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georgegiam/Desktop/Hours Claim/"/>
    </mc:Choice>
  </mc:AlternateContent>
  <xr:revisionPtr revIDLastSave="0" documentId="13_ncr:1_{F72A7CEE-F0EC-8B40-8FE6-78BB62031211}" xr6:coauthVersionLast="47" xr6:coauthVersionMax="47" xr10:uidLastSave="{00000000-0000-0000-0000-000000000000}"/>
  <workbookProtection workbookAlgorithmName="SHA-512" workbookHashValue="volc8GzkkMKMwoyFZkDdLmzy1vLF0Zre9vLCwyGXYbecZUgg1ZiWEhr0cEYxXJAyhJueNx/M111t3yKF1T4PXg==" workbookSaltValue="dIVJX7BCSFv3fpi9AI4vOg==" workbookSpinCount="100000" lockStructure="1"/>
  <bookViews>
    <workbookView xWindow="0" yWindow="500" windowWidth="38400" windowHeight="19460" tabRatio="829" activeTab="2" xr2:uid="{00000000-000D-0000-FFFF-FFFF00000000}"/>
  </bookViews>
  <sheets>
    <sheet name="Notes" sheetId="22" state="hidden" r:id="rId1"/>
    <sheet name="Instructions" sheetId="10" r:id="rId2"/>
    <sheet name="UniWorkforce Hourly Timesheet" sheetId="1" r:id="rId3"/>
    <sheet name="UniWorkforce Expenses Claim" sheetId="12" r:id="rId4"/>
    <sheet name="Demonstrator Training" sheetId="16" r:id="rId5"/>
    <sheet name="Submission Dates" sheetId="19" r:id="rId6"/>
    <sheet name="Output" sheetId="7" r:id="rId7"/>
    <sheet name="Parameters" sheetId="3" state="hidden" r:id="rId8"/>
    <sheet name="Rates" sheetId="2" state="hidden" r:id="rId9"/>
    <sheet name="Types" sheetId="4" state="hidden" r:id="rId10"/>
    <sheet name="Bucket Posts" sheetId="17" state="hidden" r:id="rId11"/>
    <sheet name="Departments" sheetId="9" state="hidden" r:id="rId12"/>
  </sheets>
  <externalReferences>
    <externalReference r:id="rId13"/>
  </externalReferences>
  <definedNames>
    <definedName name="_xlnm._FilterDatabase" localSheetId="2" hidden="1">'UniWorkforce Hourly Timesheet'!$CZ$146:$DD$236</definedName>
    <definedName name="AdministrativeOtherWork">Types!$G$4:$G$11</definedName>
    <definedName name="ArtsandHumanities">Departments!$C$3:$C$14</definedName>
    <definedName name="ArtsonCampus">Types!$I$4:$I$8</definedName>
    <definedName name="BankHolidays" localSheetId="4">[1]Parameters!$K$1:$K$26</definedName>
    <definedName name="BankHolidays">Parameters!$M$1:$M$25</definedName>
    <definedName name="Bucket" localSheetId="4">'[1]Bucket Posts'!$B$1:$H$89</definedName>
    <definedName name="Bucket">'Bucket Posts'!$B$1:$F$89</definedName>
    <definedName name="CateringWork">Types!$K$4:$K$8</definedName>
    <definedName name="ClaimPeriods" localSheetId="4">[1]Parameters!$A$1:$D$7</definedName>
    <definedName name="ClaimPeriods">Parameters!$A$16:$E$22</definedName>
    <definedName name="ClaimPeriodsList" localSheetId="4">[1]Parameters!$A$2:$A$7</definedName>
    <definedName name="ClaimPeriodsList">Parameters!$A$15:$A$22</definedName>
    <definedName name="CleaningWork">Types!$M$4:$M$8</definedName>
    <definedName name="Consultancy">Types!$O$4:$O$5</definedName>
    <definedName name="EarlyYearsCentreWork">Types!$Q$4:$Q$6</definedName>
    <definedName name="EngineeringandPhysicalSciences">Departments!$E$3:$E$16</definedName>
    <definedName name="EnvironmentalandLifeSciences">Departments!$G$3:$G$14</definedName>
    <definedName name="Examiner">Types!$U$4:$U$5</definedName>
    <definedName name="ExamInvigilation">Types!$S$4:$S$7</definedName>
    <definedName name="ExcelInternship">Types!$W$4:$W$6</definedName>
    <definedName name="InternshipThirdSector">Types!$W$4:$W$6</definedName>
    <definedName name="InternshipUoS">Types!$Y$4:$Y$6</definedName>
    <definedName name="LearningSupportAssistant">Types!$AA$4:$AA$6</definedName>
    <definedName name="Lecturing">Types!$AC$4:$AC$6</definedName>
    <definedName name="LibraryWork">Types!$AE$4:$AE$9</definedName>
    <definedName name="Marking">Types!$AG$4:$AG$6</definedName>
    <definedName name="Medicine">Departments!$I$3:$I$12</definedName>
    <definedName name="minimumwages">Rates!$C$2:$I$9</definedName>
    <definedName name="Other">Types!$AI$4:$AI$11</definedName>
    <definedName name="PerformingCreativeArts">Types!$AJ$4:$AJ$12</definedName>
    <definedName name="PGRStudentDemonstrator">Types!$AO$4:$AO$6</definedName>
    <definedName name="Pleaseselectfaculty">Departments!$A$1</definedName>
    <definedName name="Pleaseselecttypeofwork">Types!$A$1</definedName>
    <definedName name="_xlnm.Print_Area" localSheetId="1">Instructions!$B$2:$S$69</definedName>
    <definedName name="_xlnm.Print_Area" localSheetId="3">'UniWorkforce Expenses Claim'!$B$10:$O$32</definedName>
    <definedName name="_xlnm.Print_Area" localSheetId="2">'UniWorkforce Hourly Timesheet'!$B$2:$AU$117</definedName>
    <definedName name="ProfessionalServices">Departments!$M$3:$M$31</definedName>
    <definedName name="RateRef" localSheetId="4">[1]Rates!$A$7:$C$30</definedName>
    <definedName name="RateRef">Rates!$A$8:$C$37</definedName>
    <definedName name="Rates" localSheetId="4">[1]Rates!$C$2:$H$30</definedName>
    <definedName name="Rates">Rates!$C$2:$K$37</definedName>
    <definedName name="ResearchAssistance">Types!$AK$4:$AK$12</definedName>
    <definedName name="SessionalTypes">Types!$A$26:$A$31</definedName>
    <definedName name="SessionalTypesFPE">Types!$A$26:$C$32</definedName>
    <definedName name="SocialSciences">Departments!$K$3:$K$11</definedName>
    <definedName name="SourcedWorker">Types!$E$4:$E$11</definedName>
    <definedName name="SportandWellbeingWork">Types!$AM$4:$AM$10</definedName>
    <definedName name="StudentDemonstrator">Types!$AO$4:$AO$6</definedName>
    <definedName name="StudentHelper">Types!$AQ$4:$AQ$14</definedName>
    <definedName name="TermTime" localSheetId="4">[1]Parameters!$G$1:$H$53</definedName>
    <definedName name="TermTime">Parameters!$I$1:$J$114</definedName>
    <definedName name="TypeFPE" localSheetId="4">[1]Types!$A$5:$C$27</definedName>
    <definedName name="TypeFPE">Types!$A$4:$C$23</definedName>
    <definedName name="Types" localSheetId="4">[1]Types!$A$5:$A$22</definedName>
    <definedName name="Types">Types!$A$4:$A$22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E15" i="3" l="1"/>
  <c r="D19" i="3" l="1"/>
  <c r="D20" i="3"/>
  <c r="D21" i="3"/>
  <c r="D22" i="3"/>
  <c r="E19" i="3"/>
  <c r="E20" i="3"/>
  <c r="E21" i="3"/>
  <c r="E22" i="3"/>
  <c r="DG150" i="1" l="1"/>
  <c r="AQ2" i="4" l="1"/>
  <c r="AO2" i="4"/>
  <c r="AM2" i="4"/>
  <c r="AK2" i="4"/>
  <c r="AG2" i="4"/>
  <c r="AE2" i="4"/>
  <c r="AC2" i="4"/>
  <c r="Y2" i="4"/>
  <c r="W2" i="4"/>
  <c r="S2" i="4"/>
  <c r="Q2" i="4"/>
  <c r="O2" i="4"/>
  <c r="M2" i="4"/>
  <c r="K2" i="4"/>
  <c r="I2" i="4"/>
  <c r="G2" i="4"/>
  <c r="F25" i="2"/>
  <c r="E25" i="2"/>
  <c r="D25" i="2"/>
  <c r="J23" i="2"/>
  <c r="I23" i="2"/>
  <c r="H23" i="2"/>
  <c r="G23" i="2"/>
  <c r="F23" i="2"/>
  <c r="E23" i="2"/>
  <c r="D23" i="2"/>
  <c r="J21" i="2"/>
  <c r="I21" i="2"/>
  <c r="H21" i="2"/>
  <c r="G21" i="2"/>
  <c r="F21" i="2"/>
  <c r="E21" i="2"/>
  <c r="D21" i="2"/>
  <c r="J17" i="2"/>
  <c r="I17" i="2"/>
  <c r="H17" i="2"/>
  <c r="G17" i="2"/>
  <c r="F17" i="2"/>
  <c r="E17" i="2"/>
  <c r="D17" i="2"/>
  <c r="E18" i="3"/>
  <c r="D18" i="3"/>
  <c r="E17" i="3"/>
  <c r="D17" i="3"/>
  <c r="C16" i="3"/>
  <c r="E16" i="3" s="1"/>
  <c r="D14" i="3"/>
  <c r="C14" i="3"/>
  <c r="E14" i="3" s="1"/>
  <c r="D13" i="3"/>
  <c r="C13" i="3"/>
  <c r="E13" i="3" s="1"/>
  <c r="C12" i="3"/>
  <c r="E12" i="3" s="1"/>
  <c r="E11" i="3"/>
  <c r="D11" i="3"/>
  <c r="C11" i="3"/>
  <c r="C10" i="3"/>
  <c r="E10" i="3" s="1"/>
  <c r="C9" i="3"/>
  <c r="E9" i="3" s="1"/>
  <c r="C8" i="3"/>
  <c r="E8" i="3" s="1"/>
  <c r="E7" i="3"/>
  <c r="C7" i="3"/>
  <c r="D7" i="3" s="1"/>
  <c r="C6" i="3"/>
  <c r="E6" i="3" s="1"/>
  <c r="C5" i="3"/>
  <c r="D5" i="3" s="1"/>
  <c r="D4" i="3"/>
  <c r="C4" i="3"/>
  <c r="E4" i="3" s="1"/>
  <c r="I3" i="3"/>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5" i="3" s="1"/>
  <c r="I106" i="3" s="1"/>
  <c r="I107" i="3" s="1"/>
  <c r="I108" i="3" s="1"/>
  <c r="I109" i="3" s="1"/>
  <c r="I110" i="3" s="1"/>
  <c r="I111" i="3" s="1"/>
  <c r="I112" i="3" s="1"/>
  <c r="I113" i="3" s="1"/>
  <c r="I114" i="3" s="1"/>
  <c r="C3" i="3"/>
  <c r="E3" i="3" s="1"/>
  <c r="E2" i="3" s="1"/>
  <c r="G2" i="3"/>
  <c r="F2" i="3"/>
  <c r="C2" i="3"/>
  <c r="D2" i="3" s="1"/>
  <c r="B2" i="3"/>
  <c r="U31" i="12"/>
  <c r="T31" i="12"/>
  <c r="S31" i="12"/>
  <c r="N31" i="12"/>
  <c r="L31" i="12"/>
  <c r="U30" i="12"/>
  <c r="T30" i="12"/>
  <c r="L30" i="12"/>
  <c r="S30" i="12" s="1"/>
  <c r="U29" i="12"/>
  <c r="T29" i="12"/>
  <c r="L29" i="12"/>
  <c r="S29" i="12" s="1"/>
  <c r="U28" i="12"/>
  <c r="T28" i="12"/>
  <c r="L28" i="12"/>
  <c r="S28" i="12" s="1"/>
  <c r="U27" i="12"/>
  <c r="T27" i="12"/>
  <c r="L27" i="12"/>
  <c r="S27" i="12" s="1"/>
  <c r="U26" i="12"/>
  <c r="T26" i="12"/>
  <c r="L26" i="12"/>
  <c r="S26" i="12" s="1"/>
  <c r="U25" i="12"/>
  <c r="T25" i="12"/>
  <c r="L25" i="12"/>
  <c r="S25" i="12" s="1"/>
  <c r="U24" i="12"/>
  <c r="T24" i="12"/>
  <c r="L24" i="12"/>
  <c r="S24" i="12" s="1"/>
  <c r="U23" i="12"/>
  <c r="T23" i="12"/>
  <c r="L23" i="12"/>
  <c r="S23" i="12" s="1"/>
  <c r="U22" i="12"/>
  <c r="T22" i="12"/>
  <c r="L22" i="12"/>
  <c r="S22" i="12" s="1"/>
  <c r="U21" i="12"/>
  <c r="T21" i="12"/>
  <c r="L21" i="12"/>
  <c r="S21" i="12" s="1"/>
  <c r="U20" i="12"/>
  <c r="T20" i="12"/>
  <c r="L20" i="12"/>
  <c r="S20" i="12" s="1"/>
  <c r="U19" i="12"/>
  <c r="T19" i="12"/>
  <c r="L19" i="12"/>
  <c r="S19" i="12" s="1"/>
  <c r="U18" i="12"/>
  <c r="T18" i="12"/>
  <c r="L18" i="12"/>
  <c r="S18" i="12" s="1"/>
  <c r="F7" i="12"/>
  <c r="D7" i="12"/>
  <c r="H15" i="12" s="1"/>
  <c r="F6" i="12"/>
  <c r="D6" i="12"/>
  <c r="D15" i="12" s="1"/>
  <c r="F5" i="12"/>
  <c r="D5" i="12"/>
  <c r="J13" i="12" s="1"/>
  <c r="F4" i="12"/>
  <c r="D4" i="12"/>
  <c r="D13" i="12" s="1"/>
  <c r="F3" i="12"/>
  <c r="D3" i="12"/>
  <c r="J11" i="12" s="1"/>
  <c r="F2" i="12"/>
  <c r="D2" i="12"/>
  <c r="D11" i="12" s="1"/>
  <c r="AZ274" i="1"/>
  <c r="AZ273" i="1"/>
  <c r="AZ272" i="1"/>
  <c r="AZ271" i="1"/>
  <c r="AZ270" i="1"/>
  <c r="AZ269" i="1"/>
  <c r="AZ268" i="1"/>
  <c r="AZ267" i="1"/>
  <c r="AZ266" i="1"/>
  <c r="AZ265" i="1"/>
  <c r="AZ264" i="1"/>
  <c r="AZ263" i="1"/>
  <c r="AZ262" i="1"/>
  <c r="AZ261" i="1"/>
  <c r="AZ260" i="1"/>
  <c r="AZ259" i="1"/>
  <c r="AZ258" i="1"/>
  <c r="AZ257" i="1"/>
  <c r="AZ256" i="1"/>
  <c r="AZ255" i="1"/>
  <c r="AZ254" i="1"/>
  <c r="AZ253" i="1"/>
  <c r="AZ252" i="1"/>
  <c r="AZ251" i="1"/>
  <c r="AZ250" i="1"/>
  <c r="AZ249" i="1"/>
  <c r="AZ248" i="1"/>
  <c r="AZ247" i="1"/>
  <c r="AZ246" i="1"/>
  <c r="AZ245" i="1"/>
  <c r="AZ244" i="1"/>
  <c r="AZ243" i="1"/>
  <c r="AZ242" i="1"/>
  <c r="AZ241" i="1"/>
  <c r="AZ240" i="1"/>
  <c r="AZ239" i="1"/>
  <c r="AZ238" i="1"/>
  <c r="AZ237" i="1"/>
  <c r="AZ236" i="1"/>
  <c r="AZ235" i="1"/>
  <c r="AZ234" i="1"/>
  <c r="AZ233" i="1"/>
  <c r="AZ232" i="1"/>
  <c r="AZ231" i="1"/>
  <c r="AZ230" i="1"/>
  <c r="AZ229" i="1"/>
  <c r="AZ228" i="1"/>
  <c r="AZ227" i="1"/>
  <c r="AZ226" i="1"/>
  <c r="AZ225" i="1"/>
  <c r="AZ224" i="1"/>
  <c r="AZ223" i="1"/>
  <c r="AZ222" i="1"/>
  <c r="AZ221" i="1"/>
  <c r="AZ220" i="1"/>
  <c r="AZ219" i="1"/>
  <c r="AZ218" i="1"/>
  <c r="AZ217" i="1"/>
  <c r="AZ216" i="1"/>
  <c r="AZ215" i="1"/>
  <c r="AZ214" i="1"/>
  <c r="AZ213" i="1"/>
  <c r="AZ212" i="1"/>
  <c r="AZ211" i="1"/>
  <c r="AZ210" i="1"/>
  <c r="AZ209" i="1"/>
  <c r="AZ208" i="1"/>
  <c r="AZ207" i="1"/>
  <c r="AZ206" i="1"/>
  <c r="AZ205" i="1"/>
  <c r="AZ204" i="1"/>
  <c r="AZ203" i="1"/>
  <c r="AZ202" i="1"/>
  <c r="AZ201" i="1"/>
  <c r="AZ200" i="1"/>
  <c r="AZ199" i="1"/>
  <c r="AZ198" i="1"/>
  <c r="AZ197" i="1"/>
  <c r="AZ196" i="1"/>
  <c r="AZ195" i="1"/>
  <c r="AZ194" i="1"/>
  <c r="AZ193" i="1"/>
  <c r="AZ192" i="1"/>
  <c r="AZ191" i="1"/>
  <c r="AZ190" i="1"/>
  <c r="AZ189" i="1"/>
  <c r="AZ188" i="1"/>
  <c r="AZ187" i="1"/>
  <c r="AZ186" i="1"/>
  <c r="AZ185" i="1"/>
  <c r="AZ184" i="1"/>
  <c r="AZ183" i="1"/>
  <c r="AZ182" i="1"/>
  <c r="AZ181" i="1"/>
  <c r="AZ180" i="1"/>
  <c r="AZ179" i="1"/>
  <c r="AZ178" i="1"/>
  <c r="AZ177" i="1"/>
  <c r="AZ176" i="1"/>
  <c r="BV163" i="1"/>
  <c r="BP163" i="1"/>
  <c r="BJ163" i="1"/>
  <c r="BD163" i="1"/>
  <c r="AX163" i="1"/>
  <c r="BV162" i="1"/>
  <c r="BP162" i="1"/>
  <c r="BJ162" i="1"/>
  <c r="BD162" i="1"/>
  <c r="AX162" i="1"/>
  <c r="BV161" i="1"/>
  <c r="BP161" i="1"/>
  <c r="BJ161" i="1"/>
  <c r="BD161" i="1"/>
  <c r="AX161" i="1"/>
  <c r="BV160" i="1"/>
  <c r="BP160" i="1"/>
  <c r="BJ160" i="1"/>
  <c r="BD160" i="1"/>
  <c r="AX160" i="1"/>
  <c r="BV159" i="1"/>
  <c r="BP159" i="1"/>
  <c r="BJ159" i="1"/>
  <c r="BD159" i="1"/>
  <c r="AX159" i="1"/>
  <c r="BV158" i="1"/>
  <c r="BP158" i="1"/>
  <c r="BJ158" i="1"/>
  <c r="BD158" i="1"/>
  <c r="AX158" i="1"/>
  <c r="BV157" i="1"/>
  <c r="BP157" i="1"/>
  <c r="BJ157" i="1"/>
  <c r="BD157" i="1"/>
  <c r="AX157" i="1"/>
  <c r="BV156" i="1"/>
  <c r="BP156" i="1"/>
  <c r="BJ156" i="1"/>
  <c r="BD156" i="1"/>
  <c r="AX156" i="1"/>
  <c r="BV155" i="1"/>
  <c r="BP155" i="1"/>
  <c r="BJ155" i="1"/>
  <c r="BD155" i="1"/>
  <c r="AX155" i="1"/>
  <c r="DG154" i="1"/>
  <c r="DG155" i="1" s="1"/>
  <c r="BV154" i="1"/>
  <c r="BP154" i="1"/>
  <c r="BJ154" i="1"/>
  <c r="BD154" i="1"/>
  <c r="AX154" i="1"/>
  <c r="BV153" i="1"/>
  <c r="BP153" i="1"/>
  <c r="BJ153" i="1"/>
  <c r="BD153" i="1"/>
  <c r="AX153" i="1"/>
  <c r="DG152" i="1"/>
  <c r="DG153" i="1" s="1"/>
  <c r="BV152" i="1"/>
  <c r="BP152" i="1"/>
  <c r="BJ152" i="1"/>
  <c r="BD152" i="1"/>
  <c r="AX152" i="1"/>
  <c r="BV151" i="1"/>
  <c r="BP151" i="1"/>
  <c r="BJ151" i="1"/>
  <c r="BD151" i="1"/>
  <c r="AX151" i="1"/>
  <c r="DG151" i="1"/>
  <c r="BV150" i="1"/>
  <c r="BP150" i="1"/>
  <c r="BJ150" i="1"/>
  <c r="BD150" i="1"/>
  <c r="AX150" i="1"/>
  <c r="BV149" i="1"/>
  <c r="BP149" i="1"/>
  <c r="BJ149" i="1"/>
  <c r="BD149" i="1"/>
  <c r="AX149" i="1"/>
  <c r="BV148" i="1"/>
  <c r="BP148" i="1"/>
  <c r="BJ148" i="1"/>
  <c r="BD148" i="1"/>
  <c r="AX148" i="1"/>
  <c r="BV147" i="1"/>
  <c r="BP147" i="1"/>
  <c r="BJ147" i="1"/>
  <c r="BD147" i="1"/>
  <c r="AX147" i="1"/>
  <c r="BV146" i="1"/>
  <c r="BP146" i="1"/>
  <c r="BJ146" i="1"/>
  <c r="BD146" i="1"/>
  <c r="AX146" i="1"/>
  <c r="B108" i="1"/>
  <c r="B106" i="1"/>
  <c r="B105" i="1"/>
  <c r="AL104" i="1"/>
  <c r="BW163" i="1" s="1"/>
  <c r="DB236" i="1" s="1"/>
  <c r="AO102" i="1"/>
  <c r="AL103" i="1"/>
  <c r="BE157" i="1" s="1"/>
  <c r="DB176" i="1" s="1"/>
  <c r="AL102" i="1"/>
  <c r="BW149" i="1" s="1"/>
  <c r="DB222" i="1" s="1"/>
  <c r="AB97" i="1"/>
  <c r="X97" i="1"/>
  <c r="T97" i="1"/>
  <c r="P97" i="1"/>
  <c r="L97" i="1"/>
  <c r="H97" i="1"/>
  <c r="D97" i="1"/>
  <c r="AB93" i="1"/>
  <c r="X93" i="1"/>
  <c r="T93" i="1"/>
  <c r="P93" i="1"/>
  <c r="L93" i="1"/>
  <c r="H93" i="1"/>
  <c r="D93" i="1"/>
  <c r="AB89" i="1"/>
  <c r="X89" i="1"/>
  <c r="T89" i="1"/>
  <c r="P89" i="1"/>
  <c r="L89" i="1"/>
  <c r="H89" i="1"/>
  <c r="D89" i="1"/>
  <c r="AB85" i="1"/>
  <c r="X85" i="1"/>
  <c r="T85" i="1"/>
  <c r="P85" i="1"/>
  <c r="L85" i="1"/>
  <c r="H85" i="1"/>
  <c r="D85" i="1"/>
  <c r="AB81" i="1"/>
  <c r="X81" i="1"/>
  <c r="T81" i="1"/>
  <c r="P81" i="1"/>
  <c r="L81" i="1"/>
  <c r="H81" i="1"/>
  <c r="D81" i="1"/>
  <c r="AB77" i="1"/>
  <c r="BR143" i="1" s="1"/>
  <c r="X77" i="1"/>
  <c r="BR142" i="1" s="1"/>
  <c r="T77" i="1"/>
  <c r="BR141" i="1" s="1"/>
  <c r="P77" i="1"/>
  <c r="BR140" i="1" s="1"/>
  <c r="L77" i="1"/>
  <c r="BR139" i="1" s="1"/>
  <c r="H77" i="1"/>
  <c r="D77" i="1"/>
  <c r="BR137" i="1" s="1"/>
  <c r="AB73" i="1"/>
  <c r="BR136" i="1" s="1"/>
  <c r="X73" i="1"/>
  <c r="BR135" i="1" s="1"/>
  <c r="T73" i="1"/>
  <c r="BR134" i="1" s="1"/>
  <c r="P73" i="1"/>
  <c r="BR133" i="1" s="1"/>
  <c r="L73" i="1"/>
  <c r="BR132" i="1" s="1"/>
  <c r="H73" i="1"/>
  <c r="D73" i="1"/>
  <c r="BR130" i="1" s="1"/>
  <c r="AB69" i="1"/>
  <c r="BR129" i="1" s="1"/>
  <c r="X69" i="1"/>
  <c r="BR128" i="1" s="1"/>
  <c r="T69" i="1"/>
  <c r="BR127" i="1" s="1"/>
  <c r="P69" i="1"/>
  <c r="BR126" i="1" s="1"/>
  <c r="L69" i="1"/>
  <c r="BR125" i="1" s="1"/>
  <c r="H69" i="1"/>
  <c r="BR124" i="1" s="1"/>
  <c r="D69" i="1"/>
  <c r="BR123" i="1" s="1"/>
  <c r="AB65" i="1"/>
  <c r="X65" i="1"/>
  <c r="T65" i="1"/>
  <c r="P65" i="1"/>
  <c r="L65" i="1"/>
  <c r="H65" i="1"/>
  <c r="D65" i="1"/>
  <c r="AB61" i="1"/>
  <c r="BL143" i="1" s="1"/>
  <c r="X61" i="1"/>
  <c r="BL142" i="1" s="1"/>
  <c r="T61" i="1"/>
  <c r="BL141" i="1" s="1"/>
  <c r="P61" i="1"/>
  <c r="BL140" i="1" s="1"/>
  <c r="L61" i="1"/>
  <c r="BL139" i="1" s="1"/>
  <c r="H61" i="1"/>
  <c r="D61" i="1"/>
  <c r="BL137" i="1" s="1"/>
  <c r="AB57" i="1"/>
  <c r="BL136" i="1" s="1"/>
  <c r="X57" i="1"/>
  <c r="BL135" i="1" s="1"/>
  <c r="T57" i="1"/>
  <c r="BL134" i="1" s="1"/>
  <c r="P57" i="1"/>
  <c r="BL133" i="1" s="1"/>
  <c r="L57" i="1"/>
  <c r="BL132" i="1" s="1"/>
  <c r="H57" i="1"/>
  <c r="D57" i="1"/>
  <c r="BL130" i="1" s="1"/>
  <c r="AB53" i="1"/>
  <c r="BL129" i="1" s="1"/>
  <c r="X53" i="1"/>
  <c r="BL128" i="1" s="1"/>
  <c r="T53" i="1"/>
  <c r="BL127" i="1" s="1"/>
  <c r="P53" i="1"/>
  <c r="BL126" i="1" s="1"/>
  <c r="L53" i="1"/>
  <c r="BL125" i="1" s="1"/>
  <c r="H53" i="1"/>
  <c r="D53" i="1"/>
  <c r="BL123" i="1" s="1"/>
  <c r="AB49" i="1"/>
  <c r="X49" i="1"/>
  <c r="T49" i="1"/>
  <c r="P49" i="1"/>
  <c r="L49" i="1"/>
  <c r="H49" i="1"/>
  <c r="D49" i="1"/>
  <c r="AB45" i="1"/>
  <c r="BF143" i="1" s="1"/>
  <c r="X45" i="1"/>
  <c r="BF142" i="1" s="1"/>
  <c r="T45" i="1"/>
  <c r="BF141" i="1" s="1"/>
  <c r="P45" i="1"/>
  <c r="BF140" i="1" s="1"/>
  <c r="L45" i="1"/>
  <c r="BF139" i="1" s="1"/>
  <c r="H45" i="1"/>
  <c r="BF138" i="1" s="1"/>
  <c r="D45" i="1"/>
  <c r="BF137" i="1" s="1"/>
  <c r="AB41" i="1"/>
  <c r="BF136" i="1" s="1"/>
  <c r="X41" i="1"/>
  <c r="BF135" i="1" s="1"/>
  <c r="T41" i="1"/>
  <c r="BF134" i="1" s="1"/>
  <c r="P41" i="1"/>
  <c r="BF133" i="1" s="1"/>
  <c r="L41" i="1"/>
  <c r="BF132" i="1" s="1"/>
  <c r="H41" i="1"/>
  <c r="BF131" i="1" s="1"/>
  <c r="D41" i="1"/>
  <c r="BF130" i="1" s="1"/>
  <c r="AB37" i="1"/>
  <c r="BF129" i="1" s="1"/>
  <c r="X37" i="1"/>
  <c r="BF128" i="1" s="1"/>
  <c r="T37" i="1"/>
  <c r="BF127" i="1" s="1"/>
  <c r="P37" i="1"/>
  <c r="BF126" i="1" s="1"/>
  <c r="L37" i="1"/>
  <c r="BF125" i="1" s="1"/>
  <c r="H37" i="1"/>
  <c r="BF124" i="1" s="1"/>
  <c r="D37" i="1"/>
  <c r="BF123" i="1" s="1"/>
  <c r="AB33" i="1"/>
  <c r="X33" i="1"/>
  <c r="T33" i="1"/>
  <c r="P33" i="1"/>
  <c r="L33" i="1"/>
  <c r="H33" i="1"/>
  <c r="D33" i="1"/>
  <c r="AB29" i="1"/>
  <c r="AZ143" i="1" s="1"/>
  <c r="X29" i="1"/>
  <c r="AZ142" i="1" s="1"/>
  <c r="T29" i="1"/>
  <c r="AZ141" i="1" s="1"/>
  <c r="P29" i="1"/>
  <c r="AZ140" i="1" s="1"/>
  <c r="L29" i="1"/>
  <c r="AZ139" i="1" s="1"/>
  <c r="H29" i="1"/>
  <c r="AZ138" i="1" s="1"/>
  <c r="D29" i="1"/>
  <c r="AZ137" i="1" s="1"/>
  <c r="AB25" i="1"/>
  <c r="AZ136" i="1" s="1"/>
  <c r="X25" i="1"/>
  <c r="AZ135" i="1" s="1"/>
  <c r="T25" i="1"/>
  <c r="AZ134" i="1" s="1"/>
  <c r="P25" i="1"/>
  <c r="AZ133" i="1" s="1"/>
  <c r="L25" i="1"/>
  <c r="AZ132" i="1" s="1"/>
  <c r="H25" i="1"/>
  <c r="AZ131" i="1" s="1"/>
  <c r="D25" i="1"/>
  <c r="AZ130" i="1" s="1"/>
  <c r="AB21" i="1"/>
  <c r="AZ129" i="1" s="1"/>
  <c r="X21" i="1"/>
  <c r="AZ128" i="1" s="1"/>
  <c r="T21" i="1"/>
  <c r="AZ127" i="1" s="1"/>
  <c r="P21" i="1"/>
  <c r="AZ126" i="1" s="1"/>
  <c r="L21" i="1"/>
  <c r="AZ125" i="1" s="1"/>
  <c r="H21" i="1"/>
  <c r="AZ124" i="1" s="1"/>
  <c r="D21" i="1"/>
  <c r="AM18" i="1"/>
  <c r="AL18" i="1"/>
  <c r="B19" i="1" s="1"/>
  <c r="AF19" i="1" s="1"/>
  <c r="AL16" i="1"/>
  <c r="AL14" i="1"/>
  <c r="AL12" i="1"/>
  <c r="M31" i="12" l="1"/>
  <c r="M27" i="12"/>
  <c r="N27" i="12"/>
  <c r="M23" i="12"/>
  <c r="N23" i="12"/>
  <c r="N24" i="12"/>
  <c r="M24" i="12"/>
  <c r="N20" i="12"/>
  <c r="M20" i="12"/>
  <c r="M22" i="12"/>
  <c r="N22" i="12"/>
  <c r="N25" i="12"/>
  <c r="M25" i="12"/>
  <c r="N29" i="12"/>
  <c r="M29" i="12"/>
  <c r="M30" i="12"/>
  <c r="N30" i="12"/>
  <c r="N21" i="12"/>
  <c r="M21" i="12"/>
  <c r="N26" i="12"/>
  <c r="M26" i="12"/>
  <c r="N28" i="12"/>
  <c r="M28" i="12"/>
  <c r="N19" i="12"/>
  <c r="M19" i="12"/>
  <c r="N18" i="12"/>
  <c r="S35" i="12"/>
  <c r="C33" i="12" s="1"/>
  <c r="M18" i="12"/>
  <c r="E5" i="3"/>
  <c r="D16" i="3"/>
  <c r="D8" i="3"/>
  <c r="D3" i="3"/>
  <c r="D9" i="3"/>
  <c r="D12" i="3"/>
  <c r="D6" i="3"/>
  <c r="D10" i="3"/>
  <c r="AF33" i="1"/>
  <c r="AF34" i="1" s="1"/>
  <c r="AH34" i="1" s="1"/>
  <c r="AF97" i="1"/>
  <c r="AF98" i="1" s="1"/>
  <c r="AH98" i="1" s="1"/>
  <c r="AF65" i="1"/>
  <c r="AF66" i="1" s="1"/>
  <c r="AH66" i="1" s="1"/>
  <c r="AF21" i="1"/>
  <c r="AF22" i="1" s="1"/>
  <c r="AH22" i="1" s="1"/>
  <c r="AF85" i="1"/>
  <c r="AF86" i="1" s="1"/>
  <c r="AH86" i="1" s="1"/>
  <c r="AF53" i="1"/>
  <c r="AF54" i="1" s="1"/>
  <c r="AH54" i="1" s="1"/>
  <c r="AF81" i="1"/>
  <c r="AF82" i="1" s="1"/>
  <c r="AH82" i="1" s="1"/>
  <c r="BX141" i="1"/>
  <c r="AF93" i="1"/>
  <c r="AF94" i="1" s="1"/>
  <c r="AH94" i="1" s="1"/>
  <c r="BL124" i="1"/>
  <c r="AF37" i="1"/>
  <c r="AF89" i="1"/>
  <c r="AF90" i="1" s="1"/>
  <c r="AH90" i="1" s="1"/>
  <c r="AZ123" i="1"/>
  <c r="AF69" i="1"/>
  <c r="B35" i="1"/>
  <c r="D19" i="1"/>
  <c r="H19" i="1" s="1"/>
  <c r="BX124" i="1"/>
  <c r="BX128" i="1"/>
  <c r="BX132" i="1"/>
  <c r="BX136" i="1"/>
  <c r="BX138" i="1"/>
  <c r="BX142" i="1"/>
  <c r="BX123" i="1"/>
  <c r="BX127" i="1"/>
  <c r="BX133" i="1"/>
  <c r="BX139" i="1"/>
  <c r="BX143" i="1"/>
  <c r="BX126" i="1"/>
  <c r="BX130" i="1"/>
  <c r="BX134" i="1"/>
  <c r="BX140" i="1"/>
  <c r="BX125" i="1"/>
  <c r="BX129" i="1"/>
  <c r="BX131" i="1"/>
  <c r="BX135" i="1"/>
  <c r="BX137" i="1"/>
  <c r="AF49" i="1"/>
  <c r="AF50" i="1" s="1"/>
  <c r="AH50" i="1" s="1"/>
  <c r="AY148" i="1"/>
  <c r="DB149" i="1" s="1"/>
  <c r="BK148" i="1"/>
  <c r="DB185" i="1" s="1"/>
  <c r="BW148" i="1"/>
  <c r="DB221" i="1" s="1"/>
  <c r="BE151" i="1"/>
  <c r="DB170" i="1" s="1"/>
  <c r="AY158" i="1"/>
  <c r="DB159" i="1" s="1"/>
  <c r="BK162" i="1"/>
  <c r="DB199" i="1" s="1"/>
  <c r="BQ150" i="1"/>
  <c r="DB205" i="1" s="1"/>
  <c r="BW158" i="1"/>
  <c r="DB231" i="1" s="1"/>
  <c r="BE160" i="1"/>
  <c r="DB179" i="1" s="1"/>
  <c r="BQ156" i="1"/>
  <c r="DB211" i="1" s="1"/>
  <c r="BE146" i="1"/>
  <c r="DB165" i="1" s="1"/>
  <c r="AY147" i="1"/>
  <c r="DB148" i="1" s="1"/>
  <c r="BW147" i="1"/>
  <c r="DB220" i="1" s="1"/>
  <c r="BE149" i="1"/>
  <c r="DB168" i="1" s="1"/>
  <c r="BK157" i="1"/>
  <c r="DB194" i="1" s="1"/>
  <c r="BQ159" i="1"/>
  <c r="DB214" i="1" s="1"/>
  <c r="AY161" i="1"/>
  <c r="DB162" i="1" s="1"/>
  <c r="BW161" i="1"/>
  <c r="DB234" i="1" s="1"/>
  <c r="BE163" i="1"/>
  <c r="DB182" i="1" s="1"/>
  <c r="BQ152" i="1"/>
  <c r="DB207" i="1" s="1"/>
  <c r="BQ154" i="1"/>
  <c r="DB209" i="1" s="1"/>
  <c r="BE155" i="1"/>
  <c r="DB174" i="1" s="1"/>
  <c r="BE148" i="1"/>
  <c r="DB167" i="1" s="1"/>
  <c r="AY150" i="1"/>
  <c r="DB151" i="1" s="1"/>
  <c r="BW150" i="1"/>
  <c r="DB223" i="1" s="1"/>
  <c r="BK151" i="1"/>
  <c r="DB188" i="1" s="1"/>
  <c r="AY152" i="1"/>
  <c r="DB153" i="1" s="1"/>
  <c r="BW152" i="1"/>
  <c r="DB225" i="1" s="1"/>
  <c r="BK153" i="1"/>
  <c r="DB190" i="1" s="1"/>
  <c r="AY154" i="1"/>
  <c r="DB155" i="1" s="1"/>
  <c r="BW154" i="1"/>
  <c r="DB227" i="1" s="1"/>
  <c r="BK155" i="1"/>
  <c r="DB192" i="1" s="1"/>
  <c r="AY156" i="1"/>
  <c r="DB157" i="1" s="1"/>
  <c r="BW156" i="1"/>
  <c r="DB229" i="1" s="1"/>
  <c r="BE158" i="1"/>
  <c r="DB177" i="1" s="1"/>
  <c r="BK160" i="1"/>
  <c r="DB197" i="1" s="1"/>
  <c r="BQ162" i="1"/>
  <c r="DB217" i="1" s="1"/>
  <c r="BK146" i="1"/>
  <c r="DB183" i="1" s="1"/>
  <c r="BE147" i="1"/>
  <c r="DB166" i="1" s="1"/>
  <c r="BK149" i="1"/>
  <c r="DB186" i="1" s="1"/>
  <c r="BQ157" i="1"/>
  <c r="DB212" i="1" s="1"/>
  <c r="AY159" i="1"/>
  <c r="DB160" i="1" s="1"/>
  <c r="BW159" i="1"/>
  <c r="DB232" i="1" s="1"/>
  <c r="BE161" i="1"/>
  <c r="DB180" i="1" s="1"/>
  <c r="BK163" i="1"/>
  <c r="DB200" i="1" s="1"/>
  <c r="BE153" i="1"/>
  <c r="DB172" i="1" s="1"/>
  <c r="BE150" i="1"/>
  <c r="DB169" i="1" s="1"/>
  <c r="BQ151" i="1"/>
  <c r="DB206" i="1" s="1"/>
  <c r="BE152" i="1"/>
  <c r="DB171" i="1" s="1"/>
  <c r="BQ153" i="1"/>
  <c r="DB208" i="1" s="1"/>
  <c r="BE154" i="1"/>
  <c r="DB173" i="1" s="1"/>
  <c r="BQ155" i="1"/>
  <c r="DB210" i="1" s="1"/>
  <c r="BE156" i="1"/>
  <c r="DB175" i="1" s="1"/>
  <c r="BK158" i="1"/>
  <c r="DB195" i="1" s="1"/>
  <c r="BQ160" i="1"/>
  <c r="DB215" i="1" s="1"/>
  <c r="AY162" i="1"/>
  <c r="DB163" i="1" s="1"/>
  <c r="BW162" i="1"/>
  <c r="DB235" i="1" s="1"/>
  <c r="BQ146" i="1"/>
  <c r="DB201" i="1" s="1"/>
  <c r="BK147" i="1"/>
  <c r="DB184" i="1" s="1"/>
  <c r="BQ149" i="1"/>
  <c r="DB204" i="1" s="1"/>
  <c r="AY157" i="1"/>
  <c r="DB158" i="1" s="1"/>
  <c r="BW157" i="1"/>
  <c r="DB230" i="1" s="1"/>
  <c r="BE159" i="1"/>
  <c r="DB178" i="1" s="1"/>
  <c r="BK161" i="1"/>
  <c r="DB198" i="1" s="1"/>
  <c r="BQ163" i="1"/>
  <c r="DB218" i="1" s="1"/>
  <c r="BQ148" i="1"/>
  <c r="DB203" i="1" s="1"/>
  <c r="BK150" i="1"/>
  <c r="DB187" i="1" s="1"/>
  <c r="AY151" i="1"/>
  <c r="DB152" i="1" s="1"/>
  <c r="BW151" i="1"/>
  <c r="DB224" i="1" s="1"/>
  <c r="BK152" i="1"/>
  <c r="DB189" i="1" s="1"/>
  <c r="AY153" i="1"/>
  <c r="DB154" i="1" s="1"/>
  <c r="BW153" i="1"/>
  <c r="DB226" i="1" s="1"/>
  <c r="BK154" i="1"/>
  <c r="DB191" i="1" s="1"/>
  <c r="AY155" i="1"/>
  <c r="DB156" i="1" s="1"/>
  <c r="BW155" i="1"/>
  <c r="DB228" i="1" s="1"/>
  <c r="BK156" i="1"/>
  <c r="DB193" i="1" s="1"/>
  <c r="BQ158" i="1"/>
  <c r="DB213" i="1" s="1"/>
  <c r="AY160" i="1"/>
  <c r="DB161" i="1" s="1"/>
  <c r="BW160" i="1"/>
  <c r="DB233" i="1" s="1"/>
  <c r="BE162" i="1"/>
  <c r="DB181" i="1" s="1"/>
  <c r="AY146" i="1"/>
  <c r="DB147" i="1" s="1"/>
  <c r="BW146" i="1"/>
  <c r="DB219" i="1" s="1"/>
  <c r="BQ147" i="1"/>
  <c r="DB202" i="1" s="1"/>
  <c r="AY149" i="1"/>
  <c r="DB150" i="1" s="1"/>
  <c r="BK159" i="1"/>
  <c r="DB196" i="1" s="1"/>
  <c r="BQ161" i="1"/>
  <c r="DB216" i="1" s="1"/>
  <c r="AY163" i="1"/>
  <c r="DB164" i="1" s="1"/>
  <c r="AF41" i="1"/>
  <c r="BR131" i="1"/>
  <c r="AF73" i="1"/>
  <c r="AF29" i="1"/>
  <c r="AF25" i="1"/>
  <c r="AF61" i="1"/>
  <c r="BL138" i="1"/>
  <c r="BR138" i="1"/>
  <c r="AF77" i="1"/>
  <c r="AF45" i="1"/>
  <c r="AF57" i="1"/>
  <c r="BL131" i="1"/>
  <c r="L35" i="12" l="1"/>
  <c r="DL148" i="1" s="1"/>
  <c r="AF109" i="1" s="1"/>
  <c r="L33" i="12"/>
  <c r="DI147" i="1" s="1"/>
  <c r="T108" i="1" s="1"/>
  <c r="CH269" i="1" s="1"/>
  <c r="AL96" i="1"/>
  <c r="AF70" i="1"/>
  <c r="AH70" i="1" s="1"/>
  <c r="AF38" i="1"/>
  <c r="AH38" i="1" s="1"/>
  <c r="K28" i="1"/>
  <c r="H28" i="1"/>
  <c r="I28" i="1" s="1"/>
  <c r="H24" i="1"/>
  <c r="I24" i="1" s="1"/>
  <c r="K20" i="1"/>
  <c r="B177" i="1"/>
  <c r="H20" i="1"/>
  <c r="I20" i="1" s="1"/>
  <c r="K24" i="1"/>
  <c r="L19" i="1"/>
  <c r="B51" i="1"/>
  <c r="D35" i="1"/>
  <c r="H35" i="1" s="1"/>
  <c r="AF35" i="1"/>
  <c r="G28" i="1"/>
  <c r="G24" i="1"/>
  <c r="D28" i="1"/>
  <c r="E28" i="1" s="1"/>
  <c r="G20" i="1"/>
  <c r="B176" i="1"/>
  <c r="D24" i="1"/>
  <c r="E24" i="1" s="1"/>
  <c r="D20" i="1"/>
  <c r="E20" i="1" s="1"/>
  <c r="AL80" i="1"/>
  <c r="AF74" i="1"/>
  <c r="AH74" i="1" s="1"/>
  <c r="AF78" i="1"/>
  <c r="AH78" i="1" s="1"/>
  <c r="AL64" i="1"/>
  <c r="AF58" i="1"/>
  <c r="AH58" i="1" s="1"/>
  <c r="AF30" i="1"/>
  <c r="AH30" i="1" s="1"/>
  <c r="AL32" i="1"/>
  <c r="AL48" i="1"/>
  <c r="AF42" i="1"/>
  <c r="AH42" i="1" s="1"/>
  <c r="AF46" i="1"/>
  <c r="AH46" i="1" s="1"/>
  <c r="AF62" i="1"/>
  <c r="AH62" i="1" s="1"/>
  <c r="AF26" i="1"/>
  <c r="AH26" i="1" s="1"/>
  <c r="J104" i="1" l="1"/>
  <c r="DK148" i="1"/>
  <c r="AB109" i="1" s="1"/>
  <c r="CI274" i="1" s="1"/>
  <c r="DJ148" i="1"/>
  <c r="X109" i="1" s="1"/>
  <c r="CI273" i="1" s="1"/>
  <c r="DI148" i="1"/>
  <c r="T109" i="1" s="1"/>
  <c r="CI272" i="1" s="1"/>
  <c r="J103" i="1"/>
  <c r="DK147" i="1"/>
  <c r="AB108" i="1" s="1"/>
  <c r="CH271" i="1" s="1"/>
  <c r="DJ147" i="1"/>
  <c r="X108" i="1" s="1"/>
  <c r="CH270" i="1" s="1"/>
  <c r="DL147" i="1"/>
  <c r="AF108" i="1" s="1"/>
  <c r="AM96" i="1"/>
  <c r="AJ83" i="1" s="1"/>
  <c r="J24" i="1"/>
  <c r="H27" i="1" s="1"/>
  <c r="BA131" i="1" s="1"/>
  <c r="J20" i="1"/>
  <c r="H23" i="1" s="1"/>
  <c r="BA124" i="1" s="1"/>
  <c r="H44" i="1"/>
  <c r="I44" i="1" s="1"/>
  <c r="H36" i="1"/>
  <c r="I36" i="1" s="1"/>
  <c r="H40" i="1"/>
  <c r="I40" i="1" s="1"/>
  <c r="K44" i="1"/>
  <c r="B184" i="1"/>
  <c r="K40" i="1"/>
  <c r="K36" i="1"/>
  <c r="L35" i="1"/>
  <c r="F28" i="1"/>
  <c r="D31" i="1" s="1"/>
  <c r="L24" i="1"/>
  <c r="M24" i="1" s="1"/>
  <c r="O20" i="1"/>
  <c r="B178" i="1"/>
  <c r="L20" i="1"/>
  <c r="M20" i="1" s="1"/>
  <c r="L28" i="1"/>
  <c r="M28" i="1" s="1"/>
  <c r="O28" i="1"/>
  <c r="O24" i="1"/>
  <c r="P19" i="1"/>
  <c r="G40" i="1"/>
  <c r="G44" i="1"/>
  <c r="D40" i="1"/>
  <c r="E40" i="1" s="1"/>
  <c r="D44" i="1"/>
  <c r="E44" i="1" s="1"/>
  <c r="G36" i="1"/>
  <c r="B183" i="1"/>
  <c r="D36" i="1"/>
  <c r="E36" i="1" s="1"/>
  <c r="F20" i="1"/>
  <c r="D23" i="1" s="1"/>
  <c r="D51" i="1"/>
  <c r="H51" i="1" s="1"/>
  <c r="L51" i="1" s="1"/>
  <c r="B67" i="1"/>
  <c r="AF51" i="1"/>
  <c r="F24" i="1"/>
  <c r="D27" i="1" s="1"/>
  <c r="J28" i="1"/>
  <c r="H31" i="1" s="1"/>
  <c r="AM32" i="1"/>
  <c r="AJ19" i="1" s="1"/>
  <c r="AM64" i="1"/>
  <c r="AJ51" i="1" s="1"/>
  <c r="AM80" i="1"/>
  <c r="AJ67" i="1" s="1"/>
  <c r="AM48" i="1"/>
  <c r="AJ35" i="1" s="1"/>
  <c r="N20" i="1" l="1"/>
  <c r="L23" i="1" s="1"/>
  <c r="F40" i="1"/>
  <c r="D43" i="1" s="1"/>
  <c r="BG130" i="1" s="1"/>
  <c r="N28" i="1"/>
  <c r="L31" i="1" s="1"/>
  <c r="BA139" i="1" s="1"/>
  <c r="BA123" i="1"/>
  <c r="D32" i="1"/>
  <c r="C176" i="1" s="1"/>
  <c r="BA130" i="1"/>
  <c r="L60" i="1"/>
  <c r="M60" i="1" s="1"/>
  <c r="O56" i="1"/>
  <c r="L56" i="1"/>
  <c r="M56" i="1" s="1"/>
  <c r="O52" i="1"/>
  <c r="L52" i="1"/>
  <c r="M52" i="1" s="1"/>
  <c r="B192" i="1"/>
  <c r="O60" i="1"/>
  <c r="P51" i="1"/>
  <c r="BA138" i="1"/>
  <c r="H32" i="1"/>
  <c r="C177" i="1" s="1"/>
  <c r="F36" i="1"/>
  <c r="D39" i="1" s="1"/>
  <c r="J36" i="1"/>
  <c r="H39" i="1" s="1"/>
  <c r="K60" i="1"/>
  <c r="H60" i="1"/>
  <c r="I60" i="1" s="1"/>
  <c r="K56" i="1"/>
  <c r="H56" i="1"/>
  <c r="I56" i="1" s="1"/>
  <c r="K52" i="1"/>
  <c r="H52" i="1"/>
  <c r="I52" i="1" s="1"/>
  <c r="B191" i="1"/>
  <c r="L36" i="1"/>
  <c r="M36" i="1" s="1"/>
  <c r="B185" i="1"/>
  <c r="O36" i="1"/>
  <c r="O44" i="1"/>
  <c r="O40" i="1"/>
  <c r="L40" i="1"/>
  <c r="M40" i="1" s="1"/>
  <c r="L44" i="1"/>
  <c r="M44" i="1" s="1"/>
  <c r="P35" i="1"/>
  <c r="J40" i="1"/>
  <c r="H43" i="1" s="1"/>
  <c r="BG131" i="1" s="1"/>
  <c r="B179" i="1"/>
  <c r="P20" i="1"/>
  <c r="Q20" i="1" s="1"/>
  <c r="S28" i="1"/>
  <c r="S24" i="1"/>
  <c r="P28" i="1"/>
  <c r="Q28" i="1" s="1"/>
  <c r="P24" i="1"/>
  <c r="Q24" i="1" s="1"/>
  <c r="S20" i="1"/>
  <c r="T19" i="1"/>
  <c r="D67" i="1"/>
  <c r="B83" i="1"/>
  <c r="AF67" i="1"/>
  <c r="D52" i="1"/>
  <c r="E52" i="1" s="1"/>
  <c r="B190" i="1"/>
  <c r="G60" i="1"/>
  <c r="D56" i="1"/>
  <c r="E56" i="1" s="1"/>
  <c r="G56" i="1"/>
  <c r="D60" i="1"/>
  <c r="E60" i="1" s="1"/>
  <c r="G52" i="1"/>
  <c r="F44" i="1"/>
  <c r="D47" i="1" s="1"/>
  <c r="J44" i="1"/>
  <c r="H47" i="1" s="1"/>
  <c r="BG138" i="1" s="1"/>
  <c r="BA137" i="1"/>
  <c r="N24" i="1"/>
  <c r="L27" i="1" s="1"/>
  <c r="BA132" i="1" s="1"/>
  <c r="N40" i="1" l="1"/>
  <c r="L43" i="1" s="1"/>
  <c r="J52" i="1"/>
  <c r="H55" i="1" s="1"/>
  <c r="BM124" i="1" s="1"/>
  <c r="N56" i="1"/>
  <c r="L59" i="1" s="1"/>
  <c r="BM132" i="1" s="1"/>
  <c r="R20" i="1"/>
  <c r="P23" i="1" s="1"/>
  <c r="BA126" i="1" s="1"/>
  <c r="N44" i="1"/>
  <c r="L47" i="1" s="1"/>
  <c r="BG139" i="1" s="1"/>
  <c r="BG124" i="1"/>
  <c r="H48" i="1"/>
  <c r="C184" i="1" s="1"/>
  <c r="BG123" i="1"/>
  <c r="D48" i="1"/>
  <c r="C183" i="1" s="1"/>
  <c r="BG137" i="1"/>
  <c r="F60" i="1"/>
  <c r="D63" i="1" s="1"/>
  <c r="R24" i="1"/>
  <c r="P27" i="1" s="1"/>
  <c r="BA133" i="1" s="1"/>
  <c r="BA125" i="1"/>
  <c r="L32" i="1"/>
  <c r="C178" i="1" s="1"/>
  <c r="D83" i="1"/>
  <c r="H83" i="1" s="1"/>
  <c r="AF83" i="1"/>
  <c r="R28" i="1"/>
  <c r="P31" i="1" s="1"/>
  <c r="J56" i="1"/>
  <c r="H59" i="1" s="1"/>
  <c r="G72" i="1"/>
  <c r="D68" i="1"/>
  <c r="E68" i="1" s="1"/>
  <c r="B197" i="1"/>
  <c r="G76" i="1"/>
  <c r="D72" i="1"/>
  <c r="E72" i="1" s="1"/>
  <c r="G68" i="1"/>
  <c r="D76" i="1"/>
  <c r="E76" i="1" s="1"/>
  <c r="N36" i="1"/>
  <c r="L39" i="1" s="1"/>
  <c r="S52" i="1"/>
  <c r="P52" i="1"/>
  <c r="Q52" i="1" s="1"/>
  <c r="B193" i="1"/>
  <c r="S60" i="1"/>
  <c r="S56" i="1"/>
  <c r="P60" i="1"/>
  <c r="Q60" i="1" s="1"/>
  <c r="P56" i="1"/>
  <c r="Q56" i="1" s="1"/>
  <c r="T51" i="1"/>
  <c r="H67" i="1"/>
  <c r="J60" i="1"/>
  <c r="H63" i="1" s="1"/>
  <c r="BM138" i="1" s="1"/>
  <c r="N60" i="1"/>
  <c r="L63" i="1" s="1"/>
  <c r="BM139" i="1" s="1"/>
  <c r="F52" i="1"/>
  <c r="D55" i="1" s="1"/>
  <c r="W28" i="1"/>
  <c r="T28" i="1"/>
  <c r="U28" i="1" s="1"/>
  <c r="T24" i="1"/>
  <c r="U24" i="1" s="1"/>
  <c r="W24" i="1"/>
  <c r="W20" i="1"/>
  <c r="B180" i="1"/>
  <c r="T20" i="1"/>
  <c r="U20" i="1" s="1"/>
  <c r="X19" i="1"/>
  <c r="B186" i="1"/>
  <c r="S40" i="1"/>
  <c r="P44" i="1"/>
  <c r="Q44" i="1" s="1"/>
  <c r="P40" i="1"/>
  <c r="Q40" i="1" s="1"/>
  <c r="S36" i="1"/>
  <c r="S44" i="1"/>
  <c r="P36" i="1"/>
  <c r="Q36" i="1" s="1"/>
  <c r="T35" i="1"/>
  <c r="F56" i="1"/>
  <c r="D59" i="1" s="1"/>
  <c r="N52" i="1"/>
  <c r="L55" i="1" s="1"/>
  <c r="R44" i="1" l="1"/>
  <c r="P47" i="1" s="1"/>
  <c r="BG140" i="1" s="1"/>
  <c r="V24" i="1"/>
  <c r="T27" i="1" s="1"/>
  <c r="BA134" i="1" s="1"/>
  <c r="P32" i="1"/>
  <c r="C179" i="1" s="1"/>
  <c r="R52" i="1"/>
  <c r="P55" i="1" s="1"/>
  <c r="BG125" i="1"/>
  <c r="L48" i="1"/>
  <c r="C185" i="1" s="1"/>
  <c r="BM131" i="1"/>
  <c r="H64" i="1"/>
  <c r="C191" i="1" s="1"/>
  <c r="BM123" i="1"/>
  <c r="D64" i="1"/>
  <c r="C190" i="1" s="1"/>
  <c r="K92" i="1"/>
  <c r="H88" i="1"/>
  <c r="I88" i="1" s="1"/>
  <c r="H92" i="1"/>
  <c r="I92" i="1" s="1"/>
  <c r="B205" i="1"/>
  <c r="K84" i="1"/>
  <c r="K88" i="1"/>
  <c r="H84" i="1"/>
  <c r="I84" i="1" s="1"/>
  <c r="L83" i="1"/>
  <c r="F76" i="1"/>
  <c r="D79" i="1" s="1"/>
  <c r="BA140" i="1"/>
  <c r="BM125" i="1"/>
  <c r="L64" i="1"/>
  <c r="C192" i="1" s="1"/>
  <c r="BM130" i="1"/>
  <c r="R40" i="1"/>
  <c r="P43" i="1" s="1"/>
  <c r="K76" i="1"/>
  <c r="B198" i="1"/>
  <c r="H76" i="1"/>
  <c r="I76" i="1" s="1"/>
  <c r="H72" i="1"/>
  <c r="I72" i="1" s="1"/>
  <c r="K68" i="1"/>
  <c r="K72" i="1"/>
  <c r="H68" i="1"/>
  <c r="I68" i="1" s="1"/>
  <c r="L67" i="1"/>
  <c r="G88" i="1"/>
  <c r="D84" i="1"/>
  <c r="E84" i="1" s="1"/>
  <c r="G92" i="1"/>
  <c r="D88" i="1"/>
  <c r="E88" i="1" s="1"/>
  <c r="D92" i="1"/>
  <c r="E92" i="1" s="1"/>
  <c r="B204" i="1"/>
  <c r="G84" i="1"/>
  <c r="V28" i="1"/>
  <c r="T31" i="1" s="1"/>
  <c r="BA141" i="1" s="1"/>
  <c r="R60" i="1"/>
  <c r="P63" i="1" s="1"/>
  <c r="T44" i="1"/>
  <c r="U44" i="1" s="1"/>
  <c r="W40" i="1"/>
  <c r="T40" i="1"/>
  <c r="U40" i="1" s="1"/>
  <c r="W36" i="1"/>
  <c r="T36" i="1"/>
  <c r="U36" i="1" s="1"/>
  <c r="W44" i="1"/>
  <c r="B187" i="1"/>
  <c r="X35" i="1"/>
  <c r="AA28" i="1"/>
  <c r="X24" i="1"/>
  <c r="Y24" i="1" s="1"/>
  <c r="AA20" i="1"/>
  <c r="AA24" i="1"/>
  <c r="X28" i="1"/>
  <c r="Y28" i="1" s="1"/>
  <c r="B181" i="1"/>
  <c r="X20" i="1"/>
  <c r="Y20" i="1" s="1"/>
  <c r="AB19" i="1"/>
  <c r="B194" i="1"/>
  <c r="W60" i="1"/>
  <c r="T60" i="1"/>
  <c r="U60" i="1" s="1"/>
  <c r="W56" i="1"/>
  <c r="T56" i="1"/>
  <c r="U56" i="1" s="1"/>
  <c r="W52" i="1"/>
  <c r="T52" i="1"/>
  <c r="U52" i="1" s="1"/>
  <c r="X51" i="1"/>
  <c r="F72" i="1"/>
  <c r="D75" i="1" s="1"/>
  <c r="BG132" i="1"/>
  <c r="R36" i="1"/>
  <c r="P39" i="1" s="1"/>
  <c r="V20" i="1"/>
  <c r="T23" i="1" s="1"/>
  <c r="R56" i="1"/>
  <c r="P59" i="1" s="1"/>
  <c r="BM133" i="1" s="1"/>
  <c r="F68" i="1"/>
  <c r="D71" i="1" s="1"/>
  <c r="BM137" i="1"/>
  <c r="V36" i="1" l="1"/>
  <c r="T39" i="1" s="1"/>
  <c r="BG127" i="1" s="1"/>
  <c r="J88" i="1"/>
  <c r="H91" i="1" s="1"/>
  <c r="BZ131" i="1" s="1"/>
  <c r="J68" i="1"/>
  <c r="H71" i="1" s="1"/>
  <c r="BS124" i="1" s="1"/>
  <c r="F92" i="1"/>
  <c r="D95" i="1" s="1"/>
  <c r="V52" i="1"/>
  <c r="T55" i="1" s="1"/>
  <c r="BM127" i="1" s="1"/>
  <c r="V60" i="1"/>
  <c r="T63" i="1" s="1"/>
  <c r="BM141" i="1" s="1"/>
  <c r="V40" i="1"/>
  <c r="T43" i="1" s="1"/>
  <c r="BG134" i="1" s="1"/>
  <c r="BS137" i="1"/>
  <c r="BM140" i="1"/>
  <c r="BS123" i="1"/>
  <c r="D80" i="1"/>
  <c r="C197" i="1" s="1"/>
  <c r="BG133" i="1"/>
  <c r="BG126" i="1"/>
  <c r="P48" i="1"/>
  <c r="C186" i="1" s="1"/>
  <c r="BM126" i="1"/>
  <c r="P64" i="1"/>
  <c r="C193" i="1" s="1"/>
  <c r="V56" i="1"/>
  <c r="T59" i="1" s="1"/>
  <c r="J84" i="1"/>
  <c r="H87" i="1" s="1"/>
  <c r="BY124" i="1" s="1"/>
  <c r="Z24" i="1"/>
  <c r="X27" i="1" s="1"/>
  <c r="F88" i="1"/>
  <c r="D91" i="1" s="1"/>
  <c r="J76" i="1"/>
  <c r="H79" i="1" s="1"/>
  <c r="BS138" i="1" s="1"/>
  <c r="BS130" i="1"/>
  <c r="Z20" i="1"/>
  <c r="X23" i="1" s="1"/>
  <c r="O72" i="1"/>
  <c r="O68" i="1"/>
  <c r="L68" i="1"/>
  <c r="M68" i="1" s="1"/>
  <c r="L72" i="1"/>
  <c r="M72" i="1" s="1"/>
  <c r="B199" i="1"/>
  <c r="O76" i="1"/>
  <c r="L76" i="1"/>
  <c r="M76" i="1" s="1"/>
  <c r="P67" i="1"/>
  <c r="X36" i="1"/>
  <c r="Y36" i="1" s="1"/>
  <c r="AA44" i="1"/>
  <c r="X40" i="1"/>
  <c r="Y40" i="1" s="1"/>
  <c r="AA36" i="1"/>
  <c r="B188" i="1"/>
  <c r="X44" i="1"/>
  <c r="Y44" i="1" s="1"/>
  <c r="AA40" i="1"/>
  <c r="AB35" i="1"/>
  <c r="F84" i="1"/>
  <c r="D87" i="1" s="1"/>
  <c r="J92" i="1"/>
  <c r="H95" i="1" s="1"/>
  <c r="X60" i="1"/>
  <c r="Y60" i="1" s="1"/>
  <c r="AA56" i="1"/>
  <c r="X56" i="1"/>
  <c r="Y56" i="1" s="1"/>
  <c r="AA52" i="1"/>
  <c r="X52" i="1"/>
  <c r="Y52" i="1" s="1"/>
  <c r="AA60" i="1"/>
  <c r="B195" i="1"/>
  <c r="AB51" i="1"/>
  <c r="Z28" i="1"/>
  <c r="X31" i="1" s="1"/>
  <c r="J72" i="1"/>
  <c r="H75" i="1" s="1"/>
  <c r="B206" i="1"/>
  <c r="O84" i="1"/>
  <c r="L84" i="1"/>
  <c r="M84" i="1" s="1"/>
  <c r="O88" i="1"/>
  <c r="O92" i="1"/>
  <c r="L88" i="1"/>
  <c r="M88" i="1" s="1"/>
  <c r="L92" i="1"/>
  <c r="M92" i="1" s="1"/>
  <c r="P83" i="1"/>
  <c r="AE20" i="1"/>
  <c r="B182" i="1"/>
  <c r="AB28" i="1"/>
  <c r="AC28" i="1" s="1"/>
  <c r="AE24" i="1"/>
  <c r="AE28" i="1"/>
  <c r="AB24" i="1"/>
  <c r="AC24" i="1" s="1"/>
  <c r="AB20" i="1"/>
  <c r="AC20" i="1" s="1"/>
  <c r="V44" i="1"/>
  <c r="T47" i="1" s="1"/>
  <c r="BA127" i="1"/>
  <c r="T32" i="1"/>
  <c r="C180" i="1" s="1"/>
  <c r="BY131" i="1" l="1"/>
  <c r="Z52" i="1"/>
  <c r="X55" i="1" s="1"/>
  <c r="BM128" i="1" s="1"/>
  <c r="BY123" i="1"/>
  <c r="AD20" i="1"/>
  <c r="AB23" i="1" s="1"/>
  <c r="BZ130" i="1"/>
  <c r="BY130" i="1"/>
  <c r="BZ138" i="1"/>
  <c r="BY138" i="1"/>
  <c r="BZ137" i="1"/>
  <c r="BY137" i="1"/>
  <c r="BM134" i="1"/>
  <c r="T64" i="1"/>
  <c r="C194" i="1" s="1"/>
  <c r="BS131" i="1"/>
  <c r="H80" i="1"/>
  <c r="C198" i="1" s="1"/>
  <c r="BA135" i="1"/>
  <c r="BZ124" i="1"/>
  <c r="H96" i="1"/>
  <c r="C205" i="1" s="1"/>
  <c r="P84" i="1"/>
  <c r="Q84" i="1" s="1"/>
  <c r="S88" i="1"/>
  <c r="S92" i="1"/>
  <c r="P88" i="1"/>
  <c r="Q88" i="1" s="1"/>
  <c r="P92" i="1"/>
  <c r="Q92" i="1" s="1"/>
  <c r="B207" i="1"/>
  <c r="S84" i="1"/>
  <c r="T83" i="1"/>
  <c r="BZ123" i="1"/>
  <c r="D96" i="1"/>
  <c r="C204" i="1" s="1"/>
  <c r="Z44" i="1"/>
  <c r="X47" i="1" s="1"/>
  <c r="BG142" i="1" s="1"/>
  <c r="N76" i="1"/>
  <c r="L79" i="1" s="1"/>
  <c r="BS139" i="1" s="1"/>
  <c r="BG141" i="1"/>
  <c r="Z56" i="1"/>
  <c r="X59" i="1" s="1"/>
  <c r="BM135" i="1" s="1"/>
  <c r="N92" i="1"/>
  <c r="L95" i="1" s="1"/>
  <c r="BA142" i="1"/>
  <c r="AE44" i="1"/>
  <c r="AB44" i="1"/>
  <c r="AC44" i="1" s="1"/>
  <c r="B189" i="1"/>
  <c r="AE40" i="1"/>
  <c r="AB40" i="1"/>
  <c r="AC40" i="1" s="1"/>
  <c r="AE36" i="1"/>
  <c r="AB36" i="1"/>
  <c r="AC36" i="1" s="1"/>
  <c r="N88" i="1"/>
  <c r="L91" i="1" s="1"/>
  <c r="AB56" i="1"/>
  <c r="AC56" i="1" s="1"/>
  <c r="AE52" i="1"/>
  <c r="AB52" i="1"/>
  <c r="AC52" i="1" s="1"/>
  <c r="AE60" i="1"/>
  <c r="B196" i="1"/>
  <c r="AB60" i="1"/>
  <c r="AC60" i="1" s="1"/>
  <c r="AE56" i="1"/>
  <c r="Z40" i="1"/>
  <c r="X43" i="1" s="1"/>
  <c r="AD28" i="1"/>
  <c r="AB31" i="1" s="1"/>
  <c r="T48" i="1"/>
  <c r="C187" i="1" s="1"/>
  <c r="N68" i="1"/>
  <c r="L71" i="1" s="1"/>
  <c r="AD24" i="1"/>
  <c r="AB27" i="1" s="1"/>
  <c r="N84" i="1"/>
  <c r="L87" i="1" s="1"/>
  <c r="BY125" i="1" s="1"/>
  <c r="Z60" i="1"/>
  <c r="X63" i="1" s="1"/>
  <c r="N72" i="1"/>
  <c r="L75" i="1" s="1"/>
  <c r="Z36" i="1"/>
  <c r="X39" i="1" s="1"/>
  <c r="P72" i="1"/>
  <c r="Q72" i="1" s="1"/>
  <c r="P68" i="1"/>
  <c r="Q68" i="1" s="1"/>
  <c r="S76" i="1"/>
  <c r="B200" i="1"/>
  <c r="P76" i="1"/>
  <c r="Q76" i="1" s="1"/>
  <c r="S68" i="1"/>
  <c r="S72" i="1"/>
  <c r="T67" i="1"/>
  <c r="BA128" i="1"/>
  <c r="X32" i="1"/>
  <c r="C181" i="1" s="1"/>
  <c r="AD52" i="1" l="1"/>
  <c r="AB55" i="1" s="1"/>
  <c r="AF55" i="1" s="1"/>
  <c r="AL55" i="1" s="1"/>
  <c r="BZ132" i="1"/>
  <c r="BY132" i="1"/>
  <c r="BZ139" i="1"/>
  <c r="BY139" i="1"/>
  <c r="R76" i="1"/>
  <c r="P79" i="1" s="1"/>
  <c r="BS140" i="1" s="1"/>
  <c r="BA143" i="1"/>
  <c r="AW171" i="1" s="1"/>
  <c r="AF31" i="1"/>
  <c r="BS132" i="1"/>
  <c r="BM142" i="1"/>
  <c r="X64" i="1"/>
  <c r="C195" i="1" s="1"/>
  <c r="BA136" i="1"/>
  <c r="AW168" i="1" s="1"/>
  <c r="AF27" i="1"/>
  <c r="AL27" i="1" s="1"/>
  <c r="R92" i="1"/>
  <c r="P95" i="1" s="1"/>
  <c r="BG135" i="1"/>
  <c r="BS125" i="1"/>
  <c r="L80" i="1"/>
  <c r="C199" i="1" s="1"/>
  <c r="AD56" i="1"/>
  <c r="AB59" i="1" s="1"/>
  <c r="R88" i="1"/>
  <c r="P91" i="1" s="1"/>
  <c r="R72" i="1"/>
  <c r="P75" i="1" s="1"/>
  <c r="AD44" i="1"/>
  <c r="AB47" i="1" s="1"/>
  <c r="BA129" i="1"/>
  <c r="BA147" i="1" s="1"/>
  <c r="DD148" i="1" s="1"/>
  <c r="AB32" i="1"/>
  <c r="C182" i="1" s="1"/>
  <c r="AY186" i="1" s="1" a="1"/>
  <c r="AY186" i="1" s="1"/>
  <c r="AF23" i="1"/>
  <c r="AL23" i="1" s="1"/>
  <c r="W76" i="1"/>
  <c r="AA68" i="1"/>
  <c r="T76" i="1"/>
  <c r="U76" i="1" s="1"/>
  <c r="B201" i="1"/>
  <c r="W68" i="1"/>
  <c r="W72" i="1"/>
  <c r="T68" i="1"/>
  <c r="U68" i="1" s="1"/>
  <c r="T72" i="1"/>
  <c r="U72" i="1" s="1"/>
  <c r="X67" i="1"/>
  <c r="R68" i="1"/>
  <c r="P71" i="1" s="1"/>
  <c r="BZ125" i="1"/>
  <c r="L96" i="1"/>
  <c r="C206" i="1" s="1"/>
  <c r="W88" i="1"/>
  <c r="W92" i="1"/>
  <c r="T88" i="1"/>
  <c r="U88" i="1" s="1"/>
  <c r="T92" i="1"/>
  <c r="U92" i="1" s="1"/>
  <c r="W84" i="1"/>
  <c r="B208" i="1"/>
  <c r="T84" i="1"/>
  <c r="U84" i="1" s="1"/>
  <c r="X83" i="1"/>
  <c r="BG128" i="1"/>
  <c r="X48" i="1"/>
  <c r="C188" i="1" s="1"/>
  <c r="AD60" i="1"/>
  <c r="AB63" i="1" s="1"/>
  <c r="BM143" i="1" s="1"/>
  <c r="R84" i="1"/>
  <c r="P87" i="1" s="1"/>
  <c r="BY126" i="1" s="1"/>
  <c r="AD36" i="1"/>
  <c r="AB39" i="1" s="1"/>
  <c r="AD40" i="1"/>
  <c r="AB43" i="1" s="1"/>
  <c r="BM129" i="1" l="1"/>
  <c r="BM147" i="1" s="1"/>
  <c r="DD184" i="1" s="1"/>
  <c r="BA158" i="1"/>
  <c r="AZ159" i="1" s="1"/>
  <c r="BA160" i="1"/>
  <c r="DD161" i="1" s="1"/>
  <c r="AX184" i="1" a="1"/>
  <c r="AX184" i="1" s="1"/>
  <c r="AW169" i="1"/>
  <c r="BA162" i="1"/>
  <c r="DD163" i="1" s="1"/>
  <c r="BA151" i="1"/>
  <c r="DD152" i="1" s="1"/>
  <c r="BA154" i="1"/>
  <c r="DD155" i="1" s="1"/>
  <c r="BA155" i="1"/>
  <c r="DD156" i="1" s="1"/>
  <c r="BA150" i="1"/>
  <c r="DD151" i="1" s="1"/>
  <c r="AY179" i="1" a="1"/>
  <c r="AY179" i="1" s="1"/>
  <c r="AX185" i="1" a="1"/>
  <c r="AX185" i="1" s="1"/>
  <c r="AY181" i="1" a="1"/>
  <c r="AY181" i="1" s="1"/>
  <c r="AX189" i="1" a="1"/>
  <c r="AX189" i="1" s="1"/>
  <c r="AX187" i="1" a="1"/>
  <c r="AX187" i="1" s="1"/>
  <c r="AY182" i="1" a="1"/>
  <c r="AY182" i="1" s="1"/>
  <c r="AY192" i="1" a="1"/>
  <c r="AY192" i="1" s="1"/>
  <c r="AX181" i="1" a="1"/>
  <c r="AX181" i="1" s="1"/>
  <c r="AY190" i="1" a="1"/>
  <c r="AY190" i="1" s="1"/>
  <c r="AY193" i="1" a="1"/>
  <c r="AY193" i="1" s="1"/>
  <c r="AY187" i="1" a="1"/>
  <c r="AY187" i="1" s="1"/>
  <c r="AX178" i="1" a="1"/>
  <c r="AX178" i="1" s="1"/>
  <c r="AY184" i="1" a="1"/>
  <c r="AY184" i="1" s="1"/>
  <c r="BA159" i="1"/>
  <c r="DD160" i="1" s="1"/>
  <c r="BA163" i="1"/>
  <c r="DD164" i="1" s="1"/>
  <c r="V88" i="1"/>
  <c r="T91" i="1" s="1"/>
  <c r="AX190" i="1" a="1"/>
  <c r="AX190" i="1" s="1"/>
  <c r="AW170" i="1"/>
  <c r="AY180" i="1" a="1"/>
  <c r="AY180" i="1" s="1"/>
  <c r="V76" i="1"/>
  <c r="T79" i="1" s="1"/>
  <c r="BS141" i="1" s="1"/>
  <c r="AX179" i="1" a="1"/>
  <c r="AX179" i="1" s="1"/>
  <c r="AX183" i="1" a="1"/>
  <c r="AX183" i="1" s="1"/>
  <c r="BZ133" i="1"/>
  <c r="BY133" i="1"/>
  <c r="BZ140" i="1"/>
  <c r="BY140" i="1"/>
  <c r="AY185" i="1" a="1"/>
  <c r="AY185" i="1" s="1"/>
  <c r="BA161" i="1"/>
  <c r="DD162" i="1" s="1"/>
  <c r="V84" i="1"/>
  <c r="T87" i="1" s="1"/>
  <c r="AY189" i="1" a="1"/>
  <c r="AY189" i="1" s="1"/>
  <c r="AY191" i="1" a="1"/>
  <c r="AY191" i="1" s="1"/>
  <c r="AY178" i="1" a="1"/>
  <c r="AY178" i="1" s="1"/>
  <c r="BG143" i="1"/>
  <c r="AF47" i="1"/>
  <c r="BZ126" i="1"/>
  <c r="P96" i="1"/>
  <c r="C207" i="1" s="1"/>
  <c r="BG136" i="1"/>
  <c r="BG154" i="1" s="1"/>
  <c r="DD173" i="1" s="1"/>
  <c r="AF43" i="1"/>
  <c r="AL43" i="1" s="1"/>
  <c r="BS133" i="1"/>
  <c r="BA153" i="1"/>
  <c r="DD154" i="1" s="1"/>
  <c r="AY188" i="1" a="1"/>
  <c r="AY188" i="1" s="1"/>
  <c r="AY177" i="1" a="1"/>
  <c r="AY177" i="1" s="1"/>
  <c r="AX176" i="1" a="1"/>
  <c r="AX176" i="1" s="1"/>
  <c r="BS126" i="1"/>
  <c r="P80" i="1"/>
  <c r="C200" i="1" s="1"/>
  <c r="AX180" i="1" a="1"/>
  <c r="AX180" i="1" s="1"/>
  <c r="BM136" i="1"/>
  <c r="AF59" i="1"/>
  <c r="AL59" i="1" s="1"/>
  <c r="BA157" i="1"/>
  <c r="DD158" i="1" s="1"/>
  <c r="V92" i="1"/>
  <c r="T95" i="1" s="1"/>
  <c r="AX188" i="1" a="1"/>
  <c r="AX188" i="1" s="1"/>
  <c r="BG129" i="1"/>
  <c r="BG147" i="1" s="1"/>
  <c r="DD166" i="1" s="1"/>
  <c r="AB48" i="1"/>
  <c r="C189" i="1" s="1"/>
  <c r="AY211" i="1" s="1" a="1"/>
  <c r="AY211" i="1" s="1"/>
  <c r="X76" i="1"/>
  <c r="Y76" i="1" s="1"/>
  <c r="B202" i="1"/>
  <c r="AA72" i="1"/>
  <c r="X68" i="1"/>
  <c r="Y68" i="1" s="1"/>
  <c r="Z68" i="1" s="1"/>
  <c r="X71" i="1" s="1"/>
  <c r="X72" i="1"/>
  <c r="Y72" i="1" s="1"/>
  <c r="AA76" i="1"/>
  <c r="AB67" i="1"/>
  <c r="AF63" i="1"/>
  <c r="AB64" i="1"/>
  <c r="C196" i="1" s="1"/>
  <c r="BA156" i="1"/>
  <c r="DD157" i="1" s="1"/>
  <c r="AX192" i="1" a="1"/>
  <c r="AX192" i="1" s="1"/>
  <c r="AA92" i="1"/>
  <c r="X88" i="1"/>
  <c r="Y88" i="1" s="1"/>
  <c r="X92" i="1"/>
  <c r="Y92" i="1" s="1"/>
  <c r="AA84" i="1"/>
  <c r="B209" i="1"/>
  <c r="X84" i="1"/>
  <c r="Y84" i="1" s="1"/>
  <c r="AA88" i="1"/>
  <c r="AB83" i="1"/>
  <c r="AY183" i="1" a="1"/>
  <c r="AY183" i="1" s="1"/>
  <c r="AX193" i="1" a="1"/>
  <c r="AX193" i="1" s="1"/>
  <c r="AX182" i="1" a="1"/>
  <c r="AX182" i="1" s="1"/>
  <c r="BM160" i="1"/>
  <c r="DD197" i="1" s="1"/>
  <c r="BI171" i="1"/>
  <c r="BM159" i="1"/>
  <c r="DD196" i="1" s="1"/>
  <c r="BM158" i="1"/>
  <c r="BM162" i="1"/>
  <c r="DD199" i="1" s="1"/>
  <c r="BM161" i="1"/>
  <c r="DD198" i="1" s="1"/>
  <c r="BI170" i="1"/>
  <c r="BM163" i="1"/>
  <c r="DD200" i="1" s="1"/>
  <c r="BA152" i="1"/>
  <c r="AX186" i="1" a="1"/>
  <c r="AX186" i="1" s="1"/>
  <c r="AX191" i="1" a="1"/>
  <c r="AX191" i="1" s="1"/>
  <c r="AF32" i="1"/>
  <c r="AL31" i="1"/>
  <c r="AF39" i="1"/>
  <c r="AL39" i="1" s="1"/>
  <c r="V72" i="1"/>
  <c r="T75" i="1" s="1"/>
  <c r="BS134" i="1" s="1"/>
  <c r="AW166" i="1"/>
  <c r="BA146" i="1"/>
  <c r="BA149" i="1"/>
  <c r="DD150" i="1" s="1"/>
  <c r="BA148" i="1"/>
  <c r="DD149" i="1" s="1"/>
  <c r="AY176" i="1" a="1"/>
  <c r="AY176" i="1" s="1"/>
  <c r="AX177" i="1" a="1"/>
  <c r="AX177" i="1" s="1"/>
  <c r="AW167" i="1"/>
  <c r="V68" i="1"/>
  <c r="T71" i="1" s="1"/>
  <c r="BC166" i="1" l="1"/>
  <c r="BM149" i="1"/>
  <c r="DD186" i="1" s="1"/>
  <c r="T96" i="1"/>
  <c r="C208" i="1" s="1"/>
  <c r="BM151" i="1"/>
  <c r="DD188" i="1" s="1"/>
  <c r="BI167" i="1"/>
  <c r="BM146" i="1"/>
  <c r="BI166" i="1"/>
  <c r="BG153" i="1"/>
  <c r="DD172" i="1" s="1"/>
  <c r="BG149" i="1"/>
  <c r="DD168" i="1" s="1"/>
  <c r="BG155" i="1"/>
  <c r="DD174" i="1" s="1"/>
  <c r="BG157" i="1"/>
  <c r="DD176" i="1" s="1"/>
  <c r="BC169" i="1"/>
  <c r="BG152" i="1"/>
  <c r="BF153" i="1" s="1"/>
  <c r="BG156" i="1"/>
  <c r="DD175" i="1" s="1"/>
  <c r="BC168" i="1"/>
  <c r="BG150" i="1"/>
  <c r="DD169" i="1" s="1"/>
  <c r="BM150" i="1"/>
  <c r="DD187" i="1" s="1"/>
  <c r="BG151" i="1"/>
  <c r="DD170" i="1" s="1"/>
  <c r="BM148" i="1"/>
  <c r="DD185" i="1" s="1"/>
  <c r="AX199" i="1" a="1"/>
  <c r="AX199" i="1" s="1"/>
  <c r="AX211" i="1" a="1"/>
  <c r="AX211" i="1" s="1"/>
  <c r="AY195" i="1" a="1"/>
  <c r="AY195" i="1" s="1"/>
  <c r="DD159" i="1"/>
  <c r="AZ160" i="1"/>
  <c r="DC161" i="1" s="1"/>
  <c r="AZ158" i="1"/>
  <c r="AW158" i="1" s="1"/>
  <c r="AZ162" i="1"/>
  <c r="AW162" i="1" s="1"/>
  <c r="AZ163" i="1"/>
  <c r="DC164" i="1" s="1"/>
  <c r="AZ161" i="1"/>
  <c r="DC162" i="1" s="1"/>
  <c r="AX194" i="1" a="1"/>
  <c r="AX194" i="1" s="1"/>
  <c r="AX206" i="1" a="1"/>
  <c r="AX206" i="1" s="1"/>
  <c r="AY204" i="1" a="1"/>
  <c r="AY204" i="1" s="1"/>
  <c r="AX208" i="1" a="1"/>
  <c r="AX208" i="1" s="1"/>
  <c r="AY198" i="1" a="1"/>
  <c r="AY198" i="1" s="1"/>
  <c r="AY197" i="1" a="1"/>
  <c r="AY197" i="1" s="1"/>
  <c r="AX201" i="1" a="1"/>
  <c r="AX201" i="1" s="1"/>
  <c r="AX204" i="1" a="1"/>
  <c r="AX204" i="1" s="1"/>
  <c r="AX203" i="1" a="1"/>
  <c r="AX203" i="1" s="1"/>
  <c r="AX209" i="1" a="1"/>
  <c r="AX209" i="1" s="1"/>
  <c r="AX205" i="1" a="1"/>
  <c r="AX205" i="1" s="1"/>
  <c r="AX207" i="1" a="1"/>
  <c r="AX207" i="1" s="1"/>
  <c r="AY210" i="1" a="1"/>
  <c r="AY210" i="1" s="1"/>
  <c r="AY200" i="1" a="1"/>
  <c r="AY200" i="1" s="1"/>
  <c r="AX196" i="1" a="1"/>
  <c r="AX196" i="1" s="1"/>
  <c r="AY208" i="1" a="1"/>
  <c r="AY208" i="1" s="1"/>
  <c r="Z84" i="1"/>
  <c r="X87" i="1" s="1"/>
  <c r="BY128" i="1" s="1"/>
  <c r="BZ141" i="1"/>
  <c r="BY141" i="1"/>
  <c r="AY201" i="1" a="1"/>
  <c r="AY201" i="1" s="1"/>
  <c r="AX195" i="1" a="1"/>
  <c r="AX195" i="1" s="1"/>
  <c r="AX198" i="1" a="1"/>
  <c r="AX198" i="1" s="1"/>
  <c r="AY194" i="1" a="1"/>
  <c r="AY194" i="1" s="1"/>
  <c r="AY209" i="1" a="1"/>
  <c r="AY209" i="1" s="1"/>
  <c r="BZ134" i="1"/>
  <c r="BY134" i="1"/>
  <c r="BS128" i="1"/>
  <c r="BG146" i="1"/>
  <c r="AX213" i="1" a="1"/>
  <c r="AX213" i="1" s="1"/>
  <c r="AY213" i="1" a="1"/>
  <c r="AY213" i="1" s="1"/>
  <c r="AY224" i="1" a="1"/>
  <c r="AY224" i="1" s="1"/>
  <c r="AX219" i="1" a="1"/>
  <c r="AX219" i="1" s="1"/>
  <c r="AX220" i="1" a="1"/>
  <c r="AX220" i="1" s="1"/>
  <c r="AX224" i="1" a="1"/>
  <c r="AX224" i="1" s="1"/>
  <c r="AX214" i="1" a="1"/>
  <c r="AX214" i="1" s="1"/>
  <c r="AX228" i="1" a="1"/>
  <c r="AX228" i="1" s="1"/>
  <c r="AY220" i="1" a="1"/>
  <c r="AY220" i="1" s="1"/>
  <c r="AY214" i="1" a="1"/>
  <c r="AY214" i="1" s="1"/>
  <c r="AY216" i="1" a="1"/>
  <c r="AY216" i="1" s="1"/>
  <c r="AY228" i="1" a="1"/>
  <c r="AY228" i="1" s="1"/>
  <c r="AY217" i="1" a="1"/>
  <c r="AY217" i="1" s="1"/>
  <c r="AX216" i="1" a="1"/>
  <c r="AX216" i="1" s="1"/>
  <c r="AY212" i="1" a="1"/>
  <c r="AY212" i="1" s="1"/>
  <c r="AX226" i="1" a="1"/>
  <c r="AX226" i="1" s="1"/>
  <c r="AX227" i="1" a="1"/>
  <c r="AX227" i="1" s="1"/>
  <c r="AX229" i="1" a="1"/>
  <c r="AX229" i="1" s="1"/>
  <c r="AX218" i="1" a="1"/>
  <c r="AX218" i="1" s="1"/>
  <c r="AY222" i="1" a="1"/>
  <c r="AY222" i="1" s="1"/>
  <c r="AY218" i="1" a="1"/>
  <c r="AY218" i="1" s="1"/>
  <c r="AX217" i="1" a="1"/>
  <c r="AX217" i="1" s="1"/>
  <c r="AY219" i="1" a="1"/>
  <c r="AY219" i="1" s="1"/>
  <c r="AX221" i="1" a="1"/>
  <c r="AX221" i="1" s="1"/>
  <c r="AY215" i="1" a="1"/>
  <c r="AY215" i="1" s="1"/>
  <c r="AY229" i="1" a="1"/>
  <c r="AY229" i="1" s="1"/>
  <c r="AX212" i="1" a="1"/>
  <c r="AX212" i="1" s="1"/>
  <c r="AY227" i="1" a="1"/>
  <c r="AY227" i="1" s="1"/>
  <c r="AX225" i="1" a="1"/>
  <c r="AX225" i="1" s="1"/>
  <c r="AY223" i="1" a="1"/>
  <c r="AY223" i="1" s="1"/>
  <c r="AX215" i="1" a="1"/>
  <c r="AX215" i="1" s="1"/>
  <c r="AX223" i="1" a="1"/>
  <c r="AX223" i="1" s="1"/>
  <c r="AY226" i="1" a="1"/>
  <c r="AY226" i="1" s="1"/>
  <c r="AX222" i="1" a="1"/>
  <c r="AX222" i="1" s="1"/>
  <c r="AY225" i="1" a="1"/>
  <c r="AY225" i="1" s="1"/>
  <c r="AY221" i="1" a="1"/>
  <c r="AY221" i="1" s="1"/>
  <c r="AY199" i="1" a="1"/>
  <c r="AY199" i="1" s="1"/>
  <c r="AX202" i="1" a="1"/>
  <c r="AX202" i="1" s="1"/>
  <c r="AY207" i="1" a="1"/>
  <c r="AY207" i="1" s="1"/>
  <c r="AY202" i="1" a="1"/>
  <c r="AY202" i="1" s="1"/>
  <c r="AX197" i="1" a="1"/>
  <c r="AX197" i="1" s="1"/>
  <c r="AY205" i="1" a="1"/>
  <c r="AY205" i="1" s="1"/>
  <c r="AY196" i="1" a="1"/>
  <c r="AY196" i="1" s="1"/>
  <c r="AX200" i="1" a="1"/>
  <c r="AX200" i="1" s="1"/>
  <c r="BM153" i="1"/>
  <c r="DD190" i="1" s="1"/>
  <c r="BM156" i="1"/>
  <c r="DD193" i="1" s="1"/>
  <c r="BM157" i="1"/>
  <c r="DD194" i="1" s="1"/>
  <c r="BM154" i="1"/>
  <c r="DD191" i="1" s="1"/>
  <c r="BI168" i="1"/>
  <c r="BM152" i="1"/>
  <c r="BI169" i="1"/>
  <c r="BM155" i="1"/>
  <c r="DD192" i="1" s="1"/>
  <c r="AF64" i="1"/>
  <c r="AL63" i="1"/>
  <c r="Z88" i="1"/>
  <c r="X91" i="1" s="1"/>
  <c r="AZ148" i="1"/>
  <c r="DD147" i="1"/>
  <c r="AZ147" i="1"/>
  <c r="AZ151" i="1"/>
  <c r="AZ146" i="1"/>
  <c r="AZ150" i="1"/>
  <c r="AZ149" i="1"/>
  <c r="AX168" i="1"/>
  <c r="AX170" i="1"/>
  <c r="AX166" i="1"/>
  <c r="AX167" i="1"/>
  <c r="AX171" i="1"/>
  <c r="AX169" i="1"/>
  <c r="DD153" i="1"/>
  <c r="AZ155" i="1"/>
  <c r="AZ157" i="1"/>
  <c r="AZ153" i="1"/>
  <c r="AZ156" i="1"/>
  <c r="AZ152" i="1"/>
  <c r="AZ154" i="1"/>
  <c r="AW159" i="1"/>
  <c r="DC160" i="1"/>
  <c r="BC167" i="1"/>
  <c r="BL161" i="1"/>
  <c r="BL160" i="1"/>
  <c r="BL159" i="1"/>
  <c r="BL158" i="1"/>
  <c r="DD195" i="1"/>
  <c r="BL162" i="1"/>
  <c r="BL163" i="1"/>
  <c r="AB72" i="1"/>
  <c r="AC72" i="1" s="1"/>
  <c r="AB68" i="1"/>
  <c r="AC68" i="1" s="1"/>
  <c r="AE76" i="1"/>
  <c r="AB76" i="1"/>
  <c r="AC76" i="1" s="1"/>
  <c r="AE72" i="1"/>
  <c r="AE68" i="1"/>
  <c r="B203" i="1"/>
  <c r="AF48" i="1"/>
  <c r="AL47" i="1"/>
  <c r="BG148" i="1"/>
  <c r="DD167" i="1" s="1"/>
  <c r="Z76" i="1"/>
  <c r="X79" i="1" s="1"/>
  <c r="AY206" i="1" a="1"/>
  <c r="AY206" i="1" s="1"/>
  <c r="BC170" i="1"/>
  <c r="BG161" i="1"/>
  <c r="DD180" i="1" s="1"/>
  <c r="BG163" i="1"/>
  <c r="DD182" i="1" s="1"/>
  <c r="BG159" i="1"/>
  <c r="DD178" i="1" s="1"/>
  <c r="BC171" i="1"/>
  <c r="BG158" i="1"/>
  <c r="BG162" i="1"/>
  <c r="DD181" i="1" s="1"/>
  <c r="BG160" i="1"/>
  <c r="DD179" i="1" s="1"/>
  <c r="DC163" i="1"/>
  <c r="Z92" i="1"/>
  <c r="X95" i="1" s="1"/>
  <c r="Z72" i="1"/>
  <c r="X75" i="1" s="1"/>
  <c r="BS127" i="1"/>
  <c r="T80" i="1"/>
  <c r="C201" i="1" s="1"/>
  <c r="AB84" i="1"/>
  <c r="AC84" i="1" s="1"/>
  <c r="B210" i="1"/>
  <c r="AB92" i="1"/>
  <c r="AC92" i="1" s="1"/>
  <c r="AE88" i="1"/>
  <c r="AE92" i="1"/>
  <c r="AB88" i="1"/>
  <c r="AC88" i="1" s="1"/>
  <c r="AE84" i="1"/>
  <c r="AX210" i="1" a="1"/>
  <c r="AX210" i="1" s="1"/>
  <c r="AY203" i="1" a="1"/>
  <c r="AY203" i="1" s="1"/>
  <c r="BY127" i="1" l="1"/>
  <c r="BZ127" i="1"/>
  <c r="BL149" i="1"/>
  <c r="DC186" i="1" s="1"/>
  <c r="BL148" i="1"/>
  <c r="DC185" i="1" s="1"/>
  <c r="BL151" i="1"/>
  <c r="BI151" i="1" s="1"/>
  <c r="DD183" i="1"/>
  <c r="BL150" i="1"/>
  <c r="DC187" i="1" s="1"/>
  <c r="BL147" i="1"/>
  <c r="DC184" i="1" s="1"/>
  <c r="BL146" i="1"/>
  <c r="DC183" i="1" s="1"/>
  <c r="BF154" i="1"/>
  <c r="DC173" i="1" s="1"/>
  <c r="BF157" i="1"/>
  <c r="DC176" i="1" s="1"/>
  <c r="DD171" i="1"/>
  <c r="BF152" i="1"/>
  <c r="BC152" i="1" s="1"/>
  <c r="BF156" i="1"/>
  <c r="DC175" i="1" s="1"/>
  <c r="BF155" i="1"/>
  <c r="DC174" i="1" s="1"/>
  <c r="BZ128" i="1"/>
  <c r="AW160" i="1"/>
  <c r="DC159" i="1"/>
  <c r="AD84" i="1"/>
  <c r="AB87" i="1" s="1"/>
  <c r="BY129" i="1" s="1"/>
  <c r="AW163" i="1"/>
  <c r="AW161" i="1"/>
  <c r="BJ170" i="1"/>
  <c r="AD88" i="1"/>
  <c r="AB91" i="1" s="1"/>
  <c r="AF91" i="1" s="1"/>
  <c r="AL91" i="1" s="1"/>
  <c r="BD171" i="1"/>
  <c r="BZ135" i="1"/>
  <c r="BY135" i="1"/>
  <c r="BZ142" i="1"/>
  <c r="BY142" i="1"/>
  <c r="BD168" i="1"/>
  <c r="BD167" i="1"/>
  <c r="BJ169" i="1"/>
  <c r="BJ171" i="1"/>
  <c r="BJ166" i="1"/>
  <c r="BK166" i="1" s="1" a="1"/>
  <c r="BK166" i="1" s="1"/>
  <c r="BJ167" i="1"/>
  <c r="BJ168" i="1"/>
  <c r="BS135" i="1"/>
  <c r="X80" i="1"/>
  <c r="C202" i="1" s="1"/>
  <c r="DC152" i="1"/>
  <c r="AW151" i="1"/>
  <c r="BF146" i="1"/>
  <c r="DD165" i="1"/>
  <c r="BF147" i="1"/>
  <c r="BF150" i="1"/>
  <c r="BF151" i="1"/>
  <c r="BF148" i="1"/>
  <c r="BF149" i="1"/>
  <c r="BD166" i="1"/>
  <c r="AD68" i="1"/>
  <c r="AB71" i="1" s="1"/>
  <c r="BI162" i="1"/>
  <c r="DC199" i="1"/>
  <c r="DC148" i="1"/>
  <c r="AW147" i="1"/>
  <c r="AD92" i="1"/>
  <c r="AB95" i="1" s="1"/>
  <c r="AD72" i="1"/>
  <c r="AB75" i="1" s="1"/>
  <c r="AW154" i="1"/>
  <c r="DC155" i="1"/>
  <c r="DC195" i="1"/>
  <c r="BI158" i="1"/>
  <c r="DC153" i="1"/>
  <c r="AW152" i="1"/>
  <c r="AW148" i="1"/>
  <c r="DC149" i="1"/>
  <c r="X96" i="1"/>
  <c r="C209" i="1" s="1"/>
  <c r="DD189" i="1"/>
  <c r="BL157" i="1"/>
  <c r="BL155" i="1"/>
  <c r="BL153" i="1"/>
  <c r="BL156" i="1"/>
  <c r="BL154" i="1"/>
  <c r="BL152" i="1"/>
  <c r="DC200" i="1"/>
  <c r="BI163" i="1"/>
  <c r="BD169" i="1"/>
  <c r="DD177" i="1"/>
  <c r="BF163" i="1"/>
  <c r="BF162" i="1"/>
  <c r="BF158" i="1"/>
  <c r="BF161" i="1"/>
  <c r="BF160" i="1"/>
  <c r="BF159" i="1"/>
  <c r="BS142" i="1"/>
  <c r="AD76" i="1"/>
  <c r="AB79" i="1" s="1"/>
  <c r="BS143" i="1" s="1"/>
  <c r="DC196" i="1"/>
  <c r="BI159" i="1"/>
  <c r="DC157" i="1"/>
  <c r="AW156" i="1"/>
  <c r="BC153" i="1"/>
  <c r="DC172" i="1"/>
  <c r="BD170" i="1"/>
  <c r="DC197" i="1"/>
  <c r="BI160" i="1"/>
  <c r="DC154" i="1"/>
  <c r="AW153" i="1"/>
  <c r="DC150" i="1"/>
  <c r="AW149" i="1"/>
  <c r="BI161" i="1"/>
  <c r="DC198" i="1"/>
  <c r="DC158" i="1"/>
  <c r="AW157" i="1"/>
  <c r="AY166" i="1" a="1"/>
  <c r="AY166" i="1" s="1"/>
  <c r="AY167" i="1" s="1" a="1"/>
  <c r="AY167" i="1" s="1"/>
  <c r="AW150" i="1"/>
  <c r="DC151" i="1"/>
  <c r="AW155" i="1"/>
  <c r="DC156" i="1"/>
  <c r="AW146" i="1"/>
  <c r="DC147" i="1"/>
  <c r="AW120" i="1"/>
  <c r="BI150" i="1" l="1"/>
  <c r="BY146" i="1"/>
  <c r="BX147" i="1" s="1"/>
  <c r="DC220" i="1" s="1"/>
  <c r="BI148" i="1"/>
  <c r="BI147" i="1"/>
  <c r="BI146" i="1"/>
  <c r="BI149" i="1"/>
  <c r="BC155" i="1"/>
  <c r="DC188" i="1"/>
  <c r="DC171" i="1"/>
  <c r="BC157" i="1"/>
  <c r="BC154" i="1"/>
  <c r="BC156" i="1"/>
  <c r="BK167" i="1" a="1"/>
  <c r="BK167" i="1" s="1"/>
  <c r="BK168" i="1" s="1" a="1"/>
  <c r="BK168" i="1" s="1"/>
  <c r="BY147" i="1"/>
  <c r="BZ136" i="1"/>
  <c r="BZ152" i="1" s="1"/>
  <c r="DD225" i="1" s="1"/>
  <c r="AF87" i="1"/>
  <c r="AL87" i="1" s="1"/>
  <c r="BY150" i="1"/>
  <c r="BZ129" i="1"/>
  <c r="BZ148" i="1" s="1"/>
  <c r="DD221" i="1" s="1"/>
  <c r="BY136" i="1"/>
  <c r="BY154" i="1" s="1"/>
  <c r="BU166" i="1"/>
  <c r="BY149" i="1"/>
  <c r="BU167" i="1"/>
  <c r="BY151" i="1"/>
  <c r="AB96" i="1"/>
  <c r="C210" i="1" s="1"/>
  <c r="AX254" i="1" s="1" a="1"/>
  <c r="AX254" i="1" s="1"/>
  <c r="BY148" i="1"/>
  <c r="AF79" i="1"/>
  <c r="AL79" i="1" s="1"/>
  <c r="BZ143" i="1"/>
  <c r="BZ160" i="1" s="1"/>
  <c r="DD233" i="1" s="1"/>
  <c r="BY143" i="1"/>
  <c r="AF95" i="1"/>
  <c r="BI157" i="1"/>
  <c r="DC194" i="1"/>
  <c r="BI120" i="1"/>
  <c r="BL183" i="1"/>
  <c r="BK183" i="1" s="1"/>
  <c r="BP189" i="1"/>
  <c r="BO189" i="1" s="1"/>
  <c r="BL177" i="1"/>
  <c r="BK177" i="1" s="1"/>
  <c r="BP183" i="1"/>
  <c r="BO183" i="1" s="1"/>
  <c r="BL189" i="1"/>
  <c r="BK189" i="1" s="1"/>
  <c r="BP177" i="1"/>
  <c r="BO177" i="1" s="1"/>
  <c r="CD177" i="1"/>
  <c r="CC177" i="1" s="1"/>
  <c r="BZ183" i="1"/>
  <c r="BY183" i="1" s="1"/>
  <c r="BZ177" i="1"/>
  <c r="BY177" i="1" s="1"/>
  <c r="CB177" i="1"/>
  <c r="CA177" i="1" s="1"/>
  <c r="CB189" i="1"/>
  <c r="CA189" i="1" s="1"/>
  <c r="BD183" i="1"/>
  <c r="BC183" i="1" s="1"/>
  <c r="BH189" i="1"/>
  <c r="BG189" i="1" s="1"/>
  <c r="BD177" i="1"/>
  <c r="BC177" i="1" s="1"/>
  <c r="BH183" i="1"/>
  <c r="BG183" i="1" s="1"/>
  <c r="BD189" i="1"/>
  <c r="BC189" i="1" s="1"/>
  <c r="BH177" i="1"/>
  <c r="BG177" i="1" s="1"/>
  <c r="BZ189" i="1"/>
  <c r="BY189" i="1" s="1"/>
  <c r="CD189" i="1"/>
  <c r="CC189" i="1" s="1"/>
  <c r="CB183" i="1"/>
  <c r="CA183" i="1" s="1"/>
  <c r="CF183" i="1"/>
  <c r="CE183" i="1" s="1"/>
  <c r="CF177" i="1"/>
  <c r="CE177" i="1" s="1"/>
  <c r="BT183" i="1"/>
  <c r="BS183" i="1" s="1"/>
  <c r="BT177" i="1"/>
  <c r="BS177" i="1" s="1"/>
  <c r="BX183" i="1"/>
  <c r="BW183" i="1" s="1"/>
  <c r="CD183" i="1"/>
  <c r="CC183" i="1" s="1"/>
  <c r="BX189" i="1"/>
  <c r="BW189" i="1" s="1"/>
  <c r="BX177" i="1"/>
  <c r="BW177" i="1" s="1"/>
  <c r="BR189" i="1"/>
  <c r="BQ189" i="1" s="1"/>
  <c r="BV177" i="1"/>
  <c r="BU177" i="1" s="1"/>
  <c r="BR183" i="1"/>
  <c r="BQ183" i="1" s="1"/>
  <c r="BV189" i="1"/>
  <c r="BU189" i="1" s="1"/>
  <c r="BR177" i="1"/>
  <c r="BQ177" i="1" s="1"/>
  <c r="BV183" i="1"/>
  <c r="BU183" i="1" s="1"/>
  <c r="CF189" i="1"/>
  <c r="CE189" i="1" s="1"/>
  <c r="BJ189" i="1"/>
  <c r="BI189" i="1" s="1"/>
  <c r="BN177" i="1"/>
  <c r="BM177" i="1" s="1"/>
  <c r="BJ183" i="1"/>
  <c r="BI183" i="1" s="1"/>
  <c r="BN189" i="1"/>
  <c r="BM189" i="1" s="1"/>
  <c r="BJ177" i="1"/>
  <c r="BI177" i="1" s="1"/>
  <c r="BN183" i="1"/>
  <c r="BM183" i="1" s="1"/>
  <c r="BB189" i="1"/>
  <c r="BA189" i="1" s="1"/>
  <c r="BF177" i="1"/>
  <c r="BE177" i="1" s="1"/>
  <c r="BB183" i="1"/>
  <c r="BA183" i="1" s="1"/>
  <c r="BF189" i="1"/>
  <c r="BE189" i="1" s="1"/>
  <c r="BB177" i="1"/>
  <c r="BA177" i="1" s="1"/>
  <c r="BF183" i="1"/>
  <c r="BE183" i="1" s="1"/>
  <c r="BT189" i="1"/>
  <c r="BS189" i="1" s="1"/>
  <c r="BS163" i="1"/>
  <c r="DD218" i="1" s="1"/>
  <c r="BO171" i="1"/>
  <c r="BS162" i="1"/>
  <c r="DD217" i="1" s="1"/>
  <c r="BS161" i="1"/>
  <c r="DD216" i="1" s="1"/>
  <c r="BS160" i="1"/>
  <c r="DD215" i="1" s="1"/>
  <c r="BS158" i="1"/>
  <c r="BO170" i="1"/>
  <c r="BS159" i="1"/>
  <c r="DD214" i="1" s="1"/>
  <c r="BS129" i="1"/>
  <c r="AB80" i="1"/>
  <c r="C203" i="1" s="1"/>
  <c r="AF71" i="1"/>
  <c r="DC168" i="1"/>
  <c r="BC149" i="1"/>
  <c r="AY168" i="1" a="1"/>
  <c r="AY168" i="1" s="1"/>
  <c r="AY169" i="1" s="1" a="1"/>
  <c r="AY169" i="1" s="1"/>
  <c r="BR224" i="1"/>
  <c r="BQ224" i="1" s="1"/>
  <c r="BX224" i="1"/>
  <c r="BW224" i="1" s="1"/>
  <c r="BT218" i="1"/>
  <c r="BS218" i="1" s="1"/>
  <c r="BT212" i="1"/>
  <c r="BS212" i="1" s="1"/>
  <c r="CF212" i="1"/>
  <c r="CE212" i="1" s="1"/>
  <c r="CB212" i="1"/>
  <c r="CA212" i="1" s="1"/>
  <c r="BJ224" i="1"/>
  <c r="BI224" i="1" s="1"/>
  <c r="BP224" i="1"/>
  <c r="BO224" i="1" s="1"/>
  <c r="BL218" i="1"/>
  <c r="BK218" i="1" s="1"/>
  <c r="BV218" i="1"/>
  <c r="BU218" i="1" s="1"/>
  <c r="BL212" i="1"/>
  <c r="BK212" i="1" s="1"/>
  <c r="BF212" i="1"/>
  <c r="BE212" i="1" s="1"/>
  <c r="BZ224" i="1"/>
  <c r="BY224" i="1" s="1"/>
  <c r="CF224" i="1"/>
  <c r="CE224" i="1" s="1"/>
  <c r="CB218" i="1"/>
  <c r="CA218" i="1" s="1"/>
  <c r="BZ218" i="1"/>
  <c r="BY218" i="1" s="1"/>
  <c r="BN218" i="1"/>
  <c r="BM218" i="1" s="1"/>
  <c r="BF218" i="1"/>
  <c r="BE218" i="1" s="1"/>
  <c r="BB224" i="1"/>
  <c r="BA224" i="1" s="1"/>
  <c r="BH224" i="1"/>
  <c r="BG224" i="1" s="1"/>
  <c r="BD218" i="1"/>
  <c r="BC218" i="1" s="1"/>
  <c r="BP212" i="1"/>
  <c r="BO212" i="1" s="1"/>
  <c r="BL224" i="1"/>
  <c r="BK224" i="1" s="1"/>
  <c r="BB218" i="1"/>
  <c r="BA218" i="1" s="1"/>
  <c r="CF218" i="1"/>
  <c r="CE218" i="1" s="1"/>
  <c r="CD224" i="1"/>
  <c r="CC224" i="1" s="1"/>
  <c r="BZ212" i="1"/>
  <c r="BY212" i="1" s="1"/>
  <c r="CB224" i="1"/>
  <c r="CA224" i="1" s="1"/>
  <c r="BJ218" i="1"/>
  <c r="BI218" i="1" s="1"/>
  <c r="BX212" i="1"/>
  <c r="BW212" i="1" s="1"/>
  <c r="BP218" i="1"/>
  <c r="BO218" i="1" s="1"/>
  <c r="BJ212" i="1"/>
  <c r="BI212" i="1" s="1"/>
  <c r="BH212" i="1"/>
  <c r="BG212" i="1" s="1"/>
  <c r="BF224" i="1"/>
  <c r="BE224" i="1" s="1"/>
  <c r="BD224" i="1"/>
  <c r="BC224" i="1" s="1"/>
  <c r="BX218" i="1"/>
  <c r="BW218" i="1" s="1"/>
  <c r="BV224" i="1"/>
  <c r="BU224" i="1" s="1"/>
  <c r="BR212" i="1"/>
  <c r="BQ212" i="1" s="1"/>
  <c r="BR218" i="1"/>
  <c r="BQ218" i="1" s="1"/>
  <c r="CD212" i="1"/>
  <c r="CC212" i="1" s="1"/>
  <c r="BD212" i="1"/>
  <c r="BC212" i="1" s="1"/>
  <c r="BN212" i="1"/>
  <c r="BM212" i="1" s="1"/>
  <c r="CD218" i="1"/>
  <c r="CC218" i="1" s="1"/>
  <c r="BH218" i="1"/>
  <c r="BG218" i="1" s="1"/>
  <c r="BT224" i="1"/>
  <c r="BS224" i="1" s="1"/>
  <c r="BV212" i="1"/>
  <c r="BU212" i="1" s="1"/>
  <c r="BN224" i="1"/>
  <c r="BM224" i="1" s="1"/>
  <c r="BB212" i="1"/>
  <c r="BA212" i="1" s="1"/>
  <c r="BC159" i="1"/>
  <c r="DC178" i="1"/>
  <c r="BS136" i="1"/>
  <c r="BO169" i="1" s="1"/>
  <c r="AF75" i="1"/>
  <c r="DC167" i="1"/>
  <c r="BC148" i="1"/>
  <c r="BC160" i="1"/>
  <c r="DC179" i="1"/>
  <c r="DC189" i="1"/>
  <c r="BI152" i="1"/>
  <c r="BC151" i="1"/>
  <c r="DC170" i="1"/>
  <c r="BR188" i="1"/>
  <c r="BQ188" i="1" s="1"/>
  <c r="BV176" i="1"/>
  <c r="BU176" i="1" s="1"/>
  <c r="BR182" i="1"/>
  <c r="BQ182" i="1" s="1"/>
  <c r="BV188" i="1"/>
  <c r="BU188" i="1" s="1"/>
  <c r="BR176" i="1"/>
  <c r="BQ176" i="1" s="1"/>
  <c r="BV182" i="1"/>
  <c r="BU182" i="1" s="1"/>
  <c r="BZ188" i="1"/>
  <c r="BY188" i="1" s="1"/>
  <c r="CD176" i="1"/>
  <c r="CC176" i="1" s="1"/>
  <c r="BZ182" i="1"/>
  <c r="BY182" i="1" s="1"/>
  <c r="CD188" i="1"/>
  <c r="CC188" i="1" s="1"/>
  <c r="BZ176" i="1"/>
  <c r="BY176" i="1" s="1"/>
  <c r="CD182" i="1"/>
  <c r="CC182" i="1" s="1"/>
  <c r="BJ188" i="1"/>
  <c r="BI188" i="1" s="1"/>
  <c r="BN176" i="1"/>
  <c r="BM176" i="1" s="1"/>
  <c r="BJ182" i="1"/>
  <c r="BI182" i="1" s="1"/>
  <c r="BN188" i="1"/>
  <c r="BM188" i="1" s="1"/>
  <c r="BJ176" i="1"/>
  <c r="BI176" i="1" s="1"/>
  <c r="BN182" i="1"/>
  <c r="BM182" i="1" s="1"/>
  <c r="BB188" i="1"/>
  <c r="BA188" i="1" s="1"/>
  <c r="BF176" i="1"/>
  <c r="BE176" i="1" s="1"/>
  <c r="BB182" i="1"/>
  <c r="BA182" i="1" s="1"/>
  <c r="BF188" i="1"/>
  <c r="BE188" i="1" s="1"/>
  <c r="BB176" i="1"/>
  <c r="BA176" i="1" s="1"/>
  <c r="BF182" i="1"/>
  <c r="BE182" i="1" s="1"/>
  <c r="CB182" i="1"/>
  <c r="CA182" i="1" s="1"/>
  <c r="CF188" i="1"/>
  <c r="CE188" i="1" s="1"/>
  <c r="CB176" i="1"/>
  <c r="CA176" i="1" s="1"/>
  <c r="CF182" i="1"/>
  <c r="CE182" i="1" s="1"/>
  <c r="CB188" i="1"/>
  <c r="CA188" i="1" s="1"/>
  <c r="CF176" i="1"/>
  <c r="CE176" i="1" s="1"/>
  <c r="BT182" i="1"/>
  <c r="BS182" i="1" s="1"/>
  <c r="BX188" i="1"/>
  <c r="BW188" i="1" s="1"/>
  <c r="BT176" i="1"/>
  <c r="BS176" i="1" s="1"/>
  <c r="BX182" i="1"/>
  <c r="BW182" i="1" s="1"/>
  <c r="BT188" i="1"/>
  <c r="BS188" i="1" s="1"/>
  <c r="BX176" i="1"/>
  <c r="BW176" i="1" s="1"/>
  <c r="BL182" i="1"/>
  <c r="BK182" i="1" s="1"/>
  <c r="BP188" i="1"/>
  <c r="BO188" i="1" s="1"/>
  <c r="BL176" i="1"/>
  <c r="BK176" i="1" s="1"/>
  <c r="BP182" i="1"/>
  <c r="BO182" i="1" s="1"/>
  <c r="BL188" i="1"/>
  <c r="BK188" i="1" s="1"/>
  <c r="BP176" i="1"/>
  <c r="BO176" i="1" s="1"/>
  <c r="BD182" i="1"/>
  <c r="BC182" i="1" s="1"/>
  <c r="BH188" i="1"/>
  <c r="BG188" i="1" s="1"/>
  <c r="BD176" i="1"/>
  <c r="BC176" i="1" s="1"/>
  <c r="BH182" i="1"/>
  <c r="BG182" i="1" s="1"/>
  <c r="BD188" i="1"/>
  <c r="BC188" i="1" s="1"/>
  <c r="BH176" i="1"/>
  <c r="BG176" i="1" s="1"/>
  <c r="DC180" i="1"/>
  <c r="BC161" i="1"/>
  <c r="DC191" i="1"/>
  <c r="BI154" i="1"/>
  <c r="DC169" i="1"/>
  <c r="BC150" i="1"/>
  <c r="BC158" i="1"/>
  <c r="DC177" i="1"/>
  <c r="BI156" i="1"/>
  <c r="DC193" i="1"/>
  <c r="BZ146" i="1"/>
  <c r="DD219" i="1" s="1"/>
  <c r="BZ149" i="1"/>
  <c r="DD222" i="1" s="1"/>
  <c r="BZ147" i="1"/>
  <c r="DD220" i="1" s="1"/>
  <c r="DC166" i="1"/>
  <c r="BC147" i="1"/>
  <c r="BC162" i="1"/>
  <c r="DC181" i="1"/>
  <c r="DC190" i="1"/>
  <c r="BI153" i="1"/>
  <c r="BZ162" i="1"/>
  <c r="DD235" i="1" s="1"/>
  <c r="BZ161" i="1"/>
  <c r="DD234" i="1" s="1"/>
  <c r="BZ151" i="1"/>
  <c r="DD224" i="1" s="1"/>
  <c r="BE166" i="1" a="1"/>
  <c r="BE166" i="1" s="1"/>
  <c r="DC182" i="1"/>
  <c r="BC163" i="1"/>
  <c r="DC192" i="1"/>
  <c r="BI155" i="1"/>
  <c r="BC146" i="1"/>
  <c r="DC165" i="1"/>
  <c r="BC120" i="1"/>
  <c r="BZ150" i="1" l="1"/>
  <c r="DD223" i="1" s="1"/>
  <c r="BX148" i="1"/>
  <c r="DC221" i="1" s="1"/>
  <c r="BX146" i="1"/>
  <c r="BU146" i="1" s="1"/>
  <c r="BU147" i="1"/>
  <c r="BX151" i="1"/>
  <c r="DC224" i="1" s="1"/>
  <c r="BZ163" i="1"/>
  <c r="DD236" i="1" s="1"/>
  <c r="AY257" i="1" a="1"/>
  <c r="AY257" i="1" s="1"/>
  <c r="BZ158" i="1"/>
  <c r="DD231" i="1" s="1"/>
  <c r="AX260" i="1" a="1"/>
  <c r="AX260" i="1" s="1"/>
  <c r="AX255" i="1" a="1"/>
  <c r="AX255" i="1" s="1"/>
  <c r="AX262" i="1" a="1"/>
  <c r="AX262" i="1" s="1"/>
  <c r="AY248" i="1" a="1"/>
  <c r="AY248" i="1" s="1"/>
  <c r="AY259" i="1" a="1"/>
  <c r="AY259" i="1" s="1"/>
  <c r="AX253" i="1" a="1"/>
  <c r="AX253" i="1" s="1"/>
  <c r="AY258" i="1" a="1"/>
  <c r="AY258" i="1" s="1"/>
  <c r="AX256" i="1" a="1"/>
  <c r="AX256" i="1" s="1"/>
  <c r="AX269" i="1" a="1"/>
  <c r="AX269" i="1" s="1"/>
  <c r="BN225" i="1"/>
  <c r="BM225" i="1" s="1"/>
  <c r="CF219" i="1"/>
  <c r="CE219" i="1" s="1"/>
  <c r="BB219" i="1"/>
  <c r="BA219" i="1" s="1"/>
  <c r="BZ157" i="1"/>
  <c r="DD230" i="1" s="1"/>
  <c r="BB225" i="1"/>
  <c r="BA225" i="1" s="1"/>
  <c r="CB219" i="1"/>
  <c r="CA219" i="1" s="1"/>
  <c r="BP225" i="1"/>
  <c r="BO225" i="1" s="1"/>
  <c r="BZ225" i="1"/>
  <c r="BY225" i="1" s="1"/>
  <c r="BT219" i="1"/>
  <c r="BS219" i="1" s="1"/>
  <c r="BP213" i="1"/>
  <c r="BO213" i="1" s="1"/>
  <c r="BZ219" i="1"/>
  <c r="BY219" i="1" s="1"/>
  <c r="BH219" i="1"/>
  <c r="BG219" i="1" s="1"/>
  <c r="BD225" i="1"/>
  <c r="BC225" i="1" s="1"/>
  <c r="BR225" i="1"/>
  <c r="BQ225" i="1" s="1"/>
  <c r="BN219" i="1"/>
  <c r="BM219" i="1" s="1"/>
  <c r="CD213" i="1"/>
  <c r="CC213" i="1" s="1"/>
  <c r="BX213" i="1"/>
  <c r="BW213" i="1" s="1"/>
  <c r="CD225" i="1"/>
  <c r="CC225" i="1" s="1"/>
  <c r="BJ225" i="1"/>
  <c r="BI225" i="1" s="1"/>
  <c r="BZ213" i="1"/>
  <c r="BY213" i="1" s="1"/>
  <c r="CB213" i="1"/>
  <c r="CA213" i="1" s="1"/>
  <c r="BL213" i="1"/>
  <c r="BK213" i="1" s="1"/>
  <c r="BB213" i="1"/>
  <c r="BA213" i="1" s="1"/>
  <c r="BL225" i="1"/>
  <c r="BK225" i="1" s="1"/>
  <c r="BV219" i="1"/>
  <c r="BU219" i="1" s="1"/>
  <c r="BF226" i="1"/>
  <c r="BE226" i="1" s="1"/>
  <c r="BT220" i="1"/>
  <c r="BS220" i="1" s="1"/>
  <c r="CF220" i="1"/>
  <c r="CE220" i="1" s="1"/>
  <c r="CD214" i="1"/>
  <c r="CC214" i="1" s="1"/>
  <c r="CF226" i="1"/>
  <c r="CE226" i="1" s="1"/>
  <c r="BX226" i="1"/>
  <c r="BW226" i="1" s="1"/>
  <c r="BJ220" i="1"/>
  <c r="BI220" i="1" s="1"/>
  <c r="BT214" i="1"/>
  <c r="BS214" i="1" s="1"/>
  <c r="BR220" i="1"/>
  <c r="BQ220" i="1" s="1"/>
  <c r="BF220" i="1"/>
  <c r="BE220" i="1" s="1"/>
  <c r="CD226" i="1"/>
  <c r="CC226" i="1" s="1"/>
  <c r="BV226" i="1"/>
  <c r="BU226" i="1" s="1"/>
  <c r="BF214" i="1"/>
  <c r="BE214" i="1" s="1"/>
  <c r="BL214" i="1"/>
  <c r="BK214" i="1" s="1"/>
  <c r="BZ226" i="1"/>
  <c r="BY226" i="1" s="1"/>
  <c r="BL226" i="1"/>
  <c r="BK226" i="1" s="1"/>
  <c r="BD226" i="1"/>
  <c r="BC226" i="1" s="1"/>
  <c r="BZ220" i="1"/>
  <c r="BY220" i="1" s="1"/>
  <c r="BL220" i="1"/>
  <c r="BK220" i="1" s="1"/>
  <c r="BV220" i="1"/>
  <c r="BU220" i="1" s="1"/>
  <c r="BN220" i="1"/>
  <c r="BM220" i="1" s="1"/>
  <c r="BP214" i="1"/>
  <c r="BO214" i="1" s="1"/>
  <c r="BH214" i="1"/>
  <c r="BG214" i="1" s="1"/>
  <c r="BX220" i="1"/>
  <c r="BW220" i="1" s="1"/>
  <c r="BR226" i="1"/>
  <c r="BQ226" i="1" s="1"/>
  <c r="BB226" i="1"/>
  <c r="BA226" i="1" s="1"/>
  <c r="CB226" i="1"/>
  <c r="CA226" i="1" s="1"/>
  <c r="BT226" i="1"/>
  <c r="BS226" i="1" s="1"/>
  <c r="BP220" i="1"/>
  <c r="BO220" i="1" s="1"/>
  <c r="BV214" i="1"/>
  <c r="BU214" i="1" s="1"/>
  <c r="BB214" i="1"/>
  <c r="BA214" i="1" s="1"/>
  <c r="BK169" i="1" a="1"/>
  <c r="BK169" i="1" s="1"/>
  <c r="CD221" i="1" s="1"/>
  <c r="CC221" i="1" s="1"/>
  <c r="CD220" i="1"/>
  <c r="CC220" i="1" s="1"/>
  <c r="CF214" i="1"/>
  <c r="CE214" i="1" s="1"/>
  <c r="BX214" i="1"/>
  <c r="BW214" i="1" s="1"/>
  <c r="BR214" i="1"/>
  <c r="BQ214" i="1" s="1"/>
  <c r="BJ226" i="1"/>
  <c r="BI226" i="1" s="1"/>
  <c r="BD220" i="1"/>
  <c r="BC220" i="1" s="1"/>
  <c r="BH226" i="1"/>
  <c r="BG226" i="1" s="1"/>
  <c r="BB220" i="1"/>
  <c r="BA220" i="1" s="1"/>
  <c r="BH220" i="1"/>
  <c r="BG220" i="1" s="1"/>
  <c r="CB214" i="1"/>
  <c r="CA214" i="1" s="1"/>
  <c r="BN214" i="1"/>
  <c r="BM214" i="1" s="1"/>
  <c r="CB220" i="1"/>
  <c r="CA220" i="1" s="1"/>
  <c r="BZ214" i="1"/>
  <c r="BY214" i="1" s="1"/>
  <c r="BD214" i="1"/>
  <c r="BC214" i="1" s="1"/>
  <c r="BJ214" i="1"/>
  <c r="BI214" i="1" s="1"/>
  <c r="BP226" i="1"/>
  <c r="BO226" i="1" s="1"/>
  <c r="BN226" i="1"/>
  <c r="BM226" i="1" s="1"/>
  <c r="BZ159" i="1"/>
  <c r="DD232" i="1" s="1"/>
  <c r="BR213" i="1"/>
  <c r="BQ213" i="1" s="1"/>
  <c r="BR219" i="1"/>
  <c r="BQ219" i="1" s="1"/>
  <c r="BJ213" i="1"/>
  <c r="BI213" i="1" s="1"/>
  <c r="BV213" i="1"/>
  <c r="BU213" i="1" s="1"/>
  <c r="BN213" i="1"/>
  <c r="BM213" i="1" s="1"/>
  <c r="BF225" i="1"/>
  <c r="BE225" i="1" s="1"/>
  <c r="BX225" i="1"/>
  <c r="BW225" i="1" s="1"/>
  <c r="BT213" i="1"/>
  <c r="BS213" i="1" s="1"/>
  <c r="CB225" i="1"/>
  <c r="CA225" i="1" s="1"/>
  <c r="CF213" i="1"/>
  <c r="CE213" i="1" s="1"/>
  <c r="CF225" i="1"/>
  <c r="CE225" i="1" s="1"/>
  <c r="BV225" i="1"/>
  <c r="BU225" i="1" s="1"/>
  <c r="BJ219" i="1"/>
  <c r="BI219" i="1" s="1"/>
  <c r="BH225" i="1"/>
  <c r="BG225" i="1" s="1"/>
  <c r="CD219" i="1"/>
  <c r="CC219" i="1" s="1"/>
  <c r="BF213" i="1"/>
  <c r="BE213" i="1" s="1"/>
  <c r="BH213" i="1"/>
  <c r="BG213" i="1" s="1"/>
  <c r="BT225" i="1"/>
  <c r="BS225" i="1" s="1"/>
  <c r="BX219" i="1"/>
  <c r="BW219" i="1" s="1"/>
  <c r="BP219" i="1"/>
  <c r="BO219" i="1" s="1"/>
  <c r="BF219" i="1"/>
  <c r="BE219" i="1" s="1"/>
  <c r="BD213" i="1"/>
  <c r="BC213" i="1" s="1"/>
  <c r="BL219" i="1"/>
  <c r="BK219" i="1" s="1"/>
  <c r="BD219" i="1"/>
  <c r="BC219" i="1" s="1"/>
  <c r="BY156" i="1"/>
  <c r="BU169" i="1"/>
  <c r="BY157" i="1"/>
  <c r="BY153" i="1"/>
  <c r="BX149" i="1"/>
  <c r="AY252" i="1" a="1"/>
  <c r="AY252" i="1" s="1"/>
  <c r="AX258" i="1" a="1"/>
  <c r="AX258" i="1" s="1"/>
  <c r="AX249" i="1" a="1"/>
  <c r="AX249" i="1" s="1"/>
  <c r="AX251" i="1" a="1"/>
  <c r="AX251" i="1" s="1"/>
  <c r="AX259" i="1" a="1"/>
  <c r="AX259" i="1" s="1"/>
  <c r="AY255" i="1" a="1"/>
  <c r="AY255" i="1" s="1"/>
  <c r="AX257" i="1" a="1"/>
  <c r="AX257" i="1" s="1"/>
  <c r="AY249" i="1" a="1"/>
  <c r="AY249" i="1" s="1"/>
  <c r="AX252" i="1" a="1"/>
  <c r="AX252" i="1" s="1"/>
  <c r="AY265" i="1" a="1"/>
  <c r="AY265" i="1" s="1"/>
  <c r="AY256" i="1" a="1"/>
  <c r="AY256" i="1" s="1"/>
  <c r="AX250" i="1" a="1"/>
  <c r="AX250" i="1" s="1"/>
  <c r="AY260" i="1" a="1"/>
  <c r="AY260" i="1" s="1"/>
  <c r="AY261" i="1" a="1"/>
  <c r="AY261" i="1" s="1"/>
  <c r="AX265" i="1" a="1"/>
  <c r="AX265" i="1" s="1"/>
  <c r="AX264" i="1" a="1"/>
  <c r="AX264" i="1" s="1"/>
  <c r="AX261" i="1" a="1"/>
  <c r="AX261" i="1" s="1"/>
  <c r="BY152" i="1"/>
  <c r="BX153" i="1" s="1"/>
  <c r="BY155" i="1"/>
  <c r="BU168" i="1"/>
  <c r="BZ155" i="1"/>
  <c r="DD228" i="1" s="1"/>
  <c r="BZ156" i="1"/>
  <c r="DD229" i="1" s="1"/>
  <c r="BZ153" i="1"/>
  <c r="DD226" i="1" s="1"/>
  <c r="BZ154" i="1"/>
  <c r="DD227" i="1" s="1"/>
  <c r="AY250" i="1" a="1"/>
  <c r="AY250" i="1" s="1"/>
  <c r="AY253" i="1" a="1"/>
  <c r="AY253" i="1" s="1"/>
  <c r="AX263" i="1" a="1"/>
  <c r="AX263" i="1" s="1"/>
  <c r="AY264" i="1" a="1"/>
  <c r="AY264" i="1" s="1"/>
  <c r="AY251" i="1" a="1"/>
  <c r="AY251" i="1" s="1"/>
  <c r="BU151" i="1"/>
  <c r="AX248" i="1" a="1"/>
  <c r="AX248" i="1" s="1"/>
  <c r="AY254" i="1" a="1"/>
  <c r="AY254" i="1" s="1"/>
  <c r="AY263" i="1" a="1"/>
  <c r="AY263" i="1" s="1"/>
  <c r="AY262" i="1" a="1"/>
  <c r="AY262" i="1" s="1"/>
  <c r="BX150" i="1"/>
  <c r="AM104" i="1"/>
  <c r="BS156" i="1"/>
  <c r="DD211" i="1" s="1"/>
  <c r="BS153" i="1"/>
  <c r="DD208" i="1" s="1"/>
  <c r="AF80" i="1"/>
  <c r="AX235" i="1" a="1"/>
  <c r="AX235" i="1" s="1"/>
  <c r="AX266" i="1" a="1"/>
  <c r="AX266" i="1" s="1"/>
  <c r="BS157" i="1"/>
  <c r="DD212" i="1" s="1"/>
  <c r="AX270" i="1" a="1"/>
  <c r="AX270" i="1" s="1"/>
  <c r="AY235" i="1" a="1"/>
  <c r="AY235" i="1" s="1"/>
  <c r="AY269" i="1" a="1"/>
  <c r="AY269" i="1" s="1"/>
  <c r="BS152" i="1"/>
  <c r="BR152" i="1" s="1"/>
  <c r="AL95" i="1"/>
  <c r="AF96" i="1"/>
  <c r="BY163" i="1"/>
  <c r="BY160" i="1"/>
  <c r="BY161" i="1"/>
  <c r="BY162" i="1"/>
  <c r="BU171" i="1"/>
  <c r="BY158" i="1"/>
  <c r="BY159" i="1"/>
  <c r="BU170" i="1"/>
  <c r="AY170" i="1" a="1"/>
  <c r="AY170" i="1" s="1"/>
  <c r="AY171" i="1" s="1" a="1"/>
  <c r="AY171" i="1" s="1"/>
  <c r="CD185" i="1"/>
  <c r="CC185" i="1" s="1"/>
  <c r="BZ191" i="1"/>
  <c r="BY191" i="1" s="1"/>
  <c r="CD179" i="1"/>
  <c r="CC179" i="1" s="1"/>
  <c r="BZ185" i="1"/>
  <c r="BY185" i="1" s="1"/>
  <c r="CD191" i="1"/>
  <c r="CC191" i="1" s="1"/>
  <c r="BZ179" i="1"/>
  <c r="BY179" i="1" s="1"/>
  <c r="BX191" i="1"/>
  <c r="BW191" i="1" s="1"/>
  <c r="BV185" i="1"/>
  <c r="BU185" i="1" s="1"/>
  <c r="BR191" i="1"/>
  <c r="BQ191" i="1" s="1"/>
  <c r="BV179" i="1"/>
  <c r="BU179" i="1" s="1"/>
  <c r="BR185" i="1"/>
  <c r="BQ185" i="1" s="1"/>
  <c r="BV191" i="1"/>
  <c r="BU191" i="1" s="1"/>
  <c r="BR179" i="1"/>
  <c r="BQ179" i="1" s="1"/>
  <c r="BF191" i="1"/>
  <c r="BE191" i="1" s="1"/>
  <c r="BL179" i="1"/>
  <c r="BK179" i="1" s="1"/>
  <c r="BN185" i="1"/>
  <c r="BM185" i="1" s="1"/>
  <c r="BJ191" i="1"/>
  <c r="BI191" i="1" s="1"/>
  <c r="BN179" i="1"/>
  <c r="BM179" i="1" s="1"/>
  <c r="BJ185" i="1"/>
  <c r="BI185" i="1" s="1"/>
  <c r="BN191" i="1"/>
  <c r="BM191" i="1" s="1"/>
  <c r="BJ179" i="1"/>
  <c r="BI179" i="1" s="1"/>
  <c r="BB179" i="1"/>
  <c r="BA179" i="1" s="1"/>
  <c r="BX185" i="1"/>
  <c r="BW185" i="1" s="1"/>
  <c r="BF185" i="1"/>
  <c r="BE185" i="1" s="1"/>
  <c r="BB191" i="1"/>
  <c r="BA191" i="1" s="1"/>
  <c r="BF179" i="1"/>
  <c r="BE179" i="1" s="1"/>
  <c r="BB185" i="1"/>
  <c r="BA185" i="1" s="1"/>
  <c r="BP185" i="1"/>
  <c r="BO185" i="1" s="1"/>
  <c r="CB191" i="1"/>
  <c r="CA191" i="1" s="1"/>
  <c r="CF179" i="1"/>
  <c r="CE179" i="1" s="1"/>
  <c r="CB185" i="1"/>
  <c r="CA185" i="1" s="1"/>
  <c r="CF191" i="1"/>
  <c r="CE191" i="1" s="1"/>
  <c r="CB179" i="1"/>
  <c r="CA179" i="1" s="1"/>
  <c r="CF185" i="1"/>
  <c r="CE185" i="1" s="1"/>
  <c r="BX179" i="1"/>
  <c r="BW179" i="1" s="1"/>
  <c r="BT191" i="1"/>
  <c r="BS191" i="1" s="1"/>
  <c r="BT185" i="1"/>
  <c r="BS185" i="1" s="1"/>
  <c r="BT179" i="1"/>
  <c r="BS179" i="1" s="1"/>
  <c r="BL191" i="1"/>
  <c r="BK191" i="1" s="1"/>
  <c r="BP179" i="1"/>
  <c r="BO179" i="1" s="1"/>
  <c r="BL185" i="1"/>
  <c r="BK185" i="1" s="1"/>
  <c r="BP191" i="1"/>
  <c r="BO191" i="1" s="1"/>
  <c r="BD185" i="1"/>
  <c r="BC185" i="1" s="1"/>
  <c r="BD191" i="1"/>
  <c r="BC191" i="1" s="1"/>
  <c r="BH179" i="1"/>
  <c r="BG179" i="1" s="1"/>
  <c r="BH191" i="1"/>
  <c r="BG191" i="1" s="1"/>
  <c r="BD179" i="1"/>
  <c r="BC179" i="1" s="1"/>
  <c r="BH185" i="1"/>
  <c r="BG185" i="1" s="1"/>
  <c r="BE167" i="1" a="1"/>
  <c r="BE167" i="1" s="1"/>
  <c r="BE168" i="1" s="1" a="1"/>
  <c r="BE168" i="1" s="1"/>
  <c r="BE169" i="1" s="1" a="1"/>
  <c r="BE169" i="1" s="1"/>
  <c r="CF206" i="1"/>
  <c r="CE206" i="1" s="1"/>
  <c r="BP194" i="1"/>
  <c r="BO194" i="1" s="1"/>
  <c r="BT200" i="1"/>
  <c r="BS200" i="1" s="1"/>
  <c r="BJ206" i="1"/>
  <c r="BI206" i="1" s="1"/>
  <c r="BT194" i="1"/>
  <c r="BS194" i="1" s="1"/>
  <c r="BP200" i="1"/>
  <c r="BO200" i="1" s="1"/>
  <c r="BN206" i="1"/>
  <c r="BM206" i="1" s="1"/>
  <c r="BH194" i="1"/>
  <c r="BG194" i="1" s="1"/>
  <c r="BL200" i="1"/>
  <c r="BK200" i="1" s="1"/>
  <c r="CB206" i="1"/>
  <c r="CA206" i="1" s="1"/>
  <c r="BL194" i="1"/>
  <c r="BK194" i="1" s="1"/>
  <c r="BH200" i="1"/>
  <c r="BG200" i="1" s="1"/>
  <c r="BX194" i="1"/>
  <c r="BW194" i="1" s="1"/>
  <c r="CB200" i="1"/>
  <c r="CA200" i="1" s="1"/>
  <c r="BT206" i="1"/>
  <c r="BS206" i="1" s="1"/>
  <c r="CB194" i="1"/>
  <c r="CA194" i="1" s="1"/>
  <c r="BX200" i="1"/>
  <c r="BW200" i="1" s="1"/>
  <c r="BF206" i="1"/>
  <c r="BE206" i="1" s="1"/>
  <c r="CD200" i="1"/>
  <c r="CC200" i="1" s="1"/>
  <c r="BV206" i="1"/>
  <c r="BU206" i="1" s="1"/>
  <c r="BD200" i="1"/>
  <c r="BC200" i="1" s="1"/>
  <c r="BR206" i="1"/>
  <c r="BQ206" i="1" s="1"/>
  <c r="BD194" i="1"/>
  <c r="BC194" i="1" s="1"/>
  <c r="BZ194" i="1"/>
  <c r="BY194" i="1" s="1"/>
  <c r="BV200" i="1"/>
  <c r="BU200" i="1" s="1"/>
  <c r="BD206" i="1"/>
  <c r="BC206" i="1" s="1"/>
  <c r="CD194" i="1"/>
  <c r="CC194" i="1" s="1"/>
  <c r="BZ200" i="1"/>
  <c r="BY200" i="1" s="1"/>
  <c r="BZ206" i="1"/>
  <c r="BY206" i="1" s="1"/>
  <c r="BR194" i="1"/>
  <c r="BQ194" i="1" s="1"/>
  <c r="BB194" i="1"/>
  <c r="BA194" i="1" s="1"/>
  <c r="BN200" i="1"/>
  <c r="BM200" i="1" s="1"/>
  <c r="CD206" i="1"/>
  <c r="CC206" i="1" s="1"/>
  <c r="BV194" i="1"/>
  <c r="BU194" i="1" s="1"/>
  <c r="BR200" i="1"/>
  <c r="BQ200" i="1" s="1"/>
  <c r="BH206" i="1"/>
  <c r="BG206" i="1" s="1"/>
  <c r="BJ194" i="1"/>
  <c r="BI194" i="1" s="1"/>
  <c r="BP206" i="1"/>
  <c r="BO206" i="1" s="1"/>
  <c r="BF200" i="1"/>
  <c r="BE200" i="1" s="1"/>
  <c r="BL206" i="1"/>
  <c r="BK206" i="1" s="1"/>
  <c r="BN194" i="1"/>
  <c r="BM194" i="1" s="1"/>
  <c r="BJ200" i="1"/>
  <c r="BI200" i="1" s="1"/>
  <c r="CF194" i="1"/>
  <c r="CE194" i="1" s="1"/>
  <c r="BB206" i="1"/>
  <c r="BA206" i="1" s="1"/>
  <c r="BF194" i="1"/>
  <c r="BE194" i="1" s="1"/>
  <c r="BB200" i="1"/>
  <c r="BA200" i="1" s="1"/>
  <c r="CF200" i="1"/>
  <c r="CE200" i="1" s="1"/>
  <c r="BX206" i="1"/>
  <c r="BW206" i="1" s="1"/>
  <c r="BO168" i="1"/>
  <c r="AU188" i="1"/>
  <c r="AS188" i="1"/>
  <c r="BS154" i="1"/>
  <c r="DD209" i="1" s="1"/>
  <c r="AL75" i="1"/>
  <c r="AM103" i="1"/>
  <c r="AS212" i="1"/>
  <c r="AU212" i="1"/>
  <c r="AS218" i="1"/>
  <c r="AU218" i="1"/>
  <c r="BF184" i="1"/>
  <c r="BE184" i="1" s="1"/>
  <c r="BB190" i="1"/>
  <c r="BA190" i="1" s="1"/>
  <c r="BF178" i="1"/>
  <c r="BE178" i="1" s="1"/>
  <c r="BB184" i="1"/>
  <c r="BA184" i="1" s="1"/>
  <c r="BF190" i="1"/>
  <c r="BE190" i="1" s="1"/>
  <c r="BB178" i="1"/>
  <c r="BA178" i="1" s="1"/>
  <c r="CB190" i="1"/>
  <c r="CA190" i="1" s="1"/>
  <c r="CF178" i="1"/>
  <c r="CE178" i="1" s="1"/>
  <c r="CB184" i="1"/>
  <c r="CA184" i="1" s="1"/>
  <c r="CF190" i="1"/>
  <c r="CE190" i="1" s="1"/>
  <c r="CB178" i="1"/>
  <c r="CA178" i="1" s="1"/>
  <c r="CF184" i="1"/>
  <c r="CE184" i="1" s="1"/>
  <c r="BT190" i="1"/>
  <c r="BS190" i="1" s="1"/>
  <c r="BX178" i="1"/>
  <c r="BW178" i="1" s="1"/>
  <c r="BT184" i="1"/>
  <c r="BS184" i="1" s="1"/>
  <c r="BX190" i="1"/>
  <c r="BW190" i="1" s="1"/>
  <c r="BT178" i="1"/>
  <c r="BS178" i="1" s="1"/>
  <c r="BX184" i="1"/>
  <c r="BW184" i="1" s="1"/>
  <c r="BL190" i="1"/>
  <c r="BK190" i="1" s="1"/>
  <c r="BP178" i="1"/>
  <c r="BO178" i="1" s="1"/>
  <c r="BL184" i="1"/>
  <c r="BK184" i="1" s="1"/>
  <c r="BP190" i="1"/>
  <c r="BO190" i="1" s="1"/>
  <c r="BL178" i="1"/>
  <c r="BK178" i="1" s="1"/>
  <c r="BP184" i="1"/>
  <c r="BO184" i="1" s="1"/>
  <c r="BD190" i="1"/>
  <c r="BC190" i="1" s="1"/>
  <c r="BH178" i="1"/>
  <c r="BG178" i="1" s="1"/>
  <c r="BD184" i="1"/>
  <c r="BC184" i="1" s="1"/>
  <c r="BH190" i="1"/>
  <c r="BG190" i="1" s="1"/>
  <c r="BD178" i="1"/>
  <c r="BC178" i="1" s="1"/>
  <c r="BH184" i="1"/>
  <c r="BG184" i="1" s="1"/>
  <c r="CD184" i="1"/>
  <c r="CC184" i="1" s="1"/>
  <c r="BZ190" i="1"/>
  <c r="BY190" i="1" s="1"/>
  <c r="CD178" i="1"/>
  <c r="CC178" i="1" s="1"/>
  <c r="BZ184" i="1"/>
  <c r="BY184" i="1" s="1"/>
  <c r="CD190" i="1"/>
  <c r="CC190" i="1" s="1"/>
  <c r="BZ178" i="1"/>
  <c r="BY178" i="1" s="1"/>
  <c r="BV184" i="1"/>
  <c r="BU184" i="1" s="1"/>
  <c r="BR190" i="1"/>
  <c r="BQ190" i="1" s="1"/>
  <c r="BV178" i="1"/>
  <c r="BU178" i="1" s="1"/>
  <c r="BR184" i="1"/>
  <c r="BQ184" i="1" s="1"/>
  <c r="BV190" i="1"/>
  <c r="BU190" i="1" s="1"/>
  <c r="BR178" i="1"/>
  <c r="BQ178" i="1" s="1"/>
  <c r="BN178" i="1"/>
  <c r="BM178" i="1" s="1"/>
  <c r="BN190" i="1"/>
  <c r="BM190" i="1" s="1"/>
  <c r="BJ178" i="1"/>
  <c r="BI178" i="1" s="1"/>
  <c r="BN184" i="1"/>
  <c r="BM184" i="1" s="1"/>
  <c r="BJ190" i="1"/>
  <c r="BI190" i="1" s="1"/>
  <c r="BJ184" i="1"/>
  <c r="BI184" i="1" s="1"/>
  <c r="BR163" i="1"/>
  <c r="BR162" i="1"/>
  <c r="BR161" i="1"/>
  <c r="BR160" i="1"/>
  <c r="DD213" i="1"/>
  <c r="BR158" i="1"/>
  <c r="BR159" i="1"/>
  <c r="AS177" i="1"/>
  <c r="AU177" i="1"/>
  <c r="AW176" i="1"/>
  <c r="AS176" i="1"/>
  <c r="AU176" i="1"/>
  <c r="AL71" i="1"/>
  <c r="AM102" i="1"/>
  <c r="AU183" i="1"/>
  <c r="AS183" i="1"/>
  <c r="BS155" i="1"/>
  <c r="DD210" i="1" s="1"/>
  <c r="AY245" i="1" a="1"/>
  <c r="AY245" i="1" s="1"/>
  <c r="AY242" i="1" a="1"/>
  <c r="AY242" i="1" s="1"/>
  <c r="AY233" i="1" a="1"/>
  <c r="AY233" i="1" s="1"/>
  <c r="AX268" i="1" a="1"/>
  <c r="AX268" i="1" s="1"/>
  <c r="AY247" i="1" a="1"/>
  <c r="AY247" i="1" s="1"/>
  <c r="AY234" i="1" a="1"/>
  <c r="AY234" i="1" s="1"/>
  <c r="AX236" i="1" a="1"/>
  <c r="AX236" i="1" s="1"/>
  <c r="AY266" i="1" a="1"/>
  <c r="AY266" i="1" s="1"/>
  <c r="AY238" i="1" a="1"/>
  <c r="AY238" i="1" s="1"/>
  <c r="AY246" i="1" a="1"/>
  <c r="AY246" i="1" s="1"/>
  <c r="AY272" i="1" a="1"/>
  <c r="AY272" i="1" s="1"/>
  <c r="AX234" i="1" a="1"/>
  <c r="AX234" i="1" s="1"/>
  <c r="AX232" i="1" a="1"/>
  <c r="AX232" i="1" s="1"/>
  <c r="AX271" i="1" a="1"/>
  <c r="AX271" i="1" s="1"/>
  <c r="AX244" i="1" a="1"/>
  <c r="AX244" i="1" s="1"/>
  <c r="AX233" i="1" a="1"/>
  <c r="AX233" i="1" s="1"/>
  <c r="AX239" i="1" a="1"/>
  <c r="AX239" i="1" s="1"/>
  <c r="AY270" i="1" a="1"/>
  <c r="AY270" i="1" s="1"/>
  <c r="AY268" i="1" a="1"/>
  <c r="AY268" i="1" s="1"/>
  <c r="AX240" i="1" a="1"/>
  <c r="AX240" i="1" s="1"/>
  <c r="AX230" i="1" a="1"/>
  <c r="AX230" i="1" s="1"/>
  <c r="AY243" i="1" a="1"/>
  <c r="AY243" i="1" s="1"/>
  <c r="AX272" i="1" a="1"/>
  <c r="AX272" i="1" s="1"/>
  <c r="AX273" i="1" a="1"/>
  <c r="AX273" i="1" s="1"/>
  <c r="AX237" i="1" a="1"/>
  <c r="AX237" i="1" s="1"/>
  <c r="AY230" i="1" a="1"/>
  <c r="AY230" i="1" s="1"/>
  <c r="AX231" i="1" a="1"/>
  <c r="AX231" i="1" s="1"/>
  <c r="AY231" i="1" a="1"/>
  <c r="AY231" i="1" s="1"/>
  <c r="AY273" i="1" a="1"/>
  <c r="AY273" i="1" s="1"/>
  <c r="AY274" i="1" a="1"/>
  <c r="AY274" i="1" s="1"/>
  <c r="AY239" i="1" a="1"/>
  <c r="AY239" i="1" s="1"/>
  <c r="AY240" i="1" a="1"/>
  <c r="AY240" i="1" s="1"/>
  <c r="AX245" i="1" a="1"/>
  <c r="AX245" i="1" s="1"/>
  <c r="AY267" i="1" a="1"/>
  <c r="AY267" i="1" s="1"/>
  <c r="AX274" i="1" a="1"/>
  <c r="AX274" i="1" s="1"/>
  <c r="AY236" i="1" a="1"/>
  <c r="AY236" i="1" s="1"/>
  <c r="AY232" i="1" a="1"/>
  <c r="AY232" i="1" s="1"/>
  <c r="AX247" i="1" a="1"/>
  <c r="AX247" i="1" s="1"/>
  <c r="AY244" i="1" a="1"/>
  <c r="AY244" i="1" s="1"/>
  <c r="AX242" i="1" a="1"/>
  <c r="AX242" i="1" s="1"/>
  <c r="AY271" i="1" a="1"/>
  <c r="AY271" i="1" s="1"/>
  <c r="AX241" i="1" a="1"/>
  <c r="AX241" i="1" s="1"/>
  <c r="AY241" i="1" a="1"/>
  <c r="AY241" i="1" s="1"/>
  <c r="AY237" i="1" a="1"/>
  <c r="AY237" i="1" s="1"/>
  <c r="AX243" i="1" a="1"/>
  <c r="AX243" i="1" s="1"/>
  <c r="AX267" i="1" a="1"/>
  <c r="AX267" i="1" s="1"/>
  <c r="AX238" i="1" a="1"/>
  <c r="AX238" i="1" s="1"/>
  <c r="AX246" i="1" a="1"/>
  <c r="AX246" i="1" s="1"/>
  <c r="AU182" i="1"/>
  <c r="AS182" i="1"/>
  <c r="AS224" i="1"/>
  <c r="AU224" i="1"/>
  <c r="BS147" i="1"/>
  <c r="DD202" i="1" s="1"/>
  <c r="BS148" i="1"/>
  <c r="DD203" i="1" s="1"/>
  <c r="BS150" i="1"/>
  <c r="DD205" i="1" s="1"/>
  <c r="BS149" i="1"/>
  <c r="DD204" i="1" s="1"/>
  <c r="BO166" i="1"/>
  <c r="BO167" i="1"/>
  <c r="BS151" i="1"/>
  <c r="DD206" i="1" s="1"/>
  <c r="BS146" i="1"/>
  <c r="AU189" i="1"/>
  <c r="AS189" i="1"/>
  <c r="AM101" i="1" l="1"/>
  <c r="BU148" i="1"/>
  <c r="DC219" i="1"/>
  <c r="AU269" i="1"/>
  <c r="CF221" i="1"/>
  <c r="CE221" i="1" s="1"/>
  <c r="BB221" i="1"/>
  <c r="BA221" i="1" s="1"/>
  <c r="BH227" i="1"/>
  <c r="BG227" i="1" s="1"/>
  <c r="BV227" i="1"/>
  <c r="BU227" i="1" s="1"/>
  <c r="BT215" i="1"/>
  <c r="BS215" i="1" s="1"/>
  <c r="CD215" i="1"/>
  <c r="CC215" i="1" s="1"/>
  <c r="BX152" i="1"/>
  <c r="DC225" i="1" s="1"/>
  <c r="BX154" i="1"/>
  <c r="BU154" i="1" s="1"/>
  <c r="BR154" i="1"/>
  <c r="DC209" i="1" s="1"/>
  <c r="BR153" i="1"/>
  <c r="BO153" i="1" s="1"/>
  <c r="DD207" i="1"/>
  <c r="BX156" i="1"/>
  <c r="BU156" i="1" s="1"/>
  <c r="AU219" i="1"/>
  <c r="AS219" i="1"/>
  <c r="AU213" i="1"/>
  <c r="AU225" i="1"/>
  <c r="AU220" i="1"/>
  <c r="AS226" i="1"/>
  <c r="AU214" i="1"/>
  <c r="BL221" i="1"/>
  <c r="BK221" i="1" s="1"/>
  <c r="BX227" i="1"/>
  <c r="BW227" i="1" s="1"/>
  <c r="CF215" i="1"/>
  <c r="CE215" i="1" s="1"/>
  <c r="BJ215" i="1"/>
  <c r="BI215" i="1" s="1"/>
  <c r="BV221" i="1"/>
  <c r="BU221" i="1" s="1"/>
  <c r="BZ227" i="1"/>
  <c r="BY227" i="1" s="1"/>
  <c r="AS213" i="1"/>
  <c r="BL215" i="1"/>
  <c r="BK215" i="1" s="1"/>
  <c r="BX221" i="1"/>
  <c r="BW221" i="1" s="1"/>
  <c r="CB227" i="1"/>
  <c r="CA227" i="1" s="1"/>
  <c r="BN227" i="1"/>
  <c r="BM227" i="1" s="1"/>
  <c r="BV215" i="1"/>
  <c r="BU215" i="1" s="1"/>
  <c r="BZ221" i="1"/>
  <c r="BY221" i="1" s="1"/>
  <c r="AS225" i="1"/>
  <c r="BH215" i="1"/>
  <c r="BG215" i="1" s="1"/>
  <c r="BP227" i="1"/>
  <c r="BO227" i="1" s="1"/>
  <c r="BX215" i="1"/>
  <c r="BW215" i="1" s="1"/>
  <c r="BB215" i="1"/>
  <c r="BA215" i="1" s="1"/>
  <c r="BN221" i="1"/>
  <c r="BM221" i="1" s="1"/>
  <c r="BR227" i="1"/>
  <c r="BQ227" i="1" s="1"/>
  <c r="BK170" i="1" a="1"/>
  <c r="BK170" i="1" s="1"/>
  <c r="CD228" i="1" s="1"/>
  <c r="CC228" i="1" s="1"/>
  <c r="AS220" i="1"/>
  <c r="BD227" i="1"/>
  <c r="BC227" i="1" s="1"/>
  <c r="BP221" i="1"/>
  <c r="BO221" i="1" s="1"/>
  <c r="BT227" i="1"/>
  <c r="BS227" i="1" s="1"/>
  <c r="BF227" i="1"/>
  <c r="BE227" i="1" s="1"/>
  <c r="BN215" i="1"/>
  <c r="BM215" i="1" s="1"/>
  <c r="BR221" i="1"/>
  <c r="BQ221" i="1" s="1"/>
  <c r="AU226" i="1"/>
  <c r="BH221" i="1"/>
  <c r="BG221" i="1" s="1"/>
  <c r="BP215" i="1"/>
  <c r="BO215" i="1" s="1"/>
  <c r="CB221" i="1"/>
  <c r="CA221" i="1" s="1"/>
  <c r="BF221" i="1"/>
  <c r="BE221" i="1" s="1"/>
  <c r="BJ227" i="1"/>
  <c r="BI227" i="1" s="1"/>
  <c r="BZ215" i="1"/>
  <c r="BY215" i="1" s="1"/>
  <c r="BD221" i="1"/>
  <c r="BC221" i="1" s="1"/>
  <c r="BL227" i="1"/>
  <c r="BK227" i="1" s="1"/>
  <c r="CB215" i="1"/>
  <c r="CA215" i="1" s="1"/>
  <c r="BF215" i="1"/>
  <c r="BE215" i="1" s="1"/>
  <c r="BJ221" i="1"/>
  <c r="BI221" i="1" s="1"/>
  <c r="CD227" i="1"/>
  <c r="CC227" i="1" s="1"/>
  <c r="AS214" i="1"/>
  <c r="BD215" i="1"/>
  <c r="BC215" i="1" s="1"/>
  <c r="BT221" i="1"/>
  <c r="BS221" i="1" s="1"/>
  <c r="CF227" i="1"/>
  <c r="CE227" i="1" s="1"/>
  <c r="BB227" i="1"/>
  <c r="BA227" i="1" s="1"/>
  <c r="BR215" i="1"/>
  <c r="BQ215" i="1" s="1"/>
  <c r="BX155" i="1"/>
  <c r="DC228" i="1" s="1"/>
  <c r="BX157" i="1"/>
  <c r="BU157" i="1" s="1"/>
  <c r="DC223" i="1"/>
  <c r="BU150" i="1"/>
  <c r="DC222" i="1"/>
  <c r="BU149" i="1"/>
  <c r="AS269" i="1"/>
  <c r="AU270" i="1"/>
  <c r="AM110" i="1"/>
  <c r="DL149" i="1" s="1"/>
  <c r="DJ149" i="1" s="1"/>
  <c r="X110" i="1" s="1"/>
  <c r="CG267" i="1" s="1"/>
  <c r="AU267" i="1" s="1"/>
  <c r="DC226" i="1"/>
  <c r="BU153" i="1"/>
  <c r="BV171" i="1"/>
  <c r="BV167" i="1"/>
  <c r="BV168" i="1"/>
  <c r="BV169" i="1"/>
  <c r="BV166" i="1"/>
  <c r="BX161" i="1"/>
  <c r="BX160" i="1"/>
  <c r="BX159" i="1"/>
  <c r="BX158" i="1"/>
  <c r="BX162" i="1"/>
  <c r="BX163" i="1"/>
  <c r="BV170" i="1"/>
  <c r="AU178" i="1"/>
  <c r="AS178" i="1"/>
  <c r="AS270" i="1"/>
  <c r="BP167" i="1"/>
  <c r="BP171" i="1"/>
  <c r="BP168" i="1"/>
  <c r="BP166" i="1"/>
  <c r="BP170" i="1"/>
  <c r="BP169" i="1"/>
  <c r="BR156" i="1"/>
  <c r="DC215" i="1"/>
  <c r="BO160" i="1"/>
  <c r="AU206" i="1"/>
  <c r="AS206" i="1"/>
  <c r="AU179" i="1"/>
  <c r="AS179" i="1"/>
  <c r="AU274" i="1"/>
  <c r="AS274" i="1"/>
  <c r="DC216" i="1"/>
  <c r="BO161" i="1"/>
  <c r="AU184" i="1"/>
  <c r="AS184" i="1"/>
  <c r="DC217" i="1"/>
  <c r="BO162" i="1"/>
  <c r="AU271" i="1"/>
  <c r="AS271" i="1"/>
  <c r="DC207" i="1"/>
  <c r="BO152" i="1"/>
  <c r="BP202" i="1"/>
  <c r="BO202" i="1" s="1"/>
  <c r="BV196" i="1"/>
  <c r="BU196" i="1" s="1"/>
  <c r="CF196" i="1"/>
  <c r="CE196" i="1" s="1"/>
  <c r="BN208" i="1"/>
  <c r="BM208" i="1" s="1"/>
  <c r="BD202" i="1"/>
  <c r="BC202" i="1" s="1"/>
  <c r="BR208" i="1"/>
  <c r="BQ208" i="1" s="1"/>
  <c r="BF196" i="1"/>
  <c r="BE196" i="1" s="1"/>
  <c r="BD196" i="1"/>
  <c r="BC196" i="1" s="1"/>
  <c r="CD208" i="1"/>
  <c r="CC208" i="1" s="1"/>
  <c r="BJ208" i="1"/>
  <c r="BI208" i="1" s="1"/>
  <c r="BP196" i="1"/>
  <c r="BO196" i="1" s="1"/>
  <c r="CF202" i="1"/>
  <c r="CE202" i="1" s="1"/>
  <c r="BF208" i="1"/>
  <c r="BE208" i="1" s="1"/>
  <c r="BL208" i="1"/>
  <c r="BK208" i="1" s="1"/>
  <c r="CD202" i="1"/>
  <c r="CC202" i="1" s="1"/>
  <c r="BZ208" i="1"/>
  <c r="BY208" i="1" s="1"/>
  <c r="BB202" i="1"/>
  <c r="BA202" i="1" s="1"/>
  <c r="BN202" i="1"/>
  <c r="BM202" i="1" s="1"/>
  <c r="BT208" i="1"/>
  <c r="BS208" i="1" s="1"/>
  <c r="CD196" i="1"/>
  <c r="CC196" i="1" s="1"/>
  <c r="BP208" i="1"/>
  <c r="BO208" i="1" s="1"/>
  <c r="BX196" i="1"/>
  <c r="BW196" i="1" s="1"/>
  <c r="CB196" i="1"/>
  <c r="CA196" i="1" s="1"/>
  <c r="BX202" i="1"/>
  <c r="BW202" i="1" s="1"/>
  <c r="CF208" i="1"/>
  <c r="CE208" i="1" s="1"/>
  <c r="BR196" i="1"/>
  <c r="BQ196" i="1" s="1"/>
  <c r="BR202" i="1"/>
  <c r="BQ202" i="1" s="1"/>
  <c r="BH196" i="1"/>
  <c r="BG196" i="1" s="1"/>
  <c r="BB196" i="1"/>
  <c r="BA196" i="1" s="1"/>
  <c r="BT196" i="1"/>
  <c r="BS196" i="1" s="1"/>
  <c r="CB202" i="1"/>
  <c r="CA202" i="1" s="1"/>
  <c r="BN196" i="1"/>
  <c r="BM196" i="1" s="1"/>
  <c r="BH208" i="1"/>
  <c r="BG208" i="1" s="1"/>
  <c r="BV208" i="1"/>
  <c r="BU208" i="1" s="1"/>
  <c r="BZ196" i="1"/>
  <c r="BY196" i="1" s="1"/>
  <c r="BD208" i="1"/>
  <c r="BC208" i="1" s="1"/>
  <c r="BF202" i="1"/>
  <c r="BE202" i="1" s="1"/>
  <c r="BX208" i="1"/>
  <c r="BW208" i="1" s="1"/>
  <c r="CB208" i="1"/>
  <c r="CA208" i="1" s="1"/>
  <c r="BT202" i="1"/>
  <c r="BS202" i="1" s="1"/>
  <c r="BZ202" i="1"/>
  <c r="BY202" i="1" s="1"/>
  <c r="BL196" i="1"/>
  <c r="BK196" i="1" s="1"/>
  <c r="BL202" i="1"/>
  <c r="BK202" i="1" s="1"/>
  <c r="BJ196" i="1"/>
  <c r="BI196" i="1" s="1"/>
  <c r="BB208" i="1"/>
  <c r="BA208" i="1" s="1"/>
  <c r="BV202" i="1"/>
  <c r="BU202" i="1" s="1"/>
  <c r="BH202" i="1"/>
  <c r="BG202" i="1" s="1"/>
  <c r="BJ202" i="1"/>
  <c r="BI202" i="1" s="1"/>
  <c r="BR155" i="1"/>
  <c r="AR177" i="1"/>
  <c r="AV177" i="1"/>
  <c r="AW177" i="1" s="1"/>
  <c r="DC218" i="1"/>
  <c r="BO163" i="1"/>
  <c r="AU190" i="1"/>
  <c r="AS190" i="1"/>
  <c r="AU185" i="1"/>
  <c r="AS185" i="1"/>
  <c r="AU273" i="1"/>
  <c r="AS273" i="1"/>
  <c r="BR157" i="1"/>
  <c r="BT193" i="1"/>
  <c r="BS193" i="1" s="1"/>
  <c r="BL187" i="1"/>
  <c r="BK187" i="1" s="1"/>
  <c r="BD181" i="1"/>
  <c r="BC181" i="1" s="1"/>
  <c r="BR181" i="1"/>
  <c r="BQ181" i="1" s="1"/>
  <c r="BB193" i="1"/>
  <c r="BA193" i="1" s="1"/>
  <c r="BJ187" i="1"/>
  <c r="BI187" i="1" s="1"/>
  <c r="BX193" i="1"/>
  <c r="BW193" i="1" s="1"/>
  <c r="BV181" i="1"/>
  <c r="BU181" i="1" s="1"/>
  <c r="CF187" i="1"/>
  <c r="CE187" i="1" s="1"/>
  <c r="BX181" i="1"/>
  <c r="BW181" i="1" s="1"/>
  <c r="BP193" i="1"/>
  <c r="BO193" i="1" s="1"/>
  <c r="CD193" i="1"/>
  <c r="CC193" i="1" s="1"/>
  <c r="BV187" i="1"/>
  <c r="BU187" i="1" s="1"/>
  <c r="BF181" i="1"/>
  <c r="BE181" i="1" s="1"/>
  <c r="BD187" i="1"/>
  <c r="BC187" i="1" s="1"/>
  <c r="BH193" i="1"/>
  <c r="BG193" i="1" s="1"/>
  <c r="CB193" i="1"/>
  <c r="CA193" i="1" s="1"/>
  <c r="BT187" i="1"/>
  <c r="BS187" i="1" s="1"/>
  <c r="BL181" i="1"/>
  <c r="BK181" i="1" s="1"/>
  <c r="BZ181" i="1"/>
  <c r="BY181" i="1" s="1"/>
  <c r="BR193" i="1"/>
  <c r="BQ193" i="1" s="1"/>
  <c r="BB187" i="1"/>
  <c r="BA187" i="1" s="1"/>
  <c r="CF181" i="1"/>
  <c r="CE181" i="1" s="1"/>
  <c r="BH187" i="1"/>
  <c r="BG187" i="1" s="1"/>
  <c r="BN193" i="1"/>
  <c r="BM193" i="1" s="1"/>
  <c r="BF187" i="1"/>
  <c r="BE187" i="1" s="1"/>
  <c r="CD187" i="1"/>
  <c r="CC187" i="1" s="1"/>
  <c r="BP181" i="1"/>
  <c r="BO181" i="1" s="1"/>
  <c r="CB187" i="1"/>
  <c r="CA187" i="1" s="1"/>
  <c r="BT181" i="1"/>
  <c r="BS181" i="1" s="1"/>
  <c r="BD193" i="1"/>
  <c r="BC193" i="1" s="1"/>
  <c r="BZ193" i="1"/>
  <c r="BY193" i="1" s="1"/>
  <c r="BR187" i="1"/>
  <c r="BQ187" i="1" s="1"/>
  <c r="BJ181" i="1"/>
  <c r="BI181" i="1" s="1"/>
  <c r="CB181" i="1"/>
  <c r="CA181" i="1" s="1"/>
  <c r="BJ193" i="1"/>
  <c r="BI193" i="1" s="1"/>
  <c r="BX187" i="1"/>
  <c r="BW187" i="1" s="1"/>
  <c r="BV193" i="1"/>
  <c r="BU193" i="1" s="1"/>
  <c r="BN181" i="1"/>
  <c r="BM181" i="1" s="1"/>
  <c r="CF193" i="1"/>
  <c r="CE193" i="1" s="1"/>
  <c r="BP187" i="1"/>
  <c r="BO187" i="1" s="1"/>
  <c r="BH181" i="1"/>
  <c r="BG181" i="1" s="1"/>
  <c r="CD181" i="1"/>
  <c r="CC181" i="1" s="1"/>
  <c r="BF193" i="1"/>
  <c r="BE193" i="1" s="1"/>
  <c r="BN187" i="1"/>
  <c r="BM187" i="1" s="1"/>
  <c r="BL193" i="1"/>
  <c r="BK193" i="1" s="1"/>
  <c r="BZ187" i="1"/>
  <c r="BY187" i="1" s="1"/>
  <c r="BB181" i="1"/>
  <c r="BA181" i="1" s="1"/>
  <c r="BB207" i="1"/>
  <c r="BA207" i="1" s="1"/>
  <c r="BH195" i="1"/>
  <c r="BG195" i="1" s="1"/>
  <c r="BV195" i="1"/>
  <c r="BU195" i="1" s="1"/>
  <c r="BJ201" i="1"/>
  <c r="BI201" i="1" s="1"/>
  <c r="CF207" i="1"/>
  <c r="CE207" i="1" s="1"/>
  <c r="BJ195" i="1"/>
  <c r="BI195" i="1" s="1"/>
  <c r="CD207" i="1"/>
  <c r="CC207" i="1" s="1"/>
  <c r="BP195" i="1"/>
  <c r="BO195" i="1" s="1"/>
  <c r="CD195" i="1"/>
  <c r="CC195" i="1" s="1"/>
  <c r="BR201" i="1"/>
  <c r="BQ201" i="1" s="1"/>
  <c r="BF207" i="1"/>
  <c r="BE207" i="1" s="1"/>
  <c r="BR195" i="1"/>
  <c r="BQ195" i="1" s="1"/>
  <c r="CD201" i="1"/>
  <c r="CC201" i="1" s="1"/>
  <c r="BJ207" i="1"/>
  <c r="BI207" i="1" s="1"/>
  <c r="BN195" i="1"/>
  <c r="BM195" i="1" s="1"/>
  <c r="BB201" i="1"/>
  <c r="BA201" i="1" s="1"/>
  <c r="BN207" i="1"/>
  <c r="BM207" i="1" s="1"/>
  <c r="BB195" i="1"/>
  <c r="BA195" i="1" s="1"/>
  <c r="CB207" i="1"/>
  <c r="CA207" i="1" s="1"/>
  <c r="BV201" i="1"/>
  <c r="BU201" i="1" s="1"/>
  <c r="BR207" i="1"/>
  <c r="BQ207" i="1" s="1"/>
  <c r="BF195" i="1"/>
  <c r="BE195" i="1" s="1"/>
  <c r="CB195" i="1"/>
  <c r="CA195" i="1" s="1"/>
  <c r="CF201" i="1"/>
  <c r="CE201" i="1" s="1"/>
  <c r="BT207" i="1"/>
  <c r="BS207" i="1" s="1"/>
  <c r="BN201" i="1"/>
  <c r="BM201" i="1" s="1"/>
  <c r="CB201" i="1"/>
  <c r="CA201" i="1" s="1"/>
  <c r="BZ207" i="1"/>
  <c r="BY207" i="1" s="1"/>
  <c r="BT195" i="1"/>
  <c r="BS195" i="1" s="1"/>
  <c r="BX201" i="1"/>
  <c r="BW201" i="1" s="1"/>
  <c r="BL207" i="1"/>
  <c r="BK207" i="1" s="1"/>
  <c r="BF201" i="1"/>
  <c r="BE201" i="1" s="1"/>
  <c r="BT201" i="1"/>
  <c r="BS201" i="1" s="1"/>
  <c r="BH207" i="1"/>
  <c r="BG207" i="1" s="1"/>
  <c r="BL195" i="1"/>
  <c r="BK195" i="1" s="1"/>
  <c r="BP201" i="1"/>
  <c r="BO201" i="1" s="1"/>
  <c r="BD207" i="1"/>
  <c r="BC207" i="1" s="1"/>
  <c r="CF195" i="1"/>
  <c r="CE195" i="1" s="1"/>
  <c r="BL201" i="1"/>
  <c r="BK201" i="1" s="1"/>
  <c r="BP207" i="1"/>
  <c r="BO207" i="1" s="1"/>
  <c r="BD195" i="1"/>
  <c r="BC195" i="1" s="1"/>
  <c r="BH201" i="1"/>
  <c r="BG201" i="1" s="1"/>
  <c r="BV207" i="1"/>
  <c r="BU207" i="1" s="1"/>
  <c r="BX195" i="1"/>
  <c r="BW195" i="1" s="1"/>
  <c r="BD201" i="1"/>
  <c r="BC201" i="1" s="1"/>
  <c r="BZ201" i="1"/>
  <c r="BY201" i="1" s="1"/>
  <c r="BX207" i="1"/>
  <c r="BW207" i="1" s="1"/>
  <c r="BZ195" i="1"/>
  <c r="BY195" i="1" s="1"/>
  <c r="BE170" i="1" a="1"/>
  <c r="BE170" i="1" s="1"/>
  <c r="BR146" i="1"/>
  <c r="BR150" i="1"/>
  <c r="BR148" i="1"/>
  <c r="DD201" i="1"/>
  <c r="BR147" i="1"/>
  <c r="BR151" i="1"/>
  <c r="BR149" i="1"/>
  <c r="AS272" i="1"/>
  <c r="AU272" i="1"/>
  <c r="BH209" i="1"/>
  <c r="BG209" i="1" s="1"/>
  <c r="BD209" i="1"/>
  <c r="BC209" i="1" s="1"/>
  <c r="BJ209" i="1"/>
  <c r="BI209" i="1" s="1"/>
  <c r="BL203" i="1"/>
  <c r="BK203" i="1" s="1"/>
  <c r="CF197" i="1"/>
  <c r="CE197" i="1" s="1"/>
  <c r="BD197" i="1"/>
  <c r="BC197" i="1" s="1"/>
  <c r="BX197" i="1"/>
  <c r="BW197" i="1" s="1"/>
  <c r="BB203" i="1"/>
  <c r="BA203" i="1" s="1"/>
  <c r="BF197" i="1"/>
  <c r="BE197" i="1" s="1"/>
  <c r="BN197" i="1"/>
  <c r="BM197" i="1" s="1"/>
  <c r="BF209" i="1"/>
  <c r="BE209" i="1" s="1"/>
  <c r="CD203" i="1"/>
  <c r="CC203" i="1" s="1"/>
  <c r="BZ209" i="1"/>
  <c r="BY209" i="1" s="1"/>
  <c r="BL197" i="1"/>
  <c r="BK197" i="1" s="1"/>
  <c r="CF209" i="1"/>
  <c r="CE209" i="1" s="1"/>
  <c r="CB197" i="1"/>
  <c r="CA197" i="1" s="1"/>
  <c r="CB209" i="1"/>
  <c r="CA209" i="1" s="1"/>
  <c r="BN209" i="1"/>
  <c r="BM209" i="1" s="1"/>
  <c r="BX209" i="1"/>
  <c r="BW209" i="1" s="1"/>
  <c r="BD203" i="1"/>
  <c r="BC203" i="1" s="1"/>
  <c r="BZ197" i="1"/>
  <c r="BY197" i="1" s="1"/>
  <c r="BP197" i="1"/>
  <c r="BO197" i="1" s="1"/>
  <c r="CF203" i="1"/>
  <c r="CE203" i="1" s="1"/>
  <c r="BF203" i="1"/>
  <c r="BE203" i="1" s="1"/>
  <c r="BR203" i="1"/>
  <c r="BQ203" i="1" s="1"/>
  <c r="BT203" i="1"/>
  <c r="BS203" i="1" s="1"/>
  <c r="BV197" i="1"/>
  <c r="BU197" i="1" s="1"/>
  <c r="BR209" i="1"/>
  <c r="BQ209" i="1" s="1"/>
  <c r="BH197" i="1"/>
  <c r="BG197" i="1" s="1"/>
  <c r="BV203" i="1"/>
  <c r="BU203" i="1" s="1"/>
  <c r="BH203" i="1"/>
  <c r="BG203" i="1" s="1"/>
  <c r="BT209" i="1"/>
  <c r="BS209" i="1" s="1"/>
  <c r="CB203" i="1"/>
  <c r="CA203" i="1" s="1"/>
  <c r="BL209" i="1"/>
  <c r="BK209" i="1" s="1"/>
  <c r="BP209" i="1"/>
  <c r="BO209" i="1" s="1"/>
  <c r="BN203" i="1"/>
  <c r="BM203" i="1" s="1"/>
  <c r="BX203" i="1"/>
  <c r="BW203" i="1" s="1"/>
  <c r="CD209" i="1"/>
  <c r="CC209" i="1" s="1"/>
  <c r="BT197" i="1"/>
  <c r="BS197" i="1" s="1"/>
  <c r="BJ197" i="1"/>
  <c r="BI197" i="1" s="1"/>
  <c r="BR197" i="1"/>
  <c r="BQ197" i="1" s="1"/>
  <c r="BV209" i="1"/>
  <c r="BU209" i="1" s="1"/>
  <c r="BP203" i="1"/>
  <c r="BO203" i="1" s="1"/>
  <c r="BB209" i="1"/>
  <c r="BA209" i="1" s="1"/>
  <c r="BZ203" i="1"/>
  <c r="BY203" i="1" s="1"/>
  <c r="CD197" i="1"/>
  <c r="CC197" i="1" s="1"/>
  <c r="BB197" i="1"/>
  <c r="BA197" i="1" s="1"/>
  <c r="BJ203" i="1"/>
  <c r="BI203" i="1" s="1"/>
  <c r="BO159" i="1"/>
  <c r="DC214" i="1"/>
  <c r="AS194" i="1"/>
  <c r="AU194" i="1"/>
  <c r="AU191" i="1"/>
  <c r="AS191" i="1"/>
  <c r="DC213" i="1"/>
  <c r="BO158" i="1"/>
  <c r="AS200" i="1"/>
  <c r="AU200" i="1"/>
  <c r="BR180" i="1"/>
  <c r="BQ180" i="1" s="1"/>
  <c r="BJ192" i="1"/>
  <c r="BI192" i="1" s="1"/>
  <c r="BB186" i="1"/>
  <c r="BA186" i="1" s="1"/>
  <c r="BX186" i="1"/>
  <c r="BW186" i="1" s="1"/>
  <c r="BH180" i="1"/>
  <c r="BG180" i="1" s="1"/>
  <c r="BL180" i="1"/>
  <c r="BK180" i="1" s="1"/>
  <c r="BN186" i="1"/>
  <c r="BM186" i="1" s="1"/>
  <c r="BF180" i="1"/>
  <c r="BE180" i="1" s="1"/>
  <c r="BP192" i="1"/>
  <c r="BO192" i="1" s="1"/>
  <c r="CD192" i="1"/>
  <c r="CC192" i="1" s="1"/>
  <c r="BV186" i="1"/>
  <c r="BU186" i="1" s="1"/>
  <c r="BN180" i="1"/>
  <c r="BM180" i="1" s="1"/>
  <c r="CF186" i="1"/>
  <c r="CE186" i="1" s="1"/>
  <c r="BT192" i="1"/>
  <c r="BS192" i="1" s="1"/>
  <c r="BD186" i="1"/>
  <c r="BC186" i="1" s="1"/>
  <c r="BZ180" i="1"/>
  <c r="BY180" i="1" s="1"/>
  <c r="BR192" i="1"/>
  <c r="BQ192" i="1" s="1"/>
  <c r="BJ186" i="1"/>
  <c r="BI186" i="1" s="1"/>
  <c r="CB192" i="1"/>
  <c r="CA192" i="1" s="1"/>
  <c r="BX180" i="1"/>
  <c r="BW180" i="1" s="1"/>
  <c r="BD180" i="1"/>
  <c r="BC180" i="1" s="1"/>
  <c r="CD186" i="1"/>
  <c r="CC186" i="1" s="1"/>
  <c r="BV180" i="1"/>
  <c r="BU180" i="1" s="1"/>
  <c r="BF192" i="1"/>
  <c r="BE192" i="1" s="1"/>
  <c r="CF180" i="1"/>
  <c r="CE180" i="1" s="1"/>
  <c r="BT186" i="1"/>
  <c r="BS186" i="1" s="1"/>
  <c r="BP186" i="1"/>
  <c r="BO186" i="1" s="1"/>
  <c r="BX192" i="1"/>
  <c r="BW192" i="1" s="1"/>
  <c r="BZ192" i="1"/>
  <c r="BY192" i="1" s="1"/>
  <c r="BR186" i="1"/>
  <c r="BQ186" i="1" s="1"/>
  <c r="BB180" i="1"/>
  <c r="BA180" i="1" s="1"/>
  <c r="CB186" i="1"/>
  <c r="CA186" i="1" s="1"/>
  <c r="BL192" i="1"/>
  <c r="BK192" i="1" s="1"/>
  <c r="BD192" i="1"/>
  <c r="BC192" i="1" s="1"/>
  <c r="CD180" i="1"/>
  <c r="CC180" i="1" s="1"/>
  <c r="BN192" i="1"/>
  <c r="BM192" i="1" s="1"/>
  <c r="BF186" i="1"/>
  <c r="BE186" i="1" s="1"/>
  <c r="CF192" i="1"/>
  <c r="CE192" i="1" s="1"/>
  <c r="BT180" i="1"/>
  <c r="BS180" i="1" s="1"/>
  <c r="BP180" i="1"/>
  <c r="BO180" i="1" s="1"/>
  <c r="BV192" i="1"/>
  <c r="BU192" i="1" s="1"/>
  <c r="BH192" i="1"/>
  <c r="BG192" i="1" s="1"/>
  <c r="BZ186" i="1"/>
  <c r="BY186" i="1" s="1"/>
  <c r="BJ180" i="1"/>
  <c r="BI180" i="1" s="1"/>
  <c r="BB192" i="1"/>
  <c r="BA192" i="1" s="1"/>
  <c r="CB180" i="1"/>
  <c r="CA180" i="1" s="1"/>
  <c r="BH186" i="1"/>
  <c r="BG186" i="1" s="1"/>
  <c r="BL186" i="1"/>
  <c r="BK186" i="1" s="1"/>
  <c r="AO4" i="1"/>
  <c r="DH150" i="1" l="1" a="1"/>
  <c r="DH150" i="1" s="1"/>
  <c r="DC227" i="1"/>
  <c r="BU152" i="1"/>
  <c r="DC208" i="1"/>
  <c r="DC229" i="1"/>
  <c r="BO154" i="1"/>
  <c r="BB216" i="1"/>
  <c r="BA216" i="1" s="1"/>
  <c r="CD222" i="1"/>
  <c r="CC222" i="1" s="1"/>
  <c r="BF228" i="1"/>
  <c r="BE228" i="1" s="1"/>
  <c r="BV216" i="1"/>
  <c r="BU216" i="1" s="1"/>
  <c r="BT216" i="1"/>
  <c r="BS216" i="1" s="1"/>
  <c r="CF228" i="1"/>
  <c r="CE228" i="1" s="1"/>
  <c r="CF222" i="1"/>
  <c r="CE222" i="1" s="1"/>
  <c r="BD216" i="1"/>
  <c r="BC216" i="1" s="1"/>
  <c r="BT228" i="1"/>
  <c r="BS228" i="1" s="1"/>
  <c r="BH216" i="1"/>
  <c r="BG216" i="1" s="1"/>
  <c r="BR216" i="1"/>
  <c r="BQ216" i="1" s="1"/>
  <c r="BZ222" i="1"/>
  <c r="BY222" i="1" s="1"/>
  <c r="BN216" i="1"/>
  <c r="BM216" i="1" s="1"/>
  <c r="BV228" i="1"/>
  <c r="BU228" i="1" s="1"/>
  <c r="BP216" i="1"/>
  <c r="BO216" i="1" s="1"/>
  <c r="BK171" i="1" a="1"/>
  <c r="BK171" i="1" s="1"/>
  <c r="BP229" i="1" s="1"/>
  <c r="BO229" i="1" s="1"/>
  <c r="BX222" i="1"/>
  <c r="BW222" i="1" s="1"/>
  <c r="BP228" i="1"/>
  <c r="BO228" i="1" s="1"/>
  <c r="BJ228" i="1"/>
  <c r="BI228" i="1" s="1"/>
  <c r="BX228" i="1"/>
  <c r="BW228" i="1" s="1"/>
  <c r="BH222" i="1"/>
  <c r="BG222" i="1" s="1"/>
  <c r="BH228" i="1"/>
  <c r="BG228" i="1" s="1"/>
  <c r="BT222" i="1"/>
  <c r="BS222" i="1" s="1"/>
  <c r="CF216" i="1"/>
  <c r="CE216" i="1" s="1"/>
  <c r="BL228" i="1"/>
  <c r="BK228" i="1" s="1"/>
  <c r="BN222" i="1"/>
  <c r="BM222" i="1" s="1"/>
  <c r="BB222" i="1"/>
  <c r="BA222" i="1" s="1"/>
  <c r="BV222" i="1"/>
  <c r="BU222" i="1" s="1"/>
  <c r="BJ222" i="1"/>
  <c r="BI222" i="1" s="1"/>
  <c r="BF216" i="1"/>
  <c r="BE216" i="1" s="1"/>
  <c r="BN228" i="1"/>
  <c r="BM228" i="1" s="1"/>
  <c r="CD216" i="1"/>
  <c r="CC216" i="1" s="1"/>
  <c r="BD222" i="1"/>
  <c r="BC222" i="1" s="1"/>
  <c r="BL222" i="1"/>
  <c r="BK222" i="1" s="1"/>
  <c r="BX216" i="1"/>
  <c r="BW216" i="1" s="1"/>
  <c r="BB228" i="1"/>
  <c r="BA228" i="1" s="1"/>
  <c r="BZ216" i="1"/>
  <c r="BY216" i="1" s="1"/>
  <c r="BZ228" i="1"/>
  <c r="BY228" i="1" s="1"/>
  <c r="BP222" i="1"/>
  <c r="BO222" i="1" s="1"/>
  <c r="BJ216" i="1"/>
  <c r="BI216" i="1" s="1"/>
  <c r="BD228" i="1"/>
  <c r="BC228" i="1" s="1"/>
  <c r="BL216" i="1"/>
  <c r="BK216" i="1" s="1"/>
  <c r="CB228" i="1"/>
  <c r="CA228" i="1" s="1"/>
  <c r="DC230" i="1"/>
  <c r="AU227" i="1"/>
  <c r="AU215" i="1"/>
  <c r="AS221" i="1"/>
  <c r="AS227" i="1"/>
  <c r="AS215" i="1"/>
  <c r="CB216" i="1"/>
  <c r="CA216" i="1" s="1"/>
  <c r="BR222" i="1"/>
  <c r="BQ222" i="1" s="1"/>
  <c r="CB222" i="1"/>
  <c r="CA222" i="1" s="1"/>
  <c r="BF222" i="1"/>
  <c r="BE222" i="1" s="1"/>
  <c r="BR228" i="1"/>
  <c r="BQ228" i="1" s="1"/>
  <c r="AU221" i="1"/>
  <c r="BU155" i="1"/>
  <c r="BU120" i="1"/>
  <c r="DK149" i="1"/>
  <c r="AB110" i="1" s="1"/>
  <c r="CG268" i="1" s="1"/>
  <c r="AF110" i="1"/>
  <c r="DI149" i="1"/>
  <c r="T110" i="1" s="1"/>
  <c r="CG266" i="1" s="1"/>
  <c r="AS266" i="1" s="1"/>
  <c r="BU161" i="1"/>
  <c r="DC234" i="1"/>
  <c r="AS192" i="1"/>
  <c r="BU163" i="1"/>
  <c r="DC236" i="1"/>
  <c r="DC235" i="1"/>
  <c r="BU162" i="1"/>
  <c r="BW166" i="1" a="1"/>
  <c r="BW166" i="1" s="1"/>
  <c r="DC231" i="1"/>
  <c r="BU158" i="1"/>
  <c r="DC232" i="1"/>
  <c r="BU159" i="1"/>
  <c r="DC233" i="1"/>
  <c r="BU160" i="1"/>
  <c r="BO149" i="1"/>
  <c r="DC204" i="1"/>
  <c r="AU192" i="1"/>
  <c r="AS209" i="1"/>
  <c r="AU209" i="1"/>
  <c r="DC202" i="1"/>
  <c r="BO147" i="1"/>
  <c r="AU187" i="1"/>
  <c r="AS187" i="1"/>
  <c r="BO157" i="1"/>
  <c r="DC212" i="1"/>
  <c r="AS180" i="1"/>
  <c r="AU180" i="1"/>
  <c r="DH154" i="1" a="1"/>
  <c r="DH154" i="1" s="1"/>
  <c r="DH151" i="1" a="1"/>
  <c r="DH151" i="1" s="1"/>
  <c r="DH153" i="1" a="1"/>
  <c r="DH153" i="1" s="1"/>
  <c r="DH152" i="1" a="1"/>
  <c r="DH152" i="1" s="1"/>
  <c r="DH155" i="1" a="1"/>
  <c r="DH155" i="1" s="1"/>
  <c r="AU193" i="1"/>
  <c r="AS193" i="1"/>
  <c r="AU208" i="1"/>
  <c r="AS208" i="1"/>
  <c r="AU196" i="1"/>
  <c r="AS196" i="1"/>
  <c r="AS186" i="1"/>
  <c r="AU186" i="1"/>
  <c r="BO148" i="1"/>
  <c r="DC203" i="1"/>
  <c r="DC205" i="1"/>
  <c r="BO150" i="1"/>
  <c r="BO151" i="1"/>
  <c r="DC206" i="1"/>
  <c r="AS203" i="1"/>
  <c r="AU203" i="1"/>
  <c r="BO146" i="1"/>
  <c r="DC201" i="1"/>
  <c r="BO120" i="1"/>
  <c r="AU195" i="1"/>
  <c r="AS195" i="1"/>
  <c r="AS197" i="1"/>
  <c r="AU197" i="1"/>
  <c r="BE171" i="1" a="1"/>
  <c r="BE171" i="1" s="1"/>
  <c r="BN198" i="1"/>
  <c r="BM198" i="1" s="1"/>
  <c r="BT210" i="1"/>
  <c r="BS210" i="1" s="1"/>
  <c r="BD210" i="1"/>
  <c r="BC210" i="1" s="1"/>
  <c r="BP210" i="1"/>
  <c r="BO210" i="1" s="1"/>
  <c r="BT204" i="1"/>
  <c r="BS204" i="1" s="1"/>
  <c r="CF198" i="1"/>
  <c r="CE198" i="1" s="1"/>
  <c r="BX204" i="1"/>
  <c r="BW204" i="1" s="1"/>
  <c r="BH204" i="1"/>
  <c r="BG204" i="1" s="1"/>
  <c r="BP198" i="1"/>
  <c r="BO198" i="1" s="1"/>
  <c r="BR210" i="1"/>
  <c r="BQ210" i="1" s="1"/>
  <c r="CB210" i="1"/>
  <c r="CA210" i="1" s="1"/>
  <c r="CD198" i="1"/>
  <c r="CC198" i="1" s="1"/>
  <c r="BD204" i="1"/>
  <c r="BC204" i="1" s="1"/>
  <c r="BV198" i="1"/>
  <c r="BU198" i="1" s="1"/>
  <c r="CB198" i="1"/>
  <c r="CA198" i="1" s="1"/>
  <c r="BX210" i="1"/>
  <c r="BW210" i="1" s="1"/>
  <c r="CF210" i="1"/>
  <c r="CE210" i="1" s="1"/>
  <c r="CF204" i="1"/>
  <c r="CE204" i="1" s="1"/>
  <c r="BH210" i="1"/>
  <c r="BG210" i="1" s="1"/>
  <c r="BF204" i="1"/>
  <c r="BE204" i="1" s="1"/>
  <c r="BJ204" i="1"/>
  <c r="BI204" i="1" s="1"/>
  <c r="BN210" i="1"/>
  <c r="BM210" i="1" s="1"/>
  <c r="CD210" i="1"/>
  <c r="CC210" i="1" s="1"/>
  <c r="BB210" i="1"/>
  <c r="BA210" i="1" s="1"/>
  <c r="BP204" i="1"/>
  <c r="BO204" i="1" s="1"/>
  <c r="BB204" i="1"/>
  <c r="BA204" i="1" s="1"/>
  <c r="BV204" i="1"/>
  <c r="BU204" i="1" s="1"/>
  <c r="CD204" i="1"/>
  <c r="CC204" i="1" s="1"/>
  <c r="BN204" i="1"/>
  <c r="BM204" i="1" s="1"/>
  <c r="BL204" i="1"/>
  <c r="BK204" i="1" s="1"/>
  <c r="BT198" i="1"/>
  <c r="BS198" i="1" s="1"/>
  <c r="BJ210" i="1"/>
  <c r="BI210" i="1" s="1"/>
  <c r="BR198" i="1"/>
  <c r="BQ198" i="1" s="1"/>
  <c r="BZ198" i="1"/>
  <c r="BY198" i="1" s="1"/>
  <c r="BJ198" i="1"/>
  <c r="BI198" i="1" s="1"/>
  <c r="BL198" i="1"/>
  <c r="BK198" i="1" s="1"/>
  <c r="CB204" i="1"/>
  <c r="CA204" i="1" s="1"/>
  <c r="BZ204" i="1"/>
  <c r="BY204" i="1" s="1"/>
  <c r="BH198" i="1"/>
  <c r="BG198" i="1" s="1"/>
  <c r="BB198" i="1"/>
  <c r="BA198" i="1" s="1"/>
  <c r="BV210" i="1"/>
  <c r="BU210" i="1" s="1"/>
  <c r="BD198" i="1"/>
  <c r="BC198" i="1" s="1"/>
  <c r="BF210" i="1"/>
  <c r="BE210" i="1" s="1"/>
  <c r="BZ210" i="1"/>
  <c r="BY210" i="1" s="1"/>
  <c r="BF198" i="1"/>
  <c r="BE198" i="1" s="1"/>
  <c r="BR204" i="1"/>
  <c r="BQ204" i="1" s="1"/>
  <c r="BL210" i="1"/>
  <c r="BK210" i="1" s="1"/>
  <c r="BX198" i="1"/>
  <c r="BW198" i="1" s="1"/>
  <c r="AU207" i="1"/>
  <c r="AS207" i="1"/>
  <c r="DC210" i="1"/>
  <c r="BO155" i="1"/>
  <c r="AS202" i="1"/>
  <c r="AU202" i="1"/>
  <c r="AU201" i="1"/>
  <c r="AS201" i="1"/>
  <c r="AU181" i="1"/>
  <c r="AS181" i="1"/>
  <c r="BQ166" i="1" a="1"/>
  <c r="BQ166" i="1" s="1"/>
  <c r="BQ167" i="1" s="1" a="1"/>
  <c r="BQ167" i="1" s="1"/>
  <c r="AR179" i="1"/>
  <c r="AV179" i="1"/>
  <c r="AW179" i="1" s="1"/>
  <c r="AR178" i="1"/>
  <c r="AV178" i="1"/>
  <c r="AW178" i="1" s="1"/>
  <c r="AS267" i="1"/>
  <c r="DC211" i="1"/>
  <c r="BO156" i="1"/>
  <c r="BP223" i="1" l="1"/>
  <c r="BO223" i="1" s="1"/>
  <c r="BZ229" i="1"/>
  <c r="BY229" i="1" s="1"/>
  <c r="AU228" i="1"/>
  <c r="BT223" i="1"/>
  <c r="BS223" i="1" s="1"/>
  <c r="BN229" i="1"/>
  <c r="BM229" i="1" s="1"/>
  <c r="AS228" i="1"/>
  <c r="BJ223" i="1"/>
  <c r="BI223" i="1" s="1"/>
  <c r="BX217" i="1"/>
  <c r="BW217" i="1" s="1"/>
  <c r="CF217" i="1"/>
  <c r="CE217" i="1" s="1"/>
  <c r="BX229" i="1"/>
  <c r="BW229" i="1" s="1"/>
  <c r="BJ229" i="1"/>
  <c r="BI229" i="1" s="1"/>
  <c r="BJ217" i="1"/>
  <c r="BI217" i="1" s="1"/>
  <c r="BB217" i="1"/>
  <c r="BA217" i="1" s="1"/>
  <c r="BT217" i="1"/>
  <c r="BS217" i="1" s="1"/>
  <c r="CB229" i="1"/>
  <c r="CA229" i="1" s="1"/>
  <c r="BF229" i="1"/>
  <c r="BE229" i="1" s="1"/>
  <c r="BR223" i="1"/>
  <c r="BQ223" i="1" s="1"/>
  <c r="BN217" i="1"/>
  <c r="BM217" i="1" s="1"/>
  <c r="BH217" i="1"/>
  <c r="BG217" i="1" s="1"/>
  <c r="BX223" i="1"/>
  <c r="BW223" i="1" s="1"/>
  <c r="CB223" i="1"/>
  <c r="CA223" i="1" s="1"/>
  <c r="BB229" i="1"/>
  <c r="BA229" i="1" s="1"/>
  <c r="BR217" i="1"/>
  <c r="BQ217" i="1" s="1"/>
  <c r="BZ223" i="1"/>
  <c r="BY223" i="1" s="1"/>
  <c r="BD229" i="1"/>
  <c r="BC229" i="1" s="1"/>
  <c r="BP217" i="1"/>
  <c r="BO217" i="1" s="1"/>
  <c r="CB217" i="1"/>
  <c r="CA217" i="1" s="1"/>
  <c r="BN223" i="1"/>
  <c r="BM223" i="1" s="1"/>
  <c r="BV229" i="1"/>
  <c r="BU229" i="1" s="1"/>
  <c r="BZ217" i="1"/>
  <c r="BY217" i="1" s="1"/>
  <c r="BD223" i="1"/>
  <c r="BC223" i="1" s="1"/>
  <c r="BL229" i="1"/>
  <c r="BK229" i="1" s="1"/>
  <c r="CF229" i="1"/>
  <c r="CE229" i="1" s="1"/>
  <c r="BT229" i="1"/>
  <c r="BS229" i="1" s="1"/>
  <c r="BV223" i="1"/>
  <c r="BU223" i="1" s="1"/>
  <c r="CD229" i="1"/>
  <c r="CC229" i="1" s="1"/>
  <c r="BD217" i="1"/>
  <c r="BC217" i="1" s="1"/>
  <c r="BL223" i="1"/>
  <c r="BK223" i="1" s="1"/>
  <c r="CF223" i="1"/>
  <c r="CE223" i="1" s="1"/>
  <c r="BB223" i="1"/>
  <c r="BA223" i="1" s="1"/>
  <c r="BV217" i="1"/>
  <c r="BU217" i="1" s="1"/>
  <c r="CD223" i="1"/>
  <c r="CC223" i="1" s="1"/>
  <c r="BH229" i="1"/>
  <c r="BG229" i="1" s="1"/>
  <c r="BL217" i="1"/>
  <c r="BK217" i="1" s="1"/>
  <c r="BF223" i="1"/>
  <c r="BE223" i="1" s="1"/>
  <c r="BF217" i="1"/>
  <c r="BE217" i="1" s="1"/>
  <c r="BR229" i="1"/>
  <c r="BQ229" i="1" s="1"/>
  <c r="CD217" i="1"/>
  <c r="CC217" i="1" s="1"/>
  <c r="BH223" i="1"/>
  <c r="BG223" i="1" s="1"/>
  <c r="AU216" i="1"/>
  <c r="AS216" i="1"/>
  <c r="AU222" i="1"/>
  <c r="AS222" i="1"/>
  <c r="AU266" i="1"/>
  <c r="AV190" i="1"/>
  <c r="AW190" i="1" s="1"/>
  <c r="AS268" i="1"/>
  <c r="AU268" i="1"/>
  <c r="BW167" i="1" a="1"/>
  <c r="BW167" i="1" s="1"/>
  <c r="BW168" i="1" s="1" a="1"/>
  <c r="BW168" i="1" s="1"/>
  <c r="CB254" i="1"/>
  <c r="CA254" i="1" s="1"/>
  <c r="BN254" i="1"/>
  <c r="BM254" i="1" s="1"/>
  <c r="BN260" i="1"/>
  <c r="BM260" i="1" s="1"/>
  <c r="BV254" i="1"/>
  <c r="BU254" i="1" s="1"/>
  <c r="BD248" i="1"/>
  <c r="BC248" i="1" s="1"/>
  <c r="BB248" i="1"/>
  <c r="BA248" i="1" s="1"/>
  <c r="BJ260" i="1"/>
  <c r="BI260" i="1" s="1"/>
  <c r="BH260" i="1"/>
  <c r="BG260" i="1" s="1"/>
  <c r="BP254" i="1"/>
  <c r="BO254" i="1" s="1"/>
  <c r="BV248" i="1"/>
  <c r="BU248" i="1" s="1"/>
  <c r="BB260" i="1"/>
  <c r="BA260" i="1" s="1"/>
  <c r="CD248" i="1"/>
  <c r="CC248" i="1" s="1"/>
  <c r="BV260" i="1"/>
  <c r="BU260" i="1" s="1"/>
  <c r="BJ248" i="1"/>
  <c r="BI248" i="1" s="1"/>
  <c r="BD254" i="1"/>
  <c r="BC254" i="1" s="1"/>
  <c r="BX248" i="1"/>
  <c r="BW248" i="1" s="1"/>
  <c r="BP260" i="1"/>
  <c r="BO260" i="1" s="1"/>
  <c r="BJ254" i="1"/>
  <c r="BI254" i="1" s="1"/>
  <c r="BX260" i="1"/>
  <c r="BW260" i="1" s="1"/>
  <c r="CF254" i="1"/>
  <c r="CE254" i="1" s="1"/>
  <c r="BL248" i="1"/>
  <c r="BK248" i="1" s="1"/>
  <c r="BR254" i="1"/>
  <c r="BQ254" i="1" s="1"/>
  <c r="BF260" i="1"/>
  <c r="BE260" i="1" s="1"/>
  <c r="BZ260" i="1"/>
  <c r="BY260" i="1" s="1"/>
  <c r="BB254" i="1"/>
  <c r="BA254" i="1" s="1"/>
  <c r="BZ248" i="1"/>
  <c r="BY248" i="1" s="1"/>
  <c r="BD260" i="1"/>
  <c r="BC260" i="1" s="1"/>
  <c r="CF248" i="1"/>
  <c r="CE248" i="1" s="1"/>
  <c r="BL260" i="1"/>
  <c r="BK260" i="1" s="1"/>
  <c r="CB260" i="1"/>
  <c r="CA260" i="1" s="1"/>
  <c r="BR248" i="1"/>
  <c r="BQ248" i="1" s="1"/>
  <c r="CF260" i="1"/>
  <c r="CE260" i="1" s="1"/>
  <c r="CD260" i="1"/>
  <c r="CC260" i="1" s="1"/>
  <c r="BL254" i="1"/>
  <c r="BK254" i="1" s="1"/>
  <c r="BT248" i="1"/>
  <c r="BS248" i="1" s="1"/>
  <c r="BT254" i="1"/>
  <c r="BS254" i="1" s="1"/>
  <c r="BF254" i="1"/>
  <c r="BE254" i="1" s="1"/>
  <c r="BR260" i="1"/>
  <c r="BQ260" i="1" s="1"/>
  <c r="BF248" i="1"/>
  <c r="BE248" i="1" s="1"/>
  <c r="BH254" i="1"/>
  <c r="BG254" i="1" s="1"/>
  <c r="BZ254" i="1"/>
  <c r="BY254" i="1" s="1"/>
  <c r="BN248" i="1"/>
  <c r="BM248" i="1" s="1"/>
  <c r="BX254" i="1"/>
  <c r="BW254" i="1" s="1"/>
  <c r="BT260" i="1"/>
  <c r="BS260" i="1" s="1"/>
  <c r="BH248" i="1"/>
  <c r="BG248" i="1" s="1"/>
  <c r="CB248" i="1"/>
  <c r="CA248" i="1" s="1"/>
  <c r="BP248" i="1"/>
  <c r="BO248" i="1" s="1"/>
  <c r="CD254" i="1"/>
  <c r="CC254" i="1" s="1"/>
  <c r="AR194" i="1"/>
  <c r="AV195" i="1"/>
  <c r="AW195" i="1" s="1"/>
  <c r="AR195" i="1"/>
  <c r="BH242" i="1"/>
  <c r="BG242" i="1" s="1"/>
  <c r="BD230" i="1"/>
  <c r="BC230" i="1" s="1"/>
  <c r="BD236" i="1"/>
  <c r="BC236" i="1" s="1"/>
  <c r="BD242" i="1"/>
  <c r="BC242" i="1" s="1"/>
  <c r="BH230" i="1"/>
  <c r="BG230" i="1" s="1"/>
  <c r="BP236" i="1"/>
  <c r="BO236" i="1" s="1"/>
  <c r="CD236" i="1"/>
  <c r="CC236" i="1" s="1"/>
  <c r="CD242" i="1"/>
  <c r="CC242" i="1" s="1"/>
  <c r="BZ230" i="1"/>
  <c r="BY230" i="1" s="1"/>
  <c r="BZ236" i="1"/>
  <c r="BY236" i="1" s="1"/>
  <c r="BZ242" i="1"/>
  <c r="BY242" i="1" s="1"/>
  <c r="BH236" i="1"/>
  <c r="BG236" i="1" s="1"/>
  <c r="BV236" i="1"/>
  <c r="BU236" i="1" s="1"/>
  <c r="BV242" i="1"/>
  <c r="BU242" i="1" s="1"/>
  <c r="BR230" i="1"/>
  <c r="BQ230" i="1" s="1"/>
  <c r="BR236" i="1"/>
  <c r="BQ236" i="1" s="1"/>
  <c r="BR242" i="1"/>
  <c r="BQ242" i="1" s="1"/>
  <c r="CD230" i="1"/>
  <c r="CC230" i="1" s="1"/>
  <c r="BL242" i="1"/>
  <c r="BK242" i="1" s="1"/>
  <c r="BN236" i="1"/>
  <c r="BM236" i="1" s="1"/>
  <c r="BN242" i="1"/>
  <c r="BM242" i="1" s="1"/>
  <c r="BJ230" i="1"/>
  <c r="BI230" i="1" s="1"/>
  <c r="BJ236" i="1"/>
  <c r="BI236" i="1" s="1"/>
  <c r="BJ242" i="1"/>
  <c r="BI242" i="1" s="1"/>
  <c r="BV230" i="1"/>
  <c r="BU230" i="1" s="1"/>
  <c r="BL230" i="1"/>
  <c r="BK230" i="1" s="1"/>
  <c r="BF236" i="1"/>
  <c r="BE236" i="1" s="1"/>
  <c r="BF242" i="1"/>
  <c r="BE242" i="1" s="1"/>
  <c r="BB230" i="1"/>
  <c r="BA230" i="1" s="1"/>
  <c r="BB236" i="1"/>
  <c r="BA236" i="1" s="1"/>
  <c r="BB242" i="1"/>
  <c r="BA242" i="1" s="1"/>
  <c r="BN230" i="1"/>
  <c r="BM230" i="1" s="1"/>
  <c r="BL236" i="1"/>
  <c r="BK236" i="1" s="1"/>
  <c r="CF242" i="1"/>
  <c r="CE242" i="1" s="1"/>
  <c r="CB230" i="1"/>
  <c r="CA230" i="1" s="1"/>
  <c r="CB236" i="1"/>
  <c r="CA236" i="1" s="1"/>
  <c r="CB242" i="1"/>
  <c r="CA242" i="1" s="1"/>
  <c r="CF230" i="1"/>
  <c r="CE230" i="1" s="1"/>
  <c r="BF230" i="1"/>
  <c r="BE230" i="1" s="1"/>
  <c r="BP230" i="1"/>
  <c r="BO230" i="1" s="1"/>
  <c r="BX242" i="1"/>
  <c r="BW242" i="1" s="1"/>
  <c r="BT230" i="1"/>
  <c r="BS230" i="1" s="1"/>
  <c r="BT236" i="1"/>
  <c r="BS236" i="1" s="1"/>
  <c r="BT242" i="1"/>
  <c r="BS242" i="1" s="1"/>
  <c r="BX230" i="1"/>
  <c r="BW230" i="1" s="1"/>
  <c r="CF236" i="1"/>
  <c r="CE236" i="1" s="1"/>
  <c r="BP242" i="1"/>
  <c r="BO242" i="1" s="1"/>
  <c r="BX236" i="1"/>
  <c r="BW236" i="1" s="1"/>
  <c r="AS204" i="1"/>
  <c r="AU204" i="1"/>
  <c r="AR181" i="1"/>
  <c r="AV181" i="1"/>
  <c r="AW181" i="1" s="1"/>
  <c r="AV192" i="1"/>
  <c r="AW192" i="1" s="1"/>
  <c r="AR191" i="1"/>
  <c r="AR192" i="1"/>
  <c r="AV191" i="1"/>
  <c r="AW191" i="1" s="1"/>
  <c r="AR184" i="1"/>
  <c r="AR190" i="1"/>
  <c r="AS198" i="1"/>
  <c r="AU198" i="1"/>
  <c r="AS210" i="1"/>
  <c r="AU210" i="1"/>
  <c r="BR211" i="1"/>
  <c r="BQ211" i="1" s="1"/>
  <c r="CF199" i="1"/>
  <c r="CE199" i="1" s="1"/>
  <c r="BH211" i="1"/>
  <c r="BG211" i="1" s="1"/>
  <c r="BL205" i="1"/>
  <c r="BK205" i="1" s="1"/>
  <c r="BT205" i="1"/>
  <c r="BS205" i="1" s="1"/>
  <c r="BN211" i="1"/>
  <c r="BM211" i="1" s="1"/>
  <c r="CF211" i="1"/>
  <c r="CE211" i="1" s="1"/>
  <c r="BV211" i="1"/>
  <c r="BU211" i="1" s="1"/>
  <c r="BZ211" i="1"/>
  <c r="BY211" i="1" s="1"/>
  <c r="BD211" i="1"/>
  <c r="BC211" i="1" s="1"/>
  <c r="BN205" i="1"/>
  <c r="BM205" i="1" s="1"/>
  <c r="BV205" i="1"/>
  <c r="BU205" i="1" s="1"/>
  <c r="BF199" i="1"/>
  <c r="BE199" i="1" s="1"/>
  <c r="BJ211" i="1"/>
  <c r="BI211" i="1" s="1"/>
  <c r="CB211" i="1"/>
  <c r="CA211" i="1" s="1"/>
  <c r="BP205" i="1"/>
  <c r="BO205" i="1" s="1"/>
  <c r="BX205" i="1"/>
  <c r="BW205" i="1" s="1"/>
  <c r="BH199" i="1"/>
  <c r="BG199" i="1" s="1"/>
  <c r="BJ205" i="1"/>
  <c r="BI205" i="1" s="1"/>
  <c r="BR205" i="1"/>
  <c r="BQ205" i="1" s="1"/>
  <c r="BB199" i="1"/>
  <c r="BA199" i="1" s="1"/>
  <c r="CB199" i="1"/>
  <c r="CA199" i="1" s="1"/>
  <c r="CD199" i="1"/>
  <c r="CC199" i="1" s="1"/>
  <c r="BD205" i="1"/>
  <c r="BC205" i="1" s="1"/>
  <c r="BP211" i="1"/>
  <c r="BO211" i="1" s="1"/>
  <c r="BX211" i="1"/>
  <c r="BW211" i="1" s="1"/>
  <c r="BD199" i="1"/>
  <c r="BC199" i="1" s="1"/>
  <c r="BN199" i="1"/>
  <c r="BM199" i="1" s="1"/>
  <c r="CB205" i="1"/>
  <c r="CA205" i="1" s="1"/>
  <c r="BV199" i="1"/>
  <c r="BU199" i="1" s="1"/>
  <c r="BB205" i="1"/>
  <c r="BA205" i="1" s="1"/>
  <c r="BZ199" i="1"/>
  <c r="BY199" i="1" s="1"/>
  <c r="BF205" i="1"/>
  <c r="BE205" i="1" s="1"/>
  <c r="BL211" i="1"/>
  <c r="BK211" i="1" s="1"/>
  <c r="BT211" i="1"/>
  <c r="BS211" i="1" s="1"/>
  <c r="BF211" i="1"/>
  <c r="BE211" i="1" s="1"/>
  <c r="BP199" i="1"/>
  <c r="BO199" i="1" s="1"/>
  <c r="CD205" i="1"/>
  <c r="CC205" i="1" s="1"/>
  <c r="BX199" i="1"/>
  <c r="BW199" i="1" s="1"/>
  <c r="CD211" i="1"/>
  <c r="CC211" i="1" s="1"/>
  <c r="BT199" i="1"/>
  <c r="BS199" i="1" s="1"/>
  <c r="BH205" i="1"/>
  <c r="BG205" i="1" s="1"/>
  <c r="BB211" i="1"/>
  <c r="BA211" i="1" s="1"/>
  <c r="BJ199" i="1"/>
  <c r="BI199" i="1" s="1"/>
  <c r="CF205" i="1"/>
  <c r="CE205" i="1" s="1"/>
  <c r="BR199" i="1"/>
  <c r="BQ199" i="1" s="1"/>
  <c r="BL199" i="1"/>
  <c r="BK199" i="1" s="1"/>
  <c r="BZ205" i="1"/>
  <c r="BY205" i="1" s="1"/>
  <c r="CF231" i="1"/>
  <c r="CE231" i="1" s="1"/>
  <c r="CF237" i="1"/>
  <c r="CE237" i="1" s="1"/>
  <c r="BV243" i="1"/>
  <c r="BU243" i="1" s="1"/>
  <c r="BF237" i="1"/>
  <c r="BE237" i="1" s="1"/>
  <c r="BR243" i="1"/>
  <c r="BQ243" i="1" s="1"/>
  <c r="BB231" i="1"/>
  <c r="BA231" i="1" s="1"/>
  <c r="BZ243" i="1"/>
  <c r="BY243" i="1" s="1"/>
  <c r="BX231" i="1"/>
  <c r="BW231" i="1" s="1"/>
  <c r="BX237" i="1"/>
  <c r="BW237" i="1" s="1"/>
  <c r="BD243" i="1"/>
  <c r="BC243" i="1" s="1"/>
  <c r="CB231" i="1"/>
  <c r="CA231" i="1" s="1"/>
  <c r="CB237" i="1"/>
  <c r="CA237" i="1" s="1"/>
  <c r="BH243" i="1"/>
  <c r="BG243" i="1" s="1"/>
  <c r="BP231" i="1"/>
  <c r="BO231" i="1" s="1"/>
  <c r="BP237" i="1"/>
  <c r="BO237" i="1" s="1"/>
  <c r="CD243" i="1"/>
  <c r="CC243" i="1" s="1"/>
  <c r="BT231" i="1"/>
  <c r="BS231" i="1" s="1"/>
  <c r="BT237" i="1"/>
  <c r="BS237" i="1" s="1"/>
  <c r="BP243" i="1"/>
  <c r="BO243" i="1" s="1"/>
  <c r="BH231" i="1"/>
  <c r="BG231" i="1" s="1"/>
  <c r="BH237" i="1"/>
  <c r="BG237" i="1" s="1"/>
  <c r="BL243" i="1"/>
  <c r="BK243" i="1" s="1"/>
  <c r="BL231" i="1"/>
  <c r="BK231" i="1" s="1"/>
  <c r="BL237" i="1"/>
  <c r="BK237" i="1" s="1"/>
  <c r="BZ237" i="1"/>
  <c r="BY237" i="1" s="1"/>
  <c r="BX243" i="1"/>
  <c r="BW243" i="1" s="1"/>
  <c r="CD231" i="1"/>
  <c r="CC231" i="1" s="1"/>
  <c r="BB243" i="1"/>
  <c r="BA243" i="1" s="1"/>
  <c r="BD231" i="1"/>
  <c r="BC231" i="1" s="1"/>
  <c r="BD237" i="1"/>
  <c r="BC237" i="1" s="1"/>
  <c r="BR237" i="1"/>
  <c r="BQ237" i="1" s="1"/>
  <c r="BF243" i="1"/>
  <c r="BE243" i="1" s="1"/>
  <c r="BV231" i="1"/>
  <c r="BU231" i="1" s="1"/>
  <c r="CD237" i="1"/>
  <c r="CC237" i="1" s="1"/>
  <c r="BT243" i="1"/>
  <c r="BS243" i="1" s="1"/>
  <c r="BZ231" i="1"/>
  <c r="BY231" i="1" s="1"/>
  <c r="BJ237" i="1"/>
  <c r="BI237" i="1" s="1"/>
  <c r="CF243" i="1"/>
  <c r="CE243" i="1" s="1"/>
  <c r="BN231" i="1"/>
  <c r="BM231" i="1" s="1"/>
  <c r="BV237" i="1"/>
  <c r="BU237" i="1" s="1"/>
  <c r="BJ243" i="1"/>
  <c r="BI243" i="1" s="1"/>
  <c r="BR231" i="1"/>
  <c r="BQ231" i="1" s="1"/>
  <c r="BN243" i="1"/>
  <c r="BM243" i="1" s="1"/>
  <c r="BJ231" i="1"/>
  <c r="BI231" i="1" s="1"/>
  <c r="BB237" i="1"/>
  <c r="BA237" i="1" s="1"/>
  <c r="BF231" i="1"/>
  <c r="BE231" i="1" s="1"/>
  <c r="BN237" i="1"/>
  <c r="BM237" i="1" s="1"/>
  <c r="CB243" i="1"/>
  <c r="CA243" i="1" s="1"/>
  <c r="AR185" i="1"/>
  <c r="AV197" i="1"/>
  <c r="AW197" i="1" s="1"/>
  <c r="AR197" i="1"/>
  <c r="BQ168" i="1" a="1"/>
  <c r="BQ168" i="1" s="1"/>
  <c r="AV185" i="1"/>
  <c r="AW185" i="1" s="1"/>
  <c r="AV194" i="1"/>
  <c r="AW194" i="1" s="1"/>
  <c r="DJ154" i="1"/>
  <c r="DK154" i="1"/>
  <c r="DI154" i="1"/>
  <c r="AR193" i="1"/>
  <c r="AV193" i="1"/>
  <c r="AW193" i="1" s="1"/>
  <c r="AV184" i="1"/>
  <c r="AW184" i="1" s="1"/>
  <c r="DK150" i="1"/>
  <c r="DJ150" i="1"/>
  <c r="DI150" i="1"/>
  <c r="DK155" i="1"/>
  <c r="DJ155" i="1"/>
  <c r="DI155" i="1"/>
  <c r="AR196" i="1"/>
  <c r="AV196" i="1"/>
  <c r="AW196" i="1" s="1"/>
  <c r="DK152" i="1"/>
  <c r="DI152" i="1"/>
  <c r="DJ152" i="1"/>
  <c r="DK153" i="1"/>
  <c r="DJ153" i="1"/>
  <c r="DI153" i="1"/>
  <c r="AR180" i="1"/>
  <c r="AV180" i="1"/>
  <c r="AW180" i="1" s="1"/>
  <c r="AR188" i="1"/>
  <c r="AV182" i="1"/>
  <c r="AW182" i="1" s="1"/>
  <c r="AV188" i="1"/>
  <c r="AW188" i="1" s="1"/>
  <c r="AR182" i="1"/>
  <c r="AR183" i="1"/>
  <c r="AV183" i="1"/>
  <c r="AW183" i="1" s="1"/>
  <c r="AR189" i="1"/>
  <c r="AV189" i="1"/>
  <c r="AW189" i="1" s="1"/>
  <c r="AR187" i="1"/>
  <c r="AV187" i="1"/>
  <c r="AW187" i="1" s="1"/>
  <c r="AR186" i="1"/>
  <c r="AV186" i="1"/>
  <c r="AW186" i="1" s="1"/>
  <c r="DJ151" i="1"/>
  <c r="DI151" i="1"/>
  <c r="DK151" i="1"/>
  <c r="AU223" i="1" l="1"/>
  <c r="AU217" i="1"/>
  <c r="AU229" i="1"/>
  <c r="AS229" i="1"/>
  <c r="AS217" i="1"/>
  <c r="AS223" i="1"/>
  <c r="DL152" i="1"/>
  <c r="DL150" i="1"/>
  <c r="DL154" i="1"/>
  <c r="AU248" i="1"/>
  <c r="AS248" i="1"/>
  <c r="BW169" i="1" a="1"/>
  <c r="BW169" i="1" s="1"/>
  <c r="BW170" i="1" s="1" a="1"/>
  <c r="BW170" i="1" s="1"/>
  <c r="BJ256" i="1"/>
  <c r="BI256" i="1" s="1"/>
  <c r="BX262" i="1"/>
  <c r="BW262" i="1" s="1"/>
  <c r="BV262" i="1"/>
  <c r="BU262" i="1" s="1"/>
  <c r="BD256" i="1"/>
  <c r="BC256" i="1" s="1"/>
  <c r="BX250" i="1"/>
  <c r="BW250" i="1" s="1"/>
  <c r="BB262" i="1"/>
  <c r="BA262" i="1" s="1"/>
  <c r="CF250" i="1"/>
  <c r="CE250" i="1" s="1"/>
  <c r="CD256" i="1"/>
  <c r="CC256" i="1" s="1"/>
  <c r="BJ250" i="1"/>
  <c r="BI250" i="1" s="1"/>
  <c r="BX256" i="1"/>
  <c r="BW256" i="1" s="1"/>
  <c r="BD250" i="1"/>
  <c r="BC250" i="1" s="1"/>
  <c r="BJ262" i="1"/>
  <c r="BI262" i="1" s="1"/>
  <c r="BL250" i="1"/>
  <c r="BK250" i="1" s="1"/>
  <c r="BV256" i="1"/>
  <c r="BU256" i="1" s="1"/>
  <c r="BP262" i="1"/>
  <c r="BO262" i="1" s="1"/>
  <c r="BR250" i="1"/>
  <c r="BQ250" i="1" s="1"/>
  <c r="CF256" i="1"/>
  <c r="CE256" i="1" s="1"/>
  <c r="BR256" i="1"/>
  <c r="BQ256" i="1" s="1"/>
  <c r="CF262" i="1"/>
  <c r="CE262" i="1" s="1"/>
  <c r="CD262" i="1"/>
  <c r="CC262" i="1" s="1"/>
  <c r="BL256" i="1"/>
  <c r="BK256" i="1" s="1"/>
  <c r="BT256" i="1"/>
  <c r="BS256" i="1" s="1"/>
  <c r="BZ250" i="1"/>
  <c r="BY250" i="1" s="1"/>
  <c r="BD262" i="1"/>
  <c r="BC262" i="1" s="1"/>
  <c r="BT250" i="1"/>
  <c r="BS250" i="1" s="1"/>
  <c r="BN250" i="1"/>
  <c r="BM250" i="1" s="1"/>
  <c r="BH250" i="1"/>
  <c r="BG250" i="1" s="1"/>
  <c r="BZ262" i="1"/>
  <c r="BY262" i="1" s="1"/>
  <c r="CB256" i="1"/>
  <c r="CA256" i="1" s="1"/>
  <c r="BB250" i="1"/>
  <c r="BA250" i="1" s="1"/>
  <c r="BF250" i="1"/>
  <c r="BE250" i="1" s="1"/>
  <c r="BR262" i="1"/>
  <c r="BQ262" i="1" s="1"/>
  <c r="BZ256" i="1"/>
  <c r="BY256" i="1" s="1"/>
  <c r="BT262" i="1"/>
  <c r="BS262" i="1" s="1"/>
  <c r="BL262" i="1"/>
  <c r="BK262" i="1" s="1"/>
  <c r="BF256" i="1"/>
  <c r="BE256" i="1" s="1"/>
  <c r="BF262" i="1"/>
  <c r="BE262" i="1" s="1"/>
  <c r="BH256" i="1"/>
  <c r="BG256" i="1" s="1"/>
  <c r="BV250" i="1"/>
  <c r="BU250" i="1" s="1"/>
  <c r="BB256" i="1"/>
  <c r="BA256" i="1" s="1"/>
  <c r="CB250" i="1"/>
  <c r="CA250" i="1" s="1"/>
  <c r="BN262" i="1"/>
  <c r="BM262" i="1" s="1"/>
  <c r="CD250" i="1"/>
  <c r="CC250" i="1" s="1"/>
  <c r="BP250" i="1"/>
  <c r="BO250" i="1" s="1"/>
  <c r="BH262" i="1"/>
  <c r="BG262" i="1" s="1"/>
  <c r="BN256" i="1"/>
  <c r="BM256" i="1" s="1"/>
  <c r="CB262" i="1"/>
  <c r="CA262" i="1" s="1"/>
  <c r="BP256" i="1"/>
  <c r="BO256" i="1" s="1"/>
  <c r="AS260" i="1"/>
  <c r="AU260" i="1"/>
  <c r="AS254" i="1"/>
  <c r="AU254" i="1"/>
  <c r="DL151" i="1"/>
  <c r="DL155" i="1"/>
  <c r="CB261" i="1"/>
  <c r="CA261" i="1" s="1"/>
  <c r="BJ255" i="1"/>
  <c r="BI255" i="1" s="1"/>
  <c r="BR249" i="1"/>
  <c r="BQ249" i="1" s="1"/>
  <c r="BJ261" i="1"/>
  <c r="BI261" i="1" s="1"/>
  <c r="BP255" i="1"/>
  <c r="BO255" i="1" s="1"/>
  <c r="BX249" i="1"/>
  <c r="BW249" i="1" s="1"/>
  <c r="BF249" i="1"/>
  <c r="BE249" i="1" s="1"/>
  <c r="BZ249" i="1"/>
  <c r="BY249" i="1" s="1"/>
  <c r="CD261" i="1"/>
  <c r="CC261" i="1" s="1"/>
  <c r="BP261" i="1"/>
  <c r="BO261" i="1" s="1"/>
  <c r="CF249" i="1"/>
  <c r="CE249" i="1" s="1"/>
  <c r="BD249" i="1"/>
  <c r="BC249" i="1" s="1"/>
  <c r="BR255" i="1"/>
  <c r="BQ255" i="1" s="1"/>
  <c r="BD255" i="1"/>
  <c r="BC255" i="1" s="1"/>
  <c r="BR261" i="1"/>
  <c r="BQ261" i="1" s="1"/>
  <c r="BX255" i="1"/>
  <c r="BW255" i="1" s="1"/>
  <c r="BX261" i="1"/>
  <c r="BW261" i="1" s="1"/>
  <c r="BF255" i="1"/>
  <c r="BE255" i="1" s="1"/>
  <c r="BD261" i="1"/>
  <c r="BC261" i="1" s="1"/>
  <c r="BL255" i="1"/>
  <c r="BK255" i="1" s="1"/>
  <c r="BZ261" i="1"/>
  <c r="BY261" i="1" s="1"/>
  <c r="CF255" i="1"/>
  <c r="CE255" i="1" s="1"/>
  <c r="BN249" i="1"/>
  <c r="BM249" i="1" s="1"/>
  <c r="BL249" i="1"/>
  <c r="BK249" i="1" s="1"/>
  <c r="BJ249" i="1"/>
  <c r="BI249" i="1" s="1"/>
  <c r="CD249" i="1"/>
  <c r="CC249" i="1" s="1"/>
  <c r="BV261" i="1"/>
  <c r="BU261" i="1" s="1"/>
  <c r="BZ255" i="1"/>
  <c r="BY255" i="1" s="1"/>
  <c r="BT249" i="1"/>
  <c r="BS249" i="1" s="1"/>
  <c r="BL261" i="1"/>
  <c r="BK261" i="1" s="1"/>
  <c r="BT255" i="1"/>
  <c r="BS255" i="1" s="1"/>
  <c r="BB249" i="1"/>
  <c r="BA249" i="1" s="1"/>
  <c r="CF261" i="1"/>
  <c r="CE261" i="1" s="1"/>
  <c r="BN255" i="1"/>
  <c r="BM255" i="1" s="1"/>
  <c r="BH249" i="1"/>
  <c r="BG249" i="1" s="1"/>
  <c r="BV255" i="1"/>
  <c r="BU255" i="1" s="1"/>
  <c r="CB249" i="1"/>
  <c r="CA249" i="1" s="1"/>
  <c r="BT261" i="1"/>
  <c r="BS261" i="1" s="1"/>
  <c r="BF261" i="1"/>
  <c r="BE261" i="1" s="1"/>
  <c r="BB261" i="1"/>
  <c r="BA261" i="1" s="1"/>
  <c r="CD255" i="1"/>
  <c r="CC255" i="1" s="1"/>
  <c r="BV249" i="1"/>
  <c r="BU249" i="1" s="1"/>
  <c r="BN261" i="1"/>
  <c r="BM261" i="1" s="1"/>
  <c r="BH255" i="1"/>
  <c r="BG255" i="1" s="1"/>
  <c r="BP249" i="1"/>
  <c r="BO249" i="1" s="1"/>
  <c r="BH261" i="1"/>
  <c r="BG261" i="1" s="1"/>
  <c r="CB255" i="1"/>
  <c r="CA255" i="1" s="1"/>
  <c r="BB255" i="1"/>
  <c r="BA255" i="1" s="1"/>
  <c r="DL153" i="1"/>
  <c r="BQ169" i="1" a="1"/>
  <c r="BQ169" i="1" s="1"/>
  <c r="BQ170" i="1" s="1" a="1"/>
  <c r="BQ170" i="1" s="1"/>
  <c r="BP238" i="1"/>
  <c r="BO238" i="1" s="1"/>
  <c r="BR244" i="1"/>
  <c r="BQ244" i="1" s="1"/>
  <c r="CF232" i="1"/>
  <c r="CE232" i="1" s="1"/>
  <c r="BL238" i="1"/>
  <c r="BK238" i="1" s="1"/>
  <c r="BV244" i="1"/>
  <c r="BU244" i="1" s="1"/>
  <c r="BD232" i="1"/>
  <c r="BC232" i="1" s="1"/>
  <c r="BB232" i="1"/>
  <c r="BA232" i="1" s="1"/>
  <c r="BT238" i="1"/>
  <c r="BS238" i="1" s="1"/>
  <c r="BH238" i="1"/>
  <c r="BG238" i="1" s="1"/>
  <c r="BH244" i="1"/>
  <c r="BG244" i="1" s="1"/>
  <c r="BX232" i="1"/>
  <c r="BW232" i="1" s="1"/>
  <c r="BD238" i="1"/>
  <c r="BC238" i="1" s="1"/>
  <c r="BD244" i="1"/>
  <c r="BC244" i="1" s="1"/>
  <c r="CB232" i="1"/>
  <c r="CA232" i="1" s="1"/>
  <c r="CD244" i="1"/>
  <c r="CC244" i="1" s="1"/>
  <c r="CB244" i="1"/>
  <c r="CA244" i="1" s="1"/>
  <c r="CD238" i="1"/>
  <c r="CC238" i="1" s="1"/>
  <c r="BP232" i="1"/>
  <c r="BO232" i="1" s="1"/>
  <c r="CF244" i="1"/>
  <c r="CE244" i="1" s="1"/>
  <c r="BZ238" i="1"/>
  <c r="BY238" i="1" s="1"/>
  <c r="BT244" i="1"/>
  <c r="BS244" i="1" s="1"/>
  <c r="BX244" i="1"/>
  <c r="BW244" i="1" s="1"/>
  <c r="BJ238" i="1"/>
  <c r="BI238" i="1" s="1"/>
  <c r="BL244" i="1"/>
  <c r="BK244" i="1" s="1"/>
  <c r="BJ244" i="1"/>
  <c r="BI244" i="1" s="1"/>
  <c r="BV238" i="1"/>
  <c r="BU238" i="1" s="1"/>
  <c r="BH232" i="1"/>
  <c r="BG232" i="1" s="1"/>
  <c r="BN244" i="1"/>
  <c r="BM244" i="1" s="1"/>
  <c r="BR238" i="1"/>
  <c r="BQ238" i="1" s="1"/>
  <c r="BZ232" i="1"/>
  <c r="BY232" i="1" s="1"/>
  <c r="CD232" i="1"/>
  <c r="CC232" i="1" s="1"/>
  <c r="BF238" i="1"/>
  <c r="BE238" i="1" s="1"/>
  <c r="BB238" i="1"/>
  <c r="BA238" i="1" s="1"/>
  <c r="BP244" i="1"/>
  <c r="BO244" i="1" s="1"/>
  <c r="BN238" i="1"/>
  <c r="BM238" i="1" s="1"/>
  <c r="BB244" i="1"/>
  <c r="BA244" i="1" s="1"/>
  <c r="BF244" i="1"/>
  <c r="BE244" i="1" s="1"/>
  <c r="BL232" i="1"/>
  <c r="BK232" i="1" s="1"/>
  <c r="BR232" i="1"/>
  <c r="BQ232" i="1" s="1"/>
  <c r="BV232" i="1"/>
  <c r="BU232" i="1" s="1"/>
  <c r="BF232" i="1"/>
  <c r="BE232" i="1" s="1"/>
  <c r="CF238" i="1"/>
  <c r="CE238" i="1" s="1"/>
  <c r="BJ232" i="1"/>
  <c r="BI232" i="1" s="1"/>
  <c r="BZ244" i="1"/>
  <c r="BY244" i="1" s="1"/>
  <c r="CB238" i="1"/>
  <c r="CA238" i="1" s="1"/>
  <c r="BN232" i="1"/>
  <c r="BM232" i="1" s="1"/>
  <c r="BT232" i="1"/>
  <c r="BS232" i="1" s="1"/>
  <c r="BX238" i="1"/>
  <c r="BW238" i="1" s="1"/>
  <c r="AU205" i="1"/>
  <c r="AS205" i="1"/>
  <c r="AS242" i="1"/>
  <c r="AU242" i="1"/>
  <c r="AU236" i="1"/>
  <c r="AS236" i="1"/>
  <c r="AS231" i="1"/>
  <c r="AU231" i="1"/>
  <c r="AU199" i="1"/>
  <c r="AS199" i="1"/>
  <c r="AV200" i="1" s="1"/>
  <c r="AW200" i="1" s="1"/>
  <c r="AV198" i="1"/>
  <c r="AW198" i="1" s="1"/>
  <c r="AR198" i="1"/>
  <c r="AU230" i="1"/>
  <c r="AS230" i="1"/>
  <c r="AU237" i="1"/>
  <c r="AS237" i="1"/>
  <c r="AU243" i="1"/>
  <c r="AS243" i="1"/>
  <c r="AS211" i="1"/>
  <c r="AU211" i="1"/>
  <c r="DI159" i="1" l="1" a="1"/>
  <c r="DI159" i="1" s="1"/>
  <c r="DI160" i="1" a="1"/>
  <c r="DI160" i="1" s="1"/>
  <c r="DJ161" i="1" a="1"/>
  <c r="DJ161" i="1" s="1"/>
  <c r="DJ162" i="1" a="1"/>
  <c r="DJ162" i="1" s="1"/>
  <c r="X106" i="1" s="1"/>
  <c r="DK163" i="1" a="1"/>
  <c r="DK163" i="1" s="1"/>
  <c r="AB107" i="1" s="1"/>
  <c r="DL161" i="1" a="1"/>
  <c r="DL161" i="1" s="1"/>
  <c r="AF105" i="1" s="1"/>
  <c r="DH163" i="1" a="1"/>
  <c r="DH163" i="1" s="1"/>
  <c r="Q107" i="1" s="1"/>
  <c r="DH161" i="1" a="1"/>
  <c r="DH161" i="1" s="1"/>
  <c r="Q105" i="1" s="1"/>
  <c r="DH159" i="1" a="1"/>
  <c r="DH159" i="1" s="1"/>
  <c r="Q103" i="1" s="1"/>
  <c r="DJ159" i="1" a="1"/>
  <c r="DJ159" i="1" s="1"/>
  <c r="X103" i="1" s="1"/>
  <c r="DJ160" i="1" a="1"/>
  <c r="DJ160" i="1" s="1"/>
  <c r="DK162" i="1" a="1"/>
  <c r="DK162" i="1" s="1"/>
  <c r="DL163" i="1" a="1"/>
  <c r="DL163" i="1" s="1"/>
  <c r="AF107" i="1" s="1"/>
  <c r="DL160" i="1" a="1"/>
  <c r="DL160" i="1" s="1"/>
  <c r="AF104" i="1" s="1"/>
  <c r="DH162" i="1" a="1"/>
  <c r="DH162" i="1" s="1"/>
  <c r="Q106" i="1" s="1"/>
  <c r="DI163" i="1" a="1"/>
  <c r="DI163" i="1" s="1"/>
  <c r="T107" i="1" s="1"/>
  <c r="DJ163" i="1" a="1"/>
  <c r="DJ163" i="1" s="1"/>
  <c r="X107" i="1" s="1"/>
  <c r="DK160" i="1" a="1"/>
  <c r="DK160" i="1" s="1"/>
  <c r="DK161" i="1" a="1"/>
  <c r="DK161" i="1" s="1"/>
  <c r="AB105" i="1" s="1"/>
  <c r="DL162" i="1" a="1"/>
  <c r="DL162" i="1" s="1"/>
  <c r="AF106" i="1" s="1"/>
  <c r="DK159" i="1" a="1"/>
  <c r="DK159" i="1" s="1"/>
  <c r="AB103" i="1" s="1"/>
  <c r="DG159" i="1" a="1"/>
  <c r="DG159" i="1" s="1"/>
  <c r="N103" i="1" s="1"/>
  <c r="DI162" i="1" a="1"/>
  <c r="DI162" i="1" s="1"/>
  <c r="T106" i="1" s="1"/>
  <c r="DL159" i="1" a="1"/>
  <c r="DL159" i="1" s="1"/>
  <c r="AF103" i="1" s="1"/>
  <c r="DG162" i="1" a="1"/>
  <c r="DG162" i="1" s="1"/>
  <c r="N106" i="1" s="1"/>
  <c r="DG163" i="1" a="1"/>
  <c r="DG163" i="1" s="1"/>
  <c r="N107" i="1" s="1"/>
  <c r="DG160" i="1" a="1"/>
  <c r="DG160" i="1" s="1"/>
  <c r="DG161" i="1" a="1"/>
  <c r="DG161" i="1" s="1"/>
  <c r="DH160" i="1" a="1"/>
  <c r="DH160" i="1" s="1"/>
  <c r="Q104" i="1" s="1"/>
  <c r="DI161" i="1" a="1"/>
  <c r="DI161" i="1" s="1"/>
  <c r="T105" i="1" s="1"/>
  <c r="DH158" i="1" a="1"/>
  <c r="DH158" i="1" s="1"/>
  <c r="Q102" i="1" s="1"/>
  <c r="AV202" i="1"/>
  <c r="AW202" i="1" s="1"/>
  <c r="AV206" i="1"/>
  <c r="AW206" i="1" s="1"/>
  <c r="AV215" i="1"/>
  <c r="AW215" i="1" s="1"/>
  <c r="AR207" i="1"/>
  <c r="AV221" i="1"/>
  <c r="AW221" i="1" s="1"/>
  <c r="AR204" i="1"/>
  <c r="AV207" i="1"/>
  <c r="AW207" i="1" s="1"/>
  <c r="AV227" i="1"/>
  <c r="AW227" i="1" s="1"/>
  <c r="AR206" i="1"/>
  <c r="AR221" i="1"/>
  <c r="AU256" i="1"/>
  <c r="AS256" i="1"/>
  <c r="CB251" i="1"/>
  <c r="CA251" i="1" s="1"/>
  <c r="BN251" i="1"/>
  <c r="BM251" i="1" s="1"/>
  <c r="BF263" i="1"/>
  <c r="BE263" i="1" s="1"/>
  <c r="BL257" i="1"/>
  <c r="BK257" i="1" s="1"/>
  <c r="BZ263" i="1"/>
  <c r="BY263" i="1" s="1"/>
  <c r="BT257" i="1"/>
  <c r="BS257" i="1" s="1"/>
  <c r="BB251" i="1"/>
  <c r="BA251" i="1" s="1"/>
  <c r="BN257" i="1"/>
  <c r="BM257" i="1" s="1"/>
  <c r="BN263" i="1"/>
  <c r="BM263" i="1" s="1"/>
  <c r="CF263" i="1"/>
  <c r="CE263" i="1" s="1"/>
  <c r="BV251" i="1"/>
  <c r="BU251" i="1" s="1"/>
  <c r="BH257" i="1"/>
  <c r="BG257" i="1" s="1"/>
  <c r="BV263" i="1"/>
  <c r="BU263" i="1" s="1"/>
  <c r="BT263" i="1"/>
  <c r="BS263" i="1" s="1"/>
  <c r="BB257" i="1"/>
  <c r="BA257" i="1" s="1"/>
  <c r="BH251" i="1"/>
  <c r="BG251" i="1" s="1"/>
  <c r="BV257" i="1"/>
  <c r="BU257" i="1" s="1"/>
  <c r="CD251" i="1"/>
  <c r="CC251" i="1" s="1"/>
  <c r="CB257" i="1"/>
  <c r="CA257" i="1" s="1"/>
  <c r="CB263" i="1"/>
  <c r="CA263" i="1" s="1"/>
  <c r="BP251" i="1"/>
  <c r="BO251" i="1" s="1"/>
  <c r="BP263" i="1"/>
  <c r="BO263" i="1" s="1"/>
  <c r="BR263" i="1"/>
  <c r="BQ263" i="1" s="1"/>
  <c r="BH263" i="1"/>
  <c r="BG263" i="1" s="1"/>
  <c r="BJ251" i="1"/>
  <c r="BI251" i="1" s="1"/>
  <c r="BJ257" i="1"/>
  <c r="BI257" i="1" s="1"/>
  <c r="BJ263" i="1"/>
  <c r="BI263" i="1" s="1"/>
  <c r="BF251" i="1"/>
  <c r="BE251" i="1" s="1"/>
  <c r="CD257" i="1"/>
  <c r="CC257" i="1" s="1"/>
  <c r="BP257" i="1"/>
  <c r="BO257" i="1" s="1"/>
  <c r="CD263" i="1"/>
  <c r="CC263" i="1" s="1"/>
  <c r="BB263" i="1"/>
  <c r="BA263" i="1" s="1"/>
  <c r="BR251" i="1"/>
  <c r="BQ251" i="1" s="1"/>
  <c r="BD251" i="1"/>
  <c r="BC251" i="1" s="1"/>
  <c r="BR257" i="1"/>
  <c r="BQ257" i="1" s="1"/>
  <c r="BX257" i="1"/>
  <c r="BW257" i="1" s="1"/>
  <c r="BT251" i="1"/>
  <c r="BS251" i="1" s="1"/>
  <c r="BX251" i="1"/>
  <c r="BW251" i="1" s="1"/>
  <c r="CF257" i="1"/>
  <c r="CE257" i="1" s="1"/>
  <c r="BD257" i="1"/>
  <c r="BC257" i="1" s="1"/>
  <c r="BL251" i="1"/>
  <c r="BK251" i="1" s="1"/>
  <c r="BD263" i="1"/>
  <c r="BC263" i="1" s="1"/>
  <c r="CF251" i="1"/>
  <c r="CE251" i="1" s="1"/>
  <c r="BX263" i="1"/>
  <c r="BW263" i="1" s="1"/>
  <c r="BF257" i="1"/>
  <c r="BE257" i="1" s="1"/>
  <c r="BZ251" i="1"/>
  <c r="BY251" i="1" s="1"/>
  <c r="BZ257" i="1"/>
  <c r="BY257" i="1" s="1"/>
  <c r="BL263" i="1"/>
  <c r="BK263" i="1" s="1"/>
  <c r="AU255" i="1"/>
  <c r="AS255" i="1"/>
  <c r="AU261" i="1"/>
  <c r="AS261" i="1"/>
  <c r="AS249" i="1"/>
  <c r="AU249" i="1"/>
  <c r="AR223" i="1"/>
  <c r="AS250" i="1"/>
  <c r="AU250" i="1"/>
  <c r="AU262" i="1"/>
  <c r="AS262" i="1"/>
  <c r="AV212" i="1"/>
  <c r="AW212" i="1" s="1"/>
  <c r="AR210" i="1"/>
  <c r="BW171" i="1" a="1"/>
  <c r="BW171" i="1" s="1"/>
  <c r="BT264" i="1"/>
  <c r="BS264" i="1" s="1"/>
  <c r="BR264" i="1"/>
  <c r="BQ264" i="1" s="1"/>
  <c r="BH252" i="1"/>
  <c r="BG252" i="1" s="1"/>
  <c r="BF252" i="1"/>
  <c r="BE252" i="1" s="1"/>
  <c r="BH258" i="1"/>
  <c r="BG258" i="1" s="1"/>
  <c r="CB252" i="1"/>
  <c r="CA252" i="1" s="1"/>
  <c r="BZ258" i="1"/>
  <c r="BY258" i="1" s="1"/>
  <c r="BZ264" i="1"/>
  <c r="BY264" i="1" s="1"/>
  <c r="BN252" i="1"/>
  <c r="BM252" i="1" s="1"/>
  <c r="BN258" i="1"/>
  <c r="BM258" i="1" s="1"/>
  <c r="BP258" i="1"/>
  <c r="BO258" i="1" s="1"/>
  <c r="BV252" i="1"/>
  <c r="BU252" i="1" s="1"/>
  <c r="BB264" i="1"/>
  <c r="BA264" i="1" s="1"/>
  <c r="CD252" i="1"/>
  <c r="CC252" i="1" s="1"/>
  <c r="BV264" i="1"/>
  <c r="BU264" i="1" s="1"/>
  <c r="BH264" i="1"/>
  <c r="BG264" i="1" s="1"/>
  <c r="BJ264" i="1"/>
  <c r="BI264" i="1" s="1"/>
  <c r="BP264" i="1"/>
  <c r="BO264" i="1" s="1"/>
  <c r="BX264" i="1"/>
  <c r="BW264" i="1" s="1"/>
  <c r="CD264" i="1"/>
  <c r="CC264" i="1" s="1"/>
  <c r="BT252" i="1"/>
  <c r="BS252" i="1" s="1"/>
  <c r="BF258" i="1"/>
  <c r="BE258" i="1" s="1"/>
  <c r="CB258" i="1"/>
  <c r="CA258" i="1" s="1"/>
  <c r="BD252" i="1"/>
  <c r="BC252" i="1" s="1"/>
  <c r="BB258" i="1"/>
  <c r="BA258" i="1" s="1"/>
  <c r="BJ252" i="1"/>
  <c r="BI252" i="1" s="1"/>
  <c r="BX258" i="1"/>
  <c r="BW258" i="1" s="1"/>
  <c r="BR252" i="1"/>
  <c r="BQ252" i="1" s="1"/>
  <c r="CD258" i="1"/>
  <c r="CC258" i="1" s="1"/>
  <c r="BX252" i="1"/>
  <c r="BW252" i="1" s="1"/>
  <c r="BJ258" i="1"/>
  <c r="BI258" i="1" s="1"/>
  <c r="CF258" i="1"/>
  <c r="CE258" i="1" s="1"/>
  <c r="BL258" i="1"/>
  <c r="BK258" i="1" s="1"/>
  <c r="BF264" i="1"/>
  <c r="BE264" i="1" s="1"/>
  <c r="CB264" i="1"/>
  <c r="CA264" i="1" s="1"/>
  <c r="BP252" i="1"/>
  <c r="BO252" i="1" s="1"/>
  <c r="BB252" i="1"/>
  <c r="BA252" i="1" s="1"/>
  <c r="BD258" i="1"/>
  <c r="BC258" i="1" s="1"/>
  <c r="BT258" i="1"/>
  <c r="BS258" i="1" s="1"/>
  <c r="BV258" i="1"/>
  <c r="BU258" i="1" s="1"/>
  <c r="BL252" i="1"/>
  <c r="BK252" i="1" s="1"/>
  <c r="BD264" i="1"/>
  <c r="BC264" i="1" s="1"/>
  <c r="CF252" i="1"/>
  <c r="CE252" i="1" s="1"/>
  <c r="BL264" i="1"/>
  <c r="BK264" i="1" s="1"/>
  <c r="BR258" i="1"/>
  <c r="BQ258" i="1" s="1"/>
  <c r="BZ252" i="1"/>
  <c r="BY252" i="1" s="1"/>
  <c r="CF264" i="1"/>
  <c r="CE264" i="1" s="1"/>
  <c r="BN264" i="1"/>
  <c r="BM264" i="1" s="1"/>
  <c r="BQ171" i="1" a="1"/>
  <c r="BQ171" i="1" s="1"/>
  <c r="CF246" i="1"/>
  <c r="CE246" i="1" s="1"/>
  <c r="BD246" i="1"/>
  <c r="BC246" i="1" s="1"/>
  <c r="BZ240" i="1"/>
  <c r="BY240" i="1" s="1"/>
  <c r="BN234" i="1"/>
  <c r="BM234" i="1" s="1"/>
  <c r="BJ246" i="1"/>
  <c r="BI246" i="1" s="1"/>
  <c r="BN240" i="1"/>
  <c r="BM240" i="1" s="1"/>
  <c r="BB240" i="1"/>
  <c r="BA240" i="1" s="1"/>
  <c r="BR234" i="1"/>
  <c r="BQ234" i="1" s="1"/>
  <c r="BR246" i="1"/>
  <c r="BQ246" i="1" s="1"/>
  <c r="CF234" i="1"/>
  <c r="CE234" i="1" s="1"/>
  <c r="BR240" i="1"/>
  <c r="BQ240" i="1" s="1"/>
  <c r="BF234" i="1"/>
  <c r="BE234" i="1" s="1"/>
  <c r="CB234" i="1"/>
  <c r="CA234" i="1" s="1"/>
  <c r="BF240" i="1"/>
  <c r="BE240" i="1" s="1"/>
  <c r="BL234" i="1"/>
  <c r="BK234" i="1" s="1"/>
  <c r="CD240" i="1"/>
  <c r="CC240" i="1" s="1"/>
  <c r="BH246" i="1"/>
  <c r="BG246" i="1" s="1"/>
  <c r="BX246" i="1"/>
  <c r="BW246" i="1" s="1"/>
  <c r="BF246" i="1"/>
  <c r="BE246" i="1" s="1"/>
  <c r="BX234" i="1"/>
  <c r="BW234" i="1" s="1"/>
  <c r="BJ240" i="1"/>
  <c r="BI240" i="1" s="1"/>
  <c r="BL246" i="1"/>
  <c r="BK246" i="1" s="1"/>
  <c r="BT234" i="1"/>
  <c r="BS234" i="1" s="1"/>
  <c r="BZ234" i="1"/>
  <c r="BY234" i="1" s="1"/>
  <c r="CB240" i="1"/>
  <c r="CA240" i="1" s="1"/>
  <c r="CF240" i="1"/>
  <c r="CE240" i="1" s="1"/>
  <c r="BV234" i="1"/>
  <c r="BU234" i="1" s="1"/>
  <c r="BP234" i="1"/>
  <c r="BO234" i="1" s="1"/>
  <c r="BB246" i="1"/>
  <c r="BA246" i="1" s="1"/>
  <c r="BT240" i="1"/>
  <c r="BS240" i="1" s="1"/>
  <c r="BH234" i="1"/>
  <c r="BG234" i="1" s="1"/>
  <c r="BZ246" i="1"/>
  <c r="BY246" i="1" s="1"/>
  <c r="BX240" i="1"/>
  <c r="BW240" i="1" s="1"/>
  <c r="BD234" i="1"/>
  <c r="BC234" i="1" s="1"/>
  <c r="BJ234" i="1"/>
  <c r="BI234" i="1" s="1"/>
  <c r="BD240" i="1"/>
  <c r="BC240" i="1" s="1"/>
  <c r="CD234" i="1"/>
  <c r="CC234" i="1" s="1"/>
  <c r="CD246" i="1"/>
  <c r="CC246" i="1" s="1"/>
  <c r="BV240" i="1"/>
  <c r="BU240" i="1" s="1"/>
  <c r="BL240" i="1"/>
  <c r="BK240" i="1" s="1"/>
  <c r="CB246" i="1"/>
  <c r="CA246" i="1" s="1"/>
  <c r="BN246" i="1"/>
  <c r="BM246" i="1" s="1"/>
  <c r="BP240" i="1"/>
  <c r="BO240" i="1" s="1"/>
  <c r="BV246" i="1"/>
  <c r="BU246" i="1" s="1"/>
  <c r="BB234" i="1"/>
  <c r="BA234" i="1" s="1"/>
  <c r="BT246" i="1"/>
  <c r="BS246" i="1" s="1"/>
  <c r="BP246" i="1"/>
  <c r="BO246" i="1" s="1"/>
  <c r="BH240" i="1"/>
  <c r="BG240" i="1" s="1"/>
  <c r="AR212" i="1"/>
  <c r="AU232" i="1"/>
  <c r="AS232" i="1"/>
  <c r="AR229" i="1"/>
  <c r="AV223" i="1"/>
  <c r="AW223" i="1" s="1"/>
  <c r="AV229" i="1"/>
  <c r="AW229" i="1" s="1"/>
  <c r="AV204" i="1"/>
  <c r="AW204" i="1" s="1"/>
  <c r="AV210" i="1"/>
  <c r="AW210" i="1" s="1"/>
  <c r="AR199" i="1"/>
  <c r="AV199" i="1"/>
  <c r="AW199" i="1" s="1"/>
  <c r="AR215" i="1"/>
  <c r="AR201" i="1"/>
  <c r="AV201" i="1"/>
  <c r="AW201" i="1" s="1"/>
  <c r="AV214" i="1"/>
  <c r="AW214" i="1" s="1"/>
  <c r="AV228" i="1"/>
  <c r="AW228" i="1" s="1"/>
  <c r="AR228" i="1"/>
  <c r="AR227" i="1"/>
  <c r="AR213" i="1"/>
  <c r="AR224" i="1"/>
  <c r="AR214" i="1"/>
  <c r="AR208" i="1"/>
  <c r="AV220" i="1"/>
  <c r="AW220" i="1" s="1"/>
  <c r="AR216" i="1"/>
  <c r="AV226" i="1"/>
  <c r="AW226" i="1" s="1"/>
  <c r="AR218" i="1"/>
  <c r="AV219" i="1"/>
  <c r="AW219" i="1" s="1"/>
  <c r="AV208" i="1"/>
  <c r="AW208" i="1" s="1"/>
  <c r="AR203" i="1"/>
  <c r="AV216" i="1"/>
  <c r="AW216" i="1" s="1"/>
  <c r="AV224" i="1"/>
  <c r="AW224" i="1" s="1"/>
  <c r="AR226" i="1"/>
  <c r="AV203" i="1"/>
  <c r="AW203" i="1" s="1"/>
  <c r="AR222" i="1"/>
  <c r="AR209" i="1"/>
  <c r="AV213" i="1"/>
  <c r="AW213" i="1" s="1"/>
  <c r="AV225" i="1"/>
  <c r="AW225" i="1" s="1"/>
  <c r="AV222" i="1"/>
  <c r="AW222" i="1" s="1"/>
  <c r="AV209" i="1"/>
  <c r="AW209" i="1" s="1"/>
  <c r="AV218" i="1"/>
  <c r="AW218" i="1" s="1"/>
  <c r="AR220" i="1"/>
  <c r="AR225" i="1"/>
  <c r="AR219" i="1"/>
  <c r="AV205" i="1"/>
  <c r="AW205" i="1" s="1"/>
  <c r="AR205" i="1"/>
  <c r="AS244" i="1"/>
  <c r="AU244" i="1"/>
  <c r="AV230" i="1"/>
  <c r="AW230" i="1" s="1"/>
  <c r="AR230" i="1"/>
  <c r="AV211" i="1"/>
  <c r="AW211" i="1" s="1"/>
  <c r="AR211" i="1"/>
  <c r="AR231" i="1"/>
  <c r="AV231" i="1"/>
  <c r="AW231" i="1" s="1"/>
  <c r="AR200" i="1"/>
  <c r="AS238" i="1"/>
  <c r="AU238" i="1"/>
  <c r="N105" i="1"/>
  <c r="N104" i="1"/>
  <c r="X105" i="1"/>
  <c r="X104" i="1"/>
  <c r="DG158" i="1" a="1"/>
  <c r="DG158" i="1" s="1"/>
  <c r="N102" i="1" s="1"/>
  <c r="DJ158" i="1" a="1"/>
  <c r="DJ158" i="1" s="1"/>
  <c r="X102" i="1" s="1"/>
  <c r="AB104" i="1"/>
  <c r="DI158" i="1" a="1"/>
  <c r="DI158" i="1" s="1"/>
  <c r="T102" i="1" s="1"/>
  <c r="DL158" i="1" a="1"/>
  <c r="DL158" i="1" s="1"/>
  <c r="AF102" i="1" s="1"/>
  <c r="AB106" i="1"/>
  <c r="DK158" i="1" a="1"/>
  <c r="DK158" i="1" s="1"/>
  <c r="AB102" i="1" s="1"/>
  <c r="T103" i="1"/>
  <c r="T104" i="1"/>
  <c r="AV217" i="1"/>
  <c r="AW217" i="1" s="1"/>
  <c r="BN239" i="1"/>
  <c r="BM239" i="1" s="1"/>
  <c r="BX245" i="1"/>
  <c r="BW245" i="1" s="1"/>
  <c r="BL233" i="1"/>
  <c r="BK233" i="1" s="1"/>
  <c r="BR239" i="1"/>
  <c r="BQ239" i="1" s="1"/>
  <c r="CB245" i="1"/>
  <c r="CA245" i="1" s="1"/>
  <c r="BX233" i="1"/>
  <c r="BW233" i="1" s="1"/>
  <c r="BV239" i="1"/>
  <c r="BU239" i="1" s="1"/>
  <c r="BZ239" i="1"/>
  <c r="BY239" i="1" s="1"/>
  <c r="BF239" i="1"/>
  <c r="BE239" i="1" s="1"/>
  <c r="BL245" i="1"/>
  <c r="BK245" i="1" s="1"/>
  <c r="BD233" i="1"/>
  <c r="BC233" i="1" s="1"/>
  <c r="BJ239" i="1"/>
  <c r="BI239" i="1" s="1"/>
  <c r="BR245" i="1"/>
  <c r="BQ245" i="1" s="1"/>
  <c r="BP233" i="1"/>
  <c r="BO233" i="1" s="1"/>
  <c r="CD233" i="1"/>
  <c r="CC233" i="1" s="1"/>
  <c r="CB239" i="1"/>
  <c r="CA239" i="1" s="1"/>
  <c r="BV245" i="1"/>
  <c r="BU245" i="1" s="1"/>
  <c r="BB239" i="1"/>
  <c r="BA239" i="1" s="1"/>
  <c r="BH245" i="1"/>
  <c r="BG245" i="1" s="1"/>
  <c r="BH233" i="1"/>
  <c r="BG233" i="1" s="1"/>
  <c r="BF245" i="1"/>
  <c r="BE245" i="1" s="1"/>
  <c r="BV233" i="1"/>
  <c r="BU233" i="1" s="1"/>
  <c r="BT239" i="1"/>
  <c r="BS239" i="1" s="1"/>
  <c r="BB245" i="1"/>
  <c r="BA245" i="1" s="1"/>
  <c r="BZ233" i="1"/>
  <c r="BY233" i="1" s="1"/>
  <c r="CF239" i="1"/>
  <c r="CE239" i="1" s="1"/>
  <c r="BR233" i="1"/>
  <c r="BQ233" i="1" s="1"/>
  <c r="BP245" i="1"/>
  <c r="BO245" i="1" s="1"/>
  <c r="BJ233" i="1"/>
  <c r="BI233" i="1" s="1"/>
  <c r="BD245" i="1"/>
  <c r="BC245" i="1" s="1"/>
  <c r="BZ245" i="1"/>
  <c r="BY245" i="1" s="1"/>
  <c r="BN233" i="1"/>
  <c r="BM233" i="1" s="1"/>
  <c r="BL239" i="1"/>
  <c r="BK239" i="1" s="1"/>
  <c r="CF245" i="1"/>
  <c r="CE245" i="1" s="1"/>
  <c r="BX239" i="1"/>
  <c r="BW239" i="1" s="1"/>
  <c r="BF233" i="1"/>
  <c r="BE233" i="1" s="1"/>
  <c r="BP239" i="1"/>
  <c r="BO239" i="1" s="1"/>
  <c r="BT233" i="1"/>
  <c r="BS233" i="1" s="1"/>
  <c r="CD245" i="1"/>
  <c r="CC245" i="1" s="1"/>
  <c r="BD239" i="1"/>
  <c r="BC239" i="1" s="1"/>
  <c r="BT245" i="1"/>
  <c r="BS245" i="1" s="1"/>
  <c r="CF233" i="1"/>
  <c r="CE233" i="1" s="1"/>
  <c r="CD239" i="1"/>
  <c r="CC239" i="1" s="1"/>
  <c r="BN245" i="1"/>
  <c r="BM245" i="1" s="1"/>
  <c r="CB233" i="1"/>
  <c r="CA233" i="1" s="1"/>
  <c r="BJ245" i="1"/>
  <c r="BI245" i="1" s="1"/>
  <c r="BB233" i="1"/>
  <c r="BA233" i="1" s="1"/>
  <c r="BH239" i="1"/>
  <c r="BG239" i="1" s="1"/>
  <c r="AR202" i="1"/>
  <c r="AR217" i="1"/>
  <c r="AU252" i="1" l="1"/>
  <c r="AS252" i="1"/>
  <c r="AU264" i="1"/>
  <c r="AS264" i="1"/>
  <c r="AS263" i="1"/>
  <c r="AU263" i="1"/>
  <c r="AS258" i="1"/>
  <c r="AU258" i="1"/>
  <c r="AS257" i="1"/>
  <c r="AU257" i="1"/>
  <c r="AU251" i="1"/>
  <c r="AS251" i="1"/>
  <c r="BP265" i="1"/>
  <c r="BO265" i="1" s="1"/>
  <c r="CF253" i="1"/>
  <c r="CE253" i="1" s="1"/>
  <c r="BD253" i="1"/>
  <c r="BC253" i="1" s="1"/>
  <c r="BR259" i="1"/>
  <c r="BQ259" i="1" s="1"/>
  <c r="BD259" i="1"/>
  <c r="BC259" i="1" s="1"/>
  <c r="CD265" i="1"/>
  <c r="CC265" i="1" s="1"/>
  <c r="BX259" i="1"/>
  <c r="BW259" i="1" s="1"/>
  <c r="BX265" i="1"/>
  <c r="BW265" i="1" s="1"/>
  <c r="BZ253" i="1"/>
  <c r="BY253" i="1" s="1"/>
  <c r="BR265" i="1"/>
  <c r="BQ265" i="1" s="1"/>
  <c r="BT253" i="1"/>
  <c r="BS253" i="1" s="1"/>
  <c r="BL265" i="1"/>
  <c r="BK265" i="1" s="1"/>
  <c r="BT259" i="1"/>
  <c r="BS259" i="1" s="1"/>
  <c r="BB253" i="1"/>
  <c r="BA253" i="1" s="1"/>
  <c r="CF265" i="1"/>
  <c r="CE265" i="1" s="1"/>
  <c r="BZ259" i="1"/>
  <c r="BY259" i="1" s="1"/>
  <c r="BN265" i="1"/>
  <c r="BM265" i="1" s="1"/>
  <c r="BV253" i="1"/>
  <c r="BU253" i="1" s="1"/>
  <c r="CB265" i="1"/>
  <c r="CA265" i="1" s="1"/>
  <c r="BJ259" i="1"/>
  <c r="BI259" i="1" s="1"/>
  <c r="BJ265" i="1"/>
  <c r="BI265" i="1" s="1"/>
  <c r="BP259" i="1"/>
  <c r="BO259" i="1" s="1"/>
  <c r="BX253" i="1"/>
  <c r="BW253" i="1" s="1"/>
  <c r="BL259" i="1"/>
  <c r="BK259" i="1" s="1"/>
  <c r="BL253" i="1"/>
  <c r="BK253" i="1" s="1"/>
  <c r="BH253" i="1"/>
  <c r="BG253" i="1" s="1"/>
  <c r="BV259" i="1"/>
  <c r="BU259" i="1" s="1"/>
  <c r="CB253" i="1"/>
  <c r="CA253" i="1" s="1"/>
  <c r="BT265" i="1"/>
  <c r="BS265" i="1" s="1"/>
  <c r="BF265" i="1"/>
  <c r="BE265" i="1" s="1"/>
  <c r="BN259" i="1"/>
  <c r="BM259" i="1" s="1"/>
  <c r="BH259" i="1"/>
  <c r="BG259" i="1" s="1"/>
  <c r="BP253" i="1"/>
  <c r="BO253" i="1" s="1"/>
  <c r="BH265" i="1"/>
  <c r="BG265" i="1" s="1"/>
  <c r="CB259" i="1"/>
  <c r="CA259" i="1" s="1"/>
  <c r="BF253" i="1"/>
  <c r="BE253" i="1" s="1"/>
  <c r="BF259" i="1"/>
  <c r="BE259" i="1" s="1"/>
  <c r="BZ265" i="1"/>
  <c r="BY265" i="1" s="1"/>
  <c r="BD265" i="1"/>
  <c r="BC265" i="1" s="1"/>
  <c r="CF259" i="1"/>
  <c r="CE259" i="1" s="1"/>
  <c r="BB265" i="1"/>
  <c r="BA265" i="1" s="1"/>
  <c r="CD253" i="1"/>
  <c r="CC253" i="1" s="1"/>
  <c r="BV265" i="1"/>
  <c r="BU265" i="1" s="1"/>
  <c r="CD259" i="1"/>
  <c r="CC259" i="1" s="1"/>
  <c r="BB259" i="1"/>
  <c r="BA259" i="1" s="1"/>
  <c r="BJ253" i="1"/>
  <c r="BI253" i="1" s="1"/>
  <c r="BR253" i="1"/>
  <c r="BQ253" i="1" s="1"/>
  <c r="BN253" i="1"/>
  <c r="BM253" i="1" s="1"/>
  <c r="AU239" i="1"/>
  <c r="AS239" i="1"/>
  <c r="AS245" i="1"/>
  <c r="AU245" i="1"/>
  <c r="AF111" i="1"/>
  <c r="AU233" i="1"/>
  <c r="AS233" i="1"/>
  <c r="AS234" i="1"/>
  <c r="AU234" i="1"/>
  <c r="AS246" i="1"/>
  <c r="AU246" i="1"/>
  <c r="AR232" i="1"/>
  <c r="AV232" i="1"/>
  <c r="AW232" i="1" s="1"/>
  <c r="BR241" i="1"/>
  <c r="BQ241" i="1" s="1"/>
  <c r="BN247" i="1"/>
  <c r="BM247" i="1" s="1"/>
  <c r="BR235" i="1"/>
  <c r="BQ235" i="1" s="1"/>
  <c r="BN241" i="1"/>
  <c r="BM241" i="1" s="1"/>
  <c r="BR247" i="1"/>
  <c r="BQ247" i="1" s="1"/>
  <c r="BN235" i="1"/>
  <c r="BM235" i="1" s="1"/>
  <c r="CB235" i="1"/>
  <c r="CA235" i="1" s="1"/>
  <c r="BJ247" i="1"/>
  <c r="BI247" i="1" s="1"/>
  <c r="BV247" i="1"/>
  <c r="BU247" i="1" s="1"/>
  <c r="BV235" i="1"/>
  <c r="BU235" i="1" s="1"/>
  <c r="BJ241" i="1"/>
  <c r="BI241" i="1" s="1"/>
  <c r="BX247" i="1"/>
  <c r="BW247" i="1" s="1"/>
  <c r="BJ235" i="1"/>
  <c r="BI235" i="1" s="1"/>
  <c r="BF241" i="1"/>
  <c r="BE241" i="1" s="1"/>
  <c r="BF247" i="1"/>
  <c r="BE247" i="1" s="1"/>
  <c r="BF235" i="1"/>
  <c r="BE235" i="1" s="1"/>
  <c r="CF241" i="1"/>
  <c r="CE241" i="1" s="1"/>
  <c r="BL241" i="1"/>
  <c r="BK241" i="1" s="1"/>
  <c r="CD235" i="1"/>
  <c r="CC235" i="1" s="1"/>
  <c r="BZ241" i="1"/>
  <c r="BY241" i="1" s="1"/>
  <c r="BV241" i="1"/>
  <c r="BU241" i="1" s="1"/>
  <c r="CD247" i="1"/>
  <c r="CC247" i="1" s="1"/>
  <c r="BB241" i="1"/>
  <c r="BA241" i="1" s="1"/>
  <c r="BL247" i="1"/>
  <c r="BK247" i="1" s="1"/>
  <c r="BB235" i="1"/>
  <c r="BA235" i="1" s="1"/>
  <c r="CF235" i="1"/>
  <c r="CE235" i="1" s="1"/>
  <c r="CB241" i="1"/>
  <c r="CA241" i="1" s="1"/>
  <c r="BP247" i="1"/>
  <c r="BO247" i="1" s="1"/>
  <c r="BX235" i="1"/>
  <c r="BW235" i="1" s="1"/>
  <c r="BB247" i="1"/>
  <c r="BA247" i="1" s="1"/>
  <c r="BT247" i="1"/>
  <c r="BS247" i="1" s="1"/>
  <c r="BT241" i="1"/>
  <c r="BS241" i="1" s="1"/>
  <c r="BZ235" i="1"/>
  <c r="BY235" i="1" s="1"/>
  <c r="BD247" i="1"/>
  <c r="BC247" i="1" s="1"/>
  <c r="BT235" i="1"/>
  <c r="BS235" i="1" s="1"/>
  <c r="BX241" i="1"/>
  <c r="BW241" i="1" s="1"/>
  <c r="BP235" i="1"/>
  <c r="BO235" i="1" s="1"/>
  <c r="BD235" i="1"/>
  <c r="BC235" i="1" s="1"/>
  <c r="CD241" i="1"/>
  <c r="CC241" i="1" s="1"/>
  <c r="BZ247" i="1"/>
  <c r="BY247" i="1" s="1"/>
  <c r="CB247" i="1"/>
  <c r="CA247" i="1" s="1"/>
  <c r="BL235" i="1"/>
  <c r="BK235" i="1" s="1"/>
  <c r="BP241" i="1"/>
  <c r="BO241" i="1" s="1"/>
  <c r="BH247" i="1"/>
  <c r="BG247" i="1" s="1"/>
  <c r="BH235" i="1"/>
  <c r="BG235" i="1" s="1"/>
  <c r="BD241" i="1"/>
  <c r="BC241" i="1" s="1"/>
  <c r="BH241" i="1"/>
  <c r="BG241" i="1" s="1"/>
  <c r="CF247" i="1"/>
  <c r="CE247" i="1" s="1"/>
  <c r="AU240" i="1"/>
  <c r="AS240" i="1"/>
  <c r="AS265" i="1" l="1"/>
  <c r="AU265" i="1"/>
  <c r="AS253" i="1"/>
  <c r="AU253" i="1"/>
  <c r="AS259" i="1"/>
  <c r="AU259" i="1"/>
  <c r="AS241" i="1"/>
  <c r="AU241" i="1"/>
  <c r="AU247" i="1"/>
  <c r="AS247" i="1"/>
  <c r="AV233" i="1"/>
  <c r="AW233" i="1" s="1"/>
  <c r="AR233" i="1"/>
  <c r="AR234" i="1"/>
  <c r="AV234" i="1"/>
  <c r="AW234" i="1" s="1"/>
  <c r="AU235" i="1"/>
  <c r="AS235" i="1"/>
  <c r="AV239" i="1" s="1"/>
  <c r="AW239" i="1" s="1"/>
  <c r="AV245" i="1" l="1"/>
  <c r="AW245" i="1" s="1"/>
  <c r="AR239" i="1"/>
  <c r="AR245" i="1"/>
  <c r="AR255" i="1"/>
  <c r="AV235" i="1"/>
  <c r="AW235" i="1" s="1"/>
  <c r="AR235" i="1"/>
  <c r="AR268" i="1"/>
  <c r="AV263" i="1"/>
  <c r="AW263" i="1" s="1"/>
  <c r="AV236" i="1"/>
  <c r="AW236" i="1" s="1"/>
  <c r="AR267" i="1"/>
  <c r="AV268" i="1"/>
  <c r="AW268" i="1" s="1"/>
  <c r="AV273" i="1"/>
  <c r="AW273" i="1" s="1"/>
  <c r="AV267" i="1"/>
  <c r="AW267" i="1" s="1"/>
  <c r="AV266" i="1"/>
  <c r="AW266" i="1" s="1"/>
  <c r="AR270" i="1"/>
  <c r="AR258" i="1"/>
  <c r="AR253" i="1"/>
  <c r="AV250" i="1"/>
  <c r="AW250" i="1" s="1"/>
  <c r="AR256" i="1"/>
  <c r="AV249" i="1"/>
  <c r="AW249" i="1" s="1"/>
  <c r="AV251" i="1"/>
  <c r="AW251" i="1" s="1"/>
  <c r="AV244" i="1"/>
  <c r="AW244" i="1" s="1"/>
  <c r="AR236" i="1"/>
  <c r="AV271" i="1"/>
  <c r="AW271" i="1" s="1"/>
  <c r="AR260" i="1"/>
  <c r="AR273" i="1"/>
  <c r="AV264" i="1"/>
  <c r="AW264" i="1" s="1"/>
  <c r="AV260" i="1"/>
  <c r="AW260" i="1" s="1"/>
  <c r="AR244" i="1"/>
  <c r="AR261" i="1"/>
  <c r="AV261" i="1"/>
  <c r="AW261" i="1" s="1"/>
  <c r="AR242" i="1"/>
  <c r="AR265" i="1"/>
  <c r="AV255" i="1"/>
  <c r="AW255" i="1" s="1"/>
  <c r="AR238" i="1"/>
  <c r="AR246" i="1"/>
  <c r="AR237" i="1"/>
  <c r="AR254" i="1"/>
  <c r="AR248" i="1"/>
  <c r="AR263" i="1"/>
  <c r="AR249" i="1"/>
  <c r="AR269" i="1"/>
  <c r="AV238" i="1"/>
  <c r="AW238" i="1" s="1"/>
  <c r="AV246" i="1"/>
  <c r="AW246" i="1" s="1"/>
  <c r="AV240" i="1"/>
  <c r="AW240" i="1" s="1"/>
  <c r="AV237" i="1"/>
  <c r="AW237" i="1" s="1"/>
  <c r="AR262" i="1"/>
  <c r="AV262" i="1"/>
  <c r="AW262" i="1" s="1"/>
  <c r="AV253" i="1"/>
  <c r="AW253" i="1" s="1"/>
  <c r="AV269" i="1"/>
  <c r="AW269" i="1" s="1"/>
  <c r="AV254" i="1"/>
  <c r="AW254" i="1" s="1"/>
  <c r="AR240" i="1"/>
  <c r="AR266" i="1"/>
  <c r="AV252" i="1"/>
  <c r="AW252" i="1" s="1"/>
  <c r="AV242" i="1"/>
  <c r="AW242" i="1" s="1"/>
  <c r="AR264" i="1"/>
  <c r="AR243" i="1"/>
  <c r="AR257" i="1"/>
  <c r="AR274" i="1"/>
  <c r="AV270" i="1"/>
  <c r="AW270" i="1" s="1"/>
  <c r="AV256" i="1"/>
  <c r="AW256" i="1" s="1"/>
  <c r="AV243" i="1"/>
  <c r="AW243" i="1" s="1"/>
  <c r="AV258" i="1"/>
  <c r="AW258" i="1" s="1"/>
  <c r="AV248" i="1"/>
  <c r="AW248" i="1" s="1"/>
  <c r="AR250" i="1"/>
  <c r="AR252" i="1"/>
  <c r="AV265" i="1"/>
  <c r="AW265" i="1" s="1"/>
  <c r="AV259" i="1"/>
  <c r="AW259" i="1" s="1"/>
  <c r="AV257" i="1"/>
  <c r="AW257" i="1" s="1"/>
  <c r="AR251" i="1"/>
  <c r="AR247" i="1"/>
  <c r="AV247" i="1"/>
  <c r="AW247" i="1" s="1"/>
  <c r="AR272" i="1"/>
  <c r="AR259" i="1"/>
  <c r="AV272" i="1"/>
  <c r="AW272" i="1" s="1"/>
  <c r="AV274" i="1"/>
  <c r="AW274" i="1" s="1"/>
  <c r="AR271" i="1"/>
  <c r="AV241" i="1"/>
  <c r="AW241" i="1" s="1"/>
  <c r="AR241" i="1"/>
  <c r="AX291" i="1" l="1" a="1"/>
  <c r="AX291" i="1" s="1"/>
  <c r="BC291" i="1" a="1"/>
  <c r="BC291" i="1" s="1"/>
  <c r="BJ291" i="1" a="1"/>
  <c r="BJ291" i="1" s="1"/>
  <c r="BQ291" i="1" a="1"/>
  <c r="BQ291" i="1" s="1"/>
  <c r="CI291" i="1" a="1"/>
  <c r="CI291" i="1" s="1"/>
  <c r="BE292" i="1" a="1"/>
  <c r="BE292" i="1" s="1"/>
  <c r="BL292" i="1" a="1"/>
  <c r="BL292" i="1" s="1"/>
  <c r="BR292" i="1" a="1"/>
  <c r="BR292" i="1" s="1"/>
  <c r="BW292" i="1" a="1"/>
  <c r="BW292" i="1" s="1"/>
  <c r="BC293" i="1" a="1"/>
  <c r="BC293" i="1" s="1"/>
  <c r="BI293" i="1" a="1"/>
  <c r="BI293" i="1" s="1"/>
  <c r="BU293" i="1" a="1"/>
  <c r="BU293" i="1" s="1"/>
  <c r="BZ293" i="1" a="1"/>
  <c r="BZ293" i="1" s="1"/>
  <c r="CF293" i="1" a="1"/>
  <c r="CF293" i="1" s="1"/>
  <c r="AZ294" i="1" a="1"/>
  <c r="AZ294" i="1" s="1"/>
  <c r="BF294" i="1" a="1"/>
  <c r="BF294" i="1" s="1"/>
  <c r="BK294" i="1" a="1"/>
  <c r="BK294" i="1" s="1"/>
  <c r="CC294" i="1" a="1"/>
  <c r="CC294" i="1" s="1"/>
  <c r="CI294" i="1" a="1"/>
  <c r="CI294" i="1" s="1"/>
  <c r="BI295" i="1" a="1"/>
  <c r="BI295" i="1" s="1"/>
  <c r="BN295" i="1" a="1"/>
  <c r="BN295" i="1" s="1"/>
  <c r="BT295" i="1" a="1"/>
  <c r="BT295" i="1" s="1"/>
  <c r="BZ295" i="1" a="1"/>
  <c r="BZ295" i="1" s="1"/>
  <c r="CF295" i="1" a="1"/>
  <c r="CF295" i="1" s="1"/>
  <c r="AY296" i="1" a="1"/>
  <c r="AY296" i="1" s="1"/>
  <c r="BQ296" i="1" a="1"/>
  <c r="BQ296" i="1" s="1"/>
  <c r="BW296" i="1" a="1"/>
  <c r="BW296" i="1" s="1"/>
  <c r="CI296" i="1" a="1"/>
  <c r="CI296" i="1" s="1"/>
  <c r="BB297" i="1" a="1"/>
  <c r="BB297" i="1" s="1"/>
  <c r="BH297" i="1" a="1"/>
  <c r="BH297" i="1" s="1"/>
  <c r="BN297" i="1" a="1"/>
  <c r="BN297" i="1" s="1"/>
  <c r="BT297" i="1" a="1"/>
  <c r="BT297" i="1" s="1"/>
  <c r="BY297" i="1" a="1"/>
  <c r="BY297" i="1" s="1"/>
  <c r="BE298" i="1" a="1"/>
  <c r="BE298" i="1" s="1"/>
  <c r="BK298" i="1" a="1"/>
  <c r="BK298" i="1" s="1"/>
  <c r="BW298" i="1" a="1"/>
  <c r="BW298" i="1" s="1"/>
  <c r="CB298" i="1" a="1"/>
  <c r="CB298" i="1" s="1"/>
  <c r="CH298" i="1" a="1"/>
  <c r="CH298" i="1" s="1"/>
  <c r="BB299" i="1" a="1"/>
  <c r="BB299" i="1" s="1"/>
  <c r="BH299" i="1" a="1"/>
  <c r="BH299" i="1" s="1"/>
  <c r="BM299" i="1" a="1"/>
  <c r="BM299" i="1" s="1"/>
  <c r="CE299" i="1" a="1"/>
  <c r="CE299" i="1" s="1"/>
  <c r="BC300" i="1" a="1"/>
  <c r="BC300" i="1" s="1"/>
  <c r="BM300" i="1" a="1"/>
  <c r="BM300" i="1" s="1"/>
  <c r="BS300" i="1" a="1"/>
  <c r="BS300" i="1" s="1"/>
  <c r="BX300" i="1" a="1"/>
  <c r="BX300" i="1" s="1"/>
  <c r="CD300" i="1" a="1"/>
  <c r="CD300" i="1" s="1"/>
  <c r="BD291" i="1" a="1"/>
  <c r="BD291" i="1" s="1"/>
  <c r="BK291" i="1" a="1"/>
  <c r="BK291" i="1" s="1"/>
  <c r="BW291" i="1" a="1"/>
  <c r="BW291" i="1" s="1"/>
  <c r="CD291" i="1" a="1"/>
  <c r="CD291" i="1" s="1"/>
  <c r="AX292" i="1" a="1"/>
  <c r="AX292" i="1" s="1"/>
  <c r="BF292" i="1" a="1"/>
  <c r="BF292" i="1" s="1"/>
  <c r="BS292" i="1" a="1"/>
  <c r="BS292" i="1" s="1"/>
  <c r="BX292" i="1" a="1"/>
  <c r="BX292" i="1" s="1"/>
  <c r="CD292" i="1" a="1"/>
  <c r="CD292" i="1" s="1"/>
  <c r="AX293" i="1" a="1"/>
  <c r="AX293" i="1" s="1"/>
  <c r="BD293" i="1" a="1"/>
  <c r="BD293" i="1" s="1"/>
  <c r="BJ293" i="1" a="1"/>
  <c r="BJ293" i="1" s="1"/>
  <c r="BO293" i="1" a="1"/>
  <c r="BO293" i="1" s="1"/>
  <c r="BV293" i="1" a="1"/>
  <c r="BV293" i="1" s="1"/>
  <c r="CA293" i="1" a="1"/>
  <c r="CA293" i="1" s="1"/>
  <c r="CG293" i="1" a="1"/>
  <c r="CG293" i="1" s="1"/>
  <c r="BG294" i="1" a="1"/>
  <c r="BG294" i="1" s="1"/>
  <c r="BL294" i="1" a="1"/>
  <c r="BL294" i="1" s="1"/>
  <c r="BR294" i="1" a="1"/>
  <c r="BR294" i="1" s="1"/>
  <c r="BX294" i="1" a="1"/>
  <c r="BX294" i="1" s="1"/>
  <c r="CD294" i="1" a="1"/>
  <c r="CD294" i="1" s="1"/>
  <c r="AX295" i="1" a="1"/>
  <c r="AX295" i="1" s="1"/>
  <c r="BC295" i="1" a="1"/>
  <c r="BC295" i="1" s="1"/>
  <c r="BJ295" i="1" a="1"/>
  <c r="BJ295" i="1" s="1"/>
  <c r="BO295" i="1" a="1"/>
  <c r="BO295" i="1" s="1"/>
  <c r="BU295" i="1" a="1"/>
  <c r="BU295" i="1" s="1"/>
  <c r="CG295" i="1" a="1"/>
  <c r="CG295" i="1" s="1"/>
  <c r="AZ296" i="1" a="1"/>
  <c r="AZ296" i="1" s="1"/>
  <c r="BF296" i="1" a="1"/>
  <c r="BF296" i="1" s="1"/>
  <c r="BL296" i="1" a="1"/>
  <c r="BL296" i="1" s="1"/>
  <c r="BR296" i="1" a="1"/>
  <c r="BR296" i="1" s="1"/>
  <c r="BX296" i="1" a="1"/>
  <c r="BX296" i="1" s="1"/>
  <c r="CC296" i="1" a="1"/>
  <c r="CC296" i="1" s="1"/>
  <c r="AX297" i="1" a="1"/>
  <c r="AX297" i="1" s="1"/>
  <c r="BC297" i="1" a="1"/>
  <c r="BC297" i="1" s="1"/>
  <c r="BI297" i="1" a="1"/>
  <c r="BI297" i="1" s="1"/>
  <c r="BU297" i="1" a="1"/>
  <c r="BU297" i="1" s="1"/>
  <c r="BZ297" i="1" a="1"/>
  <c r="BZ297" i="1" s="1"/>
  <c r="CF297" i="1" a="1"/>
  <c r="CF297" i="1" s="1"/>
  <c r="AZ298" i="1" a="1"/>
  <c r="AZ298" i="1" s="1"/>
  <c r="BF298" i="1" a="1"/>
  <c r="BF298" i="1" s="1"/>
  <c r="BL298" i="1" a="1"/>
  <c r="BL298" i="1" s="1"/>
  <c r="BQ298" i="1" a="1"/>
  <c r="BQ298" i="1" s="1"/>
  <c r="BX298" i="1" a="1"/>
  <c r="BX298" i="1" s="1"/>
  <c r="CC298" i="1" a="1"/>
  <c r="CC298" i="1" s="1"/>
  <c r="CI298" i="1" a="1"/>
  <c r="CI298" i="1" s="1"/>
  <c r="BI299" i="1" a="1"/>
  <c r="BI299" i="1" s="1"/>
  <c r="AY291" i="1" a="1"/>
  <c r="AY291" i="1" s="1"/>
  <c r="BE291" i="1" a="1"/>
  <c r="BE291" i="1" s="1"/>
  <c r="BL291" i="1" a="1"/>
  <c r="BL291" i="1" s="1"/>
  <c r="BR291" i="1" a="1"/>
  <c r="BR291" i="1" s="1"/>
  <c r="BX291" i="1" a="1"/>
  <c r="BX291" i="1" s="1"/>
  <c r="CE291" i="1" a="1"/>
  <c r="CE291" i="1" s="1"/>
  <c r="AY292" i="1" a="1"/>
  <c r="AY292" i="1" s="1"/>
  <c r="BG292" i="1" a="1"/>
  <c r="BG292" i="1" s="1"/>
  <c r="BM292" i="1" a="1"/>
  <c r="BM292" i="1" s="1"/>
  <c r="BY292" i="1" a="1"/>
  <c r="BY292" i="1" s="1"/>
  <c r="CE292" i="1" a="1"/>
  <c r="CE292" i="1" s="1"/>
  <c r="AY293" i="1" a="1"/>
  <c r="AY293" i="1" s="1"/>
  <c r="BE293" i="1" a="1"/>
  <c r="BE293" i="1" s="1"/>
  <c r="BK293" i="1" a="1"/>
  <c r="BK293" i="1" s="1"/>
  <c r="CB293" i="1" a="1"/>
  <c r="CB293" i="1" s="1"/>
  <c r="CH293" i="1" a="1"/>
  <c r="CH293" i="1" s="1"/>
  <c r="BA294" i="1" a="1"/>
  <c r="BA294" i="1" s="1"/>
  <c r="BM294" i="1" a="1"/>
  <c r="BM294" i="1" s="1"/>
  <c r="BS294" i="1" a="1"/>
  <c r="BS294" i="1" s="1"/>
  <c r="BY294" i="1" a="1"/>
  <c r="BY294" i="1" s="1"/>
  <c r="CE294" i="1" a="1"/>
  <c r="CE294" i="1" s="1"/>
  <c r="AY295" i="1" a="1"/>
  <c r="AY295" i="1" s="1"/>
  <c r="BP295" i="1" a="1"/>
  <c r="BP295" i="1" s="1"/>
  <c r="BV295" i="1" a="1"/>
  <c r="BV295" i="1" s="1"/>
  <c r="CA295" i="1" a="1"/>
  <c r="CA295" i="1" s="1"/>
  <c r="BA296" i="1" a="1"/>
  <c r="BA296" i="1" s="1"/>
  <c r="BG296" i="1" a="1"/>
  <c r="BG296" i="1" s="1"/>
  <c r="BM296" i="1" a="1"/>
  <c r="BM296" i="1" s="1"/>
  <c r="BS296" i="1" a="1"/>
  <c r="BS296" i="1" s="1"/>
  <c r="BY296" i="1" a="1"/>
  <c r="BY296" i="1" s="1"/>
  <c r="BD297" i="1" a="1"/>
  <c r="BD297" i="1" s="1"/>
  <c r="BJ297" i="1" a="1"/>
  <c r="BJ297" i="1" s="1"/>
  <c r="BO297" i="1" a="1"/>
  <c r="BO297" i="1" s="1"/>
  <c r="CA297" i="1" a="1"/>
  <c r="CA297" i="1" s="1"/>
  <c r="CG297" i="1" a="1"/>
  <c r="CG297" i="1" s="1"/>
  <c r="BA298" i="1" a="1"/>
  <c r="BA298" i="1" s="1"/>
  <c r="BG298" i="1" a="1"/>
  <c r="BG298" i="1" s="1"/>
  <c r="BM298" i="1" a="1"/>
  <c r="BM298" i="1" s="1"/>
  <c r="CD298" i="1" a="1"/>
  <c r="CD298" i="1" s="1"/>
  <c r="AX299" i="1" a="1"/>
  <c r="AX299" i="1" s="1"/>
  <c r="BC299" i="1" a="1"/>
  <c r="BC299" i="1" s="1"/>
  <c r="BO299" i="1" a="1"/>
  <c r="BO299" i="1" s="1"/>
  <c r="BU299" i="1" a="1"/>
  <c r="BU299" i="1" s="1"/>
  <c r="CA299" i="1" a="1"/>
  <c r="CA299" i="1" s="1"/>
  <c r="CG299" i="1" a="1"/>
  <c r="CG299" i="1" s="1"/>
  <c r="BD300" i="1" a="1"/>
  <c r="BD300" i="1" s="1"/>
  <c r="BI300" i="1" a="1"/>
  <c r="BI300" i="1" s="1"/>
  <c r="AZ291" i="1" a="1"/>
  <c r="AZ291" i="1" s="1"/>
  <c r="BM291" i="1" a="1"/>
  <c r="BM291" i="1" s="1"/>
  <c r="BY291" i="1" a="1"/>
  <c r="BY291" i="1" s="1"/>
  <c r="CF291" i="1" a="1"/>
  <c r="CF291" i="1" s="1"/>
  <c r="AZ292" i="1" a="1"/>
  <c r="AZ292" i="1" s="1"/>
  <c r="BN292" i="1" a="1"/>
  <c r="BN292" i="1" s="1"/>
  <c r="BT292" i="1" a="1"/>
  <c r="BT292" i="1" s="1"/>
  <c r="BZ292" i="1" a="1"/>
  <c r="BZ292" i="1" s="1"/>
  <c r="BP293" i="1" a="1"/>
  <c r="BP293" i="1" s="1"/>
  <c r="BW293" i="1" a="1"/>
  <c r="BW293" i="1" s="1"/>
  <c r="CC293" i="1" a="1"/>
  <c r="CC293" i="1" s="1"/>
  <c r="BB294" i="1" a="1"/>
  <c r="BB294" i="1" s="1"/>
  <c r="BH294" i="1" a="1"/>
  <c r="BH294" i="1" s="1"/>
  <c r="BN294" i="1" a="1"/>
  <c r="BN294" i="1" s="1"/>
  <c r="BD295" i="1" a="1"/>
  <c r="BD295" i="1" s="1"/>
  <c r="BK295" i="1" a="1"/>
  <c r="BK295" i="1" s="1"/>
  <c r="BQ295" i="1" a="1"/>
  <c r="BQ295" i="1" s="1"/>
  <c r="CB295" i="1" a="1"/>
  <c r="CB295" i="1" s="1"/>
  <c r="CH295" i="1" a="1"/>
  <c r="CH295" i="1" s="1"/>
  <c r="CH397" i="1" s="1"/>
  <c r="AK121" i="7" s="1"/>
  <c r="AK21" i="7" s="1"/>
  <c r="BB296" i="1" a="1"/>
  <c r="BB296" i="1" s="1"/>
  <c r="CD296" i="1" a="1"/>
  <c r="CD296" i="1" s="1"/>
  <c r="AY297" i="1" a="1"/>
  <c r="AY297" i="1" s="1"/>
  <c r="BE297" i="1" a="1"/>
  <c r="BE297" i="1" s="1"/>
  <c r="BP297" i="1" a="1"/>
  <c r="BP297" i="1" s="1"/>
  <c r="BV297" i="1" a="1"/>
  <c r="BV297" i="1" s="1"/>
  <c r="CB297" i="1" a="1"/>
  <c r="CB297" i="1" s="1"/>
  <c r="BR298" i="1" a="1"/>
  <c r="BR298" i="1" s="1"/>
  <c r="BY298" i="1" a="1"/>
  <c r="BY298" i="1" s="1"/>
  <c r="CE298" i="1" a="1"/>
  <c r="CE298" i="1" s="1"/>
  <c r="BD299" i="1" a="1"/>
  <c r="BD299" i="1" s="1"/>
  <c r="BJ299" i="1" a="1"/>
  <c r="BJ299" i="1" s="1"/>
  <c r="BP299" i="1" a="1"/>
  <c r="BP299" i="1" s="1"/>
  <c r="AZ300" i="1" a="1"/>
  <c r="AZ300" i="1" s="1"/>
  <c r="BJ300" i="1" a="1"/>
  <c r="BJ300" i="1" s="1"/>
  <c r="BZ300" i="1" a="1"/>
  <c r="BZ300" i="1" s="1"/>
  <c r="CF300" i="1" a="1"/>
  <c r="CF300" i="1" s="1"/>
  <c r="AZ301" i="1" a="1"/>
  <c r="AZ301" i="1" s="1"/>
  <c r="CB301" i="1" a="1"/>
  <c r="CB301" i="1" s="1"/>
  <c r="CI301" i="1" a="1"/>
  <c r="CI301" i="1" s="1"/>
  <c r="BC302" i="1" a="1"/>
  <c r="BC302" i="1" s="1"/>
  <c r="BN302" i="1" a="1"/>
  <c r="BN302" i="1" s="1"/>
  <c r="BT302" i="1" a="1"/>
  <c r="BT302" i="1" s="1"/>
  <c r="BZ302" i="1" a="1"/>
  <c r="BZ302" i="1" s="1"/>
  <c r="BP303" i="1" a="1"/>
  <c r="BP303" i="1" s="1"/>
  <c r="BW303" i="1" a="1"/>
  <c r="BW303" i="1" s="1"/>
  <c r="CC303" i="1" a="1"/>
  <c r="CC303" i="1" s="1"/>
  <c r="BA291" i="1" a="1"/>
  <c r="BA291" i="1" s="1"/>
  <c r="BF291" i="1" a="1"/>
  <c r="BF291" i="1" s="1"/>
  <c r="BS291" i="1" a="1"/>
  <c r="BS291" i="1" s="1"/>
  <c r="BZ291" i="1" a="1"/>
  <c r="BZ291" i="1" s="1"/>
  <c r="CG291" i="1" a="1"/>
  <c r="CG291" i="1" s="1"/>
  <c r="BA292" i="1" a="1"/>
  <c r="BA292" i="1" s="1"/>
  <c r="BH292" i="1" a="1"/>
  <c r="BH292" i="1" s="1"/>
  <c r="BO292" i="1" a="1"/>
  <c r="BO292" i="1" s="1"/>
  <c r="CA292" i="1" a="1"/>
  <c r="CA292" i="1" s="1"/>
  <c r="CF292" i="1" a="1"/>
  <c r="CF292" i="1" s="1"/>
  <c r="AZ293" i="1" a="1"/>
  <c r="AZ293" i="1" s="1"/>
  <c r="BF293" i="1" a="1"/>
  <c r="BF293" i="1" s="1"/>
  <c r="BL293" i="1" a="1"/>
  <c r="BL293" i="1" s="1"/>
  <c r="BQ293" i="1" a="1"/>
  <c r="BQ293" i="1" s="1"/>
  <c r="CI293" i="1" a="1"/>
  <c r="CI293" i="1" s="1"/>
  <c r="BC294" i="1" a="1"/>
  <c r="BC294" i="1" s="1"/>
  <c r="BO294" i="1" a="1"/>
  <c r="BO294" i="1" s="1"/>
  <c r="BT294" i="1" a="1"/>
  <c r="BT294" i="1" s="1"/>
  <c r="BZ294" i="1" a="1"/>
  <c r="BZ294" i="1" s="1"/>
  <c r="CF294" i="1" a="1"/>
  <c r="CF294" i="1" s="1"/>
  <c r="AZ295" i="1" a="1"/>
  <c r="AZ295" i="1" s="1"/>
  <c r="BE295" i="1" a="1"/>
  <c r="BE295" i="1" s="1"/>
  <c r="BW295" i="1" a="1"/>
  <c r="BW295" i="1" s="1"/>
  <c r="CC295" i="1" a="1"/>
  <c r="CC295" i="1" s="1"/>
  <c r="BC296" i="1" a="1"/>
  <c r="BC296" i="1" s="1"/>
  <c r="BH296" i="1" a="1"/>
  <c r="BH296" i="1" s="1"/>
  <c r="BN296" i="1" a="1"/>
  <c r="BN296" i="1" s="1"/>
  <c r="BT296" i="1" a="1"/>
  <c r="BT296" i="1" s="1"/>
  <c r="BZ296" i="1" a="1"/>
  <c r="BZ296" i="1" s="1"/>
  <c r="CE296" i="1" a="1"/>
  <c r="CE296" i="1" s="1"/>
  <c r="BK297" i="1" a="1"/>
  <c r="BK297" i="1" s="1"/>
  <c r="BQ297" i="1" a="1"/>
  <c r="BQ297" i="1" s="1"/>
  <c r="CC297" i="1" a="1"/>
  <c r="CC297" i="1" s="1"/>
  <c r="CH297" i="1" a="1"/>
  <c r="CH297" i="1" s="1"/>
  <c r="BB298" i="1" a="1"/>
  <c r="BB298" i="1" s="1"/>
  <c r="BH298" i="1" a="1"/>
  <c r="BH298" i="1" s="1"/>
  <c r="BN298" i="1" a="1"/>
  <c r="BN298" i="1" s="1"/>
  <c r="BS298" i="1" a="1"/>
  <c r="BS298" i="1" s="1"/>
  <c r="AY299" i="1" a="1"/>
  <c r="AY299" i="1" s="1"/>
  <c r="BE299" i="1" a="1"/>
  <c r="BE299" i="1" s="1"/>
  <c r="BQ299" i="1" a="1"/>
  <c r="BQ299" i="1" s="1"/>
  <c r="BV299" i="1" a="1"/>
  <c r="BV299" i="1" s="1"/>
  <c r="CB299" i="1" a="1"/>
  <c r="CB299" i="1" s="1"/>
  <c r="CH299" i="1" a="1"/>
  <c r="CH299" i="1" s="1"/>
  <c r="CH401" i="1" s="1"/>
  <c r="AK125" i="7" s="1"/>
  <c r="AK25" i="7" s="1"/>
  <c r="BE300" i="1" a="1"/>
  <c r="BE300" i="1" s="1"/>
  <c r="BP300" i="1" a="1"/>
  <c r="BP300" i="1" s="1"/>
  <c r="BG291" i="1" a="1"/>
  <c r="BG291" i="1" s="1"/>
  <c r="BN291" i="1" a="1"/>
  <c r="BN291" i="1" s="1"/>
  <c r="BT291" i="1" a="1"/>
  <c r="BT291" i="1" s="1"/>
  <c r="CA291" i="1" a="1"/>
  <c r="CA291" i="1" s="1"/>
  <c r="BB292" i="1" a="1"/>
  <c r="BB292" i="1" s="1"/>
  <c r="BI292" i="1" a="1"/>
  <c r="BI292" i="1" s="1"/>
  <c r="BP292" i="1" a="1"/>
  <c r="BP292" i="1" s="1"/>
  <c r="BU292" i="1" a="1"/>
  <c r="BU292" i="1" s="1"/>
  <c r="CB292" i="1" a="1"/>
  <c r="CB292" i="1" s="1"/>
  <c r="CG292" i="1" a="1"/>
  <c r="CG292" i="1" s="1"/>
  <c r="BA293" i="1" a="1"/>
  <c r="BA293" i="1" s="1"/>
  <c r="BM293" i="1" a="1"/>
  <c r="BM293" i="1" s="1"/>
  <c r="BR293" i="1" a="1"/>
  <c r="BR293" i="1" s="1"/>
  <c r="BX293" i="1" a="1"/>
  <c r="BX293" i="1" s="1"/>
  <c r="CD293" i="1" a="1"/>
  <c r="CD293" i="1" s="1"/>
  <c r="AX294" i="1" a="1"/>
  <c r="AX294" i="1" s="1"/>
  <c r="BD294" i="1" a="1"/>
  <c r="BD294" i="1" s="1"/>
  <c r="BI294" i="1" a="1"/>
  <c r="BI294" i="1" s="1"/>
  <c r="BP294" i="1" a="1"/>
  <c r="BP294" i="1" s="1"/>
  <c r="BU294" i="1" a="1"/>
  <c r="BU294" i="1" s="1"/>
  <c r="CA294" i="1" a="1"/>
  <c r="CA294" i="1" s="1"/>
  <c r="BA295" i="1" a="1"/>
  <c r="BA295" i="1" s="1"/>
  <c r="BF295" i="1" a="1"/>
  <c r="BF295" i="1" s="1"/>
  <c r="BL295" i="1" a="1"/>
  <c r="BL295" i="1" s="1"/>
  <c r="BR295" i="1" a="1"/>
  <c r="BR295" i="1" s="1"/>
  <c r="BX295" i="1" a="1"/>
  <c r="BX295" i="1" s="1"/>
  <c r="CD295" i="1" a="1"/>
  <c r="CD295" i="1" s="1"/>
  <c r="CI295" i="1" a="1"/>
  <c r="CI295" i="1" s="1"/>
  <c r="BD296" i="1" a="1"/>
  <c r="BD296" i="1" s="1"/>
  <c r="BI296" i="1" a="1"/>
  <c r="BI296" i="1" s="1"/>
  <c r="BO296" i="1" a="1"/>
  <c r="BO296" i="1" s="1"/>
  <c r="CA296" i="1" a="1"/>
  <c r="CA296" i="1" s="1"/>
  <c r="CF296" i="1" a="1"/>
  <c r="CF296" i="1" s="1"/>
  <c r="AZ297" i="1" a="1"/>
  <c r="AZ297" i="1" s="1"/>
  <c r="BF297" i="1" a="1"/>
  <c r="BF297" i="1" s="1"/>
  <c r="BL297" i="1" a="1"/>
  <c r="BL297" i="1" s="1"/>
  <c r="BR297" i="1" a="1"/>
  <c r="BR297" i="1" s="1"/>
  <c r="BW297" i="1" a="1"/>
  <c r="BW297" i="1" s="1"/>
  <c r="CD297" i="1" a="1"/>
  <c r="CD297" i="1" s="1"/>
  <c r="CI297" i="1" a="1"/>
  <c r="CI297" i="1" s="1"/>
  <c r="BC298" i="1" a="1"/>
  <c r="BC298" i="1" s="1"/>
  <c r="BO298" i="1" a="1"/>
  <c r="BO298" i="1" s="1"/>
  <c r="BT298" i="1" a="1"/>
  <c r="BT298" i="1" s="1"/>
  <c r="BZ298" i="1" a="1"/>
  <c r="BZ298" i="1" s="1"/>
  <c r="CF298" i="1" a="1"/>
  <c r="CF298" i="1" s="1"/>
  <c r="AZ299" i="1" a="1"/>
  <c r="AZ299" i="1" s="1"/>
  <c r="AZ401" i="1" s="1"/>
  <c r="G125" i="7" s="1"/>
  <c r="BB291" i="1" a="1"/>
  <c r="BB291" i="1" s="1"/>
  <c r="BH291" i="1" a="1"/>
  <c r="BH291" i="1" s="1"/>
  <c r="BO291" i="1" a="1"/>
  <c r="BO291" i="1" s="1"/>
  <c r="BU291" i="1" a="1"/>
  <c r="BU291" i="1" s="1"/>
  <c r="CB291" i="1" a="1"/>
  <c r="CB291" i="1" s="1"/>
  <c r="CH291" i="1" a="1"/>
  <c r="CH291" i="1" s="1"/>
  <c r="BC292" i="1" a="1"/>
  <c r="BC292" i="1" s="1"/>
  <c r="BJ292" i="1" a="1"/>
  <c r="BJ292" i="1" s="1"/>
  <c r="BQ292" i="1" a="1"/>
  <c r="BQ292" i="1" s="1"/>
  <c r="CH292" i="1" a="1"/>
  <c r="CH292" i="1" s="1"/>
  <c r="BB293" i="1" a="1"/>
  <c r="BB293" i="1" s="1"/>
  <c r="BG293" i="1" a="1"/>
  <c r="BG293" i="1" s="1"/>
  <c r="BS293" i="1" a="1"/>
  <c r="BS293" i="1" s="1"/>
  <c r="BY293" i="1" a="1"/>
  <c r="BY293" i="1" s="1"/>
  <c r="CE293" i="1" a="1"/>
  <c r="CE293" i="1" s="1"/>
  <c r="AY294" i="1" a="1"/>
  <c r="AY294" i="1" s="1"/>
  <c r="AY396" i="1" s="1"/>
  <c r="F120" i="7" s="1"/>
  <c r="BE294" i="1" a="1"/>
  <c r="BE294" i="1" s="1"/>
  <c r="BV294" i="1" a="1"/>
  <c r="BV294" i="1" s="1"/>
  <c r="CB294" i="1" a="1"/>
  <c r="CB294" i="1" s="1"/>
  <c r="CG294" i="1" a="1"/>
  <c r="CG294" i="1" s="1"/>
  <c r="BG295" i="1" a="1"/>
  <c r="BG295" i="1" s="1"/>
  <c r="BM295" i="1" a="1"/>
  <c r="BM295" i="1" s="1"/>
  <c r="BS295" i="1" a="1"/>
  <c r="BS295" i="1" s="1"/>
  <c r="BY295" i="1" a="1"/>
  <c r="BY295" i="1" s="1"/>
  <c r="CE295" i="1" a="1"/>
  <c r="CE295" i="1" s="1"/>
  <c r="BJ296" i="1" a="1"/>
  <c r="BJ296" i="1" s="1"/>
  <c r="BP296" i="1" a="1"/>
  <c r="BP296" i="1" s="1"/>
  <c r="BU296" i="1" a="1"/>
  <c r="BU296" i="1" s="1"/>
  <c r="CG296" i="1" a="1"/>
  <c r="CG296" i="1" s="1"/>
  <c r="BA297" i="1" a="1"/>
  <c r="BA297" i="1" s="1"/>
  <c r="BG297" i="1" a="1"/>
  <c r="BG297" i="1" s="1"/>
  <c r="BM297" i="1" a="1"/>
  <c r="BM297" i="1" s="1"/>
  <c r="BS297" i="1" a="1"/>
  <c r="BS297" i="1" s="1"/>
  <c r="AX298" i="1" a="1"/>
  <c r="AX298" i="1" s="1"/>
  <c r="BD298" i="1" a="1"/>
  <c r="BD298" i="1" s="1"/>
  <c r="BI298" i="1" a="1"/>
  <c r="BI298" i="1" s="1"/>
  <c r="BU298" i="1" a="1"/>
  <c r="BU298" i="1" s="1"/>
  <c r="CA298" i="1" a="1"/>
  <c r="CA298" i="1" s="1"/>
  <c r="CG298" i="1" a="1"/>
  <c r="CG298" i="1" s="1"/>
  <c r="BA299" i="1" a="1"/>
  <c r="BA299" i="1" s="1"/>
  <c r="BG299" i="1" a="1"/>
  <c r="BG299" i="1" s="1"/>
  <c r="BX299" i="1" a="1"/>
  <c r="BX299" i="1" s="1"/>
  <c r="CD299" i="1" a="1"/>
  <c r="CD299" i="1" s="1"/>
  <c r="CI299" i="1" a="1"/>
  <c r="CI299" i="1" s="1"/>
  <c r="BB300" i="1" a="1"/>
  <c r="BB300" i="1" s="1"/>
  <c r="BW300" i="1" a="1"/>
  <c r="BW300" i="1" s="1"/>
  <c r="CC300" i="1" a="1"/>
  <c r="CC300" i="1" s="1"/>
  <c r="BI291" i="1" a="1"/>
  <c r="BI291" i="1" s="1"/>
  <c r="BP291" i="1" a="1"/>
  <c r="BP291" i="1" s="1"/>
  <c r="BV291" i="1" a="1"/>
  <c r="BV291" i="1" s="1"/>
  <c r="CC291" i="1" a="1"/>
  <c r="CC291" i="1" s="1"/>
  <c r="BD292" i="1" a="1"/>
  <c r="BD292" i="1" s="1"/>
  <c r="BK292" i="1" a="1"/>
  <c r="BK292" i="1" s="1"/>
  <c r="BV292" i="1" a="1"/>
  <c r="BV292" i="1" s="1"/>
  <c r="CC292" i="1" a="1"/>
  <c r="CC292" i="1" s="1"/>
  <c r="CI292" i="1" a="1"/>
  <c r="CI292" i="1" s="1"/>
  <c r="BH293" i="1" a="1"/>
  <c r="BH293" i="1" s="1"/>
  <c r="BN293" i="1" a="1"/>
  <c r="BN293" i="1" s="1"/>
  <c r="BT293" i="1" a="1"/>
  <c r="BT293" i="1" s="1"/>
  <c r="BJ294" i="1" a="1"/>
  <c r="BJ294" i="1" s="1"/>
  <c r="BQ294" i="1" a="1"/>
  <c r="BQ294" i="1" s="1"/>
  <c r="BW294" i="1" a="1"/>
  <c r="BW294" i="1" s="1"/>
  <c r="CH294" i="1" a="1"/>
  <c r="CH294" i="1" s="1"/>
  <c r="BB295" i="1" a="1"/>
  <c r="BB295" i="1" s="1"/>
  <c r="BH295" i="1" a="1"/>
  <c r="BH295" i="1" s="1"/>
  <c r="AX296" i="1" a="1"/>
  <c r="AX296" i="1" s="1"/>
  <c r="BE296" i="1" a="1"/>
  <c r="BE296" i="1" s="1"/>
  <c r="BK296" i="1" a="1"/>
  <c r="BK296" i="1" s="1"/>
  <c r="BV296" i="1" a="1"/>
  <c r="BV296" i="1" s="1"/>
  <c r="CB296" i="1" a="1"/>
  <c r="CB296" i="1" s="1"/>
  <c r="CH296" i="1" a="1"/>
  <c r="CH296" i="1" s="1"/>
  <c r="CH398" i="1" s="1"/>
  <c r="AK122" i="7" s="1"/>
  <c r="AK22" i="7" s="1"/>
  <c r="BX297" i="1" a="1"/>
  <c r="BX297" i="1" s="1"/>
  <c r="CE297" i="1" a="1"/>
  <c r="CE297" i="1" s="1"/>
  <c r="AY298" i="1" a="1"/>
  <c r="AY298" i="1" s="1"/>
  <c r="BJ298" i="1" a="1"/>
  <c r="BJ298" i="1" s="1"/>
  <c r="BP298" i="1" a="1"/>
  <c r="BP298" i="1" s="1"/>
  <c r="BV298" i="1" a="1"/>
  <c r="BV298" i="1" s="1"/>
  <c r="BL299" i="1" a="1"/>
  <c r="BL299" i="1" s="1"/>
  <c r="BS299" i="1" a="1"/>
  <c r="BS299" i="1" s="1"/>
  <c r="BY299" i="1" a="1"/>
  <c r="BY299" i="1" s="1"/>
  <c r="AX300" i="1" a="1"/>
  <c r="AX300" i="1" s="1"/>
  <c r="AX402" i="1" s="1"/>
  <c r="E126" i="7" s="1"/>
  <c r="BG300" i="1" a="1"/>
  <c r="BG300" i="1" s="1"/>
  <c r="BL300" i="1" a="1"/>
  <c r="BL300" i="1" s="1"/>
  <c r="BR300" i="1" a="1"/>
  <c r="BR300" i="1" s="1"/>
  <c r="CH300" i="1" a="1"/>
  <c r="CH300" i="1" s="1"/>
  <c r="BC301" i="1" a="1"/>
  <c r="BC301" i="1" s="1"/>
  <c r="BI301" i="1" a="1"/>
  <c r="BI301" i="1" s="1"/>
  <c r="BT301" i="1" a="1"/>
  <c r="BT301" i="1" s="1"/>
  <c r="BZ301" i="1" a="1"/>
  <c r="BZ301" i="1" s="1"/>
  <c r="CF301" i="1" a="1"/>
  <c r="CF301" i="1" s="1"/>
  <c r="BV302" i="1" a="1"/>
  <c r="BV302" i="1" s="1"/>
  <c r="CC302" i="1" a="1"/>
  <c r="CC302" i="1" s="1"/>
  <c r="CI302" i="1" a="1"/>
  <c r="CI302" i="1" s="1"/>
  <c r="BH303" i="1" a="1"/>
  <c r="BH303" i="1" s="1"/>
  <c r="BF299" i="1" a="1"/>
  <c r="BF299" i="1" s="1"/>
  <c r="CF299" i="1" a="1"/>
  <c r="CF299" i="1" s="1"/>
  <c r="BN300" i="1" a="1"/>
  <c r="BN300" i="1" s="1"/>
  <c r="BY300" i="1" a="1"/>
  <c r="BY300" i="1" s="1"/>
  <c r="CI300" i="1" a="1"/>
  <c r="CI300" i="1" s="1"/>
  <c r="BE301" i="1" a="1"/>
  <c r="BE301" i="1" s="1"/>
  <c r="BM301" i="1" a="1"/>
  <c r="BM301" i="1" s="1"/>
  <c r="BU301" i="1" a="1"/>
  <c r="BU301" i="1" s="1"/>
  <c r="AX302" i="1" a="1"/>
  <c r="AX302" i="1" s="1"/>
  <c r="BF302" i="1" a="1"/>
  <c r="BF302" i="1" s="1"/>
  <c r="BM302" i="1" a="1"/>
  <c r="BM302" i="1" s="1"/>
  <c r="BU302" i="1" a="1"/>
  <c r="BU302" i="1" s="1"/>
  <c r="AY303" i="1" a="1"/>
  <c r="AY303" i="1" s="1"/>
  <c r="BN303" i="1" a="1"/>
  <c r="BN303" i="1" s="1"/>
  <c r="BU303" i="1" a="1"/>
  <c r="BU303" i="1" s="1"/>
  <c r="CA303" i="1" a="1"/>
  <c r="CA303" i="1" s="1"/>
  <c r="CH303" i="1" a="1"/>
  <c r="CH303" i="1" s="1"/>
  <c r="BB304" i="1" a="1"/>
  <c r="BB304" i="1" s="1"/>
  <c r="BH304" i="1" a="1"/>
  <c r="BH304" i="1" s="1"/>
  <c r="BN304" i="1" a="1"/>
  <c r="BN304" i="1" s="1"/>
  <c r="BD305" i="1" a="1"/>
  <c r="BD305" i="1" s="1"/>
  <c r="BK305" i="1" a="1"/>
  <c r="BK305" i="1" s="1"/>
  <c r="BQ305" i="1" a="1"/>
  <c r="BQ305" i="1" s="1"/>
  <c r="CB305" i="1" a="1"/>
  <c r="CB305" i="1" s="1"/>
  <c r="CH305" i="1" a="1"/>
  <c r="CH305" i="1" s="1"/>
  <c r="BB306" i="1" a="1"/>
  <c r="BB306" i="1" s="1"/>
  <c r="CD306" i="1" a="1"/>
  <c r="CD306" i="1" s="1"/>
  <c r="AY307" i="1" a="1"/>
  <c r="AY307" i="1" s="1"/>
  <c r="BE307" i="1" a="1"/>
  <c r="BE307" i="1" s="1"/>
  <c r="BP307" i="1" a="1"/>
  <c r="BP307" i="1" s="1"/>
  <c r="BV307" i="1" a="1"/>
  <c r="BV307" i="1" s="1"/>
  <c r="CB307" i="1" a="1"/>
  <c r="CB307" i="1" s="1"/>
  <c r="BR308" i="1" a="1"/>
  <c r="BR308" i="1" s="1"/>
  <c r="BY308" i="1" a="1"/>
  <c r="BY308" i="1" s="1"/>
  <c r="CE308" i="1" a="1"/>
  <c r="CE308" i="1" s="1"/>
  <c r="BD309" i="1" a="1"/>
  <c r="BD309" i="1" s="1"/>
  <c r="BJ309" i="1" a="1"/>
  <c r="BJ309" i="1" s="1"/>
  <c r="BT309" i="1" a="1"/>
  <c r="BT309" i="1" s="1"/>
  <c r="BZ309" i="1" a="1"/>
  <c r="BZ309" i="1" s="1"/>
  <c r="CF309" i="1" a="1"/>
  <c r="CF309" i="1" s="1"/>
  <c r="BE310" i="1" a="1"/>
  <c r="BE310" i="1" s="1"/>
  <c r="BK310" i="1" a="1"/>
  <c r="BK310" i="1" s="1"/>
  <c r="BR310" i="1" a="1"/>
  <c r="BR310" i="1" s="1"/>
  <c r="BH311" i="1" a="1"/>
  <c r="BH311" i="1" s="1"/>
  <c r="BN311" i="1" a="1"/>
  <c r="BN311" i="1" s="1"/>
  <c r="BT311" i="1" a="1"/>
  <c r="BT311" i="1" s="1"/>
  <c r="CE311" i="1" a="1"/>
  <c r="CE311" i="1" s="1"/>
  <c r="AY312" i="1" a="1"/>
  <c r="AY312" i="1" s="1"/>
  <c r="BF312" i="1" a="1"/>
  <c r="BF312" i="1" s="1"/>
  <c r="CH312" i="1" a="1"/>
  <c r="CH312" i="1" s="1"/>
  <c r="BB313" i="1" a="1"/>
  <c r="BB313" i="1" s="1"/>
  <c r="BH313" i="1" a="1"/>
  <c r="BH313" i="1" s="1"/>
  <c r="BK299" i="1" a="1"/>
  <c r="BK299" i="1" s="1"/>
  <c r="BO300" i="1" a="1"/>
  <c r="BO300" i="1" s="1"/>
  <c r="CA300" i="1" a="1"/>
  <c r="CA300" i="1" s="1"/>
  <c r="AX301" i="1" a="1"/>
  <c r="AX301" i="1" s="1"/>
  <c r="BF301" i="1" a="1"/>
  <c r="BF301" i="1" s="1"/>
  <c r="BN301" i="1" a="1"/>
  <c r="BN301" i="1" s="1"/>
  <c r="BV301" i="1" a="1"/>
  <c r="BV301" i="1" s="1"/>
  <c r="CC301" i="1" a="1"/>
  <c r="CC301" i="1" s="1"/>
  <c r="AY302" i="1" a="1"/>
  <c r="AY302" i="1" s="1"/>
  <c r="BG302" i="1" a="1"/>
  <c r="BG302" i="1" s="1"/>
  <c r="BO302" i="1" a="1"/>
  <c r="BO302" i="1" s="1"/>
  <c r="CD302" i="1" a="1"/>
  <c r="CD302" i="1" s="1"/>
  <c r="AZ303" i="1" a="1"/>
  <c r="AZ303" i="1" s="1"/>
  <c r="BG303" i="1" a="1"/>
  <c r="BG303" i="1" s="1"/>
  <c r="BV303" i="1" a="1"/>
  <c r="BV303" i="1" s="1"/>
  <c r="CB303" i="1" a="1"/>
  <c r="CB303" i="1" s="1"/>
  <c r="CI303" i="1" a="1"/>
  <c r="CI303" i="1" s="1"/>
  <c r="BC304" i="1" a="1"/>
  <c r="BC304" i="1" s="1"/>
  <c r="BO304" i="1" a="1"/>
  <c r="BO304" i="1" s="1"/>
  <c r="BT304" i="1" a="1"/>
  <c r="BT304" i="1" s="1"/>
  <c r="BZ304" i="1" a="1"/>
  <c r="BZ304" i="1" s="1"/>
  <c r="CF304" i="1" a="1"/>
  <c r="CF304" i="1" s="1"/>
  <c r="AZ305" i="1" a="1"/>
  <c r="AZ305" i="1" s="1"/>
  <c r="AZ407" i="1" s="1"/>
  <c r="G131" i="7" s="1"/>
  <c r="BE305" i="1" a="1"/>
  <c r="BE305" i="1" s="1"/>
  <c r="BW305" i="1" a="1"/>
  <c r="BW305" i="1" s="1"/>
  <c r="CC305" i="1" a="1"/>
  <c r="CC305" i="1" s="1"/>
  <c r="BC306" i="1" a="1"/>
  <c r="BC306" i="1" s="1"/>
  <c r="BH306" i="1" a="1"/>
  <c r="BH306" i="1" s="1"/>
  <c r="BN306" i="1" a="1"/>
  <c r="BN306" i="1" s="1"/>
  <c r="BT306" i="1" a="1"/>
  <c r="BT306" i="1" s="1"/>
  <c r="BZ306" i="1" a="1"/>
  <c r="BZ306" i="1" s="1"/>
  <c r="CE306" i="1" a="1"/>
  <c r="CE306" i="1" s="1"/>
  <c r="BK307" i="1" a="1"/>
  <c r="BK307" i="1" s="1"/>
  <c r="BQ307" i="1" a="1"/>
  <c r="BQ307" i="1" s="1"/>
  <c r="CC307" i="1" a="1"/>
  <c r="CC307" i="1" s="1"/>
  <c r="CH307" i="1" a="1"/>
  <c r="CH307" i="1" s="1"/>
  <c r="BB308" i="1" a="1"/>
  <c r="BB308" i="1" s="1"/>
  <c r="BH308" i="1" a="1"/>
  <c r="BH308" i="1" s="1"/>
  <c r="BN308" i="1" a="1"/>
  <c r="BN308" i="1" s="1"/>
  <c r="BS308" i="1" a="1"/>
  <c r="BS308" i="1" s="1"/>
  <c r="AY309" i="1" a="1"/>
  <c r="AY309" i="1" s="1"/>
  <c r="BE309" i="1" a="1"/>
  <c r="BE309" i="1" s="1"/>
  <c r="BO309" i="1" a="1"/>
  <c r="BO309" i="1" s="1"/>
  <c r="BU309" i="1" a="1"/>
  <c r="BU309" i="1" s="1"/>
  <c r="CG309" i="1" a="1"/>
  <c r="CG309" i="1" s="1"/>
  <c r="AZ310" i="1" a="1"/>
  <c r="AZ310" i="1" s="1"/>
  <c r="AZ412" i="1" s="1"/>
  <c r="G136" i="7" s="1"/>
  <c r="BF310" i="1" a="1"/>
  <c r="BF310" i="1" s="1"/>
  <c r="BW310" i="1" a="1"/>
  <c r="BW310" i="1" s="1"/>
  <c r="CC310" i="1" a="1"/>
  <c r="CC310" i="1" s="1"/>
  <c r="CI310" i="1" a="1"/>
  <c r="CI310" i="1" s="1"/>
  <c r="BC311" i="1" a="1"/>
  <c r="BC311" i="1" s="1"/>
  <c r="BI311" i="1" a="1"/>
  <c r="BI311" i="1" s="1"/>
  <c r="BN299" i="1" a="1"/>
  <c r="BN299" i="1" s="1"/>
  <c r="AY300" i="1" a="1"/>
  <c r="AY300" i="1" s="1"/>
  <c r="BQ300" i="1" a="1"/>
  <c r="BQ300" i="1" s="1"/>
  <c r="CB300" i="1" a="1"/>
  <c r="CB300" i="1" s="1"/>
  <c r="AY301" i="1" a="1"/>
  <c r="AY301" i="1" s="1"/>
  <c r="BG301" i="1" a="1"/>
  <c r="BG301" i="1" s="1"/>
  <c r="BO301" i="1" a="1"/>
  <c r="BO301" i="1" s="1"/>
  <c r="BW301" i="1" a="1"/>
  <c r="BW301" i="1" s="1"/>
  <c r="CD301" i="1" a="1"/>
  <c r="CD301" i="1" s="1"/>
  <c r="AZ302" i="1" a="1"/>
  <c r="AZ302" i="1" s="1"/>
  <c r="AZ404" i="1" s="1"/>
  <c r="G128" i="7" s="1"/>
  <c r="BH302" i="1" a="1"/>
  <c r="BH302" i="1" s="1"/>
  <c r="BP302" i="1" a="1"/>
  <c r="BP302" i="1" s="1"/>
  <c r="BW302" i="1" a="1"/>
  <c r="BW302" i="1" s="1"/>
  <c r="CE302" i="1" a="1"/>
  <c r="CE302" i="1" s="1"/>
  <c r="BA303" i="1" a="1"/>
  <c r="BA303" i="1" s="1"/>
  <c r="BI303" i="1" a="1"/>
  <c r="BI303" i="1" s="1"/>
  <c r="BO303" i="1" a="1"/>
  <c r="BO303" i="1" s="1"/>
  <c r="AX304" i="1" a="1"/>
  <c r="AX304" i="1" s="1"/>
  <c r="BD304" i="1" a="1"/>
  <c r="BD304" i="1" s="1"/>
  <c r="BI304" i="1" a="1"/>
  <c r="BI304" i="1" s="1"/>
  <c r="BP304" i="1" a="1"/>
  <c r="BP304" i="1" s="1"/>
  <c r="BU304" i="1" a="1"/>
  <c r="BU304" i="1" s="1"/>
  <c r="CA304" i="1" a="1"/>
  <c r="CA304" i="1" s="1"/>
  <c r="BA305" i="1" a="1"/>
  <c r="BA305" i="1" s="1"/>
  <c r="BF305" i="1" a="1"/>
  <c r="BF305" i="1" s="1"/>
  <c r="BL305" i="1" a="1"/>
  <c r="BL305" i="1" s="1"/>
  <c r="BR305" i="1" a="1"/>
  <c r="BR305" i="1" s="1"/>
  <c r="BX305" i="1" a="1"/>
  <c r="BX305" i="1" s="1"/>
  <c r="CD305" i="1" a="1"/>
  <c r="CD305" i="1" s="1"/>
  <c r="CI305" i="1" a="1"/>
  <c r="CI305" i="1" s="1"/>
  <c r="BD306" i="1" a="1"/>
  <c r="BD306" i="1" s="1"/>
  <c r="BI306" i="1" a="1"/>
  <c r="BI306" i="1" s="1"/>
  <c r="BO306" i="1" a="1"/>
  <c r="BO306" i="1" s="1"/>
  <c r="CA306" i="1" a="1"/>
  <c r="CA306" i="1" s="1"/>
  <c r="CF306" i="1" a="1"/>
  <c r="CF306" i="1" s="1"/>
  <c r="AZ307" i="1" a="1"/>
  <c r="AZ307" i="1" s="1"/>
  <c r="BF307" i="1" a="1"/>
  <c r="BF307" i="1" s="1"/>
  <c r="BL307" i="1" a="1"/>
  <c r="BL307" i="1" s="1"/>
  <c r="BR307" i="1" a="1"/>
  <c r="BR307" i="1" s="1"/>
  <c r="BW307" i="1" a="1"/>
  <c r="BW307" i="1" s="1"/>
  <c r="CD307" i="1" a="1"/>
  <c r="CD307" i="1" s="1"/>
  <c r="CI307" i="1" a="1"/>
  <c r="CI307" i="1" s="1"/>
  <c r="CI409" i="1" s="1"/>
  <c r="AL133" i="7" s="1"/>
  <c r="AL33" i="7" s="1"/>
  <c r="BC308" i="1" a="1"/>
  <c r="BC308" i="1" s="1"/>
  <c r="BO308" i="1" a="1"/>
  <c r="BO308" i="1" s="1"/>
  <c r="BT308" i="1" a="1"/>
  <c r="BT308" i="1" s="1"/>
  <c r="BZ308" i="1" a="1"/>
  <c r="BZ308" i="1" s="1"/>
  <c r="CF308" i="1" a="1"/>
  <c r="CF308" i="1" s="1"/>
  <c r="AZ309" i="1" a="1"/>
  <c r="AZ309" i="1" s="1"/>
  <c r="BF309" i="1" a="1"/>
  <c r="BF309" i="1" s="1"/>
  <c r="BK309" i="1" a="1"/>
  <c r="BK309" i="1" s="1"/>
  <c r="BP309" i="1" a="1"/>
  <c r="BP309" i="1" s="1"/>
  <c r="BV309" i="1" a="1"/>
  <c r="BV309" i="1" s="1"/>
  <c r="BR299" i="1" a="1"/>
  <c r="BR299" i="1" s="1"/>
  <c r="BA300" i="1" a="1"/>
  <c r="BA300" i="1" s="1"/>
  <c r="CE300" i="1" a="1"/>
  <c r="CE300" i="1" s="1"/>
  <c r="BA301" i="1" a="1"/>
  <c r="BA301" i="1" s="1"/>
  <c r="BH301" i="1" a="1"/>
  <c r="BH301" i="1" s="1"/>
  <c r="BP301" i="1" a="1"/>
  <c r="BP301" i="1" s="1"/>
  <c r="BX301" i="1" a="1"/>
  <c r="BX301" i="1" s="1"/>
  <c r="CE301" i="1" a="1"/>
  <c r="CE301" i="1" s="1"/>
  <c r="BA302" i="1" a="1"/>
  <c r="BA302" i="1" s="1"/>
  <c r="BI302" i="1" a="1"/>
  <c r="BI302" i="1" s="1"/>
  <c r="BQ302" i="1" a="1"/>
  <c r="BQ302" i="1" s="1"/>
  <c r="BX302" i="1" a="1"/>
  <c r="BX302" i="1" s="1"/>
  <c r="CF302" i="1" a="1"/>
  <c r="CF302" i="1" s="1"/>
  <c r="BB303" i="1" a="1"/>
  <c r="BB303" i="1" s="1"/>
  <c r="BJ303" i="1" a="1"/>
  <c r="BJ303" i="1" s="1"/>
  <c r="CD303" i="1" a="1"/>
  <c r="CD303" i="1" s="1"/>
  <c r="AY304" i="1" a="1"/>
  <c r="AY304" i="1" s="1"/>
  <c r="BE304" i="1" a="1"/>
  <c r="BE304" i="1" s="1"/>
  <c r="BV304" i="1" a="1"/>
  <c r="BV304" i="1" s="1"/>
  <c r="CB304" i="1" a="1"/>
  <c r="CB304" i="1" s="1"/>
  <c r="CG304" i="1" a="1"/>
  <c r="CG304" i="1" s="1"/>
  <c r="BG305" i="1" a="1"/>
  <c r="BG305" i="1" s="1"/>
  <c r="BG407" i="1" s="1"/>
  <c r="N131" i="7" s="1"/>
  <c r="BM305" i="1" a="1"/>
  <c r="BM305" i="1" s="1"/>
  <c r="BS305" i="1" a="1"/>
  <c r="BS305" i="1" s="1"/>
  <c r="BY305" i="1" a="1"/>
  <c r="BY305" i="1" s="1"/>
  <c r="CE305" i="1" a="1"/>
  <c r="CE305" i="1" s="1"/>
  <c r="BJ306" i="1" a="1"/>
  <c r="BJ306" i="1" s="1"/>
  <c r="BP306" i="1" a="1"/>
  <c r="BP306" i="1" s="1"/>
  <c r="BU306" i="1" a="1"/>
  <c r="BU306" i="1" s="1"/>
  <c r="CG306" i="1" a="1"/>
  <c r="CG306" i="1" s="1"/>
  <c r="BA307" i="1" a="1"/>
  <c r="BA307" i="1" s="1"/>
  <c r="BG307" i="1" a="1"/>
  <c r="BG307" i="1" s="1"/>
  <c r="BM307" i="1" a="1"/>
  <c r="BM307" i="1" s="1"/>
  <c r="BS307" i="1" a="1"/>
  <c r="BS307" i="1" s="1"/>
  <c r="AX308" i="1" a="1"/>
  <c r="AX308" i="1" s="1"/>
  <c r="BD308" i="1" a="1"/>
  <c r="BD308" i="1" s="1"/>
  <c r="BI308" i="1" a="1"/>
  <c r="BI308" i="1" s="1"/>
  <c r="BU308" i="1" a="1"/>
  <c r="BU308" i="1" s="1"/>
  <c r="CA308" i="1" a="1"/>
  <c r="CA308" i="1" s="1"/>
  <c r="CG308" i="1" a="1"/>
  <c r="CG308" i="1" s="1"/>
  <c r="BA309" i="1" a="1"/>
  <c r="BA309" i="1" s="1"/>
  <c r="BG309" i="1" a="1"/>
  <c r="BG309" i="1" s="1"/>
  <c r="BW309" i="1" a="1"/>
  <c r="BW309" i="1" s="1"/>
  <c r="CB309" i="1" a="1"/>
  <c r="CB309" i="1" s="1"/>
  <c r="CH309" i="1" a="1"/>
  <c r="CH309" i="1" s="1"/>
  <c r="BB310" i="1" a="1"/>
  <c r="BB310" i="1" s="1"/>
  <c r="BH310" i="1" a="1"/>
  <c r="BH310" i="1" s="1"/>
  <c r="BM310" i="1" a="1"/>
  <c r="BM310" i="1" s="1"/>
  <c r="BY310" i="1" a="1"/>
  <c r="BY310" i="1" s="1"/>
  <c r="CE310" i="1" a="1"/>
  <c r="CE310" i="1" s="1"/>
  <c r="BK311" i="1" a="1"/>
  <c r="BK311" i="1" s="1"/>
  <c r="BP311" i="1" a="1"/>
  <c r="BP311" i="1" s="1"/>
  <c r="BV311" i="1" a="1"/>
  <c r="BV311" i="1" s="1"/>
  <c r="CB311" i="1" a="1"/>
  <c r="CB311" i="1" s="1"/>
  <c r="BT299" i="1" a="1"/>
  <c r="BT299" i="1" s="1"/>
  <c r="BT300" i="1" a="1"/>
  <c r="BT300" i="1" s="1"/>
  <c r="BB301" i="1" a="1"/>
  <c r="BB301" i="1" s="1"/>
  <c r="BQ301" i="1" a="1"/>
  <c r="BQ301" i="1" s="1"/>
  <c r="BY301" i="1" a="1"/>
  <c r="BY301" i="1" s="1"/>
  <c r="CG301" i="1" a="1"/>
  <c r="CG301" i="1" s="1"/>
  <c r="BB302" i="1" a="1"/>
  <c r="BB302" i="1" s="1"/>
  <c r="BJ302" i="1" a="1"/>
  <c r="BJ302" i="1" s="1"/>
  <c r="BR302" i="1" a="1"/>
  <c r="BR302" i="1" s="1"/>
  <c r="BY302" i="1" a="1"/>
  <c r="BY302" i="1" s="1"/>
  <c r="CG302" i="1" a="1"/>
  <c r="CG302" i="1" s="1"/>
  <c r="BC303" i="1" a="1"/>
  <c r="BC303" i="1" s="1"/>
  <c r="BK303" i="1" a="1"/>
  <c r="BK303" i="1" s="1"/>
  <c r="BQ303" i="1" a="1"/>
  <c r="BQ303" i="1" s="1"/>
  <c r="BX303" i="1" a="1"/>
  <c r="BX303" i="1" s="1"/>
  <c r="CE303" i="1" a="1"/>
  <c r="CE303" i="1" s="1"/>
  <c r="BJ304" i="1" a="1"/>
  <c r="BJ304" i="1" s="1"/>
  <c r="BQ304" i="1" a="1"/>
  <c r="BQ304" i="1" s="1"/>
  <c r="BW304" i="1" a="1"/>
  <c r="BW304" i="1" s="1"/>
  <c r="CH304" i="1" a="1"/>
  <c r="CH304" i="1" s="1"/>
  <c r="BB305" i="1" a="1"/>
  <c r="BB305" i="1" s="1"/>
  <c r="BH305" i="1" a="1"/>
  <c r="BH305" i="1" s="1"/>
  <c r="AX306" i="1" a="1"/>
  <c r="AX306" i="1" s="1"/>
  <c r="BE306" i="1" a="1"/>
  <c r="BE306" i="1" s="1"/>
  <c r="BK306" i="1" a="1"/>
  <c r="BK306" i="1" s="1"/>
  <c r="BV306" i="1" a="1"/>
  <c r="BV306" i="1" s="1"/>
  <c r="CB306" i="1" a="1"/>
  <c r="CB306" i="1" s="1"/>
  <c r="CH306" i="1" a="1"/>
  <c r="CH306" i="1" s="1"/>
  <c r="BX307" i="1" a="1"/>
  <c r="BX307" i="1" s="1"/>
  <c r="CE307" i="1" a="1"/>
  <c r="CE307" i="1" s="1"/>
  <c r="AY308" i="1" a="1"/>
  <c r="AY308" i="1" s="1"/>
  <c r="BJ308" i="1" a="1"/>
  <c r="BJ308" i="1" s="1"/>
  <c r="BP308" i="1" a="1"/>
  <c r="BP308" i="1" s="1"/>
  <c r="BV308" i="1" a="1"/>
  <c r="BV308" i="1" s="1"/>
  <c r="BL309" i="1" a="1"/>
  <c r="BL309" i="1" s="1"/>
  <c r="BQ309" i="1" a="1"/>
  <c r="BQ309" i="1" s="1"/>
  <c r="BX309" i="1" a="1"/>
  <c r="BX309" i="1" s="1"/>
  <c r="BN310" i="1" a="1"/>
  <c r="BN310" i="1" s="1"/>
  <c r="BT310" i="1" a="1"/>
  <c r="BT310" i="1" s="1"/>
  <c r="BZ310" i="1" a="1"/>
  <c r="BZ310" i="1" s="1"/>
  <c r="AY311" i="1" a="1"/>
  <c r="AY311" i="1" s="1"/>
  <c r="AY413" i="1" s="1"/>
  <c r="F137" i="7" s="1"/>
  <c r="BE311" i="1" a="1"/>
  <c r="BE311" i="1" s="1"/>
  <c r="BL311" i="1" a="1"/>
  <c r="BL311" i="1" s="1"/>
  <c r="BB312" i="1" a="1"/>
  <c r="BB312" i="1" s="1"/>
  <c r="BH312" i="1" a="1"/>
  <c r="BH312" i="1" s="1"/>
  <c r="BN312" i="1" a="1"/>
  <c r="BN312" i="1" s="1"/>
  <c r="BY312" i="1" a="1"/>
  <c r="BY312" i="1" s="1"/>
  <c r="CE312" i="1" a="1"/>
  <c r="CE312" i="1" s="1"/>
  <c r="AZ313" i="1" a="1"/>
  <c r="AZ313" i="1" s="1"/>
  <c r="AZ415" i="1" s="1"/>
  <c r="G139" i="7" s="1"/>
  <c r="CB313" i="1" a="1"/>
  <c r="CB313" i="1" s="1"/>
  <c r="CH313" i="1" a="1"/>
  <c r="CH313" i="1" s="1"/>
  <c r="BW299" i="1" a="1"/>
  <c r="BW299" i="1" s="1"/>
  <c r="BF300" i="1" a="1"/>
  <c r="BF300" i="1" s="1"/>
  <c r="BU300" i="1" a="1"/>
  <c r="BU300" i="1" s="1"/>
  <c r="BJ301" i="1" a="1"/>
  <c r="BJ301" i="1" s="1"/>
  <c r="BR301" i="1" a="1"/>
  <c r="BR301" i="1" s="1"/>
  <c r="CH301" i="1" a="1"/>
  <c r="CH301" i="1" s="1"/>
  <c r="CH403" i="1" s="1"/>
  <c r="AK127" i="7" s="1"/>
  <c r="AK27" i="7" s="1"/>
  <c r="BK302" i="1" a="1"/>
  <c r="BK302" i="1" s="1"/>
  <c r="BS302" i="1" a="1"/>
  <c r="BS302" i="1" s="1"/>
  <c r="CA302" i="1" a="1"/>
  <c r="CA302" i="1" s="1"/>
  <c r="CH302" i="1" a="1"/>
  <c r="CH302" i="1" s="1"/>
  <c r="BD303" i="1" a="1"/>
  <c r="BD303" i="1" s="1"/>
  <c r="BL303" i="1" a="1"/>
  <c r="BL303" i="1" s="1"/>
  <c r="BR303" i="1" a="1"/>
  <c r="BR303" i="1" s="1"/>
  <c r="BY303" i="1" a="1"/>
  <c r="BY303" i="1" s="1"/>
  <c r="AZ304" i="1" a="1"/>
  <c r="AZ304" i="1" s="1"/>
  <c r="BF304" i="1" a="1"/>
  <c r="BF304" i="1" s="1"/>
  <c r="BK304" i="1" a="1"/>
  <c r="BK304" i="1" s="1"/>
  <c r="CC304" i="1" a="1"/>
  <c r="CC304" i="1" s="1"/>
  <c r="CI304" i="1" a="1"/>
  <c r="CI304" i="1" s="1"/>
  <c r="BI305" i="1" a="1"/>
  <c r="BI305" i="1" s="1"/>
  <c r="BN305" i="1" a="1"/>
  <c r="BN305" i="1" s="1"/>
  <c r="BT305" i="1" a="1"/>
  <c r="BT305" i="1" s="1"/>
  <c r="BZ305" i="1" a="1"/>
  <c r="BZ305" i="1" s="1"/>
  <c r="CF305" i="1" a="1"/>
  <c r="CF305" i="1" s="1"/>
  <c r="AY306" i="1" a="1"/>
  <c r="AY306" i="1" s="1"/>
  <c r="BQ306" i="1" a="1"/>
  <c r="BQ306" i="1" s="1"/>
  <c r="BW306" i="1" a="1"/>
  <c r="BW306" i="1" s="1"/>
  <c r="CI306" i="1" a="1"/>
  <c r="CI306" i="1" s="1"/>
  <c r="BB307" i="1" a="1"/>
  <c r="BB307" i="1" s="1"/>
  <c r="BH307" i="1" a="1"/>
  <c r="BH307" i="1" s="1"/>
  <c r="BN307" i="1" a="1"/>
  <c r="BN307" i="1" s="1"/>
  <c r="BT307" i="1" a="1"/>
  <c r="BT307" i="1" s="1"/>
  <c r="BY307" i="1" a="1"/>
  <c r="BY307" i="1" s="1"/>
  <c r="BE308" i="1" a="1"/>
  <c r="BE308" i="1" s="1"/>
  <c r="BK308" i="1" a="1"/>
  <c r="BK308" i="1" s="1"/>
  <c r="BW308" i="1" a="1"/>
  <c r="BW308" i="1" s="1"/>
  <c r="CB308" i="1" a="1"/>
  <c r="CB308" i="1" s="1"/>
  <c r="CH308" i="1" a="1"/>
  <c r="CH308" i="1" s="1"/>
  <c r="CH410" i="1" s="1"/>
  <c r="AK134" i="7" s="1"/>
  <c r="AK34" i="7" s="1"/>
  <c r="BB309" i="1" a="1"/>
  <c r="BB309" i="1" s="1"/>
  <c r="BH309" i="1" a="1"/>
  <c r="BH309" i="1" s="1"/>
  <c r="BM309" i="1" a="1"/>
  <c r="BM309" i="1" s="1"/>
  <c r="CC309" i="1" a="1"/>
  <c r="CC309" i="1" s="1"/>
  <c r="CI309" i="1" a="1"/>
  <c r="CI309" i="1" s="1"/>
  <c r="BC310" i="1" a="1"/>
  <c r="BC310" i="1" s="1"/>
  <c r="BI310" i="1" a="1"/>
  <c r="BI310" i="1" s="1"/>
  <c r="BO310" i="1" a="1"/>
  <c r="BO310" i="1" s="1"/>
  <c r="CA310" i="1" a="1"/>
  <c r="CA310" i="1" s="1"/>
  <c r="CF310" i="1" a="1"/>
  <c r="CF310" i="1" s="1"/>
  <c r="AZ311" i="1" a="1"/>
  <c r="AZ311" i="1" s="1"/>
  <c r="BQ311" i="1" a="1"/>
  <c r="BQ311" i="1" s="1"/>
  <c r="BW311" i="1" a="1"/>
  <c r="BW311" i="1" s="1"/>
  <c r="CC311" i="1" a="1"/>
  <c r="CC311" i="1" s="1"/>
  <c r="BZ299" i="1" a="1"/>
  <c r="BZ299" i="1" s="1"/>
  <c r="BH300" i="1" a="1"/>
  <c r="BH300" i="1" s="1"/>
  <c r="BV300" i="1" a="1"/>
  <c r="BV300" i="1" s="1"/>
  <c r="CG300" i="1" a="1"/>
  <c r="CG300" i="1" s="1"/>
  <c r="BK301" i="1" a="1"/>
  <c r="BK301" i="1" s="1"/>
  <c r="BD302" i="1" a="1"/>
  <c r="BD302" i="1" s="1"/>
  <c r="BL302" i="1" a="1"/>
  <c r="BL302" i="1" s="1"/>
  <c r="CB302" i="1" a="1"/>
  <c r="CB302" i="1" s="1"/>
  <c r="BE303" i="1" a="1"/>
  <c r="BE303" i="1" s="1"/>
  <c r="BM303" i="1" a="1"/>
  <c r="BM303" i="1" s="1"/>
  <c r="BS303" i="1" a="1"/>
  <c r="BS303" i="1" s="1"/>
  <c r="CF303" i="1" a="1"/>
  <c r="CF303" i="1" s="1"/>
  <c r="BG304" i="1" a="1"/>
  <c r="BG304" i="1" s="1"/>
  <c r="BL304" i="1" a="1"/>
  <c r="BL304" i="1" s="1"/>
  <c r="BR304" i="1" a="1"/>
  <c r="BR304" i="1" s="1"/>
  <c r="BX304" i="1" a="1"/>
  <c r="BX304" i="1" s="1"/>
  <c r="CD304" i="1" a="1"/>
  <c r="CD304" i="1" s="1"/>
  <c r="AX305" i="1" a="1"/>
  <c r="AX305" i="1" s="1"/>
  <c r="AX407" i="1" s="1"/>
  <c r="E131" i="7" s="1"/>
  <c r="BC305" i="1" a="1"/>
  <c r="BC305" i="1" s="1"/>
  <c r="BJ305" i="1" a="1"/>
  <c r="BJ305" i="1" s="1"/>
  <c r="BO305" i="1" a="1"/>
  <c r="BO305" i="1" s="1"/>
  <c r="BU305" i="1" a="1"/>
  <c r="BU305" i="1" s="1"/>
  <c r="CG305" i="1" a="1"/>
  <c r="CG305" i="1" s="1"/>
  <c r="AZ306" i="1" a="1"/>
  <c r="AZ306" i="1" s="1"/>
  <c r="BF306" i="1" a="1"/>
  <c r="BF306" i="1" s="1"/>
  <c r="BL306" i="1" a="1"/>
  <c r="BL306" i="1" s="1"/>
  <c r="BR306" i="1" a="1"/>
  <c r="BR306" i="1" s="1"/>
  <c r="BX306" i="1" a="1"/>
  <c r="BX306" i="1" s="1"/>
  <c r="CC306" i="1" a="1"/>
  <c r="CC306" i="1" s="1"/>
  <c r="AX307" i="1" a="1"/>
  <c r="AX307" i="1" s="1"/>
  <c r="BC307" i="1" a="1"/>
  <c r="BC307" i="1" s="1"/>
  <c r="BI307" i="1" a="1"/>
  <c r="BI307" i="1" s="1"/>
  <c r="BU307" i="1" a="1"/>
  <c r="BU307" i="1" s="1"/>
  <c r="BZ307" i="1" a="1"/>
  <c r="BZ307" i="1" s="1"/>
  <c r="CF307" i="1" a="1"/>
  <c r="CF307" i="1" s="1"/>
  <c r="AZ308" i="1" a="1"/>
  <c r="AZ308" i="1" s="1"/>
  <c r="BF308" i="1" a="1"/>
  <c r="BF308" i="1" s="1"/>
  <c r="BL308" i="1" a="1"/>
  <c r="BL308" i="1" s="1"/>
  <c r="BQ308" i="1" a="1"/>
  <c r="BQ308" i="1" s="1"/>
  <c r="BX308" i="1" a="1"/>
  <c r="BX308" i="1" s="1"/>
  <c r="CC308" i="1" a="1"/>
  <c r="CC308" i="1" s="1"/>
  <c r="CI308" i="1" a="1"/>
  <c r="CI308" i="1" s="1"/>
  <c r="CI410" i="1" s="1"/>
  <c r="AL134" i="7" s="1"/>
  <c r="AL34" i="7" s="1"/>
  <c r="BI309" i="1" a="1"/>
  <c r="BI309" i="1" s="1"/>
  <c r="BR309" i="1" a="1"/>
  <c r="BR309" i="1" s="1"/>
  <c r="BY309" i="1" a="1"/>
  <c r="BY309" i="1" s="1"/>
  <c r="CD309" i="1" a="1"/>
  <c r="CD309" i="1" s="1"/>
  <c r="AX310" i="1" a="1"/>
  <c r="AX310" i="1" s="1"/>
  <c r="BD310" i="1" a="1"/>
  <c r="BD310" i="1" s="1"/>
  <c r="BJ310" i="1" a="1"/>
  <c r="BJ310" i="1" s="1"/>
  <c r="BP310" i="1" a="1"/>
  <c r="BP310" i="1" s="1"/>
  <c r="BU310" i="1" a="1"/>
  <c r="BU310" i="1" s="1"/>
  <c r="CG310" i="1" a="1"/>
  <c r="CG310" i="1" s="1"/>
  <c r="CC299" i="1" a="1"/>
  <c r="CC299" i="1" s="1"/>
  <c r="BK300" i="1" a="1"/>
  <c r="BK300" i="1" s="1"/>
  <c r="BD301" i="1" a="1"/>
  <c r="BD301" i="1" s="1"/>
  <c r="BL301" i="1" a="1"/>
  <c r="BL301" i="1" s="1"/>
  <c r="BS301" i="1" a="1"/>
  <c r="BS301" i="1" s="1"/>
  <c r="CA301" i="1" a="1"/>
  <c r="CA301" i="1" s="1"/>
  <c r="BE302" i="1" a="1"/>
  <c r="BE302" i="1" s="1"/>
  <c r="AX303" i="1" a="1"/>
  <c r="AX303" i="1" s="1"/>
  <c r="BF303" i="1" a="1"/>
  <c r="BF303" i="1" s="1"/>
  <c r="BT303" i="1" a="1"/>
  <c r="BT303" i="1" s="1"/>
  <c r="BZ303" i="1" a="1"/>
  <c r="BZ303" i="1" s="1"/>
  <c r="CG303" i="1" a="1"/>
  <c r="CG303" i="1" s="1"/>
  <c r="BA304" i="1" a="1"/>
  <c r="BA304" i="1" s="1"/>
  <c r="BM304" i="1" a="1"/>
  <c r="BM304" i="1" s="1"/>
  <c r="BS304" i="1" a="1"/>
  <c r="BS304" i="1" s="1"/>
  <c r="BY304" i="1" a="1"/>
  <c r="BY304" i="1" s="1"/>
  <c r="CE304" i="1" a="1"/>
  <c r="CE304" i="1" s="1"/>
  <c r="AY305" i="1" a="1"/>
  <c r="AY305" i="1" s="1"/>
  <c r="BP305" i="1" a="1"/>
  <c r="BP305" i="1" s="1"/>
  <c r="BV305" i="1" a="1"/>
  <c r="BV305" i="1" s="1"/>
  <c r="CA305" i="1" a="1"/>
  <c r="CA305" i="1" s="1"/>
  <c r="BA306" i="1" a="1"/>
  <c r="BA306" i="1" s="1"/>
  <c r="BG306" i="1" a="1"/>
  <c r="BG306" i="1" s="1"/>
  <c r="BM306" i="1" a="1"/>
  <c r="BM306" i="1" s="1"/>
  <c r="BS306" i="1" a="1"/>
  <c r="BS306" i="1" s="1"/>
  <c r="BY306" i="1" a="1"/>
  <c r="BY306" i="1" s="1"/>
  <c r="BD307" i="1" a="1"/>
  <c r="BD307" i="1" s="1"/>
  <c r="BJ307" i="1" a="1"/>
  <c r="BJ307" i="1" s="1"/>
  <c r="BO307" i="1" a="1"/>
  <c r="BO307" i="1" s="1"/>
  <c r="CA307" i="1" a="1"/>
  <c r="CA307" i="1" s="1"/>
  <c r="CG307" i="1" a="1"/>
  <c r="CG307" i="1" s="1"/>
  <c r="BA308" i="1" a="1"/>
  <c r="BA308" i="1" s="1"/>
  <c r="BG308" i="1" a="1"/>
  <c r="BG308" i="1" s="1"/>
  <c r="BM308" i="1" a="1"/>
  <c r="BM308" i="1" s="1"/>
  <c r="CD308" i="1" a="1"/>
  <c r="CD308" i="1" s="1"/>
  <c r="AX309" i="1" a="1"/>
  <c r="AX309" i="1" s="1"/>
  <c r="BC309" i="1" a="1"/>
  <c r="BC309" i="1" s="1"/>
  <c r="BN309" i="1" a="1"/>
  <c r="BN309" i="1" s="1"/>
  <c r="BS309" i="1" a="1"/>
  <c r="BS309" i="1" s="1"/>
  <c r="CE309" i="1" a="1"/>
  <c r="CE309" i="1" s="1"/>
  <c r="AY310" i="1" a="1"/>
  <c r="AY310" i="1" s="1"/>
  <c r="BQ310" i="1" a="1"/>
  <c r="BQ310" i="1" s="1"/>
  <c r="BV310" i="1" a="1"/>
  <c r="BV310" i="1" s="1"/>
  <c r="CB310" i="1" a="1"/>
  <c r="CB310" i="1" s="1"/>
  <c r="CH310" i="1" a="1"/>
  <c r="CH310" i="1" s="1"/>
  <c r="BB311" i="1" a="1"/>
  <c r="BB311" i="1" s="1"/>
  <c r="BG311" i="1" a="1"/>
  <c r="BG311" i="1" s="1"/>
  <c r="BS311" i="1" a="1"/>
  <c r="BS311" i="1" s="1"/>
  <c r="BY311" i="1" a="1"/>
  <c r="BY311" i="1" s="1"/>
  <c r="BE312" i="1" a="1"/>
  <c r="BE312" i="1" s="1"/>
  <c r="BJ312" i="1" a="1"/>
  <c r="BJ312" i="1" s="1"/>
  <c r="BP312" i="1" a="1"/>
  <c r="BP312" i="1" s="1"/>
  <c r="BV312" i="1" a="1"/>
  <c r="BV312" i="1" s="1"/>
  <c r="CB312" i="1" a="1"/>
  <c r="CB312" i="1" s="1"/>
  <c r="CA309" i="1" a="1"/>
  <c r="CA309" i="1" s="1"/>
  <c r="AX311" i="1" a="1"/>
  <c r="AX311" i="1" s="1"/>
  <c r="BR311" i="1" a="1"/>
  <c r="BR311" i="1" s="1"/>
  <c r="CG311" i="1" a="1"/>
  <c r="CG311" i="1" s="1"/>
  <c r="BD312" i="1" a="1"/>
  <c r="BD312" i="1" s="1"/>
  <c r="BM312" i="1" a="1"/>
  <c r="BM312" i="1" s="1"/>
  <c r="BW312" i="1" a="1"/>
  <c r="BW312" i="1" s="1"/>
  <c r="BP313" i="1" a="1"/>
  <c r="BP313" i="1" s="1"/>
  <c r="BW313" i="1" a="1"/>
  <c r="BW313" i="1" s="1"/>
  <c r="CD313" i="1" a="1"/>
  <c r="CD313" i="1" s="1"/>
  <c r="AX314" i="1" a="1"/>
  <c r="AX314" i="1" s="1"/>
  <c r="BD314" i="1" a="1"/>
  <c r="BD314" i="1" s="1"/>
  <c r="BJ314" i="1" a="1"/>
  <c r="BJ314" i="1" s="1"/>
  <c r="BP314" i="1" a="1"/>
  <c r="BP314" i="1" s="1"/>
  <c r="BU314" i="1" a="1"/>
  <c r="BU314" i="1" s="1"/>
  <c r="CG314" i="1" a="1"/>
  <c r="CG314" i="1" s="1"/>
  <c r="CG416" i="1" s="1"/>
  <c r="AJ140" i="7" s="1"/>
  <c r="AJ40" i="7" s="1"/>
  <c r="BA315" i="1" a="1"/>
  <c r="BA315" i="1" s="1"/>
  <c r="BS315" i="1" a="1"/>
  <c r="BS315" i="1" s="1"/>
  <c r="BX315" i="1" a="1"/>
  <c r="BX315" i="1" s="1"/>
  <c r="CD315" i="1" a="1"/>
  <c r="CD315" i="1" s="1"/>
  <c r="AX316" i="1" a="1"/>
  <c r="AX316" i="1" s="1"/>
  <c r="BD316" i="1" a="1"/>
  <c r="BD316" i="1" s="1"/>
  <c r="BI316" i="1" a="1"/>
  <c r="BI316" i="1" s="1"/>
  <c r="BU316" i="1" a="1"/>
  <c r="BU316" i="1" s="1"/>
  <c r="CA316" i="1" a="1"/>
  <c r="CA316" i="1" s="1"/>
  <c r="BH317" i="1" a="1"/>
  <c r="BH317" i="1" s="1"/>
  <c r="BN317" i="1" a="1"/>
  <c r="BN317" i="1" s="1"/>
  <c r="BT317" i="1" a="1"/>
  <c r="BT317" i="1" s="1"/>
  <c r="CF317" i="1" a="1"/>
  <c r="CF317" i="1" s="1"/>
  <c r="AZ318" i="1" a="1"/>
  <c r="AZ318" i="1" s="1"/>
  <c r="BF318" i="1" a="1"/>
  <c r="BF318" i="1" s="1"/>
  <c r="BL318" i="1" a="1"/>
  <c r="BL318" i="1" s="1"/>
  <c r="CH318" i="1" a="1"/>
  <c r="CH318" i="1" s="1"/>
  <c r="BC319" i="1" a="1"/>
  <c r="BC319" i="1" s="1"/>
  <c r="BI319" i="1" a="1"/>
  <c r="BI319" i="1" s="1"/>
  <c r="BT319" i="1" a="1"/>
  <c r="BT319" i="1" s="1"/>
  <c r="BZ319" i="1" a="1"/>
  <c r="BZ319" i="1" s="1"/>
  <c r="CF319" i="1" a="1"/>
  <c r="CF319" i="1" s="1"/>
  <c r="BV320" i="1" a="1"/>
  <c r="BV320" i="1" s="1"/>
  <c r="CC320" i="1" a="1"/>
  <c r="CC320" i="1" s="1"/>
  <c r="CC422" i="1" s="1"/>
  <c r="CI320" i="1" a="1"/>
  <c r="CI320" i="1" s="1"/>
  <c r="BH321" i="1" a="1"/>
  <c r="BH321" i="1" s="1"/>
  <c r="BN321" i="1" a="1"/>
  <c r="BN321" i="1" s="1"/>
  <c r="BT321" i="1" a="1"/>
  <c r="BT321" i="1" s="1"/>
  <c r="BK322" i="1" a="1"/>
  <c r="BK322" i="1" s="1"/>
  <c r="BR322" i="1" a="1"/>
  <c r="BR322" i="1" s="1"/>
  <c r="BX322" i="1" a="1"/>
  <c r="BX322" i="1" s="1"/>
  <c r="CD322" i="1" a="1"/>
  <c r="CD322" i="1" s="1"/>
  <c r="AY323" i="1" a="1"/>
  <c r="AY323" i="1" s="1"/>
  <c r="BD323" i="1" a="1"/>
  <c r="BD323" i="1" s="1"/>
  <c r="BA311" i="1" a="1"/>
  <c r="BA311" i="1" s="1"/>
  <c r="BU311" i="1" a="1"/>
  <c r="BU311" i="1" s="1"/>
  <c r="CH311" i="1" a="1"/>
  <c r="CH311" i="1" s="1"/>
  <c r="BO312" i="1" a="1"/>
  <c r="BO312" i="1" s="1"/>
  <c r="BX312" i="1" a="1"/>
  <c r="BX312" i="1" s="1"/>
  <c r="CF312" i="1" a="1"/>
  <c r="CF312" i="1" s="1"/>
  <c r="BJ313" i="1" a="1"/>
  <c r="BJ313" i="1" s="1"/>
  <c r="BQ313" i="1" a="1"/>
  <c r="BQ313" i="1" s="1"/>
  <c r="BX313" i="1" a="1"/>
  <c r="BX313" i="1" s="1"/>
  <c r="CE313" i="1" a="1"/>
  <c r="CE313" i="1" s="1"/>
  <c r="BV314" i="1" a="1"/>
  <c r="BV314" i="1" s="1"/>
  <c r="CB314" i="1" a="1"/>
  <c r="CB314" i="1" s="1"/>
  <c r="CH314" i="1" a="1"/>
  <c r="CH314" i="1" s="1"/>
  <c r="BG315" i="1" a="1"/>
  <c r="BG315" i="1" s="1"/>
  <c r="BM315" i="1" a="1"/>
  <c r="BM315" i="1" s="1"/>
  <c r="BT315" i="1" a="1"/>
  <c r="BT315" i="1" s="1"/>
  <c r="BJ316" i="1" a="1"/>
  <c r="BJ316" i="1" s="1"/>
  <c r="BA310" i="1" a="1"/>
  <c r="BA310" i="1" s="1"/>
  <c r="BD311" i="1" a="1"/>
  <c r="BD311" i="1" s="1"/>
  <c r="CI311" i="1" a="1"/>
  <c r="CI311" i="1" s="1"/>
  <c r="BG312" i="1" a="1"/>
  <c r="BG312" i="1" s="1"/>
  <c r="BG414" i="1" s="1"/>
  <c r="N138" i="7" s="1"/>
  <c r="CG312" i="1" a="1"/>
  <c r="CG312" i="1" s="1"/>
  <c r="CG414" i="1" s="1"/>
  <c r="AJ138" i="7" s="1"/>
  <c r="AJ38" i="7" s="1"/>
  <c r="BC313" i="1" a="1"/>
  <c r="BC313" i="1" s="1"/>
  <c r="BK313" i="1" a="1"/>
  <c r="BK313" i="1" s="1"/>
  <c r="BR313" i="1" a="1"/>
  <c r="BR313" i="1" s="1"/>
  <c r="CF313" i="1" a="1"/>
  <c r="CF313" i="1" s="1"/>
  <c r="AY314" i="1" a="1"/>
  <c r="AY314" i="1" s="1"/>
  <c r="BE314" i="1" a="1"/>
  <c r="BE314" i="1" s="1"/>
  <c r="BK314" i="1" a="1"/>
  <c r="BK314" i="1" s="1"/>
  <c r="BQ314" i="1" a="1"/>
  <c r="BQ314" i="1" s="1"/>
  <c r="BW314" i="1" a="1"/>
  <c r="BW314" i="1" s="1"/>
  <c r="CI314" i="1" a="1"/>
  <c r="CI314" i="1" s="1"/>
  <c r="BB315" i="1" a="1"/>
  <c r="BB315" i="1" s="1"/>
  <c r="BH315" i="1" a="1"/>
  <c r="BH315" i="1" s="1"/>
  <c r="BY315" i="1" a="1"/>
  <c r="BY315" i="1" s="1"/>
  <c r="CE315" i="1" a="1"/>
  <c r="CE315" i="1" s="1"/>
  <c r="AY316" i="1" a="1"/>
  <c r="AY316" i="1" s="1"/>
  <c r="BE316" i="1" a="1"/>
  <c r="BE316" i="1" s="1"/>
  <c r="BK316" i="1" a="1"/>
  <c r="BK316" i="1" s="1"/>
  <c r="BW316" i="1" a="1"/>
  <c r="BW316" i="1" s="1"/>
  <c r="CB316" i="1" a="1"/>
  <c r="CB316" i="1" s="1"/>
  <c r="CH316" i="1" a="1"/>
  <c r="CH316" i="1" s="1"/>
  <c r="BB317" i="1" a="1"/>
  <c r="BB317" i="1" s="1"/>
  <c r="BP317" i="1" a="1"/>
  <c r="BP317" i="1" s="1"/>
  <c r="CB317" i="1" a="1"/>
  <c r="CB317" i="1" s="1"/>
  <c r="CG317" i="1" a="1"/>
  <c r="CG317" i="1" s="1"/>
  <c r="CG419" i="1" s="1"/>
  <c r="AJ143" i="7" s="1"/>
  <c r="AJ43" i="7" s="1"/>
  <c r="BA318" i="1" a="1"/>
  <c r="BA318" i="1" s="1"/>
  <c r="BG318" i="1" a="1"/>
  <c r="BG318" i="1" s="1"/>
  <c r="BM318" i="1" a="1"/>
  <c r="BM318" i="1" s="1"/>
  <c r="BS318" i="1" a="1"/>
  <c r="BS318" i="1" s="1"/>
  <c r="CE318" i="1" a="1"/>
  <c r="CE318" i="1" s="1"/>
  <c r="AX319" i="1" a="1"/>
  <c r="AX319" i="1" s="1"/>
  <c r="BD319" i="1" a="1"/>
  <c r="BD319" i="1" s="1"/>
  <c r="BJ319" i="1" a="1"/>
  <c r="BJ319" i="1" s="1"/>
  <c r="BP319" i="1" a="1"/>
  <c r="BP319" i="1" s="1"/>
  <c r="BV319" i="1" a="1"/>
  <c r="BV319" i="1" s="1"/>
  <c r="CA319" i="1" a="1"/>
  <c r="CA319" i="1" s="1"/>
  <c r="CH319" i="1" a="1"/>
  <c r="CH319" i="1" s="1"/>
  <c r="BA320" i="1" a="1"/>
  <c r="BA320" i="1" s="1"/>
  <c r="BG320" i="1" a="1"/>
  <c r="BG320" i="1" s="1"/>
  <c r="BS320" i="1" a="1"/>
  <c r="BS320" i="1" s="1"/>
  <c r="BX320" i="1" a="1"/>
  <c r="BX320" i="1" s="1"/>
  <c r="CD320" i="1" a="1"/>
  <c r="CD320" i="1" s="1"/>
  <c r="AX321" i="1" a="1"/>
  <c r="AX321" i="1" s="1"/>
  <c r="BD321" i="1" a="1"/>
  <c r="BD321" i="1" s="1"/>
  <c r="BJ321" i="1" a="1"/>
  <c r="BJ321" i="1" s="1"/>
  <c r="BO321" i="1" a="1"/>
  <c r="BO321" i="1" s="1"/>
  <c r="BV321" i="1" a="1"/>
  <c r="BV321" i="1" s="1"/>
  <c r="CA321" i="1" a="1"/>
  <c r="CA321" i="1" s="1"/>
  <c r="CG321" i="1" a="1"/>
  <c r="CG321" i="1" s="1"/>
  <c r="CG423" i="1" s="1"/>
  <c r="AJ147" i="7" s="1"/>
  <c r="AJ47" i="7" s="1"/>
  <c r="BG322" i="1" a="1"/>
  <c r="BG322" i="1" s="1"/>
  <c r="BM322" i="1" a="1"/>
  <c r="BM322" i="1" s="1"/>
  <c r="CF322" i="1" a="1"/>
  <c r="CF322" i="1" s="1"/>
  <c r="AZ323" i="1" a="1"/>
  <c r="AZ323" i="1" s="1"/>
  <c r="BF323" i="1" a="1"/>
  <c r="BF323" i="1" s="1"/>
  <c r="BM323" i="1" a="1"/>
  <c r="BM323" i="1" s="1"/>
  <c r="BS323" i="1" a="1"/>
  <c r="BS323" i="1" s="1"/>
  <c r="BY323" i="1" a="1"/>
  <c r="BY323" i="1" s="1"/>
  <c r="AY324" i="1" a="1"/>
  <c r="AY324" i="1" s="1"/>
  <c r="BG310" i="1" a="1"/>
  <c r="BG310" i="1" s="1"/>
  <c r="BF311" i="1" a="1"/>
  <c r="BF311" i="1" s="1"/>
  <c r="BX311" i="1" a="1"/>
  <c r="BX311" i="1" s="1"/>
  <c r="AX312" i="1" a="1"/>
  <c r="AX312" i="1" s="1"/>
  <c r="BQ312" i="1" a="1"/>
  <c r="BQ312" i="1" s="1"/>
  <c r="BZ312" i="1" a="1"/>
  <c r="BZ312" i="1" s="1"/>
  <c r="CI312" i="1" a="1"/>
  <c r="CI312" i="1" s="1"/>
  <c r="CI414" i="1" s="1"/>
  <c r="AL138" i="7" s="1"/>
  <c r="AL38" i="7" s="1"/>
  <c r="BD313" i="1" a="1"/>
  <c r="BD313" i="1" s="1"/>
  <c r="BL313" i="1" a="1"/>
  <c r="BL313" i="1" s="1"/>
  <c r="BY313" i="1" a="1"/>
  <c r="BY313" i="1" s="1"/>
  <c r="AZ314" i="1" a="1"/>
  <c r="AZ314" i="1" s="1"/>
  <c r="BF314" i="1" a="1"/>
  <c r="BF314" i="1" s="1"/>
  <c r="BL314" i="1" a="1"/>
  <c r="BL314" i="1" s="1"/>
  <c r="BR314" i="1" a="1"/>
  <c r="BR314" i="1" s="1"/>
  <c r="BX314" i="1" a="1"/>
  <c r="BX314" i="1" s="1"/>
  <c r="CC314" i="1" a="1"/>
  <c r="CC314" i="1" s="1"/>
  <c r="BC315" i="1" a="1"/>
  <c r="BC315" i="1" s="1"/>
  <c r="BI315" i="1" a="1"/>
  <c r="BI315" i="1" s="1"/>
  <c r="BN315" i="1" a="1"/>
  <c r="BN315" i="1" s="1"/>
  <c r="BU315" i="1" a="1"/>
  <c r="BU315" i="1" s="1"/>
  <c r="BZ315" i="1" a="1"/>
  <c r="BZ315" i="1" s="1"/>
  <c r="CF315" i="1" a="1"/>
  <c r="CF315" i="1" s="1"/>
  <c r="AZ316" i="1" a="1"/>
  <c r="AZ316" i="1" s="1"/>
  <c r="AZ418" i="1" s="1"/>
  <c r="G142" i="7" s="1"/>
  <c r="BF316" i="1" a="1"/>
  <c r="BF316" i="1" s="1"/>
  <c r="BL316" i="1" a="1"/>
  <c r="BL316" i="1" s="1"/>
  <c r="BQ316" i="1" a="1"/>
  <c r="BQ316" i="1" s="1"/>
  <c r="CC316" i="1" a="1"/>
  <c r="CC316" i="1" s="1"/>
  <c r="CI316" i="1" a="1"/>
  <c r="CI316" i="1" s="1"/>
  <c r="BC317" i="1" a="1"/>
  <c r="BC317" i="1" s="1"/>
  <c r="BJ317" i="1" a="1"/>
  <c r="BJ317" i="1" s="1"/>
  <c r="BQ317" i="1" a="1"/>
  <c r="BQ317" i="1" s="1"/>
  <c r="BV317" i="1" a="1"/>
  <c r="BV317" i="1" s="1"/>
  <c r="BB318" i="1" a="1"/>
  <c r="BB318" i="1" s="1"/>
  <c r="BH318" i="1" a="1"/>
  <c r="BH318" i="1" s="1"/>
  <c r="BN318" i="1" a="1"/>
  <c r="BN318" i="1" s="1"/>
  <c r="BT318" i="1" a="1"/>
  <c r="BT318" i="1" s="1"/>
  <c r="BY318" i="1" a="1"/>
  <c r="BY318" i="1" s="1"/>
  <c r="AY319" i="1" a="1"/>
  <c r="AY319" i="1" s="1"/>
  <c r="BE319" i="1" a="1"/>
  <c r="BE319" i="1" s="1"/>
  <c r="BK319" i="1" a="1"/>
  <c r="BK319" i="1" s="1"/>
  <c r="BQ319" i="1" a="1"/>
  <c r="BQ319" i="1" s="1"/>
  <c r="BW319" i="1" a="1"/>
  <c r="BW319" i="1" s="1"/>
  <c r="BB320" i="1" a="1"/>
  <c r="BB320" i="1" s="1"/>
  <c r="BH320" i="1" a="1"/>
  <c r="BH320" i="1" s="1"/>
  <c r="BM320" i="1" a="1"/>
  <c r="BM320" i="1" s="1"/>
  <c r="BY320" i="1" a="1"/>
  <c r="BY320" i="1" s="1"/>
  <c r="CE320" i="1" a="1"/>
  <c r="CE320" i="1" s="1"/>
  <c r="AY321" i="1" a="1"/>
  <c r="AY321" i="1" s="1"/>
  <c r="BE321" i="1" a="1"/>
  <c r="BE321" i="1" s="1"/>
  <c r="BK321" i="1" a="1"/>
  <c r="BK321" i="1" s="1"/>
  <c r="CB321" i="1" a="1"/>
  <c r="CB321" i="1" s="1"/>
  <c r="CH321" i="1" a="1"/>
  <c r="CH321" i="1" s="1"/>
  <c r="BA322" i="1" a="1"/>
  <c r="BA322" i="1" s="1"/>
  <c r="BN322" i="1" a="1"/>
  <c r="BN322" i="1" s="1"/>
  <c r="BT322" i="1" a="1"/>
  <c r="BT322" i="1" s="1"/>
  <c r="BZ322" i="1" a="1"/>
  <c r="BZ322" i="1" s="1"/>
  <c r="BA323" i="1" a="1"/>
  <c r="BA323" i="1" s="1"/>
  <c r="BG323" i="1" a="1"/>
  <c r="BG323" i="1" s="1"/>
  <c r="BZ323" i="1" a="1"/>
  <c r="BZ323" i="1" s="1"/>
  <c r="CF323" i="1" a="1"/>
  <c r="CF323" i="1" s="1"/>
  <c r="AZ324" i="1" a="1"/>
  <c r="AZ324" i="1" s="1"/>
  <c r="BG324" i="1" a="1"/>
  <c r="BG324" i="1" s="1"/>
  <c r="BL310" i="1" a="1"/>
  <c r="BL310" i="1" s="1"/>
  <c r="BJ311" i="1" a="1"/>
  <c r="BJ311" i="1" s="1"/>
  <c r="BZ311" i="1" a="1"/>
  <c r="BZ311" i="1" s="1"/>
  <c r="BR312" i="1" a="1"/>
  <c r="BR312" i="1" s="1"/>
  <c r="CA312" i="1" a="1"/>
  <c r="CA312" i="1" s="1"/>
  <c r="AX313" i="1" a="1"/>
  <c r="AX313" i="1" s="1"/>
  <c r="BE313" i="1" a="1"/>
  <c r="BE313" i="1" s="1"/>
  <c r="BM313" i="1" a="1"/>
  <c r="BM313" i="1" s="1"/>
  <c r="BS313" i="1" a="1"/>
  <c r="BS313" i="1" s="1"/>
  <c r="CG313" i="1" a="1"/>
  <c r="CG313" i="1" s="1"/>
  <c r="BA314" i="1" a="1"/>
  <c r="BA314" i="1" s="1"/>
  <c r="BG314" i="1" a="1"/>
  <c r="BG314" i="1" s="1"/>
  <c r="BY314" i="1" a="1"/>
  <c r="BY314" i="1" s="1"/>
  <c r="CD314" i="1" a="1"/>
  <c r="CD314" i="1" s="1"/>
  <c r="AX315" i="1" a="1"/>
  <c r="AX315" i="1" s="1"/>
  <c r="BD315" i="1" a="1"/>
  <c r="BD315" i="1" s="1"/>
  <c r="BJ315" i="1" a="1"/>
  <c r="BJ315" i="1" s="1"/>
  <c r="BO315" i="1" a="1"/>
  <c r="BO315" i="1" s="1"/>
  <c r="CA315" i="1" a="1"/>
  <c r="CA315" i="1" s="1"/>
  <c r="CG315" i="1" a="1"/>
  <c r="CG315" i="1" s="1"/>
  <c r="BM316" i="1" a="1"/>
  <c r="BM316" i="1" s="1"/>
  <c r="BR316" i="1" a="1"/>
  <c r="BR316" i="1" s="1"/>
  <c r="BX316" i="1" a="1"/>
  <c r="BX316" i="1" s="1"/>
  <c r="CD316" i="1" a="1"/>
  <c r="CD316" i="1" s="1"/>
  <c r="AX317" i="1" a="1"/>
  <c r="AX317" i="1" s="1"/>
  <c r="AX419" i="1" s="1"/>
  <c r="E143" i="7" s="1"/>
  <c r="BD317" i="1" a="1"/>
  <c r="BD317" i="1" s="1"/>
  <c r="BK317" i="1" a="1"/>
  <c r="BK317" i="1" s="1"/>
  <c r="BW317" i="1" a="1"/>
  <c r="BW317" i="1" s="1"/>
  <c r="CC317" i="1" a="1"/>
  <c r="CC317" i="1" s="1"/>
  <c r="CH317" i="1" a="1"/>
  <c r="CH317" i="1" s="1"/>
  <c r="BC318" i="1" a="1"/>
  <c r="BC318" i="1" s="1"/>
  <c r="BI318" i="1" a="1"/>
  <c r="BI318" i="1" s="1"/>
  <c r="BO318" i="1" a="1"/>
  <c r="BO318" i="1" s="1"/>
  <c r="BZ318" i="1" a="1"/>
  <c r="BZ318" i="1" s="1"/>
  <c r="CF318" i="1" a="1"/>
  <c r="CF318" i="1" s="1"/>
  <c r="AZ319" i="1" a="1"/>
  <c r="AZ319" i="1" s="1"/>
  <c r="CB319" i="1" a="1"/>
  <c r="CB319" i="1" s="1"/>
  <c r="CI319" i="1" a="1"/>
  <c r="CI319" i="1" s="1"/>
  <c r="BC320" i="1" a="1"/>
  <c r="BC320" i="1" s="1"/>
  <c r="BN320" i="1" a="1"/>
  <c r="BN320" i="1" s="1"/>
  <c r="BT320" i="1" a="1"/>
  <c r="BT320" i="1" s="1"/>
  <c r="BZ320" i="1" a="1"/>
  <c r="BZ320" i="1" s="1"/>
  <c r="BP321" i="1" a="1"/>
  <c r="BP321" i="1" s="1"/>
  <c r="BW321" i="1" a="1"/>
  <c r="BW321" i="1" s="1"/>
  <c r="CC321" i="1" a="1"/>
  <c r="CC321" i="1" s="1"/>
  <c r="BB322" i="1" a="1"/>
  <c r="BB322" i="1" s="1"/>
  <c r="BH322" i="1" a="1"/>
  <c r="BH322" i="1" s="1"/>
  <c r="BO322" i="1" a="1"/>
  <c r="BO322" i="1" s="1"/>
  <c r="BU322" i="1" a="1"/>
  <c r="BU322" i="1" s="1"/>
  <c r="CA322" i="1" a="1"/>
  <c r="CA322" i="1" s="1"/>
  <c r="CG322" i="1" a="1"/>
  <c r="CG322" i="1" s="1"/>
  <c r="BH323" i="1" a="1"/>
  <c r="BH323" i="1" s="1"/>
  <c r="BN323" i="1" a="1"/>
  <c r="BN323" i="1" s="1"/>
  <c r="BT323" i="1" a="1"/>
  <c r="BT323" i="1" s="1"/>
  <c r="CG323" i="1" a="1"/>
  <c r="CG323" i="1" s="1"/>
  <c r="BA324" i="1" a="1"/>
  <c r="BA324" i="1" s="1"/>
  <c r="BT324" i="1" a="1"/>
  <c r="BT324" i="1" s="1"/>
  <c r="BZ324" i="1" a="1"/>
  <c r="BZ324" i="1" s="1"/>
  <c r="CF324" i="1" a="1"/>
  <c r="CF324" i="1" s="1"/>
  <c r="BA325" i="1" a="1"/>
  <c r="BA325" i="1" s="1"/>
  <c r="BS310" i="1" a="1"/>
  <c r="BS310" i="1" s="1"/>
  <c r="BM311" i="1" a="1"/>
  <c r="BM311" i="1" s="1"/>
  <c r="CA311" i="1" a="1"/>
  <c r="CA311" i="1" s="1"/>
  <c r="AZ312" i="1" a="1"/>
  <c r="AZ312" i="1" s="1"/>
  <c r="AZ414" i="1" s="1"/>
  <c r="G138" i="7" s="1"/>
  <c r="BI312" i="1" a="1"/>
  <c r="BI312" i="1" s="1"/>
  <c r="BS312" i="1" a="1"/>
  <c r="BS312" i="1" s="1"/>
  <c r="CC312" i="1" a="1"/>
  <c r="CC312" i="1" s="1"/>
  <c r="AY313" i="1" a="1"/>
  <c r="AY313" i="1" s="1"/>
  <c r="BF313" i="1" a="1"/>
  <c r="BF313" i="1" s="1"/>
  <c r="BT313" i="1" a="1"/>
  <c r="BT313" i="1" s="1"/>
  <c r="BZ313" i="1" a="1"/>
  <c r="BZ313" i="1" s="1"/>
  <c r="BB314" i="1" a="1"/>
  <c r="BB314" i="1" s="1"/>
  <c r="BM314" i="1" a="1"/>
  <c r="BM314" i="1" s="1"/>
  <c r="BS314" i="1" a="1"/>
  <c r="BS314" i="1" s="1"/>
  <c r="BZ314" i="1" a="1"/>
  <c r="BZ314" i="1" s="1"/>
  <c r="BP315" i="1" a="1"/>
  <c r="BP315" i="1" s="1"/>
  <c r="BV315" i="1" a="1"/>
  <c r="BV315" i="1" s="1"/>
  <c r="CB315" i="1" a="1"/>
  <c r="CB315" i="1" s="1"/>
  <c r="BA316" i="1" a="1"/>
  <c r="BA316" i="1" s="1"/>
  <c r="BG316" i="1" a="1"/>
  <c r="BG316" i="1" s="1"/>
  <c r="BN316" i="1" a="1"/>
  <c r="BN316" i="1" s="1"/>
  <c r="BE317" i="1" a="1"/>
  <c r="BE317" i="1" s="1"/>
  <c r="BL317" i="1" a="1"/>
  <c r="BL317" i="1" s="1"/>
  <c r="BR317" i="1" a="1"/>
  <c r="BR317" i="1" s="1"/>
  <c r="BX317" i="1" a="1"/>
  <c r="BX317" i="1" s="1"/>
  <c r="CD317" i="1" a="1"/>
  <c r="CD317" i="1" s="1"/>
  <c r="CI317" i="1" a="1"/>
  <c r="CI317" i="1" s="1"/>
  <c r="BJ318" i="1" a="1"/>
  <c r="BJ318" i="1" s="1"/>
  <c r="BU318" i="1" a="1"/>
  <c r="BU318" i="1" s="1"/>
  <c r="CA318" i="1" a="1"/>
  <c r="CA318" i="1" s="1"/>
  <c r="BA319" i="1" a="1"/>
  <c r="BA319" i="1" s="1"/>
  <c r="BF319" i="1" a="1"/>
  <c r="BF319" i="1" s="1"/>
  <c r="BL319" i="1" a="1"/>
  <c r="BL319" i="1" s="1"/>
  <c r="BR319" i="1" a="1"/>
  <c r="BR319" i="1" s="1"/>
  <c r="BX319" i="1" a="1"/>
  <c r="BX319" i="1" s="1"/>
  <c r="CC319" i="1" a="1"/>
  <c r="CC319" i="1" s="1"/>
  <c r="BI320" i="1" a="1"/>
  <c r="BI320" i="1" s="1"/>
  <c r="BO320" i="1" a="1"/>
  <c r="BO320" i="1" s="1"/>
  <c r="CA320" i="1" a="1"/>
  <c r="CA320" i="1" s="1"/>
  <c r="CF320" i="1" a="1"/>
  <c r="CF320" i="1" s="1"/>
  <c r="AZ321" i="1" a="1"/>
  <c r="AZ321" i="1" s="1"/>
  <c r="BF321" i="1" a="1"/>
  <c r="BF321" i="1" s="1"/>
  <c r="BL321" i="1" a="1"/>
  <c r="BL321" i="1" s="1"/>
  <c r="BQ321" i="1" a="1"/>
  <c r="BQ321" i="1" s="1"/>
  <c r="CI321" i="1" a="1"/>
  <c r="CI321" i="1" s="1"/>
  <c r="CI423" i="1" s="1"/>
  <c r="AL147" i="7" s="1"/>
  <c r="AL47" i="7" s="1"/>
  <c r="BC322" i="1" a="1"/>
  <c r="BC322" i="1" s="1"/>
  <c r="BI322" i="1" a="1"/>
  <c r="BI322" i="1" s="1"/>
  <c r="BP322" i="1" a="1"/>
  <c r="BP322" i="1" s="1"/>
  <c r="BV322" i="1" a="1"/>
  <c r="BV322" i="1" s="1"/>
  <c r="CB322" i="1" a="1"/>
  <c r="CB322" i="1" s="1"/>
  <c r="CH322" i="1" a="1"/>
  <c r="CH322" i="1" s="1"/>
  <c r="BB323" i="1" a="1"/>
  <c r="BB323" i="1" s="1"/>
  <c r="BI323" i="1" a="1"/>
  <c r="BI323" i="1" s="1"/>
  <c r="BO323" i="1" a="1"/>
  <c r="BO323" i="1" s="1"/>
  <c r="BU323" i="1" a="1"/>
  <c r="BU323" i="1" s="1"/>
  <c r="CA323" i="1" a="1"/>
  <c r="CA323" i="1" s="1"/>
  <c r="BB324" i="1" a="1"/>
  <c r="BB324" i="1" s="1"/>
  <c r="BH324" i="1" a="1"/>
  <c r="BH324" i="1" s="1"/>
  <c r="BN324" i="1" a="1"/>
  <c r="BN324" i="1" s="1"/>
  <c r="CA324" i="1" a="1"/>
  <c r="CA324" i="1" s="1"/>
  <c r="CG324" i="1" a="1"/>
  <c r="CG324" i="1" s="1"/>
  <c r="CG426" i="1" s="1"/>
  <c r="AJ150" i="7" s="1"/>
  <c r="AJ50" i="7" s="1"/>
  <c r="BX310" i="1" a="1"/>
  <c r="BX310" i="1" s="1"/>
  <c r="CD311" i="1" a="1"/>
  <c r="CD311" i="1" s="1"/>
  <c r="BA312" i="1" a="1"/>
  <c r="BA312" i="1" s="1"/>
  <c r="BK312" i="1" a="1"/>
  <c r="BK312" i="1" s="1"/>
  <c r="BT312" i="1" a="1"/>
  <c r="BT312" i="1" s="1"/>
  <c r="CD312" i="1" a="1"/>
  <c r="CD312" i="1" s="1"/>
  <c r="BG313" i="1" a="1"/>
  <c r="BG313" i="1" s="1"/>
  <c r="BG415" i="1" s="1"/>
  <c r="N139" i="7" s="1"/>
  <c r="BN313" i="1" a="1"/>
  <c r="BN313" i="1" s="1"/>
  <c r="BU313" i="1" a="1"/>
  <c r="BU313" i="1" s="1"/>
  <c r="CA313" i="1" a="1"/>
  <c r="CA313" i="1" s="1"/>
  <c r="BC314" i="1" a="1"/>
  <c r="BC314" i="1" s="1"/>
  <c r="BH314" i="1" a="1"/>
  <c r="BH314" i="1" s="1"/>
  <c r="BN314" i="1" a="1"/>
  <c r="BN314" i="1" s="1"/>
  <c r="CE314" i="1" a="1"/>
  <c r="CE314" i="1" s="1"/>
  <c r="AY315" i="1" a="1"/>
  <c r="AY315" i="1" s="1"/>
  <c r="AY417" i="1" s="1"/>
  <c r="F141" i="7" s="1"/>
  <c r="BE315" i="1" a="1"/>
  <c r="BE315" i="1" s="1"/>
  <c r="BK315" i="1" a="1"/>
  <c r="BK315" i="1" s="1"/>
  <c r="BQ315" i="1" a="1"/>
  <c r="BQ315" i="1" s="1"/>
  <c r="CC315" i="1" a="1"/>
  <c r="CC315" i="1" s="1"/>
  <c r="CH315" i="1" a="1"/>
  <c r="CH315" i="1" s="1"/>
  <c r="BB316" i="1" a="1"/>
  <c r="BB316" i="1" s="1"/>
  <c r="BS316" i="1" a="1"/>
  <c r="BS316" i="1" s="1"/>
  <c r="BY316" i="1" a="1"/>
  <c r="BY316" i="1" s="1"/>
  <c r="BY418" i="1" s="1"/>
  <c r="AF142" i="7" s="1"/>
  <c r="CE316" i="1" a="1"/>
  <c r="CE316" i="1" s="1"/>
  <c r="AY317" i="1" a="1"/>
  <c r="AY317" i="1" s="1"/>
  <c r="BF317" i="1" a="1"/>
  <c r="BF317" i="1" s="1"/>
  <c r="BY317" i="1" a="1"/>
  <c r="BY317" i="1" s="1"/>
  <c r="AX318" i="1" a="1"/>
  <c r="AX318" i="1" s="1"/>
  <c r="BD318" i="1" a="1"/>
  <c r="BD318" i="1" s="1"/>
  <c r="BK318" i="1" a="1"/>
  <c r="BK318" i="1" s="1"/>
  <c r="BP318" i="1" a="1"/>
  <c r="BP318" i="1" s="1"/>
  <c r="BV318" i="1" a="1"/>
  <c r="BV318" i="1" s="1"/>
  <c r="CB318" i="1" a="1"/>
  <c r="CB318" i="1" s="1"/>
  <c r="CG318" i="1" a="1"/>
  <c r="CG318" i="1" s="1"/>
  <c r="BB319" i="1" a="1"/>
  <c r="BB319" i="1" s="1"/>
  <c r="BG319" i="1" a="1"/>
  <c r="BG319" i="1" s="1"/>
  <c r="BM319" i="1" a="1"/>
  <c r="BM319" i="1" s="1"/>
  <c r="BY319" i="1" a="1"/>
  <c r="BY319" i="1" s="1"/>
  <c r="CD319" i="1" a="1"/>
  <c r="CD319" i="1" s="1"/>
  <c r="AX320" i="1" a="1"/>
  <c r="AX320" i="1" s="1"/>
  <c r="AX422" i="1" s="1"/>
  <c r="E146" i="7" s="1"/>
  <c r="BD320" i="1" a="1"/>
  <c r="BD320" i="1" s="1"/>
  <c r="BJ320" i="1" a="1"/>
  <c r="BJ320" i="1" s="1"/>
  <c r="BP320" i="1" a="1"/>
  <c r="BP320" i="1" s="1"/>
  <c r="BU320" i="1" a="1"/>
  <c r="BU320" i="1" s="1"/>
  <c r="CB320" i="1" a="1"/>
  <c r="CB320" i="1" s="1"/>
  <c r="CG320" i="1" a="1"/>
  <c r="CG320" i="1" s="1"/>
  <c r="BA321" i="1" a="1"/>
  <c r="BA321" i="1" s="1"/>
  <c r="BM321" i="1" a="1"/>
  <c r="BM321" i="1" s="1"/>
  <c r="BR321" i="1" a="1"/>
  <c r="BR321" i="1" s="1"/>
  <c r="BX321" i="1" a="1"/>
  <c r="BX321" i="1" s="1"/>
  <c r="CD321" i="1" a="1"/>
  <c r="CD321" i="1" s="1"/>
  <c r="AX322" i="1" a="1"/>
  <c r="AX322" i="1" s="1"/>
  <c r="BD322" i="1" a="1"/>
  <c r="BD322" i="1" s="1"/>
  <c r="BW322" i="1" a="1"/>
  <c r="BW322" i="1" s="1"/>
  <c r="CI322" i="1" a="1"/>
  <c r="CI322" i="1" s="1"/>
  <c r="BC323" i="1" a="1"/>
  <c r="BC323" i="1" s="1"/>
  <c r="BJ323" i="1" a="1"/>
  <c r="BJ323" i="1" s="1"/>
  <c r="BP323" i="1" a="1"/>
  <c r="BP323" i="1" s="1"/>
  <c r="BV323" i="1" a="1"/>
  <c r="BV323" i="1" s="1"/>
  <c r="CB323" i="1" a="1"/>
  <c r="CB323" i="1" s="1"/>
  <c r="CH323" i="1" a="1"/>
  <c r="CH323" i="1" s="1"/>
  <c r="BC324" i="1" a="1"/>
  <c r="BC324" i="1" s="1"/>
  <c r="CD310" i="1" a="1"/>
  <c r="CD310" i="1" s="1"/>
  <c r="BO311" i="1" a="1"/>
  <c r="BO311" i="1" s="1"/>
  <c r="CF311" i="1" a="1"/>
  <c r="CF311" i="1" s="1"/>
  <c r="BC312" i="1" a="1"/>
  <c r="BC312" i="1" s="1"/>
  <c r="BL312" i="1" a="1"/>
  <c r="BL312" i="1" s="1"/>
  <c r="BU312" i="1" a="1"/>
  <c r="BU312" i="1" s="1"/>
  <c r="BA313" i="1" a="1"/>
  <c r="BA313" i="1" s="1"/>
  <c r="BI313" i="1" a="1"/>
  <c r="BI313" i="1" s="1"/>
  <c r="BO313" i="1" a="1"/>
  <c r="BO313" i="1" s="1"/>
  <c r="BO415" i="1" s="1"/>
  <c r="V139" i="7" s="1"/>
  <c r="BV313" i="1" a="1"/>
  <c r="BV313" i="1" s="1"/>
  <c r="CC313" i="1" a="1"/>
  <c r="CC313" i="1" s="1"/>
  <c r="CI313" i="1" a="1"/>
  <c r="CI313" i="1" s="1"/>
  <c r="BI314" i="1" a="1"/>
  <c r="BI314" i="1" s="1"/>
  <c r="BO314" i="1" a="1"/>
  <c r="BO314" i="1" s="1"/>
  <c r="BT314" i="1" a="1"/>
  <c r="BT314" i="1" s="1"/>
  <c r="CA314" i="1" a="1"/>
  <c r="CA314" i="1" s="1"/>
  <c r="CF314" i="1" a="1"/>
  <c r="CF314" i="1" s="1"/>
  <c r="AZ315" i="1" a="1"/>
  <c r="AZ315" i="1" s="1"/>
  <c r="AZ417" i="1" s="1"/>
  <c r="G141" i="7" s="1"/>
  <c r="BF315" i="1" a="1"/>
  <c r="BF315" i="1" s="1"/>
  <c r="BL315" i="1" a="1"/>
  <c r="BL315" i="1" s="1"/>
  <c r="BR315" i="1" a="1"/>
  <c r="BR315" i="1" s="1"/>
  <c r="BW315" i="1" a="1"/>
  <c r="BW315" i="1" s="1"/>
  <c r="CI315" i="1" a="1"/>
  <c r="CI315" i="1" s="1"/>
  <c r="BC316" i="1" a="1"/>
  <c r="BC316" i="1" s="1"/>
  <c r="BH316" i="1" a="1"/>
  <c r="BH316" i="1" s="1"/>
  <c r="BO316" i="1" a="1"/>
  <c r="BO316" i="1" s="1"/>
  <c r="BT316" i="1" a="1"/>
  <c r="BT316" i="1" s="1"/>
  <c r="BZ316" i="1" a="1"/>
  <c r="BZ316" i="1" s="1"/>
  <c r="CF316" i="1" a="1"/>
  <c r="CF316" i="1" s="1"/>
  <c r="AZ317" i="1" a="1"/>
  <c r="AZ317" i="1" s="1"/>
  <c r="BG317" i="1" a="1"/>
  <c r="BG317" i="1" s="1"/>
  <c r="BM317" i="1" a="1"/>
  <c r="BM317" i="1" s="1"/>
  <c r="BS317" i="1" a="1"/>
  <c r="BS317" i="1" s="1"/>
  <c r="BZ317" i="1" a="1"/>
  <c r="BZ317" i="1" s="1"/>
  <c r="CE317" i="1" a="1"/>
  <c r="CE317" i="1" s="1"/>
  <c r="AY318" i="1" a="1"/>
  <c r="AY318" i="1" s="1"/>
  <c r="BE318" i="1" a="1"/>
  <c r="BE318" i="1" s="1"/>
  <c r="BQ318" i="1" a="1"/>
  <c r="BQ318" i="1" s="1"/>
  <c r="BW318" i="1" a="1"/>
  <c r="BW318" i="1" s="1"/>
  <c r="CC318" i="1" a="1"/>
  <c r="CC318" i="1" s="1"/>
  <c r="BH319" i="1" a="1"/>
  <c r="BH319" i="1" s="1"/>
  <c r="BN319" i="1" a="1"/>
  <c r="BN319" i="1" s="1"/>
  <c r="BS319" i="1" a="1"/>
  <c r="BS319" i="1" s="1"/>
  <c r="CE319" i="1" a="1"/>
  <c r="CE319" i="1" s="1"/>
  <c r="AY320" i="1" a="1"/>
  <c r="AY320" i="1" s="1"/>
  <c r="BE320" i="1" a="1"/>
  <c r="BE320" i="1" s="1"/>
  <c r="BK320" i="1" a="1"/>
  <c r="BK320" i="1" s="1"/>
  <c r="BQ320" i="1" a="1"/>
  <c r="BQ320" i="1" s="1"/>
  <c r="CH320" i="1" a="1"/>
  <c r="CH320" i="1" s="1"/>
  <c r="BB321" i="1" a="1"/>
  <c r="BB321" i="1" s="1"/>
  <c r="BG321" i="1" a="1"/>
  <c r="BG321" i="1" s="1"/>
  <c r="BS321" i="1" a="1"/>
  <c r="BS321" i="1" s="1"/>
  <c r="BY321" i="1" a="1"/>
  <c r="BY321" i="1" s="1"/>
  <c r="CE321" i="1" a="1"/>
  <c r="CE321" i="1" s="1"/>
  <c r="AY322" i="1" a="1"/>
  <c r="AY322" i="1" s="1"/>
  <c r="BE322" i="1" a="1"/>
  <c r="BE322" i="1" s="1"/>
  <c r="BJ322" i="1" a="1"/>
  <c r="BJ322" i="1" s="1"/>
  <c r="BQ322" i="1" a="1"/>
  <c r="BQ322" i="1" s="1"/>
  <c r="CC322" i="1" a="1"/>
  <c r="CC322" i="1" s="1"/>
  <c r="AX323" i="1" a="1"/>
  <c r="AX323" i="1" s="1"/>
  <c r="BQ323" i="1" a="1"/>
  <c r="BQ323" i="1" s="1"/>
  <c r="BP316" i="1" a="1"/>
  <c r="BP316" i="1" s="1"/>
  <c r="CA317" i="1" a="1"/>
  <c r="CA317" i="1" s="1"/>
  <c r="CI318" i="1" a="1"/>
  <c r="CI318" i="1" s="1"/>
  <c r="BF320" i="1" a="1"/>
  <c r="BF320" i="1" s="1"/>
  <c r="BY322" i="1" a="1"/>
  <c r="BY322" i="1" s="1"/>
  <c r="AX324" i="1" a="1"/>
  <c r="AX324" i="1" s="1"/>
  <c r="BS324" i="1" a="1"/>
  <c r="BS324" i="1" s="1"/>
  <c r="CB324" i="1" a="1"/>
  <c r="CB324" i="1" s="1"/>
  <c r="BF325" i="1" a="1"/>
  <c r="BF325" i="1" s="1"/>
  <c r="BM325" i="1" a="1"/>
  <c r="BM325" i="1" s="1"/>
  <c r="BY325" i="1" a="1"/>
  <c r="BY325" i="1" s="1"/>
  <c r="CE325" i="1" a="1"/>
  <c r="CE325" i="1" s="1"/>
  <c r="AY326" i="1" a="1"/>
  <c r="AY326" i="1" s="1"/>
  <c r="AY428" i="1" s="1"/>
  <c r="F152" i="7" s="1"/>
  <c r="BJ326" i="1" a="1"/>
  <c r="BJ326" i="1" s="1"/>
  <c r="BP326" i="1" a="1"/>
  <c r="BP326" i="1" s="1"/>
  <c r="BV326" i="1" a="1"/>
  <c r="BV326" i="1" s="1"/>
  <c r="CB326" i="1" a="1"/>
  <c r="CB326" i="1" s="1"/>
  <c r="BA327" i="1" a="1"/>
  <c r="BA327" i="1" s="1"/>
  <c r="BM327" i="1" a="1"/>
  <c r="BM327" i="1" s="1"/>
  <c r="BS327" i="1" a="1"/>
  <c r="BS327" i="1" s="1"/>
  <c r="BY327" i="1" a="1"/>
  <c r="BY327" i="1" s="1"/>
  <c r="AX328" i="1" a="1"/>
  <c r="AX328" i="1" s="1"/>
  <c r="BE328" i="1" a="1"/>
  <c r="BE328" i="1" s="1"/>
  <c r="BK328" i="1" a="1"/>
  <c r="BK328" i="1" s="1"/>
  <c r="BV328" i="1" a="1"/>
  <c r="BV328" i="1" s="1"/>
  <c r="CB328" i="1" a="1"/>
  <c r="CB328" i="1" s="1"/>
  <c r="BG329" i="1" a="1"/>
  <c r="BG329" i="1" s="1"/>
  <c r="BL329" i="1" a="1"/>
  <c r="BL329" i="1" s="1"/>
  <c r="BQ329" i="1" a="1"/>
  <c r="BQ329" i="1" s="1"/>
  <c r="BW329" i="1" a="1"/>
  <c r="BW329" i="1" s="1"/>
  <c r="CC329" i="1" a="1"/>
  <c r="CC329" i="1" s="1"/>
  <c r="CI329" i="1" a="1"/>
  <c r="CI329" i="1" s="1"/>
  <c r="BC330" i="1" a="1"/>
  <c r="BC330" i="1" s="1"/>
  <c r="BN330" i="1" a="1"/>
  <c r="BN330" i="1" s="1"/>
  <c r="BY330" i="1" a="1"/>
  <c r="BY330" i="1" s="1"/>
  <c r="CE330" i="1" a="1"/>
  <c r="CE330" i="1" s="1"/>
  <c r="BD331" i="1" a="1"/>
  <c r="BD331" i="1" s="1"/>
  <c r="BP331" i="1" a="1"/>
  <c r="BP331" i="1" s="1"/>
  <c r="BV331" i="1" a="1"/>
  <c r="BV331" i="1" s="1"/>
  <c r="BA332" i="1" a="1"/>
  <c r="BA332" i="1" s="1"/>
  <c r="BF332" i="1" a="1"/>
  <c r="BF332" i="1" s="1"/>
  <c r="BM332" i="1" a="1"/>
  <c r="BM332" i="1" s="1"/>
  <c r="BT332" i="1" a="1"/>
  <c r="BT332" i="1" s="1"/>
  <c r="BZ332" i="1" a="1"/>
  <c r="BZ332" i="1" s="1"/>
  <c r="CG332" i="1" a="1"/>
  <c r="CG332" i="1" s="1"/>
  <c r="CG434" i="1" s="1"/>
  <c r="AJ158" i="7" s="1"/>
  <c r="AJ58" i="7" s="1"/>
  <c r="BB333" i="1" a="1"/>
  <c r="BB333" i="1" s="1"/>
  <c r="CC333" i="1" a="1"/>
  <c r="CC333" i="1" s="1"/>
  <c r="AX334" i="1" a="1"/>
  <c r="AX334" i="1" s="1"/>
  <c r="BD334" i="1" a="1"/>
  <c r="BD334" i="1" s="1"/>
  <c r="BK334" i="1" a="1"/>
  <c r="BK334" i="1" s="1"/>
  <c r="BR334" i="1" a="1"/>
  <c r="BR334" i="1" s="1"/>
  <c r="BY334" i="1" a="1"/>
  <c r="BY334" i="1" s="1"/>
  <c r="CF334" i="1" a="1"/>
  <c r="CF334" i="1" s="1"/>
  <c r="AZ335" i="1" a="1"/>
  <c r="AZ335" i="1" s="1"/>
  <c r="BG335" i="1" a="1"/>
  <c r="BG335" i="1" s="1"/>
  <c r="BM335" i="1" a="1"/>
  <c r="BM335" i="1" s="1"/>
  <c r="BT335" i="1" a="1"/>
  <c r="BT335" i="1" s="1"/>
  <c r="CG335" i="1" a="1"/>
  <c r="CG335" i="1" s="1"/>
  <c r="BB336" i="1" a="1"/>
  <c r="BB336" i="1" s="1"/>
  <c r="BP336" i="1" a="1"/>
  <c r="BP336" i="1" s="1"/>
  <c r="BU336" i="1" a="1"/>
  <c r="BU336" i="1" s="1"/>
  <c r="CB336" i="1" a="1"/>
  <c r="CB336" i="1" s="1"/>
  <c r="BV316" i="1" a="1"/>
  <c r="BV316" i="1" s="1"/>
  <c r="BL320" i="1" a="1"/>
  <c r="BL320" i="1" s="1"/>
  <c r="BU321" i="1" a="1"/>
  <c r="BU321" i="1" s="1"/>
  <c r="CE322" i="1" a="1"/>
  <c r="CE322" i="1" s="1"/>
  <c r="BW323" i="1" a="1"/>
  <c r="BW323" i="1" s="1"/>
  <c r="BD324" i="1" a="1"/>
  <c r="BD324" i="1" s="1"/>
  <c r="BL324" i="1" a="1"/>
  <c r="BL324" i="1" s="1"/>
  <c r="BU324" i="1" a="1"/>
  <c r="BU324" i="1" s="1"/>
  <c r="CC324" i="1" a="1"/>
  <c r="CC324" i="1" s="1"/>
  <c r="AY325" i="1" a="1"/>
  <c r="AY325" i="1" s="1"/>
  <c r="BG325" i="1" a="1"/>
  <c r="BG325" i="1" s="1"/>
  <c r="BN325" i="1" a="1"/>
  <c r="BN325" i="1" s="1"/>
  <c r="BT325" i="1" a="1"/>
  <c r="BT325" i="1" s="1"/>
  <c r="CF325" i="1" a="1"/>
  <c r="CF325" i="1" s="1"/>
  <c r="BE326" i="1" a="1"/>
  <c r="BE326" i="1" s="1"/>
  <c r="BK326" i="1" a="1"/>
  <c r="BK326" i="1" s="1"/>
  <c r="BQ326" i="1" a="1"/>
  <c r="BQ326" i="1" s="1"/>
  <c r="BW326" i="1" a="1"/>
  <c r="BW326" i="1" s="1"/>
  <c r="CH326" i="1" a="1"/>
  <c r="CH326" i="1" s="1"/>
  <c r="BB327" i="1" a="1"/>
  <c r="BB327" i="1" s="1"/>
  <c r="BH327" i="1" a="1"/>
  <c r="BH327" i="1" s="1"/>
  <c r="BT327" i="1" a="1"/>
  <c r="BT327" i="1" s="1"/>
  <c r="CE327" i="1" a="1"/>
  <c r="CE327" i="1" s="1"/>
  <c r="CE429" i="1" s="1"/>
  <c r="AY328" i="1" a="1"/>
  <c r="AY328" i="1" s="1"/>
  <c r="BQ328" i="1" a="1"/>
  <c r="BQ328" i="1" s="1"/>
  <c r="BW328" i="1" a="1"/>
  <c r="BW328" i="1" s="1"/>
  <c r="CH328" i="1" a="1"/>
  <c r="CH328" i="1" s="1"/>
  <c r="BB329" i="1" a="1"/>
  <c r="BB329" i="1" s="1"/>
  <c r="BH329" i="1" a="1"/>
  <c r="BH329" i="1" s="1"/>
  <c r="BM329" i="1" a="1"/>
  <c r="BM329" i="1" s="1"/>
  <c r="BR329" i="1" a="1"/>
  <c r="BR329" i="1" s="1"/>
  <c r="CD329" i="1" a="1"/>
  <c r="CD329" i="1" s="1"/>
  <c r="AX330" i="1" a="1"/>
  <c r="AX330" i="1" s="1"/>
  <c r="BI330" i="1" a="1"/>
  <c r="BI330" i="1" s="1"/>
  <c r="BO330" i="1" a="1"/>
  <c r="BO330" i="1" s="1"/>
  <c r="BT330" i="1" a="1"/>
  <c r="BT330" i="1" s="1"/>
  <c r="CF330" i="1" a="1"/>
  <c r="CF330" i="1" s="1"/>
  <c r="AY331" i="1" a="1"/>
  <c r="AY331" i="1" s="1"/>
  <c r="AY433" i="1" s="1"/>
  <c r="F157" i="7" s="1"/>
  <c r="BE331" i="1" a="1"/>
  <c r="BE331" i="1" s="1"/>
  <c r="BE433" i="1" s="1"/>
  <c r="L157" i="7" s="1"/>
  <c r="BK331" i="1" a="1"/>
  <c r="BK331" i="1" s="1"/>
  <c r="BQ331" i="1" a="1"/>
  <c r="BQ331" i="1" s="1"/>
  <c r="CB331" i="1" a="1"/>
  <c r="CB331" i="1" s="1"/>
  <c r="CH331" i="1" a="1"/>
  <c r="CH331" i="1" s="1"/>
  <c r="BG332" i="1" a="1"/>
  <c r="BG332" i="1" s="1"/>
  <c r="BU332" i="1" a="1"/>
  <c r="BU332" i="1" s="1"/>
  <c r="CA332" i="1" a="1"/>
  <c r="CA332" i="1" s="1"/>
  <c r="CH332" i="1" a="1"/>
  <c r="CH332" i="1" s="1"/>
  <c r="CH434" i="1" s="1"/>
  <c r="AK158" i="7" s="1"/>
  <c r="AK58" i="7" s="1"/>
  <c r="BC333" i="1" a="1"/>
  <c r="BC333" i="1" s="1"/>
  <c r="BI333" i="1" a="1"/>
  <c r="BI333" i="1" s="1"/>
  <c r="BP333" i="1" a="1"/>
  <c r="BP333" i="1" s="1"/>
  <c r="BW333" i="1" a="1"/>
  <c r="BW333" i="1" s="1"/>
  <c r="CD333" i="1" a="1"/>
  <c r="CD333" i="1" s="1"/>
  <c r="AY334" i="1" a="1"/>
  <c r="AY334" i="1" s="1"/>
  <c r="BE334" i="1" a="1"/>
  <c r="BE334" i="1" s="1"/>
  <c r="BL334" i="1" a="1"/>
  <c r="BL334" i="1" s="1"/>
  <c r="BA335" i="1" a="1"/>
  <c r="BA335" i="1" s="1"/>
  <c r="BH335" i="1" a="1"/>
  <c r="BH335" i="1" s="1"/>
  <c r="BN335" i="1" a="1"/>
  <c r="BN335" i="1" s="1"/>
  <c r="BR320" i="1" a="1"/>
  <c r="BR320" i="1" s="1"/>
  <c r="BZ321" i="1" a="1"/>
  <c r="BZ321" i="1" s="1"/>
  <c r="BX323" i="1" a="1"/>
  <c r="BX323" i="1" s="1"/>
  <c r="BM324" i="1" a="1"/>
  <c r="BM324" i="1" s="1"/>
  <c r="BV324" i="1" a="1"/>
  <c r="BV324" i="1" s="1"/>
  <c r="AZ325" i="1" a="1"/>
  <c r="AZ325" i="1" s="1"/>
  <c r="BH325" i="1" a="1"/>
  <c r="BH325" i="1" s="1"/>
  <c r="BU325" i="1" a="1"/>
  <c r="BU325" i="1" s="1"/>
  <c r="BZ325" i="1" a="1"/>
  <c r="BZ325" i="1" s="1"/>
  <c r="CG325" i="1" a="1"/>
  <c r="CG325" i="1" s="1"/>
  <c r="AZ326" i="1" a="1"/>
  <c r="AZ326" i="1" s="1"/>
  <c r="BL326" i="1" a="1"/>
  <c r="BL326" i="1" s="1"/>
  <c r="BX326" i="1" a="1"/>
  <c r="BX326" i="1" s="1"/>
  <c r="CC326" i="1" a="1"/>
  <c r="CC326" i="1" s="1"/>
  <c r="CI326" i="1" a="1"/>
  <c r="CI326" i="1" s="1"/>
  <c r="BI327" i="1" a="1"/>
  <c r="BI327" i="1" s="1"/>
  <c r="BN327" i="1" a="1"/>
  <c r="BN327" i="1" s="1"/>
  <c r="BU327" i="1" a="1"/>
  <c r="BU327" i="1" s="1"/>
  <c r="BZ327" i="1" a="1"/>
  <c r="BZ327" i="1" s="1"/>
  <c r="AZ328" i="1" a="1"/>
  <c r="AZ328" i="1" s="1"/>
  <c r="AZ430" i="1" s="1"/>
  <c r="G154" i="7" s="1"/>
  <c r="BF328" i="1" a="1"/>
  <c r="BF328" i="1" s="1"/>
  <c r="BL328" i="1" a="1"/>
  <c r="BL328" i="1" s="1"/>
  <c r="BR328" i="1" a="1"/>
  <c r="BR328" i="1" s="1"/>
  <c r="BX328" i="1" a="1"/>
  <c r="BX328" i="1" s="1"/>
  <c r="CC328" i="1" a="1"/>
  <c r="CC328" i="1" s="1"/>
  <c r="CI328" i="1" a="1"/>
  <c r="CI328" i="1" s="1"/>
  <c r="BC329" i="1" a="1"/>
  <c r="BC329" i="1" s="1"/>
  <c r="BI329" i="1" a="1"/>
  <c r="BI329" i="1" s="1"/>
  <c r="BX329" i="1" a="1"/>
  <c r="BX329" i="1" s="1"/>
  <c r="CE329" i="1" a="1"/>
  <c r="CE329" i="1" s="1"/>
  <c r="AY330" i="1" a="1"/>
  <c r="AY330" i="1" s="1"/>
  <c r="BD330" i="1" a="1"/>
  <c r="BD330" i="1" s="1"/>
  <c r="BP330" i="1" a="1"/>
  <c r="BP330" i="1" s="1"/>
  <c r="BU330" i="1" a="1"/>
  <c r="BU330" i="1" s="1"/>
  <c r="BZ330" i="1" a="1"/>
  <c r="BZ330" i="1" s="1"/>
  <c r="AZ331" i="1" a="1"/>
  <c r="AZ331" i="1" s="1"/>
  <c r="AZ433" i="1" s="1"/>
  <c r="G157" i="7" s="1"/>
  <c r="BF331" i="1" a="1"/>
  <c r="BF331" i="1" s="1"/>
  <c r="BL331" i="1" a="1"/>
  <c r="BL331" i="1" s="1"/>
  <c r="BR331" i="1" a="1"/>
  <c r="BR331" i="1" s="1"/>
  <c r="BW331" i="1" a="1"/>
  <c r="BW331" i="1" s="1"/>
  <c r="CC331" i="1" a="1"/>
  <c r="CC331" i="1" s="1"/>
  <c r="BB332" i="1" a="1"/>
  <c r="BB332" i="1" s="1"/>
  <c r="BH332" i="1" a="1"/>
  <c r="BH332" i="1" s="1"/>
  <c r="BN332" i="1" a="1"/>
  <c r="BN332" i="1" s="1"/>
  <c r="BV332" i="1" a="1"/>
  <c r="BV332" i="1" s="1"/>
  <c r="CI332" i="1" a="1"/>
  <c r="CI332" i="1" s="1"/>
  <c r="BD333" i="1" a="1"/>
  <c r="BD333" i="1" s="1"/>
  <c r="BJ333" i="1" a="1"/>
  <c r="BJ333" i="1" s="1"/>
  <c r="BQ333" i="1" a="1"/>
  <c r="BQ333" i="1" s="1"/>
  <c r="BX333" i="1" a="1"/>
  <c r="BX333" i="1" s="1"/>
  <c r="CE333" i="1" a="1"/>
  <c r="CE333" i="1" s="1"/>
  <c r="AZ334" i="1" a="1"/>
  <c r="AZ334" i="1" s="1"/>
  <c r="AZ436" i="1" s="1"/>
  <c r="G160" i="7" s="1"/>
  <c r="BF334" i="1" a="1"/>
  <c r="BF334" i="1" s="1"/>
  <c r="BM334" i="1" a="1"/>
  <c r="BM334" i="1" s="1"/>
  <c r="BS334" i="1" a="1"/>
  <c r="BS334" i="1" s="1"/>
  <c r="BZ334" i="1" a="1"/>
  <c r="BZ334" i="1" s="1"/>
  <c r="CG334" i="1" a="1"/>
  <c r="CG334" i="1" s="1"/>
  <c r="BB335" i="1" a="1"/>
  <c r="BB335" i="1" s="1"/>
  <c r="BI335" i="1" a="1"/>
  <c r="BI335" i="1" s="1"/>
  <c r="BO335" i="1" a="1"/>
  <c r="BO335" i="1" s="1"/>
  <c r="BV335" i="1" a="1"/>
  <c r="BV335" i="1" s="1"/>
  <c r="CG316" i="1" a="1"/>
  <c r="CG316" i="1" s="1"/>
  <c r="BO319" i="1" a="1"/>
  <c r="BO319" i="1" s="1"/>
  <c r="BW320" i="1" a="1"/>
  <c r="BW320" i="1" s="1"/>
  <c r="CF321" i="1" a="1"/>
  <c r="CF321" i="1" s="1"/>
  <c r="BE323" i="1" a="1"/>
  <c r="BE323" i="1" s="1"/>
  <c r="CC323" i="1" a="1"/>
  <c r="CC323" i="1" s="1"/>
  <c r="BE324" i="1" a="1"/>
  <c r="BE324" i="1" s="1"/>
  <c r="BO324" i="1" a="1"/>
  <c r="BO324" i="1" s="1"/>
  <c r="BW324" i="1" a="1"/>
  <c r="BW324" i="1" s="1"/>
  <c r="CD324" i="1" a="1"/>
  <c r="CD324" i="1" s="1"/>
  <c r="BB325" i="1" a="1"/>
  <c r="BB325" i="1" s="1"/>
  <c r="BI325" i="1" a="1"/>
  <c r="BI325" i="1" s="1"/>
  <c r="BO325" i="1" a="1"/>
  <c r="BO325" i="1" s="1"/>
  <c r="CA325" i="1" a="1"/>
  <c r="CA325" i="1" s="1"/>
  <c r="BA326" i="1" a="1"/>
  <c r="BA326" i="1" s="1"/>
  <c r="BF326" i="1" a="1"/>
  <c r="BF326" i="1" s="1"/>
  <c r="BM326" i="1" a="1"/>
  <c r="BM326" i="1" s="1"/>
  <c r="BR326" i="1" a="1"/>
  <c r="BR326" i="1" s="1"/>
  <c r="CD326" i="1" a="1"/>
  <c r="CD326" i="1" s="1"/>
  <c r="AX327" i="1" a="1"/>
  <c r="AX327" i="1" s="1"/>
  <c r="BC327" i="1" a="1"/>
  <c r="BC327" i="1" s="1"/>
  <c r="BO327" i="1" a="1"/>
  <c r="BO327" i="1" s="1"/>
  <c r="CA327" i="1" a="1"/>
  <c r="CA327" i="1" s="1"/>
  <c r="CF327" i="1" a="1"/>
  <c r="CF327" i="1" s="1"/>
  <c r="BA328" i="1" a="1"/>
  <c r="BA328" i="1" s="1"/>
  <c r="BG328" i="1" a="1"/>
  <c r="BG328" i="1" s="1"/>
  <c r="BM328" i="1" a="1"/>
  <c r="BM328" i="1" s="1"/>
  <c r="BS328" i="1" a="1"/>
  <c r="BS328" i="1" s="1"/>
  <c r="AX329" i="1" a="1"/>
  <c r="AX329" i="1" s="1"/>
  <c r="BD329" i="1" a="1"/>
  <c r="BD329" i="1" s="1"/>
  <c r="BN329" i="1" a="1"/>
  <c r="BN329" i="1" s="1"/>
  <c r="BS329" i="1" a="1"/>
  <c r="BS329" i="1" s="1"/>
  <c r="BY329" i="1" a="1"/>
  <c r="BY329" i="1" s="1"/>
  <c r="BE330" i="1" a="1"/>
  <c r="BE330" i="1" s="1"/>
  <c r="BJ330" i="1" a="1"/>
  <c r="BJ330" i="1" s="1"/>
  <c r="CA330" i="1" a="1"/>
  <c r="CA330" i="1" s="1"/>
  <c r="CG330" i="1" a="1"/>
  <c r="CG330" i="1" s="1"/>
  <c r="BA331" i="1" a="1"/>
  <c r="BA331" i="1" s="1"/>
  <c r="BM331" i="1" a="1"/>
  <c r="BM331" i="1" s="1"/>
  <c r="BX331" i="1" a="1"/>
  <c r="BX331" i="1" s="1"/>
  <c r="CI331" i="1" a="1"/>
  <c r="CI331" i="1" s="1"/>
  <c r="BC332" i="1" a="1"/>
  <c r="BC332" i="1" s="1"/>
  <c r="BI332" i="1" a="1"/>
  <c r="BI332" i="1" s="1"/>
  <c r="BO332" i="1" a="1"/>
  <c r="BO332" i="1" s="1"/>
  <c r="BW332" i="1" a="1"/>
  <c r="BW332" i="1" s="1"/>
  <c r="CB332" i="1" a="1"/>
  <c r="CB332" i="1" s="1"/>
  <c r="AX333" i="1" a="1"/>
  <c r="AX333" i="1" s="1"/>
  <c r="BE333" i="1" a="1"/>
  <c r="BE333" i="1" s="1"/>
  <c r="BK333" i="1" a="1"/>
  <c r="BK333" i="1" s="1"/>
  <c r="BR333" i="1" a="1"/>
  <c r="BR333" i="1" s="1"/>
  <c r="BG334" i="1" a="1"/>
  <c r="BG334" i="1" s="1"/>
  <c r="BN334" i="1" a="1"/>
  <c r="BN334" i="1" s="1"/>
  <c r="BT334" i="1" a="1"/>
  <c r="BT334" i="1" s="1"/>
  <c r="CA334" i="1" a="1"/>
  <c r="CA334" i="1" s="1"/>
  <c r="CH334" i="1" a="1"/>
  <c r="CH334" i="1" s="1"/>
  <c r="CH436" i="1" s="1"/>
  <c r="AK160" i="7" s="1"/>
  <c r="AK60" i="7" s="1"/>
  <c r="BC335" i="1" a="1"/>
  <c r="BC335" i="1" s="1"/>
  <c r="BJ335" i="1" a="1"/>
  <c r="BJ335" i="1" s="1"/>
  <c r="BP335" i="1" a="1"/>
  <c r="BP335" i="1" s="1"/>
  <c r="BA317" i="1" a="1"/>
  <c r="BA317" i="1" s="1"/>
  <c r="BU319" i="1" a="1"/>
  <c r="BU319" i="1" s="1"/>
  <c r="AZ322" i="1" a="1"/>
  <c r="AZ322" i="1" s="1"/>
  <c r="BK323" i="1" a="1"/>
  <c r="BK323" i="1" s="1"/>
  <c r="CD323" i="1" a="1"/>
  <c r="CD323" i="1" s="1"/>
  <c r="BF324" i="1" a="1"/>
  <c r="BF324" i="1" s="1"/>
  <c r="BP324" i="1" a="1"/>
  <c r="BP324" i="1" s="1"/>
  <c r="BX324" i="1" a="1"/>
  <c r="BX324" i="1" s="1"/>
  <c r="CE324" i="1" a="1"/>
  <c r="CE324" i="1" s="1"/>
  <c r="BC325" i="1" a="1"/>
  <c r="BC325" i="1" s="1"/>
  <c r="BJ325" i="1" a="1"/>
  <c r="BJ325" i="1" s="1"/>
  <c r="BP325" i="1" a="1"/>
  <c r="BP325" i="1" s="1"/>
  <c r="BV325" i="1" a="1"/>
  <c r="BV325" i="1" s="1"/>
  <c r="CB325" i="1" a="1"/>
  <c r="CB325" i="1" s="1"/>
  <c r="CH325" i="1" a="1"/>
  <c r="CH325" i="1" s="1"/>
  <c r="BG326" i="1" a="1"/>
  <c r="BG326" i="1" s="1"/>
  <c r="BS326" i="1" a="1"/>
  <c r="BS326" i="1" s="1"/>
  <c r="BY326" i="1" a="1"/>
  <c r="BY326" i="1" s="1"/>
  <c r="CE326" i="1" a="1"/>
  <c r="CE326" i="1" s="1"/>
  <c r="BD327" i="1" a="1"/>
  <c r="BD327" i="1" s="1"/>
  <c r="BJ327" i="1" a="1"/>
  <c r="BJ327" i="1" s="1"/>
  <c r="BP327" i="1" a="1"/>
  <c r="BP327" i="1" s="1"/>
  <c r="BV327" i="1" a="1"/>
  <c r="BV327" i="1" s="1"/>
  <c r="CG327" i="1" a="1"/>
  <c r="CG327" i="1" s="1"/>
  <c r="BN328" i="1" a="1"/>
  <c r="BN328" i="1" s="1"/>
  <c r="BY328" i="1" a="1"/>
  <c r="BY328" i="1" s="1"/>
  <c r="CD328" i="1" a="1"/>
  <c r="CD328" i="1" s="1"/>
  <c r="AY329" i="1" a="1"/>
  <c r="AY329" i="1" s="1"/>
  <c r="BE329" i="1" a="1"/>
  <c r="BE329" i="1" s="1"/>
  <c r="BJ329" i="1" a="1"/>
  <c r="BJ329" i="1" s="1"/>
  <c r="BT329" i="1" a="1"/>
  <c r="BT329" i="1" s="1"/>
  <c r="BZ329" i="1" a="1"/>
  <c r="BZ329" i="1" s="1"/>
  <c r="CF329" i="1" a="1"/>
  <c r="CF329" i="1" s="1"/>
  <c r="AZ330" i="1" a="1"/>
  <c r="AZ330" i="1" s="1"/>
  <c r="BF330" i="1" a="1"/>
  <c r="BF330" i="1" s="1"/>
  <c r="BK330" i="1" a="1"/>
  <c r="BK330" i="1" s="1"/>
  <c r="BQ330" i="1" a="1"/>
  <c r="BQ330" i="1" s="1"/>
  <c r="BV330" i="1" a="1"/>
  <c r="BV330" i="1" s="1"/>
  <c r="CH330" i="1" a="1"/>
  <c r="CH330" i="1" s="1"/>
  <c r="BG331" i="1" a="1"/>
  <c r="BG331" i="1" s="1"/>
  <c r="BS331" i="1" a="1"/>
  <c r="BS331" i="1" s="1"/>
  <c r="BY331" i="1" a="1"/>
  <c r="BY331" i="1" s="1"/>
  <c r="CD331" i="1" a="1"/>
  <c r="CD331" i="1" s="1"/>
  <c r="AX332" i="1" a="1"/>
  <c r="AX332" i="1" s="1"/>
  <c r="BD332" i="1" a="1"/>
  <c r="BD332" i="1" s="1"/>
  <c r="BJ332" i="1" a="1"/>
  <c r="BJ332" i="1" s="1"/>
  <c r="BP332" i="1" a="1"/>
  <c r="BP332" i="1" s="1"/>
  <c r="CC332" i="1" a="1"/>
  <c r="CC332" i="1" s="1"/>
  <c r="AY333" i="1" a="1"/>
  <c r="AY333" i="1" s="1"/>
  <c r="BF333" i="1" a="1"/>
  <c r="BF333" i="1" s="1"/>
  <c r="BL333" i="1" a="1"/>
  <c r="BL333" i="1" s="1"/>
  <c r="BS333" i="1" a="1"/>
  <c r="BS333" i="1" s="1"/>
  <c r="BY333" i="1" a="1"/>
  <c r="BY333" i="1" s="1"/>
  <c r="BI317" i="1" a="1"/>
  <c r="BI317" i="1" s="1"/>
  <c r="BI419" i="1" s="1"/>
  <c r="P143" i="7" s="1"/>
  <c r="BR318" i="1" a="1"/>
  <c r="BR318" i="1" s="1"/>
  <c r="BF322" i="1" a="1"/>
  <c r="BF322" i="1" s="1"/>
  <c r="BL323" i="1" a="1"/>
  <c r="BL323" i="1" s="1"/>
  <c r="CE323" i="1" a="1"/>
  <c r="CE323" i="1" s="1"/>
  <c r="BI324" i="1" a="1"/>
  <c r="BI324" i="1" s="1"/>
  <c r="BY324" i="1" a="1"/>
  <c r="BY324" i="1" s="1"/>
  <c r="CH324" i="1" a="1"/>
  <c r="CH324" i="1" s="1"/>
  <c r="CH426" i="1" s="1"/>
  <c r="AK150" i="7" s="1"/>
  <c r="AK50" i="7" s="1"/>
  <c r="BD325" i="1" a="1"/>
  <c r="BD325" i="1" s="1"/>
  <c r="BQ325" i="1" a="1"/>
  <c r="BQ325" i="1" s="1"/>
  <c r="BW325" i="1" a="1"/>
  <c r="BW325" i="1" s="1"/>
  <c r="CC325" i="1" a="1"/>
  <c r="CC325" i="1" s="1"/>
  <c r="BB326" i="1" a="1"/>
  <c r="BB326" i="1" s="1"/>
  <c r="BH326" i="1" a="1"/>
  <c r="BH326" i="1" s="1"/>
  <c r="BN326" i="1" a="1"/>
  <c r="BN326" i="1" s="1"/>
  <c r="BZ326" i="1" a="1"/>
  <c r="BZ326" i="1" s="1"/>
  <c r="AY327" i="1" a="1"/>
  <c r="AY327" i="1" s="1"/>
  <c r="AY429" i="1" s="1"/>
  <c r="F153" i="7" s="1"/>
  <c r="BE327" i="1" a="1"/>
  <c r="BE327" i="1" s="1"/>
  <c r="BK327" i="1" a="1"/>
  <c r="BK327" i="1" s="1"/>
  <c r="BQ327" i="1" a="1"/>
  <c r="BQ327" i="1" s="1"/>
  <c r="CB327" i="1" a="1"/>
  <c r="CB327" i="1" s="1"/>
  <c r="CH327" i="1" a="1"/>
  <c r="CH327" i="1" s="1"/>
  <c r="BB328" i="1" a="1"/>
  <c r="BB328" i="1" s="1"/>
  <c r="BH328" i="1" a="1"/>
  <c r="BH328" i="1" s="1"/>
  <c r="BO328" i="1" a="1"/>
  <c r="BO328" i="1" s="1"/>
  <c r="BT328" i="1" a="1"/>
  <c r="BT328" i="1" s="1"/>
  <c r="CE328" i="1" a="1"/>
  <c r="CE328" i="1" s="1"/>
  <c r="BO329" i="1" a="1"/>
  <c r="BO329" i="1" s="1"/>
  <c r="BU329" i="1" a="1"/>
  <c r="BU329" i="1" s="1"/>
  <c r="CA329" i="1" a="1"/>
  <c r="CA329" i="1" s="1"/>
  <c r="CG329" i="1" a="1"/>
  <c r="CG329" i="1" s="1"/>
  <c r="BG330" i="1" a="1"/>
  <c r="BG330" i="1" s="1"/>
  <c r="BL330" i="1" a="1"/>
  <c r="BL330" i="1" s="1"/>
  <c r="BW330" i="1" a="1"/>
  <c r="BW330" i="1" s="1"/>
  <c r="CB330" i="1" a="1"/>
  <c r="CB330" i="1" s="1"/>
  <c r="CI330" i="1" a="1"/>
  <c r="CI330" i="1" s="1"/>
  <c r="BB331" i="1" a="1"/>
  <c r="BB331" i="1" s="1"/>
  <c r="BH331" i="1" a="1"/>
  <c r="BH331" i="1" s="1"/>
  <c r="BN331" i="1" a="1"/>
  <c r="BN331" i="1" s="1"/>
  <c r="CE331" i="1" a="1"/>
  <c r="CE331" i="1" s="1"/>
  <c r="AY332" i="1" a="1"/>
  <c r="AY332" i="1" s="1"/>
  <c r="AY434" i="1" s="1"/>
  <c r="F158" i="7" s="1"/>
  <c r="BK332" i="1" a="1"/>
  <c r="BK332" i="1" s="1"/>
  <c r="BQ332" i="1" a="1"/>
  <c r="BQ332" i="1" s="1"/>
  <c r="BX332" i="1" a="1"/>
  <c r="BX332" i="1" s="1"/>
  <c r="CD332" i="1" a="1"/>
  <c r="CD332" i="1" s="1"/>
  <c r="BM333" i="1" a="1"/>
  <c r="BM333" i="1" s="1"/>
  <c r="BT333" i="1" a="1"/>
  <c r="BT333" i="1" s="1"/>
  <c r="BZ333" i="1" a="1"/>
  <c r="BZ333" i="1" s="1"/>
  <c r="CG333" i="1" a="1"/>
  <c r="CG333" i="1" s="1"/>
  <c r="CG435" i="1" s="1"/>
  <c r="AJ159" i="7" s="1"/>
  <c r="AJ59" i="7" s="1"/>
  <c r="BB334" i="1" a="1"/>
  <c r="BB334" i="1" s="1"/>
  <c r="BI334" i="1" a="1"/>
  <c r="BI334" i="1" s="1"/>
  <c r="BP334" i="1" a="1"/>
  <c r="BP334" i="1" s="1"/>
  <c r="BV334" i="1" a="1"/>
  <c r="BV334" i="1" s="1"/>
  <c r="CC334" i="1" a="1"/>
  <c r="CC334" i="1" s="1"/>
  <c r="CI334" i="1" a="1"/>
  <c r="CI334" i="1" s="1"/>
  <c r="BD335" i="1" a="1"/>
  <c r="BD335" i="1" s="1"/>
  <c r="BK335" i="1" a="1"/>
  <c r="BK335" i="1" s="1"/>
  <c r="BK437" i="1" s="1"/>
  <c r="R161" i="7" s="1"/>
  <c r="BR335" i="1" a="1"/>
  <c r="BR335" i="1" s="1"/>
  <c r="BX335" i="1" a="1"/>
  <c r="BX335" i="1" s="1"/>
  <c r="CD335" i="1" a="1"/>
  <c r="CD335" i="1" s="1"/>
  <c r="AY336" i="1" a="1"/>
  <c r="AY336" i="1" s="1"/>
  <c r="BO317" i="1" a="1"/>
  <c r="BO317" i="1" s="1"/>
  <c r="BX318" i="1" a="1"/>
  <c r="BX318" i="1" s="1"/>
  <c r="CG319" i="1" a="1"/>
  <c r="CG319" i="1" s="1"/>
  <c r="CG421" i="1" s="1"/>
  <c r="AJ145" i="7" s="1"/>
  <c r="AJ45" i="7" s="1"/>
  <c r="BC321" i="1" a="1"/>
  <c r="BC321" i="1" s="1"/>
  <c r="BC423" i="1" s="1"/>
  <c r="J147" i="7" s="1"/>
  <c r="BL322" i="1" a="1"/>
  <c r="BL322" i="1" s="1"/>
  <c r="CI323" i="1" a="1"/>
  <c r="CI323" i="1" s="1"/>
  <c r="BJ324" i="1" a="1"/>
  <c r="BJ324" i="1" s="1"/>
  <c r="BQ324" i="1" a="1"/>
  <c r="BQ324" i="1" s="1"/>
  <c r="CI324" i="1" a="1"/>
  <c r="CI324" i="1" s="1"/>
  <c r="BE325" i="1" a="1"/>
  <c r="BE325" i="1" s="1"/>
  <c r="BK325" i="1" a="1"/>
  <c r="BK325" i="1" s="1"/>
  <c r="BK427" i="1" s="1"/>
  <c r="R151" i="7" s="1"/>
  <c r="BR325" i="1" a="1"/>
  <c r="BR325" i="1" s="1"/>
  <c r="CD325" i="1" a="1"/>
  <c r="CD325" i="1" s="1"/>
  <c r="CI325" i="1" a="1"/>
  <c r="CI325" i="1" s="1"/>
  <c r="BC326" i="1" a="1"/>
  <c r="BC326" i="1" s="1"/>
  <c r="BO326" i="1" a="1"/>
  <c r="BO326" i="1" s="1"/>
  <c r="BT326" i="1" a="1"/>
  <c r="BT326" i="1" s="1"/>
  <c r="CA326" i="1" a="1"/>
  <c r="CA326" i="1" s="1"/>
  <c r="CF326" i="1" a="1"/>
  <c r="CF326" i="1" s="1"/>
  <c r="BF327" i="1" a="1"/>
  <c r="BF327" i="1" s="1"/>
  <c r="BR327" i="1" a="1"/>
  <c r="BR327" i="1" s="1"/>
  <c r="BW327" i="1" a="1"/>
  <c r="BW327" i="1" s="1"/>
  <c r="CC327" i="1" a="1"/>
  <c r="CC327" i="1" s="1"/>
  <c r="BC328" i="1" a="1"/>
  <c r="BC328" i="1" s="1"/>
  <c r="BI328" i="1" a="1"/>
  <c r="BI328" i="1" s="1"/>
  <c r="BZ328" i="1" a="1"/>
  <c r="BZ328" i="1" s="1"/>
  <c r="CF328" i="1" a="1"/>
  <c r="CF328" i="1" s="1"/>
  <c r="AZ329" i="1" a="1"/>
  <c r="AZ329" i="1" s="1"/>
  <c r="AZ431" i="1" s="1"/>
  <c r="G155" i="7" s="1"/>
  <c r="BF329" i="1" a="1"/>
  <c r="BF329" i="1" s="1"/>
  <c r="BK329" i="1" a="1"/>
  <c r="BK329" i="1" s="1"/>
  <c r="BV329" i="1" a="1"/>
  <c r="BV329" i="1" s="1"/>
  <c r="BA330" i="1" a="1"/>
  <c r="BA330" i="1" s="1"/>
  <c r="BR330" i="1" a="1"/>
  <c r="BR330" i="1" s="1"/>
  <c r="BX330" i="1" a="1"/>
  <c r="BX330" i="1" s="1"/>
  <c r="CC330" i="1" a="1"/>
  <c r="CC330" i="1" s="1"/>
  <c r="BC331" i="1" a="1"/>
  <c r="BC331" i="1" s="1"/>
  <c r="BI331" i="1" a="1"/>
  <c r="BI331" i="1" s="1"/>
  <c r="BO331" i="1" a="1"/>
  <c r="BO331" i="1" s="1"/>
  <c r="BT331" i="1" a="1"/>
  <c r="BT331" i="1" s="1"/>
  <c r="BZ331" i="1" a="1"/>
  <c r="BZ331" i="1" s="1"/>
  <c r="CF331" i="1" a="1"/>
  <c r="CF331" i="1" s="1"/>
  <c r="AZ332" i="1" a="1"/>
  <c r="AZ332" i="1" s="1"/>
  <c r="BE332" i="1" a="1"/>
  <c r="BE332" i="1" s="1"/>
  <c r="BR332" i="1" a="1"/>
  <c r="BR332" i="1" s="1"/>
  <c r="BY332" i="1" a="1"/>
  <c r="BY332" i="1" s="1"/>
  <c r="CE332" i="1" a="1"/>
  <c r="CE332" i="1" s="1"/>
  <c r="AZ333" i="1" a="1"/>
  <c r="AZ333" i="1" s="1"/>
  <c r="BG333" i="1" a="1"/>
  <c r="BG333" i="1" s="1"/>
  <c r="BN333" i="1" a="1"/>
  <c r="BN333" i="1" s="1"/>
  <c r="BU333" i="1" a="1"/>
  <c r="BU333" i="1" s="1"/>
  <c r="CA333" i="1" a="1"/>
  <c r="CA333" i="1" s="1"/>
  <c r="CH333" i="1" a="1"/>
  <c r="CH333" i="1" s="1"/>
  <c r="CH435" i="1" s="1"/>
  <c r="AK159" i="7" s="1"/>
  <c r="AK59" i="7" s="1"/>
  <c r="BW334" i="1" a="1"/>
  <c r="BW334" i="1" s="1"/>
  <c r="CD334" i="1" a="1"/>
  <c r="CD334" i="1" s="1"/>
  <c r="AX335" i="1" a="1"/>
  <c r="AX335" i="1" s="1"/>
  <c r="BE335" i="1" a="1"/>
  <c r="BE335" i="1" s="1"/>
  <c r="BL335" i="1" a="1"/>
  <c r="BL335" i="1" s="1"/>
  <c r="BS335" i="1" a="1"/>
  <c r="BS335" i="1" s="1"/>
  <c r="BY335" i="1" a="1"/>
  <c r="BY335" i="1" s="1"/>
  <c r="CE335" i="1" a="1"/>
  <c r="CE335" i="1" s="1"/>
  <c r="AZ336" i="1" a="1"/>
  <c r="AZ336" i="1" s="1"/>
  <c r="BU317" i="1" a="1"/>
  <c r="BU317" i="1" s="1"/>
  <c r="CD318" i="1" a="1"/>
  <c r="CD318" i="1" s="1"/>
  <c r="AZ320" i="1" a="1"/>
  <c r="AZ320" i="1" s="1"/>
  <c r="BI321" i="1" a="1"/>
  <c r="BI321" i="1" s="1"/>
  <c r="BS322" i="1" a="1"/>
  <c r="BS322" i="1" s="1"/>
  <c r="BR323" i="1" a="1"/>
  <c r="BR323" i="1" s="1"/>
  <c r="BK324" i="1" a="1"/>
  <c r="BK324" i="1" s="1"/>
  <c r="BR324" i="1" a="1"/>
  <c r="BR324" i="1" s="1"/>
  <c r="AX325" i="1" a="1"/>
  <c r="AX325" i="1" s="1"/>
  <c r="BL325" i="1" a="1"/>
  <c r="BL325" i="1" s="1"/>
  <c r="BS325" i="1" a="1"/>
  <c r="BS325" i="1" s="1"/>
  <c r="BX325" i="1" a="1"/>
  <c r="BX325" i="1" s="1"/>
  <c r="AX326" i="1" a="1"/>
  <c r="AX326" i="1" s="1"/>
  <c r="BD326" i="1" a="1"/>
  <c r="BD326" i="1" s="1"/>
  <c r="BI326" i="1" a="1"/>
  <c r="BI326" i="1" s="1"/>
  <c r="BU326" i="1" a="1"/>
  <c r="BU326" i="1" s="1"/>
  <c r="CG326" i="1" a="1"/>
  <c r="CG326" i="1" s="1"/>
  <c r="AZ327" i="1" a="1"/>
  <c r="AZ327" i="1" s="1"/>
  <c r="BG327" i="1" a="1"/>
  <c r="BG327" i="1" s="1"/>
  <c r="BL327" i="1" a="1"/>
  <c r="BL327" i="1" s="1"/>
  <c r="BX327" i="1" a="1"/>
  <c r="BX327" i="1" s="1"/>
  <c r="CD327" i="1" a="1"/>
  <c r="CD327" i="1" s="1"/>
  <c r="CI327" i="1" a="1"/>
  <c r="CI327" i="1" s="1"/>
  <c r="CI429" i="1" s="1"/>
  <c r="AL153" i="7" s="1"/>
  <c r="AL53" i="7" s="1"/>
  <c r="BD328" i="1" a="1"/>
  <c r="BD328" i="1" s="1"/>
  <c r="BJ328" i="1" a="1"/>
  <c r="BJ328" i="1" s="1"/>
  <c r="BP328" i="1" a="1"/>
  <c r="BP328" i="1" s="1"/>
  <c r="BU328" i="1" a="1"/>
  <c r="BU328" i="1" s="1"/>
  <c r="CA328" i="1" a="1"/>
  <c r="CA328" i="1" s="1"/>
  <c r="CG328" i="1" a="1"/>
  <c r="CG328" i="1" s="1"/>
  <c r="BA329" i="1" a="1"/>
  <c r="BA329" i="1" s="1"/>
  <c r="BP329" i="1" a="1"/>
  <c r="BP329" i="1" s="1"/>
  <c r="CB329" i="1" a="1"/>
  <c r="CB329" i="1" s="1"/>
  <c r="CH329" i="1" a="1"/>
  <c r="CH329" i="1" s="1"/>
  <c r="BB330" i="1" a="1"/>
  <c r="BB330" i="1" s="1"/>
  <c r="BH330" i="1" a="1"/>
  <c r="BH330" i="1" s="1"/>
  <c r="BM330" i="1" a="1"/>
  <c r="BM330" i="1" s="1"/>
  <c r="BS330" i="1" a="1"/>
  <c r="BS330" i="1" s="1"/>
  <c r="CD330" i="1" a="1"/>
  <c r="CD330" i="1" s="1"/>
  <c r="AX331" i="1" a="1"/>
  <c r="AX331" i="1" s="1"/>
  <c r="AX433" i="1" s="1"/>
  <c r="E157" i="7" s="1"/>
  <c r="BJ331" i="1" a="1"/>
  <c r="BJ331" i="1" s="1"/>
  <c r="BU331" i="1" a="1"/>
  <c r="BU331" i="1" s="1"/>
  <c r="CA331" i="1" a="1"/>
  <c r="CA331" i="1" s="1"/>
  <c r="CG331" i="1" a="1"/>
  <c r="CG331" i="1" s="1"/>
  <c r="BL332" i="1" a="1"/>
  <c r="BL332" i="1" s="1"/>
  <c r="BS332" i="1" a="1"/>
  <c r="BS332" i="1" s="1"/>
  <c r="CF333" i="1" a="1"/>
  <c r="CF333" i="1" s="1"/>
  <c r="BU334" i="1" a="1"/>
  <c r="BU334" i="1" s="1"/>
  <c r="CB335" i="1" a="1"/>
  <c r="CB335" i="1" s="1"/>
  <c r="BC336" i="1" a="1"/>
  <c r="BC336" i="1" s="1"/>
  <c r="BJ336" i="1" a="1"/>
  <c r="BJ336" i="1" s="1"/>
  <c r="BY336" i="1" a="1"/>
  <c r="BY336" i="1" s="1"/>
  <c r="CF336" i="1" a="1"/>
  <c r="CF336" i="1" s="1"/>
  <c r="BA337" i="1" a="1"/>
  <c r="BA337" i="1" s="1"/>
  <c r="BH337" i="1" a="1"/>
  <c r="BH337" i="1" s="1"/>
  <c r="CA337" i="1" a="1"/>
  <c r="CA337" i="1" s="1"/>
  <c r="CH337" i="1" a="1"/>
  <c r="CH337" i="1" s="1"/>
  <c r="BB338" i="1" a="1"/>
  <c r="BB338" i="1" s="1"/>
  <c r="BH338" i="1" a="1"/>
  <c r="BH338" i="1" s="1"/>
  <c r="BS338" i="1" a="1"/>
  <c r="BS338" i="1" s="1"/>
  <c r="BY338" i="1" a="1"/>
  <c r="BY338" i="1" s="1"/>
  <c r="BF339" i="1" a="1"/>
  <c r="BF339" i="1" s="1"/>
  <c r="BR339" i="1" a="1"/>
  <c r="BR339" i="1" s="1"/>
  <c r="CE339" i="1" a="1"/>
  <c r="CE339" i="1" s="1"/>
  <c r="AZ340" i="1" a="1"/>
  <c r="AZ340" i="1" s="1"/>
  <c r="BK340" i="1" a="1"/>
  <c r="BK340" i="1" s="1"/>
  <c r="BQ340" i="1" a="1"/>
  <c r="BQ340" i="1" s="1"/>
  <c r="BX340" i="1" a="1"/>
  <c r="BX340" i="1" s="1"/>
  <c r="CE340" i="1" a="1"/>
  <c r="CE340" i="1" s="1"/>
  <c r="BF341" i="1" a="1"/>
  <c r="BF341" i="1" s="1"/>
  <c r="BS341" i="1" a="1"/>
  <c r="BS341" i="1" s="1"/>
  <c r="BY341" i="1" a="1"/>
  <c r="BY341" i="1" s="1"/>
  <c r="CD341" i="1" a="1"/>
  <c r="CD341" i="1" s="1"/>
  <c r="AX342" i="1" a="1"/>
  <c r="AX342" i="1" s="1"/>
  <c r="BK342" i="1" a="1"/>
  <c r="BK342" i="1" s="1"/>
  <c r="BQ342" i="1" a="1"/>
  <c r="BQ342" i="1" s="1"/>
  <c r="CC342" i="1" a="1"/>
  <c r="CC342" i="1" s="1"/>
  <c r="BB343" i="1" a="1"/>
  <c r="BB343" i="1" s="1"/>
  <c r="BH343" i="1" a="1"/>
  <c r="BH343" i="1" s="1"/>
  <c r="BT343" i="1" a="1"/>
  <c r="BT343" i="1" s="1"/>
  <c r="BZ343" i="1" a="1"/>
  <c r="BZ343" i="1" s="1"/>
  <c r="BG344" i="1" a="1"/>
  <c r="BG344" i="1" s="1"/>
  <c r="BM344" i="1" a="1"/>
  <c r="BM344" i="1" s="1"/>
  <c r="BR344" i="1" a="1"/>
  <c r="BR344" i="1" s="1"/>
  <c r="BX344" i="1" a="1"/>
  <c r="BX344" i="1" s="1"/>
  <c r="CC344" i="1" a="1"/>
  <c r="CC344" i="1" s="1"/>
  <c r="CI344" i="1" a="1"/>
  <c r="CI344" i="1" s="1"/>
  <c r="CI446" i="1" s="1"/>
  <c r="AL170" i="7" s="1"/>
  <c r="AL70" i="7" s="1"/>
  <c r="BC345" i="1" a="1"/>
  <c r="BC345" i="1" s="1"/>
  <c r="BC447" i="1" s="1"/>
  <c r="J171" i="7" s="1"/>
  <c r="BI345" i="1" a="1"/>
  <c r="BI345" i="1" s="1"/>
  <c r="AY346" i="1" a="1"/>
  <c r="AY346" i="1" s="1"/>
  <c r="BF346" i="1" a="1"/>
  <c r="BF346" i="1" s="1"/>
  <c r="BL346" i="1" a="1"/>
  <c r="BL346" i="1" s="1"/>
  <c r="BW346" i="1" a="1"/>
  <c r="BW346" i="1" s="1"/>
  <c r="CC346" i="1" a="1"/>
  <c r="CC346" i="1" s="1"/>
  <c r="CI346" i="1" a="1"/>
  <c r="CI346" i="1" s="1"/>
  <c r="CI448" i="1" s="1"/>
  <c r="AL172" i="7" s="1"/>
  <c r="AL72" i="7" s="1"/>
  <c r="BY347" i="1" a="1"/>
  <c r="BY347" i="1" s="1"/>
  <c r="CF347" i="1" a="1"/>
  <c r="CF347" i="1" s="1"/>
  <c r="AZ348" i="1" a="1"/>
  <c r="AZ348" i="1" s="1"/>
  <c r="BK348" i="1" a="1"/>
  <c r="BK348" i="1" s="1"/>
  <c r="BQ348" i="1" a="1"/>
  <c r="BQ348" i="1" s="1"/>
  <c r="BW348" i="1" a="1"/>
  <c r="BW348" i="1" s="1"/>
  <c r="BM349" i="1" a="1"/>
  <c r="BM349" i="1" s="1"/>
  <c r="BT349" i="1" a="1"/>
  <c r="BT349" i="1" s="1"/>
  <c r="BZ349" i="1" a="1"/>
  <c r="BZ349" i="1" s="1"/>
  <c r="AY350" i="1" a="1"/>
  <c r="AY350" i="1" s="1"/>
  <c r="BE350" i="1" a="1"/>
  <c r="BE350" i="1" s="1"/>
  <c r="BK350" i="1" a="1"/>
  <c r="BK350" i="1" s="1"/>
  <c r="BA351" i="1" a="1"/>
  <c r="BA351" i="1" s="1"/>
  <c r="BH351" i="1" a="1"/>
  <c r="BH351" i="1" s="1"/>
  <c r="BN351" i="1" a="1"/>
  <c r="BN351" i="1" s="1"/>
  <c r="BY351" i="1" a="1"/>
  <c r="BY351" i="1" s="1"/>
  <c r="CI333" i="1" a="1"/>
  <c r="CI333" i="1" s="1"/>
  <c r="CI435" i="1" s="1"/>
  <c r="AL159" i="7" s="1"/>
  <c r="AL59" i="7" s="1"/>
  <c r="BX334" i="1" a="1"/>
  <c r="BX334" i="1" s="1"/>
  <c r="CC335" i="1" a="1"/>
  <c r="CC335" i="1" s="1"/>
  <c r="BD336" i="1" a="1"/>
  <c r="BD336" i="1" s="1"/>
  <c r="BK336" i="1" a="1"/>
  <c r="BK336" i="1" s="1"/>
  <c r="BR336" i="1" a="1"/>
  <c r="BR336" i="1" s="1"/>
  <c r="BZ336" i="1" a="1"/>
  <c r="BZ336" i="1" s="1"/>
  <c r="CG336" i="1" a="1"/>
  <c r="CG336" i="1" s="1"/>
  <c r="CG438" i="1" s="1"/>
  <c r="AJ162" i="7" s="1"/>
  <c r="AJ62" i="7" s="1"/>
  <c r="BB337" i="1" a="1"/>
  <c r="BB337" i="1" s="1"/>
  <c r="BI337" i="1" a="1"/>
  <c r="BI337" i="1" s="1"/>
  <c r="BO337" i="1" a="1"/>
  <c r="BO337" i="1" s="1"/>
  <c r="BU337" i="1" a="1"/>
  <c r="BU337" i="1" s="1"/>
  <c r="CB337" i="1" a="1"/>
  <c r="CB337" i="1" s="1"/>
  <c r="BC338" i="1" a="1"/>
  <c r="BC338" i="1" s="1"/>
  <c r="BN338" i="1" a="1"/>
  <c r="BN338" i="1" s="1"/>
  <c r="BT338" i="1" a="1"/>
  <c r="BT338" i="1" s="1"/>
  <c r="BZ338" i="1" a="1"/>
  <c r="BZ338" i="1" s="1"/>
  <c r="CE338" i="1" a="1"/>
  <c r="CE338" i="1" s="1"/>
  <c r="AZ339" i="1" a="1"/>
  <c r="AZ339" i="1" s="1"/>
  <c r="BL339" i="1" a="1"/>
  <c r="BL339" i="1" s="1"/>
  <c r="BS339" i="1" a="1"/>
  <c r="BS339" i="1" s="1"/>
  <c r="BY339" i="1" a="1"/>
  <c r="BY339" i="1" s="1"/>
  <c r="CF339" i="1" a="1"/>
  <c r="CF339" i="1" s="1"/>
  <c r="BF340" i="1" a="1"/>
  <c r="BF340" i="1" s="1"/>
  <c r="BL340" i="1" a="1"/>
  <c r="BL340" i="1" s="1"/>
  <c r="BR340" i="1" a="1"/>
  <c r="BR340" i="1" s="1"/>
  <c r="BY340" i="1" a="1"/>
  <c r="BY340" i="1" s="1"/>
  <c r="CF340" i="1" a="1"/>
  <c r="CF340" i="1" s="1"/>
  <c r="AZ341" i="1" a="1"/>
  <c r="AZ341" i="1" s="1"/>
  <c r="BG341" i="1" a="1"/>
  <c r="BG341" i="1" s="1"/>
  <c r="BM341" i="1" a="1"/>
  <c r="BM341" i="1" s="1"/>
  <c r="BZ341" i="1" a="1"/>
  <c r="BZ341" i="1" s="1"/>
  <c r="CE341" i="1" a="1"/>
  <c r="CE341" i="1" s="1"/>
  <c r="AY342" i="1" a="1"/>
  <c r="AY342" i="1" s="1"/>
  <c r="BE342" i="1" a="1"/>
  <c r="BE342" i="1" s="1"/>
  <c r="BL342" i="1" a="1"/>
  <c r="BL342" i="1" s="1"/>
  <c r="BR342" i="1" a="1"/>
  <c r="BR342" i="1" s="1"/>
  <c r="BW342" i="1" a="1"/>
  <c r="BW342" i="1" s="1"/>
  <c r="CI342" i="1" a="1"/>
  <c r="CI342" i="1" s="1"/>
  <c r="BC343" i="1" a="1"/>
  <c r="BC343" i="1" s="1"/>
  <c r="BI343" i="1" a="1"/>
  <c r="BI343" i="1" s="1"/>
  <c r="BO343" i="1" a="1"/>
  <c r="BO343" i="1" s="1"/>
  <c r="CA343" i="1" a="1"/>
  <c r="CA343" i="1" s="1"/>
  <c r="CG343" i="1" a="1"/>
  <c r="CG343" i="1" s="1"/>
  <c r="BB344" i="1" a="1"/>
  <c r="BB344" i="1" s="1"/>
  <c r="BH344" i="1" a="1"/>
  <c r="BH344" i="1" s="1"/>
  <c r="BN344" i="1" a="1"/>
  <c r="BN344" i="1" s="1"/>
  <c r="CD344" i="1" a="1"/>
  <c r="CD344" i="1" s="1"/>
  <c r="AX345" i="1" a="1"/>
  <c r="AX345" i="1" s="1"/>
  <c r="AX447" i="1" s="1"/>
  <c r="E171" i="7" s="1"/>
  <c r="BJ345" i="1" a="1"/>
  <c r="BJ345" i="1" s="1"/>
  <c r="BO345" i="1" a="1"/>
  <c r="BO345" i="1" s="1"/>
  <c r="BU345" i="1" a="1"/>
  <c r="BU345" i="1" s="1"/>
  <c r="CA345" i="1" a="1"/>
  <c r="CA345" i="1" s="1"/>
  <c r="CG345" i="1" a="1"/>
  <c r="CG345" i="1" s="1"/>
  <c r="AZ346" i="1" a="1"/>
  <c r="AZ346" i="1" s="1"/>
  <c r="BR346" i="1" a="1"/>
  <c r="BR346" i="1" s="1"/>
  <c r="BX346" i="1" a="1"/>
  <c r="BX346" i="1" s="1"/>
  <c r="AX347" i="1" a="1"/>
  <c r="AX347" i="1" s="1"/>
  <c r="BC347" i="1" a="1"/>
  <c r="BC347" i="1" s="1"/>
  <c r="BI347" i="1" a="1"/>
  <c r="BI347" i="1" s="1"/>
  <c r="BO347" i="1" a="1"/>
  <c r="BO347" i="1" s="1"/>
  <c r="BU347" i="1" a="1"/>
  <c r="BU347" i="1" s="1"/>
  <c r="BZ347" i="1" a="1"/>
  <c r="BZ347" i="1" s="1"/>
  <c r="CF332" i="1" a="1"/>
  <c r="CF332" i="1" s="1"/>
  <c r="BA334" i="1" a="1"/>
  <c r="BA334" i="1" s="1"/>
  <c r="CB334" i="1" a="1"/>
  <c r="CB334" i="1" s="1"/>
  <c r="BQ335" i="1" a="1"/>
  <c r="BQ335" i="1" s="1"/>
  <c r="CF335" i="1" a="1"/>
  <c r="CF335" i="1" s="1"/>
  <c r="BE336" i="1" a="1"/>
  <c r="BE336" i="1" s="1"/>
  <c r="BL336" i="1" a="1"/>
  <c r="BL336" i="1" s="1"/>
  <c r="BS336" i="1" a="1"/>
  <c r="BS336" i="1" s="1"/>
  <c r="CH336" i="1" a="1"/>
  <c r="CH336" i="1" s="1"/>
  <c r="CH438" i="1" s="1"/>
  <c r="AK162" i="7" s="1"/>
  <c r="AK62" i="7" s="1"/>
  <c r="BJ337" i="1" a="1"/>
  <c r="BJ337" i="1" s="1"/>
  <c r="BP337" i="1" a="1"/>
  <c r="BP337" i="1" s="1"/>
  <c r="BV337" i="1" a="1"/>
  <c r="BV337" i="1" s="1"/>
  <c r="CC337" i="1" a="1"/>
  <c r="CC337" i="1" s="1"/>
  <c r="CI337" i="1" a="1"/>
  <c r="CI337" i="1" s="1"/>
  <c r="BD338" i="1" a="1"/>
  <c r="BD338" i="1" s="1"/>
  <c r="BI338" i="1" a="1"/>
  <c r="BI338" i="1" s="1"/>
  <c r="BU338" i="1" a="1"/>
  <c r="BU338" i="1" s="1"/>
  <c r="CF338" i="1" a="1"/>
  <c r="CF338" i="1" s="1"/>
  <c r="BA339" i="1" a="1"/>
  <c r="BA339" i="1" s="1"/>
  <c r="BG339" i="1" a="1"/>
  <c r="BG339" i="1" s="1"/>
  <c r="BM339" i="1" a="1"/>
  <c r="BM339" i="1" s="1"/>
  <c r="BT339" i="1" a="1"/>
  <c r="BT339" i="1" s="1"/>
  <c r="BZ339" i="1" a="1"/>
  <c r="BZ339" i="1" s="1"/>
  <c r="CG339" i="1" a="1"/>
  <c r="CG339" i="1" s="1"/>
  <c r="BA340" i="1" a="1"/>
  <c r="BA340" i="1" s="1"/>
  <c r="BG340" i="1" a="1"/>
  <c r="BG340" i="1" s="1"/>
  <c r="BM340" i="1" a="1"/>
  <c r="BM340" i="1" s="1"/>
  <c r="BZ340" i="1" a="1"/>
  <c r="BZ340" i="1" s="1"/>
  <c r="BA341" i="1" a="1"/>
  <c r="BA341" i="1" s="1"/>
  <c r="BH341" i="1" a="1"/>
  <c r="BH341" i="1" s="1"/>
  <c r="BN341" i="1" a="1"/>
  <c r="BN341" i="1" s="1"/>
  <c r="BT341" i="1" a="1"/>
  <c r="BT341" i="1" s="1"/>
  <c r="AZ342" i="1" a="1"/>
  <c r="AZ342" i="1" s="1"/>
  <c r="BF342" i="1" a="1"/>
  <c r="BF342" i="1" s="1"/>
  <c r="BM342" i="1" a="1"/>
  <c r="BM342" i="1" s="1"/>
  <c r="BS342" i="1" a="1"/>
  <c r="BS342" i="1" s="1"/>
  <c r="BX342" i="1" a="1"/>
  <c r="BX342" i="1" s="1"/>
  <c r="CD342" i="1" a="1"/>
  <c r="CD342" i="1" s="1"/>
  <c r="AX343" i="1" a="1"/>
  <c r="AX343" i="1" s="1"/>
  <c r="BD343" i="1" a="1"/>
  <c r="BD343" i="1" s="1"/>
  <c r="BJ343" i="1" a="1"/>
  <c r="BJ343" i="1" s="1"/>
  <c r="BU343" i="1" a="1"/>
  <c r="BU343" i="1" s="1"/>
  <c r="CB343" i="1" a="1"/>
  <c r="CB343" i="1" s="1"/>
  <c r="CH343" i="1" a="1"/>
  <c r="CH343" i="1" s="1"/>
  <c r="BC344" i="1" a="1"/>
  <c r="BC344" i="1" s="1"/>
  <c r="BS344" i="1" a="1"/>
  <c r="BS344" i="1" s="1"/>
  <c r="BY344" i="1" a="1"/>
  <c r="BY344" i="1" s="1"/>
  <c r="CE344" i="1" a="1"/>
  <c r="CE344" i="1" s="1"/>
  <c r="AY345" i="1" a="1"/>
  <c r="AY345" i="1" s="1"/>
  <c r="AY447" i="1" s="1"/>
  <c r="F171" i="7" s="1"/>
  <c r="BD345" i="1" a="1"/>
  <c r="BD345" i="1" s="1"/>
  <c r="BK345" i="1" a="1"/>
  <c r="BK345" i="1" s="1"/>
  <c r="BP345" i="1" a="1"/>
  <c r="BP345" i="1" s="1"/>
  <c r="BV345" i="1" a="1"/>
  <c r="BV345" i="1" s="1"/>
  <c r="CH345" i="1" a="1"/>
  <c r="CH345" i="1" s="1"/>
  <c r="BA346" i="1" a="1"/>
  <c r="BA346" i="1" s="1"/>
  <c r="BG346" i="1" a="1"/>
  <c r="BG346" i="1" s="1"/>
  <c r="BM346" i="1" a="1"/>
  <c r="BM346" i="1" s="1"/>
  <c r="BS346" i="1" a="1"/>
  <c r="BS346" i="1" s="1"/>
  <c r="BY346" i="1" a="1"/>
  <c r="BY346" i="1" s="1"/>
  <c r="CD346" i="1" a="1"/>
  <c r="CD346" i="1" s="1"/>
  <c r="AY347" i="1" a="1"/>
  <c r="AY347" i="1" s="1"/>
  <c r="BD347" i="1" a="1"/>
  <c r="BD347" i="1" s="1"/>
  <c r="BJ347" i="1" a="1"/>
  <c r="BJ347" i="1" s="1"/>
  <c r="BV347" i="1" a="1"/>
  <c r="BV347" i="1" s="1"/>
  <c r="CA347" i="1" a="1"/>
  <c r="CA347" i="1" s="1"/>
  <c r="CG347" i="1" a="1"/>
  <c r="CG347" i="1" s="1"/>
  <c r="CG449" i="1" s="1"/>
  <c r="AJ173" i="7" s="1"/>
  <c r="AJ73" i="7" s="1"/>
  <c r="BA348" i="1" a="1"/>
  <c r="BA348" i="1" s="1"/>
  <c r="BA333" i="1" a="1"/>
  <c r="BA333" i="1" s="1"/>
  <c r="BC334" i="1" a="1"/>
  <c r="BC334" i="1" s="1"/>
  <c r="CE334" i="1" a="1"/>
  <c r="CE334" i="1" s="1"/>
  <c r="CH335" i="1" a="1"/>
  <c r="CH335" i="1" s="1"/>
  <c r="BF336" i="1" a="1"/>
  <c r="BF336" i="1" s="1"/>
  <c r="BM336" i="1" a="1"/>
  <c r="BM336" i="1" s="1"/>
  <c r="BT336" i="1" a="1"/>
  <c r="BT336" i="1" s="1"/>
  <c r="CA336" i="1" a="1"/>
  <c r="CA336" i="1" s="1"/>
  <c r="CI336" i="1" a="1"/>
  <c r="CI336" i="1" s="1"/>
  <c r="BC337" i="1" a="1"/>
  <c r="BC337" i="1" s="1"/>
  <c r="BK337" i="1" a="1"/>
  <c r="BK337" i="1" s="1"/>
  <c r="BQ337" i="1" a="1"/>
  <c r="BQ337" i="1" s="1"/>
  <c r="BW337" i="1" a="1"/>
  <c r="BW337" i="1" s="1"/>
  <c r="CD337" i="1" a="1"/>
  <c r="CD337" i="1" s="1"/>
  <c r="AX338" i="1" a="1"/>
  <c r="AX338" i="1" s="1"/>
  <c r="AX440" i="1" s="1"/>
  <c r="E164" i="7" s="1"/>
  <c r="BJ338" i="1" a="1"/>
  <c r="BJ338" i="1" s="1"/>
  <c r="BO338" i="1" a="1"/>
  <c r="BO338" i="1" s="1"/>
  <c r="CA338" i="1" a="1"/>
  <c r="CA338" i="1" s="1"/>
  <c r="CG338" i="1" a="1"/>
  <c r="CG338" i="1" s="1"/>
  <c r="BB339" i="1" a="1"/>
  <c r="BB339" i="1" s="1"/>
  <c r="BH339" i="1" a="1"/>
  <c r="BH339" i="1" s="1"/>
  <c r="BN339" i="1" a="1"/>
  <c r="BN339" i="1" s="1"/>
  <c r="CA339" i="1" a="1"/>
  <c r="CA339" i="1" s="1"/>
  <c r="CH339" i="1" a="1"/>
  <c r="CH339" i="1" s="1"/>
  <c r="BH340" i="1" a="1"/>
  <c r="BH340" i="1" s="1"/>
  <c r="BN340" i="1" a="1"/>
  <c r="BN340" i="1" s="1"/>
  <c r="BS340" i="1" a="1"/>
  <c r="BS340" i="1" s="1"/>
  <c r="CA340" i="1" a="1"/>
  <c r="CA340" i="1" s="1"/>
  <c r="CG340" i="1" a="1"/>
  <c r="CG340" i="1" s="1"/>
  <c r="BB341" i="1" a="1"/>
  <c r="BB341" i="1" s="1"/>
  <c r="BO341" i="1" a="1"/>
  <c r="BO341" i="1" s="1"/>
  <c r="BU341" i="1" a="1"/>
  <c r="BU341" i="1" s="1"/>
  <c r="CA341" i="1" a="1"/>
  <c r="CA341" i="1" s="1"/>
  <c r="CF341" i="1" a="1"/>
  <c r="CF341" i="1" s="1"/>
  <c r="BA342" i="1" a="1"/>
  <c r="BA342" i="1" s="1"/>
  <c r="BT342" i="1" a="1"/>
  <c r="BT342" i="1" s="1"/>
  <c r="BY342" i="1" a="1"/>
  <c r="BY342" i="1" s="1"/>
  <c r="BE343" i="1" a="1"/>
  <c r="BE343" i="1" s="1"/>
  <c r="BP343" i="1" a="1"/>
  <c r="BP343" i="1" s="1"/>
  <c r="BV343" i="1" a="1"/>
  <c r="BV343" i="1" s="1"/>
  <c r="CI343" i="1" a="1"/>
  <c r="CI343" i="1" s="1"/>
  <c r="BD344" i="1" a="1"/>
  <c r="BD344" i="1" s="1"/>
  <c r="BI344" i="1" a="1"/>
  <c r="BI344" i="1" s="1"/>
  <c r="BO344" i="1" a="1"/>
  <c r="BO344" i="1" s="1"/>
  <c r="BT344" i="1" a="1"/>
  <c r="BT344" i="1" s="1"/>
  <c r="BZ344" i="1" a="1"/>
  <c r="BZ344" i="1" s="1"/>
  <c r="CF344" i="1" a="1"/>
  <c r="CF344" i="1" s="1"/>
  <c r="AZ345" i="1" a="1"/>
  <c r="AZ345" i="1" s="1"/>
  <c r="BQ345" i="1" a="1"/>
  <c r="BQ345" i="1" s="1"/>
  <c r="BW345" i="1" a="1"/>
  <c r="BW345" i="1" s="1"/>
  <c r="CB345" i="1" a="1"/>
  <c r="CB345" i="1" s="1"/>
  <c r="BB346" i="1" a="1"/>
  <c r="BB346" i="1" s="1"/>
  <c r="BH346" i="1" a="1"/>
  <c r="BH346" i="1" s="1"/>
  <c r="BN346" i="1" a="1"/>
  <c r="BN346" i="1" s="1"/>
  <c r="BT346" i="1" a="1"/>
  <c r="BT346" i="1" s="1"/>
  <c r="BZ346" i="1" a="1"/>
  <c r="BZ346" i="1" s="1"/>
  <c r="BE347" i="1" a="1"/>
  <c r="BE347" i="1" s="1"/>
  <c r="BK347" i="1" a="1"/>
  <c r="BK347" i="1" s="1"/>
  <c r="BP347" i="1" a="1"/>
  <c r="BP347" i="1" s="1"/>
  <c r="CB347" i="1" a="1"/>
  <c r="CB347" i="1" s="1"/>
  <c r="CH347" i="1" a="1"/>
  <c r="CH347" i="1" s="1"/>
  <c r="BB348" i="1" a="1"/>
  <c r="BB348" i="1" s="1"/>
  <c r="BH348" i="1" a="1"/>
  <c r="BH348" i="1" s="1"/>
  <c r="BN348" i="1" a="1"/>
  <c r="BN348" i="1" s="1"/>
  <c r="CE348" i="1" a="1"/>
  <c r="CE348" i="1" s="1"/>
  <c r="AY349" i="1" a="1"/>
  <c r="AY349" i="1" s="1"/>
  <c r="BD349" i="1" a="1"/>
  <c r="BD349" i="1" s="1"/>
  <c r="BH333" i="1" a="1"/>
  <c r="BH333" i="1" s="1"/>
  <c r="BH334" i="1" a="1"/>
  <c r="BH334" i="1" s="1"/>
  <c r="BU335" i="1" a="1"/>
  <c r="BU335" i="1" s="1"/>
  <c r="BU437" i="1" s="1"/>
  <c r="AB161" i="7" s="1"/>
  <c r="CI335" i="1" a="1"/>
  <c r="CI335" i="1" s="1"/>
  <c r="CI437" i="1" s="1"/>
  <c r="AL161" i="7" s="1"/>
  <c r="AL61" i="7" s="1"/>
  <c r="BN336" i="1" a="1"/>
  <c r="BN336" i="1" s="1"/>
  <c r="CC336" i="1" a="1"/>
  <c r="CC336" i="1" s="1"/>
  <c r="AX337" i="1" a="1"/>
  <c r="AX337" i="1" s="1"/>
  <c r="BD337" i="1" a="1"/>
  <c r="BD337" i="1" s="1"/>
  <c r="BR337" i="1" a="1"/>
  <c r="BR337" i="1" s="1"/>
  <c r="CE337" i="1" a="1"/>
  <c r="CE337" i="1" s="1"/>
  <c r="BE338" i="1" a="1"/>
  <c r="BE338" i="1" s="1"/>
  <c r="BK338" i="1" a="1"/>
  <c r="BK338" i="1" s="1"/>
  <c r="BP338" i="1" a="1"/>
  <c r="BP338" i="1" s="1"/>
  <c r="BV338" i="1" a="1"/>
  <c r="BV338" i="1" s="1"/>
  <c r="CB338" i="1" a="1"/>
  <c r="CB338" i="1" s="1"/>
  <c r="CH338" i="1" a="1"/>
  <c r="CH338" i="1" s="1"/>
  <c r="BO339" i="1" a="1"/>
  <c r="BO339" i="1" s="1"/>
  <c r="BU339" i="1" a="1"/>
  <c r="BU339" i="1" s="1"/>
  <c r="CB339" i="1" a="1"/>
  <c r="CB339" i="1" s="1"/>
  <c r="BB340" i="1" a="1"/>
  <c r="BB340" i="1" s="1"/>
  <c r="BI340" i="1" a="1"/>
  <c r="BI340" i="1" s="1"/>
  <c r="BT340" i="1" a="1"/>
  <c r="BT340" i="1" s="1"/>
  <c r="CB340" i="1" a="1"/>
  <c r="CB340" i="1" s="1"/>
  <c r="CH340" i="1" a="1"/>
  <c r="CH340" i="1" s="1"/>
  <c r="BC341" i="1" a="1"/>
  <c r="BC341" i="1" s="1"/>
  <c r="BI341" i="1" a="1"/>
  <c r="BI341" i="1" s="1"/>
  <c r="BP341" i="1" a="1"/>
  <c r="BP341" i="1" s="1"/>
  <c r="BV341" i="1" a="1"/>
  <c r="BV341" i="1" s="1"/>
  <c r="CG341" i="1" a="1"/>
  <c r="CG341" i="1" s="1"/>
  <c r="BB342" i="1" a="1"/>
  <c r="BB342" i="1" s="1"/>
  <c r="BG342" i="1" a="1"/>
  <c r="BG342" i="1" s="1"/>
  <c r="BN342" i="1" a="1"/>
  <c r="BN342" i="1" s="1"/>
  <c r="CE342" i="1" a="1"/>
  <c r="CE342" i="1" s="1"/>
  <c r="AY343" i="1" a="1"/>
  <c r="AY343" i="1" s="1"/>
  <c r="BF343" i="1" a="1"/>
  <c r="BF343" i="1" s="1"/>
  <c r="BK343" i="1" a="1"/>
  <c r="BK343" i="1" s="1"/>
  <c r="BQ343" i="1" a="1"/>
  <c r="BQ343" i="1" s="1"/>
  <c r="BW343" i="1" a="1"/>
  <c r="BW343" i="1" s="1"/>
  <c r="CC343" i="1" a="1"/>
  <c r="CC343" i="1" s="1"/>
  <c r="AX344" i="1" a="1"/>
  <c r="AX344" i="1" s="1"/>
  <c r="AX446" i="1" s="1"/>
  <c r="E170" i="7" s="1"/>
  <c r="BP344" i="1" a="1"/>
  <c r="BP344" i="1" s="1"/>
  <c r="BU344" i="1" a="1"/>
  <c r="BU344" i="1" s="1"/>
  <c r="BE345" i="1" a="1"/>
  <c r="BE345" i="1" s="1"/>
  <c r="BL345" i="1" a="1"/>
  <c r="BL345" i="1" s="1"/>
  <c r="BR345" i="1" a="1"/>
  <c r="BR345" i="1" s="1"/>
  <c r="CC345" i="1" a="1"/>
  <c r="CC345" i="1" s="1"/>
  <c r="CI345" i="1" a="1"/>
  <c r="CI345" i="1" s="1"/>
  <c r="BC346" i="1" a="1"/>
  <c r="BC346" i="1" s="1"/>
  <c r="CE346" i="1" a="1"/>
  <c r="CE346" i="1" s="1"/>
  <c r="AZ347" i="1" a="1"/>
  <c r="AZ347" i="1" s="1"/>
  <c r="BF347" i="1" a="1"/>
  <c r="BF347" i="1" s="1"/>
  <c r="BQ347" i="1" a="1"/>
  <c r="BQ347" i="1" s="1"/>
  <c r="BW347" i="1" a="1"/>
  <c r="BW347" i="1" s="1"/>
  <c r="CC347" i="1" a="1"/>
  <c r="CC347" i="1" s="1"/>
  <c r="BS348" i="1" a="1"/>
  <c r="BS348" i="1" s="1"/>
  <c r="BZ348" i="1" a="1"/>
  <c r="BZ348" i="1" s="1"/>
  <c r="CF348" i="1" a="1"/>
  <c r="CF348" i="1" s="1"/>
  <c r="BE349" i="1" a="1"/>
  <c r="BE349" i="1" s="1"/>
  <c r="BK349" i="1" a="1"/>
  <c r="BK349" i="1" s="1"/>
  <c r="BQ349" i="1" a="1"/>
  <c r="BQ349" i="1" s="1"/>
  <c r="BG350" i="1" a="1"/>
  <c r="BG350" i="1" s="1"/>
  <c r="BN350" i="1" a="1"/>
  <c r="BN350" i="1" s="1"/>
  <c r="BT350" i="1" a="1"/>
  <c r="BT350" i="1" s="1"/>
  <c r="CE350" i="1" a="1"/>
  <c r="CE350" i="1" s="1"/>
  <c r="AY351" i="1" a="1"/>
  <c r="AY351" i="1" s="1"/>
  <c r="BE351" i="1" a="1"/>
  <c r="BE351" i="1" s="1"/>
  <c r="BO333" i="1" a="1"/>
  <c r="BO333" i="1" s="1"/>
  <c r="BJ334" i="1" a="1"/>
  <c r="BJ334" i="1" s="1"/>
  <c r="AY335" i="1" a="1"/>
  <c r="AY335" i="1" s="1"/>
  <c r="AY437" i="1" s="1"/>
  <c r="F161" i="7" s="1"/>
  <c r="BW335" i="1" a="1"/>
  <c r="BW335" i="1" s="1"/>
  <c r="BG336" i="1" a="1"/>
  <c r="BG336" i="1" s="1"/>
  <c r="BO336" i="1" a="1"/>
  <c r="BO336" i="1" s="1"/>
  <c r="BV336" i="1" a="1"/>
  <c r="BV336" i="1" s="1"/>
  <c r="AY337" i="1" a="1"/>
  <c r="AY337" i="1" s="1"/>
  <c r="BE337" i="1" a="1"/>
  <c r="BE337" i="1" s="1"/>
  <c r="BL337" i="1" a="1"/>
  <c r="BL337" i="1" s="1"/>
  <c r="BS337" i="1" a="1"/>
  <c r="BS337" i="1" s="1"/>
  <c r="BX337" i="1" a="1"/>
  <c r="BX337" i="1" s="1"/>
  <c r="CF337" i="1" a="1"/>
  <c r="CF337" i="1" s="1"/>
  <c r="AY338" i="1" a="1"/>
  <c r="AY338" i="1" s="1"/>
  <c r="AY440" i="1" s="1"/>
  <c r="F164" i="7" s="1"/>
  <c r="BL338" i="1" a="1"/>
  <c r="BL338" i="1" s="1"/>
  <c r="BQ338" i="1" a="1"/>
  <c r="BQ338" i="1" s="1"/>
  <c r="CI338" i="1" a="1"/>
  <c r="CI338" i="1" s="1"/>
  <c r="CI440" i="1" s="1"/>
  <c r="AL164" i="7" s="1"/>
  <c r="AL64" i="7" s="1"/>
  <c r="BC339" i="1" a="1"/>
  <c r="BC339" i="1" s="1"/>
  <c r="BI339" i="1" a="1"/>
  <c r="BI339" i="1" s="1"/>
  <c r="BV339" i="1" a="1"/>
  <c r="BV339" i="1" s="1"/>
  <c r="CC339" i="1" a="1"/>
  <c r="CC339" i="1" s="1"/>
  <c r="CI339" i="1" a="1"/>
  <c r="CI339" i="1" s="1"/>
  <c r="BC340" i="1" a="1"/>
  <c r="BC340" i="1" s="1"/>
  <c r="BO340" i="1" a="1"/>
  <c r="BO340" i="1" s="1"/>
  <c r="BU340" i="1" a="1"/>
  <c r="BU340" i="1" s="1"/>
  <c r="CI340" i="1" a="1"/>
  <c r="CI340" i="1" s="1"/>
  <c r="CI442" i="1" s="1"/>
  <c r="AL166" i="7" s="1"/>
  <c r="AL66" i="7" s="1"/>
  <c r="BJ341" i="1" a="1"/>
  <c r="BJ341" i="1" s="1"/>
  <c r="BQ341" i="1" a="1"/>
  <c r="BQ341" i="1" s="1"/>
  <c r="CB341" i="1" a="1"/>
  <c r="CB341" i="1" s="1"/>
  <c r="CH341" i="1" a="1"/>
  <c r="CH341" i="1" s="1"/>
  <c r="BH342" i="1" a="1"/>
  <c r="BH342" i="1" s="1"/>
  <c r="BO342" i="1" a="1"/>
  <c r="BO342" i="1" s="1"/>
  <c r="BU342" i="1" a="1"/>
  <c r="BU342" i="1" s="1"/>
  <c r="BZ342" i="1" a="1"/>
  <c r="BZ342" i="1" s="1"/>
  <c r="CF342" i="1" a="1"/>
  <c r="CF342" i="1" s="1"/>
  <c r="AZ343" i="1" a="1"/>
  <c r="AZ343" i="1" s="1"/>
  <c r="BL343" i="1" a="1"/>
  <c r="BL343" i="1" s="1"/>
  <c r="BR343" i="1" a="1"/>
  <c r="BR343" i="1" s="1"/>
  <c r="CD343" i="1" a="1"/>
  <c r="CD343" i="1" s="1"/>
  <c r="AY344" i="1" a="1"/>
  <c r="AY344" i="1" s="1"/>
  <c r="BE344" i="1" a="1"/>
  <c r="BE344" i="1" s="1"/>
  <c r="BJ344" i="1" a="1"/>
  <c r="BJ344" i="1" s="1"/>
  <c r="BV344" i="1" a="1"/>
  <c r="BV344" i="1" s="1"/>
  <c r="CA344" i="1" a="1"/>
  <c r="CA344" i="1" s="1"/>
  <c r="CG344" i="1" a="1"/>
  <c r="CG344" i="1" s="1"/>
  <c r="BA345" i="1" a="1"/>
  <c r="BA345" i="1" s="1"/>
  <c r="BF345" i="1" a="1"/>
  <c r="BF345" i="1" s="1"/>
  <c r="BX345" i="1" a="1"/>
  <c r="BX345" i="1" s="1"/>
  <c r="CD345" i="1" a="1"/>
  <c r="CD345" i="1" s="1"/>
  <c r="BD346" i="1" a="1"/>
  <c r="BD346" i="1" s="1"/>
  <c r="BI346" i="1" a="1"/>
  <c r="BI346" i="1" s="1"/>
  <c r="BO346" i="1" a="1"/>
  <c r="BO346" i="1" s="1"/>
  <c r="BU346" i="1" a="1"/>
  <c r="BU346" i="1" s="1"/>
  <c r="CA346" i="1" a="1"/>
  <c r="CA346" i="1" s="1"/>
  <c r="CF346" i="1" a="1"/>
  <c r="CF346" i="1" s="1"/>
  <c r="BL347" i="1" a="1"/>
  <c r="BL347" i="1" s="1"/>
  <c r="BR347" i="1" a="1"/>
  <c r="BR347" i="1" s="1"/>
  <c r="CD347" i="1" a="1"/>
  <c r="CD347" i="1" s="1"/>
  <c r="CI347" i="1" a="1"/>
  <c r="CI347" i="1" s="1"/>
  <c r="BC348" i="1" a="1"/>
  <c r="BC348" i="1" s="1"/>
  <c r="BI348" i="1" a="1"/>
  <c r="BI348" i="1" s="1"/>
  <c r="BO348" i="1" a="1"/>
  <c r="BO348" i="1" s="1"/>
  <c r="BT348" i="1" a="1"/>
  <c r="BT348" i="1" s="1"/>
  <c r="AZ349" i="1" a="1"/>
  <c r="AZ349" i="1" s="1"/>
  <c r="BF349" i="1" a="1"/>
  <c r="BF349" i="1" s="1"/>
  <c r="BR349" i="1" a="1"/>
  <c r="BR349" i="1" s="1"/>
  <c r="BW349" i="1" a="1"/>
  <c r="BW349" i="1" s="1"/>
  <c r="CC349" i="1" a="1"/>
  <c r="CC349" i="1" s="1"/>
  <c r="BV333" i="1" a="1"/>
  <c r="BV333" i="1" s="1"/>
  <c r="BO334" i="1" a="1"/>
  <c r="BO334" i="1" s="1"/>
  <c r="BZ335" i="1" a="1"/>
  <c r="BZ335" i="1" s="1"/>
  <c r="AX336" i="1" a="1"/>
  <c r="AX336" i="1" s="1"/>
  <c r="AX438" i="1" s="1"/>
  <c r="E162" i="7" s="1"/>
  <c r="BH336" i="1" a="1"/>
  <c r="BH336" i="1" s="1"/>
  <c r="BW336" i="1" a="1"/>
  <c r="BW336" i="1" s="1"/>
  <c r="CD336" i="1" a="1"/>
  <c r="CD336" i="1" s="1"/>
  <c r="AZ337" i="1" a="1"/>
  <c r="AZ337" i="1" s="1"/>
  <c r="AZ439" i="1" s="1"/>
  <c r="G163" i="7" s="1"/>
  <c r="BF337" i="1" a="1"/>
  <c r="BF337" i="1" s="1"/>
  <c r="BM337" i="1" a="1"/>
  <c r="BM337" i="1" s="1"/>
  <c r="BY337" i="1" a="1"/>
  <c r="BY337" i="1" s="1"/>
  <c r="AZ338" i="1" a="1"/>
  <c r="AZ338" i="1" s="1"/>
  <c r="BF338" i="1" a="1"/>
  <c r="BF338" i="1" s="1"/>
  <c r="BW338" i="1" a="1"/>
  <c r="BW338" i="1" s="1"/>
  <c r="CC338" i="1" a="1"/>
  <c r="CC338" i="1" s="1"/>
  <c r="AX339" i="1" a="1"/>
  <c r="AX339" i="1" s="1"/>
  <c r="AX441" i="1" s="1"/>
  <c r="E165" i="7" s="1"/>
  <c r="BD339" i="1" a="1"/>
  <c r="BD339" i="1" s="1"/>
  <c r="BJ339" i="1" a="1"/>
  <c r="BJ339" i="1" s="1"/>
  <c r="BP339" i="1" a="1"/>
  <c r="BP339" i="1" s="1"/>
  <c r="BW339" i="1" a="1"/>
  <c r="BW339" i="1" s="1"/>
  <c r="CD339" i="1" a="1"/>
  <c r="CD339" i="1" s="1"/>
  <c r="AX340" i="1" a="1"/>
  <c r="AX340" i="1" s="1"/>
  <c r="AX442" i="1" s="1"/>
  <c r="E166" i="7" s="1"/>
  <c r="BD340" i="1" a="1"/>
  <c r="BD340" i="1" s="1"/>
  <c r="BJ340" i="1" a="1"/>
  <c r="BJ340" i="1" s="1"/>
  <c r="BP340" i="1" a="1"/>
  <c r="BP340" i="1" s="1"/>
  <c r="BV340" i="1" a="1"/>
  <c r="BV340" i="1" s="1"/>
  <c r="CC340" i="1" a="1"/>
  <c r="CC340" i="1" s="1"/>
  <c r="AX341" i="1" a="1"/>
  <c r="AX341" i="1" s="1"/>
  <c r="AX443" i="1" s="1"/>
  <c r="E167" i="7" s="1"/>
  <c r="BD341" i="1" a="1"/>
  <c r="BD341" i="1" s="1"/>
  <c r="BK341" i="1" a="1"/>
  <c r="BK341" i="1" s="1"/>
  <c r="BR341" i="1" a="1"/>
  <c r="BR341" i="1" s="1"/>
  <c r="BW341" i="1" a="1"/>
  <c r="BW341" i="1" s="1"/>
  <c r="CI341" i="1" a="1"/>
  <c r="CI341" i="1" s="1"/>
  <c r="CI443" i="1" s="1"/>
  <c r="AL167" i="7" s="1"/>
  <c r="AL67" i="7" s="1"/>
  <c r="BC342" i="1" a="1"/>
  <c r="BC342" i="1" s="1"/>
  <c r="BI342" i="1" a="1"/>
  <c r="BI342" i="1" s="1"/>
  <c r="BP342" i="1" a="1"/>
  <c r="BP342" i="1" s="1"/>
  <c r="CA342" i="1" a="1"/>
  <c r="CA342" i="1" s="1"/>
  <c r="CG342" i="1" a="1"/>
  <c r="CG342" i="1" s="1"/>
  <c r="CG444" i="1" s="1"/>
  <c r="AJ168" i="7" s="1"/>
  <c r="AJ68" i="7" s="1"/>
  <c r="BG343" i="1" a="1"/>
  <c r="BG343" i="1" s="1"/>
  <c r="BM343" i="1" a="1"/>
  <c r="BM343" i="1" s="1"/>
  <c r="BS343" i="1" a="1"/>
  <c r="BS343" i="1" s="1"/>
  <c r="BX343" i="1" a="1"/>
  <c r="BX343" i="1" s="1"/>
  <c r="CE343" i="1" a="1"/>
  <c r="CE343" i="1" s="1"/>
  <c r="AZ344" i="1" a="1"/>
  <c r="AZ344" i="1" s="1"/>
  <c r="AZ446" i="1" s="1"/>
  <c r="G170" i="7" s="1"/>
  <c r="BF344" i="1" a="1"/>
  <c r="BF344" i="1" s="1"/>
  <c r="BK344" i="1" a="1"/>
  <c r="BK344" i="1" s="1"/>
  <c r="BQ344" i="1" a="1"/>
  <c r="BQ344" i="1" s="1"/>
  <c r="CB344" i="1" a="1"/>
  <c r="CB344" i="1" s="1"/>
  <c r="BB345" i="1" a="1"/>
  <c r="BB345" i="1" s="1"/>
  <c r="BG345" i="1" a="1"/>
  <c r="BG345" i="1" s="1"/>
  <c r="BM345" i="1" a="1"/>
  <c r="BM345" i="1" s="1"/>
  <c r="BS345" i="1" a="1"/>
  <c r="BS345" i="1" s="1"/>
  <c r="BS447" i="1" s="1"/>
  <c r="Z171" i="7" s="1"/>
  <c r="BY345" i="1" a="1"/>
  <c r="BY345" i="1" s="1"/>
  <c r="CE345" i="1" a="1"/>
  <c r="CE345" i="1" s="1"/>
  <c r="AX346" i="1" a="1"/>
  <c r="AX346" i="1" s="1"/>
  <c r="BE346" i="1" a="1"/>
  <c r="BE346" i="1" s="1"/>
  <c r="BE448" i="1" s="1"/>
  <c r="L172" i="7" s="1"/>
  <c r="BJ346" i="1" a="1"/>
  <c r="BJ346" i="1" s="1"/>
  <c r="BP346" i="1" a="1"/>
  <c r="BP346" i="1" s="1"/>
  <c r="CB346" i="1" a="1"/>
  <c r="CB346" i="1" s="1"/>
  <c r="CG346" i="1" a="1"/>
  <c r="CG346" i="1" s="1"/>
  <c r="BA347" i="1" a="1"/>
  <c r="BA347" i="1" s="1"/>
  <c r="BG347" i="1" a="1"/>
  <c r="BG347" i="1" s="1"/>
  <c r="BM347" i="1" a="1"/>
  <c r="BM347" i="1" s="1"/>
  <c r="BS347" i="1" a="1"/>
  <c r="BS347" i="1" s="1"/>
  <c r="BX347" i="1" a="1"/>
  <c r="BX347" i="1" s="1"/>
  <c r="CE347" i="1" a="1"/>
  <c r="CE347" i="1" s="1"/>
  <c r="AX348" i="1" a="1"/>
  <c r="AX348" i="1" s="1"/>
  <c r="AX450" i="1" s="1"/>
  <c r="E174" i="7" s="1"/>
  <c r="CB333" i="1" a="1"/>
  <c r="CB333" i="1" s="1"/>
  <c r="BQ334" i="1" a="1"/>
  <c r="BQ334" i="1" s="1"/>
  <c r="BF335" i="1" a="1"/>
  <c r="BF335" i="1" s="1"/>
  <c r="CA335" i="1" a="1"/>
  <c r="CA335" i="1" s="1"/>
  <c r="BA336" i="1" a="1"/>
  <c r="BA336" i="1" s="1"/>
  <c r="BI336" i="1" a="1"/>
  <c r="BI336" i="1" s="1"/>
  <c r="BQ336" i="1" a="1"/>
  <c r="BQ336" i="1" s="1"/>
  <c r="BX336" i="1" a="1"/>
  <c r="BX336" i="1" s="1"/>
  <c r="CE336" i="1" a="1"/>
  <c r="CE336" i="1" s="1"/>
  <c r="BG337" i="1" a="1"/>
  <c r="BG337" i="1" s="1"/>
  <c r="BN337" i="1" a="1"/>
  <c r="BN337" i="1" s="1"/>
  <c r="BT337" i="1" a="1"/>
  <c r="BT337" i="1" s="1"/>
  <c r="BZ337" i="1" a="1"/>
  <c r="BZ337" i="1" s="1"/>
  <c r="CG337" i="1" a="1"/>
  <c r="CG337" i="1" s="1"/>
  <c r="CG439" i="1" s="1"/>
  <c r="AJ163" i="7" s="1"/>
  <c r="AJ63" i="7" s="1"/>
  <c r="BA338" i="1" a="1"/>
  <c r="BA338" i="1" s="1"/>
  <c r="BG338" i="1" a="1"/>
  <c r="BG338" i="1" s="1"/>
  <c r="BM338" i="1" a="1"/>
  <c r="BM338" i="1" s="1"/>
  <c r="BR338" i="1" a="1"/>
  <c r="BR338" i="1" s="1"/>
  <c r="BX338" i="1" a="1"/>
  <c r="BX338" i="1" s="1"/>
  <c r="CD338" i="1" a="1"/>
  <c r="CD338" i="1" s="1"/>
  <c r="AY339" i="1" a="1"/>
  <c r="AY339" i="1" s="1"/>
  <c r="BE339" i="1" a="1"/>
  <c r="BE339" i="1" s="1"/>
  <c r="BK339" i="1" a="1"/>
  <c r="BK339" i="1" s="1"/>
  <c r="BQ339" i="1" a="1"/>
  <c r="BQ339" i="1" s="1"/>
  <c r="BX339" i="1" a="1"/>
  <c r="BX339" i="1" s="1"/>
  <c r="AY340" i="1" a="1"/>
  <c r="AY340" i="1" s="1"/>
  <c r="AY442" i="1" s="1"/>
  <c r="F166" i="7" s="1"/>
  <c r="BE340" i="1" a="1"/>
  <c r="BE340" i="1" s="1"/>
  <c r="BW340" i="1" a="1"/>
  <c r="BW340" i="1" s="1"/>
  <c r="CD340" i="1" a="1"/>
  <c r="CD340" i="1" s="1"/>
  <c r="AY341" i="1" a="1"/>
  <c r="AY341" i="1" s="1"/>
  <c r="AY443" i="1" s="1"/>
  <c r="F167" i="7" s="1"/>
  <c r="BE341" i="1" a="1"/>
  <c r="BE341" i="1" s="1"/>
  <c r="BL341" i="1" a="1"/>
  <c r="BL341" i="1" s="1"/>
  <c r="BX341" i="1" a="1"/>
  <c r="BX341" i="1" s="1"/>
  <c r="CC341" i="1" a="1"/>
  <c r="CC341" i="1" s="1"/>
  <c r="BD342" i="1" a="1"/>
  <c r="BD342" i="1" s="1"/>
  <c r="BJ342" i="1" a="1"/>
  <c r="BJ342" i="1" s="1"/>
  <c r="BV342" i="1" a="1"/>
  <c r="BV342" i="1" s="1"/>
  <c r="CB342" i="1" a="1"/>
  <c r="CB342" i="1" s="1"/>
  <c r="CH342" i="1" a="1"/>
  <c r="CH342" i="1" s="1"/>
  <c r="BA343" i="1" a="1"/>
  <c r="BA343" i="1" s="1"/>
  <c r="BN343" i="1" a="1"/>
  <c r="BN343" i="1" s="1"/>
  <c r="BY343" i="1" a="1"/>
  <c r="BY343" i="1" s="1"/>
  <c r="CF343" i="1" a="1"/>
  <c r="CF343" i="1" s="1"/>
  <c r="BA344" i="1" a="1"/>
  <c r="BA344" i="1" s="1"/>
  <c r="BL344" i="1" a="1"/>
  <c r="BL344" i="1" s="1"/>
  <c r="BW344" i="1" a="1"/>
  <c r="BW344" i="1" s="1"/>
  <c r="CH344" i="1" a="1"/>
  <c r="CH344" i="1" s="1"/>
  <c r="CH446" i="1" s="1"/>
  <c r="AK170" i="7" s="1"/>
  <c r="AK70" i="7" s="1"/>
  <c r="BH345" i="1" a="1"/>
  <c r="BH345" i="1" s="1"/>
  <c r="BN345" i="1" a="1"/>
  <c r="BN345" i="1" s="1"/>
  <c r="BT345" i="1" a="1"/>
  <c r="BT345" i="1" s="1"/>
  <c r="BZ345" i="1" a="1"/>
  <c r="BZ345" i="1" s="1"/>
  <c r="CF345" i="1" a="1"/>
  <c r="CF345" i="1" s="1"/>
  <c r="BK346" i="1" a="1"/>
  <c r="BK346" i="1" s="1"/>
  <c r="BQ346" i="1" a="1"/>
  <c r="BQ346" i="1" s="1"/>
  <c r="BV346" i="1" a="1"/>
  <c r="BV346" i="1" s="1"/>
  <c r="CH346" i="1" a="1"/>
  <c r="CH346" i="1" s="1"/>
  <c r="CH448" i="1" s="1"/>
  <c r="AK172" i="7" s="1"/>
  <c r="AK72" i="7" s="1"/>
  <c r="BB347" i="1" a="1"/>
  <c r="BB347" i="1" s="1"/>
  <c r="BH347" i="1" a="1"/>
  <c r="BH347" i="1" s="1"/>
  <c r="BN347" i="1" a="1"/>
  <c r="BN347" i="1" s="1"/>
  <c r="BT347" i="1" a="1"/>
  <c r="BT347" i="1" s="1"/>
  <c r="AY348" i="1" a="1"/>
  <c r="AY348" i="1" s="1"/>
  <c r="BE348" i="1" a="1"/>
  <c r="BE348" i="1" s="1"/>
  <c r="BJ348" i="1" a="1"/>
  <c r="BJ348" i="1" s="1"/>
  <c r="BV348" i="1" a="1"/>
  <c r="BV348" i="1" s="1"/>
  <c r="CB348" i="1" a="1"/>
  <c r="CB348" i="1" s="1"/>
  <c r="CH348" i="1" a="1"/>
  <c r="CH348" i="1" s="1"/>
  <c r="CH450" i="1" s="1"/>
  <c r="AK174" i="7" s="1"/>
  <c r="AK74" i="7" s="1"/>
  <c r="BP348" i="1" a="1"/>
  <c r="BP348" i="1" s="1"/>
  <c r="CD348" i="1" a="1"/>
  <c r="CD348" i="1" s="1"/>
  <c r="BG349" i="1" a="1"/>
  <c r="BG349" i="1" s="1"/>
  <c r="BO349" i="1" a="1"/>
  <c r="BO349" i="1" s="1"/>
  <c r="BY349" i="1" a="1"/>
  <c r="BY349" i="1" s="1"/>
  <c r="CH349" i="1" a="1"/>
  <c r="CH349" i="1" s="1"/>
  <c r="CH451" i="1" s="1"/>
  <c r="AK175" i="7" s="1"/>
  <c r="AK75" i="7" s="1"/>
  <c r="BD350" i="1" a="1"/>
  <c r="BD350" i="1" s="1"/>
  <c r="BL350" i="1" a="1"/>
  <c r="BL350" i="1" s="1"/>
  <c r="BS350" i="1" a="1"/>
  <c r="BS350" i="1" s="1"/>
  <c r="CA350" i="1" a="1"/>
  <c r="CA350" i="1" s="1"/>
  <c r="CI350" i="1" a="1"/>
  <c r="CI350" i="1" s="1"/>
  <c r="CI452" i="1" s="1"/>
  <c r="AL176" i="7" s="1"/>
  <c r="AL76" i="7" s="1"/>
  <c r="BD351" i="1" a="1"/>
  <c r="BD351" i="1" s="1"/>
  <c r="BK351" i="1" a="1"/>
  <c r="BK351" i="1" s="1"/>
  <c r="BR351" i="1" a="1"/>
  <c r="BR351" i="1" s="1"/>
  <c r="BX351" i="1" a="1"/>
  <c r="BX351" i="1" s="1"/>
  <c r="CE351" i="1" a="1"/>
  <c r="CE351" i="1" s="1"/>
  <c r="AY352" i="1" a="1"/>
  <c r="AY352" i="1" s="1"/>
  <c r="AY454" i="1" s="1"/>
  <c r="F178" i="7" s="1"/>
  <c r="CA352" i="1" a="1"/>
  <c r="CA352" i="1" s="1"/>
  <c r="CH352" i="1" a="1"/>
  <c r="CH352" i="1" s="1"/>
  <c r="BB353" i="1" a="1"/>
  <c r="BB353" i="1" s="1"/>
  <c r="BM353" i="1" a="1"/>
  <c r="BM353" i="1" s="1"/>
  <c r="BS353" i="1" a="1"/>
  <c r="BS353" i="1" s="1"/>
  <c r="BY353" i="1" a="1"/>
  <c r="BY353" i="1" s="1"/>
  <c r="BO354" i="1" a="1"/>
  <c r="BO354" i="1" s="1"/>
  <c r="BV354" i="1" a="1"/>
  <c r="BV354" i="1" s="1"/>
  <c r="CB354" i="1" a="1"/>
  <c r="CB354" i="1" s="1"/>
  <c r="BA355" i="1" a="1"/>
  <c r="BA355" i="1" s="1"/>
  <c r="BG355" i="1" a="1"/>
  <c r="BG355" i="1" s="1"/>
  <c r="BM355" i="1" a="1"/>
  <c r="BM355" i="1" s="1"/>
  <c r="BC356" i="1" a="1"/>
  <c r="BC356" i="1" s="1"/>
  <c r="BC458" i="1" s="1"/>
  <c r="J182" i="7" s="1"/>
  <c r="BJ356" i="1" a="1"/>
  <c r="BJ356" i="1" s="1"/>
  <c r="BP356" i="1" a="1"/>
  <c r="BP356" i="1" s="1"/>
  <c r="CA356" i="1" a="1"/>
  <c r="CA356" i="1" s="1"/>
  <c r="CG356" i="1" a="1"/>
  <c r="CG356" i="1" s="1"/>
  <c r="BA357" i="1" a="1"/>
  <c r="BA357" i="1" s="1"/>
  <c r="CC357" i="1" a="1"/>
  <c r="CC357" i="1" s="1"/>
  <c r="CH357" i="1" a="1"/>
  <c r="CH357" i="1" s="1"/>
  <c r="CH459" i="1" s="1"/>
  <c r="AK183" i="7" s="1"/>
  <c r="AK83" i="7" s="1"/>
  <c r="BE358" i="1" a="1"/>
  <c r="BE358" i="1" s="1"/>
  <c r="BX358" i="1" a="1"/>
  <c r="BX358" i="1" s="1"/>
  <c r="CE358" i="1" a="1"/>
  <c r="CE358" i="1" s="1"/>
  <c r="AY359" i="1" a="1"/>
  <c r="AY359" i="1" s="1"/>
  <c r="AY461" i="1" s="1"/>
  <c r="F185" i="7" s="1"/>
  <c r="BF359" i="1" a="1"/>
  <c r="BF359" i="1" s="1"/>
  <c r="BM359" i="1" a="1"/>
  <c r="BM359" i="1" s="1"/>
  <c r="BT359" i="1" a="1"/>
  <c r="BT359" i="1" s="1"/>
  <c r="CA359" i="1" a="1"/>
  <c r="CA359" i="1" s="1"/>
  <c r="CH359" i="1" a="1"/>
  <c r="CH359" i="1" s="1"/>
  <c r="CH461" i="1" s="1"/>
  <c r="AK185" i="7" s="1"/>
  <c r="AK85" i="7" s="1"/>
  <c r="BC360" i="1" a="1"/>
  <c r="BC360" i="1" s="1"/>
  <c r="BJ360" i="1" a="1"/>
  <c r="BJ360" i="1" s="1"/>
  <c r="BQ360" i="1" a="1"/>
  <c r="BQ360" i="1" s="1"/>
  <c r="BX360" i="1" a="1"/>
  <c r="BX360" i="1" s="1"/>
  <c r="CD360" i="1" a="1"/>
  <c r="CD360" i="1" s="1"/>
  <c r="AY361" i="1" a="1"/>
  <c r="AY361" i="1" s="1"/>
  <c r="AY463" i="1" s="1"/>
  <c r="F187" i="7" s="1"/>
  <c r="BN361" i="1" a="1"/>
  <c r="BN361" i="1" s="1"/>
  <c r="BT361" i="1" a="1"/>
  <c r="BT361" i="1" s="1"/>
  <c r="CA361" i="1" a="1"/>
  <c r="CA361" i="1" s="1"/>
  <c r="CH361" i="1" a="1"/>
  <c r="CH361" i="1" s="1"/>
  <c r="CH463" i="1" s="1"/>
  <c r="AK187" i="7" s="1"/>
  <c r="AK87" i="7" s="1"/>
  <c r="BC362" i="1" a="1"/>
  <c r="BC362" i="1" s="1"/>
  <c r="BJ362" i="1" a="1"/>
  <c r="BJ362" i="1" s="1"/>
  <c r="BX362" i="1" a="1"/>
  <c r="BX362" i="1" s="1"/>
  <c r="CE362" i="1" a="1"/>
  <c r="CE362" i="1" s="1"/>
  <c r="AZ363" i="1" a="1"/>
  <c r="AZ363" i="1" s="1"/>
  <c r="BM363" i="1" a="1"/>
  <c r="BM363" i="1" s="1"/>
  <c r="BT363" i="1" a="1"/>
  <c r="BT363" i="1" s="1"/>
  <c r="CA363" i="1" a="1"/>
  <c r="CA363" i="1" s="1"/>
  <c r="BC364" i="1" a="1"/>
  <c r="BC364" i="1" s="1"/>
  <c r="CG348" i="1" a="1"/>
  <c r="CG348" i="1" s="1"/>
  <c r="BH349" i="1" a="1"/>
  <c r="BH349" i="1" s="1"/>
  <c r="BP349" i="1" a="1"/>
  <c r="BP349" i="1" s="1"/>
  <c r="CI349" i="1" a="1"/>
  <c r="CI349" i="1" s="1"/>
  <c r="BM350" i="1" a="1"/>
  <c r="BM350" i="1" s="1"/>
  <c r="CB350" i="1" a="1"/>
  <c r="CB350" i="1" s="1"/>
  <c r="AX351" i="1" a="1"/>
  <c r="AX351" i="1" s="1"/>
  <c r="AX453" i="1" s="1"/>
  <c r="E177" i="7" s="1"/>
  <c r="BF351" i="1" a="1"/>
  <c r="BF351" i="1" s="1"/>
  <c r="BL351" i="1" a="1"/>
  <c r="BL351" i="1" s="1"/>
  <c r="BS351" i="1" a="1"/>
  <c r="BS351" i="1" s="1"/>
  <c r="BZ351" i="1" a="1"/>
  <c r="BZ351" i="1" s="1"/>
  <c r="AZ352" i="1" a="1"/>
  <c r="AZ352" i="1" s="1"/>
  <c r="BE352" i="1" a="1"/>
  <c r="BE352" i="1" s="1"/>
  <c r="BK352" i="1" a="1"/>
  <c r="BK352" i="1" s="1"/>
  <c r="BQ352" i="1" a="1"/>
  <c r="BQ352" i="1" s="1"/>
  <c r="BW352" i="1" a="1"/>
  <c r="BW352" i="1" s="1"/>
  <c r="CB352" i="1" a="1"/>
  <c r="CB352" i="1" s="1"/>
  <c r="BH353" i="1" a="1"/>
  <c r="BH353" i="1" s="1"/>
  <c r="BN353" i="1" a="1"/>
  <c r="BN353" i="1" s="1"/>
  <c r="BZ353" i="1" a="1"/>
  <c r="BZ353" i="1" s="1"/>
  <c r="CE353" i="1" a="1"/>
  <c r="CE353" i="1" s="1"/>
  <c r="CE455" i="1" s="1"/>
  <c r="AY354" i="1" a="1"/>
  <c r="AY354" i="1" s="1"/>
  <c r="BE354" i="1" a="1"/>
  <c r="BE354" i="1" s="1"/>
  <c r="BK354" i="1" a="1"/>
  <c r="BK354" i="1" s="1"/>
  <c r="BP354" i="1" a="1"/>
  <c r="BP354" i="1" s="1"/>
  <c r="CH354" i="1" a="1"/>
  <c r="CH354" i="1" s="1"/>
  <c r="BB355" i="1" a="1"/>
  <c r="BB355" i="1" s="1"/>
  <c r="BN355" i="1" a="1"/>
  <c r="BN355" i="1" s="1"/>
  <c r="BS355" i="1" a="1"/>
  <c r="BS355" i="1" s="1"/>
  <c r="BY355" i="1" a="1"/>
  <c r="BY355" i="1" s="1"/>
  <c r="CE355" i="1" a="1"/>
  <c r="CE355" i="1" s="1"/>
  <c r="AY356" i="1" a="1"/>
  <c r="AY356" i="1" s="1"/>
  <c r="AY458" i="1" s="1"/>
  <c r="F182" i="7" s="1"/>
  <c r="BD356" i="1" a="1"/>
  <c r="BD356" i="1" s="1"/>
  <c r="BV356" i="1" a="1"/>
  <c r="BV356" i="1" s="1"/>
  <c r="CB356" i="1" a="1"/>
  <c r="CB356" i="1" s="1"/>
  <c r="BB357" i="1" a="1"/>
  <c r="BB357" i="1" s="1"/>
  <c r="BG357" i="1" a="1"/>
  <c r="BG357" i="1" s="1"/>
  <c r="BM357" i="1" a="1"/>
  <c r="BM357" i="1" s="1"/>
  <c r="BS357" i="1" a="1"/>
  <c r="BS357" i="1" s="1"/>
  <c r="BY357" i="1" a="1"/>
  <c r="BY357" i="1" s="1"/>
  <c r="CD357" i="1" a="1"/>
  <c r="CD357" i="1" s="1"/>
  <c r="BA358" i="1" a="1"/>
  <c r="BA358" i="1" s="1"/>
  <c r="BF358" i="1" a="1"/>
  <c r="BF358" i="1" s="1"/>
  <c r="BK358" i="1" a="1"/>
  <c r="BK358" i="1" s="1"/>
  <c r="BQ358" i="1" a="1"/>
  <c r="BQ358" i="1" s="1"/>
  <c r="CF358" i="1" a="1"/>
  <c r="CF358" i="1" s="1"/>
  <c r="AZ359" i="1" a="1"/>
  <c r="AZ359" i="1" s="1"/>
  <c r="AZ461" i="1" s="1"/>
  <c r="G185" i="7" s="1"/>
  <c r="BG359" i="1" a="1"/>
  <c r="BG359" i="1" s="1"/>
  <c r="BN359" i="1" a="1"/>
  <c r="BN359" i="1" s="1"/>
  <c r="BU359" i="1" a="1"/>
  <c r="BU359" i="1" s="1"/>
  <c r="CB359" i="1" a="1"/>
  <c r="CB359" i="1" s="1"/>
  <c r="BD360" i="1" a="1"/>
  <c r="BD360" i="1" s="1"/>
  <c r="BK360" i="1" a="1"/>
  <c r="BK360" i="1" s="1"/>
  <c r="BR360" i="1" a="1"/>
  <c r="BR360" i="1" s="1"/>
  <c r="CE360" i="1" a="1"/>
  <c r="CE360" i="1" s="1"/>
  <c r="AZ361" i="1" a="1"/>
  <c r="AZ361" i="1" s="1"/>
  <c r="AZ463" i="1" s="1"/>
  <c r="G187" i="7" s="1"/>
  <c r="BG361" i="1" a="1"/>
  <c r="BG361" i="1" s="1"/>
  <c r="BU361" i="1" a="1"/>
  <c r="BU361" i="1" s="1"/>
  <c r="CB361" i="1" a="1"/>
  <c r="CB361" i="1" s="1"/>
  <c r="CI361" i="1" a="1"/>
  <c r="CI361" i="1" s="1"/>
  <c r="BD362" i="1" a="1"/>
  <c r="BD362" i="1" s="1"/>
  <c r="BK362" i="1" a="1"/>
  <c r="BK362" i="1" s="1"/>
  <c r="BQ362" i="1" a="1"/>
  <c r="BQ362" i="1" s="1"/>
  <c r="CF362" i="1" a="1"/>
  <c r="CF362" i="1" s="1"/>
  <c r="BD348" i="1" a="1"/>
  <c r="BD348" i="1" s="1"/>
  <c r="BR348" i="1" a="1"/>
  <c r="BR348" i="1" s="1"/>
  <c r="CI348" i="1" a="1"/>
  <c r="CI348" i="1" s="1"/>
  <c r="BI349" i="1" a="1"/>
  <c r="BI349" i="1" s="1"/>
  <c r="BS349" i="1" a="1"/>
  <c r="BS349" i="1" s="1"/>
  <c r="CA349" i="1" a="1"/>
  <c r="CA349" i="1" s="1"/>
  <c r="BU350" i="1" a="1"/>
  <c r="BU350" i="1" s="1"/>
  <c r="BU452" i="1" s="1"/>
  <c r="AB176" i="7" s="1"/>
  <c r="CC350" i="1" a="1"/>
  <c r="CC350" i="1" s="1"/>
  <c r="BG351" i="1" a="1"/>
  <c r="BG351" i="1" s="1"/>
  <c r="BM351" i="1" a="1"/>
  <c r="BM351" i="1" s="1"/>
  <c r="BT351" i="1" a="1"/>
  <c r="BT351" i="1" s="1"/>
  <c r="CA351" i="1" a="1"/>
  <c r="CA351" i="1" s="1"/>
  <c r="CF351" i="1" a="1"/>
  <c r="CF351" i="1" s="1"/>
  <c r="BA352" i="1" a="1"/>
  <c r="BA352" i="1" s="1"/>
  <c r="BF352" i="1" a="1"/>
  <c r="BF352" i="1" s="1"/>
  <c r="BL352" i="1" a="1"/>
  <c r="BL352" i="1" s="1"/>
  <c r="BX352" i="1" a="1"/>
  <c r="BX352" i="1" s="1"/>
  <c r="CC352" i="1" a="1"/>
  <c r="CC352" i="1" s="1"/>
  <c r="CI352" i="1" a="1"/>
  <c r="CI352" i="1" s="1"/>
  <c r="BC353" i="1" a="1"/>
  <c r="BC353" i="1" s="1"/>
  <c r="BI353" i="1" a="1"/>
  <c r="BI353" i="1" s="1"/>
  <c r="BO353" i="1" a="1"/>
  <c r="BO353" i="1" s="1"/>
  <c r="BT353" i="1" a="1"/>
  <c r="BT353" i="1" s="1"/>
  <c r="CA353" i="1" a="1"/>
  <c r="CA353" i="1" s="1"/>
  <c r="CF353" i="1" a="1"/>
  <c r="CF353" i="1" s="1"/>
  <c r="AZ354" i="1" a="1"/>
  <c r="AZ354" i="1" s="1"/>
  <c r="BL354" i="1" a="1"/>
  <c r="BL354" i="1" s="1"/>
  <c r="BQ354" i="1" a="1"/>
  <c r="BQ354" i="1" s="1"/>
  <c r="BW354" i="1" a="1"/>
  <c r="BW354" i="1" s="1"/>
  <c r="CC354" i="1" a="1"/>
  <c r="CC354" i="1" s="1"/>
  <c r="CI354" i="1" a="1"/>
  <c r="CI354" i="1" s="1"/>
  <c r="CI456" i="1" s="1"/>
  <c r="AL180" i="7" s="1"/>
  <c r="AL80" i="7" s="1"/>
  <c r="BC355" i="1" a="1"/>
  <c r="BC355" i="1" s="1"/>
  <c r="BH355" i="1" a="1"/>
  <c r="BH355" i="1" s="1"/>
  <c r="BO355" i="1" a="1"/>
  <c r="BO355" i="1" s="1"/>
  <c r="BT355" i="1" a="1"/>
  <c r="BT355" i="1" s="1"/>
  <c r="BZ355" i="1" a="1"/>
  <c r="BZ355" i="1" s="1"/>
  <c r="AZ356" i="1" a="1"/>
  <c r="AZ356" i="1" s="1"/>
  <c r="AZ458" i="1" s="1"/>
  <c r="G182" i="7" s="1"/>
  <c r="BE356" i="1" a="1"/>
  <c r="BE356" i="1" s="1"/>
  <c r="BK356" i="1" a="1"/>
  <c r="BK356" i="1" s="1"/>
  <c r="BQ356" i="1" a="1"/>
  <c r="BQ356" i="1" s="1"/>
  <c r="BW356" i="1" a="1"/>
  <c r="BW356" i="1" s="1"/>
  <c r="CC356" i="1" a="1"/>
  <c r="CC356" i="1" s="1"/>
  <c r="CH356" i="1" a="1"/>
  <c r="CH356" i="1" s="1"/>
  <c r="CH458" i="1" s="1"/>
  <c r="AK182" i="7" s="1"/>
  <c r="AK82" i="7" s="1"/>
  <c r="BC357" i="1" a="1"/>
  <c r="BC357" i="1" s="1"/>
  <c r="BH357" i="1" a="1"/>
  <c r="BH357" i="1" s="1"/>
  <c r="BN357" i="1" a="1"/>
  <c r="BN357" i="1" s="1"/>
  <c r="BZ357" i="1" a="1"/>
  <c r="BZ357" i="1" s="1"/>
  <c r="CI357" i="1" a="1"/>
  <c r="CI357" i="1" s="1"/>
  <c r="CI459" i="1" s="1"/>
  <c r="AL183" i="7" s="1"/>
  <c r="AL83" i="7" s="1"/>
  <c r="BL358" i="1" a="1"/>
  <c r="BL358" i="1" s="1"/>
  <c r="BR358" i="1" a="1"/>
  <c r="BR358" i="1" s="1"/>
  <c r="BY358" i="1" a="1"/>
  <c r="BY358" i="1" s="1"/>
  <c r="BA359" i="1" a="1"/>
  <c r="BA359" i="1" s="1"/>
  <c r="BH359" i="1" a="1"/>
  <c r="BH359" i="1" s="1"/>
  <c r="BO359" i="1" a="1"/>
  <c r="BO359" i="1" s="1"/>
  <c r="BV359" i="1" a="1"/>
  <c r="BV359" i="1" s="1"/>
  <c r="CC359" i="1" a="1"/>
  <c r="CC359" i="1" s="1"/>
  <c r="CI359" i="1" a="1"/>
  <c r="CI359" i="1" s="1"/>
  <c r="BL360" i="1" a="1"/>
  <c r="BL360" i="1" s="1"/>
  <c r="BS360" i="1" a="1"/>
  <c r="BS360" i="1" s="1"/>
  <c r="BY360" i="1" a="1"/>
  <c r="BY360" i="1" s="1"/>
  <c r="CF360" i="1" a="1"/>
  <c r="CF360" i="1" s="1"/>
  <c r="BA361" i="1" a="1"/>
  <c r="BA361" i="1" s="1"/>
  <c r="BH361" i="1" a="1"/>
  <c r="BH361" i="1" s="1"/>
  <c r="BO361" i="1" a="1"/>
  <c r="BO361" i="1" s="1"/>
  <c r="BV361" i="1" a="1"/>
  <c r="BV361" i="1" s="1"/>
  <c r="CC361" i="1" a="1"/>
  <c r="CC361" i="1" s="1"/>
  <c r="AX362" i="1" a="1"/>
  <c r="AX362" i="1" s="1"/>
  <c r="AX464" i="1" s="1"/>
  <c r="E188" i="7" s="1"/>
  <c r="BF348" i="1" a="1"/>
  <c r="BF348" i="1" s="1"/>
  <c r="BU348" i="1" a="1"/>
  <c r="BU348" i="1" s="1"/>
  <c r="AX349" i="1" a="1"/>
  <c r="AX349" i="1" s="1"/>
  <c r="BJ349" i="1" a="1"/>
  <c r="BJ349" i="1" s="1"/>
  <c r="CB349" i="1" a="1"/>
  <c r="CB349" i="1" s="1"/>
  <c r="AX350" i="1" a="1"/>
  <c r="AX350" i="1" s="1"/>
  <c r="AX452" i="1" s="1"/>
  <c r="E176" i="7" s="1"/>
  <c r="BF350" i="1" a="1"/>
  <c r="BF350" i="1" s="1"/>
  <c r="BV350" i="1" a="1"/>
  <c r="BV350" i="1" s="1"/>
  <c r="BU351" i="1" a="1"/>
  <c r="BU351" i="1" s="1"/>
  <c r="CB351" i="1" a="1"/>
  <c r="CB351" i="1" s="1"/>
  <c r="BG352" i="1" a="1"/>
  <c r="BG352" i="1" s="1"/>
  <c r="BM352" i="1" a="1"/>
  <c r="BM352" i="1" s="1"/>
  <c r="BM454" i="1" s="1"/>
  <c r="T178" i="7" s="1"/>
  <c r="BR352" i="1" a="1"/>
  <c r="BR352" i="1" s="1"/>
  <c r="CD352" i="1" a="1"/>
  <c r="CD352" i="1" s="1"/>
  <c r="AX353" i="1" a="1"/>
  <c r="AX353" i="1" s="1"/>
  <c r="BD353" i="1" a="1"/>
  <c r="BD353" i="1" s="1"/>
  <c r="BJ353" i="1" a="1"/>
  <c r="BJ353" i="1" s="1"/>
  <c r="BP353" i="1" a="1"/>
  <c r="BP353" i="1" s="1"/>
  <c r="CG353" i="1" a="1"/>
  <c r="CG353" i="1" s="1"/>
  <c r="CG455" i="1" s="1"/>
  <c r="AJ179" i="7" s="1"/>
  <c r="AJ79" i="7" s="1"/>
  <c r="BA354" i="1" a="1"/>
  <c r="BA354" i="1" s="1"/>
  <c r="BF354" i="1" a="1"/>
  <c r="BF354" i="1" s="1"/>
  <c r="BR354" i="1" a="1"/>
  <c r="BR354" i="1" s="1"/>
  <c r="BX354" i="1" a="1"/>
  <c r="BX354" i="1" s="1"/>
  <c r="CD354" i="1" a="1"/>
  <c r="CD354" i="1" s="1"/>
  <c r="AX355" i="1" a="1"/>
  <c r="AX355" i="1" s="1"/>
  <c r="AX457" i="1" s="1"/>
  <c r="E181" i="7" s="1"/>
  <c r="BD355" i="1" a="1"/>
  <c r="BD355" i="1" s="1"/>
  <c r="BU355" i="1" a="1"/>
  <c r="BU355" i="1" s="1"/>
  <c r="CA355" i="1" a="1"/>
  <c r="CA355" i="1" s="1"/>
  <c r="CF355" i="1" a="1"/>
  <c r="CF355" i="1" s="1"/>
  <c r="BF356" i="1" a="1"/>
  <c r="BF356" i="1" s="1"/>
  <c r="BL356" i="1" a="1"/>
  <c r="BL356" i="1" s="1"/>
  <c r="BR356" i="1" a="1"/>
  <c r="BR356" i="1" s="1"/>
  <c r="BX356" i="1" a="1"/>
  <c r="BX356" i="1" s="1"/>
  <c r="CD356" i="1" a="1"/>
  <c r="CD356" i="1" s="1"/>
  <c r="BI357" i="1" a="1"/>
  <c r="BI357" i="1" s="1"/>
  <c r="BO357" i="1" a="1"/>
  <c r="BO357" i="1" s="1"/>
  <c r="BT357" i="1" a="1"/>
  <c r="BT357" i="1" s="1"/>
  <c r="CE357" i="1" a="1"/>
  <c r="CE357" i="1" s="1"/>
  <c r="BB358" i="1" a="1"/>
  <c r="BB358" i="1" s="1"/>
  <c r="BG358" i="1" a="1"/>
  <c r="BG358" i="1" s="1"/>
  <c r="BS358" i="1" a="1"/>
  <c r="BS358" i="1" s="1"/>
  <c r="BZ358" i="1" a="1"/>
  <c r="BZ358" i="1" s="1"/>
  <c r="CG358" i="1" a="1"/>
  <c r="CG358" i="1" s="1"/>
  <c r="BB359" i="1" a="1"/>
  <c r="BB359" i="1" s="1"/>
  <c r="BI359" i="1" a="1"/>
  <c r="BI359" i="1" s="1"/>
  <c r="BP359" i="1" a="1"/>
  <c r="BP359" i="1" s="1"/>
  <c r="BW359" i="1" a="1"/>
  <c r="BW359" i="1" s="1"/>
  <c r="CD359" i="1" a="1"/>
  <c r="CD359" i="1" s="1"/>
  <c r="AX360" i="1" a="1"/>
  <c r="AX360" i="1" s="1"/>
  <c r="BE360" i="1" a="1"/>
  <c r="BE360" i="1" s="1"/>
  <c r="BT360" i="1" a="1"/>
  <c r="BT360" i="1" s="1"/>
  <c r="BZ360" i="1" a="1"/>
  <c r="BZ360" i="1" s="1"/>
  <c r="CG360" i="1" a="1"/>
  <c r="CG360" i="1" s="1"/>
  <c r="CG462" i="1" s="1"/>
  <c r="AJ186" i="7" s="1"/>
  <c r="AJ86" i="7" s="1"/>
  <c r="BB361" i="1" a="1"/>
  <c r="BB361" i="1" s="1"/>
  <c r="BI361" i="1" a="1"/>
  <c r="BI361" i="1" s="1"/>
  <c r="BP361" i="1" a="1"/>
  <c r="BP361" i="1" s="1"/>
  <c r="CD361" i="1" a="1"/>
  <c r="CD361" i="1" s="1"/>
  <c r="AY362" i="1" a="1"/>
  <c r="AY362" i="1" s="1"/>
  <c r="AY464" i="1" s="1"/>
  <c r="F188" i="7" s="1"/>
  <c r="BF362" i="1" a="1"/>
  <c r="BF362" i="1" s="1"/>
  <c r="BS362" i="1" a="1"/>
  <c r="BS362" i="1" s="1"/>
  <c r="BZ362" i="1" a="1"/>
  <c r="BZ362" i="1" s="1"/>
  <c r="CG362" i="1" a="1"/>
  <c r="CG362" i="1" s="1"/>
  <c r="BI363" i="1" a="1"/>
  <c r="BI363" i="1" s="1"/>
  <c r="BP363" i="1" a="1"/>
  <c r="BP363" i="1" s="1"/>
  <c r="BG348" i="1" a="1"/>
  <c r="BG348" i="1" s="1"/>
  <c r="BX348" i="1" a="1"/>
  <c r="BX348" i="1" s="1"/>
  <c r="BA349" i="1" a="1"/>
  <c r="BA349" i="1" s="1"/>
  <c r="CD349" i="1" a="1"/>
  <c r="CD349" i="1" s="1"/>
  <c r="AZ350" i="1" a="1"/>
  <c r="AZ350" i="1" s="1"/>
  <c r="AZ452" i="1" s="1"/>
  <c r="G176" i="7" s="1"/>
  <c r="BO350" i="1" a="1"/>
  <c r="BO350" i="1" s="1"/>
  <c r="BW350" i="1" a="1"/>
  <c r="BW350" i="1" s="1"/>
  <c r="BW452" i="1" s="1"/>
  <c r="AD176" i="7" s="1"/>
  <c r="CD350" i="1" a="1"/>
  <c r="CD350" i="1" s="1"/>
  <c r="AZ351" i="1" a="1"/>
  <c r="AZ351" i="1" s="1"/>
  <c r="BO351" i="1" a="1"/>
  <c r="BO351" i="1" s="1"/>
  <c r="BV351" i="1" a="1"/>
  <c r="BV351" i="1" s="1"/>
  <c r="CG351" i="1" a="1"/>
  <c r="CG351" i="1" s="1"/>
  <c r="CG453" i="1" s="1"/>
  <c r="AJ177" i="7" s="1"/>
  <c r="AJ77" i="7" s="1"/>
  <c r="BB352" i="1" a="1"/>
  <c r="BB352" i="1" s="1"/>
  <c r="BH352" i="1" a="1"/>
  <c r="BH352" i="1" s="1"/>
  <c r="BS352" i="1" a="1"/>
  <c r="BS352" i="1" s="1"/>
  <c r="BY352" i="1" a="1"/>
  <c r="BY352" i="1" s="1"/>
  <c r="CE352" i="1" a="1"/>
  <c r="CE352" i="1" s="1"/>
  <c r="BU353" i="1" a="1"/>
  <c r="BU353" i="1" s="1"/>
  <c r="CB353" i="1" a="1"/>
  <c r="CB353" i="1" s="1"/>
  <c r="CH353" i="1" a="1"/>
  <c r="CH353" i="1" s="1"/>
  <c r="CH455" i="1" s="1"/>
  <c r="AK179" i="7" s="1"/>
  <c r="AK79" i="7" s="1"/>
  <c r="BG354" i="1" a="1"/>
  <c r="BG354" i="1" s="1"/>
  <c r="BM354" i="1" a="1"/>
  <c r="BM354" i="1" s="1"/>
  <c r="BS354" i="1" a="1"/>
  <c r="BS354" i="1" s="1"/>
  <c r="BI355" i="1" a="1"/>
  <c r="BI355" i="1" s="1"/>
  <c r="BP355" i="1" a="1"/>
  <c r="BP355" i="1" s="1"/>
  <c r="BV355" i="1" a="1"/>
  <c r="BV355" i="1" s="1"/>
  <c r="CG355" i="1" a="1"/>
  <c r="CG355" i="1" s="1"/>
  <c r="BA356" i="1" a="1"/>
  <c r="BA356" i="1" s="1"/>
  <c r="BG356" i="1" a="1"/>
  <c r="BG356" i="1" s="1"/>
  <c r="CI356" i="1" a="1"/>
  <c r="CI356" i="1" s="1"/>
  <c r="BD357" i="1" a="1"/>
  <c r="BD357" i="1" s="1"/>
  <c r="BJ357" i="1" a="1"/>
  <c r="BJ357" i="1" s="1"/>
  <c r="BU357" i="1" a="1"/>
  <c r="BU357" i="1" s="1"/>
  <c r="CA357" i="1" a="1"/>
  <c r="CA357" i="1" s="1"/>
  <c r="AX358" i="1" a="1"/>
  <c r="AX358" i="1" s="1"/>
  <c r="AX460" i="1" s="1"/>
  <c r="E184" i="7" s="1"/>
  <c r="BH358" i="1" a="1"/>
  <c r="BH358" i="1" s="1"/>
  <c r="BM358" i="1" a="1"/>
  <c r="BM358" i="1" s="1"/>
  <c r="BT358" i="1" a="1"/>
  <c r="BT358" i="1" s="1"/>
  <c r="CA358" i="1" a="1"/>
  <c r="CA358" i="1" s="1"/>
  <c r="CH358" i="1" a="1"/>
  <c r="CH358" i="1" s="1"/>
  <c r="BJ359" i="1" a="1"/>
  <c r="BJ359" i="1" s="1"/>
  <c r="BQ359" i="1" a="1"/>
  <c r="BQ359" i="1" s="1"/>
  <c r="BX359" i="1" a="1"/>
  <c r="BX359" i="1" s="1"/>
  <c r="AY360" i="1" a="1"/>
  <c r="AY360" i="1" s="1"/>
  <c r="AY462" i="1" s="1"/>
  <c r="F186" i="7" s="1"/>
  <c r="BF360" i="1" a="1"/>
  <c r="BF360" i="1" s="1"/>
  <c r="BM360" i="1" a="1"/>
  <c r="BM360" i="1" s="1"/>
  <c r="CA360" i="1" a="1"/>
  <c r="CA360" i="1" s="1"/>
  <c r="CH360" i="1" a="1"/>
  <c r="CH360" i="1" s="1"/>
  <c r="BC361" i="1" a="1"/>
  <c r="BC361" i="1" s="1"/>
  <c r="BJ361" i="1" a="1"/>
  <c r="BJ361" i="1" s="1"/>
  <c r="BQ361" i="1" a="1"/>
  <c r="BQ361" i="1" s="1"/>
  <c r="BW361" i="1" a="1"/>
  <c r="BW361" i="1" s="1"/>
  <c r="AZ362" i="1" a="1"/>
  <c r="AZ362" i="1" s="1"/>
  <c r="AZ464" i="1" s="1"/>
  <c r="G188" i="7" s="1"/>
  <c r="BG362" i="1" a="1"/>
  <c r="BG362" i="1" s="1"/>
  <c r="BM362" i="1" a="1"/>
  <c r="BM362" i="1" s="1"/>
  <c r="BT362" i="1" a="1"/>
  <c r="BT362" i="1" s="1"/>
  <c r="CA362" i="1" a="1"/>
  <c r="CA362" i="1" s="1"/>
  <c r="CH362" i="1" a="1"/>
  <c r="CH362" i="1" s="1"/>
  <c r="BC363" i="1" a="1"/>
  <c r="BC363" i="1" s="1"/>
  <c r="BJ363" i="1" a="1"/>
  <c r="BJ363" i="1" s="1"/>
  <c r="BQ363" i="1" a="1"/>
  <c r="BQ363" i="1" s="1"/>
  <c r="BX363" i="1" a="1"/>
  <c r="BX363" i="1" s="1"/>
  <c r="CE363" i="1" a="1"/>
  <c r="CE363" i="1" s="1"/>
  <c r="AZ364" i="1" a="1"/>
  <c r="AZ364" i="1" s="1"/>
  <c r="BF364" i="1" a="1"/>
  <c r="BF364" i="1" s="1"/>
  <c r="BY348" i="1" a="1"/>
  <c r="BY348" i="1" s="1"/>
  <c r="BB349" i="1" a="1"/>
  <c r="BB349" i="1" s="1"/>
  <c r="BL349" i="1" a="1"/>
  <c r="BL349" i="1" s="1"/>
  <c r="BU349" i="1" a="1"/>
  <c r="BU349" i="1" s="1"/>
  <c r="CE349" i="1" a="1"/>
  <c r="CE349" i="1" s="1"/>
  <c r="BA350" i="1" a="1"/>
  <c r="BA350" i="1" s="1"/>
  <c r="BH350" i="1" a="1"/>
  <c r="BH350" i="1" s="1"/>
  <c r="BP350" i="1" a="1"/>
  <c r="BP350" i="1" s="1"/>
  <c r="BX350" i="1" a="1"/>
  <c r="BX350" i="1" s="1"/>
  <c r="CF350" i="1" a="1"/>
  <c r="CF350" i="1" s="1"/>
  <c r="BI351" i="1" a="1"/>
  <c r="BI351" i="1" s="1"/>
  <c r="BP351" i="1" a="1"/>
  <c r="BP351" i="1" s="1"/>
  <c r="CC351" i="1" a="1"/>
  <c r="CC351" i="1" s="1"/>
  <c r="CH351" i="1" a="1"/>
  <c r="CH351" i="1" s="1"/>
  <c r="CH453" i="1" s="1"/>
  <c r="AK177" i="7" s="1"/>
  <c r="AK77" i="7" s="1"/>
  <c r="BN352" i="1" a="1"/>
  <c r="BN352" i="1" s="1"/>
  <c r="BT352" i="1" a="1"/>
  <c r="BT352" i="1" s="1"/>
  <c r="CF352" i="1" a="1"/>
  <c r="CF352" i="1" s="1"/>
  <c r="AY353" i="1" a="1"/>
  <c r="AY353" i="1" s="1"/>
  <c r="BE353" i="1" a="1"/>
  <c r="BE353" i="1" s="1"/>
  <c r="BK353" i="1" a="1"/>
  <c r="BK353" i="1" s="1"/>
  <c r="BQ353" i="1" a="1"/>
  <c r="BQ353" i="1" s="1"/>
  <c r="BQ455" i="1" s="1"/>
  <c r="X179" i="7" s="1"/>
  <c r="BV353" i="1" a="1"/>
  <c r="BV353" i="1" s="1"/>
  <c r="BB354" i="1" a="1"/>
  <c r="BB354" i="1" s="1"/>
  <c r="BH354" i="1" a="1"/>
  <c r="BH354" i="1" s="1"/>
  <c r="BT354" i="1" a="1"/>
  <c r="BT354" i="1" s="1"/>
  <c r="BY354" i="1" a="1"/>
  <c r="BY354" i="1" s="1"/>
  <c r="CE354" i="1" a="1"/>
  <c r="CE354" i="1" s="1"/>
  <c r="AY355" i="1" a="1"/>
  <c r="AY355" i="1" s="1"/>
  <c r="AY457" i="1" s="1"/>
  <c r="F181" i="7" s="1"/>
  <c r="BE355" i="1" a="1"/>
  <c r="BE355" i="1" s="1"/>
  <c r="BE457" i="1" s="1"/>
  <c r="L181" i="7" s="1"/>
  <c r="BJ355" i="1" a="1"/>
  <c r="BJ355" i="1" s="1"/>
  <c r="CB355" i="1" a="1"/>
  <c r="CB355" i="1" s="1"/>
  <c r="CH355" i="1" a="1"/>
  <c r="CH355" i="1" s="1"/>
  <c r="BH356" i="1" a="1"/>
  <c r="BH356" i="1" s="1"/>
  <c r="BM356" i="1" a="1"/>
  <c r="BM356" i="1" s="1"/>
  <c r="BS356" i="1" a="1"/>
  <c r="BS356" i="1" s="1"/>
  <c r="BY356" i="1" a="1"/>
  <c r="BY356" i="1" s="1"/>
  <c r="CE356" i="1" a="1"/>
  <c r="CE356" i="1" s="1"/>
  <c r="CE458" i="1" s="1"/>
  <c r="AX357" i="1" a="1"/>
  <c r="AX357" i="1" s="1"/>
  <c r="BP357" i="1" a="1"/>
  <c r="BP357" i="1" s="1"/>
  <c r="BV357" i="1" a="1"/>
  <c r="BV357" i="1" s="1"/>
  <c r="CF357" i="1" a="1"/>
  <c r="CF357" i="1" s="1"/>
  <c r="BC358" i="1" a="1"/>
  <c r="BC358" i="1" s="1"/>
  <c r="BN358" i="1" a="1"/>
  <c r="BN358" i="1" s="1"/>
  <c r="BU358" i="1" a="1"/>
  <c r="BU358" i="1" s="1"/>
  <c r="CB358" i="1" a="1"/>
  <c r="CB358" i="1" s="1"/>
  <c r="CI358" i="1" a="1"/>
  <c r="CI358" i="1" s="1"/>
  <c r="BC359" i="1" a="1"/>
  <c r="BC359" i="1" s="1"/>
  <c r="BR359" i="1" a="1"/>
  <c r="BR359" i="1" s="1"/>
  <c r="BY359" i="1" a="1"/>
  <c r="BY359" i="1" s="1"/>
  <c r="CE359" i="1" a="1"/>
  <c r="CE359" i="1" s="1"/>
  <c r="AZ360" i="1" a="1"/>
  <c r="AZ360" i="1" s="1"/>
  <c r="AZ462" i="1" s="1"/>
  <c r="G186" i="7" s="1"/>
  <c r="BG360" i="1" a="1"/>
  <c r="BG360" i="1" s="1"/>
  <c r="BG462" i="1" s="1"/>
  <c r="N186" i="7" s="1"/>
  <c r="BN360" i="1" a="1"/>
  <c r="BN360" i="1" s="1"/>
  <c r="BU360" i="1" a="1"/>
  <c r="BU360" i="1" s="1"/>
  <c r="CB360" i="1" a="1"/>
  <c r="CB360" i="1" s="1"/>
  <c r="CI360" i="1" a="1"/>
  <c r="CI360" i="1" s="1"/>
  <c r="CI462" i="1" s="1"/>
  <c r="AL186" i="7" s="1"/>
  <c r="AL86" i="7" s="1"/>
  <c r="BD361" i="1" a="1"/>
  <c r="BD361" i="1" s="1"/>
  <c r="BK361" i="1" a="1"/>
  <c r="BK361" i="1" s="1"/>
  <c r="BR361" i="1" a="1"/>
  <c r="BR361" i="1" s="1"/>
  <c r="BX361" i="1" a="1"/>
  <c r="BX361" i="1" s="1"/>
  <c r="CE361" i="1" a="1"/>
  <c r="CE361" i="1" s="1"/>
  <c r="BH362" i="1" a="1"/>
  <c r="BH362" i="1" s="1"/>
  <c r="BN362" i="1" a="1"/>
  <c r="BN362" i="1" s="1"/>
  <c r="BU362" i="1" a="1"/>
  <c r="BU362" i="1" s="1"/>
  <c r="CB362" i="1" a="1"/>
  <c r="CB362" i="1" s="1"/>
  <c r="CI362" i="1" a="1"/>
  <c r="CI362" i="1" s="1"/>
  <c r="CI464" i="1" s="1"/>
  <c r="AL188" i="7" s="1"/>
  <c r="AL88" i="7" s="1"/>
  <c r="BL348" i="1" a="1"/>
  <c r="BL348" i="1" s="1"/>
  <c r="CA348" i="1" a="1"/>
  <c r="CA348" i="1" s="1"/>
  <c r="CA450" i="1" s="1"/>
  <c r="AH174" i="7" s="1"/>
  <c r="BC349" i="1" a="1"/>
  <c r="BC349" i="1" s="1"/>
  <c r="BV349" i="1" a="1"/>
  <c r="BV349" i="1" s="1"/>
  <c r="CF349" i="1" a="1"/>
  <c r="CF349" i="1" s="1"/>
  <c r="BB350" i="1" a="1"/>
  <c r="BB350" i="1" s="1"/>
  <c r="BI350" i="1" a="1"/>
  <c r="BI350" i="1" s="1"/>
  <c r="BQ350" i="1" a="1"/>
  <c r="BQ350" i="1" s="1"/>
  <c r="BY350" i="1" a="1"/>
  <c r="BY350" i="1" s="1"/>
  <c r="CG350" i="1" a="1"/>
  <c r="CG350" i="1" s="1"/>
  <c r="CG452" i="1" s="1"/>
  <c r="AJ176" i="7" s="1"/>
  <c r="AJ76" i="7" s="1"/>
  <c r="BB351" i="1" a="1"/>
  <c r="BB351" i="1" s="1"/>
  <c r="BJ351" i="1" a="1"/>
  <c r="BJ351" i="1" s="1"/>
  <c r="BW351" i="1" a="1"/>
  <c r="BW351" i="1" s="1"/>
  <c r="CD351" i="1" a="1"/>
  <c r="CD351" i="1" s="1"/>
  <c r="CI351" i="1" a="1"/>
  <c r="CI351" i="1" s="1"/>
  <c r="CI453" i="1" s="1"/>
  <c r="AL177" i="7" s="1"/>
  <c r="AL77" i="7" s="1"/>
  <c r="BC352" i="1" a="1"/>
  <c r="BC352" i="1" s="1"/>
  <c r="BI352" i="1" a="1"/>
  <c r="BI352" i="1" s="1"/>
  <c r="BO352" i="1" a="1"/>
  <c r="BO352" i="1" s="1"/>
  <c r="BU352" i="1" a="1"/>
  <c r="BU352" i="1" s="1"/>
  <c r="BZ352" i="1" a="1"/>
  <c r="BZ352" i="1" s="1"/>
  <c r="CG352" i="1" a="1"/>
  <c r="CG352" i="1" s="1"/>
  <c r="AZ353" i="1" a="1"/>
  <c r="AZ353" i="1" s="1"/>
  <c r="BF353" i="1" a="1"/>
  <c r="BF353" i="1" s="1"/>
  <c r="BR353" i="1" a="1"/>
  <c r="BR353" i="1" s="1"/>
  <c r="BW353" i="1" a="1"/>
  <c r="BW353" i="1" s="1"/>
  <c r="CC353" i="1" a="1"/>
  <c r="CC353" i="1" s="1"/>
  <c r="CI353" i="1" a="1"/>
  <c r="CI353" i="1" s="1"/>
  <c r="CI455" i="1" s="1"/>
  <c r="AL179" i="7" s="1"/>
  <c r="AL79" i="7" s="1"/>
  <c r="BC354" i="1" a="1"/>
  <c r="BC354" i="1" s="1"/>
  <c r="BI354" i="1" a="1"/>
  <c r="BI354" i="1" s="1"/>
  <c r="BN354" i="1" a="1"/>
  <c r="BN354" i="1" s="1"/>
  <c r="BU354" i="1" a="1"/>
  <c r="BU354" i="1" s="1"/>
  <c r="BZ354" i="1" a="1"/>
  <c r="BZ354" i="1" s="1"/>
  <c r="CF354" i="1" a="1"/>
  <c r="CF354" i="1" s="1"/>
  <c r="BF355" i="1" a="1"/>
  <c r="BF355" i="1" s="1"/>
  <c r="BK355" i="1" a="1"/>
  <c r="BK355" i="1" s="1"/>
  <c r="BQ355" i="1" a="1"/>
  <c r="BQ355" i="1" s="1"/>
  <c r="BW355" i="1" a="1"/>
  <c r="BW355" i="1" s="1"/>
  <c r="CC355" i="1" a="1"/>
  <c r="CC355" i="1" s="1"/>
  <c r="CI355" i="1" a="1"/>
  <c r="CI355" i="1" s="1"/>
  <c r="BB356" i="1" a="1"/>
  <c r="BB356" i="1" s="1"/>
  <c r="BI356" i="1" a="1"/>
  <c r="BI356" i="1" s="1"/>
  <c r="BN356" i="1" a="1"/>
  <c r="BN356" i="1" s="1"/>
  <c r="BT356" i="1" a="1"/>
  <c r="BT356" i="1" s="1"/>
  <c r="CF356" i="1" a="1"/>
  <c r="CF356" i="1" s="1"/>
  <c r="AY357" i="1" a="1"/>
  <c r="AY357" i="1" s="1"/>
  <c r="BE357" i="1" a="1"/>
  <c r="BE357" i="1" s="1"/>
  <c r="BK357" i="1" a="1"/>
  <c r="BK357" i="1" s="1"/>
  <c r="BQ357" i="1" a="1"/>
  <c r="BQ357" i="1" s="1"/>
  <c r="BW357" i="1" a="1"/>
  <c r="BW357" i="1" s="1"/>
  <c r="CB357" i="1" a="1"/>
  <c r="CB357" i="1" s="1"/>
  <c r="AY358" i="1" a="1"/>
  <c r="AY358" i="1" s="1"/>
  <c r="AY460" i="1" s="1"/>
  <c r="F184" i="7" s="1"/>
  <c r="BD358" i="1" a="1"/>
  <c r="BD358" i="1" s="1"/>
  <c r="BI358" i="1" a="1"/>
  <c r="BI358" i="1" s="1"/>
  <c r="BO358" i="1" a="1"/>
  <c r="BO358" i="1" s="1"/>
  <c r="BV358" i="1" a="1"/>
  <c r="BV358" i="1" s="1"/>
  <c r="CC358" i="1" a="1"/>
  <c r="CC358" i="1" s="1"/>
  <c r="CC460" i="1" s="1"/>
  <c r="AX359" i="1" a="1"/>
  <c r="AX359" i="1" s="1"/>
  <c r="AX461" i="1" s="1"/>
  <c r="E185" i="7" s="1"/>
  <c r="BD359" i="1" a="1"/>
  <c r="BD359" i="1" s="1"/>
  <c r="BK359" i="1" a="1"/>
  <c r="BK359" i="1" s="1"/>
  <c r="BZ359" i="1" a="1"/>
  <c r="BZ359" i="1" s="1"/>
  <c r="CF359" i="1" a="1"/>
  <c r="CF359" i="1" s="1"/>
  <c r="BA360" i="1" a="1"/>
  <c r="BA360" i="1" s="1"/>
  <c r="BH360" i="1" a="1"/>
  <c r="BH360" i="1" s="1"/>
  <c r="BO360" i="1" a="1"/>
  <c r="BO360" i="1" s="1"/>
  <c r="BV360" i="1" a="1"/>
  <c r="BV360" i="1" s="1"/>
  <c r="AX361" i="1" a="1"/>
  <c r="AX361" i="1" s="1"/>
  <c r="AX463" i="1" s="1"/>
  <c r="E187" i="7" s="1"/>
  <c r="BE361" i="1" a="1"/>
  <c r="BE361" i="1" s="1"/>
  <c r="BL361" i="1" a="1"/>
  <c r="BL361" i="1" s="1"/>
  <c r="BM348" i="1" a="1"/>
  <c r="BM348" i="1" s="1"/>
  <c r="CC348" i="1" a="1"/>
  <c r="CC348" i="1" s="1"/>
  <c r="CC450" i="1" s="1"/>
  <c r="BN349" i="1" a="1"/>
  <c r="BN349" i="1" s="1"/>
  <c r="BX349" i="1" a="1"/>
  <c r="BX349" i="1" s="1"/>
  <c r="CG349" i="1" a="1"/>
  <c r="CG349" i="1" s="1"/>
  <c r="CG451" i="1" s="1"/>
  <c r="AJ175" i="7" s="1"/>
  <c r="AJ75" i="7" s="1"/>
  <c r="BC350" i="1" a="1"/>
  <c r="BC350" i="1" s="1"/>
  <c r="BJ350" i="1" a="1"/>
  <c r="BJ350" i="1" s="1"/>
  <c r="BR350" i="1" a="1"/>
  <c r="BR350" i="1" s="1"/>
  <c r="BZ350" i="1" a="1"/>
  <c r="BZ350" i="1" s="1"/>
  <c r="CH350" i="1" a="1"/>
  <c r="CH350" i="1" s="1"/>
  <c r="BC351" i="1" a="1"/>
  <c r="BC351" i="1" s="1"/>
  <c r="BQ351" i="1" a="1"/>
  <c r="BQ351" i="1" s="1"/>
  <c r="AX352" i="1" a="1"/>
  <c r="AX352" i="1" s="1"/>
  <c r="AX454" i="1" s="1"/>
  <c r="E178" i="7" s="1"/>
  <c r="BD352" i="1" a="1"/>
  <c r="BD352" i="1" s="1"/>
  <c r="BJ352" i="1" a="1"/>
  <c r="BJ352" i="1" s="1"/>
  <c r="BP352" i="1" a="1"/>
  <c r="BP352" i="1" s="1"/>
  <c r="BV352" i="1" a="1"/>
  <c r="BV352" i="1" s="1"/>
  <c r="BA353" i="1" a="1"/>
  <c r="BA353" i="1" s="1"/>
  <c r="BG353" i="1" a="1"/>
  <c r="BG353" i="1" s="1"/>
  <c r="BL353" i="1" a="1"/>
  <c r="BL353" i="1" s="1"/>
  <c r="BX353" i="1" a="1"/>
  <c r="BX353" i="1" s="1"/>
  <c r="CD353" i="1" a="1"/>
  <c r="CD353" i="1" s="1"/>
  <c r="AX354" i="1" a="1"/>
  <c r="AX354" i="1" s="1"/>
  <c r="AX456" i="1" s="1"/>
  <c r="E180" i="7" s="1"/>
  <c r="BD354" i="1" a="1"/>
  <c r="BD354" i="1" s="1"/>
  <c r="BJ354" i="1" a="1"/>
  <c r="BJ354" i="1" s="1"/>
  <c r="CA354" i="1" a="1"/>
  <c r="CA354" i="1" s="1"/>
  <c r="CG354" i="1" a="1"/>
  <c r="CG354" i="1" s="1"/>
  <c r="AZ355" i="1" a="1"/>
  <c r="AZ355" i="1" s="1"/>
  <c r="BL355" i="1" a="1"/>
  <c r="BL355" i="1" s="1"/>
  <c r="BR355" i="1" a="1"/>
  <c r="BR355" i="1" s="1"/>
  <c r="BX355" i="1" a="1"/>
  <c r="BX355" i="1" s="1"/>
  <c r="CD355" i="1" a="1"/>
  <c r="CD355" i="1" s="1"/>
  <c r="AX356" i="1" a="1"/>
  <c r="AX356" i="1" s="1"/>
  <c r="AX458" i="1" s="1"/>
  <c r="E182" i="7" s="1"/>
  <c r="BO356" i="1" a="1"/>
  <c r="BO356" i="1" s="1"/>
  <c r="BU356" i="1" a="1"/>
  <c r="BU356" i="1" s="1"/>
  <c r="BZ356" i="1" a="1"/>
  <c r="BZ356" i="1" s="1"/>
  <c r="AZ357" i="1" a="1"/>
  <c r="AZ357" i="1" s="1"/>
  <c r="AZ459" i="1" s="1"/>
  <c r="G183" i="7" s="1"/>
  <c r="BF357" i="1" a="1"/>
  <c r="BF357" i="1" s="1"/>
  <c r="BL357" i="1" a="1"/>
  <c r="BL357" i="1" s="1"/>
  <c r="BR357" i="1" a="1"/>
  <c r="BR357" i="1" s="1"/>
  <c r="BX357" i="1" a="1"/>
  <c r="BX357" i="1" s="1"/>
  <c r="CG357" i="1" a="1"/>
  <c r="CG357" i="1" s="1"/>
  <c r="AZ358" i="1" a="1"/>
  <c r="AZ358" i="1" s="1"/>
  <c r="AZ460" i="1" s="1"/>
  <c r="G184" i="7" s="1"/>
  <c r="BJ358" i="1" a="1"/>
  <c r="BJ358" i="1" s="1"/>
  <c r="BP358" i="1" a="1"/>
  <c r="BP358" i="1" s="1"/>
  <c r="BW358" i="1" a="1"/>
  <c r="BW358" i="1" s="1"/>
  <c r="CD358" i="1" a="1"/>
  <c r="CD358" i="1" s="1"/>
  <c r="BE359" i="1" a="1"/>
  <c r="BE359" i="1" s="1"/>
  <c r="BL359" i="1" a="1"/>
  <c r="BL359" i="1" s="1"/>
  <c r="BS359" i="1" a="1"/>
  <c r="BS359" i="1" s="1"/>
  <c r="CG359" i="1" a="1"/>
  <c r="CG359" i="1" s="1"/>
  <c r="CG461" i="1" s="1"/>
  <c r="AJ185" i="7" s="1"/>
  <c r="AJ85" i="7" s="1"/>
  <c r="BB360" i="1" a="1"/>
  <c r="BB360" i="1" s="1"/>
  <c r="BI360" i="1" a="1"/>
  <c r="BI360" i="1" s="1"/>
  <c r="BP360" i="1" a="1"/>
  <c r="BP360" i="1" s="1"/>
  <c r="BY361" i="1" a="1"/>
  <c r="BY361" i="1" s="1"/>
  <c r="BI362" i="1" a="1"/>
  <c r="BI362" i="1" s="1"/>
  <c r="CC362" i="1" a="1"/>
  <c r="CC362" i="1" s="1"/>
  <c r="BE363" i="1" a="1"/>
  <c r="BE363" i="1" s="1"/>
  <c r="BO363" i="1" a="1"/>
  <c r="BO363" i="1" s="1"/>
  <c r="BZ363" i="1" a="1"/>
  <c r="BZ363" i="1" s="1"/>
  <c r="CI363" i="1" a="1"/>
  <c r="CI363" i="1" s="1"/>
  <c r="CI465" i="1" s="1"/>
  <c r="AL189" i="7" s="1"/>
  <c r="AL89" i="7" s="1"/>
  <c r="BE364" i="1" a="1"/>
  <c r="BE364" i="1" s="1"/>
  <c r="BM364" i="1" a="1"/>
  <c r="BM364" i="1" s="1"/>
  <c r="CB364" i="1" a="1"/>
  <c r="CB364" i="1" s="1"/>
  <c r="CH364" i="1" a="1"/>
  <c r="CH364" i="1" s="1"/>
  <c r="CH466" i="1" s="1"/>
  <c r="AK190" i="7" s="1"/>
  <c r="AK90" i="7" s="1"/>
  <c r="BC365" i="1" a="1"/>
  <c r="BC365" i="1" s="1"/>
  <c r="BJ365" i="1" a="1"/>
  <c r="BJ365" i="1" s="1"/>
  <c r="BQ365" i="1" a="1"/>
  <c r="BQ365" i="1" s="1"/>
  <c r="BX365" i="1" a="1"/>
  <c r="BX365" i="1" s="1"/>
  <c r="AZ366" i="1" a="1"/>
  <c r="AZ366" i="1" s="1"/>
  <c r="AZ468" i="1" s="1"/>
  <c r="G192" i="7" s="1"/>
  <c r="BG366" i="1" a="1"/>
  <c r="BG366" i="1" s="1"/>
  <c r="BN366" i="1" a="1"/>
  <c r="BN366" i="1" s="1"/>
  <c r="CA366" i="1" a="1"/>
  <c r="CA366" i="1" s="1"/>
  <c r="BA367" i="1" a="1"/>
  <c r="BA367" i="1" s="1"/>
  <c r="BR367" i="1" a="1"/>
  <c r="BR367" i="1" s="1"/>
  <c r="BW367" i="1" a="1"/>
  <c r="BW367" i="1" s="1"/>
  <c r="CC367" i="1" a="1"/>
  <c r="CC367" i="1" s="1"/>
  <c r="CI367" i="1" a="1"/>
  <c r="CI367" i="1" s="1"/>
  <c r="CI469" i="1" s="1"/>
  <c r="AL193" i="7" s="1"/>
  <c r="AL93" i="7" s="1"/>
  <c r="BB368" i="1" a="1"/>
  <c r="BB368" i="1" s="1"/>
  <c r="BN368" i="1" a="1"/>
  <c r="BN368" i="1" s="1"/>
  <c r="BT368" i="1" a="1"/>
  <c r="BT368" i="1" s="1"/>
  <c r="BZ368" i="1" a="1"/>
  <c r="BZ368" i="1" s="1"/>
  <c r="CF368" i="1" a="1"/>
  <c r="CF368" i="1" s="1"/>
  <c r="BF369" i="1" a="1"/>
  <c r="BF369" i="1" s="1"/>
  <c r="BK369" i="1" a="1"/>
  <c r="BK369" i="1" s="1"/>
  <c r="BQ369" i="1" a="1"/>
  <c r="BQ369" i="1" s="1"/>
  <c r="BW369" i="1" a="1"/>
  <c r="BW369" i="1" s="1"/>
  <c r="CB369" i="1" a="1"/>
  <c r="CB369" i="1" s="1"/>
  <c r="BB370" i="1" a="1"/>
  <c r="BB370" i="1" s="1"/>
  <c r="BH370" i="1" a="1"/>
  <c r="BH370" i="1" s="1"/>
  <c r="BN370" i="1" a="1"/>
  <c r="BN370" i="1" s="1"/>
  <c r="BZ370" i="1" a="1"/>
  <c r="BZ370" i="1" s="1"/>
  <c r="CG370" i="1" a="1"/>
  <c r="CG370" i="1" s="1"/>
  <c r="CG472" i="1" s="1"/>
  <c r="AJ196" i="7" s="1"/>
  <c r="AJ96" i="7" s="1"/>
  <c r="BA371" i="1" a="1"/>
  <c r="BA371" i="1" s="1"/>
  <c r="BH371" i="1" a="1"/>
  <c r="BH371" i="1" s="1"/>
  <c r="BT371" i="1" a="1"/>
  <c r="BT371" i="1" s="1"/>
  <c r="CA371" i="1" a="1"/>
  <c r="CA371" i="1" s="1"/>
  <c r="CG371" i="1" a="1"/>
  <c r="CG371" i="1" s="1"/>
  <c r="BB372" i="1" a="1"/>
  <c r="BB372" i="1" s="1"/>
  <c r="BN372" i="1" a="1"/>
  <c r="BN372" i="1" s="1"/>
  <c r="BU372" i="1" a="1"/>
  <c r="BU372" i="1" s="1"/>
  <c r="CA372" i="1" a="1"/>
  <c r="CA372" i="1" s="1"/>
  <c r="CH372" i="1" a="1"/>
  <c r="CH372" i="1" s="1"/>
  <c r="BH373" i="1" a="1"/>
  <c r="BH373" i="1" s="1"/>
  <c r="BO373" i="1" a="1"/>
  <c r="BO373" i="1" s="1"/>
  <c r="BU373" i="1" a="1"/>
  <c r="BU373" i="1" s="1"/>
  <c r="CB373" i="1" a="1"/>
  <c r="CB373" i="1" s="1"/>
  <c r="BB374" i="1" a="1"/>
  <c r="BB374" i="1" s="1"/>
  <c r="BI374" i="1" a="1"/>
  <c r="BI374" i="1" s="1"/>
  <c r="BO374" i="1" a="1"/>
  <c r="BO374" i="1" s="1"/>
  <c r="BV374" i="1" a="1"/>
  <c r="BV374" i="1" s="1"/>
  <c r="CH374" i="1" a="1"/>
  <c r="CH374" i="1" s="1"/>
  <c r="CH476" i="1" s="1"/>
  <c r="AK200" i="7" s="1"/>
  <c r="BC375" i="1" a="1"/>
  <c r="BC375" i="1" s="1"/>
  <c r="BI375" i="1" a="1"/>
  <c r="BI375" i="1" s="1"/>
  <c r="BP375" i="1" a="1"/>
  <c r="BP375" i="1" s="1"/>
  <c r="CB375" i="1" a="1"/>
  <c r="CB375" i="1" s="1"/>
  <c r="CI375" i="1" a="1"/>
  <c r="CI375" i="1" s="1"/>
  <c r="CI477" i="1" s="1"/>
  <c r="AL201" i="7" s="1"/>
  <c r="BC279" i="1" a="1"/>
  <c r="BC279" i="1" s="1"/>
  <c r="BJ279" i="1" a="1"/>
  <c r="BJ279" i="1" s="1"/>
  <c r="BQ279" i="1" a="1"/>
  <c r="BQ279" i="1" s="1"/>
  <c r="BX279" i="1" a="1"/>
  <c r="BX279" i="1" s="1"/>
  <c r="CE279" i="1" a="1"/>
  <c r="CE279" i="1" s="1"/>
  <c r="BW360" i="1" a="1"/>
  <c r="BW360" i="1" s="1"/>
  <c r="BZ361" i="1" a="1"/>
  <c r="BZ361" i="1" s="1"/>
  <c r="BL362" i="1" a="1"/>
  <c r="BL362" i="1" s="1"/>
  <c r="CD362" i="1" a="1"/>
  <c r="CD362" i="1" s="1"/>
  <c r="BF363" i="1" a="1"/>
  <c r="BF363" i="1" s="1"/>
  <c r="BR363" i="1" a="1"/>
  <c r="BR363" i="1" s="1"/>
  <c r="AX364" i="1" a="1"/>
  <c r="AX364" i="1" s="1"/>
  <c r="BG364" i="1" a="1"/>
  <c r="BG364" i="1" s="1"/>
  <c r="BN364" i="1" a="1"/>
  <c r="BN364" i="1" s="1"/>
  <c r="BU364" i="1" a="1"/>
  <c r="BU364" i="1" s="1"/>
  <c r="CI364" i="1" a="1"/>
  <c r="CI364" i="1" s="1"/>
  <c r="CI466" i="1" s="1"/>
  <c r="AL190" i="7" s="1"/>
  <c r="AL90" i="7" s="1"/>
  <c r="BD365" i="1" a="1"/>
  <c r="BD365" i="1" s="1"/>
  <c r="BK365" i="1" a="1"/>
  <c r="BK365" i="1" s="1"/>
  <c r="BR365" i="1" a="1"/>
  <c r="BR365" i="1" s="1"/>
  <c r="BY365" i="1" a="1"/>
  <c r="BY365" i="1" s="1"/>
  <c r="CE365" i="1" a="1"/>
  <c r="CE365" i="1" s="1"/>
  <c r="BH366" i="1" a="1"/>
  <c r="BH366" i="1" s="1"/>
  <c r="BO366" i="1" a="1"/>
  <c r="BO366" i="1" s="1"/>
  <c r="BU366" i="1" a="1"/>
  <c r="BU366" i="1" s="1"/>
  <c r="CB366" i="1" a="1"/>
  <c r="CB366" i="1" s="1"/>
  <c r="CH366" i="1" a="1"/>
  <c r="CH366" i="1" s="1"/>
  <c r="CH468" i="1" s="1"/>
  <c r="AK192" i="7" s="1"/>
  <c r="AK92" i="7" s="1"/>
  <c r="BB367" i="1" a="1"/>
  <c r="BB367" i="1" s="1"/>
  <c r="BG367" i="1" a="1"/>
  <c r="BG367" i="1" s="1"/>
  <c r="BL367" i="1" a="1"/>
  <c r="BL367" i="1" s="1"/>
  <c r="CD367" i="1" a="1"/>
  <c r="CD367" i="1" s="1"/>
  <c r="BC368" i="1" a="1"/>
  <c r="BC368" i="1" s="1"/>
  <c r="BI368" i="1" a="1"/>
  <c r="BI368" i="1" s="1"/>
  <c r="BO368" i="1" a="1"/>
  <c r="BO368" i="1" s="1"/>
  <c r="BU368" i="1" a="1"/>
  <c r="BU368" i="1" s="1"/>
  <c r="CA368" i="1" a="1"/>
  <c r="CA368" i="1" s="1"/>
  <c r="AZ369" i="1" a="1"/>
  <c r="AZ369" i="1" s="1"/>
  <c r="AZ471" i="1" s="1"/>
  <c r="G195" i="7" s="1"/>
  <c r="BR369" i="1" a="1"/>
  <c r="BR369" i="1" s="1"/>
  <c r="CC369" i="1" a="1"/>
  <c r="CC369" i="1" s="1"/>
  <c r="CI369" i="1" a="1"/>
  <c r="CI369" i="1" s="1"/>
  <c r="CI471" i="1" s="1"/>
  <c r="AL195" i="7" s="1"/>
  <c r="AL95" i="7" s="1"/>
  <c r="BC370" i="1" a="1"/>
  <c r="BC370" i="1" s="1"/>
  <c r="BI370" i="1" a="1"/>
  <c r="BI370" i="1" s="1"/>
  <c r="BO370" i="1" a="1"/>
  <c r="BO370" i="1" s="1"/>
  <c r="BU370" i="1" a="1"/>
  <c r="BU370" i="1" s="1"/>
  <c r="CA370" i="1" a="1"/>
  <c r="CA370" i="1" s="1"/>
  <c r="CH370" i="1" a="1"/>
  <c r="CH370" i="1" s="1"/>
  <c r="BB371" i="1" a="1"/>
  <c r="BB371" i="1" s="1"/>
  <c r="BI371" i="1" a="1"/>
  <c r="BI371" i="1" s="1"/>
  <c r="BO371" i="1" a="1"/>
  <c r="BO371" i="1" s="1"/>
  <c r="BU371" i="1" a="1"/>
  <c r="BU371" i="1" s="1"/>
  <c r="CB371" i="1" a="1"/>
  <c r="CB371" i="1" s="1"/>
  <c r="CH371" i="1" a="1"/>
  <c r="CH371" i="1" s="1"/>
  <c r="BC372" i="1" a="1"/>
  <c r="BC372" i="1" s="1"/>
  <c r="BI372" i="1" a="1"/>
  <c r="BI372" i="1" s="1"/>
  <c r="BO372" i="1" a="1"/>
  <c r="BO372" i="1" s="1"/>
  <c r="BV372" i="1" a="1"/>
  <c r="BV372" i="1" s="1"/>
  <c r="CB372" i="1" a="1"/>
  <c r="CB372" i="1" s="1"/>
  <c r="CI372" i="1" a="1"/>
  <c r="CI372" i="1" s="1"/>
  <c r="CI474" i="1" s="1"/>
  <c r="AL198" i="7" s="1"/>
  <c r="AL98" i="7" s="1"/>
  <c r="BC373" i="1" a="1"/>
  <c r="BC373" i="1" s="1"/>
  <c r="BI373" i="1" a="1"/>
  <c r="BI373" i="1" s="1"/>
  <c r="BP373" i="1" a="1"/>
  <c r="BP373" i="1" s="1"/>
  <c r="BV373" i="1" a="1"/>
  <c r="BV373" i="1" s="1"/>
  <c r="CC373" i="1" a="1"/>
  <c r="CC373" i="1" s="1"/>
  <c r="CI373" i="1" a="1"/>
  <c r="CI373" i="1" s="1"/>
  <c r="CI475" i="1" s="1"/>
  <c r="AL199" i="7" s="1"/>
  <c r="AL99" i="7" s="1"/>
  <c r="BC374" i="1" a="1"/>
  <c r="BC374" i="1" s="1"/>
  <c r="BJ374" i="1" a="1"/>
  <c r="BJ374" i="1" s="1"/>
  <c r="BP374" i="1" a="1"/>
  <c r="BP374" i="1" s="1"/>
  <c r="BW374" i="1" a="1"/>
  <c r="BW374" i="1" s="1"/>
  <c r="CC374" i="1" a="1"/>
  <c r="CC374" i="1" s="1"/>
  <c r="CI374" i="1" a="1"/>
  <c r="CI374" i="1" s="1"/>
  <c r="BD375" i="1" a="1"/>
  <c r="BD375" i="1" s="1"/>
  <c r="BJ375" i="1" a="1"/>
  <c r="BJ375" i="1" s="1"/>
  <c r="BQ375" i="1" a="1"/>
  <c r="BQ375" i="1" s="1"/>
  <c r="BW375" i="1" a="1"/>
  <c r="BW375" i="1" s="1"/>
  <c r="BW477" i="1" s="1"/>
  <c r="AD201" i="7" s="1"/>
  <c r="CC375" i="1" a="1"/>
  <c r="CC375" i="1" s="1"/>
  <c r="CC360" i="1" a="1"/>
  <c r="CC360" i="1" s="1"/>
  <c r="CF361" i="1" a="1"/>
  <c r="CF361" i="1" s="1"/>
  <c r="BO362" i="1" a="1"/>
  <c r="BO362" i="1" s="1"/>
  <c r="BG363" i="1" a="1"/>
  <c r="BG363" i="1" s="1"/>
  <c r="CB363" i="1" a="1"/>
  <c r="CB363" i="1" s="1"/>
  <c r="AY364" i="1" a="1"/>
  <c r="AY364" i="1" s="1"/>
  <c r="AY466" i="1" s="1"/>
  <c r="F190" i="7" s="1"/>
  <c r="BH364" i="1" a="1"/>
  <c r="BH364" i="1" s="1"/>
  <c r="BO364" i="1" a="1"/>
  <c r="BO364" i="1" s="1"/>
  <c r="BV364" i="1" a="1"/>
  <c r="BV364" i="1" s="1"/>
  <c r="CC364" i="1" a="1"/>
  <c r="CC364" i="1" s="1"/>
  <c r="AX365" i="1" a="1"/>
  <c r="AX365" i="1" s="1"/>
  <c r="BE365" i="1" a="1"/>
  <c r="BE365" i="1" s="1"/>
  <c r="BL365" i="1" a="1"/>
  <c r="BL365" i="1" s="1"/>
  <c r="BS365" i="1" a="1"/>
  <c r="BS365" i="1" s="1"/>
  <c r="BZ365" i="1" a="1"/>
  <c r="BZ365" i="1" s="1"/>
  <c r="CF365" i="1" a="1"/>
  <c r="CF365" i="1" s="1"/>
  <c r="BA366" i="1" a="1"/>
  <c r="BA366" i="1" s="1"/>
  <c r="BP366" i="1" a="1"/>
  <c r="BP366" i="1" s="1"/>
  <c r="BV366" i="1" a="1"/>
  <c r="BV366" i="1" s="1"/>
  <c r="CC366" i="1" a="1"/>
  <c r="CC366" i="1" s="1"/>
  <c r="CI366" i="1" a="1"/>
  <c r="CI366" i="1" s="1"/>
  <c r="CI468" i="1" s="1"/>
  <c r="AL192" i="7" s="1"/>
  <c r="AL92" i="7" s="1"/>
  <c r="BM367" i="1" a="1"/>
  <c r="BM367" i="1" s="1"/>
  <c r="BM469" i="1" s="1"/>
  <c r="T193" i="7" s="1"/>
  <c r="BS367" i="1" a="1"/>
  <c r="BS367" i="1" s="1"/>
  <c r="BX367" i="1" a="1"/>
  <c r="BX367" i="1" s="1"/>
  <c r="AX368" i="1" a="1"/>
  <c r="AX368" i="1" s="1"/>
  <c r="BD368" i="1" a="1"/>
  <c r="BD368" i="1" s="1"/>
  <c r="BJ368" i="1" a="1"/>
  <c r="BJ368" i="1" s="1"/>
  <c r="BP368" i="1" a="1"/>
  <c r="BP368" i="1" s="1"/>
  <c r="CB368" i="1" a="1"/>
  <c r="CB368" i="1" s="1"/>
  <c r="CG368" i="1" a="1"/>
  <c r="CG368" i="1" s="1"/>
  <c r="CG470" i="1" s="1"/>
  <c r="AJ194" i="7" s="1"/>
  <c r="AJ94" i="7" s="1"/>
  <c r="BA369" i="1" a="1"/>
  <c r="BA369" i="1" s="1"/>
  <c r="BG369" i="1" a="1"/>
  <c r="BG369" i="1" s="1"/>
  <c r="BL369" i="1" a="1"/>
  <c r="BL369" i="1" s="1"/>
  <c r="BX369" i="1" a="1"/>
  <c r="BX369" i="1" s="1"/>
  <c r="CD369" i="1" a="1"/>
  <c r="CD369" i="1" s="1"/>
  <c r="AX370" i="1" a="1"/>
  <c r="AX370" i="1" s="1"/>
  <c r="AX472" i="1" s="1"/>
  <c r="E196" i="7" s="1"/>
  <c r="BD370" i="1" a="1"/>
  <c r="BD370" i="1" s="1"/>
  <c r="BP370" i="1" a="1"/>
  <c r="BP370" i="1" s="1"/>
  <c r="CB370" i="1" a="1"/>
  <c r="CB370" i="1" s="1"/>
  <c r="CI370" i="1" a="1"/>
  <c r="CI370" i="1" s="1"/>
  <c r="CI472" i="1" s="1"/>
  <c r="AL196" i="7" s="1"/>
  <c r="AL96" i="7" s="1"/>
  <c r="BC371" i="1" a="1"/>
  <c r="BC371" i="1" s="1"/>
  <c r="BJ371" i="1" a="1"/>
  <c r="BJ371" i="1" s="1"/>
  <c r="BV371" i="1" a="1"/>
  <c r="BV371" i="1" s="1"/>
  <c r="CC371" i="1" a="1"/>
  <c r="CC371" i="1" s="1"/>
  <c r="CI371" i="1" a="1"/>
  <c r="CI371" i="1" s="1"/>
  <c r="BD372" i="1" a="1"/>
  <c r="BD372" i="1" s="1"/>
  <c r="BP372" i="1" a="1"/>
  <c r="BP372" i="1" s="1"/>
  <c r="BW372" i="1" a="1"/>
  <c r="BW372" i="1" s="1"/>
  <c r="CC372" i="1" a="1"/>
  <c r="CC372" i="1" s="1"/>
  <c r="AX373" i="1" a="1"/>
  <c r="AX373" i="1" s="1"/>
  <c r="BJ373" i="1" a="1"/>
  <c r="BJ373" i="1" s="1"/>
  <c r="BQ373" i="1" a="1"/>
  <c r="BQ373" i="1" s="1"/>
  <c r="BW373" i="1" a="1"/>
  <c r="BW373" i="1" s="1"/>
  <c r="CD373" i="1" a="1"/>
  <c r="CD373" i="1" s="1"/>
  <c r="BD374" i="1" a="1"/>
  <c r="BD374" i="1" s="1"/>
  <c r="BK374" i="1" a="1"/>
  <c r="BK374" i="1" s="1"/>
  <c r="BQ374" i="1" a="1"/>
  <c r="BQ374" i="1" s="1"/>
  <c r="BX374" i="1" a="1"/>
  <c r="BX374" i="1" s="1"/>
  <c r="AX375" i="1" a="1"/>
  <c r="AX375" i="1" s="1"/>
  <c r="BE375" i="1" a="1"/>
  <c r="BE375" i="1" s="1"/>
  <c r="BK375" i="1" a="1"/>
  <c r="BK375" i="1" s="1"/>
  <c r="BR375" i="1" a="1"/>
  <c r="BR375" i="1" s="1"/>
  <c r="CD375" i="1" a="1"/>
  <c r="CD375" i="1" s="1"/>
  <c r="AY279" i="1" a="1"/>
  <c r="AY279" i="1" s="1"/>
  <c r="AY381" i="1" s="1"/>
  <c r="F105" i="7" s="1"/>
  <c r="BE279" i="1" a="1"/>
  <c r="BE279" i="1" s="1"/>
  <c r="BL279" i="1" a="1"/>
  <c r="BL279" i="1" s="1"/>
  <c r="BS279" i="1" a="1"/>
  <c r="BS279" i="1" s="1"/>
  <c r="BZ279" i="1" a="1"/>
  <c r="BZ279" i="1" s="1"/>
  <c r="CG279" i="1" a="1"/>
  <c r="CG279" i="1" s="1"/>
  <c r="CG381" i="1" s="1"/>
  <c r="AJ105" i="7" s="1"/>
  <c r="AJ5" i="7" s="1"/>
  <c r="CG361" i="1" a="1"/>
  <c r="CG361" i="1" s="1"/>
  <c r="CG463" i="1" s="1"/>
  <c r="AJ187" i="7" s="1"/>
  <c r="AJ87" i="7" s="1"/>
  <c r="BP362" i="1" a="1"/>
  <c r="BP362" i="1" s="1"/>
  <c r="AX363" i="1" a="1"/>
  <c r="AX363" i="1" s="1"/>
  <c r="AX465" i="1" s="1"/>
  <c r="E189" i="7" s="1"/>
  <c r="BH363" i="1" a="1"/>
  <c r="BH363" i="1" s="1"/>
  <c r="BS363" i="1" a="1"/>
  <c r="BS363" i="1" s="1"/>
  <c r="CC363" i="1" a="1"/>
  <c r="CC363" i="1" s="1"/>
  <c r="BI364" i="1" a="1"/>
  <c r="BI364" i="1" s="1"/>
  <c r="BP364" i="1" a="1"/>
  <c r="BP364" i="1" s="1"/>
  <c r="BW364" i="1" a="1"/>
  <c r="BW364" i="1" s="1"/>
  <c r="CD364" i="1" a="1"/>
  <c r="CD364" i="1" s="1"/>
  <c r="BF365" i="1" a="1"/>
  <c r="BF365" i="1" s="1"/>
  <c r="BM365" i="1" a="1"/>
  <c r="BM365" i="1" s="1"/>
  <c r="BT365" i="1" a="1"/>
  <c r="BT365" i="1" s="1"/>
  <c r="CG365" i="1" a="1"/>
  <c r="CG365" i="1" s="1"/>
  <c r="BB366" i="1" a="1"/>
  <c r="BB366" i="1" s="1"/>
  <c r="BI366" i="1" a="1"/>
  <c r="BI366" i="1" s="1"/>
  <c r="BW366" i="1" a="1"/>
  <c r="BW366" i="1" s="1"/>
  <c r="CD366" i="1" a="1"/>
  <c r="CD366" i="1" s="1"/>
  <c r="AX367" i="1" a="1"/>
  <c r="AX367" i="1" s="1"/>
  <c r="AX469" i="1" s="1"/>
  <c r="E193" i="7" s="1"/>
  <c r="BC367" i="1" a="1"/>
  <c r="BC367" i="1" s="1"/>
  <c r="BH367" i="1" a="1"/>
  <c r="BH367" i="1" s="1"/>
  <c r="BN367" i="1" a="1"/>
  <c r="BN367" i="1" s="1"/>
  <c r="BY367" i="1" a="1"/>
  <c r="BY367" i="1" s="1"/>
  <c r="CE367" i="1" a="1"/>
  <c r="CE367" i="1" s="1"/>
  <c r="AY368" i="1" a="1"/>
  <c r="AY368" i="1" s="1"/>
  <c r="AY470" i="1" s="1"/>
  <c r="F194" i="7" s="1"/>
  <c r="BE368" i="1" a="1"/>
  <c r="BE368" i="1" s="1"/>
  <c r="BK368" i="1" a="1"/>
  <c r="BK368" i="1" s="1"/>
  <c r="BV368" i="1" a="1"/>
  <c r="BV368" i="1" s="1"/>
  <c r="BB369" i="1" a="1"/>
  <c r="BB369" i="1" s="1"/>
  <c r="BM369" i="1" a="1"/>
  <c r="BM369" i="1" s="1"/>
  <c r="BS369" i="1" a="1"/>
  <c r="BS369" i="1" s="1"/>
  <c r="BY369" i="1" a="1"/>
  <c r="BY369" i="1" s="1"/>
  <c r="CE369" i="1" a="1"/>
  <c r="CE369" i="1" s="1"/>
  <c r="AY370" i="1" a="1"/>
  <c r="AY370" i="1" s="1"/>
  <c r="AY472" i="1" s="1"/>
  <c r="F196" i="7" s="1"/>
  <c r="BJ370" i="1" a="1"/>
  <c r="BJ370" i="1" s="1"/>
  <c r="BV370" i="1" a="1"/>
  <c r="BV370" i="1" s="1"/>
  <c r="CC370" i="1" a="1"/>
  <c r="CC370" i="1" s="1"/>
  <c r="AX371" i="1" a="1"/>
  <c r="AX371" i="1" s="1"/>
  <c r="AX473" i="1" s="1"/>
  <c r="E197" i="7" s="1"/>
  <c r="BP371" i="1" a="1"/>
  <c r="BP371" i="1" s="1"/>
  <c r="BW371" i="1" a="1"/>
  <c r="BW371" i="1" s="1"/>
  <c r="CD371" i="1" a="1"/>
  <c r="CD371" i="1" s="1"/>
  <c r="BJ372" i="1" a="1"/>
  <c r="BJ372" i="1" s="1"/>
  <c r="BQ372" i="1" a="1"/>
  <c r="BQ372" i="1" s="1"/>
  <c r="BX372" i="1" a="1"/>
  <c r="BX372" i="1" s="1"/>
  <c r="BD373" i="1" a="1"/>
  <c r="BD373" i="1" s="1"/>
  <c r="BK373" i="1" a="1"/>
  <c r="BK373" i="1" s="1"/>
  <c r="BR373" i="1" a="1"/>
  <c r="BR373" i="1" s="1"/>
  <c r="AX374" i="1" a="1"/>
  <c r="AX374" i="1" s="1"/>
  <c r="AX476" i="1" s="1"/>
  <c r="E200" i="7" s="1"/>
  <c r="BE374" i="1" a="1"/>
  <c r="BE374" i="1" s="1"/>
  <c r="BL374" i="1" a="1"/>
  <c r="BL374" i="1" s="1"/>
  <c r="CD374" i="1" a="1"/>
  <c r="CD374" i="1" s="1"/>
  <c r="AY375" i="1" a="1"/>
  <c r="AY375" i="1" s="1"/>
  <c r="BF375" i="1" a="1"/>
  <c r="BF375" i="1" s="1"/>
  <c r="BX375" i="1" a="1"/>
  <c r="BX375" i="1" s="1"/>
  <c r="CE375" i="1" a="1"/>
  <c r="CE375" i="1" s="1"/>
  <c r="BF279" i="1" a="1"/>
  <c r="BF279" i="1" s="1"/>
  <c r="BT279" i="1" a="1"/>
  <c r="BT279" i="1" s="1"/>
  <c r="CA279" i="1" a="1"/>
  <c r="CA279" i="1" s="1"/>
  <c r="CH279" i="1" a="1"/>
  <c r="CH279" i="1" s="1"/>
  <c r="CH381" i="1" s="1"/>
  <c r="AK105" i="7" s="1"/>
  <c r="AK5" i="7" s="1"/>
  <c r="BC280" i="1" a="1"/>
  <c r="BC280" i="1" s="1"/>
  <c r="BJ280" i="1" a="1"/>
  <c r="BJ280" i="1" s="1"/>
  <c r="BX280" i="1" a="1"/>
  <c r="BX280" i="1" s="1"/>
  <c r="CF280" i="1" a="1"/>
  <c r="CF280" i="1" s="1"/>
  <c r="BH281" i="1" a="1"/>
  <c r="BH281" i="1" s="1"/>
  <c r="BO281" i="1" a="1"/>
  <c r="BO281" i="1" s="1"/>
  <c r="BV281" i="1" a="1"/>
  <c r="BV281" i="1" s="1"/>
  <c r="CC281" i="1" a="1"/>
  <c r="CC281" i="1" s="1"/>
  <c r="AX282" i="1" a="1"/>
  <c r="AX282" i="1" s="1"/>
  <c r="BL282" i="1" a="1"/>
  <c r="BL282" i="1" s="1"/>
  <c r="BT282" i="1" a="1"/>
  <c r="BT282" i="1" s="1"/>
  <c r="BF361" i="1" a="1"/>
  <c r="BF361" i="1" s="1"/>
  <c r="BA362" i="1" a="1"/>
  <c r="BA362" i="1" s="1"/>
  <c r="BR362" i="1" a="1"/>
  <c r="BR362" i="1" s="1"/>
  <c r="AY363" i="1" a="1"/>
  <c r="AY363" i="1" s="1"/>
  <c r="AY465" i="1" s="1"/>
  <c r="F189" i="7" s="1"/>
  <c r="BU363" i="1" a="1"/>
  <c r="BU363" i="1" s="1"/>
  <c r="BU465" i="1" s="1"/>
  <c r="AB189" i="7" s="1"/>
  <c r="CD363" i="1" a="1"/>
  <c r="CD363" i="1" s="1"/>
  <c r="BA364" i="1" a="1"/>
  <c r="BA364" i="1" s="1"/>
  <c r="BJ364" i="1" a="1"/>
  <c r="BJ364" i="1" s="1"/>
  <c r="BQ364" i="1" a="1"/>
  <c r="BQ364" i="1" s="1"/>
  <c r="BX364" i="1" a="1"/>
  <c r="BX364" i="1" s="1"/>
  <c r="CE364" i="1" a="1"/>
  <c r="CE364" i="1" s="1"/>
  <c r="AY365" i="1" a="1"/>
  <c r="AY365" i="1" s="1"/>
  <c r="AY467" i="1" s="1"/>
  <c r="F191" i="7" s="1"/>
  <c r="BN365" i="1" a="1"/>
  <c r="BN365" i="1" s="1"/>
  <c r="BU365" i="1" a="1"/>
  <c r="BU365" i="1" s="1"/>
  <c r="CA365" i="1" a="1"/>
  <c r="CA365" i="1" s="1"/>
  <c r="CH365" i="1" a="1"/>
  <c r="CH365" i="1" s="1"/>
  <c r="BC366" i="1" a="1"/>
  <c r="BC366" i="1" s="1"/>
  <c r="BJ366" i="1" a="1"/>
  <c r="BJ366" i="1" s="1"/>
  <c r="BQ366" i="1" a="1"/>
  <c r="BQ366" i="1" s="1"/>
  <c r="BX366" i="1" a="1"/>
  <c r="BX366" i="1" s="1"/>
  <c r="CE366" i="1" a="1"/>
  <c r="CE366" i="1" s="1"/>
  <c r="BI367" i="1" a="1"/>
  <c r="BI367" i="1" s="1"/>
  <c r="BT367" i="1" a="1"/>
  <c r="BT367" i="1" s="1"/>
  <c r="BZ367" i="1" a="1"/>
  <c r="BZ367" i="1" s="1"/>
  <c r="CF367" i="1" a="1"/>
  <c r="CF367" i="1" s="1"/>
  <c r="AZ368" i="1" a="1"/>
  <c r="AZ368" i="1" s="1"/>
  <c r="AZ470" i="1" s="1"/>
  <c r="G194" i="7" s="1"/>
  <c r="BL368" i="1" a="1"/>
  <c r="BL368" i="1" s="1"/>
  <c r="BQ368" i="1" a="1"/>
  <c r="BQ368" i="1" s="1"/>
  <c r="BW368" i="1" a="1"/>
  <c r="BW368" i="1" s="1"/>
  <c r="BW470" i="1" s="1"/>
  <c r="AD194" i="7" s="1"/>
  <c r="CC368" i="1" a="1"/>
  <c r="CC368" i="1" s="1"/>
  <c r="CH368" i="1" a="1"/>
  <c r="CH368" i="1" s="1"/>
  <c r="CH470" i="1" s="1"/>
  <c r="AK194" i="7" s="1"/>
  <c r="AK94" i="7" s="1"/>
  <c r="BH369" i="1" a="1"/>
  <c r="BH369" i="1" s="1"/>
  <c r="BN369" i="1" a="1"/>
  <c r="BN369" i="1" s="1"/>
  <c r="BT369" i="1" a="1"/>
  <c r="BT369" i="1" s="1"/>
  <c r="BZ369" i="1" a="1"/>
  <c r="BZ369" i="1" s="1"/>
  <c r="AZ370" i="1" a="1"/>
  <c r="AZ370" i="1" s="1"/>
  <c r="AZ472" i="1" s="1"/>
  <c r="G196" i="7" s="1"/>
  <c r="BE370" i="1" a="1"/>
  <c r="BE370" i="1" s="1"/>
  <c r="BK370" i="1" a="1"/>
  <c r="BK370" i="1" s="1"/>
  <c r="BQ370" i="1" a="1"/>
  <c r="BQ370" i="1" s="1"/>
  <c r="BW370" i="1" a="1"/>
  <c r="BW370" i="1" s="1"/>
  <c r="CD370" i="1" a="1"/>
  <c r="CD370" i="1" s="1"/>
  <c r="BD371" i="1" a="1"/>
  <c r="BD371" i="1" s="1"/>
  <c r="BK371" i="1" a="1"/>
  <c r="BK371" i="1" s="1"/>
  <c r="BQ371" i="1" a="1"/>
  <c r="BQ371" i="1" s="1"/>
  <c r="BX371" i="1" a="1"/>
  <c r="BX371" i="1" s="1"/>
  <c r="AX372" i="1" a="1"/>
  <c r="AX372" i="1" s="1"/>
  <c r="AX474" i="1" s="1"/>
  <c r="E198" i="7" s="1"/>
  <c r="BE372" i="1" a="1"/>
  <c r="BE372" i="1" s="1"/>
  <c r="BK372" i="1" a="1"/>
  <c r="BK372" i="1" s="1"/>
  <c r="BR372" i="1" a="1"/>
  <c r="BR372" i="1" s="1"/>
  <c r="CD372" i="1" a="1"/>
  <c r="CD372" i="1" s="1"/>
  <c r="AY373" i="1" a="1"/>
  <c r="AY373" i="1" s="1"/>
  <c r="AY475" i="1" s="1"/>
  <c r="F199" i="7" s="1"/>
  <c r="BE373" i="1" a="1"/>
  <c r="BE373" i="1" s="1"/>
  <c r="BL373" i="1" a="1"/>
  <c r="BL373" i="1" s="1"/>
  <c r="BX373" i="1" a="1"/>
  <c r="BX373" i="1" s="1"/>
  <c r="CE373" i="1" a="1"/>
  <c r="CE373" i="1" s="1"/>
  <c r="AY374" i="1" a="1"/>
  <c r="AY374" i="1" s="1"/>
  <c r="AY476" i="1" s="1"/>
  <c r="F200" i="7" s="1"/>
  <c r="BF374" i="1" a="1"/>
  <c r="BF374" i="1" s="1"/>
  <c r="BR374" i="1" a="1"/>
  <c r="BR374" i="1" s="1"/>
  <c r="BY374" i="1" a="1"/>
  <c r="BY374" i="1" s="1"/>
  <c r="CE374" i="1" a="1"/>
  <c r="CE374" i="1" s="1"/>
  <c r="AZ375" i="1" a="1"/>
  <c r="AZ375" i="1" s="1"/>
  <c r="AZ477" i="1" s="1"/>
  <c r="G201" i="7" s="1"/>
  <c r="BL375" i="1" a="1"/>
  <c r="BL375" i="1" s="1"/>
  <c r="BS375" i="1" a="1"/>
  <c r="BS375" i="1" s="1"/>
  <c r="BY375" i="1" a="1"/>
  <c r="BY375" i="1" s="1"/>
  <c r="CF375" i="1" a="1"/>
  <c r="CF375" i="1" s="1"/>
  <c r="AZ279" i="1" a="1"/>
  <c r="AZ279" i="1" s="1"/>
  <c r="AZ381" i="1" s="1"/>
  <c r="G105" i="7" s="1"/>
  <c r="BG279" i="1" a="1"/>
  <c r="BG279" i="1" s="1"/>
  <c r="BM279" i="1" a="1"/>
  <c r="BM279" i="1" s="1"/>
  <c r="BU279" i="1" a="1"/>
  <c r="BU279" i="1" s="1"/>
  <c r="BM361" i="1" a="1"/>
  <c r="BM361" i="1" s="1"/>
  <c r="BB362" i="1" a="1"/>
  <c r="BB362" i="1" s="1"/>
  <c r="BV362" i="1" a="1"/>
  <c r="BV362" i="1" s="1"/>
  <c r="BA363" i="1" a="1"/>
  <c r="BA363" i="1" s="1"/>
  <c r="BK363" i="1" a="1"/>
  <c r="BK363" i="1" s="1"/>
  <c r="BV363" i="1" a="1"/>
  <c r="BV363" i="1" s="1"/>
  <c r="CF363" i="1" a="1"/>
  <c r="CF363" i="1" s="1"/>
  <c r="BB364" i="1" a="1"/>
  <c r="BB364" i="1" s="1"/>
  <c r="BK364" i="1" a="1"/>
  <c r="BK364" i="1" s="1"/>
  <c r="BK466" i="1" s="1"/>
  <c r="R190" i="7" s="1"/>
  <c r="BR364" i="1" a="1"/>
  <c r="BR364" i="1" s="1"/>
  <c r="BY364" i="1" a="1"/>
  <c r="BY364" i="1" s="1"/>
  <c r="CF364" i="1" a="1"/>
  <c r="CF364" i="1" s="1"/>
  <c r="AZ365" i="1" a="1"/>
  <c r="AZ365" i="1" s="1"/>
  <c r="AZ467" i="1" s="1"/>
  <c r="G191" i="7" s="1"/>
  <c r="BG365" i="1" a="1"/>
  <c r="BG365" i="1" s="1"/>
  <c r="BV365" i="1" a="1"/>
  <c r="BV365" i="1" s="1"/>
  <c r="CB365" i="1" a="1"/>
  <c r="CB365" i="1" s="1"/>
  <c r="CI365" i="1" a="1"/>
  <c r="CI365" i="1" s="1"/>
  <c r="CI467" i="1" s="1"/>
  <c r="AL191" i="7" s="1"/>
  <c r="AL91" i="7" s="1"/>
  <c r="BD366" i="1" a="1"/>
  <c r="BD366" i="1" s="1"/>
  <c r="BK366" i="1" a="1"/>
  <c r="BK366" i="1" s="1"/>
  <c r="BR366" i="1" a="1"/>
  <c r="BR366" i="1" s="1"/>
  <c r="CF366" i="1" a="1"/>
  <c r="CF366" i="1" s="1"/>
  <c r="AY367" i="1" a="1"/>
  <c r="AY367" i="1" s="1"/>
  <c r="AY469" i="1" s="1"/>
  <c r="F193" i="7" s="1"/>
  <c r="BD367" i="1" a="1"/>
  <c r="BD367" i="1" s="1"/>
  <c r="BJ367" i="1" a="1"/>
  <c r="BJ367" i="1" s="1"/>
  <c r="BO367" i="1" a="1"/>
  <c r="BO367" i="1" s="1"/>
  <c r="BO469" i="1" s="1"/>
  <c r="V193" i="7" s="1"/>
  <c r="BU367" i="1" a="1"/>
  <c r="BU367" i="1" s="1"/>
  <c r="CA367" i="1" a="1"/>
  <c r="CA367" i="1" s="1"/>
  <c r="CG367" i="1" a="1"/>
  <c r="CG367" i="1" s="1"/>
  <c r="CG469" i="1" s="1"/>
  <c r="AJ193" i="7" s="1"/>
  <c r="AJ93" i="7" s="1"/>
  <c r="BF368" i="1" a="1"/>
  <c r="BF368" i="1" s="1"/>
  <c r="BX368" i="1" a="1"/>
  <c r="BX368" i="1" s="1"/>
  <c r="CI368" i="1" a="1"/>
  <c r="CI368" i="1" s="1"/>
  <c r="CI470" i="1" s="1"/>
  <c r="AL194" i="7" s="1"/>
  <c r="AL94" i="7" s="1"/>
  <c r="BC369" i="1" a="1"/>
  <c r="BC369" i="1" s="1"/>
  <c r="BI369" i="1" a="1"/>
  <c r="BI369" i="1" s="1"/>
  <c r="BO369" i="1" a="1"/>
  <c r="BO369" i="1" s="1"/>
  <c r="BU369" i="1" a="1"/>
  <c r="BU369" i="1" s="1"/>
  <c r="CF369" i="1" a="1"/>
  <c r="CF369" i="1" s="1"/>
  <c r="BL370" i="1" a="1"/>
  <c r="BL370" i="1" s="1"/>
  <c r="BR370" i="1" a="1"/>
  <c r="BR370" i="1" s="1"/>
  <c r="BX370" i="1" a="1"/>
  <c r="BX370" i="1" s="1"/>
  <c r="CE370" i="1" a="1"/>
  <c r="CE370" i="1" s="1"/>
  <c r="AY371" i="1" a="1"/>
  <c r="AY371" i="1" s="1"/>
  <c r="AY473" i="1" s="1"/>
  <c r="F197" i="7" s="1"/>
  <c r="BE371" i="1" a="1"/>
  <c r="BE371" i="1" s="1"/>
  <c r="BL371" i="1" a="1"/>
  <c r="BL371" i="1" s="1"/>
  <c r="BR371" i="1" a="1"/>
  <c r="BR371" i="1" s="1"/>
  <c r="BY371" i="1" a="1"/>
  <c r="BY371" i="1" s="1"/>
  <c r="CE371" i="1" a="1"/>
  <c r="CE371" i="1" s="1"/>
  <c r="AY372" i="1" a="1"/>
  <c r="AY372" i="1" s="1"/>
  <c r="AY474" i="1" s="1"/>
  <c r="F198" i="7" s="1"/>
  <c r="BF372" i="1" a="1"/>
  <c r="BF372" i="1" s="1"/>
  <c r="BL372" i="1" a="1"/>
  <c r="BL372" i="1" s="1"/>
  <c r="BS372" i="1" a="1"/>
  <c r="BS372" i="1" s="1"/>
  <c r="BY372" i="1" a="1"/>
  <c r="BY372" i="1" s="1"/>
  <c r="BY474" i="1" s="1"/>
  <c r="AF198" i="7" s="1"/>
  <c r="CE372" i="1" a="1"/>
  <c r="CE372" i="1" s="1"/>
  <c r="AZ373" i="1" a="1"/>
  <c r="AZ373" i="1" s="1"/>
  <c r="AZ475" i="1" s="1"/>
  <c r="G199" i="7" s="1"/>
  <c r="BF373" i="1" a="1"/>
  <c r="BF373" i="1" s="1"/>
  <c r="BM373" i="1" a="1"/>
  <c r="BM373" i="1" s="1"/>
  <c r="BS373" i="1" a="1"/>
  <c r="BS373" i="1" s="1"/>
  <c r="BY373" i="1" a="1"/>
  <c r="BY373" i="1" s="1"/>
  <c r="BY475" i="1" s="1"/>
  <c r="AF199" i="7" s="1"/>
  <c r="CF373" i="1" a="1"/>
  <c r="CF373" i="1" s="1"/>
  <c r="AZ374" i="1" a="1"/>
  <c r="AZ374" i="1" s="1"/>
  <c r="AZ476" i="1" s="1"/>
  <c r="G200" i="7" s="1"/>
  <c r="BG374" i="1" a="1"/>
  <c r="BG374" i="1" s="1"/>
  <c r="BG476" i="1" s="1"/>
  <c r="N200" i="7" s="1"/>
  <c r="BM374" i="1" a="1"/>
  <c r="BM374" i="1" s="1"/>
  <c r="BS374" i="1" a="1"/>
  <c r="BS374" i="1" s="1"/>
  <c r="BZ374" i="1" a="1"/>
  <c r="BZ374" i="1" s="1"/>
  <c r="CF374" i="1" a="1"/>
  <c r="CF374" i="1" s="1"/>
  <c r="BA375" i="1" a="1"/>
  <c r="BA375" i="1" s="1"/>
  <c r="BG375" i="1" a="1"/>
  <c r="BG375" i="1" s="1"/>
  <c r="BM375" i="1" a="1"/>
  <c r="BM375" i="1" s="1"/>
  <c r="BT375" i="1" a="1"/>
  <c r="BT375" i="1" s="1"/>
  <c r="BZ375" i="1" a="1"/>
  <c r="BZ375" i="1" s="1"/>
  <c r="CG375" i="1" a="1"/>
  <c r="CG375" i="1" s="1"/>
  <c r="CG477" i="1" s="1"/>
  <c r="AJ201" i="7" s="1"/>
  <c r="BE362" i="1" a="1"/>
  <c r="BE362" i="1" s="1"/>
  <c r="BW362" i="1" a="1"/>
  <c r="BW362" i="1" s="1"/>
  <c r="BB363" i="1" a="1"/>
  <c r="BB363" i="1" s="1"/>
  <c r="BL363" i="1" a="1"/>
  <c r="BL363" i="1" s="1"/>
  <c r="BW363" i="1" a="1"/>
  <c r="BW363" i="1" s="1"/>
  <c r="CG363" i="1" a="1"/>
  <c r="CG363" i="1" s="1"/>
  <c r="CG465" i="1" s="1"/>
  <c r="AJ189" i="7" s="1"/>
  <c r="AJ89" i="7" s="1"/>
  <c r="BD364" i="1" a="1"/>
  <c r="BD364" i="1" s="1"/>
  <c r="BL364" i="1" a="1"/>
  <c r="BL364" i="1" s="1"/>
  <c r="BS364" i="1" a="1"/>
  <c r="BS364" i="1" s="1"/>
  <c r="BZ364" i="1" a="1"/>
  <c r="BZ364" i="1" s="1"/>
  <c r="BA365" i="1" a="1"/>
  <c r="BA365" i="1" s="1"/>
  <c r="BH365" i="1" a="1"/>
  <c r="BH365" i="1" s="1"/>
  <c r="BO365" i="1" a="1"/>
  <c r="BO365" i="1" s="1"/>
  <c r="CC365" i="1" a="1"/>
  <c r="CC365" i="1" s="1"/>
  <c r="AX366" i="1" a="1"/>
  <c r="AX366" i="1" s="1"/>
  <c r="AX468" i="1" s="1"/>
  <c r="E192" i="7" s="1"/>
  <c r="BE366" i="1" a="1"/>
  <c r="BE366" i="1" s="1"/>
  <c r="BL366" i="1" a="1"/>
  <c r="BL366" i="1" s="1"/>
  <c r="BS366" i="1" a="1"/>
  <c r="BS366" i="1" s="1"/>
  <c r="BY366" i="1" a="1"/>
  <c r="BY366" i="1" s="1"/>
  <c r="BE367" i="1" a="1"/>
  <c r="BE367" i="1" s="1"/>
  <c r="BP367" i="1" a="1"/>
  <c r="BP367" i="1" s="1"/>
  <c r="BV367" i="1" a="1"/>
  <c r="BV367" i="1" s="1"/>
  <c r="CH367" i="1" a="1"/>
  <c r="CH367" i="1" s="1"/>
  <c r="CH469" i="1" s="1"/>
  <c r="AK193" i="7" s="1"/>
  <c r="AK93" i="7" s="1"/>
  <c r="BA368" i="1" a="1"/>
  <c r="BA368" i="1" s="1"/>
  <c r="BG368" i="1" a="1"/>
  <c r="BG368" i="1" s="1"/>
  <c r="BM368" i="1" a="1"/>
  <c r="BM368" i="1" s="1"/>
  <c r="BR368" i="1" a="1"/>
  <c r="BR368" i="1" s="1"/>
  <c r="CD368" i="1" a="1"/>
  <c r="CD368" i="1" s="1"/>
  <c r="AX369" i="1" a="1"/>
  <c r="AX369" i="1" s="1"/>
  <c r="AX471" i="1" s="1"/>
  <c r="E195" i="7" s="1"/>
  <c r="BD369" i="1" a="1"/>
  <c r="BD369" i="1" s="1"/>
  <c r="BJ369" i="1" a="1"/>
  <c r="BJ369" i="1" s="1"/>
  <c r="BV369" i="1" a="1"/>
  <c r="BV369" i="1" s="1"/>
  <c r="CA369" i="1" a="1"/>
  <c r="CA369" i="1" s="1"/>
  <c r="CG369" i="1" a="1"/>
  <c r="CG369" i="1" s="1"/>
  <c r="CG471" i="1" s="1"/>
  <c r="AJ195" i="7" s="1"/>
  <c r="AJ95" i="7" s="1"/>
  <c r="BA370" i="1" a="1"/>
  <c r="BA370" i="1" s="1"/>
  <c r="BF370" i="1" a="1"/>
  <c r="BF370" i="1" s="1"/>
  <c r="BS370" i="1" a="1"/>
  <c r="BS370" i="1" s="1"/>
  <c r="BY370" i="1" a="1"/>
  <c r="BY370" i="1" s="1"/>
  <c r="CF370" i="1" a="1"/>
  <c r="CF370" i="1" s="1"/>
  <c r="BF371" i="1" a="1"/>
  <c r="BF371" i="1" s="1"/>
  <c r="BM371" i="1" a="1"/>
  <c r="BM371" i="1" s="1"/>
  <c r="BS371" i="1" a="1"/>
  <c r="BS371" i="1" s="1"/>
  <c r="BZ371" i="1" a="1"/>
  <c r="BZ371" i="1" s="1"/>
  <c r="AZ372" i="1" a="1"/>
  <c r="AZ372" i="1" s="1"/>
  <c r="AZ474" i="1" s="1"/>
  <c r="G198" i="7" s="1"/>
  <c r="BG372" i="1" a="1"/>
  <c r="BG372" i="1" s="1"/>
  <c r="BM372" i="1" a="1"/>
  <c r="BM372" i="1" s="1"/>
  <c r="BT372" i="1" a="1"/>
  <c r="BT372" i="1" s="1"/>
  <c r="CF372" i="1" a="1"/>
  <c r="CF372" i="1" s="1"/>
  <c r="BA373" i="1" a="1"/>
  <c r="BA373" i="1" s="1"/>
  <c r="BG373" i="1" a="1"/>
  <c r="BG373" i="1" s="1"/>
  <c r="BG475" i="1" s="1"/>
  <c r="N199" i="7" s="1"/>
  <c r="BN373" i="1" a="1"/>
  <c r="BN373" i="1" s="1"/>
  <c r="BZ373" i="1" a="1"/>
  <c r="BZ373" i="1" s="1"/>
  <c r="CG373" i="1" a="1"/>
  <c r="CG373" i="1" s="1"/>
  <c r="CG475" i="1" s="1"/>
  <c r="AJ199" i="7" s="1"/>
  <c r="AJ99" i="7" s="1"/>
  <c r="BA374" i="1" a="1"/>
  <c r="BA374" i="1" s="1"/>
  <c r="BH374" i="1" a="1"/>
  <c r="BH374" i="1" s="1"/>
  <c r="BT374" i="1" a="1"/>
  <c r="BT374" i="1" s="1"/>
  <c r="CA374" i="1" a="1"/>
  <c r="CA374" i="1" s="1"/>
  <c r="CG374" i="1" a="1"/>
  <c r="CG374" i="1" s="1"/>
  <c r="CG476" i="1" s="1"/>
  <c r="AJ200" i="7" s="1"/>
  <c r="BB375" i="1" a="1"/>
  <c r="BB375" i="1" s="1"/>
  <c r="BN375" i="1" a="1"/>
  <c r="BN375" i="1" s="1"/>
  <c r="BU375" i="1" a="1"/>
  <c r="BU375" i="1" s="1"/>
  <c r="CA375" i="1" a="1"/>
  <c r="CA375" i="1" s="1"/>
  <c r="CH375" i="1" a="1"/>
  <c r="CH375" i="1" s="1"/>
  <c r="CH477" i="1" s="1"/>
  <c r="AK201" i="7" s="1"/>
  <c r="BA279" i="1" a="1"/>
  <c r="BA279" i="1" s="1"/>
  <c r="BH279" i="1" a="1"/>
  <c r="BH279" i="1" s="1"/>
  <c r="BO279" i="1" a="1"/>
  <c r="BO279" i="1" s="1"/>
  <c r="BW279" i="1" a="1"/>
  <c r="BW279" i="1" s="1"/>
  <c r="CC279" i="1" a="1"/>
  <c r="CC279" i="1" s="1"/>
  <c r="AY280" i="1" a="1"/>
  <c r="AY280" i="1" s="1"/>
  <c r="AY382" i="1" s="1"/>
  <c r="F106" i="7" s="1"/>
  <c r="BS361" i="1" a="1"/>
  <c r="BS361" i="1" s="1"/>
  <c r="BY362" i="1" a="1"/>
  <c r="BY362" i="1" s="1"/>
  <c r="BD363" i="1" a="1"/>
  <c r="BD363" i="1" s="1"/>
  <c r="BN363" i="1" a="1"/>
  <c r="BN363" i="1" s="1"/>
  <c r="BY363" i="1" a="1"/>
  <c r="BY363" i="1" s="1"/>
  <c r="BY465" i="1" s="1"/>
  <c r="AF189" i="7" s="1"/>
  <c r="CH363" i="1" a="1"/>
  <c r="CH363" i="1" s="1"/>
  <c r="CH465" i="1" s="1"/>
  <c r="AK189" i="7" s="1"/>
  <c r="AK89" i="7" s="1"/>
  <c r="BT364" i="1" a="1"/>
  <c r="BT364" i="1" s="1"/>
  <c r="CA364" i="1" a="1"/>
  <c r="CA364" i="1" s="1"/>
  <c r="CG364" i="1" a="1"/>
  <c r="CG364" i="1" s="1"/>
  <c r="CG466" i="1" s="1"/>
  <c r="AJ190" i="7" s="1"/>
  <c r="AJ90" i="7" s="1"/>
  <c r="BB365" i="1" a="1"/>
  <c r="BB365" i="1" s="1"/>
  <c r="BI365" i="1" a="1"/>
  <c r="BI365" i="1" s="1"/>
  <c r="BP365" i="1" a="1"/>
  <c r="BP365" i="1" s="1"/>
  <c r="BW365" i="1" a="1"/>
  <c r="BW365" i="1" s="1"/>
  <c r="CD365" i="1" a="1"/>
  <c r="CD365" i="1" s="1"/>
  <c r="AY366" i="1" a="1"/>
  <c r="AY366" i="1" s="1"/>
  <c r="AY468" i="1" s="1"/>
  <c r="F192" i="7" s="1"/>
  <c r="BF366" i="1" a="1"/>
  <c r="BF366" i="1" s="1"/>
  <c r="BM366" i="1" a="1"/>
  <c r="BM366" i="1" s="1"/>
  <c r="BT366" i="1" a="1"/>
  <c r="BT366" i="1" s="1"/>
  <c r="BZ366" i="1" a="1"/>
  <c r="BZ366" i="1" s="1"/>
  <c r="CG366" i="1" a="1"/>
  <c r="CG366" i="1" s="1"/>
  <c r="CG468" i="1" s="1"/>
  <c r="AJ192" i="7" s="1"/>
  <c r="AJ92" i="7" s="1"/>
  <c r="AZ367" i="1" a="1"/>
  <c r="AZ367" i="1" s="1"/>
  <c r="AZ469" i="1" s="1"/>
  <c r="G193" i="7" s="1"/>
  <c r="BF367" i="1" a="1"/>
  <c r="BF367" i="1" s="1"/>
  <c r="BK367" i="1" a="1"/>
  <c r="BK367" i="1" s="1"/>
  <c r="BQ367" i="1" a="1"/>
  <c r="BQ367" i="1" s="1"/>
  <c r="BQ469" i="1" s="1"/>
  <c r="X193" i="7" s="1"/>
  <c r="CB367" i="1" a="1"/>
  <c r="CB367" i="1" s="1"/>
  <c r="BH368" i="1" a="1"/>
  <c r="BH368" i="1" s="1"/>
  <c r="BS368" i="1" a="1"/>
  <c r="BS368" i="1" s="1"/>
  <c r="BY368" i="1" a="1"/>
  <c r="BY368" i="1" s="1"/>
  <c r="CE368" i="1" a="1"/>
  <c r="CE368" i="1" s="1"/>
  <c r="AY369" i="1" a="1"/>
  <c r="AY369" i="1" s="1"/>
  <c r="AY471" i="1" s="1"/>
  <c r="F195" i="7" s="1"/>
  <c r="BE369" i="1" a="1"/>
  <c r="BE369" i="1" s="1"/>
  <c r="BP369" i="1" a="1"/>
  <c r="BP369" i="1" s="1"/>
  <c r="CH369" i="1" a="1"/>
  <c r="CH369" i="1" s="1"/>
  <c r="CH471" i="1" s="1"/>
  <c r="AK195" i="7" s="1"/>
  <c r="AK95" i="7" s="1"/>
  <c r="BG370" i="1" a="1"/>
  <c r="BG370" i="1" s="1"/>
  <c r="BM370" i="1" a="1"/>
  <c r="BM370" i="1" s="1"/>
  <c r="BT370" i="1" a="1"/>
  <c r="BT370" i="1" s="1"/>
  <c r="AZ371" i="1" a="1"/>
  <c r="AZ371" i="1" s="1"/>
  <c r="AZ473" i="1" s="1"/>
  <c r="G197" i="7" s="1"/>
  <c r="BG371" i="1" a="1"/>
  <c r="BG371" i="1" s="1"/>
  <c r="BN371" i="1" a="1"/>
  <c r="BN371" i="1" s="1"/>
  <c r="CF371" i="1" a="1"/>
  <c r="CF371" i="1" s="1"/>
  <c r="BA372" i="1" a="1"/>
  <c r="BA372" i="1" s="1"/>
  <c r="BH372" i="1" a="1"/>
  <c r="BH372" i="1" s="1"/>
  <c r="BZ372" i="1" a="1"/>
  <c r="BZ372" i="1" s="1"/>
  <c r="CG372" i="1" a="1"/>
  <c r="CG372" i="1" s="1"/>
  <c r="CG474" i="1" s="1"/>
  <c r="AJ198" i="7" s="1"/>
  <c r="AJ98" i="7" s="1"/>
  <c r="BB373" i="1" a="1"/>
  <c r="BB373" i="1" s="1"/>
  <c r="BT373" i="1" a="1"/>
  <c r="BT373" i="1" s="1"/>
  <c r="CA373" i="1" a="1"/>
  <c r="CA373" i="1" s="1"/>
  <c r="CH373" i="1" a="1"/>
  <c r="CH373" i="1" s="1"/>
  <c r="CH475" i="1" s="1"/>
  <c r="AK199" i="7" s="1"/>
  <c r="AK99" i="7" s="1"/>
  <c r="BN374" i="1" a="1"/>
  <c r="BN374" i="1" s="1"/>
  <c r="BU374" i="1" a="1"/>
  <c r="BU374" i="1" s="1"/>
  <c r="CB374" i="1" a="1"/>
  <c r="CB374" i="1" s="1"/>
  <c r="BH375" i="1" a="1"/>
  <c r="BH375" i="1" s="1"/>
  <c r="BO375" i="1" a="1"/>
  <c r="BO375" i="1" s="1"/>
  <c r="BV375" i="1" a="1"/>
  <c r="BV375" i="1" s="1"/>
  <c r="BB279" i="1" a="1"/>
  <c r="BB279" i="1" s="1"/>
  <c r="BI279" i="1" a="1"/>
  <c r="BI279" i="1" s="1"/>
  <c r="BP279" i="1" a="1"/>
  <c r="BP279" i="1" s="1"/>
  <c r="CD279" i="1" a="1"/>
  <c r="CD279" i="1" s="1"/>
  <c r="AZ280" i="1" a="1"/>
  <c r="AZ280" i="1" s="1"/>
  <c r="AZ382" i="1" s="1"/>
  <c r="G106" i="7" s="1"/>
  <c r="BN280" i="1" a="1"/>
  <c r="BN280" i="1" s="1"/>
  <c r="BU280" i="1" a="1"/>
  <c r="BU280" i="1" s="1"/>
  <c r="CB280" i="1" a="1"/>
  <c r="CB280" i="1" s="1"/>
  <c r="CI280" i="1" a="1"/>
  <c r="CI280" i="1" s="1"/>
  <c r="CI382" i="1" s="1"/>
  <c r="AL106" i="7" s="1"/>
  <c r="AL6" i="7" s="1"/>
  <c r="BD281" i="1" a="1"/>
  <c r="BD281" i="1" s="1"/>
  <c r="BR281" i="1" a="1"/>
  <c r="BR281" i="1" s="1"/>
  <c r="BZ281" i="1" a="1"/>
  <c r="BZ281" i="1" s="1"/>
  <c r="BB282" i="1" a="1"/>
  <c r="BB282" i="1" s="1"/>
  <c r="BI282" i="1" a="1"/>
  <c r="BI282" i="1" s="1"/>
  <c r="BP282" i="1" a="1"/>
  <c r="BP282" i="1" s="1"/>
  <c r="BW282" i="1" a="1"/>
  <c r="BW282" i="1" s="1"/>
  <c r="AX279" i="1" a="1"/>
  <c r="AX279" i="1" s="1"/>
  <c r="AX381" i="1" s="1"/>
  <c r="E105" i="7" s="1"/>
  <c r="BY279" i="1" a="1"/>
  <c r="BY279" i="1" s="1"/>
  <c r="BB280" i="1" a="1"/>
  <c r="BB280" i="1" s="1"/>
  <c r="BL280" i="1" a="1"/>
  <c r="BL280" i="1" s="1"/>
  <c r="BV280" i="1" a="1"/>
  <c r="BV280" i="1" s="1"/>
  <c r="CE280" i="1" a="1"/>
  <c r="CE280" i="1" s="1"/>
  <c r="BB281" i="1" a="1"/>
  <c r="BB281" i="1" s="1"/>
  <c r="BL281" i="1" a="1"/>
  <c r="BL281" i="1" s="1"/>
  <c r="BU281" i="1" a="1"/>
  <c r="BU281" i="1" s="1"/>
  <c r="CE281" i="1" a="1"/>
  <c r="CE281" i="1" s="1"/>
  <c r="BC282" i="1" a="1"/>
  <c r="BC282" i="1" s="1"/>
  <c r="BK282" i="1" a="1"/>
  <c r="BK282" i="1" s="1"/>
  <c r="CC282" i="1" a="1"/>
  <c r="CC282" i="1" s="1"/>
  <c r="CC384" i="1" s="1"/>
  <c r="AY283" i="1" a="1"/>
  <c r="AY283" i="1" s="1"/>
  <c r="AY385" i="1" s="1"/>
  <c r="F109" i="7" s="1"/>
  <c r="BE283" i="1" a="1"/>
  <c r="BE283" i="1" s="1"/>
  <c r="BM283" i="1" a="1"/>
  <c r="BM283" i="1" s="1"/>
  <c r="BT283" i="1" a="1"/>
  <c r="BT283" i="1" s="1"/>
  <c r="CA283" i="1" a="1"/>
  <c r="CA283" i="1" s="1"/>
  <c r="CH283" i="1" a="1"/>
  <c r="CH283" i="1" s="1"/>
  <c r="CH385" i="1" s="1"/>
  <c r="AK109" i="7" s="1"/>
  <c r="AK9" i="7" s="1"/>
  <c r="BC284" i="1" a="1"/>
  <c r="BC284" i="1" s="1"/>
  <c r="BJ284" i="1" a="1"/>
  <c r="BJ284" i="1" s="1"/>
  <c r="BQ284" i="1" a="1"/>
  <c r="BQ284" i="1" s="1"/>
  <c r="BY284" i="1" a="1"/>
  <c r="BY284" i="1" s="1"/>
  <c r="BY386" i="1" s="1"/>
  <c r="AF110" i="7" s="1"/>
  <c r="CE284" i="1" a="1"/>
  <c r="CE284" i="1" s="1"/>
  <c r="BA285" i="1" a="1"/>
  <c r="BA285" i="1" s="1"/>
  <c r="BH285" i="1" a="1"/>
  <c r="BH285" i="1" s="1"/>
  <c r="BO285" i="1" a="1"/>
  <c r="BO285" i="1" s="1"/>
  <c r="BV285" i="1" a="1"/>
  <c r="BV285" i="1" s="1"/>
  <c r="CC285" i="1" a="1"/>
  <c r="CC285" i="1" s="1"/>
  <c r="AX286" i="1" a="1"/>
  <c r="AX286" i="1" s="1"/>
  <c r="AX388" i="1" s="1"/>
  <c r="E112" i="7" s="1"/>
  <c r="BE286" i="1" a="1"/>
  <c r="BE286" i="1" s="1"/>
  <c r="BM286" i="1" a="1"/>
  <c r="BM286" i="1" s="1"/>
  <c r="BS286" i="1" a="1"/>
  <c r="BS286" i="1" s="1"/>
  <c r="CA286" i="1" a="1"/>
  <c r="CA286" i="1" s="1"/>
  <c r="CH286" i="1" a="1"/>
  <c r="CH286" i="1" s="1"/>
  <c r="CH388" i="1" s="1"/>
  <c r="AK112" i="7" s="1"/>
  <c r="AK12" i="7" s="1"/>
  <c r="BC287" i="1" a="1"/>
  <c r="BC287" i="1" s="1"/>
  <c r="BJ287" i="1" a="1"/>
  <c r="BJ287" i="1" s="1"/>
  <c r="BQ287" i="1" a="1"/>
  <c r="BQ287" i="1" s="1"/>
  <c r="BX287" i="1" a="1"/>
  <c r="BX287" i="1" s="1"/>
  <c r="CE287" i="1" a="1"/>
  <c r="CE287" i="1" s="1"/>
  <c r="CE288" i="1" a="1"/>
  <c r="CE288" i="1" s="1"/>
  <c r="BA289" i="1" a="1"/>
  <c r="BA289" i="1" s="1"/>
  <c r="BI289" i="1" a="1"/>
  <c r="BI289" i="1" s="1"/>
  <c r="BQ289" i="1" a="1"/>
  <c r="BQ289" i="1" s="1"/>
  <c r="BY289" i="1" a="1"/>
  <c r="BY289" i="1" s="1"/>
  <c r="BY391" i="1" s="1"/>
  <c r="AF115" i="7" s="1"/>
  <c r="CG289" i="1" a="1"/>
  <c r="CG289" i="1" s="1"/>
  <c r="CG391" i="1" s="1"/>
  <c r="AJ115" i="7" s="1"/>
  <c r="AJ15" i="7" s="1"/>
  <c r="BC290" i="1" a="1"/>
  <c r="BC290" i="1" s="1"/>
  <c r="BK290" i="1" a="1"/>
  <c r="BK290" i="1" s="1"/>
  <c r="BS290" i="1" a="1"/>
  <c r="BS290" i="1" s="1"/>
  <c r="CA290" i="1" a="1"/>
  <c r="CA290" i="1" s="1"/>
  <c r="CB279" i="1" a="1"/>
  <c r="CB279" i="1" s="1"/>
  <c r="BD280" i="1" a="1"/>
  <c r="BD280" i="1" s="1"/>
  <c r="BM280" i="1" a="1"/>
  <c r="BM280" i="1" s="1"/>
  <c r="CG280" i="1" a="1"/>
  <c r="CG280" i="1" s="1"/>
  <c r="CG382" i="1" s="1"/>
  <c r="AJ106" i="7" s="1"/>
  <c r="AJ6" i="7" s="1"/>
  <c r="BC281" i="1" a="1"/>
  <c r="BC281" i="1" s="1"/>
  <c r="BM281" i="1" a="1"/>
  <c r="BM281" i="1" s="1"/>
  <c r="BW281" i="1" a="1"/>
  <c r="BW281" i="1" s="1"/>
  <c r="CF281" i="1" a="1"/>
  <c r="CF281" i="1" s="1"/>
  <c r="BD282" i="1" a="1"/>
  <c r="BD282" i="1" s="1"/>
  <c r="BM282" i="1" a="1"/>
  <c r="BM282" i="1" s="1"/>
  <c r="BV282" i="1" a="1"/>
  <c r="BV282" i="1" s="1"/>
  <c r="CD282" i="1" a="1"/>
  <c r="CD282" i="1" s="1"/>
  <c r="BF283" i="1" a="1"/>
  <c r="BF283" i="1" s="1"/>
  <c r="BN283" i="1" a="1"/>
  <c r="BN283" i="1" s="1"/>
  <c r="CB283" i="1" a="1"/>
  <c r="CB283" i="1" s="1"/>
  <c r="CI283" i="1" a="1"/>
  <c r="CI283" i="1" s="1"/>
  <c r="CI385" i="1" s="1"/>
  <c r="AL109" i="7" s="1"/>
  <c r="AL9" i="7" s="1"/>
  <c r="BD284" i="1" a="1"/>
  <c r="BD284" i="1" s="1"/>
  <c r="BK284" i="1" a="1"/>
  <c r="BK284" i="1" s="1"/>
  <c r="BR284" i="1" a="1"/>
  <c r="BR284" i="1" s="1"/>
  <c r="CF284" i="1" a="1"/>
  <c r="CF284" i="1" s="1"/>
  <c r="BB285" i="1" a="1"/>
  <c r="BB285" i="1" s="1"/>
  <c r="BP285" i="1" a="1"/>
  <c r="BP285" i="1" s="1"/>
  <c r="BW285" i="1" a="1"/>
  <c r="BW285" i="1" s="1"/>
  <c r="CD285" i="1" a="1"/>
  <c r="CD285" i="1" s="1"/>
  <c r="AY286" i="1" a="1"/>
  <c r="AY286" i="1" s="1"/>
  <c r="AY388" i="1" s="1"/>
  <c r="F112" i="7" s="1"/>
  <c r="BF286" i="1" a="1"/>
  <c r="BF286" i="1" s="1"/>
  <c r="BT286" i="1" a="1"/>
  <c r="BT286" i="1" s="1"/>
  <c r="CB286" i="1" a="1"/>
  <c r="CB286" i="1" s="1"/>
  <c r="BD287" i="1" a="1"/>
  <c r="BD287" i="1" s="1"/>
  <c r="BK287" i="1" a="1"/>
  <c r="BK287" i="1" s="1"/>
  <c r="BK389" i="1" s="1"/>
  <c r="R113" i="7" s="1"/>
  <c r="BR287" i="1" a="1"/>
  <c r="BR287" i="1" s="1"/>
  <c r="BY287" i="1" a="1"/>
  <c r="BY287" i="1" s="1"/>
  <c r="CF287" i="1" a="1"/>
  <c r="CF287" i="1" s="1"/>
  <c r="AY288" i="1" a="1"/>
  <c r="AY288" i="1" s="1"/>
  <c r="AY390" i="1" s="1"/>
  <c r="F114" i="7" s="1"/>
  <c r="BC288" i="1" a="1"/>
  <c r="BC288" i="1" s="1"/>
  <c r="BG288" i="1" a="1"/>
  <c r="BG288" i="1" s="1"/>
  <c r="BK288" i="1" a="1"/>
  <c r="BK288" i="1" s="1"/>
  <c r="BO288" i="1" a="1"/>
  <c r="BO288" i="1" s="1"/>
  <c r="BS288" i="1" a="1"/>
  <c r="BS288" i="1" s="1"/>
  <c r="BW288" i="1" a="1"/>
  <c r="BW288" i="1" s="1"/>
  <c r="CA288" i="1" a="1"/>
  <c r="CA288" i="1" s="1"/>
  <c r="CA390" i="1" s="1"/>
  <c r="AH114" i="7" s="1"/>
  <c r="CI288" i="1" a="1"/>
  <c r="CI288" i="1" s="1"/>
  <c r="CI390" i="1" s="1"/>
  <c r="AL114" i="7" s="1"/>
  <c r="AL14" i="7" s="1"/>
  <c r="BE289" i="1" a="1"/>
  <c r="BE289" i="1" s="1"/>
  <c r="BM289" i="1" a="1"/>
  <c r="BM289" i="1" s="1"/>
  <c r="BU289" i="1" a="1"/>
  <c r="BU289" i="1" s="1"/>
  <c r="CC289" i="1" a="1"/>
  <c r="CC289" i="1" s="1"/>
  <c r="AY290" i="1" a="1"/>
  <c r="AY290" i="1" s="1"/>
  <c r="AY392" i="1" s="1"/>
  <c r="F116" i="7" s="1"/>
  <c r="BG290" i="1" a="1"/>
  <c r="BG290" i="1" s="1"/>
  <c r="BO290" i="1" a="1"/>
  <c r="BO290" i="1" s="1"/>
  <c r="BW290" i="1" a="1"/>
  <c r="BW290" i="1" s="1"/>
  <c r="BD279" i="1" a="1"/>
  <c r="BD279" i="1" s="1"/>
  <c r="BE280" i="1" a="1"/>
  <c r="BE280" i="1" s="1"/>
  <c r="BO280" i="1" a="1"/>
  <c r="BO280" i="1" s="1"/>
  <c r="BW280" i="1" a="1"/>
  <c r="BW280" i="1" s="1"/>
  <c r="BE281" i="1" a="1"/>
  <c r="BE281" i="1" s="1"/>
  <c r="BN281" i="1" a="1"/>
  <c r="BN281" i="1" s="1"/>
  <c r="BX281" i="1" a="1"/>
  <c r="BX281" i="1" s="1"/>
  <c r="CG281" i="1" a="1"/>
  <c r="CG281" i="1" s="1"/>
  <c r="CG383" i="1" s="1"/>
  <c r="AJ107" i="7" s="1"/>
  <c r="AJ7" i="7" s="1"/>
  <c r="BE282" i="1" a="1"/>
  <c r="BE282" i="1" s="1"/>
  <c r="BE384" i="1" s="1"/>
  <c r="L108" i="7" s="1"/>
  <c r="BN282" i="1" a="1"/>
  <c r="BN282" i="1" s="1"/>
  <c r="BX282" i="1" a="1"/>
  <c r="BX282" i="1" s="1"/>
  <c r="CE282" i="1" a="1"/>
  <c r="CE282" i="1" s="1"/>
  <c r="AZ283" i="1" a="1"/>
  <c r="AZ283" i="1" s="1"/>
  <c r="AZ385" i="1" s="1"/>
  <c r="G109" i="7" s="1"/>
  <c r="BG283" i="1" a="1"/>
  <c r="BG283" i="1" s="1"/>
  <c r="BO283" i="1" a="1"/>
  <c r="BO283" i="1" s="1"/>
  <c r="BU283" i="1" a="1"/>
  <c r="BU283" i="1" s="1"/>
  <c r="CC283" i="1" a="1"/>
  <c r="CC283" i="1" s="1"/>
  <c r="AX284" i="1" a="1"/>
  <c r="AX284" i="1" s="1"/>
  <c r="AX386" i="1" s="1"/>
  <c r="E110" i="7" s="1"/>
  <c r="BE284" i="1" a="1"/>
  <c r="BE284" i="1" s="1"/>
  <c r="BL284" i="1" a="1"/>
  <c r="BL284" i="1" s="1"/>
  <c r="BS284" i="1" a="1"/>
  <c r="BS284" i="1" s="1"/>
  <c r="BS386" i="1" s="1"/>
  <c r="Z110" i="7" s="1"/>
  <c r="BZ284" i="1" a="1"/>
  <c r="BZ284" i="1" s="1"/>
  <c r="CG284" i="1" a="1"/>
  <c r="CG284" i="1" s="1"/>
  <c r="CG386" i="1" s="1"/>
  <c r="AJ110" i="7" s="1"/>
  <c r="AJ10" i="7" s="1"/>
  <c r="BC285" i="1" a="1"/>
  <c r="BC285" i="1" s="1"/>
  <c r="BI285" i="1" a="1"/>
  <c r="BI285" i="1" s="1"/>
  <c r="BQ285" i="1" a="1"/>
  <c r="BQ285" i="1" s="1"/>
  <c r="BX285" i="1" a="1"/>
  <c r="BX285" i="1" s="1"/>
  <c r="CE285" i="1" a="1"/>
  <c r="CE285" i="1" s="1"/>
  <c r="AZ286" i="1" a="1"/>
  <c r="AZ286" i="1" s="1"/>
  <c r="AZ388" i="1" s="1"/>
  <c r="G112" i="7" s="1"/>
  <c r="BG286" i="1" a="1"/>
  <c r="BG286" i="1" s="1"/>
  <c r="BN286" i="1" a="1"/>
  <c r="BN286" i="1" s="1"/>
  <c r="BU286" i="1" a="1"/>
  <c r="BU286" i="1" s="1"/>
  <c r="CC286" i="1" a="1"/>
  <c r="CC286" i="1" s="1"/>
  <c r="CI286" i="1" a="1"/>
  <c r="CI286" i="1" s="1"/>
  <c r="CI388" i="1" s="1"/>
  <c r="AL112" i="7" s="1"/>
  <c r="AL12" i="7" s="1"/>
  <c r="BE287" i="1" a="1"/>
  <c r="BE287" i="1" s="1"/>
  <c r="BL287" i="1" a="1"/>
  <c r="BL287" i="1" s="1"/>
  <c r="BS287" i="1" a="1"/>
  <c r="BS287" i="1" s="1"/>
  <c r="BS389" i="1" s="1"/>
  <c r="Z113" i="7" s="1"/>
  <c r="BZ287" i="1" a="1"/>
  <c r="BZ287" i="1" s="1"/>
  <c r="CG287" i="1" a="1"/>
  <c r="CG287" i="1" s="1"/>
  <c r="CG389" i="1" s="1"/>
  <c r="AJ113" i="7" s="1"/>
  <c r="AJ13" i="7" s="1"/>
  <c r="BX288" i="1" a="1"/>
  <c r="BX288" i="1" s="1"/>
  <c r="CF288" i="1" a="1"/>
  <c r="CF288" i="1" s="1"/>
  <c r="BB289" i="1" a="1"/>
  <c r="BB289" i="1" s="1"/>
  <c r="BJ289" i="1" a="1"/>
  <c r="BJ289" i="1" s="1"/>
  <c r="BR289" i="1" a="1"/>
  <c r="BR289" i="1" s="1"/>
  <c r="BZ289" i="1" a="1"/>
  <c r="BZ289" i="1" s="1"/>
  <c r="CH289" i="1" a="1"/>
  <c r="CH289" i="1" s="1"/>
  <c r="CH391" i="1" s="1"/>
  <c r="AK115" i="7" s="1"/>
  <c r="AK15" i="7" s="1"/>
  <c r="BD290" i="1" a="1"/>
  <c r="BD290" i="1" s="1"/>
  <c r="BL290" i="1" a="1"/>
  <c r="BL290" i="1" s="1"/>
  <c r="BT290" i="1" a="1"/>
  <c r="BT290" i="1" s="1"/>
  <c r="CB290" i="1" a="1"/>
  <c r="CB290" i="1" s="1"/>
  <c r="CI290" i="1" a="1"/>
  <c r="CI290" i="1" s="1"/>
  <c r="CI392" i="1" s="1"/>
  <c r="AL116" i="7" s="1"/>
  <c r="AL16" i="7" s="1"/>
  <c r="CF279" i="1" a="1"/>
  <c r="CF279" i="1" s="1"/>
  <c r="BF280" i="1" a="1"/>
  <c r="BF280" i="1" s="1"/>
  <c r="BP280" i="1" a="1"/>
  <c r="BP280" i="1" s="1"/>
  <c r="BY280" i="1" a="1"/>
  <c r="BY280" i="1" s="1"/>
  <c r="CH280" i="1" a="1"/>
  <c r="CH280" i="1" s="1"/>
  <c r="CH382" i="1" s="1"/>
  <c r="AK106" i="7" s="1"/>
  <c r="AK6" i="7" s="1"/>
  <c r="BF281" i="1" a="1"/>
  <c r="BF281" i="1" s="1"/>
  <c r="BP281" i="1" a="1"/>
  <c r="BP281" i="1" s="1"/>
  <c r="BY281" i="1" a="1"/>
  <c r="BY281" i="1" s="1"/>
  <c r="CH281" i="1" a="1"/>
  <c r="CH281" i="1" s="1"/>
  <c r="CH383" i="1" s="1"/>
  <c r="AK107" i="7" s="1"/>
  <c r="AK7" i="7" s="1"/>
  <c r="BF282" i="1" a="1"/>
  <c r="BF282" i="1" s="1"/>
  <c r="BO282" i="1" a="1"/>
  <c r="BO282" i="1" s="1"/>
  <c r="BY282" i="1" a="1"/>
  <c r="BY282" i="1" s="1"/>
  <c r="CF282" i="1" a="1"/>
  <c r="CF282" i="1" s="1"/>
  <c r="BA283" i="1" a="1"/>
  <c r="BA283" i="1" s="1"/>
  <c r="BH283" i="1" a="1"/>
  <c r="BH283" i="1" s="1"/>
  <c r="BV283" i="1" a="1"/>
  <c r="BV283" i="1" s="1"/>
  <c r="CD283" i="1" a="1"/>
  <c r="CD283" i="1" s="1"/>
  <c r="BF284" i="1" a="1"/>
  <c r="BF284" i="1" s="1"/>
  <c r="BM284" i="1" a="1"/>
  <c r="BM284" i="1" s="1"/>
  <c r="BT284" i="1" a="1"/>
  <c r="BT284" i="1" s="1"/>
  <c r="CA284" i="1" a="1"/>
  <c r="CA284" i="1" s="1"/>
  <c r="CH284" i="1" a="1"/>
  <c r="CH284" i="1" s="1"/>
  <c r="CH386" i="1" s="1"/>
  <c r="AK110" i="7" s="1"/>
  <c r="AK10" i="7" s="1"/>
  <c r="BJ285" i="1" a="1"/>
  <c r="BJ285" i="1" s="1"/>
  <c r="BR285" i="1" a="1"/>
  <c r="BR285" i="1" s="1"/>
  <c r="CF285" i="1" a="1"/>
  <c r="CF285" i="1" s="1"/>
  <c r="BA286" i="1" a="1"/>
  <c r="BA286" i="1" s="1"/>
  <c r="BA388" i="1" s="1"/>
  <c r="H112" i="7" s="1"/>
  <c r="BH286" i="1" a="1"/>
  <c r="BH286" i="1" s="1"/>
  <c r="BO286" i="1" a="1"/>
  <c r="BO286" i="1" s="1"/>
  <c r="BV286" i="1" a="1"/>
  <c r="BV286" i="1" s="1"/>
  <c r="AX287" i="1" a="1"/>
  <c r="AX287" i="1" s="1"/>
  <c r="AX389" i="1" s="1"/>
  <c r="E113" i="7" s="1"/>
  <c r="BF287" i="1" a="1"/>
  <c r="BF287" i="1" s="1"/>
  <c r="BT287" i="1" a="1"/>
  <c r="BT287" i="1" s="1"/>
  <c r="CA287" i="1" a="1"/>
  <c r="CA287" i="1" s="1"/>
  <c r="CH287" i="1" a="1"/>
  <c r="CH287" i="1" s="1"/>
  <c r="CH389" i="1" s="1"/>
  <c r="AK113" i="7" s="1"/>
  <c r="AK13" i="7" s="1"/>
  <c r="AZ288" i="1" a="1"/>
  <c r="AZ288" i="1" s="1"/>
  <c r="AZ390" i="1" s="1"/>
  <c r="G114" i="7" s="1"/>
  <c r="BD288" i="1" a="1"/>
  <c r="BD288" i="1" s="1"/>
  <c r="BH288" i="1" a="1"/>
  <c r="BH288" i="1" s="1"/>
  <c r="BL288" i="1" a="1"/>
  <c r="BL288" i="1" s="1"/>
  <c r="BP288" i="1" a="1"/>
  <c r="BP288" i="1" s="1"/>
  <c r="BT288" i="1" a="1"/>
  <c r="BT288" i="1" s="1"/>
  <c r="CB288" i="1" a="1"/>
  <c r="CB288" i="1" s="1"/>
  <c r="AX289" i="1" a="1"/>
  <c r="AX289" i="1" s="1"/>
  <c r="AX391" i="1" s="1"/>
  <c r="E115" i="7" s="1"/>
  <c r="BF289" i="1" a="1"/>
  <c r="BF289" i="1" s="1"/>
  <c r="BN289" i="1" a="1"/>
  <c r="BN289" i="1" s="1"/>
  <c r="BV289" i="1" a="1"/>
  <c r="BV289" i="1" s="1"/>
  <c r="CD289" i="1" a="1"/>
  <c r="CD289" i="1" s="1"/>
  <c r="AZ290" i="1" a="1"/>
  <c r="AZ290" i="1" s="1"/>
  <c r="AZ392" i="1" s="1"/>
  <c r="G116" i="7" s="1"/>
  <c r="BH290" i="1" a="1"/>
  <c r="BH290" i="1" s="1"/>
  <c r="BP290" i="1" a="1"/>
  <c r="BP290" i="1" s="1"/>
  <c r="BX290" i="1" a="1"/>
  <c r="BX290" i="1" s="1"/>
  <c r="CF290" i="1" a="1"/>
  <c r="CF290" i="1" s="1"/>
  <c r="BK279" i="1" a="1"/>
  <c r="BK279" i="1" s="1"/>
  <c r="CI279" i="1" a="1"/>
  <c r="CI279" i="1" s="1"/>
  <c r="CI381" i="1" s="1"/>
  <c r="AL105" i="7" s="1"/>
  <c r="AL5" i="7" s="1"/>
  <c r="BG280" i="1" a="1"/>
  <c r="BG280" i="1" s="1"/>
  <c r="BQ280" i="1" a="1"/>
  <c r="BQ280" i="1" s="1"/>
  <c r="BZ280" i="1" a="1"/>
  <c r="BZ280" i="1" s="1"/>
  <c r="AX281" i="1" a="1"/>
  <c r="AX281" i="1" s="1"/>
  <c r="AX383" i="1" s="1"/>
  <c r="E107" i="7" s="1"/>
  <c r="BG281" i="1" a="1"/>
  <c r="BG281" i="1" s="1"/>
  <c r="CA281" i="1" a="1"/>
  <c r="CA281" i="1" s="1"/>
  <c r="CI281" i="1" a="1"/>
  <c r="CI281" i="1" s="1"/>
  <c r="CI383" i="1" s="1"/>
  <c r="AL107" i="7" s="1"/>
  <c r="AL7" i="7" s="1"/>
  <c r="BG282" i="1" a="1"/>
  <c r="BG282" i="1" s="1"/>
  <c r="BQ282" i="1" a="1"/>
  <c r="BQ282" i="1" s="1"/>
  <c r="BZ282" i="1" a="1"/>
  <c r="BZ282" i="1" s="1"/>
  <c r="CG282" i="1" a="1"/>
  <c r="CG282" i="1" s="1"/>
  <c r="CG384" i="1" s="1"/>
  <c r="AJ108" i="7" s="1"/>
  <c r="AJ8" i="7" s="1"/>
  <c r="BB283" i="1" a="1"/>
  <c r="BB283" i="1" s="1"/>
  <c r="BI283" i="1" a="1"/>
  <c r="BI283" i="1" s="1"/>
  <c r="BP283" i="1" a="1"/>
  <c r="BP283" i="1" s="1"/>
  <c r="BW283" i="1" a="1"/>
  <c r="BW283" i="1" s="1"/>
  <c r="CE283" i="1" a="1"/>
  <c r="CE283" i="1" s="1"/>
  <c r="AY284" i="1" a="1"/>
  <c r="AY284" i="1" s="1"/>
  <c r="AY386" i="1" s="1"/>
  <c r="F110" i="7" s="1"/>
  <c r="BG284" i="1" a="1"/>
  <c r="BG284" i="1" s="1"/>
  <c r="BN284" i="1" a="1"/>
  <c r="BN284" i="1" s="1"/>
  <c r="BU284" i="1" a="1"/>
  <c r="BU284" i="1" s="1"/>
  <c r="CB284" i="1" a="1"/>
  <c r="CB284" i="1" s="1"/>
  <c r="CI284" i="1" a="1"/>
  <c r="CI284" i="1" s="1"/>
  <c r="CI386" i="1" s="1"/>
  <c r="AL110" i="7" s="1"/>
  <c r="AL10" i="7" s="1"/>
  <c r="BD285" i="1" a="1"/>
  <c r="BD285" i="1" s="1"/>
  <c r="BK285" i="1" a="1"/>
  <c r="BK285" i="1" s="1"/>
  <c r="BS285" i="1" a="1"/>
  <c r="BS285" i="1" s="1"/>
  <c r="BY285" i="1" a="1"/>
  <c r="BY285" i="1" s="1"/>
  <c r="CG285" i="1" a="1"/>
  <c r="CG285" i="1" s="1"/>
  <c r="CG387" i="1" s="1"/>
  <c r="AJ111" i="7" s="1"/>
  <c r="AJ11" i="7" s="1"/>
  <c r="BB286" i="1" a="1"/>
  <c r="BB286" i="1" s="1"/>
  <c r="BI286" i="1" a="1"/>
  <c r="BI286" i="1" s="1"/>
  <c r="BP286" i="1" a="1"/>
  <c r="BP286" i="1" s="1"/>
  <c r="BW286" i="1" a="1"/>
  <c r="BW286" i="1" s="1"/>
  <c r="CD286" i="1" a="1"/>
  <c r="CD286" i="1" s="1"/>
  <c r="AY287" i="1" a="1"/>
  <c r="AY287" i="1" s="1"/>
  <c r="AY389" i="1" s="1"/>
  <c r="F113" i="7" s="1"/>
  <c r="BG287" i="1" a="1"/>
  <c r="BG287" i="1" s="1"/>
  <c r="BM287" i="1" a="1"/>
  <c r="BM287" i="1" s="1"/>
  <c r="BU287" i="1" a="1"/>
  <c r="BU287" i="1" s="1"/>
  <c r="CB287" i="1" a="1"/>
  <c r="CB287" i="1" s="1"/>
  <c r="CG288" i="1" a="1"/>
  <c r="CG288" i="1" s="1"/>
  <c r="CG390" i="1" s="1"/>
  <c r="AJ114" i="7" s="1"/>
  <c r="AJ14" i="7" s="1"/>
  <c r="BC289" i="1" a="1"/>
  <c r="BC289" i="1" s="1"/>
  <c r="BK289" i="1" a="1"/>
  <c r="BK289" i="1" s="1"/>
  <c r="BS289" i="1" a="1"/>
  <c r="BS289" i="1" s="1"/>
  <c r="BS391" i="1" s="1"/>
  <c r="Z115" i="7" s="1"/>
  <c r="CA289" i="1" a="1"/>
  <c r="CA289" i="1" s="1"/>
  <c r="CI289" i="1" a="1"/>
  <c r="CI289" i="1" s="1"/>
  <c r="CI391" i="1" s="1"/>
  <c r="AL115" i="7" s="1"/>
  <c r="AL15" i="7" s="1"/>
  <c r="BE290" i="1" a="1"/>
  <c r="BE290" i="1" s="1"/>
  <c r="BM290" i="1" a="1"/>
  <c r="BM290" i="1" s="1"/>
  <c r="BU290" i="1" a="1"/>
  <c r="BU290" i="1" s="1"/>
  <c r="CC290" i="1" a="1"/>
  <c r="CC290" i="1" s="1"/>
  <c r="CE290" i="1" a="1"/>
  <c r="CE290" i="1" s="1"/>
  <c r="BN279" i="1" a="1"/>
  <c r="BN279" i="1" s="1"/>
  <c r="AX280" i="1" a="1"/>
  <c r="AX280" i="1" s="1"/>
  <c r="AX382" i="1" s="1"/>
  <c r="E106" i="7" s="1"/>
  <c r="BH280" i="1" a="1"/>
  <c r="BH280" i="1" s="1"/>
  <c r="BR280" i="1" a="1"/>
  <c r="BR280" i="1" s="1"/>
  <c r="CA280" i="1" a="1"/>
  <c r="CA280" i="1" s="1"/>
  <c r="AY281" i="1" a="1"/>
  <c r="AY281" i="1" s="1"/>
  <c r="AY383" i="1" s="1"/>
  <c r="F107" i="7" s="1"/>
  <c r="BI281" i="1" a="1"/>
  <c r="BI281" i="1" s="1"/>
  <c r="BQ281" i="1" a="1"/>
  <c r="BQ281" i="1" s="1"/>
  <c r="AY282" i="1" a="1"/>
  <c r="AY282" i="1" s="1"/>
  <c r="AY384" i="1" s="1"/>
  <c r="F108" i="7" s="1"/>
  <c r="BH282" i="1" a="1"/>
  <c r="BH282" i="1" s="1"/>
  <c r="BR282" i="1" a="1"/>
  <c r="BR282" i="1" s="1"/>
  <c r="CH282" i="1" a="1"/>
  <c r="CH282" i="1" s="1"/>
  <c r="CH384" i="1" s="1"/>
  <c r="AK108" i="7" s="1"/>
  <c r="AK8" i="7" s="1"/>
  <c r="BC283" i="1" a="1"/>
  <c r="BC283" i="1" s="1"/>
  <c r="BJ283" i="1" a="1"/>
  <c r="BJ283" i="1" s="1"/>
  <c r="BQ283" i="1" a="1"/>
  <c r="BQ283" i="1" s="1"/>
  <c r="BX283" i="1" a="1"/>
  <c r="BX283" i="1" s="1"/>
  <c r="AZ284" i="1" a="1"/>
  <c r="AZ284" i="1" s="1"/>
  <c r="AZ386" i="1" s="1"/>
  <c r="G110" i="7" s="1"/>
  <c r="BH284" i="1" a="1"/>
  <c r="BH284" i="1" s="1"/>
  <c r="BV284" i="1" a="1"/>
  <c r="BV284" i="1" s="1"/>
  <c r="CC284" i="1" a="1"/>
  <c r="CC284" i="1" s="1"/>
  <c r="AX285" i="1" a="1"/>
  <c r="AX285" i="1" s="1"/>
  <c r="AX387" i="1" s="1"/>
  <c r="E111" i="7" s="1"/>
  <c r="BE285" i="1" a="1"/>
  <c r="BE285" i="1" s="1"/>
  <c r="BL285" i="1" a="1"/>
  <c r="BL285" i="1" s="1"/>
  <c r="BZ285" i="1" a="1"/>
  <c r="BZ285" i="1" s="1"/>
  <c r="CH285" i="1" a="1"/>
  <c r="CH285" i="1" s="1"/>
  <c r="CH387" i="1" s="1"/>
  <c r="AK111" i="7" s="1"/>
  <c r="AK11" i="7" s="1"/>
  <c r="BJ286" i="1" a="1"/>
  <c r="BJ286" i="1" s="1"/>
  <c r="BQ286" i="1" a="1"/>
  <c r="BQ286" i="1" s="1"/>
  <c r="BX286" i="1" a="1"/>
  <c r="BX286" i="1" s="1"/>
  <c r="CE286" i="1" a="1"/>
  <c r="CE286" i="1" s="1"/>
  <c r="AZ287" i="1" a="1"/>
  <c r="AZ287" i="1" s="1"/>
  <c r="AZ389" i="1" s="1"/>
  <c r="G113" i="7" s="1"/>
  <c r="BN287" i="1" a="1"/>
  <c r="BN287" i="1" s="1"/>
  <c r="BV287" i="1" a="1"/>
  <c r="BV287" i="1" s="1"/>
  <c r="CI287" i="1" a="1"/>
  <c r="CI287" i="1" s="1"/>
  <c r="CI389" i="1" s="1"/>
  <c r="AL113" i="7" s="1"/>
  <c r="AL13" i="7" s="1"/>
  <c r="BA288" i="1" a="1"/>
  <c r="BA288" i="1" s="1"/>
  <c r="BE288" i="1" a="1"/>
  <c r="BE288" i="1" s="1"/>
  <c r="BI288" i="1" a="1"/>
  <c r="BI288" i="1" s="1"/>
  <c r="BM288" i="1" a="1"/>
  <c r="BM288" i="1" s="1"/>
  <c r="BQ288" i="1" a="1"/>
  <c r="BQ288" i="1" s="1"/>
  <c r="BU288" i="1" a="1"/>
  <c r="BU288" i="1" s="1"/>
  <c r="BY288" i="1" a="1"/>
  <c r="BY288" i="1" s="1"/>
  <c r="CC288" i="1" a="1"/>
  <c r="CC288" i="1" s="1"/>
  <c r="AY289" i="1" a="1"/>
  <c r="AY289" i="1" s="1"/>
  <c r="AY391" i="1" s="1"/>
  <c r="F115" i="7" s="1"/>
  <c r="BG289" i="1" a="1"/>
  <c r="BG289" i="1" s="1"/>
  <c r="BO289" i="1" a="1"/>
  <c r="BO289" i="1" s="1"/>
  <c r="BW289" i="1" a="1"/>
  <c r="BW289" i="1" s="1"/>
  <c r="CE289" i="1" a="1"/>
  <c r="CE289" i="1" s="1"/>
  <c r="BA290" i="1" a="1"/>
  <c r="BA290" i="1" s="1"/>
  <c r="BI290" i="1" a="1"/>
  <c r="BI290" i="1" s="1"/>
  <c r="BQ290" i="1" a="1"/>
  <c r="BQ290" i="1" s="1"/>
  <c r="BY290" i="1" a="1"/>
  <c r="BY290" i="1" s="1"/>
  <c r="CG290" i="1" a="1"/>
  <c r="CG290" i="1" s="1"/>
  <c r="CG392" i="1" s="1"/>
  <c r="AJ116" i="7" s="1"/>
  <c r="AJ16" i="7" s="1"/>
  <c r="BR279" i="1" a="1"/>
  <c r="BR279" i="1" s="1"/>
  <c r="BA280" i="1" a="1"/>
  <c r="BA280" i="1" s="1"/>
  <c r="BI280" i="1" a="1"/>
  <c r="BI280" i="1" s="1"/>
  <c r="BS280" i="1" a="1"/>
  <c r="BS280" i="1" s="1"/>
  <c r="CC280" i="1" a="1"/>
  <c r="CC280" i="1" s="1"/>
  <c r="AZ281" i="1" a="1"/>
  <c r="AZ281" i="1" s="1"/>
  <c r="AZ383" i="1" s="1"/>
  <c r="G107" i="7" s="1"/>
  <c r="BJ281" i="1" a="1"/>
  <c r="BJ281" i="1" s="1"/>
  <c r="BS281" i="1" a="1"/>
  <c r="BS281" i="1" s="1"/>
  <c r="CB281" i="1" a="1"/>
  <c r="CB281" i="1" s="1"/>
  <c r="AZ282" i="1" a="1"/>
  <c r="AZ282" i="1" s="1"/>
  <c r="AZ384" i="1" s="1"/>
  <c r="G108" i="7" s="1"/>
  <c r="BJ282" i="1" a="1"/>
  <c r="BJ282" i="1" s="1"/>
  <c r="BS282" i="1" a="1"/>
  <c r="BS282" i="1" s="1"/>
  <c r="CA282" i="1" a="1"/>
  <c r="CA282" i="1" s="1"/>
  <c r="CI282" i="1" a="1"/>
  <c r="CI282" i="1" s="1"/>
  <c r="CI384" i="1" s="1"/>
  <c r="AL108" i="7" s="1"/>
  <c r="AL8" i="7" s="1"/>
  <c r="BD283" i="1" a="1"/>
  <c r="BD283" i="1" s="1"/>
  <c r="BK283" i="1" a="1"/>
  <c r="BK283" i="1" s="1"/>
  <c r="BR283" i="1" a="1"/>
  <c r="BR283" i="1" s="1"/>
  <c r="BY283" i="1" a="1"/>
  <c r="BY283" i="1" s="1"/>
  <c r="CF283" i="1" a="1"/>
  <c r="CF283" i="1" s="1"/>
  <c r="BA284" i="1" a="1"/>
  <c r="BA284" i="1" s="1"/>
  <c r="BI284" i="1" a="1"/>
  <c r="BI284" i="1" s="1"/>
  <c r="BO284" i="1" a="1"/>
  <c r="BO284" i="1" s="1"/>
  <c r="BW284" i="1" a="1"/>
  <c r="BW284" i="1" s="1"/>
  <c r="CD284" i="1" a="1"/>
  <c r="CD284" i="1" s="1"/>
  <c r="AY285" i="1" a="1"/>
  <c r="AY285" i="1" s="1"/>
  <c r="AY387" i="1" s="1"/>
  <c r="F111" i="7" s="1"/>
  <c r="BF285" i="1" a="1"/>
  <c r="BF285" i="1" s="1"/>
  <c r="BM285" i="1" a="1"/>
  <c r="BM285" i="1" s="1"/>
  <c r="BT285" i="1" a="1"/>
  <c r="BT285" i="1" s="1"/>
  <c r="CA285" i="1" a="1"/>
  <c r="CA285" i="1" s="1"/>
  <c r="CI285" i="1" a="1"/>
  <c r="CI285" i="1" s="1"/>
  <c r="CI387" i="1" s="1"/>
  <c r="AL111" i="7" s="1"/>
  <c r="AL11" i="7" s="1"/>
  <c r="BC286" i="1" a="1"/>
  <c r="BC286" i="1" s="1"/>
  <c r="BK286" i="1" a="1"/>
  <c r="BK286" i="1" s="1"/>
  <c r="BR286" i="1" a="1"/>
  <c r="BR286" i="1" s="1"/>
  <c r="BY286" i="1" a="1"/>
  <c r="BY286" i="1" s="1"/>
  <c r="CF286" i="1" a="1"/>
  <c r="CF286" i="1" s="1"/>
  <c r="BA287" i="1" a="1"/>
  <c r="BA287" i="1" s="1"/>
  <c r="BH287" i="1" a="1"/>
  <c r="BH287" i="1" s="1"/>
  <c r="BO287" i="1" a="1"/>
  <c r="BO287" i="1" s="1"/>
  <c r="BW287" i="1" a="1"/>
  <c r="BW287" i="1" s="1"/>
  <c r="CC287" i="1" a="1"/>
  <c r="CC287" i="1" s="1"/>
  <c r="AZ289" i="1" a="1"/>
  <c r="AZ289" i="1" s="1"/>
  <c r="AZ391" i="1" s="1"/>
  <c r="G115" i="7" s="1"/>
  <c r="BH289" i="1" a="1"/>
  <c r="BH289" i="1" s="1"/>
  <c r="BP289" i="1" a="1"/>
  <c r="BP289" i="1" s="1"/>
  <c r="BX289" i="1" a="1"/>
  <c r="BX289" i="1" s="1"/>
  <c r="CF289" i="1" a="1"/>
  <c r="CF289" i="1" s="1"/>
  <c r="AX290" i="1" a="1"/>
  <c r="AX290" i="1" s="1"/>
  <c r="AX392" i="1" s="1"/>
  <c r="E116" i="7" s="1"/>
  <c r="BF290" i="1" a="1"/>
  <c r="BF290" i="1" s="1"/>
  <c r="BN290" i="1" a="1"/>
  <c r="BN290" i="1" s="1"/>
  <c r="BZ290" i="1" a="1"/>
  <c r="BZ290" i="1" s="1"/>
  <c r="CH290" i="1" a="1"/>
  <c r="CH290" i="1" s="1"/>
  <c r="CH392" i="1" s="1"/>
  <c r="AK116" i="7" s="1"/>
  <c r="AK16" i="7" s="1"/>
  <c r="BV279" i="1" a="1"/>
  <c r="BV279" i="1" s="1"/>
  <c r="BK280" i="1" a="1"/>
  <c r="BK280" i="1" s="1"/>
  <c r="BT280" i="1" a="1"/>
  <c r="BT280" i="1" s="1"/>
  <c r="CD280" i="1" a="1"/>
  <c r="CD280" i="1" s="1"/>
  <c r="BA281" i="1" a="1"/>
  <c r="BA281" i="1" s="1"/>
  <c r="BK281" i="1" a="1"/>
  <c r="BK281" i="1" s="1"/>
  <c r="BT281" i="1" a="1"/>
  <c r="BT281" i="1" s="1"/>
  <c r="CD281" i="1" a="1"/>
  <c r="CD281" i="1" s="1"/>
  <c r="BA282" i="1" a="1"/>
  <c r="BA282" i="1" s="1"/>
  <c r="BU282" i="1" a="1"/>
  <c r="BU282" i="1" s="1"/>
  <c r="CB282" i="1" a="1"/>
  <c r="CB282" i="1" s="1"/>
  <c r="AX283" i="1" a="1"/>
  <c r="AX283" i="1" s="1"/>
  <c r="AX385" i="1" s="1"/>
  <c r="E109" i="7" s="1"/>
  <c r="BL283" i="1" a="1"/>
  <c r="BL283" i="1" s="1"/>
  <c r="BS283" i="1" a="1"/>
  <c r="BS283" i="1" s="1"/>
  <c r="BZ283" i="1" a="1"/>
  <c r="BZ283" i="1" s="1"/>
  <c r="CG283" i="1" a="1"/>
  <c r="CG283" i="1" s="1"/>
  <c r="CG385" i="1" s="1"/>
  <c r="AJ109" i="7" s="1"/>
  <c r="AJ9" i="7" s="1"/>
  <c r="BB284" i="1" a="1"/>
  <c r="BB284" i="1" s="1"/>
  <c r="BP284" i="1" a="1"/>
  <c r="BP284" i="1" s="1"/>
  <c r="BX284" i="1" a="1"/>
  <c r="BX284" i="1" s="1"/>
  <c r="AZ285" i="1" a="1"/>
  <c r="AZ285" i="1" s="1"/>
  <c r="AZ387" i="1" s="1"/>
  <c r="G111" i="7" s="1"/>
  <c r="BG285" i="1" a="1"/>
  <c r="BG285" i="1" s="1"/>
  <c r="BN285" i="1" a="1"/>
  <c r="BN285" i="1" s="1"/>
  <c r="BU285" i="1" a="1"/>
  <c r="BU285" i="1" s="1"/>
  <c r="CB285" i="1" a="1"/>
  <c r="CB285" i="1" s="1"/>
  <c r="BD286" i="1" a="1"/>
  <c r="BD286" i="1" s="1"/>
  <c r="BL286" i="1" a="1"/>
  <c r="BL286" i="1" s="1"/>
  <c r="BZ286" i="1" a="1"/>
  <c r="BZ286" i="1" s="1"/>
  <c r="CG286" i="1" a="1"/>
  <c r="CG286" i="1" s="1"/>
  <c r="CG388" i="1" s="1"/>
  <c r="AJ112" i="7" s="1"/>
  <c r="AJ12" i="7" s="1"/>
  <c r="BB287" i="1" a="1"/>
  <c r="BB287" i="1" s="1"/>
  <c r="BI287" i="1" a="1"/>
  <c r="BI287" i="1" s="1"/>
  <c r="BP287" i="1" a="1"/>
  <c r="BP287" i="1" s="1"/>
  <c r="CD287" i="1" a="1"/>
  <c r="CD287" i="1" s="1"/>
  <c r="AX288" i="1" a="1"/>
  <c r="AX288" i="1" s="1"/>
  <c r="AX390" i="1" s="1"/>
  <c r="E114" i="7" s="1"/>
  <c r="BB288" i="1" a="1"/>
  <c r="BB288" i="1" s="1"/>
  <c r="BF288" i="1" a="1"/>
  <c r="BF288" i="1" s="1"/>
  <c r="BJ288" i="1" a="1"/>
  <c r="BJ288" i="1" s="1"/>
  <c r="BN288" i="1" a="1"/>
  <c r="BN288" i="1" s="1"/>
  <c r="BR288" i="1" a="1"/>
  <c r="BR288" i="1" s="1"/>
  <c r="BV288" i="1" a="1"/>
  <c r="BV288" i="1" s="1"/>
  <c r="BZ288" i="1" a="1"/>
  <c r="BZ288" i="1" s="1"/>
  <c r="CD288" i="1" a="1"/>
  <c r="CD288" i="1" s="1"/>
  <c r="CH288" i="1" a="1"/>
  <c r="CH288" i="1" s="1"/>
  <c r="CH390" i="1" s="1"/>
  <c r="AK114" i="7" s="1"/>
  <c r="AK14" i="7" s="1"/>
  <c r="BD289" i="1" a="1"/>
  <c r="BD289" i="1" s="1"/>
  <c r="BL289" i="1" a="1"/>
  <c r="BL289" i="1" s="1"/>
  <c r="BT289" i="1" a="1"/>
  <c r="BT289" i="1" s="1"/>
  <c r="CB289" i="1" a="1"/>
  <c r="CB289" i="1" s="1"/>
  <c r="BB290" i="1" a="1"/>
  <c r="BB290" i="1" s="1"/>
  <c r="BJ290" i="1" a="1"/>
  <c r="BJ290" i="1" s="1"/>
  <c r="BR290" i="1" a="1"/>
  <c r="BR290" i="1" s="1"/>
  <c r="BV290" i="1" a="1"/>
  <c r="BV290" i="1" s="1"/>
  <c r="CD290" i="1" a="1"/>
  <c r="CD290" i="1" s="1"/>
  <c r="CG397" i="1"/>
  <c r="AJ121" i="7" s="1"/>
  <c r="AJ21" i="7" s="1"/>
  <c r="AZ398" i="1"/>
  <c r="G122" i="7" s="1"/>
  <c r="CI393" i="1"/>
  <c r="AL117" i="7" s="1"/>
  <c r="AL17" i="7" s="1"/>
  <c r="CG396" i="1"/>
  <c r="AJ120" i="7" s="1"/>
  <c r="AJ20" i="7" s="1"/>
  <c r="CI394" i="1"/>
  <c r="AL118" i="7" s="1"/>
  <c r="AL18" i="7" s="1"/>
  <c r="CH396" i="1"/>
  <c r="AK120" i="7" s="1"/>
  <c r="AK20" i="7" s="1"/>
  <c r="AY394" i="1"/>
  <c r="F118" i="7" s="1"/>
  <c r="CI398" i="1"/>
  <c r="AL122" i="7" s="1"/>
  <c r="AL22" i="7" s="1"/>
  <c r="AY395" i="1"/>
  <c r="F119" i="7" s="1"/>
  <c r="AX397" i="1"/>
  <c r="E121" i="7" s="1"/>
  <c r="AZ394" i="1"/>
  <c r="G118" i="7" s="1"/>
  <c r="BS396" i="1"/>
  <c r="Z120" i="7" s="1"/>
  <c r="AX401" i="1"/>
  <c r="E125" i="7" s="1"/>
  <c r="AZ403" i="1"/>
  <c r="G127" i="7" s="1"/>
  <c r="AX406" i="1"/>
  <c r="E130" i="7" s="1"/>
  <c r="AY401" i="1"/>
  <c r="F125" i="7" s="1"/>
  <c r="CI404" i="1"/>
  <c r="AL128" i="7" s="1"/>
  <c r="AL28" i="7" s="1"/>
  <c r="AY399" i="1"/>
  <c r="F123" i="7" s="1"/>
  <c r="AX410" i="1"/>
  <c r="E134" i="7" s="1"/>
  <c r="CI403" i="1"/>
  <c r="AL127" i="7" s="1"/>
  <c r="AL27" i="7" s="1"/>
  <c r="CG407" i="1"/>
  <c r="AJ131" i="7" s="1"/>
  <c r="AJ31" i="7" s="1"/>
  <c r="CG401" i="1"/>
  <c r="AJ125" i="7" s="1"/>
  <c r="AJ25" i="7" s="1"/>
  <c r="BE403" i="1"/>
  <c r="L127" i="7" s="1"/>
  <c r="CE404" i="1"/>
  <c r="BS406" i="1"/>
  <c r="Z130" i="7" s="1"/>
  <c r="CI399" i="1"/>
  <c r="AL123" i="7" s="1"/>
  <c r="AL23" i="7" s="1"/>
  <c r="CH400" i="1"/>
  <c r="AK124" i="7" s="1"/>
  <c r="AK24" i="7" s="1"/>
  <c r="AX403" i="1"/>
  <c r="E127" i="7" s="1"/>
  <c r="CH405" i="1"/>
  <c r="AK129" i="7" s="1"/>
  <c r="AK29" i="7" s="1"/>
  <c r="CG404" i="1"/>
  <c r="AJ128" i="7" s="1"/>
  <c r="AJ28" i="7" s="1"/>
  <c r="BK407" i="1"/>
  <c r="R131" i="7" s="1"/>
  <c r="BS407" i="1"/>
  <c r="Z131" i="7" s="1"/>
  <c r="CI411" i="1"/>
  <c r="AL135" i="7" s="1"/>
  <c r="AL35" i="7" s="1"/>
  <c r="CH412" i="1"/>
  <c r="AK136" i="7" s="1"/>
  <c r="AK36" i="7" s="1"/>
  <c r="AY414" i="1"/>
  <c r="F138" i="7" s="1"/>
  <c r="AY416" i="1"/>
  <c r="F140" i="7" s="1"/>
  <c r="CI420" i="1"/>
  <c r="AL144" i="7" s="1"/>
  <c r="AL44" i="7" s="1"/>
  <c r="AY412" i="1"/>
  <c r="F136" i="7" s="1"/>
  <c r="BQ412" i="1"/>
  <c r="X136" i="7" s="1"/>
  <c r="CH418" i="1"/>
  <c r="AK142" i="7" s="1"/>
  <c r="AK42" i="7" s="1"/>
  <c r="CH421" i="1"/>
  <c r="AK145" i="7" s="1"/>
  <c r="AK45" i="7" s="1"/>
  <c r="CH416" i="1"/>
  <c r="AK140" i="7" s="1"/>
  <c r="AK40" i="7" s="1"/>
  <c r="CG415" i="1"/>
  <c r="AJ139" i="7" s="1"/>
  <c r="AJ39" i="7" s="1"/>
  <c r="CG413" i="1"/>
  <c r="AJ137" i="7" s="1"/>
  <c r="AJ37" i="7" s="1"/>
  <c r="AY418" i="1"/>
  <c r="F142" i="7" s="1"/>
  <c r="BY420" i="1"/>
  <c r="AF144" i="7" s="1"/>
  <c r="BE409" i="1"/>
  <c r="L133" i="7" s="1"/>
  <c r="AY409" i="1"/>
  <c r="F133" i="7" s="1"/>
  <c r="CG429" i="1"/>
  <c r="AJ153" i="7" s="1"/>
  <c r="AJ53" i="7" s="1"/>
  <c r="CG420" i="1"/>
  <c r="AJ144" i="7" s="1"/>
  <c r="AJ44" i="7" s="1"/>
  <c r="AX427" i="1"/>
  <c r="E151" i="7" s="1"/>
  <c r="CH420" i="1"/>
  <c r="AK144" i="7" s="1"/>
  <c r="AK44" i="7" s="1"/>
  <c r="CH423" i="1"/>
  <c r="AK147" i="7" s="1"/>
  <c r="AK47" i="7" s="1"/>
  <c r="CH424" i="1"/>
  <c r="AK148" i="7" s="1"/>
  <c r="AK48" i="7" s="1"/>
  <c r="CI425" i="1"/>
  <c r="AL149" i="7" s="1"/>
  <c r="AL49" i="7" s="1"/>
  <c r="CG428" i="1"/>
  <c r="AJ152" i="7" s="1"/>
  <c r="AJ52" i="7" s="1"/>
  <c r="AY431" i="1"/>
  <c r="F155" i="7" s="1"/>
  <c r="BQ432" i="1"/>
  <c r="X156" i="7" s="1"/>
  <c r="BG435" i="1"/>
  <c r="N159" i="7" s="1"/>
  <c r="CH409" i="1"/>
  <c r="AK133" i="7" s="1"/>
  <c r="AK33" i="7" s="1"/>
  <c r="CI424" i="1"/>
  <c r="AL148" i="7" s="1"/>
  <c r="AL48" i="7" s="1"/>
  <c r="BU425" i="1"/>
  <c r="AB149" i="7" s="1"/>
  <c r="AZ427" i="1"/>
  <c r="G151" i="7" s="1"/>
  <c r="CH432" i="1"/>
  <c r="AK156" i="7" s="1"/>
  <c r="AK56" i="7" s="1"/>
  <c r="AX424" i="1"/>
  <c r="E148" i="7" s="1"/>
  <c r="CG427" i="1"/>
  <c r="AJ151" i="7" s="1"/>
  <c r="AJ51" i="7" s="1"/>
  <c r="BC428" i="1"/>
  <c r="J152" i="7" s="1"/>
  <c r="CI428" i="1"/>
  <c r="AL152" i="7" s="1"/>
  <c r="AL52" i="7" s="1"/>
  <c r="CG431" i="1"/>
  <c r="AJ155" i="7" s="1"/>
  <c r="AJ55" i="7" s="1"/>
  <c r="CI432" i="1"/>
  <c r="AL156" i="7" s="1"/>
  <c r="AL56" i="7" s="1"/>
  <c r="AY424" i="1"/>
  <c r="F148" i="7" s="1"/>
  <c r="AY425" i="1"/>
  <c r="F149" i="7" s="1"/>
  <c r="BW425" i="1"/>
  <c r="AD149" i="7" s="1"/>
  <c r="BW410" i="1"/>
  <c r="AD134" i="7" s="1"/>
  <c r="AZ422" i="1"/>
  <c r="G146" i="7" s="1"/>
  <c r="AY423" i="1"/>
  <c r="F147" i="7" s="1"/>
  <c r="CE425" i="1"/>
  <c r="CG430" i="1"/>
  <c r="AJ154" i="7" s="1"/>
  <c r="AJ54" i="7" s="1"/>
  <c r="CI431" i="1"/>
  <c r="AL155" i="7" s="1"/>
  <c r="AL55" i="7" s="1"/>
  <c r="CG433" i="1"/>
  <c r="AJ157" i="7" s="1"/>
  <c r="AJ57" i="7" s="1"/>
  <c r="AZ428" i="1"/>
  <c r="G152" i="7" s="1"/>
  <c r="CH429" i="1"/>
  <c r="AK153" i="7" s="1"/>
  <c r="AK53" i="7" s="1"/>
  <c r="AZ434" i="1"/>
  <c r="G158" i="7" s="1"/>
  <c r="AZ437" i="1"/>
  <c r="G161" i="7" s="1"/>
  <c r="AY441" i="1"/>
  <c r="F165" i="7" s="1"/>
  <c r="AZ443" i="1"/>
  <c r="G167" i="7" s="1"/>
  <c r="CH443" i="1"/>
  <c r="AK167" i="7" s="1"/>
  <c r="AK67" i="7" s="1"/>
  <c r="AX429" i="1"/>
  <c r="E153" i="7" s="1"/>
  <c r="BK435" i="1"/>
  <c r="R159" i="7" s="1"/>
  <c r="AX436" i="1"/>
  <c r="E160" i="7" s="1"/>
  <c r="BS437" i="1"/>
  <c r="Z161" i="7" s="1"/>
  <c r="CG440" i="1"/>
  <c r="AJ164" i="7" s="1"/>
  <c r="AJ64" i="7" s="1"/>
  <c r="AZ441" i="1"/>
  <c r="G165" i="7" s="1"/>
  <c r="BQ422" i="1"/>
  <c r="X146" i="7" s="1"/>
  <c r="AZ429" i="1"/>
  <c r="G153" i="7" s="1"/>
  <c r="BU434" i="1"/>
  <c r="AB158" i="7" s="1"/>
  <c r="AY436" i="1"/>
  <c r="F160" i="7" s="1"/>
  <c r="AY438" i="1"/>
  <c r="F162" i="7" s="1"/>
  <c r="CH440" i="1"/>
  <c r="AK164" i="7" s="1"/>
  <c r="AK64" i="7" s="1"/>
  <c r="CH431" i="1"/>
  <c r="AK155" i="7" s="1"/>
  <c r="AK55" i="7" s="1"/>
  <c r="AY435" i="1"/>
  <c r="F159" i="7" s="1"/>
  <c r="AX432" i="1"/>
  <c r="E156" i="7" s="1"/>
  <c r="AZ435" i="1"/>
  <c r="G159" i="7" s="1"/>
  <c r="CI438" i="1"/>
  <c r="AL162" i="7" s="1"/>
  <c r="AL62" i="7" s="1"/>
  <c r="AZ440" i="1"/>
  <c r="G164" i="7" s="1"/>
  <c r="BK442" i="1"/>
  <c r="R166" i="7" s="1"/>
  <c r="AY444" i="1"/>
  <c r="F168" i="7" s="1"/>
  <c r="AZ423" i="1"/>
  <c r="G147" i="7" s="1"/>
  <c r="CH430" i="1"/>
  <c r="AK154" i="7" s="1"/>
  <c r="AK54" i="7" s="1"/>
  <c r="AZ432" i="1"/>
  <c r="G156" i="7" s="1"/>
  <c r="CH433" i="1"/>
  <c r="AK157" i="7" s="1"/>
  <c r="AK57" i="7" s="1"/>
  <c r="BI435" i="1"/>
  <c r="P159" i="7" s="1"/>
  <c r="AX437" i="1"/>
  <c r="E161" i="7" s="1"/>
  <c r="CG437" i="1"/>
  <c r="AJ161" i="7" s="1"/>
  <c r="AJ61" i="7" s="1"/>
  <c r="AX439" i="1"/>
  <c r="E163" i="7" s="1"/>
  <c r="AZ442" i="1"/>
  <c r="G166" i="7" s="1"/>
  <c r="AZ444" i="1"/>
  <c r="G168" i="7" s="1"/>
  <c r="CI444" i="1"/>
  <c r="AL168" i="7" s="1"/>
  <c r="AL68" i="7" s="1"/>
  <c r="AX428" i="1"/>
  <c r="E152" i="7" s="1"/>
  <c r="AX431" i="1"/>
  <c r="E155" i="7" s="1"/>
  <c r="AX434" i="1"/>
  <c r="E158" i="7" s="1"/>
  <c r="AY439" i="1"/>
  <c r="F163" i="7" s="1"/>
  <c r="CG441" i="1"/>
  <c r="AJ165" i="7" s="1"/>
  <c r="AJ65" i="7" s="1"/>
  <c r="CG443" i="1"/>
  <c r="AJ167" i="7" s="1"/>
  <c r="AJ67" i="7" s="1"/>
  <c r="CG442" i="1"/>
  <c r="AJ166" i="7" s="1"/>
  <c r="AJ66" i="7" s="1"/>
  <c r="CH444" i="1"/>
  <c r="AK168" i="7" s="1"/>
  <c r="AK68" i="7" s="1"/>
  <c r="CG447" i="1"/>
  <c r="AJ171" i="7" s="1"/>
  <c r="AJ71" i="7" s="1"/>
  <c r="CC448" i="1"/>
  <c r="AZ450" i="1"/>
  <c r="G174" i="7" s="1"/>
  <c r="CI450" i="1"/>
  <c r="AL174" i="7" s="1"/>
  <c r="AL74" i="7" s="1"/>
  <c r="CG445" i="1"/>
  <c r="AJ169" i="7" s="1"/>
  <c r="AJ69" i="7" s="1"/>
  <c r="AX449" i="1"/>
  <c r="E173" i="7" s="1"/>
  <c r="AX451" i="1"/>
  <c r="E175" i="7" s="1"/>
  <c r="AZ454" i="1"/>
  <c r="G178" i="7" s="1"/>
  <c r="AX455" i="1"/>
  <c r="E179" i="7" s="1"/>
  <c r="BG441" i="1"/>
  <c r="N165" i="7" s="1"/>
  <c r="CH445" i="1"/>
  <c r="AK169" i="7" s="1"/>
  <c r="AK69" i="7" s="1"/>
  <c r="AZ447" i="1"/>
  <c r="G171" i="7" s="1"/>
  <c r="CH447" i="1"/>
  <c r="AK171" i="7" s="1"/>
  <c r="AK71" i="7" s="1"/>
  <c r="BK449" i="1"/>
  <c r="R173" i="7" s="1"/>
  <c r="CH449" i="1"/>
  <c r="AK173" i="7" s="1"/>
  <c r="AK73" i="7" s="1"/>
  <c r="AY451" i="1"/>
  <c r="F175" i="7" s="1"/>
  <c r="AY455" i="1"/>
  <c r="F179" i="7" s="1"/>
  <c r="CH441" i="1"/>
  <c r="AK165" i="7" s="1"/>
  <c r="AK65" i="7" s="1"/>
  <c r="AX445" i="1"/>
  <c r="E169" i="7" s="1"/>
  <c r="CI445" i="1"/>
  <c r="AL169" i="7" s="1"/>
  <c r="AL69" i="7" s="1"/>
  <c r="AY449" i="1"/>
  <c r="F173" i="7" s="1"/>
  <c r="CI449" i="1"/>
  <c r="AL173" i="7" s="1"/>
  <c r="AL73" i="7" s="1"/>
  <c r="AZ455" i="1"/>
  <c r="G179" i="7" s="1"/>
  <c r="CH439" i="1"/>
  <c r="AK163" i="7" s="1"/>
  <c r="AK63" i="7" s="1"/>
  <c r="CI447" i="1"/>
  <c r="AL171" i="7" s="1"/>
  <c r="AL71" i="7" s="1"/>
  <c r="CA448" i="1"/>
  <c r="AH172" i="7" s="1"/>
  <c r="CG448" i="1"/>
  <c r="AJ172" i="7" s="1"/>
  <c r="AJ72" i="7" s="1"/>
  <c r="AY445" i="1"/>
  <c r="F169" i="7" s="1"/>
  <c r="CG446" i="1"/>
  <c r="AJ170" i="7" s="1"/>
  <c r="AJ70" i="7" s="1"/>
  <c r="BY447" i="1"/>
  <c r="AF171" i="7" s="1"/>
  <c r="AX448" i="1"/>
  <c r="E172" i="7" s="1"/>
  <c r="CI451" i="1"/>
  <c r="AL175" i="7" s="1"/>
  <c r="AL75" i="7" s="1"/>
  <c r="AZ453" i="1"/>
  <c r="G177" i="7" s="1"/>
  <c r="CG454" i="1"/>
  <c r="AJ178" i="7" s="1"/>
  <c r="AJ78" i="7" s="1"/>
  <c r="AX444" i="1"/>
  <c r="E168" i="7" s="1"/>
  <c r="CC444" i="1"/>
  <c r="AY446" i="1"/>
  <c r="F170" i="7" s="1"/>
  <c r="AY448" i="1"/>
  <c r="F172" i="7" s="1"/>
  <c r="AY450" i="1"/>
  <c r="F174" i="7" s="1"/>
  <c r="BE450" i="1"/>
  <c r="L174" i="7" s="1"/>
  <c r="CG450" i="1"/>
  <c r="AJ174" i="7" s="1"/>
  <c r="AJ74" i="7" s="1"/>
  <c r="CE445" i="1"/>
  <c r="AY456" i="1"/>
  <c r="F180" i="7" s="1"/>
  <c r="CG457" i="1"/>
  <c r="AJ181" i="7" s="1"/>
  <c r="AJ81" i="7" s="1"/>
  <c r="AX459" i="1"/>
  <c r="E183" i="7" s="1"/>
  <c r="CG460" i="1"/>
  <c r="AJ184" i="7" s="1"/>
  <c r="AJ84" i="7" s="1"/>
  <c r="AX466" i="1"/>
  <c r="E190" i="7" s="1"/>
  <c r="BS451" i="1"/>
  <c r="Z175" i="7" s="1"/>
  <c r="CH460" i="1"/>
  <c r="AK184" i="7" s="1"/>
  <c r="AK84" i="7" s="1"/>
  <c r="AZ465" i="1"/>
  <c r="G189" i="7" s="1"/>
  <c r="BM465" i="1"/>
  <c r="T189" i="7" s="1"/>
  <c r="AZ448" i="1"/>
  <c r="G172" i="7" s="1"/>
  <c r="CH452" i="1"/>
  <c r="AK176" i="7" s="1"/>
  <c r="AK76" i="7" s="1"/>
  <c r="CC457" i="1"/>
  <c r="CH457" i="1"/>
  <c r="AK181" i="7" s="1"/>
  <c r="AK81" i="7" s="1"/>
  <c r="AY459" i="1"/>
  <c r="F183" i="7" s="1"/>
  <c r="CI460" i="1"/>
  <c r="AL184" i="7" s="1"/>
  <c r="AL84" i="7" s="1"/>
  <c r="CG464" i="1"/>
  <c r="AJ188" i="7" s="1"/>
  <c r="AJ88" i="7" s="1"/>
  <c r="AZ466" i="1"/>
  <c r="G190" i="7" s="1"/>
  <c r="AX467" i="1"/>
  <c r="E191" i="7" s="1"/>
  <c r="CI457" i="1"/>
  <c r="AL181" i="7" s="1"/>
  <c r="AL81" i="7" s="1"/>
  <c r="CH464" i="1"/>
  <c r="AK188" i="7" s="1"/>
  <c r="AK88" i="7" s="1"/>
  <c r="BA466" i="1"/>
  <c r="H190" i="7" s="1"/>
  <c r="AY452" i="1"/>
  <c r="F176" i="7" s="1"/>
  <c r="CI454" i="1"/>
  <c r="AL178" i="7" s="1"/>
  <c r="AL78" i="7" s="1"/>
  <c r="CG458" i="1"/>
  <c r="AJ182" i="7" s="1"/>
  <c r="AJ82" i="7" s="1"/>
  <c r="CH462" i="1"/>
  <c r="AK186" i="7" s="1"/>
  <c r="AK86" i="7" s="1"/>
  <c r="CG456" i="1"/>
  <c r="AJ180" i="7" s="1"/>
  <c r="AJ80" i="7" s="1"/>
  <c r="AZ457" i="1"/>
  <c r="G181" i="7" s="1"/>
  <c r="BE461" i="1"/>
  <c r="L185" i="7" s="1"/>
  <c r="CI461" i="1"/>
  <c r="AL185" i="7" s="1"/>
  <c r="AL85" i="7" s="1"/>
  <c r="CH456" i="1"/>
  <c r="AK180" i="7" s="1"/>
  <c r="AK80" i="7" s="1"/>
  <c r="AX462" i="1"/>
  <c r="E186" i="7" s="1"/>
  <c r="CI458" i="1"/>
  <c r="AL182" i="7" s="1"/>
  <c r="AL82" i="7" s="1"/>
  <c r="CG459" i="1"/>
  <c r="AJ183" i="7" s="1"/>
  <c r="AJ83" i="7" s="1"/>
  <c r="BK462" i="1"/>
  <c r="R186" i="7" s="1"/>
  <c r="CI463" i="1"/>
  <c r="AL187" i="7" s="1"/>
  <c r="AL87" i="7" s="1"/>
  <c r="CI476" i="1"/>
  <c r="AL200" i="7" s="1"/>
  <c r="BC376" i="1" a="1"/>
  <c r="BC376" i="1" s="1"/>
  <c r="BJ376" i="1" a="1"/>
  <c r="BJ376" i="1" s="1"/>
  <c r="BQ376" i="1" a="1"/>
  <c r="BQ376" i="1" s="1"/>
  <c r="BX376" i="1" a="1"/>
  <c r="BX376" i="1" s="1"/>
  <c r="CE376" i="1" a="1"/>
  <c r="CE376" i="1" s="1"/>
  <c r="CG473" i="1"/>
  <c r="AJ197" i="7" s="1"/>
  <c r="AJ97" i="7" s="1"/>
  <c r="AX477" i="1"/>
  <c r="E201" i="7" s="1"/>
  <c r="AX376" i="1" a="1"/>
  <c r="AX376" i="1" s="1"/>
  <c r="AX478" i="1" s="1"/>
  <c r="E202" i="7" s="1"/>
  <c r="BK376" i="1" a="1"/>
  <c r="BK376" i="1" s="1"/>
  <c r="BR376" i="1" a="1"/>
  <c r="BR376" i="1" s="1"/>
  <c r="BY376" i="1" a="1"/>
  <c r="BY376" i="1" s="1"/>
  <c r="BY478" i="1" s="1"/>
  <c r="AF202" i="7" s="1"/>
  <c r="CF376" i="1" a="1"/>
  <c r="CF376" i="1" s="1"/>
  <c r="AY278" i="1" a="1"/>
  <c r="AY278" i="1" s="1"/>
  <c r="AY380" i="1" s="1"/>
  <c r="F104" i="7" s="1"/>
  <c r="CH473" i="1"/>
  <c r="AK197" i="7" s="1"/>
  <c r="AK97" i="7" s="1"/>
  <c r="AY477" i="1"/>
  <c r="F201" i="7" s="1"/>
  <c r="BD376" i="1" a="1"/>
  <c r="BD376" i="1" s="1"/>
  <c r="BL376" i="1" a="1"/>
  <c r="BL376" i="1" s="1"/>
  <c r="BS376" i="1" a="1"/>
  <c r="BS376" i="1" s="1"/>
  <c r="BZ376" i="1" a="1"/>
  <c r="BZ376" i="1" s="1"/>
  <c r="CG376" i="1" a="1"/>
  <c r="CG376" i="1" s="1"/>
  <c r="CG478" i="1" s="1"/>
  <c r="AJ202" i="7" s="1"/>
  <c r="CI473" i="1"/>
  <c r="AL197" i="7" s="1"/>
  <c r="AL97" i="7" s="1"/>
  <c r="AY376" i="1" a="1"/>
  <c r="AY376" i="1" s="1"/>
  <c r="AY478" i="1" s="1"/>
  <c r="F202" i="7" s="1"/>
  <c r="BE376" i="1" a="1"/>
  <c r="BE376" i="1" s="1"/>
  <c r="BM376" i="1" a="1"/>
  <c r="BM376" i="1" s="1"/>
  <c r="CA376" i="1" a="1"/>
  <c r="CA376" i="1" s="1"/>
  <c r="CH376" i="1" a="1"/>
  <c r="CH376" i="1" s="1"/>
  <c r="CH478" i="1" s="1"/>
  <c r="AK202" i="7" s="1"/>
  <c r="BF376" i="1" a="1"/>
  <c r="BF376" i="1" s="1"/>
  <c r="BN376" i="1" a="1"/>
  <c r="BN376" i="1" s="1"/>
  <c r="BT376" i="1" a="1"/>
  <c r="BT376" i="1" s="1"/>
  <c r="CB376" i="1" a="1"/>
  <c r="CB376" i="1" s="1"/>
  <c r="CI376" i="1" a="1"/>
  <c r="CI376" i="1" s="1"/>
  <c r="CI478" i="1" s="1"/>
  <c r="AL202" i="7" s="1"/>
  <c r="CG467" i="1"/>
  <c r="AJ191" i="7" s="1"/>
  <c r="AJ91" i="7" s="1"/>
  <c r="CH474" i="1"/>
  <c r="AK198" i="7" s="1"/>
  <c r="AK98" i="7" s="1"/>
  <c r="AZ376" i="1" a="1"/>
  <c r="AZ376" i="1" s="1"/>
  <c r="AZ478" i="1" s="1"/>
  <c r="G202" i="7" s="1"/>
  <c r="BG376" i="1" a="1"/>
  <c r="BG376" i="1" s="1"/>
  <c r="BU376" i="1" a="1"/>
  <c r="BU376" i="1" s="1"/>
  <c r="CC376" i="1" a="1"/>
  <c r="CC376" i="1" s="1"/>
  <c r="CH467" i="1"/>
  <c r="AK191" i="7" s="1"/>
  <c r="AK91" i="7" s="1"/>
  <c r="CH472" i="1"/>
  <c r="AK196" i="7" s="1"/>
  <c r="AK96" i="7" s="1"/>
  <c r="BA376" i="1" a="1"/>
  <c r="BA376" i="1" s="1"/>
  <c r="BH376" i="1" a="1"/>
  <c r="BH376" i="1" s="1"/>
  <c r="BO376" i="1" a="1"/>
  <c r="BO376" i="1" s="1"/>
  <c r="BO478" i="1" s="1"/>
  <c r="V202" i="7" s="1"/>
  <c r="BV376" i="1" a="1"/>
  <c r="BV376" i="1" s="1"/>
  <c r="CD376" i="1" a="1"/>
  <c r="CD376" i="1" s="1"/>
  <c r="AX470" i="1"/>
  <c r="E194" i="7" s="1"/>
  <c r="AX475" i="1"/>
  <c r="E199" i="7" s="1"/>
  <c r="BB376" i="1" a="1"/>
  <c r="BB376" i="1" s="1"/>
  <c r="BI376" i="1" a="1"/>
  <c r="BI376" i="1" s="1"/>
  <c r="BP376" i="1" a="1"/>
  <c r="BP376" i="1" s="1"/>
  <c r="BW376" i="1" a="1"/>
  <c r="BW376" i="1" s="1"/>
  <c r="CG410" i="1"/>
  <c r="AJ134" i="7" s="1"/>
  <c r="AJ34" i="7" s="1"/>
  <c r="BK414" i="1"/>
  <c r="R138" i="7" s="1"/>
  <c r="CH393" i="1"/>
  <c r="AK117" i="7" s="1"/>
  <c r="AK17" i="7" s="1"/>
  <c r="BA415" i="1"/>
  <c r="H139" i="7" s="1"/>
  <c r="BS393" i="1"/>
  <c r="Z117" i="7" s="1"/>
  <c r="CH395" i="1"/>
  <c r="AK119" i="7" s="1"/>
  <c r="AK19" i="7" s="1"/>
  <c r="AY408" i="1"/>
  <c r="F132" i="7" s="1"/>
  <c r="BU278" i="1" a="1"/>
  <c r="BU278" i="1" s="1"/>
  <c r="BU380" i="1" s="1"/>
  <c r="AB104" i="7" s="1"/>
  <c r="BS442" i="1"/>
  <c r="Z166" i="7" s="1"/>
  <c r="BK412" i="1"/>
  <c r="R136" i="7" s="1"/>
  <c r="AY419" i="1"/>
  <c r="F143" i="7" s="1"/>
  <c r="AZ395" i="1"/>
  <c r="G119" i="7" s="1"/>
  <c r="AX435" i="1"/>
  <c r="E159" i="7" s="1"/>
  <c r="CI430" i="1"/>
  <c r="AL154" i="7" s="1"/>
  <c r="AL54" i="7" s="1"/>
  <c r="BH278" i="1" a="1"/>
  <c r="BH278" i="1" s="1"/>
  <c r="CH427" i="1"/>
  <c r="AK151" i="7" s="1"/>
  <c r="AK51" i="7" s="1"/>
  <c r="AZ402" i="1"/>
  <c r="G126" i="7" s="1"/>
  <c r="AZ438" i="1"/>
  <c r="G162" i="7" s="1"/>
  <c r="CI439" i="1"/>
  <c r="AL163" i="7" s="1"/>
  <c r="AL63" i="7" s="1"/>
  <c r="AY427" i="1"/>
  <c r="F151" i="7" s="1"/>
  <c r="BM413" i="1"/>
  <c r="T137" i="7" s="1"/>
  <c r="CC278" i="1" a="1"/>
  <c r="CC278" i="1" s="1"/>
  <c r="CH399" i="1"/>
  <c r="AK123" i="7" s="1"/>
  <c r="AK23" i="7" s="1"/>
  <c r="AX420" i="1"/>
  <c r="E144" i="7" s="1"/>
  <c r="CI441" i="1"/>
  <c r="AL165" i="7" s="1"/>
  <c r="AL65" i="7" s="1"/>
  <c r="CG400" i="1"/>
  <c r="AJ124" i="7" s="1"/>
  <c r="AJ24" i="7" s="1"/>
  <c r="CH428" i="1"/>
  <c r="AK152" i="7" s="1"/>
  <c r="AK52" i="7" s="1"/>
  <c r="CI418" i="1"/>
  <c r="AL142" i="7" s="1"/>
  <c r="AL42" i="7" s="1"/>
  <c r="BY403" i="1"/>
  <c r="AF127" i="7" s="1"/>
  <c r="BK430" i="1"/>
  <c r="R154" i="7" s="1"/>
  <c r="AY402" i="1"/>
  <c r="F126" i="7" s="1"/>
  <c r="AX425" i="1"/>
  <c r="E149" i="7" s="1"/>
  <c r="AY411" i="1"/>
  <c r="F135" i="7" s="1"/>
  <c r="BS420" i="1"/>
  <c r="Z144" i="7" s="1"/>
  <c r="AZ451" i="1"/>
  <c r="G175" i="7" s="1"/>
  <c r="CI416" i="1"/>
  <c r="AL140" i="7" s="1"/>
  <c r="AL40" i="7" s="1"/>
  <c r="BY395" i="1"/>
  <c r="AF119" i="7" s="1"/>
  <c r="BM278" i="1" a="1"/>
  <c r="BM278" i="1" s="1"/>
  <c r="CH406" i="1"/>
  <c r="AK130" i="7" s="1"/>
  <c r="AK30" i="7" s="1"/>
  <c r="AX404" i="1"/>
  <c r="E128" i="7" s="1"/>
  <c r="AZ408" i="1"/>
  <c r="G132" i="7" s="1"/>
  <c r="BY278" i="1" a="1"/>
  <c r="BY278" i="1" s="1"/>
  <c r="AY403" i="1"/>
  <c r="F127" i="7" s="1"/>
  <c r="CG402" i="1"/>
  <c r="AJ126" i="7" s="1"/>
  <c r="AJ26" i="7" s="1"/>
  <c r="CG278" i="1" a="1"/>
  <c r="CG278" i="1" s="1"/>
  <c r="CG380" i="1" s="1"/>
  <c r="AJ104" i="7" s="1"/>
  <c r="AJ4" i="7" s="1"/>
  <c r="CG417" i="1"/>
  <c r="AJ141" i="7" s="1"/>
  <c r="AJ41" i="7" s="1"/>
  <c r="BA416" i="1"/>
  <c r="H140" i="7" s="1"/>
  <c r="CG436" i="1"/>
  <c r="AJ160" i="7" s="1"/>
  <c r="AJ60" i="7" s="1"/>
  <c r="AY393" i="1"/>
  <c r="F117" i="7" s="1"/>
  <c r="CI433" i="1"/>
  <c r="AL157" i="7" s="1"/>
  <c r="AL57" i="7" s="1"/>
  <c r="BC278" i="1" a="1"/>
  <c r="BC278" i="1" s="1"/>
  <c r="BG278" i="1" a="1"/>
  <c r="BG278" i="1" s="1"/>
  <c r="AX400" i="1"/>
  <c r="E124" i="7" s="1"/>
  <c r="AY422" i="1"/>
  <c r="F146" i="7" s="1"/>
  <c r="CH413" i="1"/>
  <c r="AK137" i="7" s="1"/>
  <c r="AK37" i="7" s="1"/>
  <c r="AX411" i="1"/>
  <c r="E135" i="7" s="1"/>
  <c r="AZ406" i="1"/>
  <c r="G130" i="7" s="1"/>
  <c r="CI426" i="1"/>
  <c r="AL150" i="7" s="1"/>
  <c r="AL50" i="7" s="1"/>
  <c r="CI402" i="1"/>
  <c r="AL126" i="7" s="1"/>
  <c r="AL26" i="7" s="1"/>
  <c r="CG403" i="1"/>
  <c r="AJ127" i="7" s="1"/>
  <c r="AJ27" i="7" s="1"/>
  <c r="CI401" i="1"/>
  <c r="AL125" i="7" s="1"/>
  <c r="AL25" i="7" s="1"/>
  <c r="BN278" i="1" a="1"/>
  <c r="BN278" i="1" s="1"/>
  <c r="AZ397" i="1"/>
  <c r="G121" i="7" s="1"/>
  <c r="AZ426" i="1"/>
  <c r="G150" i="7" s="1"/>
  <c r="CG398" i="1"/>
  <c r="AJ122" i="7" s="1"/>
  <c r="AJ22" i="7" s="1"/>
  <c r="CG394" i="1"/>
  <c r="AJ118" i="7" s="1"/>
  <c r="AJ18" i="7" s="1"/>
  <c r="CG432" i="1"/>
  <c r="AJ156" i="7" s="1"/>
  <c r="AJ56" i="7" s="1"/>
  <c r="CI405" i="1"/>
  <c r="AL129" i="7" s="1"/>
  <c r="AL29" i="7" s="1"/>
  <c r="CD278" i="1" a="1"/>
  <c r="CD278" i="1" s="1"/>
  <c r="AX421" i="1"/>
  <c r="E145" i="7" s="1"/>
  <c r="BE412" i="1"/>
  <c r="L136" i="7" s="1"/>
  <c r="CG409" i="1"/>
  <c r="AJ133" i="7" s="1"/>
  <c r="AJ33" i="7" s="1"/>
  <c r="AX394" i="1"/>
  <c r="E118" i="7" s="1"/>
  <c r="AX396" i="1"/>
  <c r="E120" i="7" s="1"/>
  <c r="AZ421" i="1"/>
  <c r="G145" i="7" s="1"/>
  <c r="CI406" i="1"/>
  <c r="AL130" i="7" s="1"/>
  <c r="AL30" i="7" s="1"/>
  <c r="CI408" i="1"/>
  <c r="AL132" i="7" s="1"/>
  <c r="AL32" i="7" s="1"/>
  <c r="CA400" i="1"/>
  <c r="AH124" i="7" s="1"/>
  <c r="BP278" i="1" a="1"/>
  <c r="BP278" i="1" s="1"/>
  <c r="AY432" i="1"/>
  <c r="F156" i="7" s="1"/>
  <c r="AY406" i="1"/>
  <c r="F130" i="7" s="1"/>
  <c r="AZ411" i="1"/>
  <c r="G135" i="7" s="1"/>
  <c r="AZ410" i="1"/>
  <c r="G134" i="7" s="1"/>
  <c r="AY426" i="1"/>
  <c r="F150" i="7" s="1"/>
  <c r="BE422" i="1"/>
  <c r="L146" i="7" s="1"/>
  <c r="AZ425" i="1"/>
  <c r="G149" i="7" s="1"/>
  <c r="CH278" i="1" a="1"/>
  <c r="CH278" i="1" s="1"/>
  <c r="CH380" i="1" s="1"/>
  <c r="AK104" i="7" s="1"/>
  <c r="AK4" i="7" s="1"/>
  <c r="CG412" i="1"/>
  <c r="AJ136" i="7" s="1"/>
  <c r="AJ36" i="7" s="1"/>
  <c r="AX398" i="1"/>
  <c r="E122" i="7" s="1"/>
  <c r="CH425" i="1"/>
  <c r="AK149" i="7" s="1"/>
  <c r="AK49" i="7" s="1"/>
  <c r="AZ413" i="1"/>
  <c r="G137" i="7" s="1"/>
  <c r="AY405" i="1"/>
  <c r="F129" i="7" s="1"/>
  <c r="CI434" i="1"/>
  <c r="AL158" i="7" s="1"/>
  <c r="AL58" i="7" s="1"/>
  <c r="BD278" i="1" a="1"/>
  <c r="BD278" i="1" s="1"/>
  <c r="CE414" i="1"/>
  <c r="BC417" i="1"/>
  <c r="J141" i="7" s="1"/>
  <c r="BI427" i="1"/>
  <c r="P151" i="7" s="1"/>
  <c r="AZ456" i="1"/>
  <c r="G180" i="7" s="1"/>
  <c r="CH437" i="1"/>
  <c r="AK161" i="7" s="1"/>
  <c r="AK61" i="7" s="1"/>
  <c r="AX423" i="1"/>
  <c r="E147" i="7" s="1"/>
  <c r="AZ424" i="1"/>
  <c r="G148" i="7" s="1"/>
  <c r="CH454" i="1"/>
  <c r="AK178" i="7" s="1"/>
  <c r="AK78" i="7" s="1"/>
  <c r="BI278" i="1" a="1"/>
  <c r="BI278" i="1" s="1"/>
  <c r="AZ405" i="1"/>
  <c r="G129" i="7" s="1"/>
  <c r="CG422" i="1"/>
  <c r="AJ146" i="7" s="1"/>
  <c r="AJ46" i="7" s="1"/>
  <c r="CG418" i="1"/>
  <c r="AJ142" i="7" s="1"/>
  <c r="AJ42" i="7" s="1"/>
  <c r="CI427" i="1"/>
  <c r="AL151" i="7" s="1"/>
  <c r="AL51" i="7" s="1"/>
  <c r="CG406" i="1"/>
  <c r="AJ130" i="7" s="1"/>
  <c r="AJ30" i="7" s="1"/>
  <c r="BU405" i="1"/>
  <c r="AB129" i="7" s="1"/>
  <c r="BT278" i="1" a="1"/>
  <c r="BT278" i="1" s="1"/>
  <c r="CH414" i="1"/>
  <c r="AK138" i="7" s="1"/>
  <c r="AK38" i="7" s="1"/>
  <c r="BA412" i="1"/>
  <c r="H136" i="7" s="1"/>
  <c r="BB278" i="1" a="1"/>
  <c r="BB278" i="1" s="1"/>
  <c r="CG399" i="1"/>
  <c r="AJ123" i="7" s="1"/>
  <c r="AJ23" i="7" s="1"/>
  <c r="CI407" i="1"/>
  <c r="AL131" i="7" s="1"/>
  <c r="AL31" i="7" s="1"/>
  <c r="CE278" i="1" a="1"/>
  <c r="CE278" i="1" s="1"/>
  <c r="CI436" i="1"/>
  <c r="AL160" i="7" s="1"/>
  <c r="AL60" i="7" s="1"/>
  <c r="AX415" i="1"/>
  <c r="E139" i="7" s="1"/>
  <c r="CH407" i="1"/>
  <c r="AK131" i="7" s="1"/>
  <c r="AK31" i="7" s="1"/>
  <c r="CA278" i="1" a="1"/>
  <c r="CA278" i="1" s="1"/>
  <c r="AY453" i="1"/>
  <c r="F177" i="7" s="1"/>
  <c r="CG393" i="1"/>
  <c r="AJ117" i="7" s="1"/>
  <c r="AJ17" i="7" s="1"/>
  <c r="AX393" i="1"/>
  <c r="E117" i="7" s="1"/>
  <c r="CC411" i="1"/>
  <c r="AZ396" i="1"/>
  <c r="G120" i="7" s="1"/>
  <c r="CI419" i="1"/>
  <c r="AL143" i="7" s="1"/>
  <c r="AL43" i="7" s="1"/>
  <c r="CH422" i="1"/>
  <c r="AK146" i="7" s="1"/>
  <c r="AK46" i="7" s="1"/>
  <c r="AY430" i="1"/>
  <c r="F154" i="7" s="1"/>
  <c r="BZ278" i="1" a="1"/>
  <c r="BZ278" i="1" s="1"/>
  <c r="CH417" i="1"/>
  <c r="AK141" i="7" s="1"/>
  <c r="AK41" i="7" s="1"/>
  <c r="CI422" i="1"/>
  <c r="AL146" i="7" s="1"/>
  <c r="AL46" i="7" s="1"/>
  <c r="AX418" i="1"/>
  <c r="E142" i="7" s="1"/>
  <c r="AY404" i="1"/>
  <c r="F128" i="7" s="1"/>
  <c r="CI421" i="1"/>
  <c r="AL145" i="7" s="1"/>
  <c r="AL45" i="7" s="1"/>
  <c r="BL278" i="1" a="1"/>
  <c r="BL278" i="1" s="1"/>
  <c r="BG431" i="1"/>
  <c r="N155" i="7" s="1"/>
  <c r="BY415" i="1"/>
  <c r="AF139" i="7" s="1"/>
  <c r="BM410" i="1"/>
  <c r="T134" i="7" s="1"/>
  <c r="AY407" i="1"/>
  <c r="F131" i="7" s="1"/>
  <c r="AZ409" i="1"/>
  <c r="G133" i="7" s="1"/>
  <c r="BM427" i="1"/>
  <c r="T151" i="7" s="1"/>
  <c r="CH394" i="1"/>
  <c r="AK118" i="7" s="1"/>
  <c r="AK18" i="7" s="1"/>
  <c r="CI413" i="1"/>
  <c r="AL137" i="7" s="1"/>
  <c r="AL37" i="7" s="1"/>
  <c r="BQ398" i="1"/>
  <c r="X122" i="7" s="1"/>
  <c r="CB278" i="1" a="1"/>
  <c r="CB278" i="1" s="1"/>
  <c r="AZ399" i="1"/>
  <c r="G123" i="7" s="1"/>
  <c r="AX408" i="1"/>
  <c r="E132" i="7" s="1"/>
  <c r="AX412" i="1"/>
  <c r="E136" i="7" s="1"/>
  <c r="CI400" i="1"/>
  <c r="AL124" i="7" s="1"/>
  <c r="AL24" i="7" s="1"/>
  <c r="AZ416" i="1"/>
  <c r="G140" i="7" s="1"/>
  <c r="BW278" i="1" a="1"/>
  <c r="BW278" i="1" s="1"/>
  <c r="CI415" i="1"/>
  <c r="AL139" i="7" s="1"/>
  <c r="AL39" i="7" s="1"/>
  <c r="CI417" i="1"/>
  <c r="AL141" i="7" s="1"/>
  <c r="AL41" i="7" s="1"/>
  <c r="CH404" i="1"/>
  <c r="AK128" i="7" s="1"/>
  <c r="AK28" i="7" s="1"/>
  <c r="CI412" i="1"/>
  <c r="AL136" i="7" s="1"/>
  <c r="AL36" i="7" s="1"/>
  <c r="AZ449" i="1"/>
  <c r="G173" i="7" s="1"/>
  <c r="AX426" i="1"/>
  <c r="E150" i="7" s="1"/>
  <c r="CG405" i="1"/>
  <c r="AJ129" i="7" s="1"/>
  <c r="AJ29" i="7" s="1"/>
  <c r="CH408" i="1"/>
  <c r="AK132" i="7" s="1"/>
  <c r="AK32" i="7" s="1"/>
  <c r="BK402" i="1"/>
  <c r="R126" i="7" s="1"/>
  <c r="AZ278" i="1" a="1"/>
  <c r="AZ278" i="1" s="1"/>
  <c r="AZ380" i="1" s="1"/>
  <c r="G104" i="7" s="1"/>
  <c r="AZ419" i="1"/>
  <c r="G143" i="7" s="1"/>
  <c r="CG425" i="1"/>
  <c r="AJ149" i="7" s="1"/>
  <c r="AJ49" i="7" s="1"/>
  <c r="BJ278" i="1" a="1"/>
  <c r="BJ278" i="1" s="1"/>
  <c r="AY421" i="1"/>
  <c r="F145" i="7" s="1"/>
  <c r="CG411" i="1"/>
  <c r="AJ135" i="7" s="1"/>
  <c r="AJ35" i="7" s="1"/>
  <c r="CH415" i="1"/>
  <c r="AK139" i="7" s="1"/>
  <c r="AK39" i="7" s="1"/>
  <c r="AZ445" i="1"/>
  <c r="G169" i="7" s="1"/>
  <c r="CG424" i="1"/>
  <c r="AJ148" i="7" s="1"/>
  <c r="AJ48" i="7" s="1"/>
  <c r="AY397" i="1"/>
  <c r="F121" i="7" s="1"/>
  <c r="AX405" i="1"/>
  <c r="E129" i="7" s="1"/>
  <c r="AY400" i="1"/>
  <c r="F124" i="7" s="1"/>
  <c r="AX409" i="1"/>
  <c r="E133" i="7" s="1"/>
  <c r="CH402" i="1"/>
  <c r="AK126" i="7" s="1"/>
  <c r="AK26" i="7" s="1"/>
  <c r="CF278" i="1" a="1"/>
  <c r="CF278" i="1" s="1"/>
  <c r="AZ393" i="1"/>
  <c r="G117" i="7" s="1"/>
  <c r="BQ278" i="1" a="1"/>
  <c r="BQ278" i="1" s="1"/>
  <c r="CG395" i="1"/>
  <c r="AJ119" i="7" s="1"/>
  <c r="AJ19" i="7" s="1"/>
  <c r="AX413" i="1"/>
  <c r="E137" i="7" s="1"/>
  <c r="BK278" i="1" a="1"/>
  <c r="BK278" i="1" s="1"/>
  <c r="AZ420" i="1"/>
  <c r="G144" i="7" s="1"/>
  <c r="AX416" i="1"/>
  <c r="E140" i="7" s="1"/>
  <c r="AY415" i="1"/>
  <c r="F139" i="7" s="1"/>
  <c r="BX278" i="1" a="1"/>
  <c r="BX278" i="1" s="1"/>
  <c r="AX414" i="1"/>
  <c r="E138" i="7" s="1"/>
  <c r="AZ400" i="1"/>
  <c r="G124" i="7" s="1"/>
  <c r="CH411" i="1"/>
  <c r="AK135" i="7" s="1"/>
  <c r="AK35" i="7" s="1"/>
  <c r="BE278" i="1" a="1"/>
  <c r="BE278" i="1" s="1"/>
  <c r="BR278" i="1" a="1"/>
  <c r="BR278" i="1" s="1"/>
  <c r="BV278" i="1" a="1"/>
  <c r="BV278" i="1" s="1"/>
  <c r="BS278" i="1" a="1"/>
  <c r="BS278" i="1" s="1"/>
  <c r="CA417" i="1"/>
  <c r="AH141" i="7" s="1"/>
  <c r="BA278" i="1" a="1"/>
  <c r="BA278" i="1" s="1"/>
  <c r="AX417" i="1"/>
  <c r="E141" i="7" s="1"/>
  <c r="CH419" i="1"/>
  <c r="AK143" i="7" s="1"/>
  <c r="AK43" i="7" s="1"/>
  <c r="CG408" i="1"/>
  <c r="AJ132" i="7" s="1"/>
  <c r="AJ32" i="7" s="1"/>
  <c r="BK409" i="1"/>
  <c r="R133" i="7" s="1"/>
  <c r="CI395" i="1"/>
  <c r="AL119" i="7" s="1"/>
  <c r="AL19" i="7" s="1"/>
  <c r="CI278" i="1" a="1"/>
  <c r="CI278" i="1" s="1"/>
  <c r="CI380" i="1" s="1"/>
  <c r="AL104" i="7" s="1"/>
  <c r="AL4" i="7" s="1"/>
  <c r="AX384" i="1"/>
  <c r="E108" i="7" s="1"/>
  <c r="BA405" i="1"/>
  <c r="H129" i="7" s="1"/>
  <c r="AX399" i="1"/>
  <c r="E123" i="7" s="1"/>
  <c r="AX395" i="1"/>
  <c r="E119" i="7" s="1"/>
  <c r="CI396" i="1"/>
  <c r="AL120" i="7" s="1"/>
  <c r="AL20" i="7" s="1"/>
  <c r="BO421" i="1"/>
  <c r="V145" i="7" s="1"/>
  <c r="AX430" i="1"/>
  <c r="E154" i="7" s="1"/>
  <c r="CH442" i="1"/>
  <c r="AK166" i="7" s="1"/>
  <c r="AK66" i="7" s="1"/>
  <c r="AY398" i="1"/>
  <c r="F122" i="7" s="1"/>
  <c r="BF278" i="1" a="1"/>
  <c r="BF278" i="1" s="1"/>
  <c r="CI397" i="1"/>
  <c r="AL121" i="7" s="1"/>
  <c r="AL21" i="7" s="1"/>
  <c r="AY410" i="1"/>
  <c r="F134" i="7" s="1"/>
  <c r="BO278" i="1" a="1"/>
  <c r="BO278" i="1" s="1"/>
  <c r="AY420" i="1"/>
  <c r="F144" i="7" s="1"/>
  <c r="AX278" i="1" a="1"/>
  <c r="AX278" i="1" s="1"/>
  <c r="AX380" i="1" s="1"/>
  <c r="E104" i="7" s="1"/>
  <c r="CD384" i="1" l="1"/>
  <c r="BR412" i="1"/>
  <c r="Y136" i="7" s="1"/>
  <c r="BT391" i="1"/>
  <c r="AA115" i="7" s="1"/>
  <c r="Z15" i="7" s="1"/>
  <c r="BJ427" i="1"/>
  <c r="Q151" i="7" s="1"/>
  <c r="P51" i="7" s="1"/>
  <c r="BN410" i="1"/>
  <c r="U134" i="7" s="1"/>
  <c r="BD428" i="1"/>
  <c r="K152" i="7" s="1"/>
  <c r="J52" i="7" s="1"/>
  <c r="BJ435" i="1"/>
  <c r="Q159" i="7" s="1"/>
  <c r="P59" i="7" s="1"/>
  <c r="BB465" i="1"/>
  <c r="I189" i="7" s="1"/>
  <c r="BF452" i="1"/>
  <c r="M176" i="7" s="1"/>
  <c r="CD464" i="1"/>
  <c r="BE452" i="1"/>
  <c r="L176" i="7" s="1"/>
  <c r="BA465" i="1"/>
  <c r="H189" i="7" s="1"/>
  <c r="CF470" i="1"/>
  <c r="CE470" i="1"/>
  <c r="BZ465" i="1"/>
  <c r="AG189" i="7" s="1"/>
  <c r="AF89" i="7" s="1"/>
  <c r="BN454" i="1"/>
  <c r="U178" i="7" s="1"/>
  <c r="T78" i="7" s="1"/>
  <c r="BV380" i="1"/>
  <c r="AC104" i="7" s="1"/>
  <c r="AB4" i="7" s="1"/>
  <c r="CC464" i="1"/>
  <c r="D202" i="7"/>
  <c r="C202" i="7"/>
  <c r="B202" i="7"/>
  <c r="BL412" i="1"/>
  <c r="S136" i="7" s="1"/>
  <c r="R36" i="7" s="1"/>
  <c r="BZ403" i="1"/>
  <c r="AG127" i="7" s="1"/>
  <c r="AF27" i="7" s="1"/>
  <c r="BV434" i="1"/>
  <c r="AC158" i="7" s="1"/>
  <c r="AB58" i="7" s="1"/>
  <c r="CB390" i="1"/>
  <c r="AI114" i="7" s="1"/>
  <c r="AH14" i="7" s="1"/>
  <c r="CD448" i="1"/>
  <c r="BT442" i="1"/>
  <c r="AA166" i="7" s="1"/>
  <c r="Z66" i="7" s="1"/>
  <c r="BL437" i="1"/>
  <c r="S161" i="7" s="1"/>
  <c r="R61" i="7" s="1"/>
  <c r="BD423" i="1"/>
  <c r="K147" i="7" s="1"/>
  <c r="J47" i="7" s="1"/>
  <c r="BT393" i="1"/>
  <c r="AA117" i="7" s="1"/>
  <c r="Z17" i="7" s="1"/>
  <c r="BF409" i="1"/>
  <c r="M133" i="7" s="1"/>
  <c r="L33" i="7" s="1"/>
  <c r="BH414" i="1"/>
  <c r="O138" i="7" s="1"/>
  <c r="N38" i="7" s="1"/>
  <c r="CD411" i="1"/>
  <c r="BV437" i="1"/>
  <c r="AC161" i="7" s="1"/>
  <c r="AB61" i="7" s="1"/>
  <c r="BL414" i="1"/>
  <c r="S138" i="7" s="1"/>
  <c r="R38" i="7" s="1"/>
  <c r="BH475" i="1"/>
  <c r="O199" i="7" s="1"/>
  <c r="N99" i="7" s="1"/>
  <c r="CD457" i="1"/>
  <c r="BH415" i="1"/>
  <c r="O139" i="7" s="1"/>
  <c r="N39" i="7" s="1"/>
  <c r="BX452" i="1"/>
  <c r="AE176" i="7" s="1"/>
  <c r="AD76" i="7" s="1"/>
  <c r="BZ420" i="1"/>
  <c r="AG144" i="7" s="1"/>
  <c r="AF44" i="7" s="1"/>
  <c r="BB388" i="1"/>
  <c r="I112" i="7" s="1"/>
  <c r="H12" i="7" s="1"/>
  <c r="BT420" i="1"/>
  <c r="AA144" i="7" s="1"/>
  <c r="Z44" i="7" s="1"/>
  <c r="BP478" i="1"/>
  <c r="W202" i="7" s="1"/>
  <c r="BN413" i="1"/>
  <c r="U137" i="7" s="1"/>
  <c r="T37" i="7" s="1"/>
  <c r="BV465" i="1"/>
  <c r="AC189" i="7" s="1"/>
  <c r="AB89" i="7" s="1"/>
  <c r="CF425" i="1"/>
  <c r="BH431" i="1"/>
  <c r="O155" i="7" s="1"/>
  <c r="N55" i="7" s="1"/>
  <c r="CD460" i="1"/>
  <c r="BT451" i="1"/>
  <c r="AA175" i="7" s="1"/>
  <c r="Z75" i="7" s="1"/>
  <c r="BD458" i="1"/>
  <c r="K182" i="7" s="1"/>
  <c r="J82" i="7" s="1"/>
  <c r="BZ386" i="1"/>
  <c r="AG110" i="7" s="1"/>
  <c r="AF10" i="7" s="1"/>
  <c r="BP469" i="1"/>
  <c r="W193" i="7" s="1"/>
  <c r="V93" i="7" s="1"/>
  <c r="BL430" i="1"/>
  <c r="S154" i="7" s="1"/>
  <c r="R54" i="7" s="1"/>
  <c r="BB415" i="1"/>
  <c r="I139" i="7" s="1"/>
  <c r="H39" i="7" s="1"/>
  <c r="CB417" i="1"/>
  <c r="AI141" i="7" s="1"/>
  <c r="AH41" i="7" s="1"/>
  <c r="BH462" i="1"/>
  <c r="O186" i="7" s="1"/>
  <c r="N86" i="7" s="1"/>
  <c r="CF455" i="1"/>
  <c r="BP422" i="1"/>
  <c r="W146" i="7" s="1"/>
  <c r="BB416" i="1"/>
  <c r="I140" i="7" s="1"/>
  <c r="H40" i="7" s="1"/>
  <c r="BZ395" i="1"/>
  <c r="AG119" i="7" s="1"/>
  <c r="AF19" i="7" s="1"/>
  <c r="BZ474" i="1"/>
  <c r="AG198" i="7" s="1"/>
  <c r="AF98" i="7" s="1"/>
  <c r="BO422" i="1"/>
  <c r="V146" i="7" s="1"/>
  <c r="BT396" i="1"/>
  <c r="AA120" i="7" s="1"/>
  <c r="Z20" i="7" s="1"/>
  <c r="CD422" i="1"/>
  <c r="BR422" i="1"/>
  <c r="Y146" i="7" s="1"/>
  <c r="X46" i="7" s="1"/>
  <c r="CB450" i="1"/>
  <c r="AI174" i="7" s="1"/>
  <c r="AH74" i="7" s="1"/>
  <c r="BF422" i="1"/>
  <c r="M146" i="7" s="1"/>
  <c r="L46" i="7" s="1"/>
  <c r="BT447" i="1"/>
  <c r="AA171" i="7" s="1"/>
  <c r="Z71" i="7" s="1"/>
  <c r="CF458" i="1"/>
  <c r="BL442" i="1"/>
  <c r="S166" i="7" s="1"/>
  <c r="R66" i="7" s="1"/>
  <c r="BB466" i="1"/>
  <c r="I190" i="7" s="1"/>
  <c r="H90" i="7" s="1"/>
  <c r="BD417" i="1"/>
  <c r="K141" i="7" s="1"/>
  <c r="J41" i="7" s="1"/>
  <c r="CB448" i="1"/>
  <c r="AI172" i="7" s="1"/>
  <c r="AH72" i="7" s="1"/>
  <c r="BX425" i="1"/>
  <c r="AE149" i="7" s="1"/>
  <c r="AD49" i="7" s="1"/>
  <c r="BD447" i="1"/>
  <c r="K171" i="7" s="1"/>
  <c r="J71" i="7" s="1"/>
  <c r="BL462" i="1"/>
  <c r="S186" i="7" s="1"/>
  <c r="R86" i="7" s="1"/>
  <c r="BH388" i="1"/>
  <c r="O112" i="7" s="1"/>
  <c r="BG388" i="1"/>
  <c r="N112" i="7" s="1"/>
  <c r="CD407" i="1"/>
  <c r="CC407" i="1"/>
  <c r="BY432" i="1"/>
  <c r="AF156" i="7" s="1"/>
  <c r="BZ432" i="1"/>
  <c r="AG156" i="7" s="1"/>
  <c r="CE466" i="1"/>
  <c r="CF466" i="1"/>
  <c r="BJ417" i="1"/>
  <c r="Q141" i="7" s="1"/>
  <c r="BI417" i="1"/>
  <c r="P141" i="7" s="1"/>
  <c r="CA421" i="1"/>
  <c r="AH145" i="7" s="1"/>
  <c r="CB421" i="1"/>
  <c r="AI145" i="7" s="1"/>
  <c r="CD438" i="1"/>
  <c r="CC438" i="1"/>
  <c r="CB442" i="1"/>
  <c r="AI166" i="7" s="1"/>
  <c r="CA442" i="1"/>
  <c r="AH166" i="7" s="1"/>
  <c r="BV417" i="1"/>
  <c r="AC141" i="7" s="1"/>
  <c r="BU417" i="1"/>
  <c r="AB141" i="7" s="1"/>
  <c r="BZ477" i="1"/>
  <c r="AG201" i="7" s="1"/>
  <c r="BY477" i="1"/>
  <c r="AF201" i="7" s="1"/>
  <c r="BB381" i="1"/>
  <c r="I105" i="7" s="1"/>
  <c r="BA381" i="1"/>
  <c r="H105" i="7" s="1"/>
  <c r="CD416" i="1"/>
  <c r="CC416" i="1"/>
  <c r="CD417" i="1"/>
  <c r="CC417" i="1"/>
  <c r="BF473" i="1"/>
  <c r="M197" i="7" s="1"/>
  <c r="BE473" i="1"/>
  <c r="L197" i="7" s="1"/>
  <c r="BN431" i="1"/>
  <c r="U155" i="7" s="1"/>
  <c r="BM431" i="1"/>
  <c r="T155" i="7" s="1"/>
  <c r="CD408" i="1"/>
  <c r="CC408" i="1"/>
  <c r="CB441" i="1"/>
  <c r="AI165" i="7" s="1"/>
  <c r="CA441" i="1"/>
  <c r="AH165" i="7" s="1"/>
  <c r="BF436" i="1"/>
  <c r="M160" i="7" s="1"/>
  <c r="BE436" i="1"/>
  <c r="L160" i="7" s="1"/>
  <c r="A127" i="7"/>
  <c r="B126" i="7"/>
  <c r="C126" i="7"/>
  <c r="D126" i="7"/>
  <c r="BI415" i="1"/>
  <c r="P139" i="7" s="1"/>
  <c r="BJ415" i="1"/>
  <c r="Q139" i="7" s="1"/>
  <c r="CF388" i="1"/>
  <c r="CE388" i="1"/>
  <c r="BU408" i="1"/>
  <c r="AB132" i="7" s="1"/>
  <c r="BV408" i="1"/>
  <c r="AC132" i="7" s="1"/>
  <c r="BK420" i="1"/>
  <c r="R144" i="7" s="1"/>
  <c r="BL420" i="1"/>
  <c r="S144" i="7" s="1"/>
  <c r="BJ434" i="1"/>
  <c r="Q158" i="7" s="1"/>
  <c r="BI434" i="1"/>
  <c r="P158" i="7" s="1"/>
  <c r="CD452" i="1"/>
  <c r="CC452" i="1"/>
  <c r="BC462" i="1"/>
  <c r="J186" i="7" s="1"/>
  <c r="BD462" i="1"/>
  <c r="K186" i="7" s="1"/>
  <c r="BD471" i="1"/>
  <c r="K195" i="7" s="1"/>
  <c r="BC471" i="1"/>
  <c r="J195" i="7" s="1"/>
  <c r="BF395" i="1"/>
  <c r="M119" i="7" s="1"/>
  <c r="BE395" i="1"/>
  <c r="L119" i="7" s="1"/>
  <c r="BK446" i="1"/>
  <c r="R170" i="7" s="1"/>
  <c r="BL446" i="1"/>
  <c r="S170" i="7" s="1"/>
  <c r="BK457" i="1"/>
  <c r="R181" i="7" s="1"/>
  <c r="BL457" i="1"/>
  <c r="S181" i="7" s="1"/>
  <c r="A106" i="7"/>
  <c r="C105" i="7"/>
  <c r="B105" i="7"/>
  <c r="D105" i="7"/>
  <c r="BO446" i="1"/>
  <c r="V170" i="7" s="1"/>
  <c r="BP446" i="1"/>
  <c r="W170" i="7" s="1"/>
  <c r="A139" i="7"/>
  <c r="C138" i="7"/>
  <c r="D138" i="7"/>
  <c r="B138" i="7"/>
  <c r="BN448" i="1"/>
  <c r="U172" i="7" s="1"/>
  <c r="BM448" i="1"/>
  <c r="T172" i="7" s="1"/>
  <c r="BX432" i="1"/>
  <c r="AE156" i="7" s="1"/>
  <c r="BW432" i="1"/>
  <c r="AD156" i="7" s="1"/>
  <c r="BJ457" i="1"/>
  <c r="Q181" i="7" s="1"/>
  <c r="BI457" i="1"/>
  <c r="P181" i="7" s="1"/>
  <c r="BX412" i="1"/>
  <c r="AE136" i="7" s="1"/>
  <c r="BW412" i="1"/>
  <c r="AD136" i="7" s="1"/>
  <c r="BJ404" i="1"/>
  <c r="Q128" i="7" s="1"/>
  <c r="BI404" i="1"/>
  <c r="P128" i="7" s="1"/>
  <c r="BH416" i="1"/>
  <c r="O140" i="7" s="1"/>
  <c r="BG416" i="1"/>
  <c r="N140" i="7" s="1"/>
  <c r="BJ441" i="1"/>
  <c r="Q165" i="7" s="1"/>
  <c r="BI441" i="1"/>
  <c r="P165" i="7" s="1"/>
  <c r="BJ438" i="1"/>
  <c r="Q162" i="7" s="1"/>
  <c r="BI438" i="1"/>
  <c r="P162" i="7" s="1"/>
  <c r="BT405" i="1"/>
  <c r="AA129" i="7" s="1"/>
  <c r="BS405" i="1"/>
  <c r="Z129" i="7" s="1"/>
  <c r="BF438" i="1"/>
  <c r="M162" i="7" s="1"/>
  <c r="BE438" i="1"/>
  <c r="L162" i="7" s="1"/>
  <c r="BY472" i="1"/>
  <c r="AF196" i="7" s="1"/>
  <c r="BZ472" i="1"/>
  <c r="AG196" i="7" s="1"/>
  <c r="BH453" i="1"/>
  <c r="O177" i="7" s="1"/>
  <c r="BG453" i="1"/>
  <c r="N177" i="7" s="1"/>
  <c r="BQ439" i="1"/>
  <c r="X163" i="7" s="1"/>
  <c r="BR439" i="1"/>
  <c r="Y163" i="7" s="1"/>
  <c r="BB402" i="1"/>
  <c r="I126" i="7" s="1"/>
  <c r="BA402" i="1"/>
  <c r="H126" i="7" s="1"/>
  <c r="BC455" i="1"/>
  <c r="J179" i="7" s="1"/>
  <c r="BD455" i="1"/>
  <c r="K179" i="7" s="1"/>
  <c r="BF394" i="1"/>
  <c r="M118" i="7" s="1"/>
  <c r="BE394" i="1"/>
  <c r="L118" i="7" s="1"/>
  <c r="BV412" i="1"/>
  <c r="AC136" i="7" s="1"/>
  <c r="BU412" i="1"/>
  <c r="AB136" i="7" s="1"/>
  <c r="BO420" i="1"/>
  <c r="V144" i="7" s="1"/>
  <c r="BP420" i="1"/>
  <c r="W144" i="7" s="1"/>
  <c r="BV427" i="1"/>
  <c r="AC151" i="7" s="1"/>
  <c r="BU427" i="1"/>
  <c r="AB151" i="7" s="1"/>
  <c r="BD389" i="1"/>
  <c r="K113" i="7" s="1"/>
  <c r="BC389" i="1"/>
  <c r="J113" i="7" s="1"/>
  <c r="CF453" i="1"/>
  <c r="CE453" i="1"/>
  <c r="BB410" i="1"/>
  <c r="I134" i="7" s="1"/>
  <c r="BA410" i="1"/>
  <c r="H134" i="7" s="1"/>
  <c r="CC393" i="1"/>
  <c r="CD393" i="1"/>
  <c r="BZ390" i="1"/>
  <c r="AG114" i="7" s="1"/>
  <c r="BY390" i="1"/>
  <c r="AF114" i="7" s="1"/>
  <c r="BS465" i="1"/>
  <c r="Z189" i="7" s="1"/>
  <c r="BT465" i="1"/>
  <c r="AA189" i="7" s="1"/>
  <c r="BA459" i="1"/>
  <c r="H183" i="7" s="1"/>
  <c r="BB459" i="1"/>
  <c r="I183" i="7" s="1"/>
  <c r="BQ476" i="1"/>
  <c r="X200" i="7" s="1"/>
  <c r="BR476" i="1"/>
  <c r="Y200" i="7" s="1"/>
  <c r="BR438" i="1"/>
  <c r="Y162" i="7" s="1"/>
  <c r="BQ438" i="1"/>
  <c r="X162" i="7" s="1"/>
  <c r="BD408" i="1"/>
  <c r="K132" i="7" s="1"/>
  <c r="BC408" i="1"/>
  <c r="J132" i="7" s="1"/>
  <c r="BK390" i="1"/>
  <c r="R114" i="7" s="1"/>
  <c r="BL390" i="1"/>
  <c r="S114" i="7" s="1"/>
  <c r="D169" i="7"/>
  <c r="C169" i="7"/>
  <c r="A170" i="7"/>
  <c r="B169" i="7"/>
  <c r="BV391" i="1"/>
  <c r="AC115" i="7" s="1"/>
  <c r="BU391" i="1"/>
  <c r="AB115" i="7" s="1"/>
  <c r="BQ471" i="1"/>
  <c r="X195" i="7" s="1"/>
  <c r="BR471" i="1"/>
  <c r="Y195" i="7" s="1"/>
  <c r="A184" i="7"/>
  <c r="D183" i="7"/>
  <c r="C183" i="7"/>
  <c r="B183" i="7"/>
  <c r="BD442" i="1"/>
  <c r="K166" i="7" s="1"/>
  <c r="BC442" i="1"/>
  <c r="J166" i="7" s="1"/>
  <c r="BD398" i="1"/>
  <c r="K122" i="7" s="1"/>
  <c r="BC398" i="1"/>
  <c r="J122" i="7" s="1"/>
  <c r="BH430" i="1"/>
  <c r="O154" i="7" s="1"/>
  <c r="BG430" i="1"/>
  <c r="N154" i="7" s="1"/>
  <c r="BJ398" i="1"/>
  <c r="Q122" i="7" s="1"/>
  <c r="BI398" i="1"/>
  <c r="P122" i="7" s="1"/>
  <c r="BA473" i="1"/>
  <c r="H197" i="7" s="1"/>
  <c r="BB473" i="1"/>
  <c r="I197" i="7" s="1"/>
  <c r="BB413" i="1"/>
  <c r="I137" i="7" s="1"/>
  <c r="BA413" i="1"/>
  <c r="H137" i="7" s="1"/>
  <c r="BG454" i="1"/>
  <c r="N178" i="7" s="1"/>
  <c r="BH454" i="1"/>
  <c r="O178" i="7" s="1"/>
  <c r="BP455" i="1"/>
  <c r="W179" i="7" s="1"/>
  <c r="BO455" i="1"/>
  <c r="V179" i="7" s="1"/>
  <c r="CD468" i="1"/>
  <c r="CC468" i="1"/>
  <c r="BX380" i="1"/>
  <c r="AE104" i="7" s="1"/>
  <c r="BW380" i="1"/>
  <c r="AD104" i="7" s="1"/>
  <c r="BH409" i="1"/>
  <c r="O133" i="7" s="1"/>
  <c r="BG409" i="1"/>
  <c r="N133" i="7" s="1"/>
  <c r="BP401" i="1"/>
  <c r="W125" i="7" s="1"/>
  <c r="BO401" i="1"/>
  <c r="V125" i="7" s="1"/>
  <c r="BN426" i="1"/>
  <c r="U150" i="7" s="1"/>
  <c r="BM426" i="1"/>
  <c r="T150" i="7" s="1"/>
  <c r="CA477" i="1"/>
  <c r="AH201" i="7" s="1"/>
  <c r="CB477" i="1"/>
  <c r="AI201" i="7" s="1"/>
  <c r="BH405" i="1"/>
  <c r="O129" i="7" s="1"/>
  <c r="BG405" i="1"/>
  <c r="N129" i="7" s="1"/>
  <c r="BC470" i="1"/>
  <c r="J194" i="7" s="1"/>
  <c r="BD470" i="1"/>
  <c r="K194" i="7" s="1"/>
  <c r="BR395" i="1"/>
  <c r="Y119" i="7" s="1"/>
  <c r="BQ395" i="1"/>
  <c r="X119" i="7" s="1"/>
  <c r="CA478" i="1"/>
  <c r="AH202" i="7" s="1"/>
  <c r="CB478" i="1"/>
  <c r="AI202" i="7" s="1"/>
  <c r="BE451" i="1"/>
  <c r="L175" i="7" s="1"/>
  <c r="BF451" i="1"/>
  <c r="M175" i="7" s="1"/>
  <c r="BD467" i="1"/>
  <c r="K191" i="7" s="1"/>
  <c r="BC467" i="1"/>
  <c r="J191" i="7" s="1"/>
  <c r="BM392" i="1"/>
  <c r="T116" i="7" s="1"/>
  <c r="BN392" i="1"/>
  <c r="U116" i="7" s="1"/>
  <c r="BP409" i="1"/>
  <c r="W133" i="7" s="1"/>
  <c r="BO409" i="1"/>
  <c r="V133" i="7" s="1"/>
  <c r="BG419" i="1"/>
  <c r="N143" i="7" s="1"/>
  <c r="BH419" i="1"/>
  <c r="O143" i="7" s="1"/>
  <c r="C114" i="7"/>
  <c r="B114" i="7"/>
  <c r="D114" i="7"/>
  <c r="A115" i="7"/>
  <c r="BU455" i="1"/>
  <c r="AB179" i="7" s="1"/>
  <c r="BV455" i="1"/>
  <c r="AC179" i="7" s="1"/>
  <c r="BJ475" i="1"/>
  <c r="Q199" i="7" s="1"/>
  <c r="BI475" i="1"/>
  <c r="P199" i="7" s="1"/>
  <c r="CD430" i="1"/>
  <c r="CC430" i="1"/>
  <c r="BR448" i="1"/>
  <c r="Y172" i="7" s="1"/>
  <c r="BQ448" i="1"/>
  <c r="X172" i="7" s="1"/>
  <c r="CE427" i="1"/>
  <c r="CF427" i="1"/>
  <c r="BL394" i="1"/>
  <c r="S118" i="7" s="1"/>
  <c r="BK394" i="1"/>
  <c r="R118" i="7" s="1"/>
  <c r="BM455" i="1"/>
  <c r="T179" i="7" s="1"/>
  <c r="BN455" i="1"/>
  <c r="U179" i="7" s="1"/>
  <c r="BE478" i="1"/>
  <c r="L202" i="7" s="1"/>
  <c r="BF478" i="1"/>
  <c r="M202" i="7" s="1"/>
  <c r="A118" i="7"/>
  <c r="D117" i="7"/>
  <c r="C117" i="7"/>
  <c r="B117" i="7"/>
  <c r="CF399" i="1"/>
  <c r="CE399" i="1"/>
  <c r="CB385" i="1"/>
  <c r="AI109" i="7" s="1"/>
  <c r="CA385" i="1"/>
  <c r="AH109" i="7" s="1"/>
  <c r="BT418" i="1"/>
  <c r="AA142" i="7" s="1"/>
  <c r="BS418" i="1"/>
  <c r="Z142" i="7" s="1"/>
  <c r="BR455" i="1"/>
  <c r="Y179" i="7" s="1"/>
  <c r="X79" i="7" s="1"/>
  <c r="BU454" i="1"/>
  <c r="AB178" i="7" s="1"/>
  <c r="BV454" i="1"/>
  <c r="AC178" i="7" s="1"/>
  <c r="CF382" i="1"/>
  <c r="CE382" i="1"/>
  <c r="BZ389" i="1"/>
  <c r="AG113" i="7" s="1"/>
  <c r="BY389" i="1"/>
  <c r="AF113" i="7" s="1"/>
  <c r="BZ426" i="1"/>
  <c r="AG150" i="7" s="1"/>
  <c r="BY426" i="1"/>
  <c r="AF150" i="7" s="1"/>
  <c r="BV416" i="1"/>
  <c r="AC140" i="7" s="1"/>
  <c r="BU416" i="1"/>
  <c r="AB140" i="7" s="1"/>
  <c r="C201" i="7"/>
  <c r="B201" i="7"/>
  <c r="A202" i="7"/>
  <c r="D201" i="7"/>
  <c r="D196" i="7"/>
  <c r="A197" i="7"/>
  <c r="C196" i="7"/>
  <c r="B196" i="7"/>
  <c r="BT386" i="1"/>
  <c r="AA110" i="7" s="1"/>
  <c r="Z10" i="7" s="1"/>
  <c r="CF421" i="1"/>
  <c r="CE421" i="1"/>
  <c r="CD454" i="1"/>
  <c r="CC454" i="1"/>
  <c r="BB444" i="1"/>
  <c r="I168" i="7" s="1"/>
  <c r="BA444" i="1"/>
  <c r="H168" i="7" s="1"/>
  <c r="BD450" i="1"/>
  <c r="K174" i="7" s="1"/>
  <c r="BC450" i="1"/>
  <c r="J174" i="7" s="1"/>
  <c r="BN439" i="1"/>
  <c r="U163" i="7" s="1"/>
  <c r="BM439" i="1"/>
  <c r="T163" i="7" s="1"/>
  <c r="BG466" i="1"/>
  <c r="N190" i="7" s="1"/>
  <c r="BH466" i="1"/>
  <c r="O190" i="7" s="1"/>
  <c r="BV423" i="1"/>
  <c r="AC147" i="7" s="1"/>
  <c r="BU423" i="1"/>
  <c r="AB147" i="7" s="1"/>
  <c r="BE392" i="1"/>
  <c r="L116" i="7" s="1"/>
  <c r="BF392" i="1"/>
  <c r="M116" i="7" s="1"/>
  <c r="BZ429" i="1"/>
  <c r="AG153" i="7" s="1"/>
  <c r="BY429" i="1"/>
  <c r="AF153" i="7" s="1"/>
  <c r="BZ431" i="1"/>
  <c r="AG155" i="7" s="1"/>
  <c r="BY431" i="1"/>
  <c r="AF155" i="7" s="1"/>
  <c r="BT445" i="1"/>
  <c r="AA169" i="7" s="1"/>
  <c r="BS445" i="1"/>
  <c r="Z169" i="7" s="1"/>
  <c r="BT470" i="1"/>
  <c r="AA194" i="7" s="1"/>
  <c r="BS470" i="1"/>
  <c r="Z194" i="7" s="1"/>
  <c r="BX469" i="1"/>
  <c r="AE193" i="7" s="1"/>
  <c r="BW469" i="1"/>
  <c r="AD193" i="7" s="1"/>
  <c r="BJ432" i="1"/>
  <c r="Q156" i="7" s="1"/>
  <c r="BI432" i="1"/>
  <c r="P156" i="7" s="1"/>
  <c r="BX458" i="1"/>
  <c r="AE182" i="7" s="1"/>
  <c r="BW458" i="1"/>
  <c r="AD182" i="7" s="1"/>
  <c r="BZ418" i="1"/>
  <c r="AG142" i="7" s="1"/>
  <c r="AF42" i="7" s="1"/>
  <c r="A183" i="7"/>
  <c r="D182" i="7"/>
  <c r="C182" i="7"/>
  <c r="B182" i="7"/>
  <c r="BR400" i="1"/>
  <c r="Y124" i="7" s="1"/>
  <c r="BQ400" i="1"/>
  <c r="X124" i="7" s="1"/>
  <c r="BR393" i="1"/>
  <c r="Y117" i="7" s="1"/>
  <c r="BQ393" i="1"/>
  <c r="X117" i="7" s="1"/>
  <c r="BT443" i="1"/>
  <c r="AA167" i="7" s="1"/>
  <c r="BS443" i="1"/>
  <c r="Z167" i="7" s="1"/>
  <c r="BV396" i="1"/>
  <c r="AC120" i="7" s="1"/>
  <c r="BU396" i="1"/>
  <c r="AB120" i="7" s="1"/>
  <c r="BT438" i="1"/>
  <c r="AA162" i="7" s="1"/>
  <c r="BS438" i="1"/>
  <c r="Z162" i="7" s="1"/>
  <c r="BB450" i="1"/>
  <c r="I174" i="7" s="1"/>
  <c r="BA450" i="1"/>
  <c r="H174" i="7" s="1"/>
  <c r="BJ436" i="1"/>
  <c r="Q160" i="7" s="1"/>
  <c r="BI436" i="1"/>
  <c r="P160" i="7" s="1"/>
  <c r="BF446" i="1"/>
  <c r="M170" i="7" s="1"/>
  <c r="BE446" i="1"/>
  <c r="L170" i="7" s="1"/>
  <c r="C106" i="7"/>
  <c r="B106" i="7"/>
  <c r="A107" i="7"/>
  <c r="D106" i="7"/>
  <c r="BO425" i="1"/>
  <c r="V149" i="7" s="1"/>
  <c r="BP425" i="1"/>
  <c r="W149" i="7" s="1"/>
  <c r="BN384" i="1"/>
  <c r="U108" i="7" s="1"/>
  <c r="BM384" i="1"/>
  <c r="T108" i="7" s="1"/>
  <c r="BI392" i="1"/>
  <c r="P116" i="7" s="1"/>
  <c r="BJ392" i="1"/>
  <c r="Q116" i="7" s="1"/>
  <c r="BD386" i="1"/>
  <c r="K110" i="7" s="1"/>
  <c r="BC386" i="1"/>
  <c r="J110" i="7" s="1"/>
  <c r="A161" i="7"/>
  <c r="D160" i="7"/>
  <c r="C160" i="7"/>
  <c r="B160" i="7"/>
  <c r="BO463" i="1"/>
  <c r="V187" i="7" s="1"/>
  <c r="BP463" i="1"/>
  <c r="W187" i="7" s="1"/>
  <c r="BG383" i="1"/>
  <c r="N107" i="7" s="1"/>
  <c r="BH383" i="1"/>
  <c r="O107" i="7" s="1"/>
  <c r="CA475" i="1"/>
  <c r="AH199" i="7" s="1"/>
  <c r="CB475" i="1"/>
  <c r="AI199" i="7" s="1"/>
  <c r="BB428" i="1"/>
  <c r="I152" i="7" s="1"/>
  <c r="BA428" i="1"/>
  <c r="H152" i="7" s="1"/>
  <c r="CA458" i="1"/>
  <c r="AH182" i="7" s="1"/>
  <c r="CB458" i="1"/>
  <c r="AI182" i="7" s="1"/>
  <c r="BB398" i="1"/>
  <c r="I122" i="7" s="1"/>
  <c r="BA398" i="1"/>
  <c r="H122" i="7" s="1"/>
  <c r="CC424" i="1"/>
  <c r="CD424" i="1"/>
  <c r="C165" i="7"/>
  <c r="A166" i="7"/>
  <c r="B165" i="7"/>
  <c r="D165" i="7"/>
  <c r="BT478" i="1"/>
  <c r="AA202" i="7" s="1"/>
  <c r="BS478" i="1"/>
  <c r="Z202" i="7" s="1"/>
  <c r="BL410" i="1"/>
  <c r="S134" i="7" s="1"/>
  <c r="BK410" i="1"/>
  <c r="R134" i="7" s="1"/>
  <c r="BH455" i="1"/>
  <c r="O179" i="7" s="1"/>
  <c r="BG455" i="1"/>
  <c r="N179" i="7" s="1"/>
  <c r="CF434" i="1"/>
  <c r="CE434" i="1"/>
  <c r="BR466" i="1"/>
  <c r="Y190" i="7" s="1"/>
  <c r="BQ466" i="1"/>
  <c r="X190" i="7" s="1"/>
  <c r="CD443" i="1"/>
  <c r="CC443" i="1"/>
  <c r="CF459" i="1"/>
  <c r="CE459" i="1"/>
  <c r="BT404" i="1"/>
  <c r="AA128" i="7" s="1"/>
  <c r="BS404" i="1"/>
  <c r="Z128" i="7" s="1"/>
  <c r="BZ410" i="1"/>
  <c r="AG134" i="7" s="1"/>
  <c r="BY410" i="1"/>
  <c r="AF134" i="7" s="1"/>
  <c r="BU470" i="1"/>
  <c r="AB194" i="7" s="1"/>
  <c r="BV470" i="1"/>
  <c r="AC194" i="7" s="1"/>
  <c r="BD403" i="1"/>
  <c r="K127" i="7" s="1"/>
  <c r="BC403" i="1"/>
  <c r="J127" i="7" s="1"/>
  <c r="BK450" i="1"/>
  <c r="R174" i="7" s="1"/>
  <c r="BL450" i="1"/>
  <c r="S174" i="7" s="1"/>
  <c r="CC478" i="1"/>
  <c r="CD478" i="1"/>
  <c r="BE393" i="1"/>
  <c r="L117" i="7" s="1"/>
  <c r="BF393" i="1"/>
  <c r="M117" i="7" s="1"/>
  <c r="BT400" i="1"/>
  <c r="AA124" i="7" s="1"/>
  <c r="BS400" i="1"/>
  <c r="Z124" i="7" s="1"/>
  <c r="BB417" i="1"/>
  <c r="I141" i="7" s="1"/>
  <c r="BA417" i="1"/>
  <c r="H141" i="7" s="1"/>
  <c r="CA429" i="1"/>
  <c r="AH153" i="7" s="1"/>
  <c r="CB429" i="1"/>
  <c r="AI153" i="7" s="1"/>
  <c r="CD415" i="1"/>
  <c r="CC415" i="1"/>
  <c r="BT426" i="1"/>
  <c r="AA150" i="7" s="1"/>
  <c r="BS426" i="1"/>
  <c r="Z150" i="7" s="1"/>
  <c r="BV425" i="1"/>
  <c r="AC149" i="7" s="1"/>
  <c r="AB49" i="7" s="1"/>
  <c r="BS435" i="1"/>
  <c r="Z159" i="7" s="1"/>
  <c r="BT435" i="1"/>
  <c r="AA159" i="7" s="1"/>
  <c r="CB432" i="1"/>
  <c r="AI156" i="7" s="1"/>
  <c r="CA432" i="1"/>
  <c r="AH156" i="7" s="1"/>
  <c r="BD407" i="1"/>
  <c r="K131" i="7" s="1"/>
  <c r="BC407" i="1"/>
  <c r="J131" i="7" s="1"/>
  <c r="CB407" i="1"/>
  <c r="AI131" i="7" s="1"/>
  <c r="CA407" i="1"/>
  <c r="AH131" i="7" s="1"/>
  <c r="BG452" i="1"/>
  <c r="N176" i="7" s="1"/>
  <c r="BH452" i="1"/>
  <c r="O176" i="7" s="1"/>
  <c r="BB452" i="1"/>
  <c r="I176" i="7" s="1"/>
  <c r="BA452" i="1"/>
  <c r="H176" i="7" s="1"/>
  <c r="BH417" i="1"/>
  <c r="O141" i="7" s="1"/>
  <c r="BG417" i="1"/>
  <c r="N141" i="7" s="1"/>
  <c r="BN398" i="1"/>
  <c r="U122" i="7" s="1"/>
  <c r="BM398" i="1"/>
  <c r="T122" i="7" s="1"/>
  <c r="BO452" i="1"/>
  <c r="V176" i="7" s="1"/>
  <c r="BP452" i="1"/>
  <c r="W176" i="7" s="1"/>
  <c r="CF441" i="1"/>
  <c r="CE441" i="1"/>
  <c r="B176" i="7"/>
  <c r="A177" i="7"/>
  <c r="D176" i="7"/>
  <c r="C176" i="7"/>
  <c r="BR397" i="1"/>
  <c r="Y121" i="7" s="1"/>
  <c r="BQ397" i="1"/>
  <c r="X121" i="7" s="1"/>
  <c r="BQ413" i="1"/>
  <c r="X137" i="7" s="1"/>
  <c r="BR413" i="1"/>
  <c r="Y137" i="7" s="1"/>
  <c r="BZ433" i="1"/>
  <c r="AG157" i="7" s="1"/>
  <c r="BY433" i="1"/>
  <c r="AF157" i="7" s="1"/>
  <c r="CD429" i="1"/>
  <c r="CC429" i="1"/>
  <c r="C116" i="7"/>
  <c r="A117" i="7"/>
  <c r="D116" i="7"/>
  <c r="B116" i="7"/>
  <c r="BW423" i="1"/>
  <c r="AD147" i="7" s="1"/>
  <c r="BX423" i="1"/>
  <c r="AE147" i="7" s="1"/>
  <c r="BY471" i="1"/>
  <c r="AF195" i="7" s="1"/>
  <c r="BZ471" i="1"/>
  <c r="AG195" i="7" s="1"/>
  <c r="BB385" i="1"/>
  <c r="I109" i="7" s="1"/>
  <c r="BA385" i="1"/>
  <c r="H109" i="7" s="1"/>
  <c r="BX467" i="1"/>
  <c r="AE191" i="7" s="1"/>
  <c r="BW467" i="1"/>
  <c r="AD191" i="7" s="1"/>
  <c r="BB431" i="1"/>
  <c r="I155" i="7" s="1"/>
  <c r="BA431" i="1"/>
  <c r="H155" i="7" s="1"/>
  <c r="BB442" i="1"/>
  <c r="I166" i="7" s="1"/>
  <c r="BA442" i="1"/>
  <c r="H166" i="7" s="1"/>
  <c r="BB408" i="1"/>
  <c r="I132" i="7" s="1"/>
  <c r="BA408" i="1"/>
  <c r="H132" i="7" s="1"/>
  <c r="CF395" i="1"/>
  <c r="CE395" i="1"/>
  <c r="CE452" i="1"/>
  <c r="CF452" i="1"/>
  <c r="BA472" i="1"/>
  <c r="H196" i="7" s="1"/>
  <c r="BB472" i="1"/>
  <c r="I196" i="7" s="1"/>
  <c r="BX389" i="1"/>
  <c r="AE113" i="7" s="1"/>
  <c r="BW389" i="1"/>
  <c r="AD113" i="7" s="1"/>
  <c r="BM461" i="1"/>
  <c r="T185" i="7" s="1"/>
  <c r="BN461" i="1"/>
  <c r="U185" i="7" s="1"/>
  <c r="CB452" i="1"/>
  <c r="AI176" i="7" s="1"/>
  <c r="CA452" i="1"/>
  <c r="AH176" i="7" s="1"/>
  <c r="BP407" i="1"/>
  <c r="W131" i="7" s="1"/>
  <c r="BO407" i="1"/>
  <c r="V131" i="7" s="1"/>
  <c r="BL391" i="1"/>
  <c r="S115" i="7" s="1"/>
  <c r="BK391" i="1"/>
  <c r="R115" i="7" s="1"/>
  <c r="BY462" i="1"/>
  <c r="AF186" i="7" s="1"/>
  <c r="BZ462" i="1"/>
  <c r="AG186" i="7" s="1"/>
  <c r="BV452" i="1"/>
  <c r="AC176" i="7" s="1"/>
  <c r="AB76" i="7" s="1"/>
  <c r="B134" i="7"/>
  <c r="C134" i="7"/>
  <c r="D134" i="7"/>
  <c r="A135" i="7"/>
  <c r="BK469" i="1"/>
  <c r="R193" i="7" s="1"/>
  <c r="BL469" i="1"/>
  <c r="S193" i="7" s="1"/>
  <c r="BF424" i="1"/>
  <c r="M148" i="7" s="1"/>
  <c r="BE424" i="1"/>
  <c r="L148" i="7" s="1"/>
  <c r="BJ406" i="1"/>
  <c r="Q130" i="7" s="1"/>
  <c r="BI406" i="1"/>
  <c r="P130" i="7" s="1"/>
  <c r="BP415" i="1"/>
  <c r="W139" i="7" s="1"/>
  <c r="V39" i="7" s="1"/>
  <c r="A189" i="7"/>
  <c r="D188" i="7"/>
  <c r="B188" i="7"/>
  <c r="C188" i="7"/>
  <c r="BA457" i="1"/>
  <c r="H181" i="7" s="1"/>
  <c r="BB457" i="1"/>
  <c r="I181" i="7" s="1"/>
  <c r="BO435" i="1"/>
  <c r="V159" i="7" s="1"/>
  <c r="BP435" i="1"/>
  <c r="W159" i="7" s="1"/>
  <c r="CF478" i="1"/>
  <c r="CE478" i="1"/>
  <c r="BP391" i="1"/>
  <c r="W115" i="7" s="1"/>
  <c r="BO391" i="1"/>
  <c r="V115" i="7" s="1"/>
  <c r="BG460" i="1"/>
  <c r="N184" i="7" s="1"/>
  <c r="BH460" i="1"/>
  <c r="O184" i="7" s="1"/>
  <c r="BU393" i="1"/>
  <c r="AB117" i="7" s="1"/>
  <c r="BV393" i="1"/>
  <c r="AC117" i="7" s="1"/>
  <c r="BZ414" i="1"/>
  <c r="AG138" i="7" s="1"/>
  <c r="BY414" i="1"/>
  <c r="AF138" i="7" s="1"/>
  <c r="BL399" i="1"/>
  <c r="S123" i="7" s="1"/>
  <c r="BK399" i="1"/>
  <c r="R123" i="7" s="1"/>
  <c r="BJ476" i="1"/>
  <c r="Q200" i="7" s="1"/>
  <c r="BI476" i="1"/>
  <c r="P200" i="7" s="1"/>
  <c r="BS460" i="1"/>
  <c r="Z184" i="7" s="1"/>
  <c r="BT460" i="1"/>
  <c r="AA184" i="7" s="1"/>
  <c r="BO476" i="1"/>
  <c r="V200" i="7" s="1"/>
  <c r="BP476" i="1"/>
  <c r="W200" i="7" s="1"/>
  <c r="BH432" i="1"/>
  <c r="O156" i="7" s="1"/>
  <c r="BG432" i="1"/>
  <c r="N156" i="7" s="1"/>
  <c r="CF396" i="1"/>
  <c r="CE396" i="1"/>
  <c r="BG471" i="1"/>
  <c r="N195" i="7" s="1"/>
  <c r="BH471" i="1"/>
  <c r="O195" i="7" s="1"/>
  <c r="BS475" i="1"/>
  <c r="Z199" i="7" s="1"/>
  <c r="BT475" i="1"/>
  <c r="AA199" i="7" s="1"/>
  <c r="BT388" i="1"/>
  <c r="AA112" i="7" s="1"/>
  <c r="BS388" i="1"/>
  <c r="Z112" i="7" s="1"/>
  <c r="BH443" i="1"/>
  <c r="O167" i="7" s="1"/>
  <c r="BG443" i="1"/>
  <c r="N167" i="7" s="1"/>
  <c r="BN456" i="1"/>
  <c r="U180" i="7" s="1"/>
  <c r="BM456" i="1"/>
  <c r="T180" i="7" s="1"/>
  <c r="BE465" i="1"/>
  <c r="L189" i="7" s="1"/>
  <c r="BF465" i="1"/>
  <c r="M189" i="7" s="1"/>
  <c r="BA427" i="1"/>
  <c r="H151" i="7" s="1"/>
  <c r="BB427" i="1"/>
  <c r="I151" i="7" s="1"/>
  <c r="C123" i="7"/>
  <c r="D123" i="7"/>
  <c r="B123" i="7"/>
  <c r="A124" i="7"/>
  <c r="BH451" i="1"/>
  <c r="O175" i="7" s="1"/>
  <c r="BG451" i="1"/>
  <c r="N175" i="7" s="1"/>
  <c r="C108" i="7"/>
  <c r="D108" i="7"/>
  <c r="B108" i="7"/>
  <c r="A109" i="7"/>
  <c r="BG404" i="1"/>
  <c r="N128" i="7" s="1"/>
  <c r="BH404" i="1"/>
  <c r="O128" i="7" s="1"/>
  <c r="BK468" i="1"/>
  <c r="R192" i="7" s="1"/>
  <c r="BL468" i="1"/>
  <c r="S192" i="7" s="1"/>
  <c r="BB470" i="1"/>
  <c r="I194" i="7" s="1"/>
  <c r="BA470" i="1"/>
  <c r="H194" i="7" s="1"/>
  <c r="BN444" i="1"/>
  <c r="U168" i="7" s="1"/>
  <c r="BM444" i="1"/>
  <c r="T168" i="7" s="1"/>
  <c r="B151" i="7"/>
  <c r="D151" i="7"/>
  <c r="C151" i="7"/>
  <c r="A152" i="7"/>
  <c r="BS417" i="1"/>
  <c r="Z141" i="7" s="1"/>
  <c r="BT417" i="1"/>
  <c r="AA141" i="7" s="1"/>
  <c r="BJ466" i="1"/>
  <c r="Q190" i="7" s="1"/>
  <c r="BI466" i="1"/>
  <c r="P190" i="7" s="1"/>
  <c r="BU451" i="1"/>
  <c r="AB175" i="7" s="1"/>
  <c r="BV451" i="1"/>
  <c r="AC175" i="7" s="1"/>
  <c r="BN437" i="1"/>
  <c r="U161" i="7" s="1"/>
  <c r="BM437" i="1"/>
  <c r="T161" i="7" s="1"/>
  <c r="BK418" i="1"/>
  <c r="R142" i="7" s="1"/>
  <c r="BL418" i="1"/>
  <c r="S142" i="7" s="1"/>
  <c r="BI423" i="1"/>
  <c r="P147" i="7" s="1"/>
  <c r="BJ423" i="1"/>
  <c r="Q147" i="7" s="1"/>
  <c r="CF408" i="1"/>
  <c r="CE408" i="1"/>
  <c r="BY437" i="1"/>
  <c r="AF161" i="7" s="1"/>
  <c r="BZ437" i="1"/>
  <c r="AG161" i="7" s="1"/>
  <c r="BO411" i="1"/>
  <c r="V135" i="7" s="1"/>
  <c r="BP411" i="1"/>
  <c r="W135" i="7" s="1"/>
  <c r="BJ409" i="1"/>
  <c r="Q133" i="7" s="1"/>
  <c r="BI409" i="1"/>
  <c r="P133" i="7" s="1"/>
  <c r="BF429" i="1"/>
  <c r="M153" i="7" s="1"/>
  <c r="BE429" i="1"/>
  <c r="L153" i="7" s="1"/>
  <c r="CB447" i="1"/>
  <c r="AI171" i="7" s="1"/>
  <c r="CA447" i="1"/>
  <c r="AH171" i="7" s="1"/>
  <c r="BY457" i="1"/>
  <c r="AF181" i="7" s="1"/>
  <c r="BZ457" i="1"/>
  <c r="AG181" i="7" s="1"/>
  <c r="BV429" i="1"/>
  <c r="AC153" i="7" s="1"/>
  <c r="BU429" i="1"/>
  <c r="AB153" i="7" s="1"/>
  <c r="CD425" i="1"/>
  <c r="CC425" i="1"/>
  <c r="BG477" i="1"/>
  <c r="N201" i="7" s="1"/>
  <c r="BH477" i="1"/>
  <c r="O201" i="7" s="1"/>
  <c r="BV398" i="1"/>
  <c r="AC122" i="7" s="1"/>
  <c r="BU398" i="1"/>
  <c r="AB122" i="7" s="1"/>
  <c r="BP393" i="1"/>
  <c r="W117" i="7" s="1"/>
  <c r="BO393" i="1"/>
  <c r="V117" i="7" s="1"/>
  <c r="BR452" i="1"/>
  <c r="Y176" i="7" s="1"/>
  <c r="BQ452" i="1"/>
  <c r="X176" i="7" s="1"/>
  <c r="BD459" i="1"/>
  <c r="K183" i="7" s="1"/>
  <c r="BC459" i="1"/>
  <c r="J183" i="7" s="1"/>
  <c r="BP429" i="1"/>
  <c r="W153" i="7" s="1"/>
  <c r="BO429" i="1"/>
  <c r="V153" i="7" s="1"/>
  <c r="BP461" i="1"/>
  <c r="W185" i="7" s="1"/>
  <c r="BO461" i="1"/>
  <c r="V185" i="7" s="1"/>
  <c r="BL400" i="1"/>
  <c r="S124" i="7" s="1"/>
  <c r="BK400" i="1"/>
  <c r="R124" i="7" s="1"/>
  <c r="BO456" i="1"/>
  <c r="V180" i="7" s="1"/>
  <c r="BP456" i="1"/>
  <c r="W180" i="7" s="1"/>
  <c r="BP414" i="1"/>
  <c r="W138" i="7" s="1"/>
  <c r="BO414" i="1"/>
  <c r="V138" i="7" s="1"/>
  <c r="BE430" i="1"/>
  <c r="L154" i="7" s="1"/>
  <c r="BF430" i="1"/>
  <c r="M154" i="7" s="1"/>
  <c r="BH469" i="1"/>
  <c r="O193" i="7" s="1"/>
  <c r="BG469" i="1"/>
  <c r="N193" i="7" s="1"/>
  <c r="BZ442" i="1"/>
  <c r="AG166" i="7" s="1"/>
  <c r="BY442" i="1"/>
  <c r="AF166" i="7" s="1"/>
  <c r="BF398" i="1"/>
  <c r="M122" i="7" s="1"/>
  <c r="BE398" i="1"/>
  <c r="L122" i="7" s="1"/>
  <c r="BI428" i="1"/>
  <c r="P152" i="7" s="1"/>
  <c r="BJ428" i="1"/>
  <c r="Q152" i="7" s="1"/>
  <c r="BP408" i="1"/>
  <c r="W132" i="7" s="1"/>
  <c r="BO408" i="1"/>
  <c r="V132" i="7" s="1"/>
  <c r="BP440" i="1"/>
  <c r="W164" i="7" s="1"/>
  <c r="BO440" i="1"/>
  <c r="V164" i="7" s="1"/>
  <c r="BX411" i="1"/>
  <c r="AE135" i="7" s="1"/>
  <c r="BW411" i="1"/>
  <c r="AD135" i="7" s="1"/>
  <c r="A193" i="7"/>
  <c r="C192" i="7"/>
  <c r="B192" i="7"/>
  <c r="D192" i="7"/>
  <c r="BV385" i="1"/>
  <c r="AC109" i="7" s="1"/>
  <c r="BU385" i="1"/>
  <c r="AB109" i="7" s="1"/>
  <c r="BN446" i="1"/>
  <c r="U170" i="7" s="1"/>
  <c r="BM446" i="1"/>
  <c r="T170" i="7" s="1"/>
  <c r="BQ474" i="1"/>
  <c r="X198" i="7" s="1"/>
  <c r="BR474" i="1"/>
  <c r="Y198" i="7" s="1"/>
  <c r="CB446" i="1"/>
  <c r="AI170" i="7" s="1"/>
  <c r="CA446" i="1"/>
  <c r="AH170" i="7" s="1"/>
  <c r="BR389" i="1"/>
  <c r="Y113" i="7" s="1"/>
  <c r="BQ389" i="1"/>
  <c r="X113" i="7" s="1"/>
  <c r="BM452" i="1"/>
  <c r="T176" i="7" s="1"/>
  <c r="BN452" i="1"/>
  <c r="U176" i="7" s="1"/>
  <c r="BP441" i="1"/>
  <c r="W165" i="7" s="1"/>
  <c r="BO441" i="1"/>
  <c r="V165" i="7" s="1"/>
  <c r="BP400" i="1"/>
  <c r="W124" i="7" s="1"/>
  <c r="BO400" i="1"/>
  <c r="V124" i="7" s="1"/>
  <c r="BF458" i="1"/>
  <c r="M182" i="7" s="1"/>
  <c r="BE458" i="1"/>
  <c r="L182" i="7" s="1"/>
  <c r="CB467" i="1"/>
  <c r="AI191" i="7" s="1"/>
  <c r="CA467" i="1"/>
  <c r="AH191" i="7" s="1"/>
  <c r="BG470" i="1"/>
  <c r="N194" i="7" s="1"/>
  <c r="BH470" i="1"/>
  <c r="O194" i="7" s="1"/>
  <c r="BG413" i="1"/>
  <c r="N137" i="7" s="1"/>
  <c r="BH413" i="1"/>
  <c r="O137" i="7" s="1"/>
  <c r="BM422" i="1"/>
  <c r="T146" i="7" s="1"/>
  <c r="BN422" i="1"/>
  <c r="U146" i="7" s="1"/>
  <c r="BT455" i="1"/>
  <c r="AA179" i="7" s="1"/>
  <c r="BS455" i="1"/>
  <c r="Z179" i="7" s="1"/>
  <c r="BX413" i="1"/>
  <c r="AE137" i="7" s="1"/>
  <c r="BW413" i="1"/>
  <c r="AD137" i="7" s="1"/>
  <c r="BB441" i="1"/>
  <c r="I165" i="7" s="1"/>
  <c r="BA441" i="1"/>
  <c r="H165" i="7" s="1"/>
  <c r="BB401" i="1"/>
  <c r="I125" i="7" s="1"/>
  <c r="BA401" i="1"/>
  <c r="H125" i="7" s="1"/>
  <c r="BA461" i="1"/>
  <c r="H185" i="7" s="1"/>
  <c r="BB461" i="1"/>
  <c r="I185" i="7" s="1"/>
  <c r="B150" i="7"/>
  <c r="A151" i="7"/>
  <c r="D150" i="7"/>
  <c r="C150" i="7"/>
  <c r="BN423" i="1"/>
  <c r="U147" i="7" s="1"/>
  <c r="BM423" i="1"/>
  <c r="T147" i="7" s="1"/>
  <c r="BT395" i="1"/>
  <c r="AA119" i="7" s="1"/>
  <c r="BS395" i="1"/>
  <c r="Z119" i="7" s="1"/>
  <c r="BN411" i="1"/>
  <c r="U135" i="7" s="1"/>
  <c r="BM411" i="1"/>
  <c r="T135" i="7" s="1"/>
  <c r="BT384" i="1"/>
  <c r="AA108" i="7" s="1"/>
  <c r="BS384" i="1"/>
  <c r="Z108" i="7" s="1"/>
  <c r="BT440" i="1"/>
  <c r="AA164" i="7" s="1"/>
  <c r="BS440" i="1"/>
  <c r="Z164" i="7" s="1"/>
  <c r="B189" i="7"/>
  <c r="D189" i="7"/>
  <c r="A190" i="7"/>
  <c r="C189" i="7"/>
  <c r="BU469" i="1"/>
  <c r="AB193" i="7" s="1"/>
  <c r="BV469" i="1"/>
  <c r="AC193" i="7" s="1"/>
  <c r="X36" i="7"/>
  <c r="BO454" i="1"/>
  <c r="V178" i="7" s="1"/>
  <c r="BP454" i="1"/>
  <c r="W178" i="7" s="1"/>
  <c r="BD406" i="1"/>
  <c r="K130" i="7" s="1"/>
  <c r="BC406" i="1"/>
  <c r="J130" i="7" s="1"/>
  <c r="BB455" i="1"/>
  <c r="I179" i="7" s="1"/>
  <c r="BA455" i="1"/>
  <c r="H179" i="7" s="1"/>
  <c r="BF390" i="1"/>
  <c r="M114" i="7" s="1"/>
  <c r="BE390" i="1"/>
  <c r="L114" i="7" s="1"/>
  <c r="BN391" i="1"/>
  <c r="U115" i="7" s="1"/>
  <c r="BM391" i="1"/>
  <c r="T115" i="7" s="1"/>
  <c r="BT408" i="1"/>
  <c r="AA132" i="7" s="1"/>
  <c r="BS408" i="1"/>
  <c r="Z132" i="7" s="1"/>
  <c r="BJ408" i="1"/>
  <c r="Q132" i="7" s="1"/>
  <c r="BI408" i="1"/>
  <c r="P132" i="7" s="1"/>
  <c r="BA467" i="1"/>
  <c r="H191" i="7" s="1"/>
  <c r="BB467" i="1"/>
  <c r="I191" i="7" s="1"/>
  <c r="CB427" i="1"/>
  <c r="AI151" i="7" s="1"/>
  <c r="CA427" i="1"/>
  <c r="AH151" i="7" s="1"/>
  <c r="BP384" i="1"/>
  <c r="W108" i="7" s="1"/>
  <c r="BO384" i="1"/>
  <c r="V108" i="7" s="1"/>
  <c r="BV388" i="1"/>
  <c r="AC112" i="7" s="1"/>
  <c r="BU388" i="1"/>
  <c r="AB112" i="7" s="1"/>
  <c r="BT431" i="1"/>
  <c r="AA155" i="7" s="1"/>
  <c r="BS431" i="1"/>
  <c r="Z155" i="7" s="1"/>
  <c r="CF394" i="1"/>
  <c r="CE394" i="1"/>
  <c r="BH382" i="1"/>
  <c r="O106" i="7" s="1"/>
  <c r="BG382" i="1"/>
  <c r="N106" i="7" s="1"/>
  <c r="A172" i="7"/>
  <c r="D171" i="7"/>
  <c r="C171" i="7"/>
  <c r="B171" i="7"/>
  <c r="BF433" i="1"/>
  <c r="M157" i="7" s="1"/>
  <c r="L57" i="7" s="1"/>
  <c r="CB401" i="1"/>
  <c r="AI125" i="7" s="1"/>
  <c r="CA401" i="1"/>
  <c r="AH125" i="7" s="1"/>
  <c r="BB422" i="1"/>
  <c r="I146" i="7" s="1"/>
  <c r="BA422" i="1"/>
  <c r="H146" i="7" s="1"/>
  <c r="CD390" i="1"/>
  <c r="CC390" i="1"/>
  <c r="BR387" i="1"/>
  <c r="Y111" i="7" s="1"/>
  <c r="BQ387" i="1"/>
  <c r="X111" i="7" s="1"/>
  <c r="CB422" i="1"/>
  <c r="AI146" i="7" s="1"/>
  <c r="CA422" i="1"/>
  <c r="AH146" i="7" s="1"/>
  <c r="CC470" i="1"/>
  <c r="CD470" i="1"/>
  <c r="BL403" i="1"/>
  <c r="S127" i="7" s="1"/>
  <c r="BK403" i="1"/>
  <c r="R127" i="7" s="1"/>
  <c r="BJ394" i="1"/>
  <c r="Q118" i="7" s="1"/>
  <c r="BI394" i="1"/>
  <c r="P118" i="7" s="1"/>
  <c r="CB453" i="1"/>
  <c r="AI177" i="7" s="1"/>
  <c r="CA453" i="1"/>
  <c r="AH177" i="7" s="1"/>
  <c r="BF457" i="1"/>
  <c r="M181" i="7" s="1"/>
  <c r="L81" i="7" s="1"/>
  <c r="B185" i="7"/>
  <c r="C185" i="7"/>
  <c r="D185" i="7"/>
  <c r="A186" i="7"/>
  <c r="BL404" i="1"/>
  <c r="S128" i="7" s="1"/>
  <c r="BK404" i="1"/>
  <c r="R128" i="7" s="1"/>
  <c r="CC447" i="1"/>
  <c r="CD447" i="1"/>
  <c r="BF396" i="1"/>
  <c r="M120" i="7" s="1"/>
  <c r="BE396" i="1"/>
  <c r="L120" i="7" s="1"/>
  <c r="BJ437" i="1"/>
  <c r="Q161" i="7" s="1"/>
  <c r="BI437" i="1"/>
  <c r="P161" i="7" s="1"/>
  <c r="BO394" i="1"/>
  <c r="V118" i="7" s="1"/>
  <c r="BP394" i="1"/>
  <c r="W118" i="7" s="1"/>
  <c r="BP381" i="1"/>
  <c r="W105" i="7" s="1"/>
  <c r="BO381" i="1"/>
  <c r="V105" i="7" s="1"/>
  <c r="A114" i="7"/>
  <c r="C113" i="7"/>
  <c r="D113" i="7"/>
  <c r="B113" i="7"/>
  <c r="C198" i="7"/>
  <c r="B198" i="7"/>
  <c r="A199" i="7"/>
  <c r="D198" i="7"/>
  <c r="BN477" i="1"/>
  <c r="U201" i="7" s="1"/>
  <c r="BM477" i="1"/>
  <c r="T201" i="7" s="1"/>
  <c r="BW396" i="1"/>
  <c r="AD120" i="7" s="1"/>
  <c r="BX396" i="1"/>
  <c r="AE120" i="7" s="1"/>
  <c r="BJ380" i="1"/>
  <c r="Q104" i="7" s="1"/>
  <c r="BI380" i="1"/>
  <c r="P104" i="7" s="1"/>
  <c r="BN472" i="1"/>
  <c r="U196" i="7" s="1"/>
  <c r="BM472" i="1"/>
  <c r="T196" i="7" s="1"/>
  <c r="BB412" i="1"/>
  <c r="I136" i="7" s="1"/>
  <c r="H36" i="7" s="1"/>
  <c r="D174" i="7"/>
  <c r="C174" i="7"/>
  <c r="B174" i="7"/>
  <c r="A175" i="7"/>
  <c r="BD426" i="1"/>
  <c r="K150" i="7" s="1"/>
  <c r="BC426" i="1"/>
  <c r="J150" i="7" s="1"/>
  <c r="BB421" i="1"/>
  <c r="I145" i="7" s="1"/>
  <c r="BA421" i="1"/>
  <c r="H145" i="7" s="1"/>
  <c r="BI463" i="1"/>
  <c r="P187" i="7" s="1"/>
  <c r="BJ463" i="1"/>
  <c r="Q187" i="7" s="1"/>
  <c r="BL389" i="1"/>
  <c r="S113" i="7" s="1"/>
  <c r="R13" i="7" s="1"/>
  <c r="CE412" i="1"/>
  <c r="CF412" i="1"/>
  <c r="BL384" i="1"/>
  <c r="S108" i="7" s="1"/>
  <c r="BK384" i="1"/>
  <c r="R108" i="7" s="1"/>
  <c r="BX457" i="1"/>
  <c r="AE181" i="7" s="1"/>
  <c r="BW457" i="1"/>
  <c r="AD181" i="7" s="1"/>
  <c r="BS425" i="1"/>
  <c r="Z149" i="7" s="1"/>
  <c r="BT425" i="1"/>
  <c r="AA149" i="7" s="1"/>
  <c r="BU459" i="1"/>
  <c r="AB183" i="7" s="1"/>
  <c r="BV459" i="1"/>
  <c r="AC183" i="7" s="1"/>
  <c r="BK456" i="1"/>
  <c r="R180" i="7" s="1"/>
  <c r="BL456" i="1"/>
  <c r="S180" i="7" s="1"/>
  <c r="BM430" i="1"/>
  <c r="T154" i="7" s="1"/>
  <c r="BN430" i="1"/>
  <c r="U154" i="7" s="1"/>
  <c r="CA434" i="1"/>
  <c r="AH158" i="7" s="1"/>
  <c r="CB434" i="1"/>
  <c r="AI158" i="7" s="1"/>
  <c r="BL416" i="1"/>
  <c r="S140" i="7" s="1"/>
  <c r="BK416" i="1"/>
  <c r="R140" i="7" s="1"/>
  <c r="BP448" i="1"/>
  <c r="W172" i="7" s="1"/>
  <c r="BO448" i="1"/>
  <c r="V172" i="7" s="1"/>
  <c r="BB399" i="1"/>
  <c r="I123" i="7" s="1"/>
  <c r="BA399" i="1"/>
  <c r="H123" i="7" s="1"/>
  <c r="BN425" i="1"/>
  <c r="U149" i="7" s="1"/>
  <c r="BM425" i="1"/>
  <c r="T149" i="7" s="1"/>
  <c r="BD395" i="1"/>
  <c r="K119" i="7" s="1"/>
  <c r="BC395" i="1"/>
  <c r="J119" i="7" s="1"/>
  <c r="BN404" i="1"/>
  <c r="U128" i="7" s="1"/>
  <c r="BM404" i="1"/>
  <c r="T128" i="7" s="1"/>
  <c r="BB439" i="1"/>
  <c r="I163" i="7" s="1"/>
  <c r="BA439" i="1"/>
  <c r="H163" i="7" s="1"/>
  <c r="BV433" i="1"/>
  <c r="AC157" i="7" s="1"/>
  <c r="BU433" i="1"/>
  <c r="AB157" i="7" s="1"/>
  <c r="BV460" i="1"/>
  <c r="AC184" i="7" s="1"/>
  <c r="BU460" i="1"/>
  <c r="AB184" i="7" s="1"/>
  <c r="BR436" i="1"/>
  <c r="Y160" i="7" s="1"/>
  <c r="BQ436" i="1"/>
  <c r="X160" i="7" s="1"/>
  <c r="BQ420" i="1"/>
  <c r="X144" i="7" s="1"/>
  <c r="BR420" i="1"/>
  <c r="Y144" i="7" s="1"/>
  <c r="D118" i="7"/>
  <c r="A119" i="7"/>
  <c r="C118" i="7"/>
  <c r="B118" i="7"/>
  <c r="BZ456" i="1"/>
  <c r="AG180" i="7" s="1"/>
  <c r="BY456" i="1"/>
  <c r="AF180" i="7" s="1"/>
  <c r="CE393" i="1"/>
  <c r="CF393" i="1"/>
  <c r="BL411" i="1"/>
  <c r="S135" i="7" s="1"/>
  <c r="BK411" i="1"/>
  <c r="R135" i="7" s="1"/>
  <c r="BF397" i="1"/>
  <c r="M121" i="7" s="1"/>
  <c r="BE397" i="1"/>
  <c r="L121" i="7" s="1"/>
  <c r="BG446" i="1"/>
  <c r="N170" i="7" s="1"/>
  <c r="BH446" i="1"/>
  <c r="O170" i="7" s="1"/>
  <c r="BH381" i="1"/>
  <c r="O105" i="7" s="1"/>
  <c r="BG381" i="1"/>
  <c r="N105" i="7" s="1"/>
  <c r="BR454" i="1"/>
  <c r="Y178" i="7" s="1"/>
  <c r="BQ454" i="1"/>
  <c r="X178" i="7" s="1"/>
  <c r="BH457" i="1"/>
  <c r="O181" i="7" s="1"/>
  <c r="BG457" i="1"/>
  <c r="N181" i="7" s="1"/>
  <c r="BO460" i="1"/>
  <c r="V184" i="7" s="1"/>
  <c r="BP460" i="1"/>
  <c r="W184" i="7" s="1"/>
  <c r="CF445" i="1"/>
  <c r="BJ444" i="1"/>
  <c r="Q168" i="7" s="1"/>
  <c r="BI444" i="1"/>
  <c r="P168" i="7" s="1"/>
  <c r="BH408" i="1"/>
  <c r="O132" i="7" s="1"/>
  <c r="BG408" i="1"/>
  <c r="N132" i="7" s="1"/>
  <c r="BZ447" i="1"/>
  <c r="AG171" i="7" s="1"/>
  <c r="AF71" i="7" s="1"/>
  <c r="BW463" i="1"/>
  <c r="AD187" i="7" s="1"/>
  <c r="BX463" i="1"/>
  <c r="AE187" i="7" s="1"/>
  <c r="BL471" i="1"/>
  <c r="S195" i="7" s="1"/>
  <c r="BK471" i="1"/>
  <c r="R195" i="7" s="1"/>
  <c r="BF412" i="1"/>
  <c r="M136" i="7" s="1"/>
  <c r="L36" i="7" s="1"/>
  <c r="CB400" i="1"/>
  <c r="AI124" i="7" s="1"/>
  <c r="AH24" i="7" s="1"/>
  <c r="BY387" i="1"/>
  <c r="AF111" i="7" s="1"/>
  <c r="BZ387" i="1"/>
  <c r="AG111" i="7" s="1"/>
  <c r="BA468" i="1"/>
  <c r="H192" i="7" s="1"/>
  <c r="BB468" i="1"/>
  <c r="I192" i="7" s="1"/>
  <c r="CD396" i="1"/>
  <c r="CC396" i="1"/>
  <c r="BW471" i="1"/>
  <c r="AD195" i="7" s="1"/>
  <c r="BX471" i="1"/>
  <c r="AE195" i="7" s="1"/>
  <c r="BN382" i="1"/>
  <c r="U106" i="7" s="1"/>
  <c r="BM382" i="1"/>
  <c r="T106" i="7" s="1"/>
  <c r="BJ452" i="1"/>
  <c r="Q176" i="7" s="1"/>
  <c r="BI452" i="1"/>
  <c r="P176" i="7" s="1"/>
  <c r="BB462" i="1"/>
  <c r="I186" i="7" s="1"/>
  <c r="BA462" i="1"/>
  <c r="H186" i="7" s="1"/>
  <c r="BL407" i="1"/>
  <c r="S131" i="7" s="1"/>
  <c r="R31" i="7" s="1"/>
  <c r="BO467" i="1"/>
  <c r="V191" i="7" s="1"/>
  <c r="BP467" i="1"/>
  <c r="W191" i="7" s="1"/>
  <c r="BN414" i="1"/>
  <c r="U138" i="7" s="1"/>
  <c r="BM414" i="1"/>
  <c r="T138" i="7" s="1"/>
  <c r="BW473" i="1"/>
  <c r="AD197" i="7" s="1"/>
  <c r="BX473" i="1"/>
  <c r="AE197" i="7" s="1"/>
  <c r="D178" i="7"/>
  <c r="C178" i="7"/>
  <c r="B178" i="7"/>
  <c r="BO468" i="1"/>
  <c r="V192" i="7" s="1"/>
  <c r="BP468" i="1"/>
  <c r="W192" i="7" s="1"/>
  <c r="BF431" i="1"/>
  <c r="M155" i="7" s="1"/>
  <c r="BE431" i="1"/>
  <c r="L155" i="7" s="1"/>
  <c r="BL447" i="1"/>
  <c r="S171" i="7" s="1"/>
  <c r="BK447" i="1"/>
  <c r="R171" i="7" s="1"/>
  <c r="BL381" i="1"/>
  <c r="S105" i="7" s="1"/>
  <c r="BK381" i="1"/>
  <c r="R105" i="7" s="1"/>
  <c r="CF469" i="1"/>
  <c r="CE469" i="1"/>
  <c r="BF419" i="1"/>
  <c r="M143" i="7" s="1"/>
  <c r="BE419" i="1"/>
  <c r="L143" i="7" s="1"/>
  <c r="BV395" i="1"/>
  <c r="AC119" i="7" s="1"/>
  <c r="BU395" i="1"/>
  <c r="AB119" i="7" s="1"/>
  <c r="BK465" i="1"/>
  <c r="R189" i="7" s="1"/>
  <c r="BL465" i="1"/>
  <c r="S189" i="7" s="1"/>
  <c r="CA433" i="1"/>
  <c r="AH157" i="7" s="1"/>
  <c r="CB433" i="1"/>
  <c r="AI157" i="7" s="1"/>
  <c r="BF411" i="1"/>
  <c r="M135" i="7" s="1"/>
  <c r="BE411" i="1"/>
  <c r="L135" i="7" s="1"/>
  <c r="BO458" i="1"/>
  <c r="V182" i="7" s="1"/>
  <c r="BP458" i="1"/>
  <c r="W182" i="7" s="1"/>
  <c r="CC451" i="1"/>
  <c r="CD451" i="1"/>
  <c r="BX388" i="1"/>
  <c r="AE112" i="7" s="1"/>
  <c r="BW388" i="1"/>
  <c r="AD112" i="7" s="1"/>
  <c r="CB397" i="1"/>
  <c r="AI121" i="7" s="1"/>
  <c r="CA397" i="1"/>
  <c r="AH121" i="7" s="1"/>
  <c r="BN419" i="1"/>
  <c r="U143" i="7" s="1"/>
  <c r="BM419" i="1"/>
  <c r="T143" i="7" s="1"/>
  <c r="BR408" i="1"/>
  <c r="Y132" i="7" s="1"/>
  <c r="BQ408" i="1"/>
  <c r="X132" i="7" s="1"/>
  <c r="BT430" i="1"/>
  <c r="AA154" i="7" s="1"/>
  <c r="BS430" i="1"/>
  <c r="Z154" i="7" s="1"/>
  <c r="BJ430" i="1"/>
  <c r="Q154" i="7" s="1"/>
  <c r="BI430" i="1"/>
  <c r="P154" i="7" s="1"/>
  <c r="CF398" i="1"/>
  <c r="CE398" i="1"/>
  <c r="CB425" i="1"/>
  <c r="AI149" i="7" s="1"/>
  <c r="CA425" i="1"/>
  <c r="AH149" i="7" s="1"/>
  <c r="BH384" i="1"/>
  <c r="O108" i="7" s="1"/>
  <c r="BG384" i="1"/>
  <c r="N108" i="7" s="1"/>
  <c r="BH449" i="1"/>
  <c r="O173" i="7" s="1"/>
  <c r="BG449" i="1"/>
  <c r="N173" i="7" s="1"/>
  <c r="BE467" i="1"/>
  <c r="L191" i="7" s="1"/>
  <c r="BF467" i="1"/>
  <c r="M191" i="7" s="1"/>
  <c r="BZ425" i="1"/>
  <c r="AG149" i="7" s="1"/>
  <c r="BY425" i="1"/>
  <c r="AF149" i="7" s="1"/>
  <c r="BN465" i="1"/>
  <c r="U189" i="7" s="1"/>
  <c r="T89" i="7" s="1"/>
  <c r="CC389" i="1"/>
  <c r="CD389" i="1"/>
  <c r="BL466" i="1"/>
  <c r="S190" i="7" s="1"/>
  <c r="R90" i="7" s="1"/>
  <c r="BR458" i="1"/>
  <c r="Y182" i="7" s="1"/>
  <c r="BQ458" i="1"/>
  <c r="X182" i="7" s="1"/>
  <c r="BY392" i="1"/>
  <c r="AF116" i="7" s="1"/>
  <c r="BZ392" i="1"/>
  <c r="AG116" i="7" s="1"/>
  <c r="BV462" i="1"/>
  <c r="AC186" i="7" s="1"/>
  <c r="BU462" i="1"/>
  <c r="AB186" i="7" s="1"/>
  <c r="BW395" i="1"/>
  <c r="AD119" i="7" s="1"/>
  <c r="BX395" i="1"/>
  <c r="AE119" i="7" s="1"/>
  <c r="BB426" i="1"/>
  <c r="I150" i="7" s="1"/>
  <c r="BA426" i="1"/>
  <c r="H150" i="7" s="1"/>
  <c r="BQ392" i="1"/>
  <c r="X116" i="7" s="1"/>
  <c r="BR392" i="1"/>
  <c r="Y116" i="7" s="1"/>
  <c r="BT410" i="1"/>
  <c r="AA134" i="7" s="1"/>
  <c r="BS410" i="1"/>
  <c r="Z134" i="7" s="1"/>
  <c r="BT467" i="1"/>
  <c r="AA191" i="7" s="1"/>
  <c r="BS467" i="1"/>
  <c r="Z191" i="7" s="1"/>
  <c r="BQ465" i="1"/>
  <c r="X189" i="7" s="1"/>
  <c r="BR465" i="1"/>
  <c r="Y189" i="7" s="1"/>
  <c r="BX390" i="1"/>
  <c r="AE114" i="7" s="1"/>
  <c r="BW390" i="1"/>
  <c r="AD114" i="7" s="1"/>
  <c r="BY428" i="1"/>
  <c r="AF152" i="7" s="1"/>
  <c r="BZ428" i="1"/>
  <c r="AG152" i="7" s="1"/>
  <c r="BM466" i="1"/>
  <c r="T190" i="7" s="1"/>
  <c r="BN466" i="1"/>
  <c r="U190" i="7" s="1"/>
  <c r="BG448" i="1"/>
  <c r="N172" i="7" s="1"/>
  <c r="BH448" i="1"/>
  <c r="O172" i="7" s="1"/>
  <c r="BC436" i="1"/>
  <c r="J160" i="7" s="1"/>
  <c r="BD436" i="1"/>
  <c r="K160" i="7" s="1"/>
  <c r="BH398" i="1"/>
  <c r="O122" i="7" s="1"/>
  <c r="BG398" i="1"/>
  <c r="N122" i="7" s="1"/>
  <c r="BB407" i="1"/>
  <c r="I131" i="7" s="1"/>
  <c r="BA407" i="1"/>
  <c r="H131" i="7" s="1"/>
  <c r="BT394" i="1"/>
  <c r="AA118" i="7" s="1"/>
  <c r="BS394" i="1"/>
  <c r="Z118" i="7" s="1"/>
  <c r="BQ463" i="1"/>
  <c r="X187" i="7" s="1"/>
  <c r="BR463" i="1"/>
  <c r="Y187" i="7" s="1"/>
  <c r="C157" i="7"/>
  <c r="A158" i="7"/>
  <c r="B157" i="7"/>
  <c r="D157" i="7"/>
  <c r="BH474" i="1"/>
  <c r="O198" i="7" s="1"/>
  <c r="BG474" i="1"/>
  <c r="N198" i="7" s="1"/>
  <c r="CD405" i="1"/>
  <c r="CC405" i="1"/>
  <c r="BL386" i="1"/>
  <c r="S110" i="7" s="1"/>
  <c r="BK386" i="1"/>
  <c r="R110" i="7" s="1"/>
  <c r="CE423" i="1"/>
  <c r="CF423" i="1"/>
  <c r="CA424" i="1"/>
  <c r="AH148" i="7" s="1"/>
  <c r="CB424" i="1"/>
  <c r="AI148" i="7" s="1"/>
  <c r="BV444" i="1"/>
  <c r="AC168" i="7" s="1"/>
  <c r="BU444" i="1"/>
  <c r="AB168" i="7" s="1"/>
  <c r="BM458" i="1"/>
  <c r="T182" i="7" s="1"/>
  <c r="BN458" i="1"/>
  <c r="U182" i="7" s="1"/>
  <c r="BG403" i="1"/>
  <c r="N127" i="7" s="1"/>
  <c r="BH403" i="1"/>
  <c r="O127" i="7" s="1"/>
  <c r="CB408" i="1"/>
  <c r="AI132" i="7" s="1"/>
  <c r="CA408" i="1"/>
  <c r="AH132" i="7" s="1"/>
  <c r="A122" i="7"/>
  <c r="D121" i="7"/>
  <c r="B121" i="7"/>
  <c r="C121" i="7"/>
  <c r="BP397" i="1"/>
  <c r="W121" i="7" s="1"/>
  <c r="BO397" i="1"/>
  <c r="V121" i="7" s="1"/>
  <c r="CF442" i="1"/>
  <c r="CE442" i="1"/>
  <c r="BX387" i="1"/>
  <c r="AE111" i="7" s="1"/>
  <c r="BW387" i="1"/>
  <c r="AD111" i="7" s="1"/>
  <c r="BV403" i="1"/>
  <c r="AC127" i="7" s="1"/>
  <c r="BU403" i="1"/>
  <c r="AB127" i="7" s="1"/>
  <c r="BJ399" i="1"/>
  <c r="Q123" i="7" s="1"/>
  <c r="BI399" i="1"/>
  <c r="P123" i="7" s="1"/>
  <c r="BL398" i="1"/>
  <c r="S122" i="7" s="1"/>
  <c r="BK398" i="1"/>
  <c r="R122" i="7" s="1"/>
  <c r="A173" i="7"/>
  <c r="D172" i="7"/>
  <c r="C172" i="7"/>
  <c r="B172" i="7"/>
  <c r="A110" i="7"/>
  <c r="C109" i="7"/>
  <c r="D109" i="7"/>
  <c r="B109" i="7"/>
  <c r="BD422" i="1"/>
  <c r="K146" i="7" s="1"/>
  <c r="BC422" i="1"/>
  <c r="J146" i="7" s="1"/>
  <c r="BI473" i="1"/>
  <c r="P197" i="7" s="1"/>
  <c r="BJ473" i="1"/>
  <c r="Q197" i="7" s="1"/>
  <c r="BR403" i="1"/>
  <c r="Y127" i="7" s="1"/>
  <c r="BQ403" i="1"/>
  <c r="X127" i="7" s="1"/>
  <c r="BE462" i="1"/>
  <c r="L186" i="7" s="1"/>
  <c r="BF462" i="1"/>
  <c r="M186" i="7" s="1"/>
  <c r="B140" i="7"/>
  <c r="D140" i="7"/>
  <c r="C140" i="7"/>
  <c r="BH385" i="1"/>
  <c r="O109" i="7" s="1"/>
  <c r="BG385" i="1"/>
  <c r="N109" i="7" s="1"/>
  <c r="BQ407" i="1"/>
  <c r="X131" i="7" s="1"/>
  <c r="BR407" i="1"/>
  <c r="Y131" i="7" s="1"/>
  <c r="BF444" i="1"/>
  <c r="M168" i="7" s="1"/>
  <c r="BE444" i="1"/>
  <c r="L168" i="7" s="1"/>
  <c r="BO404" i="1"/>
  <c r="V128" i="7" s="1"/>
  <c r="BP404" i="1"/>
  <c r="W128" i="7" s="1"/>
  <c r="CB415" i="1"/>
  <c r="AI139" i="7" s="1"/>
  <c r="CA415" i="1"/>
  <c r="AH139" i="7" s="1"/>
  <c r="BP443" i="1"/>
  <c r="W167" i="7" s="1"/>
  <c r="BO443" i="1"/>
  <c r="V167" i="7" s="1"/>
  <c r="BP416" i="1"/>
  <c r="W140" i="7" s="1"/>
  <c r="BO416" i="1"/>
  <c r="V140" i="7" s="1"/>
  <c r="BZ444" i="1"/>
  <c r="AG168" i="7" s="1"/>
  <c r="BY444" i="1"/>
  <c r="AF168" i="7" s="1"/>
  <c r="BX429" i="1"/>
  <c r="AE153" i="7" s="1"/>
  <c r="BW429" i="1"/>
  <c r="AD153" i="7" s="1"/>
  <c r="BT456" i="1"/>
  <c r="AA180" i="7" s="1"/>
  <c r="BS456" i="1"/>
  <c r="Z180" i="7" s="1"/>
  <c r="BZ402" i="1"/>
  <c r="AG126" i="7" s="1"/>
  <c r="BY402" i="1"/>
  <c r="AF126" i="7" s="1"/>
  <c r="BX476" i="1"/>
  <c r="AE200" i="7" s="1"/>
  <c r="BW476" i="1"/>
  <c r="AD200" i="7" s="1"/>
  <c r="BZ412" i="1"/>
  <c r="AG136" i="7" s="1"/>
  <c r="BY412" i="1"/>
  <c r="AF136" i="7" s="1"/>
  <c r="BN415" i="1"/>
  <c r="U139" i="7" s="1"/>
  <c r="BM415" i="1"/>
  <c r="T139" i="7" s="1"/>
  <c r="CD387" i="1"/>
  <c r="CC387" i="1"/>
  <c r="BQ467" i="1"/>
  <c r="X191" i="7" s="1"/>
  <c r="BR467" i="1"/>
  <c r="Y191" i="7" s="1"/>
  <c r="BH422" i="1"/>
  <c r="O146" i="7" s="1"/>
  <c r="BG422" i="1"/>
  <c r="N146" i="7" s="1"/>
  <c r="BY451" i="1"/>
  <c r="AF175" i="7" s="1"/>
  <c r="BZ451" i="1"/>
  <c r="AG175" i="7" s="1"/>
  <c r="CB404" i="1"/>
  <c r="AI128" i="7" s="1"/>
  <c r="CA404" i="1"/>
  <c r="AH128" i="7" s="1"/>
  <c r="BM462" i="1"/>
  <c r="T186" i="7" s="1"/>
  <c r="BN462" i="1"/>
  <c r="U186" i="7" s="1"/>
  <c r="BV387" i="1"/>
  <c r="AC111" i="7" s="1"/>
  <c r="BU387" i="1"/>
  <c r="AB111" i="7" s="1"/>
  <c r="BZ382" i="1"/>
  <c r="AG106" i="7" s="1"/>
  <c r="BY382" i="1"/>
  <c r="AF106" i="7" s="1"/>
  <c r="CF430" i="1"/>
  <c r="CE430" i="1"/>
  <c r="BI478" i="1"/>
  <c r="P202" i="7" s="1"/>
  <c r="BJ478" i="1"/>
  <c r="Q202" i="7" s="1"/>
  <c r="BX438" i="1"/>
  <c r="AE162" i="7" s="1"/>
  <c r="BW438" i="1"/>
  <c r="AD162" i="7" s="1"/>
  <c r="CC449" i="1"/>
  <c r="CD449" i="1"/>
  <c r="BU435" i="1"/>
  <c r="AB159" i="7" s="1"/>
  <c r="BV435" i="1"/>
  <c r="AC159" i="7" s="1"/>
  <c r="BC425" i="1"/>
  <c r="J149" i="7" s="1"/>
  <c r="BD425" i="1"/>
  <c r="K149" i="7" s="1"/>
  <c r="BR402" i="1"/>
  <c r="Y126" i="7" s="1"/>
  <c r="BQ402" i="1"/>
  <c r="X126" i="7" s="1"/>
  <c r="BK452" i="1"/>
  <c r="R176" i="7" s="1"/>
  <c r="BL452" i="1"/>
  <c r="S176" i="7" s="1"/>
  <c r="CE475" i="1"/>
  <c r="CF475" i="1"/>
  <c r="BS429" i="1"/>
  <c r="Z153" i="7" s="1"/>
  <c r="BT429" i="1"/>
  <c r="AA153" i="7" s="1"/>
  <c r="CF457" i="1"/>
  <c r="CE457" i="1"/>
  <c r="BV472" i="1"/>
  <c r="AC196" i="7" s="1"/>
  <c r="BU472" i="1"/>
  <c r="AB196" i="7" s="1"/>
  <c r="BJ425" i="1"/>
  <c r="Q149" i="7" s="1"/>
  <c r="BI425" i="1"/>
  <c r="P149" i="7" s="1"/>
  <c r="CE431" i="1"/>
  <c r="CF431" i="1"/>
  <c r="BZ448" i="1"/>
  <c r="AG172" i="7" s="1"/>
  <c r="BY448" i="1"/>
  <c r="AF172" i="7" s="1"/>
  <c r="CB406" i="1"/>
  <c r="AI130" i="7" s="1"/>
  <c r="CA406" i="1"/>
  <c r="AH130" i="7" s="1"/>
  <c r="CD473" i="1"/>
  <c r="CC473" i="1"/>
  <c r="BO428" i="1"/>
  <c r="V152" i="7" s="1"/>
  <c r="BP428" i="1"/>
  <c r="W152" i="7" s="1"/>
  <c r="BA448" i="1"/>
  <c r="H172" i="7" s="1"/>
  <c r="BB448" i="1"/>
  <c r="I172" i="7" s="1"/>
  <c r="BJ433" i="1"/>
  <c r="Q157" i="7" s="1"/>
  <c r="BI433" i="1"/>
  <c r="P157" i="7" s="1"/>
  <c r="BB386" i="1"/>
  <c r="I110" i="7" s="1"/>
  <c r="BA386" i="1"/>
  <c r="H110" i="7" s="1"/>
  <c r="BN435" i="1"/>
  <c r="U159" i="7" s="1"/>
  <c r="BM435" i="1"/>
  <c r="T159" i="7" s="1"/>
  <c r="CB403" i="1"/>
  <c r="AI127" i="7" s="1"/>
  <c r="CA403" i="1"/>
  <c r="AH127" i="7" s="1"/>
  <c r="BD431" i="1"/>
  <c r="K155" i="7" s="1"/>
  <c r="BC431" i="1"/>
  <c r="J155" i="7" s="1"/>
  <c r="BB383" i="1"/>
  <c r="I107" i="7" s="1"/>
  <c r="BA383" i="1"/>
  <c r="H107" i="7" s="1"/>
  <c r="BL427" i="1"/>
  <c r="S151" i="7" s="1"/>
  <c r="R51" i="7" s="1"/>
  <c r="BO395" i="1"/>
  <c r="V119" i="7" s="1"/>
  <c r="BP395" i="1"/>
  <c r="W119" i="7" s="1"/>
  <c r="CF406" i="1"/>
  <c r="CE406" i="1"/>
  <c r="BT476" i="1"/>
  <c r="AA200" i="7" s="1"/>
  <c r="BS476" i="1"/>
  <c r="Z200" i="7" s="1"/>
  <c r="BH410" i="1"/>
  <c r="O134" i="7" s="1"/>
  <c r="BG410" i="1"/>
  <c r="N134" i="7" s="1"/>
  <c r="BD399" i="1"/>
  <c r="K123" i="7" s="1"/>
  <c r="BC399" i="1"/>
  <c r="J123" i="7" s="1"/>
  <c r="BJ396" i="1"/>
  <c r="Q120" i="7" s="1"/>
  <c r="BI396" i="1"/>
  <c r="P120" i="7" s="1"/>
  <c r="BX420" i="1"/>
  <c r="AE144" i="7" s="1"/>
  <c r="BW420" i="1"/>
  <c r="AD144" i="7" s="1"/>
  <c r="BF427" i="1"/>
  <c r="M151" i="7" s="1"/>
  <c r="BE427" i="1"/>
  <c r="L151" i="7" s="1"/>
  <c r="BY461" i="1"/>
  <c r="AF185" i="7" s="1"/>
  <c r="BZ461" i="1"/>
  <c r="AG185" i="7" s="1"/>
  <c r="CB380" i="1"/>
  <c r="AI104" i="7" s="1"/>
  <c r="CA380" i="1"/>
  <c r="AH104" i="7" s="1"/>
  <c r="BA478" i="1"/>
  <c r="H202" i="7" s="1"/>
  <c r="BB478" i="1"/>
  <c r="I202" i="7" s="1"/>
  <c r="BW427" i="1"/>
  <c r="AD151" i="7" s="1"/>
  <c r="BX427" i="1"/>
  <c r="AE151" i="7" s="1"/>
  <c r="BT461" i="1"/>
  <c r="AA185" i="7" s="1"/>
  <c r="BS461" i="1"/>
  <c r="Z185" i="7" s="1"/>
  <c r="BF450" i="1"/>
  <c r="M174" i="7" s="1"/>
  <c r="L74" i="7" s="1"/>
  <c r="CF390" i="1"/>
  <c r="CE390" i="1"/>
  <c r="BB400" i="1"/>
  <c r="I124" i="7" s="1"/>
  <c r="BA400" i="1"/>
  <c r="H124" i="7" s="1"/>
  <c r="BN478" i="1"/>
  <c r="U202" i="7" s="1"/>
  <c r="BM478" i="1"/>
  <c r="T202" i="7" s="1"/>
  <c r="BL467" i="1"/>
  <c r="S191" i="7" s="1"/>
  <c r="BK467" i="1"/>
  <c r="R191" i="7" s="1"/>
  <c r="BZ385" i="1"/>
  <c r="AG109" i="7" s="1"/>
  <c r="BY385" i="1"/>
  <c r="AF109" i="7" s="1"/>
  <c r="BN473" i="1"/>
  <c r="U197" i="7" s="1"/>
  <c r="BM473" i="1"/>
  <c r="T197" i="7" s="1"/>
  <c r="BF401" i="1"/>
  <c r="M125" i="7" s="1"/>
  <c r="BE401" i="1"/>
  <c r="L125" i="7" s="1"/>
  <c r="BQ424" i="1"/>
  <c r="X148" i="7" s="1"/>
  <c r="BR424" i="1"/>
  <c r="Y148" i="7" s="1"/>
  <c r="BD457" i="1"/>
  <c r="K181" i="7" s="1"/>
  <c r="BC457" i="1"/>
  <c r="J181" i="7" s="1"/>
  <c r="CE381" i="1"/>
  <c r="CF381" i="1"/>
  <c r="CB430" i="1"/>
  <c r="AI154" i="7" s="1"/>
  <c r="CA430" i="1"/>
  <c r="AH154" i="7" s="1"/>
  <c r="BQ437" i="1"/>
  <c r="X161" i="7" s="1"/>
  <c r="BR437" i="1"/>
  <c r="Y161" i="7" s="1"/>
  <c r="BO427" i="1"/>
  <c r="V151" i="7" s="1"/>
  <c r="BP427" i="1"/>
  <c r="W151" i="7" s="1"/>
  <c r="BD409" i="1"/>
  <c r="K133" i="7" s="1"/>
  <c r="BC409" i="1"/>
  <c r="J133" i="7" s="1"/>
  <c r="BN386" i="1"/>
  <c r="U110" i="7" s="1"/>
  <c r="BM386" i="1"/>
  <c r="T110" i="7" s="1"/>
  <c r="CD472" i="1"/>
  <c r="CC472" i="1"/>
  <c r="BV390" i="1"/>
  <c r="AC114" i="7" s="1"/>
  <c r="BU390" i="1"/>
  <c r="AB114" i="7" s="1"/>
  <c r="BL434" i="1"/>
  <c r="S158" i="7" s="1"/>
  <c r="BK434" i="1"/>
  <c r="R158" i="7" s="1"/>
  <c r="BH440" i="1"/>
  <c r="O164" i="7" s="1"/>
  <c r="BG440" i="1"/>
  <c r="N164" i="7" s="1"/>
  <c r="BJ410" i="1"/>
  <c r="Q134" i="7" s="1"/>
  <c r="BI410" i="1"/>
  <c r="P134" i="7" s="1"/>
  <c r="CF438" i="1"/>
  <c r="CE438" i="1"/>
  <c r="CB388" i="1"/>
  <c r="AI112" i="7" s="1"/>
  <c r="CA388" i="1"/>
  <c r="AH112" i="7" s="1"/>
  <c r="BP451" i="1"/>
  <c r="W175" i="7" s="1"/>
  <c r="BO451" i="1"/>
  <c r="V175" i="7" s="1"/>
  <c r="CB414" i="1"/>
  <c r="AI138" i="7" s="1"/>
  <c r="CA414" i="1"/>
  <c r="AH138" i="7" s="1"/>
  <c r="CD427" i="1"/>
  <c r="CC427" i="1"/>
  <c r="BV443" i="1"/>
  <c r="AC167" i="7" s="1"/>
  <c r="BU443" i="1"/>
  <c r="AB167" i="7" s="1"/>
  <c r="BW456" i="1"/>
  <c r="AD180" i="7" s="1"/>
  <c r="BX456" i="1"/>
  <c r="AE180" i="7" s="1"/>
  <c r="BT385" i="1"/>
  <c r="AA109" i="7" s="1"/>
  <c r="BS385" i="1"/>
  <c r="Z109" i="7" s="1"/>
  <c r="BA432" i="1"/>
  <c r="H156" i="7" s="1"/>
  <c r="BB432" i="1"/>
  <c r="I156" i="7" s="1"/>
  <c r="CD474" i="1"/>
  <c r="CC474" i="1"/>
  <c r="CD397" i="1"/>
  <c r="CC397" i="1"/>
  <c r="BY393" i="1"/>
  <c r="AF117" i="7" s="1"/>
  <c r="BZ393" i="1"/>
  <c r="AG117" i="7" s="1"/>
  <c r="BV400" i="1"/>
  <c r="AC124" i="7" s="1"/>
  <c r="BU400" i="1"/>
  <c r="AB124" i="7" s="1"/>
  <c r="BU461" i="1"/>
  <c r="AB185" i="7" s="1"/>
  <c r="BV461" i="1"/>
  <c r="AC185" i="7" s="1"/>
  <c r="BN394" i="1"/>
  <c r="U118" i="7" s="1"/>
  <c r="BM394" i="1"/>
  <c r="T118" i="7" s="1"/>
  <c r="BV410" i="1"/>
  <c r="AC134" i="7" s="1"/>
  <c r="BU410" i="1"/>
  <c r="AB134" i="7" s="1"/>
  <c r="BT419" i="1"/>
  <c r="AA143" i="7" s="1"/>
  <c r="BS419" i="1"/>
  <c r="Z143" i="7" s="1"/>
  <c r="BH421" i="1"/>
  <c r="O145" i="7" s="1"/>
  <c r="BG421" i="1"/>
  <c r="N145" i="7" s="1"/>
  <c r="BT414" i="1"/>
  <c r="AA138" i="7" s="1"/>
  <c r="BS414" i="1"/>
  <c r="Z138" i="7" s="1"/>
  <c r="BS439" i="1"/>
  <c r="Z163" i="7" s="1"/>
  <c r="BT439" i="1"/>
  <c r="AA163" i="7" s="1"/>
  <c r="BE404" i="1"/>
  <c r="L128" i="7" s="1"/>
  <c r="BF404" i="1"/>
  <c r="M128" i="7" s="1"/>
  <c r="BS464" i="1"/>
  <c r="Z188" i="7" s="1"/>
  <c r="BT464" i="1"/>
  <c r="AA188" i="7" s="1"/>
  <c r="BT406" i="1"/>
  <c r="AA130" i="7" s="1"/>
  <c r="Z30" i="7" s="1"/>
  <c r="CC413" i="1"/>
  <c r="CD413" i="1"/>
  <c r="BI422" i="1"/>
  <c r="P146" i="7" s="1"/>
  <c r="BJ422" i="1"/>
  <c r="Q146" i="7" s="1"/>
  <c r="CF397" i="1"/>
  <c r="CE397" i="1"/>
  <c r="BD410" i="1"/>
  <c r="K134" i="7" s="1"/>
  <c r="BC410" i="1"/>
  <c r="J134" i="7" s="1"/>
  <c r="BT458" i="1"/>
  <c r="AA182" i="7" s="1"/>
  <c r="BS458" i="1"/>
  <c r="Z182" i="7" s="1"/>
  <c r="BT428" i="1"/>
  <c r="AA152" i="7" s="1"/>
  <c r="BS428" i="1"/>
  <c r="Z152" i="7" s="1"/>
  <c r="BO431" i="1"/>
  <c r="V155" i="7" s="1"/>
  <c r="BP431" i="1"/>
  <c r="W155" i="7" s="1"/>
  <c r="BP438" i="1"/>
  <c r="W162" i="7" s="1"/>
  <c r="BO438" i="1"/>
  <c r="V162" i="7" s="1"/>
  <c r="BH433" i="1"/>
  <c r="O157" i="7" s="1"/>
  <c r="BG433" i="1"/>
  <c r="N157" i="7" s="1"/>
  <c r="BD430" i="1"/>
  <c r="K154" i="7" s="1"/>
  <c r="BC430" i="1"/>
  <c r="J154" i="7" s="1"/>
  <c r="BB445" i="1"/>
  <c r="I169" i="7" s="1"/>
  <c r="BA445" i="1"/>
  <c r="H169" i="7" s="1"/>
  <c r="BV415" i="1"/>
  <c r="AC139" i="7" s="1"/>
  <c r="BU415" i="1"/>
  <c r="AB139" i="7" s="1"/>
  <c r="BD439" i="1"/>
  <c r="K163" i="7" s="1"/>
  <c r="BC439" i="1"/>
  <c r="J163" i="7" s="1"/>
  <c r="BX422" i="1"/>
  <c r="AE146" i="7" s="1"/>
  <c r="BW422" i="1"/>
  <c r="AD146" i="7" s="1"/>
  <c r="BJ405" i="1"/>
  <c r="Q129" i="7" s="1"/>
  <c r="BI405" i="1"/>
  <c r="P129" i="7" s="1"/>
  <c r="CC431" i="1"/>
  <c r="CD431" i="1"/>
  <c r="BJ391" i="1"/>
  <c r="Q115" i="7" s="1"/>
  <c r="BI391" i="1"/>
  <c r="P115" i="7" s="1"/>
  <c r="BH392" i="1"/>
  <c r="O116" i="7" s="1"/>
  <c r="BG392" i="1"/>
  <c r="N116" i="7" s="1"/>
  <c r="CF414" i="1"/>
  <c r="BN440" i="1"/>
  <c r="U164" i="7" s="1"/>
  <c r="BM440" i="1"/>
  <c r="T164" i="7" s="1"/>
  <c r="BF440" i="1"/>
  <c r="M164" i="7" s="1"/>
  <c r="BE440" i="1"/>
  <c r="L164" i="7" s="1"/>
  <c r="BU471" i="1"/>
  <c r="AB195" i="7" s="1"/>
  <c r="BV471" i="1"/>
  <c r="AC195" i="7" s="1"/>
  <c r="BA449" i="1"/>
  <c r="H173" i="7" s="1"/>
  <c r="BB449" i="1"/>
  <c r="I173" i="7" s="1"/>
  <c r="BZ445" i="1"/>
  <c r="AG169" i="7" s="1"/>
  <c r="BY445" i="1"/>
  <c r="AF169" i="7" s="1"/>
  <c r="BC448" i="1"/>
  <c r="J172" i="7" s="1"/>
  <c r="BD448" i="1"/>
  <c r="K172" i="7" s="1"/>
  <c r="CE473" i="1"/>
  <c r="CF473" i="1"/>
  <c r="A165" i="7"/>
  <c r="D164" i="7"/>
  <c r="B164" i="7"/>
  <c r="C164" i="7"/>
  <c r="BB430" i="1"/>
  <c r="I154" i="7" s="1"/>
  <c r="BA430" i="1"/>
  <c r="H154" i="7" s="1"/>
  <c r="CD433" i="1"/>
  <c r="CC433" i="1"/>
  <c r="BT403" i="1"/>
  <c r="AA127" i="7" s="1"/>
  <c r="BS403" i="1"/>
  <c r="Z127" i="7" s="1"/>
  <c r="BL463" i="1"/>
  <c r="S187" i="7" s="1"/>
  <c r="BK463" i="1"/>
  <c r="R187" i="7" s="1"/>
  <c r="BR432" i="1"/>
  <c r="Y156" i="7" s="1"/>
  <c r="X56" i="7" s="1"/>
  <c r="CB463" i="1"/>
  <c r="AI187" i="7" s="1"/>
  <c r="CA463" i="1"/>
  <c r="AH187" i="7" s="1"/>
  <c r="BR475" i="1"/>
  <c r="Y199" i="7" s="1"/>
  <c r="BQ475" i="1"/>
  <c r="X199" i="7" s="1"/>
  <c r="BD400" i="1"/>
  <c r="K124" i="7" s="1"/>
  <c r="BC400" i="1"/>
  <c r="J124" i="7" s="1"/>
  <c r="BZ427" i="1"/>
  <c r="AG151" i="7" s="1"/>
  <c r="BY427" i="1"/>
  <c r="AF151" i="7" s="1"/>
  <c r="BB387" i="1"/>
  <c r="I111" i="7" s="1"/>
  <c r="BA387" i="1"/>
  <c r="H111" i="7" s="1"/>
  <c r="CE437" i="1"/>
  <c r="CF437" i="1"/>
  <c r="A150" i="7"/>
  <c r="D149" i="7"/>
  <c r="C149" i="7"/>
  <c r="B149" i="7"/>
  <c r="BL395" i="1"/>
  <c r="S119" i="7" s="1"/>
  <c r="BK395" i="1"/>
  <c r="R119" i="7" s="1"/>
  <c r="CD442" i="1"/>
  <c r="CC442" i="1"/>
  <c r="BZ473" i="1"/>
  <c r="AG197" i="7" s="1"/>
  <c r="BY473" i="1"/>
  <c r="AF197" i="7" s="1"/>
  <c r="CE448" i="1"/>
  <c r="CF448" i="1"/>
  <c r="BD478" i="1"/>
  <c r="K202" i="7" s="1"/>
  <c r="BC478" i="1"/>
  <c r="J202" i="7" s="1"/>
  <c r="BT383" i="1"/>
  <c r="AA107" i="7" s="1"/>
  <c r="BS383" i="1"/>
  <c r="Z107" i="7" s="1"/>
  <c r="CA472" i="1"/>
  <c r="AH196" i="7" s="1"/>
  <c r="CB472" i="1"/>
  <c r="AI196" i="7" s="1"/>
  <c r="BC397" i="1"/>
  <c r="J121" i="7" s="1"/>
  <c r="BD397" i="1"/>
  <c r="K121" i="7" s="1"/>
  <c r="BV409" i="1"/>
  <c r="AC133" i="7" s="1"/>
  <c r="BU409" i="1"/>
  <c r="AB133" i="7" s="1"/>
  <c r="D186" i="7"/>
  <c r="C186" i="7"/>
  <c r="A187" i="7"/>
  <c r="B186" i="7"/>
  <c r="BI393" i="1"/>
  <c r="P117" i="7" s="1"/>
  <c r="BJ393" i="1"/>
  <c r="Q117" i="7" s="1"/>
  <c r="BH463" i="1"/>
  <c r="O187" i="7" s="1"/>
  <c r="BG463" i="1"/>
  <c r="N187" i="7" s="1"/>
  <c r="BV402" i="1"/>
  <c r="AC126" i="7" s="1"/>
  <c r="BU402" i="1"/>
  <c r="AB126" i="7" s="1"/>
  <c r="BJ382" i="1"/>
  <c r="Q106" i="7" s="1"/>
  <c r="BI382" i="1"/>
  <c r="P106" i="7" s="1"/>
  <c r="BJ411" i="1"/>
  <c r="Q135" i="7" s="1"/>
  <c r="BI411" i="1"/>
  <c r="P135" i="7" s="1"/>
  <c r="BP383" i="1"/>
  <c r="W107" i="7" s="1"/>
  <c r="BO383" i="1"/>
  <c r="V107" i="7" s="1"/>
  <c r="BK406" i="1"/>
  <c r="R130" i="7" s="1"/>
  <c r="BL406" i="1"/>
  <c r="S130" i="7" s="1"/>
  <c r="BL408" i="1"/>
  <c r="S132" i="7" s="1"/>
  <c r="BK408" i="1"/>
  <c r="R132" i="7" s="1"/>
  <c r="BV382" i="1"/>
  <c r="AC106" i="7" s="1"/>
  <c r="BU382" i="1"/>
  <c r="AB106" i="7" s="1"/>
  <c r="BP380" i="1"/>
  <c r="W104" i="7" s="1"/>
  <c r="BO380" i="1"/>
  <c r="V104" i="7" s="1"/>
  <c r="CA456" i="1"/>
  <c r="AH180" i="7" s="1"/>
  <c r="CB456" i="1"/>
  <c r="AI180" i="7" s="1"/>
  <c r="BM474" i="1"/>
  <c r="T198" i="7" s="1"/>
  <c r="BN474" i="1"/>
  <c r="U198" i="7" s="1"/>
  <c r="BF406" i="1"/>
  <c r="M130" i="7" s="1"/>
  <c r="BE406" i="1"/>
  <c r="L130" i="7" s="1"/>
  <c r="B187" i="7"/>
  <c r="D187" i="7"/>
  <c r="C187" i="7"/>
  <c r="A188" i="7"/>
  <c r="CF461" i="1"/>
  <c r="CE461" i="1"/>
  <c r="BD412" i="1"/>
  <c r="K136" i="7" s="1"/>
  <c r="BC412" i="1"/>
  <c r="J136" i="7" s="1"/>
  <c r="CF451" i="1"/>
  <c r="CE451" i="1"/>
  <c r="CB462" i="1"/>
  <c r="AI186" i="7" s="1"/>
  <c r="CA462" i="1"/>
  <c r="AH186" i="7" s="1"/>
  <c r="BY453" i="1"/>
  <c r="AF177" i="7" s="1"/>
  <c r="BZ453" i="1"/>
  <c r="AG177" i="7" s="1"/>
  <c r="BL461" i="1"/>
  <c r="S185" i="7" s="1"/>
  <c r="BK461" i="1"/>
  <c r="R185" i="7" s="1"/>
  <c r="BH442" i="1"/>
  <c r="O166" i="7" s="1"/>
  <c r="BG442" i="1"/>
  <c r="N166" i="7" s="1"/>
  <c r="BL415" i="1"/>
  <c r="S139" i="7" s="1"/>
  <c r="BK415" i="1"/>
  <c r="R139" i="7" s="1"/>
  <c r="CF386" i="1"/>
  <c r="CE386" i="1"/>
  <c r="BT416" i="1"/>
  <c r="AA140" i="7" s="1"/>
  <c r="BS416" i="1"/>
  <c r="Z140" i="7" s="1"/>
  <c r="BU478" i="1"/>
  <c r="AB202" i="7" s="1"/>
  <c r="BV478" i="1"/>
  <c r="AC202" i="7" s="1"/>
  <c r="CB416" i="1"/>
  <c r="AI140" i="7" s="1"/>
  <c r="CA416" i="1"/>
  <c r="AH140" i="7" s="1"/>
  <c r="D152" i="7"/>
  <c r="B152" i="7"/>
  <c r="A153" i="7"/>
  <c r="C152" i="7"/>
  <c r="BR462" i="1"/>
  <c r="Y186" i="7" s="1"/>
  <c r="BQ462" i="1"/>
  <c r="X186" i="7" s="1"/>
  <c r="BE460" i="1"/>
  <c r="L184" i="7" s="1"/>
  <c r="BF460" i="1"/>
  <c r="M184" i="7" s="1"/>
  <c r="AL3" i="7"/>
  <c r="CE468" i="1"/>
  <c r="CF468" i="1"/>
  <c r="CA428" i="1"/>
  <c r="AH152" i="7" s="1"/>
  <c r="CB428" i="1"/>
  <c r="AI152" i="7" s="1"/>
  <c r="BT471" i="1"/>
  <c r="AA195" i="7" s="1"/>
  <c r="BS471" i="1"/>
  <c r="Z195" i="7" s="1"/>
  <c r="BT444" i="1"/>
  <c r="AA168" i="7" s="1"/>
  <c r="BS444" i="1"/>
  <c r="Z168" i="7" s="1"/>
  <c r="A141" i="7"/>
  <c r="B141" i="7"/>
  <c r="C141" i="7"/>
  <c r="A142" i="7"/>
  <c r="D141" i="7"/>
  <c r="CC462" i="1"/>
  <c r="CD462" i="1"/>
  <c r="BN464" i="1"/>
  <c r="U188" i="7" s="1"/>
  <c r="BM464" i="1"/>
  <c r="T188" i="7" s="1"/>
  <c r="BN445" i="1"/>
  <c r="U169" i="7" s="1"/>
  <c r="BM445" i="1"/>
  <c r="T169" i="7" s="1"/>
  <c r="BA447" i="1"/>
  <c r="H171" i="7" s="1"/>
  <c r="BB447" i="1"/>
  <c r="I171" i="7" s="1"/>
  <c r="BN403" i="1"/>
  <c r="U127" i="7" s="1"/>
  <c r="BM403" i="1"/>
  <c r="T127" i="7" s="1"/>
  <c r="CF415" i="1"/>
  <c r="CE415" i="1"/>
  <c r="CC453" i="1"/>
  <c r="CD453" i="1"/>
  <c r="BN401" i="1"/>
  <c r="U125" i="7" s="1"/>
  <c r="BM401" i="1"/>
  <c r="T125" i="7" s="1"/>
  <c r="BX421" i="1"/>
  <c r="AE145" i="7" s="1"/>
  <c r="BW421" i="1"/>
  <c r="AD145" i="7" s="1"/>
  <c r="B137" i="7"/>
  <c r="C137" i="7"/>
  <c r="A138" i="7"/>
  <c r="D137" i="7"/>
  <c r="CA387" i="1"/>
  <c r="AH111" i="7" s="1"/>
  <c r="CB387" i="1"/>
  <c r="AI111" i="7" s="1"/>
  <c r="BJ388" i="1"/>
  <c r="Q112" i="7" s="1"/>
  <c r="BI388" i="1"/>
  <c r="P112" i="7" s="1"/>
  <c r="CB420" i="1"/>
  <c r="AI144" i="7" s="1"/>
  <c r="CA420" i="1"/>
  <c r="AH144" i="7" s="1"/>
  <c r="BB390" i="1"/>
  <c r="I114" i="7" s="1"/>
  <c r="BA390" i="1"/>
  <c r="H114" i="7" s="1"/>
  <c r="CA418" i="1"/>
  <c r="AH142" i="7" s="1"/>
  <c r="CB418" i="1"/>
  <c r="AI142" i="7" s="1"/>
  <c r="BX408" i="1"/>
  <c r="AE132" i="7" s="1"/>
  <c r="BW408" i="1"/>
  <c r="AD132" i="7" s="1"/>
  <c r="BH399" i="1"/>
  <c r="O123" i="7" s="1"/>
  <c r="BG399" i="1"/>
  <c r="N123" i="7" s="1"/>
  <c r="BS433" i="1"/>
  <c r="Z157" i="7" s="1"/>
  <c r="BT433" i="1"/>
  <c r="AA157" i="7" s="1"/>
  <c r="BH402" i="1"/>
  <c r="O126" i="7" s="1"/>
  <c r="BG402" i="1"/>
  <c r="N126" i="7" s="1"/>
  <c r="BD405" i="1"/>
  <c r="K129" i="7" s="1"/>
  <c r="BC405" i="1"/>
  <c r="J129" i="7" s="1"/>
  <c r="BV439" i="1"/>
  <c r="AC163" i="7" s="1"/>
  <c r="BU439" i="1"/>
  <c r="AB163" i="7" s="1"/>
  <c r="CD398" i="1"/>
  <c r="CC398" i="1"/>
  <c r="CD421" i="1"/>
  <c r="CC421" i="1"/>
  <c r="CE450" i="1"/>
  <c r="CF450" i="1"/>
  <c r="BZ394" i="1"/>
  <c r="AG118" i="7" s="1"/>
  <c r="BY394" i="1"/>
  <c r="AF118" i="7" s="1"/>
  <c r="BP418" i="1"/>
  <c r="W142" i="7" s="1"/>
  <c r="BO418" i="1"/>
  <c r="V142" i="7" s="1"/>
  <c r="BU466" i="1"/>
  <c r="AB190" i="7" s="1"/>
  <c r="BV466" i="1"/>
  <c r="AC190" i="7" s="1"/>
  <c r="BK387" i="1"/>
  <c r="R111" i="7" s="1"/>
  <c r="BL387" i="1"/>
  <c r="S111" i="7" s="1"/>
  <c r="BV430" i="1"/>
  <c r="AC154" i="7" s="1"/>
  <c r="BU430" i="1"/>
  <c r="AB154" i="7" s="1"/>
  <c r="BR460" i="1"/>
  <c r="Y184" i="7" s="1"/>
  <c r="BQ460" i="1"/>
  <c r="X184" i="7" s="1"/>
  <c r="BM388" i="1"/>
  <c r="T112" i="7" s="1"/>
  <c r="BN388" i="1"/>
  <c r="U112" i="7" s="1"/>
  <c r="BX407" i="1"/>
  <c r="AE131" i="7" s="1"/>
  <c r="BW407" i="1"/>
  <c r="AD131" i="7" s="1"/>
  <c r="BW464" i="1"/>
  <c r="AD188" i="7" s="1"/>
  <c r="BX464" i="1"/>
  <c r="AE188" i="7" s="1"/>
  <c r="BH407" i="1"/>
  <c r="O131" i="7" s="1"/>
  <c r="N31" i="7" s="1"/>
  <c r="CD435" i="1"/>
  <c r="CC435" i="1"/>
  <c r="BR406" i="1"/>
  <c r="Y130" i="7" s="1"/>
  <c r="BQ406" i="1"/>
  <c r="X130" i="7" s="1"/>
  <c r="BL432" i="1"/>
  <c r="S156" i="7" s="1"/>
  <c r="BK432" i="1"/>
  <c r="R156" i="7" s="1"/>
  <c r="BV473" i="1"/>
  <c r="AC197" i="7" s="1"/>
  <c r="BU473" i="1"/>
  <c r="AB197" i="7" s="1"/>
  <c r="BN441" i="1"/>
  <c r="U165" i="7" s="1"/>
  <c r="BM441" i="1"/>
  <c r="T165" i="7" s="1"/>
  <c r="BX405" i="1"/>
  <c r="AE129" i="7" s="1"/>
  <c r="BW405" i="1"/>
  <c r="AD129" i="7" s="1"/>
  <c r="CA460" i="1"/>
  <c r="AH184" i="7" s="1"/>
  <c r="CB460" i="1"/>
  <c r="AI184" i="7" s="1"/>
  <c r="BD388" i="1"/>
  <c r="K112" i="7" s="1"/>
  <c r="BC388" i="1"/>
  <c r="J112" i="7" s="1"/>
  <c r="CC469" i="1"/>
  <c r="CD469" i="1"/>
  <c r="BP421" i="1"/>
  <c r="W145" i="7" s="1"/>
  <c r="V45" i="7" s="1"/>
  <c r="BE447" i="1"/>
  <c r="L171" i="7" s="1"/>
  <c r="BF447" i="1"/>
  <c r="M171" i="7" s="1"/>
  <c r="CF462" i="1"/>
  <c r="CE462" i="1"/>
  <c r="D148" i="7"/>
  <c r="C148" i="7"/>
  <c r="B148" i="7"/>
  <c r="A149" i="7"/>
  <c r="CD410" i="1"/>
  <c r="CC410" i="1"/>
  <c r="CB391" i="1"/>
  <c r="AI115" i="7" s="1"/>
  <c r="CA391" i="1"/>
  <c r="AH115" i="7" s="1"/>
  <c r="BN428" i="1"/>
  <c r="U152" i="7" s="1"/>
  <c r="BM428" i="1"/>
  <c r="T152" i="7" s="1"/>
  <c r="BX403" i="1"/>
  <c r="AE127" i="7" s="1"/>
  <c r="BW403" i="1"/>
  <c r="AD127" i="7" s="1"/>
  <c r="BH461" i="1"/>
  <c r="O185" i="7" s="1"/>
  <c r="BG461" i="1"/>
  <c r="N185" i="7" s="1"/>
  <c r="BI448" i="1"/>
  <c r="P172" i="7" s="1"/>
  <c r="BJ448" i="1"/>
  <c r="Q172" i="7" s="1"/>
  <c r="BL459" i="1"/>
  <c r="S183" i="7" s="1"/>
  <c r="BK459" i="1"/>
  <c r="R183" i="7" s="1"/>
  <c r="BE441" i="1"/>
  <c r="L165" i="7" s="1"/>
  <c r="BF441" i="1"/>
  <c r="M165" i="7" s="1"/>
  <c r="C131" i="7"/>
  <c r="B131" i="7"/>
  <c r="A132" i="7"/>
  <c r="D131" i="7"/>
  <c r="BX383" i="1"/>
  <c r="AE107" i="7" s="1"/>
  <c r="BW383" i="1"/>
  <c r="AD107" i="7" s="1"/>
  <c r="BD463" i="1"/>
  <c r="K187" i="7" s="1"/>
  <c r="BC463" i="1"/>
  <c r="J187" i="7" s="1"/>
  <c r="BJ385" i="1"/>
  <c r="Q109" i="7" s="1"/>
  <c r="BI385" i="1"/>
  <c r="P109" i="7" s="1"/>
  <c r="BL405" i="1"/>
  <c r="S129" i="7" s="1"/>
  <c r="BK405" i="1"/>
  <c r="R129" i="7" s="1"/>
  <c r="BC446" i="1"/>
  <c r="J170" i="7" s="1"/>
  <c r="BD446" i="1"/>
  <c r="K170" i="7" s="1"/>
  <c r="BQ435" i="1"/>
  <c r="X159" i="7" s="1"/>
  <c r="BR435" i="1"/>
  <c r="Y159" i="7" s="1"/>
  <c r="BG423" i="1"/>
  <c r="N147" i="7" s="1"/>
  <c r="BH423" i="1"/>
  <c r="O147" i="7" s="1"/>
  <c r="BA464" i="1"/>
  <c r="H188" i="7" s="1"/>
  <c r="BB464" i="1"/>
  <c r="I188" i="7" s="1"/>
  <c r="A111" i="7"/>
  <c r="D110" i="7"/>
  <c r="B110" i="7"/>
  <c r="C110" i="7"/>
  <c r="CE471" i="1"/>
  <c r="CF471" i="1"/>
  <c r="BK397" i="1"/>
  <c r="R121" i="7" s="1"/>
  <c r="BL397" i="1"/>
  <c r="S121" i="7" s="1"/>
  <c r="BJ412" i="1"/>
  <c r="Q136" i="7" s="1"/>
  <c r="BI412" i="1"/>
  <c r="P136" i="7" s="1"/>
  <c r="BZ439" i="1"/>
  <c r="AG163" i="7" s="1"/>
  <c r="BY439" i="1"/>
  <c r="AF163" i="7" s="1"/>
  <c r="BR385" i="1"/>
  <c r="Y109" i="7" s="1"/>
  <c r="BQ385" i="1"/>
  <c r="X109" i="7" s="1"/>
  <c r="CB451" i="1"/>
  <c r="AI175" i="7" s="1"/>
  <c r="CA451" i="1"/>
  <c r="AH175" i="7" s="1"/>
  <c r="BO477" i="1"/>
  <c r="V201" i="7" s="1"/>
  <c r="BP477" i="1"/>
  <c r="W201" i="7" s="1"/>
  <c r="BU474" i="1"/>
  <c r="AB198" i="7" s="1"/>
  <c r="BV474" i="1"/>
  <c r="AC198" i="7" s="1"/>
  <c r="CF424" i="1"/>
  <c r="CE424" i="1"/>
  <c r="BF385" i="1"/>
  <c r="M109" i="7" s="1"/>
  <c r="BE385" i="1"/>
  <c r="L109" i="7" s="1"/>
  <c r="CF380" i="1"/>
  <c r="CE380" i="1"/>
  <c r="BH476" i="1"/>
  <c r="O200" i="7" s="1"/>
  <c r="BZ399" i="1"/>
  <c r="AG123" i="7" s="1"/>
  <c r="BY399" i="1"/>
  <c r="AF123" i="7" s="1"/>
  <c r="BX409" i="1"/>
  <c r="AE133" i="7" s="1"/>
  <c r="BW409" i="1"/>
  <c r="AD133" i="7" s="1"/>
  <c r="BH389" i="1"/>
  <c r="O113" i="7" s="1"/>
  <c r="BG389" i="1"/>
  <c r="N113" i="7" s="1"/>
  <c r="BT415" i="1"/>
  <c r="AA139" i="7" s="1"/>
  <c r="BS415" i="1"/>
  <c r="Z139" i="7" s="1"/>
  <c r="BD449" i="1"/>
  <c r="K173" i="7" s="1"/>
  <c r="BC449" i="1"/>
  <c r="J173" i="7" s="1"/>
  <c r="BC454" i="1"/>
  <c r="J178" i="7" s="1"/>
  <c r="BD454" i="1"/>
  <c r="K178" i="7" s="1"/>
  <c r="CF400" i="1"/>
  <c r="CE400" i="1"/>
  <c r="BM418" i="1"/>
  <c r="T142" i="7" s="1"/>
  <c r="BN418" i="1"/>
  <c r="U142" i="7" s="1"/>
  <c r="BJ426" i="1"/>
  <c r="Q150" i="7" s="1"/>
  <c r="BI426" i="1"/>
  <c r="P150" i="7" s="1"/>
  <c r="BC429" i="1"/>
  <c r="J153" i="7" s="1"/>
  <c r="BD429" i="1"/>
  <c r="K153" i="7" s="1"/>
  <c r="BN390" i="1"/>
  <c r="U114" i="7" s="1"/>
  <c r="BM390" i="1"/>
  <c r="T114" i="7" s="1"/>
  <c r="BR440" i="1"/>
  <c r="Y164" i="7" s="1"/>
  <c r="BQ440" i="1"/>
  <c r="X164" i="7" s="1"/>
  <c r="BR442" i="1"/>
  <c r="Y166" i="7" s="1"/>
  <c r="BQ442" i="1"/>
  <c r="X166" i="7" s="1"/>
  <c r="BF402" i="1"/>
  <c r="M126" i="7" s="1"/>
  <c r="BE402" i="1"/>
  <c r="L126" i="7" s="1"/>
  <c r="D122" i="7"/>
  <c r="A123" i="7"/>
  <c r="B122" i="7"/>
  <c r="C122" i="7"/>
  <c r="BZ401" i="1"/>
  <c r="AG125" i="7" s="1"/>
  <c r="BY401" i="1"/>
  <c r="AF125" i="7" s="1"/>
  <c r="BZ383" i="1"/>
  <c r="AG107" i="7" s="1"/>
  <c r="BY383" i="1"/>
  <c r="AF107" i="7" s="1"/>
  <c r="CC458" i="1"/>
  <c r="CD458" i="1"/>
  <c r="BN383" i="1"/>
  <c r="U107" i="7" s="1"/>
  <c r="BM383" i="1"/>
  <c r="T107" i="7" s="1"/>
  <c r="BD435" i="1"/>
  <c r="K159" i="7" s="1"/>
  <c r="BC435" i="1"/>
  <c r="J159" i="7" s="1"/>
  <c r="CF465" i="1"/>
  <c r="CE465" i="1"/>
  <c r="AK3" i="7"/>
  <c r="BZ475" i="1"/>
  <c r="AG199" i="7" s="1"/>
  <c r="AF99" i="7" s="1"/>
  <c r="CD400" i="1"/>
  <c r="CC400" i="1"/>
  <c r="BH435" i="1"/>
  <c r="O159" i="7" s="1"/>
  <c r="N59" i="7" s="1"/>
  <c r="BV405" i="1"/>
  <c r="AC129" i="7" s="1"/>
  <c r="AB29" i="7" s="1"/>
  <c r="BJ458" i="1"/>
  <c r="Q182" i="7" s="1"/>
  <c r="BI458" i="1"/>
  <c r="P182" i="7" s="1"/>
  <c r="CF435" i="1"/>
  <c r="CE435" i="1"/>
  <c r="BF443" i="1"/>
  <c r="M167" i="7" s="1"/>
  <c r="BE443" i="1"/>
  <c r="L167" i="7" s="1"/>
  <c r="BB405" i="1"/>
  <c r="I129" i="7" s="1"/>
  <c r="H29" i="7" s="1"/>
  <c r="BE449" i="1"/>
  <c r="L173" i="7" s="1"/>
  <c r="BF449" i="1"/>
  <c r="M173" i="7" s="1"/>
  <c r="CB402" i="1"/>
  <c r="AI126" i="7" s="1"/>
  <c r="CA402" i="1"/>
  <c r="AH126" i="7" s="1"/>
  <c r="CA431" i="1"/>
  <c r="AH155" i="7" s="1"/>
  <c r="CB431" i="1"/>
  <c r="AI155" i="7" s="1"/>
  <c r="BO466" i="1"/>
  <c r="V190" i="7" s="1"/>
  <c r="BP466" i="1"/>
  <c r="W190" i="7" s="1"/>
  <c r="BR416" i="1"/>
  <c r="Y140" i="7" s="1"/>
  <c r="BQ416" i="1"/>
  <c r="X140" i="7" s="1"/>
  <c r="BT399" i="1"/>
  <c r="AA123" i="7" s="1"/>
  <c r="BS399" i="1"/>
  <c r="Z123" i="7" s="1"/>
  <c r="CE467" i="1"/>
  <c r="CF467" i="1"/>
  <c r="BZ413" i="1"/>
  <c r="AG137" i="7" s="1"/>
  <c r="BY413" i="1"/>
  <c r="AF137" i="7" s="1"/>
  <c r="BH447" i="1"/>
  <c r="O171" i="7" s="1"/>
  <c r="BG447" i="1"/>
  <c r="N171" i="7" s="1"/>
  <c r="BP403" i="1"/>
  <c r="W127" i="7" s="1"/>
  <c r="BO403" i="1"/>
  <c r="V127" i="7" s="1"/>
  <c r="BS454" i="1"/>
  <c r="Z178" i="7" s="1"/>
  <c r="BT454" i="1"/>
  <c r="AA178" i="7" s="1"/>
  <c r="CD456" i="1"/>
  <c r="CC456" i="1"/>
  <c r="BD444" i="1"/>
  <c r="K168" i="7" s="1"/>
  <c r="BC444" i="1"/>
  <c r="J168" i="7" s="1"/>
  <c r="BL382" i="1"/>
  <c r="S106" i="7" s="1"/>
  <c r="BK382" i="1"/>
  <c r="R106" i="7" s="1"/>
  <c r="BV450" i="1"/>
  <c r="AC174" i="7" s="1"/>
  <c r="BU450" i="1"/>
  <c r="AB174" i="7" s="1"/>
  <c r="A179" i="7"/>
  <c r="B179" i="7"/>
  <c r="A180" i="7"/>
  <c r="D179" i="7"/>
  <c r="C179" i="7"/>
  <c r="BU418" i="1"/>
  <c r="AB142" i="7" s="1"/>
  <c r="BV418" i="1"/>
  <c r="AC142" i="7" s="1"/>
  <c r="D111" i="7"/>
  <c r="A112" i="7"/>
  <c r="C111" i="7"/>
  <c r="B111" i="7"/>
  <c r="BM393" i="1"/>
  <c r="T117" i="7" s="1"/>
  <c r="BN393" i="1"/>
  <c r="U117" i="7" s="1"/>
  <c r="BS421" i="1"/>
  <c r="Z145" i="7" s="1"/>
  <c r="BT421" i="1"/>
  <c r="AA145" i="7" s="1"/>
  <c r="BY424" i="1"/>
  <c r="AF148" i="7" s="1"/>
  <c r="BZ424" i="1"/>
  <c r="AG148" i="7" s="1"/>
  <c r="CC461" i="1"/>
  <c r="CD461" i="1"/>
  <c r="D162" i="7"/>
  <c r="B162" i="7"/>
  <c r="C162" i="7"/>
  <c r="A163" i="7"/>
  <c r="BZ446" i="1"/>
  <c r="AG170" i="7" s="1"/>
  <c r="BY446" i="1"/>
  <c r="AF170" i="7" s="1"/>
  <c r="CD428" i="1"/>
  <c r="CC428" i="1"/>
  <c r="BO472" i="1"/>
  <c r="V196" i="7" s="1"/>
  <c r="BP472" i="1"/>
  <c r="W196" i="7" s="1"/>
  <c r="BW435" i="1"/>
  <c r="AD159" i="7" s="1"/>
  <c r="BX435" i="1"/>
  <c r="AE159" i="7" s="1"/>
  <c r="BB393" i="1"/>
  <c r="I117" i="7" s="1"/>
  <c r="BA393" i="1"/>
  <c r="H117" i="7" s="1"/>
  <c r="BL458" i="1"/>
  <c r="S182" i="7" s="1"/>
  <c r="BK458" i="1"/>
  <c r="R182" i="7" s="1"/>
  <c r="BT469" i="1"/>
  <c r="AA193" i="7" s="1"/>
  <c r="BS469" i="1"/>
  <c r="Z193" i="7" s="1"/>
  <c r="BO392" i="1"/>
  <c r="V116" i="7" s="1"/>
  <c r="BP392" i="1"/>
  <c r="W116" i="7" s="1"/>
  <c r="BT459" i="1"/>
  <c r="AA183" i="7" s="1"/>
  <c r="BS459" i="1"/>
  <c r="Z183" i="7" s="1"/>
  <c r="BF476" i="1"/>
  <c r="M200" i="7" s="1"/>
  <c r="BE476" i="1"/>
  <c r="L200" i="7" s="1"/>
  <c r="BR478" i="1"/>
  <c r="Y202" i="7" s="1"/>
  <c r="BQ478" i="1"/>
  <c r="X202" i="7" s="1"/>
  <c r="BT432" i="1"/>
  <c r="AA156" i="7" s="1"/>
  <c r="BS432" i="1"/>
  <c r="Z156" i="7" s="1"/>
  <c r="CB457" i="1"/>
  <c r="AI181" i="7" s="1"/>
  <c r="CA457" i="1"/>
  <c r="AH181" i="7" s="1"/>
  <c r="BR426" i="1"/>
  <c r="Y150" i="7" s="1"/>
  <c r="BQ426" i="1"/>
  <c r="X150" i="7" s="1"/>
  <c r="A167" i="7"/>
  <c r="C166" i="7"/>
  <c r="D166" i="7"/>
  <c r="B166" i="7"/>
  <c r="BX426" i="1"/>
  <c r="AE150" i="7" s="1"/>
  <c r="BW426" i="1"/>
  <c r="AD150" i="7" s="1"/>
  <c r="BT463" i="1"/>
  <c r="AA187" i="7" s="1"/>
  <c r="BS463" i="1"/>
  <c r="Z187" i="7" s="1"/>
  <c r="BD419" i="1"/>
  <c r="K143" i="7" s="1"/>
  <c r="BC419" i="1"/>
  <c r="J143" i="7" s="1"/>
  <c r="BH444" i="1"/>
  <c r="O168" i="7" s="1"/>
  <c r="BG444" i="1"/>
  <c r="N168" i="7" s="1"/>
  <c r="BV456" i="1"/>
  <c r="AC180" i="7" s="1"/>
  <c r="BU456" i="1"/>
  <c r="AB180" i="7" s="1"/>
  <c r="C130" i="7"/>
  <c r="D130" i="7"/>
  <c r="A131" i="7"/>
  <c r="B130" i="7"/>
  <c r="BX433" i="1"/>
  <c r="AE157" i="7" s="1"/>
  <c r="BW433" i="1"/>
  <c r="AD157" i="7" s="1"/>
  <c r="BD385" i="1"/>
  <c r="K109" i="7" s="1"/>
  <c r="BC385" i="1"/>
  <c r="J109" i="7" s="1"/>
  <c r="CB469" i="1"/>
  <c r="AI193" i="7" s="1"/>
  <c r="CA469" i="1"/>
  <c r="AH193" i="7" s="1"/>
  <c r="BI464" i="1"/>
  <c r="P188" i="7" s="1"/>
  <c r="BJ464" i="1"/>
  <c r="Q188" i="7" s="1"/>
  <c r="CB389" i="1"/>
  <c r="AI113" i="7" s="1"/>
  <c r="CA389" i="1"/>
  <c r="AH113" i="7" s="1"/>
  <c r="BT457" i="1"/>
  <c r="AA181" i="7" s="1"/>
  <c r="BS457" i="1"/>
  <c r="Z181" i="7" s="1"/>
  <c r="BF448" i="1"/>
  <c r="M172" i="7" s="1"/>
  <c r="L72" i="7" s="1"/>
  <c r="BB397" i="1"/>
  <c r="I121" i="7" s="1"/>
  <c r="BA397" i="1"/>
  <c r="H121" i="7" s="1"/>
  <c r="BY469" i="1"/>
  <c r="AF193" i="7" s="1"/>
  <c r="BZ469" i="1"/>
  <c r="AG193" i="7" s="1"/>
  <c r="A145" i="7"/>
  <c r="D144" i="7"/>
  <c r="C144" i="7"/>
  <c r="B144" i="7"/>
  <c r="BX477" i="1"/>
  <c r="AE201" i="7" s="1"/>
  <c r="BW475" i="1"/>
  <c r="AD199" i="7" s="1"/>
  <c r="BX475" i="1"/>
  <c r="AE199" i="7" s="1"/>
  <c r="CD436" i="1"/>
  <c r="CC436" i="1"/>
  <c r="BT446" i="1"/>
  <c r="AA170" i="7" s="1"/>
  <c r="BS446" i="1"/>
  <c r="Z170" i="7" s="1"/>
  <c r="BJ440" i="1"/>
  <c r="Q164" i="7" s="1"/>
  <c r="BI440" i="1"/>
  <c r="P164" i="7" s="1"/>
  <c r="BZ443" i="1"/>
  <c r="AG167" i="7" s="1"/>
  <c r="BY443" i="1"/>
  <c r="AF167" i="7" s="1"/>
  <c r="C194" i="7"/>
  <c r="B194" i="7"/>
  <c r="A195" i="7"/>
  <c r="D194" i="7"/>
  <c r="BR386" i="1"/>
  <c r="Y110" i="7" s="1"/>
  <c r="BQ386" i="1"/>
  <c r="X110" i="7" s="1"/>
  <c r="BG394" i="1"/>
  <c r="N118" i="7" s="1"/>
  <c r="BH394" i="1"/>
  <c r="O118" i="7" s="1"/>
  <c r="BF464" i="1"/>
  <c r="M188" i="7" s="1"/>
  <c r="BE464" i="1"/>
  <c r="L188" i="7" s="1"/>
  <c r="BO439" i="1"/>
  <c r="V163" i="7" s="1"/>
  <c r="BP439" i="1"/>
  <c r="W163" i="7" s="1"/>
  <c r="BN406" i="1"/>
  <c r="U130" i="7" s="1"/>
  <c r="BM406" i="1"/>
  <c r="T130" i="7" s="1"/>
  <c r="BL444" i="1"/>
  <c r="S168" i="7" s="1"/>
  <c r="BK444" i="1"/>
  <c r="R168" i="7" s="1"/>
  <c r="CE446" i="1"/>
  <c r="CF446" i="1"/>
  <c r="BX474" i="1"/>
  <c r="AE198" i="7" s="1"/>
  <c r="BW474" i="1"/>
  <c r="AD198" i="7" s="1"/>
  <c r="BG468" i="1"/>
  <c r="N192" i="7" s="1"/>
  <c r="BH468" i="1"/>
  <c r="O192" i="7" s="1"/>
  <c r="BN400" i="1"/>
  <c r="U124" i="7" s="1"/>
  <c r="BM400" i="1"/>
  <c r="T124" i="7" s="1"/>
  <c r="BG428" i="1"/>
  <c r="N152" i="7" s="1"/>
  <c r="BH428" i="1"/>
  <c r="O152" i="7" s="1"/>
  <c r="BJ429" i="1"/>
  <c r="Q153" i="7" s="1"/>
  <c r="BI429" i="1"/>
  <c r="P153" i="7" s="1"/>
  <c r="BX439" i="1"/>
  <c r="AE163" i="7" s="1"/>
  <c r="BW439" i="1"/>
  <c r="AD163" i="7" s="1"/>
  <c r="BN387" i="1"/>
  <c r="U111" i="7" s="1"/>
  <c r="BM387" i="1"/>
  <c r="T111" i="7" s="1"/>
  <c r="BN463" i="1"/>
  <c r="U187" i="7" s="1"/>
  <c r="BM463" i="1"/>
  <c r="T187" i="7" s="1"/>
  <c r="BE474" i="1"/>
  <c r="L198" i="7" s="1"/>
  <c r="BF474" i="1"/>
  <c r="M198" i="7" s="1"/>
  <c r="BY464" i="1"/>
  <c r="AF188" i="7" s="1"/>
  <c r="BZ464" i="1"/>
  <c r="AG188" i="7" s="1"/>
  <c r="BE456" i="1"/>
  <c r="L180" i="7" s="1"/>
  <c r="BF456" i="1"/>
  <c r="M180" i="7" s="1"/>
  <c r="BX385" i="1"/>
  <c r="AE109" i="7" s="1"/>
  <c r="BW385" i="1"/>
  <c r="AD109" i="7" s="1"/>
  <c r="BU464" i="1"/>
  <c r="AB188" i="7" s="1"/>
  <c r="BV464" i="1"/>
  <c r="AC188" i="7" s="1"/>
  <c r="BV406" i="1"/>
  <c r="AC130" i="7" s="1"/>
  <c r="BU406" i="1"/>
  <c r="AB130" i="7" s="1"/>
  <c r="BI455" i="1"/>
  <c r="P179" i="7" s="1"/>
  <c r="BJ455" i="1"/>
  <c r="Q179" i="7" s="1"/>
  <c r="CB412" i="1"/>
  <c r="AI136" i="7" s="1"/>
  <c r="CA412" i="1"/>
  <c r="AH136" i="7" s="1"/>
  <c r="BJ389" i="1"/>
  <c r="Q113" i="7" s="1"/>
  <c r="BI389" i="1"/>
  <c r="P113" i="7" s="1"/>
  <c r="BH387" i="1"/>
  <c r="O111" i="7" s="1"/>
  <c r="BG387" i="1"/>
  <c r="N111" i="7" s="1"/>
  <c r="CB396" i="1"/>
  <c r="AI120" i="7" s="1"/>
  <c r="CA396" i="1"/>
  <c r="AH120" i="7" s="1"/>
  <c r="BM460" i="1"/>
  <c r="T184" i="7" s="1"/>
  <c r="BN460" i="1"/>
  <c r="U184" i="7" s="1"/>
  <c r="BF391" i="1"/>
  <c r="M115" i="7" s="1"/>
  <c r="BE391" i="1"/>
  <c r="L115" i="7" s="1"/>
  <c r="CD432" i="1"/>
  <c r="CC432" i="1"/>
  <c r="CB381" i="1"/>
  <c r="AI105" i="7" s="1"/>
  <c r="CA381" i="1"/>
  <c r="AH105" i="7" s="1"/>
  <c r="BD474" i="1"/>
  <c r="K198" i="7" s="1"/>
  <c r="BC474" i="1"/>
  <c r="J198" i="7" s="1"/>
  <c r="B125" i="7"/>
  <c r="A126" i="7"/>
  <c r="D125" i="7"/>
  <c r="C125" i="7"/>
  <c r="BB380" i="1"/>
  <c r="I104" i="7" s="1"/>
  <c r="BA380" i="1"/>
  <c r="H104" i="7" s="1"/>
  <c r="BR384" i="1"/>
  <c r="Y108" i="7" s="1"/>
  <c r="BQ384" i="1"/>
  <c r="X108" i="7" s="1"/>
  <c r="BT413" i="1"/>
  <c r="AA137" i="7" s="1"/>
  <c r="BS413" i="1"/>
  <c r="Z137" i="7" s="1"/>
  <c r="BQ472" i="1"/>
  <c r="X196" i="7" s="1"/>
  <c r="BR472" i="1"/>
  <c r="Y196" i="7" s="1"/>
  <c r="BZ466" i="1"/>
  <c r="AG190" i="7" s="1"/>
  <c r="BY466" i="1"/>
  <c r="AF190" i="7" s="1"/>
  <c r="BB458" i="1"/>
  <c r="I182" i="7" s="1"/>
  <c r="BA458" i="1"/>
  <c r="H182" i="7" s="1"/>
  <c r="BN407" i="1"/>
  <c r="U131" i="7" s="1"/>
  <c r="BM407" i="1"/>
  <c r="T131" i="7" s="1"/>
  <c r="BX441" i="1"/>
  <c r="AE165" i="7" s="1"/>
  <c r="BW441" i="1"/>
  <c r="AD165" i="7" s="1"/>
  <c r="BB406" i="1"/>
  <c r="I130" i="7" s="1"/>
  <c r="BA406" i="1"/>
  <c r="H130" i="7" s="1"/>
  <c r="BD424" i="1"/>
  <c r="K148" i="7" s="1"/>
  <c r="BC424" i="1"/>
  <c r="J148" i="7" s="1"/>
  <c r="BP426" i="1"/>
  <c r="W150" i="7" s="1"/>
  <c r="BO426" i="1"/>
  <c r="V150" i="7" s="1"/>
  <c r="BZ404" i="1"/>
  <c r="AG128" i="7" s="1"/>
  <c r="BY404" i="1"/>
  <c r="AF128" i="7" s="1"/>
  <c r="BN433" i="1"/>
  <c r="U157" i="7" s="1"/>
  <c r="BM433" i="1"/>
  <c r="T157" i="7" s="1"/>
  <c r="B181" i="7"/>
  <c r="C181" i="7"/>
  <c r="D181" i="7"/>
  <c r="A182" i="7"/>
  <c r="BB477" i="1"/>
  <c r="I201" i="7" s="1"/>
  <c r="BA477" i="1"/>
  <c r="H201" i="7" s="1"/>
  <c r="CE456" i="1"/>
  <c r="CF456" i="1"/>
  <c r="BJ470" i="1"/>
  <c r="Q194" i="7" s="1"/>
  <c r="BI470" i="1"/>
  <c r="P194" i="7" s="1"/>
  <c r="BL413" i="1"/>
  <c r="S137" i="7" s="1"/>
  <c r="BK413" i="1"/>
  <c r="R137" i="7" s="1"/>
  <c r="CD385" i="1"/>
  <c r="CC385" i="1"/>
  <c r="D180" i="7"/>
  <c r="C180" i="7"/>
  <c r="B180" i="7"/>
  <c r="A181" i="7"/>
  <c r="BC476" i="1"/>
  <c r="J200" i="7" s="1"/>
  <c r="BD476" i="1"/>
  <c r="K200" i="7" s="1"/>
  <c r="BT422" i="1"/>
  <c r="AA146" i="7" s="1"/>
  <c r="BS422" i="1"/>
  <c r="Z146" i="7" s="1"/>
  <c r="BW472" i="1"/>
  <c r="AD196" i="7" s="1"/>
  <c r="BX472" i="1"/>
  <c r="AE196" i="7" s="1"/>
  <c r="BR383" i="1"/>
  <c r="Y107" i="7" s="1"/>
  <c r="BQ383" i="1"/>
  <c r="X107" i="7" s="1"/>
  <c r="BR419" i="1"/>
  <c r="Y143" i="7" s="1"/>
  <c r="BQ419" i="1"/>
  <c r="X143" i="7" s="1"/>
  <c r="BA469" i="1"/>
  <c r="H193" i="7" s="1"/>
  <c r="BB469" i="1"/>
  <c r="I193" i="7" s="1"/>
  <c r="BM442" i="1"/>
  <c r="T166" i="7" s="1"/>
  <c r="BN442" i="1"/>
  <c r="U166" i="7" s="1"/>
  <c r="BI420" i="1"/>
  <c r="P144" i="7" s="1"/>
  <c r="BJ420" i="1"/>
  <c r="Q144" i="7" s="1"/>
  <c r="BY463" i="1"/>
  <c r="AF187" i="7" s="1"/>
  <c r="BZ463" i="1"/>
  <c r="AG187" i="7" s="1"/>
  <c r="BK425" i="1"/>
  <c r="R149" i="7" s="1"/>
  <c r="BL425" i="1"/>
  <c r="S149" i="7" s="1"/>
  <c r="BJ387" i="1"/>
  <c r="Q111" i="7" s="1"/>
  <c r="BI387" i="1"/>
  <c r="P111" i="7" s="1"/>
  <c r="BO473" i="1"/>
  <c r="V197" i="7" s="1"/>
  <c r="BP473" i="1"/>
  <c r="W197" i="7" s="1"/>
  <c r="BF439" i="1"/>
  <c r="M163" i="7" s="1"/>
  <c r="BE439" i="1"/>
  <c r="L163" i="7" s="1"/>
  <c r="BA446" i="1"/>
  <c r="H170" i="7" s="1"/>
  <c r="BB446" i="1"/>
  <c r="I170" i="7" s="1"/>
  <c r="BZ388" i="1"/>
  <c r="AG112" i="7" s="1"/>
  <c r="BY388" i="1"/>
  <c r="AF112" i="7" s="1"/>
  <c r="BE388" i="1"/>
  <c r="L112" i="7" s="1"/>
  <c r="BF388" i="1"/>
  <c r="M112" i="7" s="1"/>
  <c r="CA476" i="1"/>
  <c r="AH200" i="7" s="1"/>
  <c r="CB476" i="1"/>
  <c r="AI200" i="7" s="1"/>
  <c r="BX386" i="1"/>
  <c r="AE110" i="7" s="1"/>
  <c r="BW386" i="1"/>
  <c r="AD110" i="7" s="1"/>
  <c r="BC466" i="1"/>
  <c r="J190" i="7" s="1"/>
  <c r="BD466" i="1"/>
  <c r="K190" i="7" s="1"/>
  <c r="BE414" i="1"/>
  <c r="L138" i="7" s="1"/>
  <c r="BF414" i="1"/>
  <c r="M138" i="7" s="1"/>
  <c r="BA409" i="1"/>
  <c r="H133" i="7" s="1"/>
  <c r="BB409" i="1"/>
  <c r="I133" i="7" s="1"/>
  <c r="BD415" i="1"/>
  <c r="K139" i="7" s="1"/>
  <c r="BC415" i="1"/>
  <c r="J139" i="7" s="1"/>
  <c r="A191" i="7"/>
  <c r="B190" i="7"/>
  <c r="D190" i="7"/>
  <c r="C190" i="7"/>
  <c r="CB423" i="1"/>
  <c r="AI147" i="7" s="1"/>
  <c r="CA423" i="1"/>
  <c r="AH147" i="7" s="1"/>
  <c r="BD440" i="1"/>
  <c r="K164" i="7" s="1"/>
  <c r="BC440" i="1"/>
  <c r="J164" i="7" s="1"/>
  <c r="BX437" i="1"/>
  <c r="AE161" i="7" s="1"/>
  <c r="BW437" i="1"/>
  <c r="AD161" i="7" s="1"/>
  <c r="BQ451" i="1"/>
  <c r="X175" i="7" s="1"/>
  <c r="BR451" i="1"/>
  <c r="Y175" i="7" s="1"/>
  <c r="CE460" i="1"/>
  <c r="CF460" i="1"/>
  <c r="BZ438" i="1"/>
  <c r="AG162" i="7" s="1"/>
  <c r="BY438" i="1"/>
  <c r="AF162" i="7" s="1"/>
  <c r="CD414" i="1"/>
  <c r="CC414" i="1"/>
  <c r="BY381" i="1"/>
  <c r="AF105" i="7" s="1"/>
  <c r="BZ381" i="1"/>
  <c r="AG105" i="7" s="1"/>
  <c r="D132" i="7"/>
  <c r="C132" i="7"/>
  <c r="B132" i="7"/>
  <c r="A133" i="7"/>
  <c r="BF472" i="1"/>
  <c r="M196" i="7" s="1"/>
  <c r="BE472" i="1"/>
  <c r="L196" i="7" s="1"/>
  <c r="CB471" i="1"/>
  <c r="AI195" i="7" s="1"/>
  <c r="CA471" i="1"/>
  <c r="AH195" i="7" s="1"/>
  <c r="BD469" i="1"/>
  <c r="K193" i="7" s="1"/>
  <c r="BC469" i="1"/>
  <c r="J193" i="7" s="1"/>
  <c r="CB384" i="1"/>
  <c r="AI108" i="7" s="1"/>
  <c r="CA384" i="1"/>
  <c r="AH108" i="7" s="1"/>
  <c r="BF466" i="1"/>
  <c r="M190" i="7" s="1"/>
  <c r="BE466" i="1"/>
  <c r="L190" i="7" s="1"/>
  <c r="BT390" i="1"/>
  <c r="AA114" i="7" s="1"/>
  <c r="BS390" i="1"/>
  <c r="Z114" i="7" s="1"/>
  <c r="BX399" i="1"/>
  <c r="AE123" i="7" s="1"/>
  <c r="BW399" i="1"/>
  <c r="AD123" i="7" s="1"/>
  <c r="BN432" i="1"/>
  <c r="U156" i="7" s="1"/>
  <c r="BM432" i="1"/>
  <c r="T156" i="7" s="1"/>
  <c r="CF428" i="1"/>
  <c r="CE428" i="1"/>
  <c r="BW450" i="1"/>
  <c r="AD174" i="7" s="1"/>
  <c r="BX450" i="1"/>
  <c r="AE174" i="7" s="1"/>
  <c r="CE419" i="1"/>
  <c r="CF419" i="1"/>
  <c r="B142" i="7"/>
  <c r="A143" i="7"/>
  <c r="C142" i="7"/>
  <c r="D142" i="7"/>
  <c r="BJ403" i="1"/>
  <c r="Q127" i="7" s="1"/>
  <c r="BI403" i="1"/>
  <c r="P127" i="7" s="1"/>
  <c r="CF436" i="1"/>
  <c r="CE436" i="1"/>
  <c r="BN417" i="1"/>
  <c r="U141" i="7" s="1"/>
  <c r="BM417" i="1"/>
  <c r="T141" i="7" s="1"/>
  <c r="BR415" i="1"/>
  <c r="Y139" i="7" s="1"/>
  <c r="BQ415" i="1"/>
  <c r="X139" i="7" s="1"/>
  <c r="BZ396" i="1"/>
  <c r="AG120" i="7" s="1"/>
  <c r="BY396" i="1"/>
  <c r="AF120" i="7" s="1"/>
  <c r="BZ415" i="1"/>
  <c r="AG139" i="7" s="1"/>
  <c r="AF39" i="7" s="1"/>
  <c r="CB405" i="1"/>
  <c r="AI129" i="7" s="1"/>
  <c r="CA405" i="1"/>
  <c r="AH129" i="7" s="1"/>
  <c r="BL392" i="1"/>
  <c r="S116" i="7" s="1"/>
  <c r="BK392" i="1"/>
  <c r="R116" i="7" s="1"/>
  <c r="BY411" i="1"/>
  <c r="AF135" i="7" s="1"/>
  <c r="BZ411" i="1"/>
  <c r="AG135" i="7" s="1"/>
  <c r="BT397" i="1"/>
  <c r="AA121" i="7" s="1"/>
  <c r="BS397" i="1"/>
  <c r="Z121" i="7" s="1"/>
  <c r="BH390" i="1"/>
  <c r="O114" i="7" s="1"/>
  <c r="BG390" i="1"/>
  <c r="N114" i="7" s="1"/>
  <c r="BZ384" i="1"/>
  <c r="AG108" i="7" s="1"/>
  <c r="BY384" i="1"/>
  <c r="AF108" i="7" s="1"/>
  <c r="CF407" i="1"/>
  <c r="CE407" i="1"/>
  <c r="CB455" i="1"/>
  <c r="AI179" i="7" s="1"/>
  <c r="CA455" i="1"/>
  <c r="AH179" i="7" s="1"/>
  <c r="BJ395" i="1"/>
  <c r="Q119" i="7" s="1"/>
  <c r="BI395" i="1"/>
  <c r="P119" i="7" s="1"/>
  <c r="BQ464" i="1"/>
  <c r="X188" i="7" s="1"/>
  <c r="BR464" i="1"/>
  <c r="Y188" i="7" s="1"/>
  <c r="BG456" i="1"/>
  <c r="N180" i="7" s="1"/>
  <c r="BH456" i="1"/>
  <c r="O180" i="7" s="1"/>
  <c r="BU422" i="1"/>
  <c r="AB146" i="7" s="1"/>
  <c r="BV422" i="1"/>
  <c r="AC146" i="7" s="1"/>
  <c r="B115" i="7"/>
  <c r="D115" i="7"/>
  <c r="A116" i="7"/>
  <c r="C115" i="7"/>
  <c r="CF420" i="1"/>
  <c r="CE420" i="1"/>
  <c r="BA424" i="1"/>
  <c r="H148" i="7" s="1"/>
  <c r="BB424" i="1"/>
  <c r="I148" i="7" s="1"/>
  <c r="CC392" i="1"/>
  <c r="CD392" i="1"/>
  <c r="BX478" i="1"/>
  <c r="AE202" i="7" s="1"/>
  <c r="BW478" i="1"/>
  <c r="AD202" i="7" s="1"/>
  <c r="D175" i="7"/>
  <c r="C175" i="7"/>
  <c r="B175" i="7"/>
  <c r="A176" i="7"/>
  <c r="BZ436" i="1"/>
  <c r="AG160" i="7" s="1"/>
  <c r="BY436" i="1"/>
  <c r="AF160" i="7" s="1"/>
  <c r="C147" i="7"/>
  <c r="A148" i="7"/>
  <c r="B147" i="7"/>
  <c r="D147" i="7"/>
  <c r="CC445" i="1"/>
  <c r="CD445" i="1"/>
  <c r="BO382" i="1"/>
  <c r="V106" i="7" s="1"/>
  <c r="BP382" i="1"/>
  <c r="W106" i="7" s="1"/>
  <c r="BP449" i="1"/>
  <c r="W173" i="7" s="1"/>
  <c r="BO449" i="1"/>
  <c r="V173" i="7" s="1"/>
  <c r="BD420" i="1"/>
  <c r="K144" i="7" s="1"/>
  <c r="BC420" i="1"/>
  <c r="J144" i="7" s="1"/>
  <c r="BK477" i="1"/>
  <c r="R201" i="7" s="1"/>
  <c r="BL477" i="1"/>
  <c r="S201" i="7" s="1"/>
  <c r="BG450" i="1"/>
  <c r="N174" i="7" s="1"/>
  <c r="BH450" i="1"/>
  <c r="O174" i="7" s="1"/>
  <c r="BS466" i="1"/>
  <c r="Z190" i="7" s="1"/>
  <c r="BT466" i="1"/>
  <c r="AA190" i="7" s="1"/>
  <c r="BX406" i="1"/>
  <c r="AE130" i="7" s="1"/>
  <c r="BW406" i="1"/>
  <c r="AD130" i="7" s="1"/>
  <c r="CB386" i="1"/>
  <c r="AI110" i="7" s="1"/>
  <c r="CA386" i="1"/>
  <c r="AH110" i="7" s="1"/>
  <c r="BP402" i="1"/>
  <c r="W126" i="7" s="1"/>
  <c r="BO402" i="1"/>
  <c r="V126" i="7" s="1"/>
  <c r="BR427" i="1"/>
  <c r="Y151" i="7" s="1"/>
  <c r="BQ427" i="1"/>
  <c r="X151" i="7" s="1"/>
  <c r="BN443" i="1"/>
  <c r="U167" i="7" s="1"/>
  <c r="BM443" i="1"/>
  <c r="T167" i="7" s="1"/>
  <c r="BP475" i="1"/>
  <c r="W199" i="7" s="1"/>
  <c r="BO475" i="1"/>
  <c r="V199" i="7" s="1"/>
  <c r="C197" i="7"/>
  <c r="B197" i="7"/>
  <c r="A198" i="7"/>
  <c r="D197" i="7"/>
  <c r="BP474" i="1"/>
  <c r="W198" i="7" s="1"/>
  <c r="BO474" i="1"/>
  <c r="V198" i="7" s="1"/>
  <c r="BU463" i="1"/>
  <c r="AB187" i="7" s="1"/>
  <c r="BV463" i="1"/>
  <c r="AC187" i="7" s="1"/>
  <c r="BG467" i="1"/>
  <c r="N191" i="7" s="1"/>
  <c r="BH467" i="1"/>
  <c r="O191" i="7" s="1"/>
  <c r="BR396" i="1"/>
  <c r="Y120" i="7" s="1"/>
  <c r="BQ396" i="1"/>
  <c r="X120" i="7" s="1"/>
  <c r="BB382" i="1"/>
  <c r="I106" i="7" s="1"/>
  <c r="BA382" i="1"/>
  <c r="H106" i="7" s="1"/>
  <c r="CD403" i="1"/>
  <c r="CC403" i="1"/>
  <c r="BX428" i="1"/>
  <c r="AE152" i="7" s="1"/>
  <c r="BW428" i="1"/>
  <c r="AD152" i="7" s="1"/>
  <c r="CF402" i="1"/>
  <c r="CE402" i="1"/>
  <c r="BD404" i="1"/>
  <c r="K128" i="7" s="1"/>
  <c r="BC404" i="1"/>
  <c r="J128" i="7" s="1"/>
  <c r="BR443" i="1"/>
  <c r="Y167" i="7" s="1"/>
  <c r="BQ443" i="1"/>
  <c r="X167" i="7" s="1"/>
  <c r="BM457" i="1"/>
  <c r="T181" i="7" s="1"/>
  <c r="BN457" i="1"/>
  <c r="U181" i="7" s="1"/>
  <c r="CD383" i="1"/>
  <c r="CC383" i="1"/>
  <c r="CF447" i="1"/>
  <c r="CE447" i="1"/>
  <c r="BB403" i="1"/>
  <c r="I127" i="7" s="1"/>
  <c r="BA403" i="1"/>
  <c r="H127" i="7" s="1"/>
  <c r="BH401" i="1"/>
  <c r="O125" i="7" s="1"/>
  <c r="BG401" i="1"/>
  <c r="N125" i="7" s="1"/>
  <c r="BD438" i="1"/>
  <c r="K162" i="7" s="1"/>
  <c r="BC438" i="1"/>
  <c r="J162" i="7" s="1"/>
  <c r="BA436" i="1"/>
  <c r="H160" i="7" s="1"/>
  <c r="BB436" i="1"/>
  <c r="I160" i="7" s="1"/>
  <c r="BM396" i="1"/>
  <c r="T120" i="7" s="1"/>
  <c r="BN396" i="1"/>
  <c r="U120" i="7" s="1"/>
  <c r="BD421" i="1"/>
  <c r="K145" i="7" s="1"/>
  <c r="BC421" i="1"/>
  <c r="J145" i="7" s="1"/>
  <c r="CB419" i="1"/>
  <c r="AI143" i="7" s="1"/>
  <c r="CA419" i="1"/>
  <c r="AH143" i="7" s="1"/>
  <c r="CF417" i="1"/>
  <c r="CE417" i="1"/>
  <c r="CD444" i="1"/>
  <c r="BM459" i="1"/>
  <c r="T183" i="7" s="1"/>
  <c r="BN459" i="1"/>
  <c r="U183" i="7" s="1"/>
  <c r="BG472" i="1"/>
  <c r="N196" i="7" s="1"/>
  <c r="BH472" i="1"/>
  <c r="O196" i="7" s="1"/>
  <c r="BL385" i="1"/>
  <c r="S109" i="7" s="1"/>
  <c r="BK385" i="1"/>
  <c r="R109" i="7" s="1"/>
  <c r="BT389" i="1"/>
  <c r="AA113" i="7" s="1"/>
  <c r="Z13" i="7" s="1"/>
  <c r="BH393" i="1"/>
  <c r="O117" i="7" s="1"/>
  <c r="BG393" i="1"/>
  <c r="N117" i="7" s="1"/>
  <c r="CA466" i="1"/>
  <c r="AH190" i="7" s="1"/>
  <c r="CB466" i="1"/>
  <c r="AI190" i="7" s="1"/>
  <c r="BC393" i="1"/>
  <c r="J117" i="7" s="1"/>
  <c r="BD393" i="1"/>
  <c r="K117" i="7" s="1"/>
  <c r="BM475" i="1"/>
  <c r="T199" i="7" s="1"/>
  <c r="BN475" i="1"/>
  <c r="U199" i="7" s="1"/>
  <c r="D195" i="7"/>
  <c r="C195" i="7"/>
  <c r="B195" i="7"/>
  <c r="A196" i="7"/>
  <c r="BH380" i="1"/>
  <c r="O104" i="7" s="1"/>
  <c r="BG380" i="1"/>
  <c r="N104" i="7" s="1"/>
  <c r="BK433" i="1"/>
  <c r="R157" i="7" s="1"/>
  <c r="BL433" i="1"/>
  <c r="S157" i="7" s="1"/>
  <c r="BN395" i="1"/>
  <c r="U119" i="7" s="1"/>
  <c r="BM395" i="1"/>
  <c r="T119" i="7" s="1"/>
  <c r="C146" i="7"/>
  <c r="A147" i="7"/>
  <c r="D146" i="7"/>
  <c r="B146" i="7"/>
  <c r="CE391" i="1"/>
  <c r="CF391" i="1"/>
  <c r="BZ397" i="1"/>
  <c r="AG121" i="7" s="1"/>
  <c r="BY397" i="1"/>
  <c r="AF121" i="7" s="1"/>
  <c r="BG427" i="1"/>
  <c r="N151" i="7" s="1"/>
  <c r="BH427" i="1"/>
  <c r="O151" i="7" s="1"/>
  <c r="BL396" i="1"/>
  <c r="S120" i="7" s="1"/>
  <c r="BK396" i="1"/>
  <c r="R120" i="7" s="1"/>
  <c r="BR469" i="1"/>
  <c r="Y193" i="7" s="1"/>
  <c r="X93" i="7" s="1"/>
  <c r="BP406" i="1"/>
  <c r="W130" i="7" s="1"/>
  <c r="BO406" i="1"/>
  <c r="V130" i="7" s="1"/>
  <c r="BD387" i="1"/>
  <c r="K111" i="7" s="1"/>
  <c r="BC387" i="1"/>
  <c r="J111" i="7" s="1"/>
  <c r="CF433" i="1"/>
  <c r="CE433" i="1"/>
  <c r="B128" i="7"/>
  <c r="A129" i="7"/>
  <c r="D128" i="7"/>
  <c r="C128" i="7"/>
  <c r="BM380" i="1"/>
  <c r="T104" i="7" s="1"/>
  <c r="BN380" i="1"/>
  <c r="U104" i="7" s="1"/>
  <c r="BD445" i="1"/>
  <c r="K169" i="7" s="1"/>
  <c r="BC445" i="1"/>
  <c r="J169" i="7" s="1"/>
  <c r="A171" i="7"/>
  <c r="D170" i="7"/>
  <c r="B170" i="7"/>
  <c r="C170" i="7"/>
  <c r="BL424" i="1"/>
  <c r="S148" i="7" s="1"/>
  <c r="BK424" i="1"/>
  <c r="R148" i="7" s="1"/>
  <c r="BT477" i="1"/>
  <c r="AA201" i="7" s="1"/>
  <c r="BS477" i="1"/>
  <c r="Z201" i="7" s="1"/>
  <c r="BO417" i="1"/>
  <c r="V141" i="7" s="1"/>
  <c r="BP417" i="1"/>
  <c r="W141" i="7" s="1"/>
  <c r="BI467" i="1"/>
  <c r="P191" i="7" s="1"/>
  <c r="BJ467" i="1"/>
  <c r="Q191" i="7" s="1"/>
  <c r="BH436" i="1"/>
  <c r="O160" i="7" s="1"/>
  <c r="BG436" i="1"/>
  <c r="N160" i="7" s="1"/>
  <c r="CC465" i="1"/>
  <c r="CD465" i="1"/>
  <c r="BL429" i="1"/>
  <c r="S153" i="7" s="1"/>
  <c r="BK429" i="1"/>
  <c r="R153" i="7" s="1"/>
  <c r="CA465" i="1"/>
  <c r="AH189" i="7" s="1"/>
  <c r="CB465" i="1"/>
  <c r="AI189" i="7" s="1"/>
  <c r="BP410" i="1"/>
  <c r="W134" i="7" s="1"/>
  <c r="BO410" i="1"/>
  <c r="V134" i="7" s="1"/>
  <c r="BE426" i="1"/>
  <c r="L150" i="7" s="1"/>
  <c r="BF426" i="1"/>
  <c r="M150" i="7" s="1"/>
  <c r="BC475" i="1"/>
  <c r="J199" i="7" s="1"/>
  <c r="BD475" i="1"/>
  <c r="K199" i="7" s="1"/>
  <c r="BV424" i="1"/>
  <c r="AC148" i="7" s="1"/>
  <c r="BU424" i="1"/>
  <c r="AB148" i="7" s="1"/>
  <c r="BL445" i="1"/>
  <c r="S169" i="7" s="1"/>
  <c r="BK445" i="1"/>
  <c r="R169" i="7" s="1"/>
  <c r="BT411" i="1"/>
  <c r="AA135" i="7" s="1"/>
  <c r="BS411" i="1"/>
  <c r="Z135" i="7" s="1"/>
  <c r="BT387" i="1"/>
  <c r="AA111" i="7" s="1"/>
  <c r="BS387" i="1"/>
  <c r="Z111" i="7" s="1"/>
  <c r="BK454" i="1"/>
  <c r="R178" i="7" s="1"/>
  <c r="BL454" i="1"/>
  <c r="S178" i="7" s="1"/>
  <c r="BJ390" i="1"/>
  <c r="Q114" i="7" s="1"/>
  <c r="BI390" i="1"/>
  <c r="P114" i="7" s="1"/>
  <c r="BX453" i="1"/>
  <c r="AE177" i="7" s="1"/>
  <c r="BW453" i="1"/>
  <c r="AD177" i="7" s="1"/>
  <c r="BH391" i="1"/>
  <c r="O115" i="7" s="1"/>
  <c r="BG391" i="1"/>
  <c r="N115" i="7" s="1"/>
  <c r="BR417" i="1"/>
  <c r="Y141" i="7" s="1"/>
  <c r="BQ417" i="1"/>
  <c r="X141" i="7" s="1"/>
  <c r="BX392" i="1"/>
  <c r="AE116" i="7" s="1"/>
  <c r="BW392" i="1"/>
  <c r="AD116" i="7" s="1"/>
  <c r="BA456" i="1"/>
  <c r="H180" i="7" s="1"/>
  <c r="BB456" i="1"/>
  <c r="I180" i="7" s="1"/>
  <c r="BR405" i="1"/>
  <c r="Y129" i="7" s="1"/>
  <c r="BQ405" i="1"/>
  <c r="X129" i="7" s="1"/>
  <c r="CF440" i="1"/>
  <c r="CE440" i="1"/>
  <c r="BP465" i="1"/>
  <c r="W189" i="7" s="1"/>
  <c r="BO465" i="1"/>
  <c r="V189" i="7" s="1"/>
  <c r="BP434" i="1"/>
  <c r="W158" i="7" s="1"/>
  <c r="BO434" i="1"/>
  <c r="V158" i="7" s="1"/>
  <c r="BH425" i="1"/>
  <c r="O149" i="7" s="1"/>
  <c r="BG425" i="1"/>
  <c r="N149" i="7" s="1"/>
  <c r="BT462" i="1"/>
  <c r="AA186" i="7" s="1"/>
  <c r="BS462" i="1"/>
  <c r="Z186" i="7" s="1"/>
  <c r="D119" i="7"/>
  <c r="B119" i="7"/>
  <c r="A120" i="7"/>
  <c r="C119" i="7"/>
  <c r="BA420" i="1"/>
  <c r="H144" i="7" s="1"/>
  <c r="BB420" i="1"/>
  <c r="I144" i="7" s="1"/>
  <c r="CC463" i="1"/>
  <c r="CD463" i="1"/>
  <c r="BL423" i="1"/>
  <c r="S147" i="7" s="1"/>
  <c r="BK423" i="1"/>
  <c r="R147" i="7" s="1"/>
  <c r="BK473" i="1"/>
  <c r="R197" i="7" s="1"/>
  <c r="BL473" i="1"/>
  <c r="S197" i="7" s="1"/>
  <c r="BH437" i="1"/>
  <c r="O161" i="7" s="1"/>
  <c r="BG437" i="1"/>
  <c r="N161" i="7" s="1"/>
  <c r="BU389" i="1"/>
  <c r="AB113" i="7" s="1"/>
  <c r="BV389" i="1"/>
  <c r="AC113" i="7" s="1"/>
  <c r="BO430" i="1"/>
  <c r="V154" i="7" s="1"/>
  <c r="BP430" i="1"/>
  <c r="W154" i="7" s="1"/>
  <c r="BJ439" i="1"/>
  <c r="Q163" i="7" s="1"/>
  <c r="BI439" i="1"/>
  <c r="P163" i="7" s="1"/>
  <c r="BD381" i="1"/>
  <c r="K105" i="7" s="1"/>
  <c r="BC381" i="1"/>
  <c r="J105" i="7" s="1"/>
  <c r="BI456" i="1"/>
  <c r="P180" i="7" s="1"/>
  <c r="BJ456" i="1"/>
  <c r="Q180" i="7" s="1"/>
  <c r="BI424" i="1"/>
  <c r="P148" i="7" s="1"/>
  <c r="BJ424" i="1"/>
  <c r="Q148" i="7" s="1"/>
  <c r="BF380" i="1"/>
  <c r="M104" i="7" s="1"/>
  <c r="BE380" i="1"/>
  <c r="L104" i="7" s="1"/>
  <c r="BB454" i="1"/>
  <c r="I178" i="7" s="1"/>
  <c r="BA454" i="1"/>
  <c r="H178" i="7" s="1"/>
  <c r="CA473" i="1"/>
  <c r="AH197" i="7" s="1"/>
  <c r="CB473" i="1"/>
  <c r="AI197" i="7" s="1"/>
  <c r="BU440" i="1"/>
  <c r="AB164" i="7" s="1"/>
  <c r="BV440" i="1"/>
  <c r="AC164" i="7" s="1"/>
  <c r="BD402" i="1"/>
  <c r="K126" i="7" s="1"/>
  <c r="BC402" i="1"/>
  <c r="J126" i="7" s="1"/>
  <c r="BR456" i="1"/>
  <c r="Y180" i="7" s="1"/>
  <c r="BQ456" i="1"/>
  <c r="X180" i="7" s="1"/>
  <c r="BZ450" i="1"/>
  <c r="AG174" i="7" s="1"/>
  <c r="BY450" i="1"/>
  <c r="AF174" i="7" s="1"/>
  <c r="BQ428" i="1"/>
  <c r="X152" i="7" s="1"/>
  <c r="BR428" i="1"/>
  <c r="Y152" i="7" s="1"/>
  <c r="BV468" i="1"/>
  <c r="AC192" i="7" s="1"/>
  <c r="BU468" i="1"/>
  <c r="AB192" i="7" s="1"/>
  <c r="BR410" i="1"/>
  <c r="Y134" i="7" s="1"/>
  <c r="BQ410" i="1"/>
  <c r="X134" i="7" s="1"/>
  <c r="BL380" i="1"/>
  <c r="S104" i="7" s="1"/>
  <c r="BK380" i="1"/>
  <c r="R104" i="7" s="1"/>
  <c r="BS473" i="1"/>
  <c r="Z197" i="7" s="1"/>
  <c r="BT473" i="1"/>
  <c r="AA197" i="7" s="1"/>
  <c r="BF428" i="1"/>
  <c r="M152" i="7" s="1"/>
  <c r="BE428" i="1"/>
  <c r="L152" i="7" s="1"/>
  <c r="BM476" i="1"/>
  <c r="T200" i="7" s="1"/>
  <c r="BN476" i="1"/>
  <c r="U200" i="7" s="1"/>
  <c r="BL440" i="1"/>
  <c r="S164" i="7" s="1"/>
  <c r="BK440" i="1"/>
  <c r="R164" i="7" s="1"/>
  <c r="BQ457" i="1"/>
  <c r="X181" i="7" s="1"/>
  <c r="BR457" i="1"/>
  <c r="Y181" i="7" s="1"/>
  <c r="BJ419" i="1"/>
  <c r="Q143" i="7" s="1"/>
  <c r="P43" i="7" s="1"/>
  <c r="BJ418" i="1"/>
  <c r="Q142" i="7" s="1"/>
  <c r="BI418" i="1"/>
  <c r="P142" i="7" s="1"/>
  <c r="BX402" i="1"/>
  <c r="AE126" i="7" s="1"/>
  <c r="BW402" i="1"/>
  <c r="AD126" i="7" s="1"/>
  <c r="BT453" i="1"/>
  <c r="AA177" i="7" s="1"/>
  <c r="BS453" i="1"/>
  <c r="Z177" i="7" s="1"/>
  <c r="BT449" i="1"/>
  <c r="AA173" i="7" s="1"/>
  <c r="BS449" i="1"/>
  <c r="Z173" i="7" s="1"/>
  <c r="BV386" i="1"/>
  <c r="AC110" i="7" s="1"/>
  <c r="BU386" i="1"/>
  <c r="AB110" i="7" s="1"/>
  <c r="BS468" i="1"/>
  <c r="Z192" i="7" s="1"/>
  <c r="BT468" i="1"/>
  <c r="AA192" i="7" s="1"/>
  <c r="BP412" i="1"/>
  <c r="W136" i="7" s="1"/>
  <c r="BO412" i="1"/>
  <c r="V136" i="7" s="1"/>
  <c r="C133" i="7"/>
  <c r="B133" i="7"/>
  <c r="D133" i="7"/>
  <c r="A134" i="7"/>
  <c r="BS423" i="1"/>
  <c r="Z147" i="7" s="1"/>
  <c r="BT423" i="1"/>
  <c r="AA147" i="7" s="1"/>
  <c r="BX384" i="1"/>
  <c r="AE108" i="7" s="1"/>
  <c r="BW384" i="1"/>
  <c r="AD108" i="7" s="1"/>
  <c r="BH439" i="1"/>
  <c r="O163" i="7" s="1"/>
  <c r="BG439" i="1"/>
  <c r="N163" i="7" s="1"/>
  <c r="BY434" i="1"/>
  <c r="AF158" i="7" s="1"/>
  <c r="BZ434" i="1"/>
  <c r="AG158" i="7" s="1"/>
  <c r="BF389" i="1"/>
  <c r="M113" i="7" s="1"/>
  <c r="BE389" i="1"/>
  <c r="L113" i="7" s="1"/>
  <c r="CF409" i="1"/>
  <c r="CE409" i="1"/>
  <c r="BV384" i="1"/>
  <c r="AC108" i="7" s="1"/>
  <c r="BU384" i="1"/>
  <c r="AB108" i="7" s="1"/>
  <c r="CD477" i="1"/>
  <c r="CC477" i="1"/>
  <c r="CC459" i="1"/>
  <c r="CD459" i="1"/>
  <c r="BZ400" i="1"/>
  <c r="AG124" i="7" s="1"/>
  <c r="BY400" i="1"/>
  <c r="AF124" i="7" s="1"/>
  <c r="BR388" i="1"/>
  <c r="Y112" i="7" s="1"/>
  <c r="BQ388" i="1"/>
  <c r="X112" i="7" s="1"/>
  <c r="BT474" i="1"/>
  <c r="AA198" i="7" s="1"/>
  <c r="BS474" i="1"/>
  <c r="Z198" i="7" s="1"/>
  <c r="CB449" i="1"/>
  <c r="AI173" i="7" s="1"/>
  <c r="CA449" i="1"/>
  <c r="AH173" i="7" s="1"/>
  <c r="BF432" i="1"/>
  <c r="M156" i="7" s="1"/>
  <c r="BE432" i="1"/>
  <c r="L156" i="7" s="1"/>
  <c r="BY421" i="1"/>
  <c r="AF145" i="7" s="1"/>
  <c r="BZ421" i="1"/>
  <c r="AG145" i="7" s="1"/>
  <c r="BK419" i="1"/>
  <c r="R143" i="7" s="1"/>
  <c r="BL419" i="1"/>
  <c r="S143" i="7" s="1"/>
  <c r="BB437" i="1"/>
  <c r="I161" i="7" s="1"/>
  <c r="BA437" i="1"/>
  <c r="H161" i="7" s="1"/>
  <c r="A174" i="7"/>
  <c r="D173" i="7"/>
  <c r="C173" i="7"/>
  <c r="B173" i="7"/>
  <c r="CB399" i="1"/>
  <c r="AI123" i="7" s="1"/>
  <c r="CA399" i="1"/>
  <c r="AH123" i="7" s="1"/>
  <c r="BN450" i="1"/>
  <c r="U174" i="7" s="1"/>
  <c r="BM450" i="1"/>
  <c r="T174" i="7" s="1"/>
  <c r="BI449" i="1"/>
  <c r="P173" i="7" s="1"/>
  <c r="BJ449" i="1"/>
  <c r="Q173" i="7" s="1"/>
  <c r="BN438" i="1"/>
  <c r="U162" i="7" s="1"/>
  <c r="BM438" i="1"/>
  <c r="T162" i="7" s="1"/>
  <c r="BP386" i="1"/>
  <c r="W110" i="7" s="1"/>
  <c r="BO386" i="1"/>
  <c r="V110" i="7" s="1"/>
  <c r="CF444" i="1"/>
  <c r="CE444" i="1"/>
  <c r="A137" i="7"/>
  <c r="D136" i="7"/>
  <c r="B136" i="7"/>
  <c r="C136" i="7"/>
  <c r="BO399" i="1"/>
  <c r="V123" i="7" s="1"/>
  <c r="BP399" i="1"/>
  <c r="W123" i="7" s="1"/>
  <c r="BX446" i="1"/>
  <c r="AE170" i="7" s="1"/>
  <c r="BW446" i="1"/>
  <c r="AD170" i="7" s="1"/>
  <c r="BS381" i="1"/>
  <c r="Z105" i="7" s="1"/>
  <c r="BT381" i="1"/>
  <c r="AA105" i="7" s="1"/>
  <c r="BZ430" i="1"/>
  <c r="AG154" i="7" s="1"/>
  <c r="BY430" i="1"/>
  <c r="AF154" i="7" s="1"/>
  <c r="BR399" i="1"/>
  <c r="Y123" i="7" s="1"/>
  <c r="BQ399" i="1"/>
  <c r="X123" i="7" s="1"/>
  <c r="BL436" i="1"/>
  <c r="S160" i="7" s="1"/>
  <c r="BK436" i="1"/>
  <c r="R160" i="7" s="1"/>
  <c r="BB435" i="1"/>
  <c r="I159" i="7" s="1"/>
  <c r="BA435" i="1"/>
  <c r="H159" i="7" s="1"/>
  <c r="BV414" i="1"/>
  <c r="AC138" i="7" s="1"/>
  <c r="BU414" i="1"/>
  <c r="AB138" i="7" s="1"/>
  <c r="BJ397" i="1"/>
  <c r="Q121" i="7" s="1"/>
  <c r="BI397" i="1"/>
  <c r="P121" i="7" s="1"/>
  <c r="BH445" i="1"/>
  <c r="O169" i="7" s="1"/>
  <c r="BG445" i="1"/>
  <c r="N169" i="7" s="1"/>
  <c r="T34" i="7"/>
  <c r="BD416" i="1"/>
  <c r="K140" i="7" s="1"/>
  <c r="BC416" i="1"/>
  <c r="J140" i="7" s="1"/>
  <c r="BD443" i="1"/>
  <c r="K167" i="7" s="1"/>
  <c r="BC443" i="1"/>
  <c r="J167" i="7" s="1"/>
  <c r="CC455" i="1"/>
  <c r="CD455" i="1"/>
  <c r="BX454" i="1"/>
  <c r="AE178" i="7" s="1"/>
  <c r="BW454" i="1"/>
  <c r="AD178" i="7" s="1"/>
  <c r="BF399" i="1"/>
  <c r="M123" i="7" s="1"/>
  <c r="BE399" i="1"/>
  <c r="L123" i="7" s="1"/>
  <c r="BX445" i="1"/>
  <c r="AE169" i="7" s="1"/>
  <c r="BW445" i="1"/>
  <c r="AD169" i="7" s="1"/>
  <c r="BQ447" i="1"/>
  <c r="X171" i="7" s="1"/>
  <c r="BR447" i="1"/>
  <c r="Y171" i="7" s="1"/>
  <c r="CC382" i="1"/>
  <c r="CD382" i="1"/>
  <c r="BN420" i="1"/>
  <c r="U144" i="7" s="1"/>
  <c r="BM420" i="1"/>
  <c r="T144" i="7" s="1"/>
  <c r="BZ398" i="1"/>
  <c r="AG122" i="7" s="1"/>
  <c r="BY398" i="1"/>
  <c r="AF122" i="7" s="1"/>
  <c r="BG464" i="1"/>
  <c r="N188" i="7" s="1"/>
  <c r="BH464" i="1"/>
  <c r="O188" i="7" s="1"/>
  <c r="BZ417" i="1"/>
  <c r="AG141" i="7" s="1"/>
  <c r="BY417" i="1"/>
  <c r="AF141" i="7" s="1"/>
  <c r="CB409" i="1"/>
  <c r="AI133" i="7" s="1"/>
  <c r="CA409" i="1"/>
  <c r="AH133" i="7" s="1"/>
  <c r="CB413" i="1"/>
  <c r="AI137" i="7" s="1"/>
  <c r="CA413" i="1"/>
  <c r="AH137" i="7" s="1"/>
  <c r="BH396" i="1"/>
  <c r="O120" i="7" s="1"/>
  <c r="BG396" i="1"/>
  <c r="N120" i="7" s="1"/>
  <c r="BS382" i="1"/>
  <c r="Z106" i="7" s="1"/>
  <c r="BT382" i="1"/>
  <c r="AA106" i="7" s="1"/>
  <c r="A194" i="7"/>
  <c r="B193" i="7"/>
  <c r="D193" i="7"/>
  <c r="C193" i="7"/>
  <c r="BX397" i="1"/>
  <c r="AE121" i="7" s="1"/>
  <c r="BW397" i="1"/>
  <c r="AD121" i="7" s="1"/>
  <c r="CB437" i="1"/>
  <c r="AI161" i="7" s="1"/>
  <c r="CA437" i="1"/>
  <c r="AH161" i="7" s="1"/>
  <c r="BH426" i="1"/>
  <c r="O150" i="7" s="1"/>
  <c r="BG426" i="1"/>
  <c r="N150" i="7" s="1"/>
  <c r="BI465" i="1"/>
  <c r="P189" i="7" s="1"/>
  <c r="BJ465" i="1"/>
  <c r="Q189" i="7" s="1"/>
  <c r="BR401" i="1"/>
  <c r="Y125" i="7" s="1"/>
  <c r="BQ401" i="1"/>
  <c r="X125" i="7" s="1"/>
  <c r="A178" i="7"/>
  <c r="C177" i="7"/>
  <c r="D177" i="7"/>
  <c r="B177" i="7"/>
  <c r="BZ440" i="1"/>
  <c r="AG164" i="7" s="1"/>
  <c r="BY440" i="1"/>
  <c r="AF164" i="7" s="1"/>
  <c r="CE463" i="1"/>
  <c r="CF463" i="1"/>
  <c r="BF437" i="1"/>
  <c r="M161" i="7" s="1"/>
  <c r="BE437" i="1"/>
  <c r="L161" i="7" s="1"/>
  <c r="BZ460" i="1"/>
  <c r="AG184" i="7" s="1"/>
  <c r="BY460" i="1"/>
  <c r="AF184" i="7" s="1"/>
  <c r="BP442" i="1"/>
  <c r="W166" i="7" s="1"/>
  <c r="BO442" i="1"/>
  <c r="V166" i="7" s="1"/>
  <c r="BX418" i="1"/>
  <c r="AE142" i="7" s="1"/>
  <c r="BW418" i="1"/>
  <c r="AD142" i="7" s="1"/>
  <c r="CF392" i="1"/>
  <c r="CE392" i="1"/>
  <c r="BB419" i="1"/>
  <c r="I143" i="7" s="1"/>
  <c r="BA419" i="1"/>
  <c r="H143" i="7" s="1"/>
  <c r="BD461" i="1"/>
  <c r="K185" i="7" s="1"/>
  <c r="BC461" i="1"/>
  <c r="J185" i="7" s="1"/>
  <c r="BX449" i="1"/>
  <c r="AE173" i="7" s="1"/>
  <c r="BW449" i="1"/>
  <c r="AD173" i="7" s="1"/>
  <c r="BE470" i="1"/>
  <c r="L194" i="7" s="1"/>
  <c r="BF470" i="1"/>
  <c r="M194" i="7" s="1"/>
  <c r="BO464" i="1"/>
  <c r="V188" i="7" s="1"/>
  <c r="BP464" i="1"/>
  <c r="W188" i="7" s="1"/>
  <c r="BD465" i="1"/>
  <c r="K189" i="7" s="1"/>
  <c r="BC465" i="1"/>
  <c r="J189" i="7" s="1"/>
  <c r="BQ430" i="1"/>
  <c r="X154" i="7" s="1"/>
  <c r="BR430" i="1"/>
  <c r="Y154" i="7" s="1"/>
  <c r="BH412" i="1"/>
  <c r="O136" i="7" s="1"/>
  <c r="BG412" i="1"/>
  <c r="N136" i="7" s="1"/>
  <c r="BU453" i="1"/>
  <c r="AB177" i="7" s="1"/>
  <c r="BV453" i="1"/>
  <c r="AC177" i="7" s="1"/>
  <c r="BF403" i="1"/>
  <c r="M127" i="7" s="1"/>
  <c r="L27" i="7" s="1"/>
  <c r="BR429" i="1"/>
  <c r="Y153" i="7" s="1"/>
  <c r="BQ429" i="1"/>
  <c r="X153" i="7" s="1"/>
  <c r="BV401" i="1"/>
  <c r="AC125" i="7" s="1"/>
  <c r="BU401" i="1"/>
  <c r="AB125" i="7" s="1"/>
  <c r="BF468" i="1"/>
  <c r="M192" i="7" s="1"/>
  <c r="BE468" i="1"/>
  <c r="L192" i="7" s="1"/>
  <c r="CD412" i="1"/>
  <c r="CC412" i="1"/>
  <c r="BJ413" i="1"/>
  <c r="Q137" i="7" s="1"/>
  <c r="BI413" i="1"/>
  <c r="P137" i="7" s="1"/>
  <c r="BI421" i="1"/>
  <c r="P145" i="7" s="1"/>
  <c r="BJ421" i="1"/>
  <c r="Q145" i="7" s="1"/>
  <c r="BP457" i="1"/>
  <c r="W181" i="7" s="1"/>
  <c r="BO457" i="1"/>
  <c r="V181" i="7" s="1"/>
  <c r="BD396" i="1"/>
  <c r="K120" i="7" s="1"/>
  <c r="BC396" i="1"/>
  <c r="J120" i="7" s="1"/>
  <c r="CD441" i="1"/>
  <c r="CC441" i="1"/>
  <c r="CD394" i="1"/>
  <c r="CC394" i="1"/>
  <c r="BD418" i="1"/>
  <c r="K142" i="7" s="1"/>
  <c r="BC418" i="1"/>
  <c r="J142" i="7" s="1"/>
  <c r="BE434" i="1"/>
  <c r="L158" i="7" s="1"/>
  <c r="BF434" i="1"/>
  <c r="M158" i="7" s="1"/>
  <c r="BU458" i="1"/>
  <c r="AB182" i="7" s="1"/>
  <c r="BV458" i="1"/>
  <c r="AC182" i="7" s="1"/>
  <c r="BD432" i="1"/>
  <c r="K156" i="7" s="1"/>
  <c r="BC432" i="1"/>
  <c r="J156" i="7" s="1"/>
  <c r="C112" i="7"/>
  <c r="A113" i="7"/>
  <c r="B112" i="7"/>
  <c r="D112" i="7"/>
  <c r="C145" i="7"/>
  <c r="A146" i="7"/>
  <c r="D145" i="7"/>
  <c r="B145" i="7"/>
  <c r="BV399" i="1"/>
  <c r="AC123" i="7" s="1"/>
  <c r="BU399" i="1"/>
  <c r="AB123" i="7" s="1"/>
  <c r="BF383" i="1"/>
  <c r="M107" i="7" s="1"/>
  <c r="BE383" i="1"/>
  <c r="L107" i="7" s="1"/>
  <c r="CB382" i="1"/>
  <c r="AI106" i="7" s="1"/>
  <c r="CA382" i="1"/>
  <c r="AH106" i="7" s="1"/>
  <c r="BO453" i="1"/>
  <c r="V177" i="7" s="1"/>
  <c r="BP453" i="1"/>
  <c r="W177" i="7" s="1"/>
  <c r="BH411" i="1"/>
  <c r="O135" i="7" s="1"/>
  <c r="BG411" i="1"/>
  <c r="N135" i="7" s="1"/>
  <c r="BB433" i="1"/>
  <c r="I157" i="7" s="1"/>
  <c r="BA433" i="1"/>
  <c r="H157" i="7" s="1"/>
  <c r="BB429" i="1"/>
  <c r="I153" i="7" s="1"/>
  <c r="BA429" i="1"/>
  <c r="H153" i="7" s="1"/>
  <c r="BR398" i="1"/>
  <c r="Y122" i="7" s="1"/>
  <c r="X22" i="7" s="1"/>
  <c r="BI459" i="1"/>
  <c r="P183" i="7" s="1"/>
  <c r="BJ459" i="1"/>
  <c r="Q183" i="7" s="1"/>
  <c r="BP388" i="1"/>
  <c r="W112" i="7" s="1"/>
  <c r="BO388" i="1"/>
  <c r="V112" i="7" s="1"/>
  <c r="CB444" i="1"/>
  <c r="AI168" i="7" s="1"/>
  <c r="CA444" i="1"/>
  <c r="AH168" i="7" s="1"/>
  <c r="BS436" i="1"/>
  <c r="Z160" i="7" s="1"/>
  <c r="BT436" i="1"/>
  <c r="AA160" i="7" s="1"/>
  <c r="BV449" i="1"/>
  <c r="AC173" i="7" s="1"/>
  <c r="BU449" i="1"/>
  <c r="AB173" i="7" s="1"/>
  <c r="BL455" i="1"/>
  <c r="S179" i="7" s="1"/>
  <c r="BK455" i="1"/>
  <c r="R179" i="7" s="1"/>
  <c r="BQ411" i="1"/>
  <c r="X135" i="7" s="1"/>
  <c r="BR411" i="1"/>
  <c r="Y135" i="7" s="1"/>
  <c r="CD399" i="1"/>
  <c r="CC399" i="1"/>
  <c r="CE449" i="1"/>
  <c r="CF449" i="1"/>
  <c r="BY467" i="1"/>
  <c r="AF191" i="7" s="1"/>
  <c r="BZ467" i="1"/>
  <c r="AG191" i="7" s="1"/>
  <c r="B124" i="7"/>
  <c r="D124" i="7"/>
  <c r="A125" i="7"/>
  <c r="C124" i="7"/>
  <c r="BO445" i="1"/>
  <c r="V169" i="7" s="1"/>
  <c r="BP445" i="1"/>
  <c r="W169" i="7" s="1"/>
  <c r="BR445" i="1"/>
  <c r="Y169" i="7" s="1"/>
  <c r="BQ445" i="1"/>
  <c r="X169" i="7" s="1"/>
  <c r="CA464" i="1"/>
  <c r="AH188" i="7" s="1"/>
  <c r="CB464" i="1"/>
  <c r="AI188" i="7" s="1"/>
  <c r="CC426" i="1"/>
  <c r="CD426" i="1"/>
  <c r="BY455" i="1"/>
  <c r="AF179" i="7" s="1"/>
  <c r="BZ455" i="1"/>
  <c r="AG179" i="7" s="1"/>
  <c r="BF400" i="1"/>
  <c r="M124" i="7" s="1"/>
  <c r="BE400" i="1"/>
  <c r="L124" i="7" s="1"/>
  <c r="BT407" i="1"/>
  <c r="AA131" i="7" s="1"/>
  <c r="Z31" i="7" s="1"/>
  <c r="AJ3" i="7"/>
  <c r="BD390" i="1"/>
  <c r="K114" i="7" s="1"/>
  <c r="BC390" i="1"/>
  <c r="J114" i="7" s="1"/>
  <c r="BK472" i="1"/>
  <c r="R196" i="7" s="1"/>
  <c r="BL472" i="1"/>
  <c r="S196" i="7" s="1"/>
  <c r="CF411" i="1"/>
  <c r="CE411" i="1"/>
  <c r="BF445" i="1"/>
  <c r="M169" i="7" s="1"/>
  <c r="BE445" i="1"/>
  <c r="L169" i="7" s="1"/>
  <c r="BW440" i="1"/>
  <c r="AD164" i="7" s="1"/>
  <c r="BX440" i="1"/>
  <c r="AE164" i="7" s="1"/>
  <c r="CF443" i="1"/>
  <c r="CE443" i="1"/>
  <c r="CD450" i="1"/>
  <c r="BT398" i="1"/>
  <c r="AA122" i="7" s="1"/>
  <c r="BS398" i="1"/>
  <c r="Z122" i="7" s="1"/>
  <c r="BQ461" i="1"/>
  <c r="X185" i="7" s="1"/>
  <c r="BR461" i="1"/>
  <c r="Y185" i="7" s="1"/>
  <c r="BJ451" i="1"/>
  <c r="Q175" i="7" s="1"/>
  <c r="BI451" i="1"/>
  <c r="P175" i="7" s="1"/>
  <c r="BH465" i="1"/>
  <c r="O189" i="7" s="1"/>
  <c r="BG465" i="1"/>
  <c r="N189" i="7" s="1"/>
  <c r="CD475" i="1"/>
  <c r="CC475" i="1"/>
  <c r="BP471" i="1"/>
  <c r="W195" i="7" s="1"/>
  <c r="BO471" i="1"/>
  <c r="V195" i="7" s="1"/>
  <c r="BL393" i="1"/>
  <c r="S117" i="7" s="1"/>
  <c r="BK393" i="1"/>
  <c r="R117" i="7" s="1"/>
  <c r="BW461" i="1"/>
  <c r="AD185" i="7" s="1"/>
  <c r="BX461" i="1"/>
  <c r="AE185" i="7" s="1"/>
  <c r="BM453" i="1"/>
  <c r="T177" i="7" s="1"/>
  <c r="BN453" i="1"/>
  <c r="U177" i="7" s="1"/>
  <c r="BG459" i="1"/>
  <c r="N183" i="7" s="1"/>
  <c r="BH459" i="1"/>
  <c r="O183" i="7" s="1"/>
  <c r="BC383" i="1"/>
  <c r="J107" i="7" s="1"/>
  <c r="BD383" i="1"/>
  <c r="K107" i="7" s="1"/>
  <c r="CB438" i="1"/>
  <c r="AI162" i="7" s="1"/>
  <c r="CA438" i="1"/>
  <c r="AH162" i="7" s="1"/>
  <c r="CC471" i="1"/>
  <c r="CD471" i="1"/>
  <c r="BN469" i="1"/>
  <c r="U193" i="7" s="1"/>
  <c r="T93" i="7" s="1"/>
  <c r="BE454" i="1"/>
  <c r="L178" i="7" s="1"/>
  <c r="BF454" i="1"/>
  <c r="M178" i="7" s="1"/>
  <c r="CB459" i="1"/>
  <c r="AI183" i="7" s="1"/>
  <c r="CA459" i="1"/>
  <c r="AH183" i="7" s="1"/>
  <c r="BH434" i="1"/>
  <c r="O158" i="7" s="1"/>
  <c r="BG434" i="1"/>
  <c r="N158" i="7" s="1"/>
  <c r="BD453" i="1"/>
  <c r="K177" i="7" s="1"/>
  <c r="BC453" i="1"/>
  <c r="J177" i="7" s="1"/>
  <c r="BN429" i="1"/>
  <c r="U153" i="7" s="1"/>
  <c r="BM429" i="1"/>
  <c r="T153" i="7" s="1"/>
  <c r="BX393" i="1"/>
  <c r="AE117" i="7" s="1"/>
  <c r="BW393" i="1"/>
  <c r="AD117" i="7" s="1"/>
  <c r="BL449" i="1"/>
  <c r="S173" i="7" s="1"/>
  <c r="R73" i="7" s="1"/>
  <c r="CF418" i="1"/>
  <c r="CE418" i="1"/>
  <c r="BO462" i="1"/>
  <c r="V186" i="7" s="1"/>
  <c r="BP462" i="1"/>
  <c r="W186" i="7" s="1"/>
  <c r="A200" i="7"/>
  <c r="B200" i="7"/>
  <c r="D200" i="7"/>
  <c r="A201" i="7"/>
  <c r="C200" i="7"/>
  <c r="BF413" i="1"/>
  <c r="M137" i="7" s="1"/>
  <c r="BE413" i="1"/>
  <c r="L137" i="7" s="1"/>
  <c r="BF405" i="1"/>
  <c r="M129" i="7" s="1"/>
  <c r="BE405" i="1"/>
  <c r="L129" i="7" s="1"/>
  <c r="BQ459" i="1"/>
  <c r="X183" i="7" s="1"/>
  <c r="BR459" i="1"/>
  <c r="Y183" i="7" s="1"/>
  <c r="BX401" i="1"/>
  <c r="AE125" i="7" s="1"/>
  <c r="BW401" i="1"/>
  <c r="AD125" i="7" s="1"/>
  <c r="BB440" i="1"/>
  <c r="I164" i="7" s="1"/>
  <c r="BA440" i="1"/>
  <c r="H164" i="7" s="1"/>
  <c r="BU383" i="1"/>
  <c r="AB107" i="7" s="1"/>
  <c r="BV383" i="1"/>
  <c r="AC107" i="7" s="1"/>
  <c r="BU477" i="1"/>
  <c r="AB201" i="7" s="1"/>
  <c r="BV477" i="1"/>
  <c r="AC201" i="7" s="1"/>
  <c r="BS452" i="1"/>
  <c r="Z176" i="7" s="1"/>
  <c r="BT452" i="1"/>
  <c r="AA176" i="7" s="1"/>
  <c r="D184" i="7"/>
  <c r="C184" i="7"/>
  <c r="A185" i="7"/>
  <c r="B184" i="7"/>
  <c r="BC473" i="1"/>
  <c r="J197" i="7" s="1"/>
  <c r="BD473" i="1"/>
  <c r="K197" i="7" s="1"/>
  <c r="CF472" i="1"/>
  <c r="CE472" i="1"/>
  <c r="CA468" i="1"/>
  <c r="AH192" i="7" s="1"/>
  <c r="CB468" i="1"/>
  <c r="AI192" i="7" s="1"/>
  <c r="BY476" i="1"/>
  <c r="AF200" i="7" s="1"/>
  <c r="BZ476" i="1"/>
  <c r="AG200" i="7" s="1"/>
  <c r="BU421" i="1"/>
  <c r="AB145" i="7" s="1"/>
  <c r="BV421" i="1"/>
  <c r="AC145" i="7" s="1"/>
  <c r="BD414" i="1"/>
  <c r="K138" i="7" s="1"/>
  <c r="BC414" i="1"/>
  <c r="J138" i="7" s="1"/>
  <c r="BB451" i="1"/>
  <c r="I175" i="7" s="1"/>
  <c r="BA451" i="1"/>
  <c r="H175" i="7" s="1"/>
  <c r="BJ386" i="1"/>
  <c r="Q110" i="7" s="1"/>
  <c r="BI386" i="1"/>
  <c r="P110" i="7" s="1"/>
  <c r="BO437" i="1"/>
  <c r="V161" i="7" s="1"/>
  <c r="BP437" i="1"/>
  <c r="W161" i="7" s="1"/>
  <c r="BS392" i="1"/>
  <c r="Z116" i="7" s="1"/>
  <c r="BT392" i="1"/>
  <c r="AA116" i="7" s="1"/>
  <c r="A157" i="7"/>
  <c r="D156" i="7"/>
  <c r="B156" i="7"/>
  <c r="C156" i="7"/>
  <c r="BQ453" i="1"/>
  <c r="X177" i="7" s="1"/>
  <c r="BR453" i="1"/>
  <c r="Y177" i="7" s="1"/>
  <c r="BZ454" i="1"/>
  <c r="AG178" i="7" s="1"/>
  <c r="BY454" i="1"/>
  <c r="AF178" i="7" s="1"/>
  <c r="BI472" i="1"/>
  <c r="P196" i="7" s="1"/>
  <c r="BJ472" i="1"/>
  <c r="Q196" i="7" s="1"/>
  <c r="BR446" i="1"/>
  <c r="Y170" i="7" s="1"/>
  <c r="BQ446" i="1"/>
  <c r="X170" i="7" s="1"/>
  <c r="BV442" i="1"/>
  <c r="AC166" i="7" s="1"/>
  <c r="BU442" i="1"/>
  <c r="AB166" i="7" s="1"/>
  <c r="CF389" i="1"/>
  <c r="CE389" i="1"/>
  <c r="BP444" i="1"/>
  <c r="W168" i="7" s="1"/>
  <c r="BO444" i="1"/>
  <c r="V168" i="7" s="1"/>
  <c r="BR414" i="1"/>
  <c r="Y138" i="7" s="1"/>
  <c r="BQ414" i="1"/>
  <c r="X138" i="7" s="1"/>
  <c r="BJ416" i="1"/>
  <c r="Q140" i="7" s="1"/>
  <c r="BI416" i="1"/>
  <c r="P140" i="7" s="1"/>
  <c r="CD440" i="1"/>
  <c r="CC440" i="1"/>
  <c r="BK448" i="1"/>
  <c r="R172" i="7" s="1"/>
  <c r="BL448" i="1"/>
  <c r="S172" i="7" s="1"/>
  <c r="BR380" i="1"/>
  <c r="Y104" i="7" s="1"/>
  <c r="BQ380" i="1"/>
  <c r="X104" i="7" s="1"/>
  <c r="BP385" i="1"/>
  <c r="W109" i="7" s="1"/>
  <c r="BO385" i="1"/>
  <c r="V109" i="7" s="1"/>
  <c r="BZ423" i="1"/>
  <c r="AG147" i="7" s="1"/>
  <c r="BY423" i="1"/>
  <c r="AF147" i="7" s="1"/>
  <c r="BC468" i="1"/>
  <c r="J192" i="7" s="1"/>
  <c r="BD468" i="1"/>
  <c r="K192" i="7" s="1"/>
  <c r="BR434" i="1"/>
  <c r="Y158" i="7" s="1"/>
  <c r="BQ434" i="1"/>
  <c r="X158" i="7" s="1"/>
  <c r="BV476" i="1"/>
  <c r="AC200" i="7" s="1"/>
  <c r="BU476" i="1"/>
  <c r="AB200" i="7" s="1"/>
  <c r="BF477" i="1"/>
  <c r="M201" i="7" s="1"/>
  <c r="BE477" i="1"/>
  <c r="L201" i="7" s="1"/>
  <c r="BH424" i="1"/>
  <c r="O148" i="7" s="1"/>
  <c r="BG424" i="1"/>
  <c r="N148" i="7" s="1"/>
  <c r="BE455" i="1"/>
  <c r="L179" i="7" s="1"/>
  <c r="BF455" i="1"/>
  <c r="M179" i="7" s="1"/>
  <c r="BH478" i="1"/>
  <c r="O202" i="7" s="1"/>
  <c r="BG478" i="1"/>
  <c r="N202" i="7" s="1"/>
  <c r="BZ405" i="1"/>
  <c r="AG129" i="7" s="1"/>
  <c r="BY405" i="1"/>
  <c r="AF129" i="7" s="1"/>
  <c r="BU438" i="1"/>
  <c r="AB162" i="7" s="1"/>
  <c r="BV438" i="1"/>
  <c r="AC162" i="7" s="1"/>
  <c r="BW414" i="1"/>
  <c r="AD138" i="7" s="1"/>
  <c r="BX414" i="1"/>
  <c r="AE138" i="7" s="1"/>
  <c r="BV407" i="1"/>
  <c r="AC131" i="7" s="1"/>
  <c r="BU407" i="1"/>
  <c r="AB131" i="7" s="1"/>
  <c r="BZ449" i="1"/>
  <c r="AG173" i="7" s="1"/>
  <c r="BY449" i="1"/>
  <c r="AF173" i="7" s="1"/>
  <c r="BB395" i="1"/>
  <c r="I119" i="7" s="1"/>
  <c r="BA395" i="1"/>
  <c r="H119" i="7" s="1"/>
  <c r="BE469" i="1"/>
  <c r="L193" i="7" s="1"/>
  <c r="BF469" i="1"/>
  <c r="M193" i="7" s="1"/>
  <c r="CD401" i="1"/>
  <c r="CC401" i="1"/>
  <c r="BV446" i="1"/>
  <c r="AC170" i="7" s="1"/>
  <c r="BU446" i="1"/>
  <c r="AB170" i="7" s="1"/>
  <c r="BV411" i="1"/>
  <c r="AC135" i="7" s="1"/>
  <c r="BU411" i="1"/>
  <c r="AB135" i="7" s="1"/>
  <c r="BN402" i="1"/>
  <c r="U126" i="7" s="1"/>
  <c r="BM402" i="1"/>
  <c r="T126" i="7" s="1"/>
  <c r="BK460" i="1"/>
  <c r="R184" i="7" s="1"/>
  <c r="BL460" i="1"/>
  <c r="S184" i="7" s="1"/>
  <c r="BT409" i="1"/>
  <c r="AA133" i="7" s="1"/>
  <c r="BS409" i="1"/>
  <c r="Z133" i="7" s="1"/>
  <c r="CA461" i="1"/>
  <c r="AH185" i="7" s="1"/>
  <c r="CB461" i="1"/>
  <c r="AI185" i="7" s="1"/>
  <c r="BF415" i="1"/>
  <c r="M139" i="7" s="1"/>
  <c r="BE415" i="1"/>
  <c r="L139" i="7" s="1"/>
  <c r="CD423" i="1"/>
  <c r="CC423" i="1"/>
  <c r="BT424" i="1"/>
  <c r="AA148" i="7" s="1"/>
  <c r="BS424" i="1"/>
  <c r="Z148" i="7" s="1"/>
  <c r="BL439" i="1"/>
  <c r="S163" i="7" s="1"/>
  <c r="BK439" i="1"/>
  <c r="R163" i="7" s="1"/>
  <c r="CC391" i="1"/>
  <c r="CD391" i="1"/>
  <c r="BX419" i="1"/>
  <c r="AE143" i="7" s="1"/>
  <c r="BW419" i="1"/>
  <c r="AD143" i="7" s="1"/>
  <c r="BB414" i="1"/>
  <c r="I138" i="7" s="1"/>
  <c r="BA414" i="1"/>
  <c r="H138" i="7" s="1"/>
  <c r="CD466" i="1"/>
  <c r="CC466" i="1"/>
  <c r="BP447" i="1"/>
  <c r="W171" i="7" s="1"/>
  <c r="BO447" i="1"/>
  <c r="V171" i="7" s="1"/>
  <c r="CF403" i="1"/>
  <c r="CE403" i="1"/>
  <c r="CF385" i="1"/>
  <c r="CE385" i="1"/>
  <c r="BU475" i="1"/>
  <c r="AB199" i="7" s="1"/>
  <c r="BV475" i="1"/>
  <c r="AC199" i="7" s="1"/>
  <c r="BG418" i="1"/>
  <c r="N142" i="7" s="1"/>
  <c r="BH418" i="1"/>
  <c r="O142" i="7" s="1"/>
  <c r="BJ445" i="1"/>
  <c r="Q169" i="7" s="1"/>
  <c r="BI445" i="1"/>
  <c r="P169" i="7" s="1"/>
  <c r="BL441" i="1"/>
  <c r="S165" i="7" s="1"/>
  <c r="BK441" i="1"/>
  <c r="R165" i="7" s="1"/>
  <c r="BW431" i="1"/>
  <c r="AD155" i="7" s="1"/>
  <c r="BX431" i="1"/>
  <c r="AE155" i="7" s="1"/>
  <c r="BB396" i="1"/>
  <c r="I120" i="7" s="1"/>
  <c r="BA396" i="1"/>
  <c r="H120" i="7" s="1"/>
  <c r="BJ460" i="1"/>
  <c r="Q184" i="7" s="1"/>
  <c r="BI460" i="1"/>
  <c r="P184" i="7" s="1"/>
  <c r="CE464" i="1"/>
  <c r="CF464" i="1"/>
  <c r="CD409" i="1"/>
  <c r="CC409" i="1"/>
  <c r="BB418" i="1"/>
  <c r="I142" i="7" s="1"/>
  <c r="BA418" i="1"/>
  <c r="H142" i="7" s="1"/>
  <c r="CF429" i="1"/>
  <c r="CB439" i="1"/>
  <c r="AI163" i="7" s="1"/>
  <c r="CA439" i="1"/>
  <c r="AH163" i="7" s="1"/>
  <c r="BZ435" i="1"/>
  <c r="AG159" i="7" s="1"/>
  <c r="BY435" i="1"/>
  <c r="AF159" i="7" s="1"/>
  <c r="BL402" i="1"/>
  <c r="S126" i="7" s="1"/>
  <c r="R26" i="7" s="1"/>
  <c r="BJ431" i="1"/>
  <c r="Q155" i="7" s="1"/>
  <c r="BI431" i="1"/>
  <c r="P155" i="7" s="1"/>
  <c r="BV392" i="1"/>
  <c r="AC116" i="7" s="1"/>
  <c r="BU392" i="1"/>
  <c r="AB116" i="7" s="1"/>
  <c r="BK383" i="1"/>
  <c r="R107" i="7" s="1"/>
  <c r="BL383" i="1"/>
  <c r="S107" i="7" s="1"/>
  <c r="BP387" i="1"/>
  <c r="W111" i="7" s="1"/>
  <c r="BO387" i="1"/>
  <c r="V111" i="7" s="1"/>
  <c r="A140" i="7"/>
  <c r="B139" i="7"/>
  <c r="D139" i="7"/>
  <c r="C139" i="7"/>
  <c r="BL453" i="1"/>
  <c r="S177" i="7" s="1"/>
  <c r="BK453" i="1"/>
  <c r="R177" i="7" s="1"/>
  <c r="BP398" i="1"/>
  <c r="W122" i="7" s="1"/>
  <c r="BO398" i="1"/>
  <c r="V122" i="7" s="1"/>
  <c r="C155" i="7"/>
  <c r="B155" i="7"/>
  <c r="A156" i="7"/>
  <c r="D155" i="7"/>
  <c r="BP396" i="1"/>
  <c r="W120" i="7" s="1"/>
  <c r="BO396" i="1"/>
  <c r="V120" i="7" s="1"/>
  <c r="BB423" i="1"/>
  <c r="I147" i="7" s="1"/>
  <c r="BA423" i="1"/>
  <c r="H147" i="7" s="1"/>
  <c r="BF461" i="1"/>
  <c r="M185" i="7" s="1"/>
  <c r="L85" i="7" s="1"/>
  <c r="BU436" i="1"/>
  <c r="AB160" i="7" s="1"/>
  <c r="BV436" i="1"/>
  <c r="AC160" i="7" s="1"/>
  <c r="BD437" i="1"/>
  <c r="K161" i="7" s="1"/>
  <c r="BC437" i="1"/>
  <c r="J161" i="7" s="1"/>
  <c r="BN408" i="1"/>
  <c r="U132" i="7" s="1"/>
  <c r="BM408" i="1"/>
  <c r="T132" i="7" s="1"/>
  <c r="CC418" i="1"/>
  <c r="CD418" i="1"/>
  <c r="BJ450" i="1"/>
  <c r="Q174" i="7" s="1"/>
  <c r="BI450" i="1"/>
  <c r="P174" i="7" s="1"/>
  <c r="BB460" i="1"/>
  <c r="I184" i="7" s="1"/>
  <c r="BA460" i="1"/>
  <c r="H184" i="7" s="1"/>
  <c r="CB443" i="1"/>
  <c r="AI167" i="7" s="1"/>
  <c r="CA443" i="1"/>
  <c r="AH167" i="7" s="1"/>
  <c r="BL409" i="1"/>
  <c r="S133" i="7" s="1"/>
  <c r="R33" i="7" s="1"/>
  <c r="BN449" i="1"/>
  <c r="U173" i="7" s="1"/>
  <c r="BM449" i="1"/>
  <c r="T173" i="7" s="1"/>
  <c r="BR382" i="1"/>
  <c r="Y106" i="7" s="1"/>
  <c r="BQ382" i="1"/>
  <c r="X106" i="7" s="1"/>
  <c r="BD413" i="1"/>
  <c r="K137" i="7" s="1"/>
  <c r="BC413" i="1"/>
  <c r="J137" i="7" s="1"/>
  <c r="BE381" i="1"/>
  <c r="L105" i="7" s="1"/>
  <c r="BF381" i="1"/>
  <c r="M105" i="7" s="1"/>
  <c r="BF471" i="1"/>
  <c r="M195" i="7" s="1"/>
  <c r="BE471" i="1"/>
  <c r="L195" i="7" s="1"/>
  <c r="BR418" i="1"/>
  <c r="Y142" i="7" s="1"/>
  <c r="BQ418" i="1"/>
  <c r="X142" i="7" s="1"/>
  <c r="BV413" i="1"/>
  <c r="AC137" i="7" s="1"/>
  <c r="BU413" i="1"/>
  <c r="AB137" i="7" s="1"/>
  <c r="BC452" i="1"/>
  <c r="J176" i="7" s="1"/>
  <c r="BD452" i="1"/>
  <c r="K176" i="7" s="1"/>
  <c r="BA474" i="1"/>
  <c r="H198" i="7" s="1"/>
  <c r="BB474" i="1"/>
  <c r="I198" i="7" s="1"/>
  <c r="C158" i="7"/>
  <c r="D158" i="7"/>
  <c r="B158" i="7"/>
  <c r="A159" i="7"/>
  <c r="CF474" i="1"/>
  <c r="CE474" i="1"/>
  <c r="CE477" i="1"/>
  <c r="CF477" i="1"/>
  <c r="BW466" i="1"/>
  <c r="AD190" i="7" s="1"/>
  <c r="BX466" i="1"/>
  <c r="AE190" i="7" s="1"/>
  <c r="CD402" i="1"/>
  <c r="CC402" i="1"/>
  <c r="CB383" i="1"/>
  <c r="AI107" i="7" s="1"/>
  <c r="CA383" i="1"/>
  <c r="AH107" i="7" s="1"/>
  <c r="BZ408" i="1"/>
  <c r="AG132" i="7" s="1"/>
  <c r="BY408" i="1"/>
  <c r="AF132" i="7" s="1"/>
  <c r="BB411" i="1"/>
  <c r="I135" i="7" s="1"/>
  <c r="BA411" i="1"/>
  <c r="H135" i="7" s="1"/>
  <c r="BB391" i="1"/>
  <c r="I115" i="7" s="1"/>
  <c r="BA391" i="1"/>
  <c r="H115" i="7" s="1"/>
  <c r="BX430" i="1"/>
  <c r="AE154" i="7" s="1"/>
  <c r="BW430" i="1"/>
  <c r="AD154" i="7" s="1"/>
  <c r="BH397" i="1"/>
  <c r="O121" i="7" s="1"/>
  <c r="BG397" i="1"/>
  <c r="N121" i="7" s="1"/>
  <c r="BX465" i="1"/>
  <c r="AE189" i="7" s="1"/>
  <c r="BW465" i="1"/>
  <c r="AD189" i="7" s="1"/>
  <c r="BH386" i="1"/>
  <c r="O110" i="7" s="1"/>
  <c r="BG386" i="1"/>
  <c r="N110" i="7" s="1"/>
  <c r="BW391" i="1"/>
  <c r="AD115" i="7" s="1"/>
  <c r="BX391" i="1"/>
  <c r="AE115" i="7" s="1"/>
  <c r="A168" i="7"/>
  <c r="D167" i="7"/>
  <c r="C167" i="7"/>
  <c r="B167" i="7"/>
  <c r="CF422" i="1"/>
  <c r="CE422" i="1"/>
  <c r="BN436" i="1"/>
  <c r="U160" i="7" s="1"/>
  <c r="BM436" i="1"/>
  <c r="T160" i="7" s="1"/>
  <c r="CB445" i="1"/>
  <c r="AI169" i="7" s="1"/>
  <c r="CA445" i="1"/>
  <c r="AH169" i="7" s="1"/>
  <c r="BL422" i="1"/>
  <c r="S146" i="7" s="1"/>
  <c r="BK422" i="1"/>
  <c r="R146" i="7" s="1"/>
  <c r="BX436" i="1"/>
  <c r="AE160" i="7" s="1"/>
  <c r="BW436" i="1"/>
  <c r="AD160" i="7" s="1"/>
  <c r="BL426" i="1"/>
  <c r="S150" i="7" s="1"/>
  <c r="BK426" i="1"/>
  <c r="R150" i="7" s="1"/>
  <c r="CD419" i="1"/>
  <c r="CC419" i="1"/>
  <c r="BJ383" i="1"/>
  <c r="Q107" i="7" s="1"/>
  <c r="BI383" i="1"/>
  <c r="P107" i="7" s="1"/>
  <c r="BP405" i="1"/>
  <c r="W129" i="7" s="1"/>
  <c r="BO405" i="1"/>
  <c r="V129" i="7" s="1"/>
  <c r="BW382" i="1"/>
  <c r="AD106" i="7" s="1"/>
  <c r="BX382" i="1"/>
  <c r="AE106" i="7" s="1"/>
  <c r="BX417" i="1"/>
  <c r="AE141" i="7" s="1"/>
  <c r="BW417" i="1"/>
  <c r="AD141" i="7" s="1"/>
  <c r="BN405" i="1"/>
  <c r="U129" i="7" s="1"/>
  <c r="BM405" i="1"/>
  <c r="T129" i="7" s="1"/>
  <c r="BU447" i="1"/>
  <c r="AB171" i="7" s="1"/>
  <c r="BV447" i="1"/>
  <c r="AC171" i="7" s="1"/>
  <c r="BX447" i="1"/>
  <c r="AE171" i="7" s="1"/>
  <c r="BW447" i="1"/>
  <c r="AD171" i="7" s="1"/>
  <c r="BB394" i="1"/>
  <c r="I118" i="7" s="1"/>
  <c r="BA394" i="1"/>
  <c r="H118" i="7" s="1"/>
  <c r="BX398" i="1"/>
  <c r="AE122" i="7" s="1"/>
  <c r="BW398" i="1"/>
  <c r="AD122" i="7" s="1"/>
  <c r="BJ442" i="1"/>
  <c r="Q166" i="7" s="1"/>
  <c r="BI442" i="1"/>
  <c r="P166" i="7" s="1"/>
  <c r="BT437" i="1"/>
  <c r="AA161" i="7" s="1"/>
  <c r="Z61" i="7" s="1"/>
  <c r="BX415" i="1"/>
  <c r="AE139" i="7" s="1"/>
  <c r="BW415" i="1"/>
  <c r="AD139" i="7" s="1"/>
  <c r="CB436" i="1"/>
  <c r="AI160" i="7" s="1"/>
  <c r="CA436" i="1"/>
  <c r="AH160" i="7" s="1"/>
  <c r="BI474" i="1"/>
  <c r="P198" i="7" s="1"/>
  <c r="BJ474" i="1"/>
  <c r="Q198" i="7" s="1"/>
  <c r="BR423" i="1"/>
  <c r="Y147" i="7" s="1"/>
  <c r="BQ423" i="1"/>
  <c r="X147" i="7" s="1"/>
  <c r="BY468" i="1"/>
  <c r="AF192" i="7" s="1"/>
  <c r="BZ468" i="1"/>
  <c r="AG192" i="7" s="1"/>
  <c r="BC460" i="1"/>
  <c r="J184" i="7" s="1"/>
  <c r="BD460" i="1"/>
  <c r="K184" i="7" s="1"/>
  <c r="BF425" i="1"/>
  <c r="M149" i="7" s="1"/>
  <c r="BE425" i="1"/>
  <c r="L149" i="7" s="1"/>
  <c r="CA392" i="1"/>
  <c r="AH116" i="7" s="1"/>
  <c r="CB392" i="1"/>
  <c r="AI116" i="7" s="1"/>
  <c r="BZ416" i="1"/>
  <c r="AG140" i="7" s="1"/>
  <c r="BY416" i="1"/>
  <c r="AF140" i="7" s="1"/>
  <c r="BF435" i="1"/>
  <c r="M159" i="7" s="1"/>
  <c r="BE435" i="1"/>
  <c r="L159" i="7" s="1"/>
  <c r="BJ477" i="1"/>
  <c r="Q201" i="7" s="1"/>
  <c r="BI477" i="1"/>
  <c r="P201" i="7" s="1"/>
  <c r="BN397" i="1"/>
  <c r="U121" i="7" s="1"/>
  <c r="BM397" i="1"/>
  <c r="T121" i="7" s="1"/>
  <c r="BN389" i="1"/>
  <c r="U113" i="7" s="1"/>
  <c r="BM389" i="1"/>
  <c r="T113" i="7" s="1"/>
  <c r="BV432" i="1"/>
  <c r="AC156" i="7" s="1"/>
  <c r="BU432" i="1"/>
  <c r="AB156" i="7" s="1"/>
  <c r="BU426" i="1"/>
  <c r="AB150" i="7" s="1"/>
  <c r="BV426" i="1"/>
  <c r="AC150" i="7" s="1"/>
  <c r="BL438" i="1"/>
  <c r="S162" i="7" s="1"/>
  <c r="BK438" i="1"/>
  <c r="R162" i="7" s="1"/>
  <c r="BZ419" i="1"/>
  <c r="AG143" i="7" s="1"/>
  <c r="BY419" i="1"/>
  <c r="AF143" i="7" s="1"/>
  <c r="BU381" i="1"/>
  <c r="AB105" i="7" s="1"/>
  <c r="BV381" i="1"/>
  <c r="AC105" i="7" s="1"/>
  <c r="CB474" i="1"/>
  <c r="AI198" i="7" s="1"/>
  <c r="CA474" i="1"/>
  <c r="AH198" i="7" s="1"/>
  <c r="BN399" i="1"/>
  <c r="U123" i="7" s="1"/>
  <c r="BM399" i="1"/>
  <c r="T123" i="7" s="1"/>
  <c r="BZ458" i="1"/>
  <c r="AG182" i="7" s="1"/>
  <c r="BY458" i="1"/>
  <c r="AF182" i="7" s="1"/>
  <c r="CD406" i="1"/>
  <c r="CC406" i="1"/>
  <c r="BK421" i="1"/>
  <c r="R145" i="7" s="1"/>
  <c r="BL421" i="1"/>
  <c r="S145" i="7" s="1"/>
  <c r="BT427" i="1"/>
  <c r="AA151" i="7" s="1"/>
  <c r="BS427" i="1"/>
  <c r="Z151" i="7" s="1"/>
  <c r="CF387" i="1"/>
  <c r="CE387" i="1"/>
  <c r="BB389" i="1"/>
  <c r="I113" i="7" s="1"/>
  <c r="BA389" i="1"/>
  <c r="H113" i="7" s="1"/>
  <c r="BB443" i="1"/>
  <c r="I167" i="7" s="1"/>
  <c r="BA443" i="1"/>
  <c r="H167" i="7" s="1"/>
  <c r="BF423" i="1"/>
  <c r="M147" i="7" s="1"/>
  <c r="BE423" i="1"/>
  <c r="L147" i="7" s="1"/>
  <c r="BV420" i="1"/>
  <c r="AC144" i="7" s="1"/>
  <c r="BU420" i="1"/>
  <c r="AB144" i="7" s="1"/>
  <c r="BZ380" i="1"/>
  <c r="AG104" i="7" s="1"/>
  <c r="BY380" i="1"/>
  <c r="AF104" i="7" s="1"/>
  <c r="BD451" i="1"/>
  <c r="K175" i="7" s="1"/>
  <c r="BC451" i="1"/>
  <c r="J175" i="7" s="1"/>
  <c r="BD391" i="1"/>
  <c r="K115" i="7" s="1"/>
  <c r="BC391" i="1"/>
  <c r="J115" i="7" s="1"/>
  <c r="BJ454" i="1"/>
  <c r="Q178" i="7" s="1"/>
  <c r="BI454" i="1"/>
  <c r="P178" i="7" s="1"/>
  <c r="BC392" i="1"/>
  <c r="J116" i="7" s="1"/>
  <c r="BD392" i="1"/>
  <c r="K116" i="7" s="1"/>
  <c r="BQ381" i="1"/>
  <c r="X105" i="7" s="1"/>
  <c r="BR381" i="1"/>
  <c r="Y105" i="7" s="1"/>
  <c r="CF383" i="1"/>
  <c r="CE383" i="1"/>
  <c r="BN416" i="1"/>
  <c r="U140" i="7" s="1"/>
  <c r="BM416" i="1"/>
  <c r="T140" i="7" s="1"/>
  <c r="BN421" i="1"/>
  <c r="U145" i="7" s="1"/>
  <c r="BM421" i="1"/>
  <c r="T145" i="7" s="1"/>
  <c r="BM471" i="1"/>
  <c r="T195" i="7" s="1"/>
  <c r="BN471" i="1"/>
  <c r="U195" i="7" s="1"/>
  <c r="CC381" i="1"/>
  <c r="CD381" i="1"/>
  <c r="BM447" i="1"/>
  <c r="T171" i="7" s="1"/>
  <c r="BN447" i="1"/>
  <c r="U171" i="7" s="1"/>
  <c r="BX451" i="1"/>
  <c r="AE175" i="7" s="1"/>
  <c r="BW451" i="1"/>
  <c r="AD175" i="7" s="1"/>
  <c r="BH438" i="1"/>
  <c r="O162" i="7" s="1"/>
  <c r="BG438" i="1"/>
  <c r="N162" i="7" s="1"/>
  <c r="BN385" i="1"/>
  <c r="U109" i="7" s="1"/>
  <c r="BM385" i="1"/>
  <c r="T109" i="7" s="1"/>
  <c r="CA470" i="1"/>
  <c r="AH194" i="7" s="1"/>
  <c r="CB470" i="1"/>
  <c r="AI194" i="7" s="1"/>
  <c r="BQ477" i="1"/>
  <c r="X201" i="7" s="1"/>
  <c r="BR477" i="1"/>
  <c r="Y201" i="7" s="1"/>
  <c r="BD411" i="1"/>
  <c r="K135" i="7" s="1"/>
  <c r="BC411" i="1"/>
  <c r="J135" i="7" s="1"/>
  <c r="BA476" i="1"/>
  <c r="H200" i="7" s="1"/>
  <c r="BB476" i="1"/>
  <c r="I200" i="7" s="1"/>
  <c r="CD380" i="1"/>
  <c r="CC380" i="1"/>
  <c r="BV419" i="1"/>
  <c r="AC143" i="7" s="1"/>
  <c r="BU419" i="1"/>
  <c r="AB143" i="7" s="1"/>
  <c r="BD434" i="1"/>
  <c r="K158" i="7" s="1"/>
  <c r="BC434" i="1"/>
  <c r="J158" i="7" s="1"/>
  <c r="B159" i="7"/>
  <c r="D159" i="7"/>
  <c r="C159" i="7"/>
  <c r="A160" i="7"/>
  <c r="BQ409" i="1"/>
  <c r="X133" i="7" s="1"/>
  <c r="BR409" i="1"/>
  <c r="Y133" i="7" s="1"/>
  <c r="CD395" i="1"/>
  <c r="CC395" i="1"/>
  <c r="CD446" i="1"/>
  <c r="CC446" i="1"/>
  <c r="BH400" i="1"/>
  <c r="O124" i="7" s="1"/>
  <c r="BG400" i="1"/>
  <c r="N124" i="7" s="1"/>
  <c r="BJ407" i="1"/>
  <c r="Q131" i="7" s="1"/>
  <c r="BI407" i="1"/>
  <c r="P131" i="7" s="1"/>
  <c r="BI471" i="1"/>
  <c r="P195" i="7" s="1"/>
  <c r="BJ471" i="1"/>
  <c r="Q195" i="7" s="1"/>
  <c r="BR473" i="1"/>
  <c r="Y197" i="7" s="1"/>
  <c r="BQ473" i="1"/>
  <c r="X197" i="7" s="1"/>
  <c r="B154" i="7"/>
  <c r="A155" i="7"/>
  <c r="D154" i="7"/>
  <c r="C154" i="7"/>
  <c r="BH473" i="1"/>
  <c r="O197" i="7" s="1"/>
  <c r="BG473" i="1"/>
  <c r="N197" i="7" s="1"/>
  <c r="BC472" i="1"/>
  <c r="J196" i="7" s="1"/>
  <c r="BD472" i="1"/>
  <c r="K196" i="7" s="1"/>
  <c r="BJ453" i="1"/>
  <c r="Q177" i="7" s="1"/>
  <c r="BI453" i="1"/>
  <c r="P177" i="7" s="1"/>
  <c r="B104" i="7"/>
  <c r="A104" i="7"/>
  <c r="D104" i="7"/>
  <c r="A105" i="7"/>
  <c r="C104" i="7"/>
  <c r="BE459" i="1"/>
  <c r="L183" i="7" s="1"/>
  <c r="BF459" i="1"/>
  <c r="M183" i="7" s="1"/>
  <c r="BX434" i="1"/>
  <c r="AE158" i="7" s="1"/>
  <c r="BW434" i="1"/>
  <c r="AD158" i="7" s="1"/>
  <c r="BT412" i="1"/>
  <c r="AA136" i="7" s="1"/>
  <c r="BS412" i="1"/>
  <c r="Z136" i="7" s="1"/>
  <c r="BN424" i="1"/>
  <c r="U148" i="7" s="1"/>
  <c r="BM424" i="1"/>
  <c r="T148" i="7" s="1"/>
  <c r="BT402" i="1"/>
  <c r="AA126" i="7" s="1"/>
  <c r="BS402" i="1"/>
  <c r="Z126" i="7" s="1"/>
  <c r="CC434" i="1"/>
  <c r="CD434" i="1"/>
  <c r="BS448" i="1"/>
  <c r="Z172" i="7" s="1"/>
  <c r="BT448" i="1"/>
  <c r="AA172" i="7" s="1"/>
  <c r="BI446" i="1"/>
  <c r="P170" i="7" s="1"/>
  <c r="BJ446" i="1"/>
  <c r="Q170" i="7" s="1"/>
  <c r="BJ401" i="1"/>
  <c r="Q125" i="7" s="1"/>
  <c r="BI401" i="1"/>
  <c r="P125" i="7" s="1"/>
  <c r="BB404" i="1"/>
  <c r="I128" i="7" s="1"/>
  <c r="BA404" i="1"/>
  <c r="H128" i="7" s="1"/>
  <c r="BE453" i="1"/>
  <c r="L177" i="7" s="1"/>
  <c r="BF453" i="1"/>
  <c r="M177" i="7" s="1"/>
  <c r="BS472" i="1"/>
  <c r="Z196" i="7" s="1"/>
  <c r="BT472" i="1"/>
  <c r="AA196" i="7" s="1"/>
  <c r="BD441" i="1"/>
  <c r="K165" i="7" s="1"/>
  <c r="BC441" i="1"/>
  <c r="J165" i="7" s="1"/>
  <c r="BJ414" i="1"/>
  <c r="Q138" i="7" s="1"/>
  <c r="BI414" i="1"/>
  <c r="P138" i="7" s="1"/>
  <c r="BV394" i="1"/>
  <c r="AC118" i="7" s="1"/>
  <c r="BU394" i="1"/>
  <c r="AB118" i="7" s="1"/>
  <c r="BP433" i="1"/>
  <c r="W157" i="7" s="1"/>
  <c r="BO433" i="1"/>
  <c r="V157" i="7" s="1"/>
  <c r="BD401" i="1"/>
  <c r="K125" i="7" s="1"/>
  <c r="BC401" i="1"/>
  <c r="J125" i="7" s="1"/>
  <c r="BE421" i="1"/>
  <c r="L145" i="7" s="1"/>
  <c r="BF421" i="1"/>
  <c r="M145" i="7" s="1"/>
  <c r="CF405" i="1"/>
  <c r="CE405" i="1"/>
  <c r="BT380" i="1"/>
  <c r="AA104" i="7" s="1"/>
  <c r="BS380" i="1"/>
  <c r="Z104" i="7" s="1"/>
  <c r="BX416" i="1"/>
  <c r="AE140" i="7" s="1"/>
  <c r="BW416" i="1"/>
  <c r="AD140" i="7" s="1"/>
  <c r="CF439" i="1"/>
  <c r="CE439" i="1"/>
  <c r="BR441" i="1"/>
  <c r="Y165" i="7" s="1"/>
  <c r="BQ441" i="1"/>
  <c r="X165" i="7" s="1"/>
  <c r="BP390" i="1"/>
  <c r="W114" i="7" s="1"/>
  <c r="BO390" i="1"/>
  <c r="V114" i="7" s="1"/>
  <c r="BW460" i="1"/>
  <c r="AD184" i="7" s="1"/>
  <c r="BX460" i="1"/>
  <c r="AE184" i="7" s="1"/>
  <c r="BJ381" i="1"/>
  <c r="Q105" i="7" s="1"/>
  <c r="BI381" i="1"/>
  <c r="P105" i="7" s="1"/>
  <c r="BM412" i="1"/>
  <c r="T136" i="7" s="1"/>
  <c r="BN412" i="1"/>
  <c r="U136" i="7" s="1"/>
  <c r="BV431" i="1"/>
  <c r="AC155" i="7" s="1"/>
  <c r="BU431" i="1"/>
  <c r="AB155" i="7" s="1"/>
  <c r="BD384" i="1"/>
  <c r="K108" i="7" s="1"/>
  <c r="BC384" i="1"/>
  <c r="J108" i="7" s="1"/>
  <c r="BN409" i="1"/>
  <c r="U133" i="7" s="1"/>
  <c r="BM409" i="1"/>
  <c r="T133" i="7" s="1"/>
  <c r="BH406" i="1"/>
  <c r="O130" i="7" s="1"/>
  <c r="BG406" i="1"/>
  <c r="N130" i="7" s="1"/>
  <c r="CB435" i="1"/>
  <c r="AI159" i="7" s="1"/>
  <c r="CA435" i="1"/>
  <c r="AH159" i="7" s="1"/>
  <c r="BX459" i="1"/>
  <c r="AE183" i="7" s="1"/>
  <c r="BW459" i="1"/>
  <c r="AD183" i="7" s="1"/>
  <c r="A192" i="7"/>
  <c r="D191" i="7"/>
  <c r="C191" i="7"/>
  <c r="B191" i="7"/>
  <c r="BF475" i="1"/>
  <c r="M199" i="7" s="1"/>
  <c r="BE475" i="1"/>
  <c r="L199" i="7" s="1"/>
  <c r="BZ391" i="1"/>
  <c r="AG115" i="7" s="1"/>
  <c r="AF15" i="7" s="1"/>
  <c r="BP423" i="1"/>
  <c r="W147" i="7" s="1"/>
  <c r="BO423" i="1"/>
  <c r="V147" i="7" s="1"/>
  <c r="BX381" i="1"/>
  <c r="AE105" i="7" s="1"/>
  <c r="BW381" i="1"/>
  <c r="AD105" i="7" s="1"/>
  <c r="BF442" i="1"/>
  <c r="M166" i="7" s="1"/>
  <c r="BE442" i="1"/>
  <c r="L166" i="7" s="1"/>
  <c r="BB463" i="1"/>
  <c r="I187" i="7" s="1"/>
  <c r="BA463" i="1"/>
  <c r="H187" i="7" s="1"/>
  <c r="BL388" i="1"/>
  <c r="S112" i="7" s="1"/>
  <c r="BK388" i="1"/>
  <c r="R112" i="7" s="1"/>
  <c r="BU467" i="1"/>
  <c r="AB191" i="7" s="1"/>
  <c r="BV467" i="1"/>
  <c r="AC191" i="7" s="1"/>
  <c r="BM468" i="1"/>
  <c r="T192" i="7" s="1"/>
  <c r="BN468" i="1"/>
  <c r="U192" i="7" s="1"/>
  <c r="CC467" i="1"/>
  <c r="CD467" i="1"/>
  <c r="BK475" i="1"/>
  <c r="R199" i="7" s="1"/>
  <c r="BL475" i="1"/>
  <c r="S199" i="7" s="1"/>
  <c r="BN381" i="1"/>
  <c r="U105" i="7" s="1"/>
  <c r="BM381" i="1"/>
  <c r="T105" i="7" s="1"/>
  <c r="CF384" i="1"/>
  <c r="CE384" i="1"/>
  <c r="C129" i="7"/>
  <c r="A130" i="7"/>
  <c r="D129" i="7"/>
  <c r="B129" i="7"/>
  <c r="BB471" i="1"/>
  <c r="I195" i="7" s="1"/>
  <c r="BA471" i="1"/>
  <c r="H195" i="7" s="1"/>
  <c r="BD382" i="1"/>
  <c r="K106" i="7" s="1"/>
  <c r="BC382" i="1"/>
  <c r="J106" i="7" s="1"/>
  <c r="CB410" i="1"/>
  <c r="AI134" i="7" s="1"/>
  <c r="CA410" i="1"/>
  <c r="AH134" i="7" s="1"/>
  <c r="BF410" i="1"/>
  <c r="M134" i="7" s="1"/>
  <c r="BE410" i="1"/>
  <c r="L134" i="7" s="1"/>
  <c r="BN467" i="1"/>
  <c r="U191" i="7" s="1"/>
  <c r="BM467" i="1"/>
  <c r="T191" i="7" s="1"/>
  <c r="BK476" i="1"/>
  <c r="R200" i="7" s="1"/>
  <c r="BL476" i="1"/>
  <c r="S200" i="7" s="1"/>
  <c r="BY459" i="1"/>
  <c r="AF183" i="7" s="1"/>
  <c r="BZ459" i="1"/>
  <c r="AG183" i="7" s="1"/>
  <c r="BO419" i="1"/>
  <c r="V143" i="7" s="1"/>
  <c r="BP419" i="1"/>
  <c r="W143" i="7" s="1"/>
  <c r="BX394" i="1"/>
  <c r="AE118" i="7" s="1"/>
  <c r="BW394" i="1"/>
  <c r="AD118" i="7" s="1"/>
  <c r="BM470" i="1"/>
  <c r="T194" i="7" s="1"/>
  <c r="BN470" i="1"/>
  <c r="U194" i="7" s="1"/>
  <c r="B199" i="7"/>
  <c r="D199" i="7"/>
  <c r="C199" i="7"/>
  <c r="CA393" i="1"/>
  <c r="AH117" i="7" s="1"/>
  <c r="CB393" i="1"/>
  <c r="AI117" i="7" s="1"/>
  <c r="BP424" i="1"/>
  <c r="W148" i="7" s="1"/>
  <c r="BO424" i="1"/>
  <c r="V148" i="7" s="1"/>
  <c r="BK464" i="1"/>
  <c r="R188" i="7" s="1"/>
  <c r="BL464" i="1"/>
  <c r="S188" i="7" s="1"/>
  <c r="BF386" i="1"/>
  <c r="M110" i="7" s="1"/>
  <c r="BE386" i="1"/>
  <c r="L110" i="7" s="1"/>
  <c r="C143" i="7"/>
  <c r="B143" i="7"/>
  <c r="A144" i="7"/>
  <c r="D143" i="7"/>
  <c r="BX400" i="1"/>
  <c r="AE124" i="7" s="1"/>
  <c r="BW400" i="1"/>
  <c r="AD124" i="7" s="1"/>
  <c r="BR433" i="1"/>
  <c r="Y157" i="7" s="1"/>
  <c r="BQ433" i="1"/>
  <c r="X157" i="7" s="1"/>
  <c r="BQ449" i="1"/>
  <c r="X173" i="7" s="1"/>
  <c r="BR449" i="1"/>
  <c r="Y173" i="7" s="1"/>
  <c r="BM434" i="1"/>
  <c r="T158" i="7" s="1"/>
  <c r="BN434" i="1"/>
  <c r="U158" i="7" s="1"/>
  <c r="BF407" i="1"/>
  <c r="M131" i="7" s="1"/>
  <c r="BE407" i="1"/>
  <c r="L131" i="7" s="1"/>
  <c r="BF408" i="1"/>
  <c r="M132" i="7" s="1"/>
  <c r="BE408" i="1"/>
  <c r="L132" i="7" s="1"/>
  <c r="BZ422" i="1"/>
  <c r="AG146" i="7" s="1"/>
  <c r="BY422" i="1"/>
  <c r="AF146" i="7" s="1"/>
  <c r="BC464" i="1"/>
  <c r="J188" i="7" s="1"/>
  <c r="BD464" i="1"/>
  <c r="K188" i="7" s="1"/>
  <c r="BV445" i="1"/>
  <c r="AC169" i="7" s="1"/>
  <c r="BU445" i="1"/>
  <c r="AB169" i="7" s="1"/>
  <c r="BR425" i="1"/>
  <c r="Y149" i="7" s="1"/>
  <c r="BQ425" i="1"/>
  <c r="X149" i="7" s="1"/>
  <c r="BZ452" i="1"/>
  <c r="AG176" i="7" s="1"/>
  <c r="BY452" i="1"/>
  <c r="AF176" i="7" s="1"/>
  <c r="BF384" i="1"/>
  <c r="M108" i="7" s="1"/>
  <c r="L8" i="7" s="1"/>
  <c r="BE463" i="1"/>
  <c r="L187" i="7" s="1"/>
  <c r="BF463" i="1"/>
  <c r="M187" i="7" s="1"/>
  <c r="CF476" i="1"/>
  <c r="CE476" i="1"/>
  <c r="BZ409" i="1"/>
  <c r="AG133" i="7" s="1"/>
  <c r="BY409" i="1"/>
  <c r="AF133" i="7" s="1"/>
  <c r="BW468" i="1"/>
  <c r="AD192" i="7" s="1"/>
  <c r="BX468" i="1"/>
  <c r="AE192" i="7" s="1"/>
  <c r="CF401" i="1"/>
  <c r="CE401" i="1"/>
  <c r="BO413" i="1"/>
  <c r="V137" i="7" s="1"/>
  <c r="BP413" i="1"/>
  <c r="W137" i="7" s="1"/>
  <c r="BR404" i="1"/>
  <c r="Y128" i="7" s="1"/>
  <c r="BQ404" i="1"/>
  <c r="X128" i="7" s="1"/>
  <c r="BO450" i="1"/>
  <c r="V174" i="7" s="1"/>
  <c r="BP450" i="1"/>
  <c r="W174" i="7" s="1"/>
  <c r="BC456" i="1"/>
  <c r="J180" i="7" s="1"/>
  <c r="BD456" i="1"/>
  <c r="K180" i="7" s="1"/>
  <c r="BH420" i="1"/>
  <c r="O144" i="7" s="1"/>
  <c r="BG420" i="1"/>
  <c r="N144" i="7" s="1"/>
  <c r="BP459" i="1"/>
  <c r="W183" i="7" s="1"/>
  <c r="BO459" i="1"/>
  <c r="V183" i="7" s="1"/>
  <c r="BZ478" i="1"/>
  <c r="AG202" i="7" s="1"/>
  <c r="A108" i="7"/>
  <c r="C107" i="7"/>
  <c r="D107" i="7"/>
  <c r="B107" i="7"/>
  <c r="CD437" i="1"/>
  <c r="CC437" i="1"/>
  <c r="BB384" i="1"/>
  <c r="I108" i="7" s="1"/>
  <c r="BA384" i="1"/>
  <c r="H108" i="7" s="1"/>
  <c r="BC477" i="1"/>
  <c r="J201" i="7" s="1"/>
  <c r="BD477" i="1"/>
  <c r="K201" i="7" s="1"/>
  <c r="BI469" i="1"/>
  <c r="P193" i="7" s="1"/>
  <c r="BJ469" i="1"/>
  <c r="Q193" i="7" s="1"/>
  <c r="BV441" i="1"/>
  <c r="AC165" i="7" s="1"/>
  <c r="BU441" i="1"/>
  <c r="AB165" i="7" s="1"/>
  <c r="BZ441" i="1"/>
  <c r="AG165" i="7" s="1"/>
  <c r="BY441" i="1"/>
  <c r="AF165" i="7" s="1"/>
  <c r="BL474" i="1"/>
  <c r="S198" i="7" s="1"/>
  <c r="BK474" i="1"/>
  <c r="R198" i="7" s="1"/>
  <c r="BM451" i="1"/>
  <c r="T175" i="7" s="1"/>
  <c r="BN451" i="1"/>
  <c r="U175" i="7" s="1"/>
  <c r="C127" i="7"/>
  <c r="B127" i="7"/>
  <c r="A128" i="7"/>
  <c r="D127" i="7"/>
  <c r="CD386" i="1"/>
  <c r="CC386" i="1"/>
  <c r="BC394" i="1"/>
  <c r="J118" i="7" s="1"/>
  <c r="BD394" i="1"/>
  <c r="K118" i="7" s="1"/>
  <c r="CD388" i="1"/>
  <c r="CC388" i="1"/>
  <c r="BR421" i="1"/>
  <c r="Y145" i="7" s="1"/>
  <c r="BQ421" i="1"/>
  <c r="X145" i="7" s="1"/>
  <c r="CF426" i="1"/>
  <c r="CE426" i="1"/>
  <c r="BW455" i="1"/>
  <c r="AD179" i="7" s="1"/>
  <c r="BX455" i="1"/>
  <c r="AE179" i="7" s="1"/>
  <c r="BI461" i="1"/>
  <c r="P185" i="7" s="1"/>
  <c r="BJ461" i="1"/>
  <c r="Q185" i="7" s="1"/>
  <c r="BY406" i="1"/>
  <c r="AF130" i="7" s="1"/>
  <c r="BZ406" i="1"/>
  <c r="AG130" i="7" s="1"/>
  <c r="BW448" i="1"/>
  <c r="AD172" i="7" s="1"/>
  <c r="BX448" i="1"/>
  <c r="AE172" i="7" s="1"/>
  <c r="BH395" i="1"/>
  <c r="O119" i="7" s="1"/>
  <c r="BG395" i="1"/>
  <c r="N119" i="7" s="1"/>
  <c r="BL451" i="1"/>
  <c r="S175" i="7" s="1"/>
  <c r="BK451" i="1"/>
  <c r="R175" i="7" s="1"/>
  <c r="BK431" i="1"/>
  <c r="R155" i="7" s="1"/>
  <c r="BL431" i="1"/>
  <c r="S155" i="7" s="1"/>
  <c r="BF417" i="1"/>
  <c r="M141" i="7" s="1"/>
  <c r="BE417" i="1"/>
  <c r="L141" i="7" s="1"/>
  <c r="BF416" i="1"/>
  <c r="M140" i="7" s="1"/>
  <c r="BE416" i="1"/>
  <c r="L140" i="7" s="1"/>
  <c r="BV404" i="1"/>
  <c r="AC128" i="7" s="1"/>
  <c r="BU404" i="1"/>
  <c r="AB128" i="7" s="1"/>
  <c r="BL428" i="1"/>
  <c r="S152" i="7" s="1"/>
  <c r="BK428" i="1"/>
  <c r="R152" i="7" s="1"/>
  <c r="BX443" i="1"/>
  <c r="AE167" i="7" s="1"/>
  <c r="BW443" i="1"/>
  <c r="AD167" i="7" s="1"/>
  <c r="BQ394" i="1"/>
  <c r="X118" i="7" s="1"/>
  <c r="BR394" i="1"/>
  <c r="Y118" i="7" s="1"/>
  <c r="CB411" i="1"/>
  <c r="AI135" i="7" s="1"/>
  <c r="CA411" i="1"/>
  <c r="AH135" i="7" s="1"/>
  <c r="BI468" i="1"/>
  <c r="P192" i="7" s="1"/>
  <c r="BJ468" i="1"/>
  <c r="Q192" i="7" s="1"/>
  <c r="CD420" i="1"/>
  <c r="CC420" i="1"/>
  <c r="BH441" i="1"/>
  <c r="O165" i="7" s="1"/>
  <c r="N65" i="7" s="1"/>
  <c r="BV397" i="1"/>
  <c r="AC121" i="7" s="1"/>
  <c r="BU397" i="1"/>
  <c r="AB121" i="7" s="1"/>
  <c r="BS450" i="1"/>
  <c r="Z174" i="7" s="1"/>
  <c r="BT450" i="1"/>
  <c r="AA174" i="7" s="1"/>
  <c r="BL478" i="1"/>
  <c r="S202" i="7" s="1"/>
  <c r="BK478" i="1"/>
  <c r="R202" i="7" s="1"/>
  <c r="BP389" i="1"/>
  <c r="W113" i="7" s="1"/>
  <c r="BO389" i="1"/>
  <c r="V113" i="7" s="1"/>
  <c r="BJ462" i="1"/>
  <c r="Q186" i="7" s="1"/>
  <c r="BI462" i="1"/>
  <c r="P186" i="7" s="1"/>
  <c r="CF413" i="1"/>
  <c r="CE413" i="1"/>
  <c r="BP436" i="1"/>
  <c r="W160" i="7" s="1"/>
  <c r="BO436" i="1"/>
  <c r="V160" i="7" s="1"/>
  <c r="BR450" i="1"/>
  <c r="Y174" i="7" s="1"/>
  <c r="BQ450" i="1"/>
  <c r="X174" i="7" s="1"/>
  <c r="BW462" i="1"/>
  <c r="AD186" i="7" s="1"/>
  <c r="BX462" i="1"/>
  <c r="AE186" i="7" s="1"/>
  <c r="BB425" i="1"/>
  <c r="I149" i="7" s="1"/>
  <c r="BA425" i="1"/>
  <c r="H149" i="7" s="1"/>
  <c r="BO432" i="1"/>
  <c r="V156" i="7" s="1"/>
  <c r="BP432" i="1"/>
  <c r="W156" i="7" s="1"/>
  <c r="CB440" i="1"/>
  <c r="AI164" i="7" s="1"/>
  <c r="CA440" i="1"/>
  <c r="AH164" i="7" s="1"/>
  <c r="BQ444" i="1"/>
  <c r="X168" i="7" s="1"/>
  <c r="BR444" i="1"/>
  <c r="Y168" i="7" s="1"/>
  <c r="D161" i="7"/>
  <c r="C161" i="7"/>
  <c r="A162" i="7"/>
  <c r="B161" i="7"/>
  <c r="D120" i="7"/>
  <c r="B120" i="7"/>
  <c r="C120" i="7"/>
  <c r="A121" i="7"/>
  <c r="BQ391" i="1"/>
  <c r="X115" i="7" s="1"/>
  <c r="BR391" i="1"/>
  <c r="Y115" i="7" s="1"/>
  <c r="CB398" i="1"/>
  <c r="AI122" i="7" s="1"/>
  <c r="CA398" i="1"/>
  <c r="AH122" i="7" s="1"/>
  <c r="BX442" i="1"/>
  <c r="AE166" i="7" s="1"/>
  <c r="BW442" i="1"/>
  <c r="AD166" i="7" s="1"/>
  <c r="C153" i="7"/>
  <c r="A154" i="7"/>
  <c r="D153" i="7"/>
  <c r="B153" i="7"/>
  <c r="CC476" i="1"/>
  <c r="CD476" i="1"/>
  <c r="BA438" i="1"/>
  <c r="H162" i="7" s="1"/>
  <c r="BB438" i="1"/>
  <c r="I162" i="7" s="1"/>
  <c r="BF387" i="1"/>
  <c r="M111" i="7" s="1"/>
  <c r="BE387" i="1"/>
  <c r="L111" i="7" s="1"/>
  <c r="BQ468" i="1"/>
  <c r="X192" i="7" s="1"/>
  <c r="BR468" i="1"/>
  <c r="Y192" i="7" s="1"/>
  <c r="BL443" i="1"/>
  <c r="S167" i="7" s="1"/>
  <c r="BK443" i="1"/>
  <c r="R167" i="7" s="1"/>
  <c r="CD439" i="1"/>
  <c r="CC439" i="1"/>
  <c r="BB434" i="1"/>
  <c r="I158" i="7" s="1"/>
  <c r="BA434" i="1"/>
  <c r="H158" i="7" s="1"/>
  <c r="BL470" i="1"/>
  <c r="S194" i="7" s="1"/>
  <c r="BK470" i="1"/>
  <c r="R194" i="7" s="1"/>
  <c r="BZ407" i="1"/>
  <c r="AG131" i="7" s="1"/>
  <c r="BY407" i="1"/>
  <c r="AF131" i="7" s="1"/>
  <c r="CB426" i="1"/>
  <c r="AI150" i="7" s="1"/>
  <c r="CA426" i="1"/>
  <c r="AH150" i="7" s="1"/>
  <c r="BG458" i="1"/>
  <c r="N182" i="7" s="1"/>
  <c r="BH458" i="1"/>
  <c r="O182" i="7" s="1"/>
  <c r="BH429" i="1"/>
  <c r="O153" i="7" s="1"/>
  <c r="BG429" i="1"/>
  <c r="N153" i="7" s="1"/>
  <c r="BX404" i="1"/>
  <c r="AE128" i="7" s="1"/>
  <c r="BW404" i="1"/>
  <c r="AD128" i="7" s="1"/>
  <c r="BE382" i="1"/>
  <c r="L106" i="7" s="1"/>
  <c r="BF382" i="1"/>
  <c r="M106" i="7" s="1"/>
  <c r="BI402" i="1"/>
  <c r="P126" i="7" s="1"/>
  <c r="BJ402" i="1"/>
  <c r="Q126" i="7" s="1"/>
  <c r="BT434" i="1"/>
  <c r="AA158" i="7" s="1"/>
  <c r="BS434" i="1"/>
  <c r="Z158" i="7" s="1"/>
  <c r="B163" i="7"/>
  <c r="C163" i="7"/>
  <c r="A164" i="7"/>
  <c r="D163" i="7"/>
  <c r="D135" i="7"/>
  <c r="B135" i="7"/>
  <c r="C135" i="7"/>
  <c r="A136" i="7"/>
  <c r="CE454" i="1"/>
  <c r="CF454" i="1"/>
  <c r="BE418" i="1"/>
  <c r="L142" i="7" s="1"/>
  <c r="BF418" i="1"/>
  <c r="M142" i="7" s="1"/>
  <c r="BJ400" i="1"/>
  <c r="Q124" i="7" s="1"/>
  <c r="BI400" i="1"/>
  <c r="P124" i="7" s="1"/>
  <c r="BJ443" i="1"/>
  <c r="Q167" i="7" s="1"/>
  <c r="BI443" i="1"/>
  <c r="P167" i="7" s="1"/>
  <c r="BD380" i="1"/>
  <c r="K104" i="7" s="1"/>
  <c r="BC380" i="1"/>
  <c r="J104" i="7" s="1"/>
  <c r="BL401" i="1"/>
  <c r="S125" i="7" s="1"/>
  <c r="BK401" i="1"/>
  <c r="R125" i="7" s="1"/>
  <c r="BD433" i="1"/>
  <c r="K157" i="7" s="1"/>
  <c r="BC433" i="1"/>
  <c r="J157" i="7" s="1"/>
  <c r="BB475" i="1"/>
  <c r="I199" i="7" s="1"/>
  <c r="BA475" i="1"/>
  <c r="H199" i="7" s="1"/>
  <c r="CB394" i="1"/>
  <c r="AI118" i="7" s="1"/>
  <c r="CA394" i="1"/>
  <c r="AH118" i="7" s="1"/>
  <c r="BI447" i="1"/>
  <c r="P171" i="7" s="1"/>
  <c r="BJ447" i="1"/>
  <c r="Q171" i="7" s="1"/>
  <c r="BD427" i="1"/>
  <c r="K151" i="7" s="1"/>
  <c r="BC427" i="1"/>
  <c r="J151" i="7" s="1"/>
  <c r="BO470" i="1"/>
  <c r="V194" i="7" s="1"/>
  <c r="BP470" i="1"/>
  <c r="W194" i="7" s="1"/>
  <c r="BU457" i="1"/>
  <c r="AB181" i="7" s="1"/>
  <c r="BV457" i="1"/>
  <c r="AC181" i="7" s="1"/>
  <c r="D168" i="7"/>
  <c r="B168" i="7"/>
  <c r="A169" i="7"/>
  <c r="C168" i="7"/>
  <c r="BR390" i="1"/>
  <c r="Y114" i="7" s="1"/>
  <c r="BQ390" i="1"/>
  <c r="X114" i="7" s="1"/>
  <c r="BT441" i="1"/>
  <c r="AA165" i="7" s="1"/>
  <c r="BS441" i="1"/>
  <c r="Z165" i="7" s="1"/>
  <c r="CB454" i="1"/>
  <c r="AI178" i="7" s="1"/>
  <c r="CA454" i="1"/>
  <c r="AH178" i="7" s="1"/>
  <c r="CE432" i="1"/>
  <c r="CF432" i="1"/>
  <c r="BN427" i="1"/>
  <c r="U151" i="7" s="1"/>
  <c r="T51" i="7" s="1"/>
  <c r="BA453" i="1"/>
  <c r="H177" i="7" s="1"/>
  <c r="BB453" i="1"/>
  <c r="I177" i="7" s="1"/>
  <c r="BS401" i="1"/>
  <c r="Z125" i="7" s="1"/>
  <c r="BT401" i="1"/>
  <c r="AA125" i="7" s="1"/>
  <c r="BX424" i="1"/>
  <c r="AE148" i="7" s="1"/>
  <c r="BW424" i="1"/>
  <c r="AD148" i="7" s="1"/>
  <c r="BZ470" i="1"/>
  <c r="AG194" i="7" s="1"/>
  <c r="BY470" i="1"/>
  <c r="AF194" i="7" s="1"/>
  <c r="CF416" i="1"/>
  <c r="CE416" i="1"/>
  <c r="BX444" i="1"/>
  <c r="AE168" i="7" s="1"/>
  <c r="BW444" i="1"/>
  <c r="AD168" i="7" s="1"/>
  <c r="BX410" i="1"/>
  <c r="AE134" i="7" s="1"/>
  <c r="AD34" i="7" s="1"/>
  <c r="BU448" i="1"/>
  <c r="AB172" i="7" s="1"/>
  <c r="BV448" i="1"/>
  <c r="AC172" i="7" s="1"/>
  <c r="BK417" i="1"/>
  <c r="R141" i="7" s="1"/>
  <c r="BL417" i="1"/>
  <c r="S141" i="7" s="1"/>
  <c r="CF410" i="1"/>
  <c r="CE410" i="1"/>
  <c r="BL435" i="1"/>
  <c r="S159" i="7" s="1"/>
  <c r="R59" i="7" s="1"/>
  <c r="CF404" i="1"/>
  <c r="BQ431" i="1"/>
  <c r="X155" i="7" s="1"/>
  <c r="BR431" i="1"/>
  <c r="Y155" i="7" s="1"/>
  <c r="BA392" i="1"/>
  <c r="H116" i="7" s="1"/>
  <c r="BB392" i="1"/>
  <c r="I116" i="7" s="1"/>
  <c r="BX470" i="1"/>
  <c r="AE194" i="7" s="1"/>
  <c r="AD94" i="7" s="1"/>
  <c r="BV428" i="1"/>
  <c r="AC152" i="7" s="1"/>
  <c r="BU428" i="1"/>
  <c r="AB152" i="7" s="1"/>
  <c r="BF420" i="1"/>
  <c r="M144" i="7" s="1"/>
  <c r="BE420" i="1"/>
  <c r="L144" i="7" s="1"/>
  <c r="CD404" i="1"/>
  <c r="CC404" i="1"/>
  <c r="CB395" i="1"/>
  <c r="AI119" i="7" s="1"/>
  <c r="CA395" i="1"/>
  <c r="AH119" i="7" s="1"/>
  <c r="BR470" i="1"/>
  <c r="Y194" i="7" s="1"/>
  <c r="BQ470" i="1"/>
  <c r="X194" i="7" s="1"/>
  <c r="BJ384" i="1"/>
  <c r="Q108" i="7" s="1"/>
  <c r="BI384" i="1"/>
  <c r="P108" i="7" s="1"/>
  <c r="H89" i="7" l="1"/>
  <c r="L76" i="7"/>
  <c r="V46" i="7"/>
  <c r="V82" i="7"/>
  <c r="AH28" i="7"/>
  <c r="AF26" i="7"/>
  <c r="V40" i="7"/>
  <c r="L68" i="7"/>
  <c r="Z54" i="7"/>
  <c r="AD12" i="7"/>
  <c r="T38" i="7"/>
  <c r="AF80" i="7"/>
  <c r="X60" i="7"/>
  <c r="T28" i="7"/>
  <c r="J28" i="7"/>
  <c r="H44" i="7"/>
  <c r="R78" i="7"/>
  <c r="X27" i="7"/>
  <c r="P23" i="7"/>
  <c r="V21" i="7"/>
  <c r="H31" i="7"/>
  <c r="Z91" i="7"/>
  <c r="X78" i="7"/>
  <c r="N6" i="7"/>
  <c r="T35" i="7"/>
  <c r="AD37" i="7"/>
  <c r="V65" i="7"/>
  <c r="V85" i="7"/>
  <c r="V17" i="7"/>
  <c r="AB53" i="7"/>
  <c r="AB52" i="7"/>
  <c r="AD68" i="7"/>
  <c r="AH58" i="7"/>
  <c r="P33" i="7"/>
  <c r="P90" i="7"/>
  <c r="T68" i="7"/>
  <c r="AB78" i="7"/>
  <c r="R18" i="7"/>
  <c r="P99" i="7"/>
  <c r="N29" i="7"/>
  <c r="N33" i="7"/>
  <c r="N54" i="7"/>
  <c r="AB51" i="7"/>
  <c r="P65" i="7"/>
  <c r="P81" i="7"/>
  <c r="H5" i="7"/>
  <c r="AF21" i="7"/>
  <c r="T19" i="7"/>
  <c r="N17" i="7"/>
  <c r="X87" i="7"/>
  <c r="J60" i="7"/>
  <c r="X16" i="7"/>
  <c r="H92" i="7"/>
  <c r="AD87" i="7"/>
  <c r="V84" i="7"/>
  <c r="N70" i="7"/>
  <c r="AD74" i="7"/>
  <c r="AF5" i="7"/>
  <c r="AB88" i="7"/>
  <c r="L98" i="7"/>
  <c r="AB6" i="7"/>
  <c r="P35" i="7"/>
  <c r="H54" i="7"/>
  <c r="L64" i="7"/>
  <c r="H17" i="7"/>
  <c r="AF70" i="7"/>
  <c r="AF37" i="7"/>
  <c r="J59" i="7"/>
  <c r="AF25" i="7"/>
  <c r="X66" i="7"/>
  <c r="P50" i="7"/>
  <c r="J73" i="7"/>
  <c r="AF23" i="7"/>
  <c r="N85" i="7"/>
  <c r="Z68" i="7"/>
  <c r="T9" i="7"/>
  <c r="J15" i="7"/>
  <c r="L47" i="7"/>
  <c r="Z51" i="7"/>
  <c r="T23" i="7"/>
  <c r="R62" i="7"/>
  <c r="T21" i="7"/>
  <c r="X47" i="7"/>
  <c r="R50" i="7"/>
  <c r="T60" i="7"/>
  <c r="AD54" i="7"/>
  <c r="AH7" i="7"/>
  <c r="H20" i="7"/>
  <c r="AB70" i="7"/>
  <c r="AF73" i="7"/>
  <c r="AF29" i="7"/>
  <c r="AF47" i="7"/>
  <c r="AF78" i="7"/>
  <c r="H64" i="7"/>
  <c r="L37" i="7"/>
  <c r="J77" i="7"/>
  <c r="J14" i="7"/>
  <c r="N36" i="7"/>
  <c r="X82" i="7"/>
  <c r="N67" i="7"/>
  <c r="H41" i="7"/>
  <c r="L84" i="7"/>
  <c r="Z49" i="7"/>
  <c r="V18" i="7"/>
  <c r="J49" i="7"/>
  <c r="L44" i="7"/>
  <c r="J80" i="7"/>
  <c r="L87" i="7"/>
  <c r="R88" i="7"/>
  <c r="Z96" i="7"/>
  <c r="P70" i="7"/>
  <c r="J16" i="7"/>
  <c r="AB5" i="7"/>
  <c r="J84" i="7"/>
  <c r="AD90" i="7"/>
  <c r="L93" i="7"/>
  <c r="AD38" i="7"/>
  <c r="L79" i="7"/>
  <c r="AB45" i="7"/>
  <c r="J97" i="7"/>
  <c r="X83" i="7"/>
  <c r="AF91" i="7"/>
  <c r="X71" i="7"/>
  <c r="N80" i="7"/>
  <c r="Z99" i="7"/>
  <c r="L17" i="7"/>
  <c r="AB72" i="7"/>
  <c r="X55" i="7"/>
  <c r="AD86" i="7"/>
  <c r="L40" i="7"/>
  <c r="N19" i="7"/>
  <c r="V74" i="7"/>
  <c r="AD92" i="7"/>
  <c r="AF76" i="7"/>
  <c r="V94" i="7"/>
  <c r="X15" i="7"/>
  <c r="X92" i="7"/>
  <c r="Z74" i="7"/>
  <c r="H18" i="7"/>
  <c r="X6" i="7"/>
  <c r="AB16" i="7"/>
  <c r="AF46" i="7"/>
  <c r="T58" i="7"/>
  <c r="AD18" i="7"/>
  <c r="T91" i="7"/>
  <c r="H95" i="7"/>
  <c r="T5" i="7"/>
  <c r="AD5" i="7"/>
  <c r="T36" i="7"/>
  <c r="L77" i="7"/>
  <c r="Z72" i="7"/>
  <c r="P31" i="7"/>
  <c r="V88" i="7"/>
  <c r="H43" i="7"/>
  <c r="AF84" i="7"/>
  <c r="N50" i="7"/>
  <c r="AH33" i="7"/>
  <c r="AB38" i="7"/>
  <c r="AF54" i="7"/>
  <c r="T62" i="7"/>
  <c r="X12" i="7"/>
  <c r="AB8" i="7"/>
  <c r="N63" i="7"/>
  <c r="Z73" i="7"/>
  <c r="R97" i="7"/>
  <c r="AD77" i="7"/>
  <c r="V34" i="7"/>
  <c r="N60" i="7"/>
  <c r="T81" i="7"/>
  <c r="V26" i="7"/>
  <c r="X88" i="7"/>
  <c r="AF62" i="7"/>
  <c r="J64" i="7"/>
  <c r="J39" i="7"/>
  <c r="AD10" i="7"/>
  <c r="Z46" i="7"/>
  <c r="T57" i="7"/>
  <c r="H30" i="7"/>
  <c r="AF90" i="7"/>
  <c r="H4" i="7"/>
  <c r="T11" i="7"/>
  <c r="T24" i="7"/>
  <c r="L88" i="7"/>
  <c r="Z81" i="7"/>
  <c r="N57" i="7"/>
  <c r="Z82" i="7"/>
  <c r="P46" i="7"/>
  <c r="AB34" i="7"/>
  <c r="H56" i="7"/>
  <c r="V51" i="7"/>
  <c r="AH4" i="7"/>
  <c r="P20" i="7"/>
  <c r="J55" i="7"/>
  <c r="P57" i="7"/>
  <c r="AH30" i="7"/>
  <c r="AB59" i="7"/>
  <c r="R22" i="7"/>
  <c r="AH32" i="7"/>
  <c r="N98" i="7"/>
  <c r="Z18" i="7"/>
  <c r="H50" i="7"/>
  <c r="AF49" i="7"/>
  <c r="AH49" i="7"/>
  <c r="T6" i="7"/>
  <c r="N81" i="7"/>
  <c r="L21" i="7"/>
  <c r="H91" i="7"/>
  <c r="Z8" i="7"/>
  <c r="H65" i="7"/>
  <c r="V24" i="7"/>
  <c r="AH70" i="7"/>
  <c r="V32" i="7"/>
  <c r="N93" i="7"/>
  <c r="R24" i="7"/>
  <c r="X76" i="7"/>
  <c r="L53" i="7"/>
  <c r="T80" i="7"/>
  <c r="X21" i="7"/>
  <c r="Z94" i="7"/>
  <c r="AH9" i="7"/>
  <c r="X72" i="7"/>
  <c r="X19" i="7"/>
  <c r="T50" i="7"/>
  <c r="J66" i="7"/>
  <c r="P41" i="7"/>
  <c r="N12" i="7"/>
  <c r="AF75" i="7"/>
  <c r="X31" i="7"/>
  <c r="R89" i="7"/>
  <c r="V91" i="7"/>
  <c r="AB83" i="7"/>
  <c r="H96" i="7"/>
  <c r="AF95" i="7"/>
  <c r="N76" i="7"/>
  <c r="Z59" i="7"/>
  <c r="Z28" i="7"/>
  <c r="Z62" i="7"/>
  <c r="AD82" i="7"/>
  <c r="Z69" i="7"/>
  <c r="AB40" i="7"/>
  <c r="J91" i="7"/>
  <c r="V25" i="7"/>
  <c r="V79" i="7"/>
  <c r="X62" i="7"/>
  <c r="AF14" i="7"/>
  <c r="J13" i="7"/>
  <c r="L18" i="7"/>
  <c r="N77" i="7"/>
  <c r="J95" i="7"/>
  <c r="AH66" i="7"/>
  <c r="J35" i="7"/>
  <c r="N62" i="7"/>
  <c r="J75" i="7"/>
  <c r="H67" i="7"/>
  <c r="AH98" i="7"/>
  <c r="L49" i="7"/>
  <c r="AB71" i="7"/>
  <c r="V29" i="7"/>
  <c r="AD60" i="7"/>
  <c r="N10" i="7"/>
  <c r="H15" i="7"/>
  <c r="AB37" i="7"/>
  <c r="AH67" i="7"/>
  <c r="T32" i="7"/>
  <c r="AF59" i="7"/>
  <c r="AB31" i="7"/>
  <c r="V9" i="7"/>
  <c r="P40" i="7"/>
  <c r="AB66" i="7"/>
  <c r="Z16" i="7"/>
  <c r="J38" i="7"/>
  <c r="AD25" i="7"/>
  <c r="N58" i="7"/>
  <c r="N83" i="7"/>
  <c r="X85" i="7"/>
  <c r="L69" i="7"/>
  <c r="AH68" i="7"/>
  <c r="AB82" i="7"/>
  <c r="P45" i="7"/>
  <c r="AB87" i="7"/>
  <c r="AH79" i="7"/>
  <c r="Z21" i="7"/>
  <c r="AF48" i="7"/>
  <c r="AB98" i="7"/>
  <c r="X59" i="7"/>
  <c r="R11" i="7"/>
  <c r="T98" i="7"/>
  <c r="P17" i="7"/>
  <c r="J21" i="7"/>
  <c r="V75" i="7"/>
  <c r="N64" i="7"/>
  <c r="T10" i="7"/>
  <c r="AH54" i="7"/>
  <c r="L25" i="7"/>
  <c r="AF85" i="7"/>
  <c r="J23" i="7"/>
  <c r="H72" i="7"/>
  <c r="X26" i="7"/>
  <c r="R7" i="7"/>
  <c r="AB99" i="7"/>
  <c r="AH85" i="7"/>
  <c r="V61" i="7"/>
  <c r="T77" i="7"/>
  <c r="L58" i="7"/>
  <c r="N88" i="7"/>
  <c r="Z47" i="7"/>
  <c r="Z92" i="7"/>
  <c r="X11" i="7"/>
  <c r="AH51" i="7"/>
  <c r="H85" i="7"/>
  <c r="T76" i="7"/>
  <c r="AF81" i="7"/>
  <c r="V35" i="7"/>
  <c r="R42" i="7"/>
  <c r="Z41" i="7"/>
  <c r="H51" i="7"/>
  <c r="J31" i="7"/>
  <c r="H38" i="7"/>
  <c r="Z48" i="7"/>
  <c r="Z33" i="7"/>
  <c r="P10" i="7"/>
  <c r="J85" i="7"/>
  <c r="V66" i="7"/>
  <c r="AF64" i="7"/>
  <c r="AH37" i="7"/>
  <c r="P21" i="7"/>
  <c r="X23" i="7"/>
  <c r="V10" i="7"/>
  <c r="AH23" i="7"/>
  <c r="Z98" i="7"/>
  <c r="AB10" i="7"/>
  <c r="P42" i="7"/>
  <c r="X29" i="7"/>
  <c r="N15" i="7"/>
  <c r="R69" i="7"/>
  <c r="X20" i="7"/>
  <c r="X51" i="7"/>
  <c r="V73" i="7"/>
  <c r="L90" i="7"/>
  <c r="AH36" i="7"/>
  <c r="AD9" i="7"/>
  <c r="T87" i="7"/>
  <c r="Z52" i="7"/>
  <c r="Z43" i="7"/>
  <c r="AB24" i="7"/>
  <c r="AD44" i="7"/>
  <c r="H7" i="7"/>
  <c r="H10" i="7"/>
  <c r="H76" i="7"/>
  <c r="R34" i="7"/>
  <c r="P60" i="7"/>
  <c r="AD93" i="7"/>
  <c r="AF13" i="7"/>
  <c r="Z42" i="7"/>
  <c r="V33" i="7"/>
  <c r="AD4" i="7"/>
  <c r="H37" i="7"/>
  <c r="H34" i="7"/>
  <c r="H26" i="7"/>
  <c r="L62" i="7"/>
  <c r="N40" i="7"/>
  <c r="AD56" i="7"/>
  <c r="AH45" i="7"/>
  <c r="X94" i="7"/>
  <c r="AD48" i="7"/>
  <c r="J51" i="7"/>
  <c r="J57" i="7"/>
  <c r="P24" i="7"/>
  <c r="H58" i="7"/>
  <c r="L11" i="7"/>
  <c r="P85" i="7"/>
  <c r="J88" i="7"/>
  <c r="T94" i="7"/>
  <c r="T92" i="7"/>
  <c r="P95" i="7"/>
  <c r="T40" i="7"/>
  <c r="P78" i="7"/>
  <c r="AB44" i="7"/>
  <c r="AF82" i="7"/>
  <c r="AF43" i="7"/>
  <c r="T13" i="7"/>
  <c r="AF40" i="7"/>
  <c r="AD39" i="7"/>
  <c r="AD41" i="7"/>
  <c r="AH69" i="7"/>
  <c r="N21" i="7"/>
  <c r="AF32" i="7"/>
  <c r="L95" i="7"/>
  <c r="P74" i="7"/>
  <c r="P84" i="7"/>
  <c r="P69" i="7"/>
  <c r="H19" i="7"/>
  <c r="N48" i="7"/>
  <c r="V68" i="7"/>
  <c r="L29" i="7"/>
  <c r="T53" i="7"/>
  <c r="AD85" i="7"/>
  <c r="AB73" i="7"/>
  <c r="N96" i="7"/>
  <c r="J45" i="7"/>
  <c r="AF8" i="7"/>
  <c r="R16" i="7"/>
  <c r="J90" i="7"/>
  <c r="T66" i="7"/>
  <c r="AD96" i="7"/>
  <c r="R82" i="7"/>
  <c r="T17" i="7"/>
  <c r="J68" i="7"/>
  <c r="N71" i="7"/>
  <c r="X40" i="7"/>
  <c r="P82" i="7"/>
  <c r="AF7" i="7"/>
  <c r="L26" i="7"/>
  <c r="AD33" i="7"/>
  <c r="R21" i="7"/>
  <c r="H88" i="7"/>
  <c r="AH15" i="7"/>
  <c r="Z57" i="7"/>
  <c r="Z40" i="7"/>
  <c r="R85" i="7"/>
  <c r="V7" i="7"/>
  <c r="N87" i="7"/>
  <c r="P49" i="7"/>
  <c r="X91" i="7"/>
  <c r="V28" i="7"/>
  <c r="AD97" i="7"/>
  <c r="X44" i="7"/>
  <c r="T54" i="7"/>
  <c r="AD20" i="7"/>
  <c r="V78" i="7"/>
  <c r="Z64" i="7"/>
  <c r="T47" i="7"/>
  <c r="H25" i="7"/>
  <c r="L82" i="7"/>
  <c r="X13" i="7"/>
  <c r="AB9" i="7"/>
  <c r="V64" i="7"/>
  <c r="AF66" i="7"/>
  <c r="J83" i="7"/>
  <c r="AH71" i="7"/>
  <c r="T61" i="7"/>
  <c r="N75" i="7"/>
  <c r="AF86" i="7"/>
  <c r="T85" i="7"/>
  <c r="Z67" i="7"/>
  <c r="N90" i="7"/>
  <c r="V72" i="7"/>
  <c r="R8" i="7"/>
  <c r="H45" i="7"/>
  <c r="L20" i="7"/>
  <c r="AH56" i="7"/>
  <c r="AB94" i="7"/>
  <c r="R84" i="7"/>
  <c r="V86" i="7"/>
  <c r="L78" i="7"/>
  <c r="J7" i="7"/>
  <c r="V77" i="7"/>
  <c r="T4" i="7"/>
  <c r="T83" i="7"/>
  <c r="L73" i="7"/>
  <c r="N47" i="7"/>
  <c r="AH84" i="7"/>
  <c r="AD88" i="7"/>
  <c r="P71" i="7"/>
  <c r="L42" i="7"/>
  <c r="L6" i="7"/>
  <c r="H62" i="7"/>
  <c r="AD67" i="7"/>
  <c r="L41" i="7"/>
  <c r="T75" i="7"/>
  <c r="X49" i="7"/>
  <c r="L32" i="7"/>
  <c r="X73" i="7"/>
  <c r="AH17" i="7"/>
  <c r="L34" i="7"/>
  <c r="R12" i="7"/>
  <c r="V47" i="7"/>
  <c r="L45" i="7"/>
  <c r="P77" i="7"/>
  <c r="N24" i="7"/>
  <c r="L94" i="7"/>
  <c r="L61" i="7"/>
  <c r="AH61" i="7"/>
  <c r="AF41" i="7"/>
  <c r="H59" i="7"/>
  <c r="L56" i="7"/>
  <c r="AF24" i="7"/>
  <c r="AD8" i="7"/>
  <c r="V36" i="7"/>
  <c r="Z77" i="7"/>
  <c r="X81" i="7"/>
  <c r="Z97" i="7"/>
  <c r="X52" i="7"/>
  <c r="AB64" i="7"/>
  <c r="P48" i="7"/>
  <c r="V54" i="7"/>
  <c r="V89" i="7"/>
  <c r="AD16" i="7"/>
  <c r="AD23" i="7"/>
  <c r="J93" i="7"/>
  <c r="AH47" i="7"/>
  <c r="L63" i="7"/>
  <c r="X43" i="7"/>
  <c r="R37" i="7"/>
  <c r="AF28" i="7"/>
  <c r="AD65" i="7"/>
  <c r="AB30" i="7"/>
  <c r="AD63" i="7"/>
  <c r="AH13" i="7"/>
  <c r="X61" i="7"/>
  <c r="X48" i="7"/>
  <c r="AF72" i="7"/>
  <c r="R76" i="7"/>
  <c r="AF6" i="7"/>
  <c r="N95" i="7"/>
  <c r="Z84" i="7"/>
  <c r="AB17" i="7"/>
  <c r="V59" i="7"/>
  <c r="AH53" i="7"/>
  <c r="N7" i="7"/>
  <c r="J74" i="7"/>
  <c r="Z89" i="7"/>
  <c r="X63" i="7"/>
  <c r="P39" i="7"/>
  <c r="P62" i="7"/>
  <c r="AD36" i="7"/>
  <c r="H16" i="7"/>
  <c r="R41" i="7"/>
  <c r="AF94" i="7"/>
  <c r="AB81" i="7"/>
  <c r="V56" i="7"/>
  <c r="R52" i="7"/>
  <c r="X45" i="7"/>
  <c r="P93" i="7"/>
  <c r="V37" i="7"/>
  <c r="AB69" i="7"/>
  <c r="L31" i="7"/>
  <c r="AH34" i="7"/>
  <c r="H87" i="7"/>
  <c r="AD84" i="7"/>
  <c r="L83" i="7"/>
  <c r="X97" i="7"/>
  <c r="X54" i="7"/>
  <c r="AH97" i="7"/>
  <c r="P80" i="7"/>
  <c r="AB13" i="7"/>
  <c r="J99" i="7"/>
  <c r="R57" i="7"/>
  <c r="T99" i="7"/>
  <c r="R9" i="7"/>
  <c r="H6" i="7"/>
  <c r="V98" i="7"/>
  <c r="T67" i="7"/>
  <c r="AD30" i="7"/>
  <c r="J44" i="7"/>
  <c r="AH95" i="7"/>
  <c r="X7" i="7"/>
  <c r="P94" i="7"/>
  <c r="V50" i="7"/>
  <c r="T31" i="7"/>
  <c r="Z37" i="7"/>
  <c r="N18" i="7"/>
  <c r="AD99" i="7"/>
  <c r="AF93" i="7"/>
  <c r="V16" i="7"/>
  <c r="AD59" i="7"/>
  <c r="Z78" i="7"/>
  <c r="T42" i="7"/>
  <c r="P36" i="7"/>
  <c r="AD7" i="7"/>
  <c r="L65" i="7"/>
  <c r="T65" i="7"/>
  <c r="N26" i="7"/>
  <c r="T25" i="7"/>
  <c r="AF97" i="7"/>
  <c r="J24" i="7"/>
  <c r="P29" i="7"/>
  <c r="H69" i="7"/>
  <c r="N45" i="7"/>
  <c r="L51" i="7"/>
  <c r="T59" i="7"/>
  <c r="AB11" i="7"/>
  <c r="R28" i="7"/>
  <c r="AH77" i="7"/>
  <c r="N84" i="7"/>
  <c r="H81" i="7"/>
  <c r="AH76" i="7"/>
  <c r="H55" i="7"/>
  <c r="AH31" i="7"/>
  <c r="R44" i="7"/>
  <c r="R20" i="7"/>
  <c r="N4" i="7"/>
  <c r="AH43" i="7"/>
  <c r="AD98" i="7"/>
  <c r="X10" i="7"/>
  <c r="P64" i="7"/>
  <c r="H21" i="7"/>
  <c r="J43" i="7"/>
  <c r="Z93" i="7"/>
  <c r="R6" i="7"/>
  <c r="V27" i="7"/>
  <c r="Z23" i="7"/>
  <c r="T14" i="7"/>
  <c r="N13" i="7"/>
  <c r="R83" i="7"/>
  <c r="T52" i="7"/>
  <c r="X86" i="7"/>
  <c r="N66" i="7"/>
  <c r="AB26" i="7"/>
  <c r="Z27" i="7"/>
  <c r="AB27" i="7"/>
  <c r="R10" i="7"/>
  <c r="N22" i="7"/>
  <c r="Z34" i="7"/>
  <c r="AB86" i="7"/>
  <c r="N73" i="7"/>
  <c r="P54" i="7"/>
  <c r="R71" i="7"/>
  <c r="H86" i="7"/>
  <c r="R95" i="7"/>
  <c r="N5" i="7"/>
  <c r="Z12" i="7"/>
  <c r="N56" i="7"/>
  <c r="R23" i="7"/>
  <c r="V15" i="7"/>
  <c r="L48" i="7"/>
  <c r="AF57" i="7"/>
  <c r="N41" i="7"/>
  <c r="N79" i="7"/>
  <c r="H52" i="7"/>
  <c r="T8" i="7"/>
  <c r="L70" i="7"/>
  <c r="AB20" i="7"/>
  <c r="P56" i="7"/>
  <c r="AF55" i="7"/>
  <c r="AF50" i="7"/>
  <c r="J86" i="7"/>
  <c r="AH35" i="7"/>
  <c r="AB28" i="7"/>
  <c r="R75" i="7"/>
  <c r="J6" i="7"/>
  <c r="L66" i="7"/>
  <c r="N97" i="7"/>
  <c r="AD75" i="7"/>
  <c r="T45" i="7"/>
  <c r="AF4" i="7"/>
  <c r="H13" i="7"/>
  <c r="AB56" i="7"/>
  <c r="L59" i="7"/>
  <c r="AH60" i="7"/>
  <c r="T29" i="7"/>
  <c r="P7" i="7"/>
  <c r="R46" i="7"/>
  <c r="AD89" i="7"/>
  <c r="H35" i="7"/>
  <c r="X42" i="7"/>
  <c r="H84" i="7"/>
  <c r="J61" i="7"/>
  <c r="AH63" i="7"/>
  <c r="R65" i="7"/>
  <c r="X58" i="7"/>
  <c r="X4" i="7"/>
  <c r="X38" i="7"/>
  <c r="X70" i="7"/>
  <c r="AD17" i="7"/>
  <c r="AH62" i="7"/>
  <c r="L24" i="7"/>
  <c r="X69" i="7"/>
  <c r="R79" i="7"/>
  <c r="V12" i="7"/>
  <c r="AD42" i="7"/>
  <c r="X25" i="7"/>
  <c r="AD21" i="7"/>
  <c r="N20" i="7"/>
  <c r="N69" i="7"/>
  <c r="R60" i="7"/>
  <c r="AD70" i="7"/>
  <c r="T74" i="7"/>
  <c r="H61" i="7"/>
  <c r="AH73" i="7"/>
  <c r="L13" i="7"/>
  <c r="AD26" i="7"/>
  <c r="X41" i="7"/>
  <c r="R53" i="7"/>
  <c r="V99" i="7"/>
  <c r="AH10" i="7"/>
  <c r="N14" i="7"/>
  <c r="AH29" i="7"/>
  <c r="AH8" i="7"/>
  <c r="AD61" i="7"/>
  <c r="AF12" i="7"/>
  <c r="P11" i="7"/>
  <c r="J48" i="7"/>
  <c r="H82" i="7"/>
  <c r="X8" i="7"/>
  <c r="J98" i="7"/>
  <c r="P53" i="7"/>
  <c r="T30" i="7"/>
  <c r="AB74" i="7"/>
  <c r="L67" i="7"/>
  <c r="T7" i="7"/>
  <c r="X64" i="7"/>
  <c r="Z39" i="7"/>
  <c r="AD27" i="7"/>
  <c r="Z95" i="7"/>
  <c r="AH40" i="7"/>
  <c r="R39" i="7"/>
  <c r="AH86" i="7"/>
  <c r="R32" i="7"/>
  <c r="P6" i="7"/>
  <c r="R87" i="7"/>
  <c r="AF69" i="7"/>
  <c r="T64" i="7"/>
  <c r="V62" i="7"/>
  <c r="J34" i="7"/>
  <c r="Z38" i="7"/>
  <c r="T18" i="7"/>
  <c r="Z85" i="7"/>
  <c r="AH27" i="7"/>
  <c r="AB96" i="7"/>
  <c r="J46" i="7"/>
  <c r="AD11" i="7"/>
  <c r="AB68" i="7"/>
  <c r="AD14" i="7"/>
  <c r="N8" i="7"/>
  <c r="L55" i="7"/>
  <c r="P76" i="7"/>
  <c r="P18" i="7"/>
  <c r="Z19" i="7"/>
  <c r="Z79" i="7"/>
  <c r="AH91" i="7"/>
  <c r="T70" i="7"/>
  <c r="AD35" i="7"/>
  <c r="L22" i="7"/>
  <c r="V38" i="7"/>
  <c r="V53" i="7"/>
  <c r="AB22" i="7"/>
  <c r="H94" i="7"/>
  <c r="P30" i="7"/>
  <c r="T22" i="7"/>
  <c r="X90" i="7"/>
  <c r="H22" i="7"/>
  <c r="J10" i="7"/>
  <c r="H74" i="7"/>
  <c r="AB32" i="7"/>
  <c r="T55" i="7"/>
  <c r="P86" i="7"/>
  <c r="AB21" i="7"/>
  <c r="H8" i="7"/>
  <c r="V48" i="7"/>
  <c r="N30" i="7"/>
  <c r="X65" i="7"/>
  <c r="AB18" i="7"/>
  <c r="Z36" i="7"/>
  <c r="AH83" i="7"/>
  <c r="N89" i="7"/>
  <c r="N35" i="7"/>
  <c r="AB23" i="7"/>
  <c r="J42" i="7"/>
  <c r="J20" i="7"/>
  <c r="J89" i="7"/>
  <c r="X34" i="7"/>
  <c r="X80" i="7"/>
  <c r="H78" i="7"/>
  <c r="J5" i="7"/>
  <c r="N61" i="7"/>
  <c r="N49" i="7"/>
  <c r="T15" i="7"/>
  <c r="X17" i="7"/>
  <c r="T16" i="7"/>
  <c r="X95" i="7"/>
  <c r="R14" i="7"/>
  <c r="H83" i="7"/>
  <c r="V44" i="7"/>
  <c r="V70" i="7"/>
  <c r="R70" i="7"/>
  <c r="P26" i="7"/>
  <c r="X68" i="7"/>
  <c r="V41" i="7"/>
  <c r="H60" i="7"/>
  <c r="H48" i="7"/>
  <c r="AB46" i="7"/>
  <c r="T84" i="7"/>
  <c r="P88" i="7"/>
  <c r="Z45" i="7"/>
  <c r="AB42" i="7"/>
  <c r="AH55" i="7"/>
  <c r="J70" i="7"/>
  <c r="T12" i="7"/>
  <c r="AB90" i="7"/>
  <c r="AH42" i="7"/>
  <c r="AH11" i="7"/>
  <c r="H71" i="7"/>
  <c r="AH80" i="7"/>
  <c r="AH96" i="7"/>
  <c r="AD80" i="7"/>
  <c r="V19" i="7"/>
  <c r="AF16" i="7"/>
  <c r="AH57" i="7"/>
  <c r="R80" i="7"/>
  <c r="AD47" i="7"/>
  <c r="R74" i="7"/>
  <c r="L16" i="7"/>
  <c r="H97" i="7"/>
  <c r="AB15" i="7"/>
  <c r="J32" i="7"/>
  <c r="AB36" i="7"/>
  <c r="Z29" i="7"/>
  <c r="P28" i="7"/>
  <c r="T72" i="7"/>
  <c r="L19" i="7"/>
  <c r="L60" i="7"/>
  <c r="N82" i="7"/>
  <c r="AH19" i="7"/>
  <c r="AH78" i="7"/>
  <c r="R25" i="7"/>
  <c r="AH50" i="7"/>
  <c r="AD66" i="7"/>
  <c r="AH64" i="7"/>
  <c r="X74" i="7"/>
  <c r="V13" i="7"/>
  <c r="X18" i="7"/>
  <c r="AD79" i="7"/>
  <c r="J18" i="7"/>
  <c r="AB65" i="7"/>
  <c r="V83" i="7"/>
  <c r="X28" i="7"/>
  <c r="AF33" i="7"/>
  <c r="AB91" i="7"/>
  <c r="T33" i="7"/>
  <c r="P5" i="7"/>
  <c r="P38" i="7"/>
  <c r="H28" i="7"/>
  <c r="AD58" i="7"/>
  <c r="AH94" i="7"/>
  <c r="T71" i="7"/>
  <c r="AF92" i="7"/>
  <c r="AD71" i="7"/>
  <c r="H98" i="7"/>
  <c r="T73" i="7"/>
  <c r="AB60" i="7"/>
  <c r="P55" i="7"/>
  <c r="H42" i="7"/>
  <c r="AD43" i="7"/>
  <c r="AB62" i="7"/>
  <c r="J92" i="7"/>
  <c r="R72" i="7"/>
  <c r="P96" i="7"/>
  <c r="H75" i="7"/>
  <c r="AB7" i="7"/>
  <c r="R17" i="7"/>
  <c r="P75" i="7"/>
  <c r="R96" i="7"/>
  <c r="AF79" i="7"/>
  <c r="V69" i="7"/>
  <c r="P83" i="7"/>
  <c r="J56" i="7"/>
  <c r="V81" i="7"/>
  <c r="L92" i="7"/>
  <c r="AB77" i="7"/>
  <c r="P89" i="7"/>
  <c r="AF22" i="7"/>
  <c r="AD69" i="7"/>
  <c r="J67" i="7"/>
  <c r="V23" i="7"/>
  <c r="R43" i="7"/>
  <c r="AF58" i="7"/>
  <c r="L52" i="7"/>
  <c r="AB92" i="7"/>
  <c r="J26" i="7"/>
  <c r="L4" i="7"/>
  <c r="P63" i="7"/>
  <c r="V58" i="7"/>
  <c r="Z11" i="7"/>
  <c r="L50" i="7"/>
  <c r="J69" i="7"/>
  <c r="J17" i="7"/>
  <c r="J62" i="7"/>
  <c r="AF20" i="7"/>
  <c r="P27" i="7"/>
  <c r="Z14" i="7"/>
  <c r="H70" i="7"/>
  <c r="R49" i="7"/>
  <c r="H93" i="7"/>
  <c r="AH5" i="7"/>
  <c r="AH20" i="7"/>
  <c r="N52" i="7"/>
  <c r="V63" i="7"/>
  <c r="Z70" i="7"/>
  <c r="AH93" i="7"/>
  <c r="Z87" i="7"/>
  <c r="X50" i="7"/>
  <c r="V96" i="7"/>
  <c r="AH26" i="7"/>
  <c r="L9" i="7"/>
  <c r="AH75" i="7"/>
  <c r="R29" i="7"/>
  <c r="J12" i="7"/>
  <c r="AB97" i="7"/>
  <c r="X84" i="7"/>
  <c r="V42" i="7"/>
  <c r="H14" i="7"/>
  <c r="T69" i="7"/>
  <c r="AH52" i="7"/>
  <c r="V4" i="7"/>
  <c r="R30" i="7"/>
  <c r="Z7" i="7"/>
  <c r="X99" i="7"/>
  <c r="H73" i="7"/>
  <c r="N16" i="7"/>
  <c r="AD46" i="7"/>
  <c r="J54" i="7"/>
  <c r="V55" i="7"/>
  <c r="Z88" i="7"/>
  <c r="AB85" i="7"/>
  <c r="AB67" i="7"/>
  <c r="AH12" i="7"/>
  <c r="R58" i="7"/>
  <c r="J33" i="7"/>
  <c r="T97" i="7"/>
  <c r="H24" i="7"/>
  <c r="AD51" i="7"/>
  <c r="N34" i="7"/>
  <c r="V52" i="7"/>
  <c r="AD62" i="7"/>
  <c r="T39" i="7"/>
  <c r="Z80" i="7"/>
  <c r="V67" i="7"/>
  <c r="L86" i="7"/>
  <c r="AH48" i="7"/>
  <c r="N72" i="7"/>
  <c r="X89" i="7"/>
  <c r="X32" i="7"/>
  <c r="R5" i="7"/>
  <c r="V92" i="7"/>
  <c r="AF11" i="7"/>
  <c r="N32" i="7"/>
  <c r="AB84" i="7"/>
  <c r="J19" i="7"/>
  <c r="R40" i="7"/>
  <c r="J50" i="7"/>
  <c r="T96" i="7"/>
  <c r="V5" i="7"/>
  <c r="R27" i="7"/>
  <c r="Z55" i="7"/>
  <c r="L14" i="7"/>
  <c r="T46" i="7"/>
  <c r="V80" i="7"/>
  <c r="AF61" i="7"/>
  <c r="R92" i="7"/>
  <c r="L89" i="7"/>
  <c r="AF38" i="7"/>
  <c r="AD91" i="7"/>
  <c r="Z50" i="7"/>
  <c r="Z24" i="7"/>
  <c r="J27" i="7"/>
  <c r="AH82" i="7"/>
  <c r="V87" i="7"/>
  <c r="P16" i="7"/>
  <c r="X24" i="7"/>
  <c r="AB47" i="7"/>
  <c r="H68" i="7"/>
  <c r="T79" i="7"/>
  <c r="J94" i="7"/>
  <c r="P22" i="7"/>
  <c r="P58" i="7"/>
  <c r="L97" i="7"/>
  <c r="AF56" i="7"/>
  <c r="AH65" i="7"/>
  <c r="Z25" i="7"/>
  <c r="Z65" i="7"/>
  <c r="AH18" i="7"/>
  <c r="J4" i="7"/>
  <c r="AD28" i="7"/>
  <c r="AF31" i="7"/>
  <c r="R67" i="7"/>
  <c r="AH22" i="7"/>
  <c r="V60" i="7"/>
  <c r="AD72" i="7"/>
  <c r="R98" i="7"/>
  <c r="N44" i="7"/>
  <c r="X57" i="7"/>
  <c r="L10" i="7"/>
  <c r="V43" i="7"/>
  <c r="R99" i="7"/>
  <c r="AD83" i="7"/>
  <c r="J8" i="7"/>
  <c r="AD40" i="7"/>
  <c r="J25" i="7"/>
  <c r="J65" i="7"/>
  <c r="P25" i="7"/>
  <c r="Z26" i="7"/>
  <c r="X33" i="7"/>
  <c r="J58" i="7"/>
  <c r="AH16" i="7"/>
  <c r="P66" i="7"/>
  <c r="AD6" i="7"/>
  <c r="AD15" i="7"/>
  <c r="J76" i="7"/>
  <c r="L5" i="7"/>
  <c r="H47" i="7"/>
  <c r="V22" i="7"/>
  <c r="V11" i="7"/>
  <c r="N42" i="7"/>
  <c r="V71" i="7"/>
  <c r="L39" i="7"/>
  <c r="T26" i="7"/>
  <c r="AH92" i="7"/>
  <c r="V95" i="7"/>
  <c r="AD64" i="7"/>
  <c r="Z60" i="7"/>
  <c r="H53" i="7"/>
  <c r="AH6" i="7"/>
  <c r="AB25" i="7"/>
  <c r="T44" i="7"/>
  <c r="L23" i="7"/>
  <c r="J40" i="7"/>
  <c r="AF45" i="7"/>
  <c r="R47" i="7"/>
  <c r="H80" i="7"/>
  <c r="AB48" i="7"/>
  <c r="R48" i="7"/>
  <c r="J11" i="7"/>
  <c r="N51" i="7"/>
  <c r="AH90" i="7"/>
  <c r="N25" i="7"/>
  <c r="AD52" i="7"/>
  <c r="Z90" i="7"/>
  <c r="AF35" i="7"/>
  <c r="X39" i="7"/>
  <c r="H33" i="7"/>
  <c r="AF87" i="7"/>
  <c r="X96" i="7"/>
  <c r="N11" i="7"/>
  <c r="P79" i="7"/>
  <c r="L80" i="7"/>
  <c r="R68" i="7"/>
  <c r="J9" i="7"/>
  <c r="AB80" i="7"/>
  <c r="AD50" i="7"/>
  <c r="AH81" i="7"/>
  <c r="Z83" i="7"/>
  <c r="J53" i="7"/>
  <c r="J78" i="7"/>
  <c r="X9" i="7"/>
  <c r="P9" i="7"/>
  <c r="P72" i="7"/>
  <c r="R56" i="7"/>
  <c r="AB54" i="7"/>
  <c r="AF18" i="7"/>
  <c r="AB63" i="7"/>
  <c r="N23" i="7"/>
  <c r="AH44" i="7"/>
  <c r="T88" i="7"/>
  <c r="J36" i="7"/>
  <c r="L30" i="7"/>
  <c r="AB33" i="7"/>
  <c r="R19" i="7"/>
  <c r="H11" i="7"/>
  <c r="AH87" i="7"/>
  <c r="AB95" i="7"/>
  <c r="P15" i="7"/>
  <c r="J63" i="7"/>
  <c r="L28" i="7"/>
  <c r="AB14" i="7"/>
  <c r="J81" i="7"/>
  <c r="AF9" i="7"/>
  <c r="Z53" i="7"/>
  <c r="N46" i="7"/>
  <c r="AF36" i="7"/>
  <c r="AD53" i="7"/>
  <c r="AH39" i="7"/>
  <c r="N9" i="7"/>
  <c r="N27" i="7"/>
  <c r="T90" i="7"/>
  <c r="AD19" i="7"/>
  <c r="L91" i="7"/>
  <c r="T43" i="7"/>
  <c r="AB19" i="7"/>
  <c r="AD95" i="7"/>
  <c r="P68" i="7"/>
  <c r="R35" i="7"/>
  <c r="AB57" i="7"/>
  <c r="T49" i="7"/>
  <c r="P4" i="7"/>
  <c r="H46" i="7"/>
  <c r="AB12" i="7"/>
  <c r="P32" i="7"/>
  <c r="H79" i="7"/>
  <c r="AB93" i="7"/>
  <c r="N37" i="7"/>
  <c r="AB75" i="7"/>
  <c r="N28" i="7"/>
  <c r="R93" i="7"/>
  <c r="R15" i="7"/>
  <c r="AD13" i="7"/>
  <c r="H32" i="7"/>
  <c r="H9" i="7"/>
  <c r="X37" i="7"/>
  <c r="N43" i="7"/>
  <c r="L75" i="7"/>
  <c r="N78" i="7"/>
  <c r="AB41" i="7"/>
  <c r="P8" i="7"/>
  <c r="H77" i="7"/>
  <c r="X14" i="7"/>
  <c r="H99" i="7"/>
  <c r="P67" i="7"/>
  <c r="Z58" i="7"/>
  <c r="N53" i="7"/>
  <c r="R94" i="7"/>
  <c r="H49" i="7"/>
  <c r="P92" i="7"/>
  <c r="R55" i="7"/>
  <c r="AF30" i="7"/>
  <c r="AF65" i="7"/>
  <c r="AD24" i="7"/>
  <c r="AF83" i="7"/>
  <c r="L99" i="7"/>
  <c r="AH59" i="7"/>
  <c r="AB55" i="7"/>
  <c r="V14" i="7"/>
  <c r="Z4" i="7"/>
  <c r="V57" i="7"/>
  <c r="T48" i="7"/>
  <c r="J96" i="7"/>
  <c r="AB43" i="7"/>
  <c r="T95" i="7"/>
  <c r="X5" i="7"/>
  <c r="R45" i="7"/>
  <c r="AB50" i="7"/>
  <c r="P98" i="7"/>
  <c r="AD22" i="7"/>
  <c r="J37" i="7"/>
  <c r="V20" i="7"/>
  <c r="R77" i="7"/>
  <c r="AD55" i="7"/>
  <c r="R63" i="7"/>
  <c r="AB35" i="7"/>
  <c r="X77" i="7"/>
  <c r="Z76" i="7"/>
  <c r="Z22" i="7"/>
  <c r="AH88" i="7"/>
  <c r="X35" i="7"/>
  <c r="H57" i="7"/>
  <c r="L7" i="7"/>
  <c r="P37" i="7"/>
  <c r="X53" i="7"/>
  <c r="AD73" i="7"/>
  <c r="Z6" i="7"/>
  <c r="AD78" i="7"/>
  <c r="Z5" i="7"/>
  <c r="P73" i="7"/>
  <c r="R64" i="7"/>
  <c r="R4" i="7"/>
  <c r="AF74" i="7"/>
  <c r="Z86" i="7"/>
  <c r="P14" i="7"/>
  <c r="Z35" i="7"/>
  <c r="AH89" i="7"/>
  <c r="P91" i="7"/>
  <c r="V30" i="7"/>
  <c r="T20" i="7"/>
  <c r="H27" i="7"/>
  <c r="X67" i="7"/>
  <c r="N91" i="7"/>
  <c r="N74" i="7"/>
  <c r="V6" i="7"/>
  <c r="AF60" i="7"/>
  <c r="P19" i="7"/>
  <c r="T41" i="7"/>
  <c r="T56" i="7"/>
  <c r="L96" i="7"/>
  <c r="X75" i="7"/>
  <c r="L38" i="7"/>
  <c r="L12" i="7"/>
  <c r="V97" i="7"/>
  <c r="P44" i="7"/>
  <c r="L15" i="7"/>
  <c r="P13" i="7"/>
  <c r="AF88" i="7"/>
  <c r="N92" i="7"/>
  <c r="AF67" i="7"/>
  <c r="AD57" i="7"/>
  <c r="N68" i="7"/>
  <c r="Z56" i="7"/>
  <c r="V90" i="7"/>
  <c r="AF63" i="7"/>
  <c r="J87" i="7"/>
  <c r="L71" i="7"/>
  <c r="AD29" i="7"/>
  <c r="X30" i="7"/>
  <c r="AD31" i="7"/>
  <c r="J29" i="7"/>
  <c r="AD32" i="7"/>
  <c r="P12" i="7"/>
  <c r="AD45" i="7"/>
  <c r="T27" i="7"/>
  <c r="AF77" i="7"/>
  <c r="AF51" i="7"/>
  <c r="J72" i="7"/>
  <c r="AB39" i="7"/>
  <c r="Z63" i="7"/>
  <c r="AF17" i="7"/>
  <c r="Z9" i="7"/>
  <c r="AH38" i="7"/>
  <c r="P34" i="7"/>
  <c r="R91" i="7"/>
  <c r="T86" i="7"/>
  <c r="AF68" i="7"/>
  <c r="P97" i="7"/>
  <c r="T82" i="7"/>
  <c r="AF52" i="7"/>
  <c r="AH21" i="7"/>
  <c r="L35" i="7"/>
  <c r="L43" i="7"/>
  <c r="H63" i="7"/>
  <c r="H23" i="7"/>
  <c r="AD81" i="7"/>
  <c r="P87" i="7"/>
  <c r="P61" i="7"/>
  <c r="AH46" i="7"/>
  <c r="AH25" i="7"/>
  <c r="V8" i="7"/>
  <c r="Z32" i="7"/>
  <c r="J30" i="7"/>
  <c r="N94" i="7"/>
  <c r="X98" i="7"/>
  <c r="P52" i="7"/>
  <c r="L54" i="7"/>
  <c r="P47" i="7"/>
  <c r="V31" i="7"/>
  <c r="H66" i="7"/>
  <c r="V76" i="7"/>
  <c r="AF34" i="7"/>
  <c r="AH99" i="7"/>
  <c r="V49" i="7"/>
  <c r="AF53" i="7"/>
  <c r="T63" i="7"/>
  <c r="AB79" i="7"/>
  <c r="J22" i="7"/>
  <c r="J79" i="7"/>
  <c r="AF96" i="7"/>
  <c r="R81" i="7"/>
  <c r="AH3" i="7" l="1"/>
  <c r="T3" i="7"/>
  <c r="H3" i="7"/>
  <c r="AB3" i="7"/>
  <c r="N3" i="7"/>
  <c r="AD3" i="7"/>
  <c r="V3" i="7"/>
  <c r="L3" i="7"/>
  <c r="R3" i="7"/>
  <c r="Z3" i="7"/>
  <c r="P3" i="7"/>
  <c r="J3" i="7"/>
  <c r="X3" i="7"/>
  <c r="AF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2"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<sst xmlns="http://schemas.openxmlformats.org/spreadsheetml/2006/main" count="2128" uniqueCount="794">
  <si>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</si>
  <si>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</si>
  <si>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</si>
  <si>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</si>
  <si>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</si>
  <si>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</si>
  <si>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</si>
  <si>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</si>
  <si>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</si>
  <si>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</si>
  <si>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</si>
  <si>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</si>
  <si>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Casual Worker</t>
  </si>
  <si>
    <t>Timesheet key</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</si>
  <si>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</si>
  <si>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</si>
  <si>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t>Editable field - casual worker only</t>
  </si>
  <si>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</si>
  <si>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eRecruit My Casual Work.</t>
    </r>
  </si>
  <si>
    <t>Editable field - hiring manager only</t>
  </si>
  <si>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</si>
  <si>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t>Locked field</t>
  </si>
  <si>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eRecruit My Casual Work.</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</si>
  <si>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</si>
  <si>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</si>
  <si>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</si>
  <si>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</si>
  <si>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</si>
  <si>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</si>
  <si>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</si>
  <si>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 GAE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t>
    </r>
    <r>
      <rPr>
        <b/>
        <sz val="11"/>
        <color rgb="FFC00000"/>
        <rFont val="Calibri"/>
        <family val="2"/>
        <scheme val="minor"/>
      </rPr>
      <t>If you make an incomplete declaration, this will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</si>
  <si>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</si>
  <si>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 (Part C).</t>
    </r>
  </si>
  <si>
    <t>Enter the name of your hiring manager, along with if you are making an expenses claim. For how to complete the expenses claim, see the section below.</t>
  </si>
  <si>
    <r>
      <t xml:space="preserve">Save your timesheet as </t>
    </r>
    <r>
      <rPr>
        <b/>
        <sz val="11"/>
        <color theme="1"/>
        <rFont val="Calibri"/>
        <family val="2"/>
        <scheme val="minor"/>
      </rPr>
      <t>[Pay Ref No] - [Surname] - [Claim Period].xlsx</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Mar22 - 1.xlsx</t>
    </r>
    <r>
      <rPr>
        <sz val="11"/>
        <color theme="1"/>
        <rFont val="Calibri"/>
        <family val="2"/>
        <scheme val="minor"/>
      </rPr>
      <t xml:space="preserve"> and </t>
    </r>
    <r>
      <rPr>
        <b/>
        <sz val="11"/>
        <color theme="1"/>
        <rFont val="Calibri"/>
        <family val="2"/>
        <scheme val="minor"/>
      </rPr>
      <t>1234567 - Smith - Mar22 - 2.xlsx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</si>
  <si>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</si>
  <si>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</si>
  <si>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</si>
  <si>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</si>
  <si>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</si>
  <si>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</si>
  <si>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</si>
  <si>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</si>
  <si>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</si>
  <si>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 xml:space="preserve">The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have been entered correctly.</t>
    </r>
  </si>
  <si>
    <r>
      <t xml:space="preserve">The </t>
    </r>
    <r>
      <rPr>
        <b/>
        <sz val="11"/>
        <color theme="1"/>
        <rFont val="Calibri"/>
        <family val="2"/>
        <scheme val="minor"/>
      </rPr>
      <t>Type of Work</t>
    </r>
    <r>
      <rPr>
        <sz val="11"/>
        <color theme="1"/>
        <rFont val="Calibri"/>
        <family val="2"/>
        <scheme val="minor"/>
      </rPr>
      <t xml:space="preserve"> and </t>
    </r>
    <r>
      <rPr>
        <b/>
        <sz val="11"/>
        <color theme="1"/>
        <rFont val="Calibri"/>
        <family val="2"/>
        <scheme val="minor"/>
      </rPr>
      <t>Pay Rate</t>
    </r>
    <r>
      <rPr>
        <sz val="11"/>
        <color theme="1"/>
        <rFont val="Calibri"/>
        <family val="2"/>
        <scheme val="minor"/>
      </rPr>
      <t xml:space="preserve"> have been entered correctly.</t>
    </r>
  </si>
  <si>
    <t>The worker has correctly indicated their visa status, as shown on their Casual Worker Permit.</t>
  </si>
  <si>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t>
    </r>
    <r>
      <rPr>
        <b/>
        <sz val="11"/>
        <color theme="1"/>
        <rFont val="Calibri"/>
        <family val="2"/>
        <scheme val="minor"/>
      </rPr>
      <t>Job ID (OSRF) number</t>
    </r>
    <r>
      <rPr>
        <sz val="11"/>
        <color theme="1"/>
        <rFont val="Calibri"/>
        <family val="2"/>
        <scheme val="minor"/>
      </rPr>
      <t xml:space="preserve">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</si>
  <si>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</si>
  <si>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</si>
  <si>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rPr>
        <b/>
        <sz val="11"/>
        <color theme="1"/>
        <rFont val="Calibri"/>
        <family val="2"/>
        <scheme val="minor"/>
      </rPr>
      <t>Part A:</t>
    </r>
    <r>
      <rPr>
        <sz val="11"/>
        <color theme="1"/>
        <rFont val="Calibri"/>
        <family val="2"/>
        <scheme val="minor"/>
      </rPr>
      <t xml:space="preserve"> Casual worker input:</t>
    </r>
  </si>
  <si>
    <t>WARNINGS</t>
  </si>
  <si>
    <t>Forename(s):</t>
  </si>
  <si>
    <t>Surname:</t>
  </si>
  <si>
    <t>Date of birth:</t>
  </si>
  <si>
    <t>Pay reference number:</t>
  </si>
  <si>
    <t>Claim period:</t>
  </si>
  <si>
    <t>28 March – 24 April 2022</t>
  </si>
  <si>
    <t>Please select</t>
  </si>
  <si>
    <t>Faculty:</t>
  </si>
  <si>
    <t xml:space="preserve">Engineering and Physical Sciences </t>
  </si>
  <si>
    <t>School/Dept:</t>
  </si>
  <si>
    <t>School of Chemistry</t>
  </si>
  <si>
    <t>Type of work:</t>
  </si>
  <si>
    <t>Administrative/Other Work</t>
  </si>
  <si>
    <t>Pay Rate:</t>
  </si>
  <si>
    <t>Level 1a (Spine Point 6)</t>
  </si>
  <si>
    <t>/hour</t>
  </si>
  <si>
    <t>Other rate (enter to right)</t>
  </si>
  <si>
    <t>Type of work (2):</t>
  </si>
  <si>
    <t>Please select type of work</t>
  </si>
  <si>
    <t>Pay Rate (2):</t>
  </si>
  <si>
    <t>Select type of work first</t>
  </si>
  <si>
    <t>Type of work (3):</t>
  </si>
  <si>
    <t>Pay Rate (3):</t>
  </si>
  <si>
    <t>Week commencing</t>
  </si>
  <si>
    <t>Monday</t>
  </si>
  <si>
    <t>Tuesday</t>
  </si>
  <si>
    <t>Wednesday</t>
  </si>
  <si>
    <t>Thursday</t>
  </si>
  <si>
    <t>Friday</t>
  </si>
  <si>
    <t>Saturday</t>
  </si>
  <si>
    <t>Sunday</t>
  </si>
  <si>
    <t>SUB-TOTALS</t>
  </si>
  <si>
    <t>SUPPORTING COMMENTS</t>
  </si>
  <si>
    <t>Date</t>
  </si>
  <si>
    <t>Use the space below to add any supporting comments to your claim (such as module code or type of work).</t>
  </si>
  <si>
    <t>- Calculation steps (1)</t>
  </si>
  <si>
    <t>- Hours decimal (1)</t>
  </si>
  <si>
    <t>- Hours worked</t>
  </si>
  <si>
    <t>h</t>
  </si>
  <si>
    <t>m</t>
  </si>
  <si>
    <t>- Pay rate</t>
  </si>
  <si>
    <t>-- Calculation steps (2)</t>
  </si>
  <si>
    <t>-- Hours decimal (2)</t>
  </si>
  <si>
    <t>-- Hours worked (2)</t>
  </si>
  <si>
    <t>-- Pay rate (2)</t>
  </si>
  <si>
    <t>--- Calculation steps (3)</t>
  </si>
  <si>
    <t>--- Hours decimal (3)</t>
  </si>
  <si>
    <t>--- Hours worked (3)</t>
  </si>
  <si>
    <t>--- Pay rate (3)</t>
  </si>
  <si>
    <t>Sub-totals</t>
  </si>
  <si>
    <t>- Declaration decimal</t>
  </si>
  <si>
    <t>-- Paly rate (2)</t>
  </si>
  <si>
    <t>Declaration of other work</t>
  </si>
  <si>
    <t>SUBMISSION, AUTHORISATION and PAYMENT</t>
  </si>
  <si>
    <r>
      <rPr>
        <b/>
        <sz val="11"/>
        <color theme="1"/>
        <rFont val="Calibri"/>
        <family val="2"/>
        <scheme val="minor"/>
      </rPr>
      <t>Part A:</t>
    </r>
    <r>
      <rPr>
        <sz val="11"/>
        <color theme="1"/>
        <rFont val="Calibri"/>
        <family val="2"/>
        <scheme val="minor"/>
      </rPr>
      <t xml:space="preserve"> Casual worker input (continued):</t>
    </r>
  </si>
  <si>
    <r>
      <rPr>
        <b/>
        <sz val="11"/>
        <color theme="0"/>
        <rFont val="Calibri"/>
        <family val="2"/>
        <scheme val="minor"/>
      </rPr>
      <t>Part C:</t>
    </r>
    <r>
      <rPr>
        <sz val="11"/>
        <color theme="0"/>
        <rFont val="Calibri"/>
        <family val="2"/>
        <scheme val="minor"/>
      </rPr>
      <t xml:space="preserve"> Payroll reference only:</t>
    </r>
  </si>
  <si>
    <r>
      <rPr>
        <b/>
        <sz val="11"/>
        <color theme="1"/>
        <rFont val="Calibri"/>
        <family val="2"/>
        <scheme val="minor"/>
      </rPr>
      <t xml:space="preserve">Step 1: </t>
    </r>
    <r>
      <rPr>
        <sz val="11"/>
        <color theme="1"/>
        <rFont val="Calibri"/>
        <family val="2"/>
        <scheme val="minor"/>
      </rPr>
      <t xml:space="preserve">Casual worker completes </t>
    </r>
    <r>
      <rPr>
        <b/>
        <sz val="11"/>
        <color theme="1"/>
        <rFont val="Calibri"/>
        <family val="2"/>
        <scheme val="minor"/>
      </rPr>
      <t xml:space="preserve">Part A </t>
    </r>
    <r>
      <rPr>
        <sz val="11"/>
        <color theme="1"/>
        <rFont val="Calibri"/>
        <family val="2"/>
        <scheme val="minor"/>
      </rPr>
      <t>of form. When complete, saves form as:</t>
    </r>
  </si>
  <si>
    <t>Name of hiring manager:</t>
  </si>
  <si>
    <t>Pay El.</t>
  </si>
  <si>
    <t>Rate</t>
  </si>
  <si>
    <t>SPC 1</t>
  </si>
  <si>
    <t>SPC 2</t>
  </si>
  <si>
    <t>SPC 3</t>
  </si>
  <si>
    <t>Totals</t>
  </si>
  <si>
    <t>Claim?:</t>
  </si>
  <si>
    <t>Are you also making an expenses claim?</t>
  </si>
  <si>
    <t>No</t>
  </si>
  <si>
    <r>
      <rPr>
        <b/>
        <i/>
        <sz val="11"/>
        <color theme="1"/>
        <rFont val="Calibri"/>
        <family val="2"/>
        <scheme val="minor"/>
      </rPr>
      <t>Taxable</t>
    </r>
    <r>
      <rPr>
        <i/>
        <sz val="11"/>
        <color theme="1"/>
        <rFont val="Calibri"/>
        <family val="2"/>
        <scheme val="minor"/>
      </rPr>
      <t xml:space="preserve"> (see expenses claim tab):</t>
    </r>
  </si>
  <si>
    <r>
      <rPr>
        <b/>
        <sz val="11"/>
        <color theme="1"/>
        <rFont val="Calibri"/>
        <family val="2"/>
        <scheme val="minor"/>
      </rPr>
      <t>Step 2:</t>
    </r>
    <r>
      <rPr>
        <sz val="11"/>
        <color theme="1"/>
        <rFont val="Calibri"/>
        <family val="2"/>
        <scheme val="minor"/>
      </rPr>
      <t xml:space="preserve"> Casual worker emails form to hiring manager.
</t>
    </r>
    <r>
      <rPr>
        <b/>
        <sz val="11"/>
        <color theme="1"/>
        <rFont val="Calibri"/>
        <family val="2"/>
        <scheme val="minor"/>
      </rPr>
      <t>Step 3:</t>
    </r>
    <r>
      <rPr>
        <sz val="11"/>
        <color theme="1"/>
        <rFont val="Calibri"/>
        <family val="2"/>
        <scheme val="minor"/>
      </rPr>
      <t xml:space="preserve"> Hiring manager checks claim for compliance and enters Subproject code(s) and OSRF number in Part B of form.
</t>
    </r>
    <r>
      <rPr>
        <b/>
        <sz val="11"/>
        <color theme="1"/>
        <rFont val="Calibri"/>
        <family val="2"/>
        <scheme val="minor"/>
      </rPr>
      <t>Step 4:</t>
    </r>
    <r>
      <rPr>
        <sz val="11"/>
        <color theme="1"/>
        <rFont val="Calibri"/>
        <family val="2"/>
        <scheme val="minor"/>
      </rPr>
      <t xml:space="preserve"> If OK hiring manager/budget holder authorised claim and sends it to </t>
    </r>
    <r>
      <rPr>
        <b/>
        <sz val="11"/>
        <color theme="4" tint="0.249977111117893"/>
        <rFont val="Calibri"/>
        <family val="2"/>
        <scheme val="minor"/>
      </rPr>
      <t>casualpay@soton.ac.uk</t>
    </r>
    <r>
      <rPr>
        <sz val="11"/>
        <color theme="1"/>
        <rFont val="Calibri"/>
        <family val="2"/>
        <scheme val="minor"/>
      </rPr>
      <t xml:space="preserve"> for payment
</t>
    </r>
    <r>
      <rPr>
        <b/>
        <sz val="11"/>
        <color theme="1"/>
        <rFont val="Calibri"/>
        <family val="2"/>
        <scheme val="minor"/>
      </rPr>
      <t xml:space="preserve">Step 5: </t>
    </r>
    <r>
      <rPr>
        <sz val="11"/>
        <color theme="1"/>
        <rFont val="Calibri"/>
        <family val="2"/>
        <scheme val="minor"/>
      </rPr>
      <t xml:space="preserve">Valid claims paid in next available pay cycle.
&gt;&gt;&gt; </t>
    </r>
    <r>
      <rPr>
        <b/>
        <i/>
        <u/>
        <sz val="11"/>
        <color theme="1"/>
        <rFont val="Calibri"/>
        <family val="2"/>
        <scheme val="minor"/>
      </rPr>
      <t>For full instructions, please see the 'Instructions' tab</t>
    </r>
  </si>
  <si>
    <r>
      <rPr>
        <b/>
        <i/>
        <sz val="11"/>
        <color theme="1"/>
        <rFont val="Calibri"/>
        <family val="2"/>
        <scheme val="minor"/>
      </rPr>
      <t>Non-taxable</t>
    </r>
    <r>
      <rPr>
        <i/>
        <sz val="11"/>
        <color theme="1"/>
        <rFont val="Calibri"/>
        <family val="2"/>
        <scheme val="minor"/>
      </rPr>
      <t xml:space="preserve"> (see expenses claim tab):</t>
    </r>
  </si>
  <si>
    <r>
      <rPr>
        <b/>
        <sz val="11"/>
        <color theme="0"/>
        <rFont val="Calibri"/>
        <family val="2"/>
        <scheme val="minor"/>
      </rPr>
      <t>Part B:</t>
    </r>
    <r>
      <rPr>
        <sz val="11"/>
        <color theme="0"/>
        <rFont val="Calibri"/>
        <family val="2"/>
        <scheme val="minor"/>
      </rPr>
      <t xml:space="preserve"> Hiring manager input:</t>
    </r>
  </si>
  <si>
    <t>Subproject code 1:</t>
  </si>
  <si>
    <t>Subproject code 2:</t>
  </si>
  <si>
    <t>+ Expns (Taxable)</t>
  </si>
  <si>
    <t>Subproject code 3:</t>
  </si>
  <si>
    <t>+ Expns (Non-taxable)</t>
  </si>
  <si>
    <t>+ Holiday Pay</t>
  </si>
  <si>
    <t>Total Value of Claim:</t>
  </si>
  <si>
    <t>Job ID (OSRF) number:</t>
  </si>
  <si>
    <t>Post number:</t>
  </si>
  <si>
    <t>0000-UWF</t>
  </si>
  <si>
    <t>Week</t>
  </si>
  <si>
    <t>Claim day</t>
  </si>
  <si>
    <t>Hours dec</t>
  </si>
  <si>
    <t>Ref Only</t>
  </si>
  <si>
    <t>Filter</t>
  </si>
  <si>
    <t>SPC</t>
  </si>
  <si>
    <t>PE</t>
  </si>
  <si>
    <t>Total</t>
  </si>
  <si>
    <t>PE1</t>
  </si>
  <si>
    <t>n/a</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</si>
  <si>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</si>
  <si>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</si>
  <si>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</si>
  <si>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</si>
  <si>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</si>
  <si>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</si>
  <si>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</si>
  <si>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</si>
  <si>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</si>
  <si>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</si>
  <si>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</si>
  <si>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</si>
  <si>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</si>
  <si>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</si>
  <si>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</si>
  <si>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</si>
  <si>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</si>
  <si>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</si>
  <si>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</si>
  <si>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</si>
  <si>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</si>
  <si>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</si>
  <si>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</si>
  <si>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</si>
  <si>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</si>
  <si>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</si>
  <si>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</si>
  <si>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</si>
  <si>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</si>
  <si>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</si>
  <si>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</si>
  <si>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</si>
  <si>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</si>
  <si>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</si>
  <si>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</si>
  <si>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</si>
  <si>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</si>
  <si>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</si>
  <si>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</si>
  <si>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</si>
  <si>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</si>
  <si>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</si>
  <si>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</si>
  <si>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</si>
  <si>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</si>
  <si>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</si>
  <si>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</si>
  <si>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</si>
  <si>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</si>
  <si>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</si>
  <si>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</si>
  <si>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</si>
  <si>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1"/>
        <color theme="1"/>
        <rFont val="Calibri"/>
        <family val="2"/>
        <scheme val="minor"/>
      </rPr>
      <t>Part E1:</t>
    </r>
    <r>
      <rPr>
        <sz val="11"/>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</si>
  <si>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</si>
  <si>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</si>
  <si>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</si>
  <si>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</si>
  <si>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</si>
  <si>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</si>
  <si>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</si>
  <si>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</si>
  <si>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</si>
  <si>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</si>
  <si>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</si>
  <si>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</si>
  <si>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</si>
  <si>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</si>
  <si>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</si>
  <si>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</si>
  <si>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</si>
  <si>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</si>
  <si>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</si>
  <si>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</si>
  <si>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</si>
  <si>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</si>
  <si>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</si>
  <si>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</si>
  <si>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1"/>
        <color theme="1"/>
        <rFont val="Calibri"/>
        <family val="2"/>
        <scheme val="minor"/>
      </rPr>
      <t>Notes:</t>
    </r>
    <r>
      <rPr>
        <b/>
        <sz val="11"/>
        <color theme="1"/>
        <rFont val="Calibri"/>
        <family val="2"/>
        <scheme val="minor"/>
      </rPr>
      <t xml:space="preserve">
1. </t>
    </r>
    <r>
      <rPr>
        <sz val="11"/>
        <color theme="1"/>
        <rFont val="Calibri"/>
        <family val="2"/>
        <scheme val="minor"/>
      </rPr>
      <t>Expenses claims may only be made using this form where they accompany a valid Uni</t>
    </r>
    <r>
      <rPr>
        <i/>
        <sz val="11"/>
        <color theme="1"/>
        <rFont val="Calibri"/>
        <family val="2"/>
        <scheme val="minor"/>
      </rPr>
      <t>Workforce</t>
    </r>
    <r>
      <rPr>
        <sz val="11"/>
        <color theme="1"/>
        <rFont val="Calibri"/>
        <family val="2"/>
        <scheme val="minor"/>
      </rPr>
      <t xml:space="preserve"> timesheet or fees claim.
</t>
    </r>
    <r>
      <rPr>
        <b/>
        <sz val="11"/>
        <color theme="1"/>
        <rFont val="Calibri"/>
        <family val="2"/>
        <scheme val="minor"/>
      </rPr>
      <t xml:space="preserve">2. </t>
    </r>
    <r>
      <rPr>
        <sz val="11"/>
        <color theme="1"/>
        <rFont val="Calibri"/>
        <family val="2"/>
        <scheme val="minor"/>
      </rPr>
      <t xml:space="preserve">All claims must be accompanied by original receipts (or scanned copies of original receipts), which should be submitted to your hiring manager along with your claim.
</t>
    </r>
    <r>
      <rPr>
        <b/>
        <sz val="11"/>
        <color theme="1"/>
        <rFont val="Calibri"/>
        <family val="2"/>
        <scheme val="minor"/>
      </rPr>
      <t xml:space="preserve">3. </t>
    </r>
    <r>
      <rPr>
        <sz val="11"/>
        <color theme="1"/>
        <rFont val="Calibri"/>
        <family val="2"/>
        <scheme val="minor"/>
      </rPr>
      <t xml:space="preserve">Mileage is reimbursed at 40p per mile for the first 50 miles of any round trip and at 23p per mile thereafter.
</t>
    </r>
    <r>
      <rPr>
        <b/>
        <sz val="11"/>
        <color theme="1"/>
        <rFont val="Calibri"/>
        <family val="2"/>
        <scheme val="minor"/>
      </rPr>
      <t xml:space="preserve">4. </t>
    </r>
    <r>
      <rPr>
        <sz val="11"/>
        <color theme="1"/>
        <rFont val="Calibri"/>
        <family val="2"/>
        <scheme val="minor"/>
      </rPr>
      <t>Expenses will only be reimbursed in line with the University's Expenses and Benefits Procedures Manual.</t>
    </r>
  </si>
  <si>
    <t>Confirmation of Demonstrator Training</t>
  </si>
  <si>
    <r>
      <t>If your Uni</t>
    </r>
    <r>
      <rPr>
        <i/>
        <sz val="11"/>
        <color theme="1"/>
        <rFont val="Calibri"/>
        <family val="2"/>
        <scheme val="minor"/>
      </rPr>
      <t>Workforce</t>
    </r>
    <r>
      <rPr>
        <sz val="11"/>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</si>
  <si>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</si>
  <si>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</si>
  <si>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</si>
  <si>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</si>
  <si>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</si>
  <si>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</si>
  <si>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</si>
  <si>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t>TIMESHEET SUBMISSION DATES TO PAYROLL 2022/23</t>
  </si>
  <si>
    <r>
      <t xml:space="preserve">Please ensure you refer to, and follow, the work periods stated in the table below when completing your timesheet each month. 
Timesheets received with incorrect weeks or information will be returned to you to be amended and re-submitted. Your timesheet and will be delayed to the following month if you miss the submission date provided. </t>
    </r>
    <r>
      <rPr>
        <b/>
        <sz val="10"/>
        <color theme="1"/>
        <rFont val="Calibri"/>
        <family val="2"/>
        <scheme val="minor"/>
      </rPr>
      <t>The deadlines shown must be stricly adhered to.</t>
    </r>
  </si>
  <si>
    <t>Work period</t>
  </si>
  <si>
    <t>Date to be received 
by Hiring Manager</t>
  </si>
  <si>
    <t>Final date to be received by CASUAL PAY</t>
  </si>
  <si>
    <t>Pay date</t>
  </si>
  <si>
    <t>28 February – 27 March 2022</t>
  </si>
  <si>
    <t>Speak to your individual hiring/line manager for guidance</t>
  </si>
  <si>
    <t>25 April – 29 May 2022</t>
  </si>
  <si>
    <t>30 May – 26 June 2022</t>
  </si>
  <si>
    <t>27 June – 31 July 2022</t>
  </si>
  <si>
    <t>01 August – 28 August 2022</t>
  </si>
  <si>
    <t>29 August – 25 September 2022</t>
  </si>
  <si>
    <t>26 September – 30 October 2022</t>
  </si>
  <si>
    <t>31 October – 27 November 2022</t>
  </si>
  <si>
    <t>28 November – 25 December 2022</t>
  </si>
  <si>
    <t>26 December 2022 – 29 January 2023</t>
  </si>
  <si>
    <t>30 January – 26 February 2023</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</si>
  <si>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</si>
  <si>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</si>
  <si>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</si>
  <si>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</si>
  <si>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</si>
  <si>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</si>
  <si>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</si>
  <si>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</si>
  <si>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</si>
  <si>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</si>
  <si>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</si>
  <si>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</si>
  <si>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</si>
  <si>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</si>
  <si>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</si>
  <si>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</si>
  <si>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</si>
  <si>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</si>
  <si>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1 February – 28 February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</si>
  <si>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</si>
  <si>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</si>
  <si>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</si>
  <si>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</si>
  <si>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</si>
  <si>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</si>
  <si>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</si>
  <si>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</si>
  <si>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</si>
  <si>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</si>
  <si>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</si>
  <si>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</si>
  <si>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</si>
  <si>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</si>
  <si>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</si>
  <si>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&lt;- UPDATE ME WHEN NEW DATES RELEASED</t>
  </si>
  <si>
    <t>Notes</t>
  </si>
  <si>
    <t>Ref</t>
  </si>
  <si>
    <t>B</t>
  </si>
  <si>
    <t>C</t>
  </si>
  <si>
    <t>D</t>
  </si>
  <si>
    <t>E</t>
  </si>
  <si>
    <t>F</t>
  </si>
  <si>
    <t>H</t>
  </si>
  <si>
    <t>I</t>
  </si>
  <si>
    <t>J</t>
  </si>
  <si>
    <t>National Minimum Wage (Under 18)</t>
  </si>
  <si>
    <t>National Minimum Wage (18)</t>
  </si>
  <si>
    <t>National Minimum Wage (21)</t>
  </si>
  <si>
    <t>National Living Wage (23)</t>
  </si>
  <si>
    <t>National Living Wage (25)</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</si>
  <si>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</si>
  <si>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</si>
  <si>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</si>
  <si>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</si>
  <si>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</si>
  <si>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</si>
  <si>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</si>
  <si>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</si>
  <si>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</si>
  <si>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</si>
  <si>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</si>
  <si>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</si>
  <si>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</si>
  <si>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</si>
  <si>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</si>
  <si>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</si>
  <si>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</si>
  <si>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</si>
  <si>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</si>
  <si>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</si>
  <si>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</si>
  <si>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</si>
  <si>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</si>
  <si>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</si>
  <si>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</si>
  <si>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</si>
  <si>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</si>
  <si>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</si>
  <si>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</si>
  <si>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</si>
  <si>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</si>
  <si>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</si>
  <si>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</si>
  <si>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</si>
  <si>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</si>
  <si>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</si>
  <si>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</si>
  <si>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</si>
  <si>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</si>
  <si>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</si>
  <si>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</si>
  <si>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</si>
  <si>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</si>
  <si>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</si>
  <si>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</si>
  <si>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</si>
  <si>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</si>
  <si>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</si>
  <si>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</si>
  <si>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</si>
  <si>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</si>
  <si>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</si>
  <si>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</si>
  <si>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</si>
  <si>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</si>
  <si>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</si>
  <si>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</si>
  <si>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</si>
  <si>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</si>
  <si>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</si>
  <si>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</si>
  <si>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</si>
  <si>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</si>
  <si>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</si>
  <si>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</si>
  <si>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</si>
  <si>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</si>
  <si>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</si>
  <si>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</si>
  <si>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</si>
  <si>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</si>
  <si>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</si>
  <si>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UniWorkforce casual</t>
  </si>
  <si>
    <t>Royalty payments</t>
  </si>
  <si>
    <t>0000-ROYAL</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</si>
  <si>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</si>
  <si>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</si>
  <si>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</si>
  <si>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</si>
  <si>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</si>
  <si>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</si>
  <si>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</si>
  <si>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</si>
  <si>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</si>
  <si>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</si>
  <si>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</si>
  <si>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</si>
  <si>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</si>
  <si>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</si>
  <si>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</si>
  <si>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</si>
  <si>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</si>
  <si>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</si>
  <si>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</si>
  <si>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</si>
  <si>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</si>
  <si>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</si>
  <si>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</si>
  <si>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</si>
  <si>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</si>
  <si>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</si>
  <si>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</si>
  <si>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</si>
  <si>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</si>
  <si>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</si>
  <si>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</si>
  <si>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</si>
  <si>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</si>
  <si>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</si>
  <si>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</si>
  <si>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</si>
  <si>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</si>
  <si>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</si>
  <si>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</si>
  <si>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</si>
  <si>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</si>
  <si>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</si>
  <si>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</si>
  <si>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</si>
  <si>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</si>
  <si>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</si>
  <si>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</si>
  <si>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</si>
  <si>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</si>
  <si>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</si>
  <si>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</si>
  <si>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</si>
  <si>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</si>
  <si>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</si>
  <si>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</si>
  <si>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</si>
  <si>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</si>
  <si>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</si>
  <si>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</si>
  <si>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</si>
  <si>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</si>
  <si>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</si>
  <si>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</si>
  <si>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</si>
  <si>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</si>
  <si>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</si>
  <si>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</si>
  <si>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</si>
  <si>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</si>
  <si>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</si>
  <si>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</si>
  <si>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</si>
  <si>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</si>
  <si>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</si>
  <si>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</si>
  <si>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</si>
  <si>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</si>
  <si>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</si>
  <si>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</si>
  <si>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</si>
  <si>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</si>
  <si>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</si>
  <si>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</si>
  <si>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</si>
  <si>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</si>
  <si>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</si>
  <si>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</si>
  <si>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</si>
  <si>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</si>
  <si>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</si>
  <si>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</si>
  <si>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</si>
  <si>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</si>
  <si>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</si>
  <si>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</si>
  <si>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</si>
  <si>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</si>
  <si>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</si>
  <si>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</si>
  <si>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</si>
  <si>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</si>
  <si>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</si>
  <si>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</si>
  <si>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</si>
  <si>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</si>
  <si>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</si>
  <si>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</si>
  <si>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</si>
  <si>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</si>
  <si>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</si>
  <si>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</si>
  <si>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</si>
  <si>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</si>
  <si>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</si>
  <si>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</si>
  <si>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</si>
  <si>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</si>
  <si>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</si>
  <si>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</si>
  <si>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</si>
  <si>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</si>
  <si>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</si>
  <si>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</si>
  <si>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</si>
  <si>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</si>
  <si>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</si>
  <si>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</si>
  <si>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</si>
  <si>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</si>
  <si>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</si>
  <si>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</si>
  <si>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</si>
  <si>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</si>
  <si>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</si>
  <si>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</si>
  <si>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</si>
  <si>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</si>
  <si>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</si>
  <si>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</si>
  <si>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</si>
  <si>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</si>
  <si>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</si>
  <si>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</si>
  <si>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</si>
  <si>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</si>
  <si>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</si>
  <si>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</si>
  <si>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</si>
  <si>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</si>
  <si>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</si>
  <si>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</si>
  <si>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</si>
  <si>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</si>
  <si>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</si>
  <si>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</si>
  <si>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</si>
  <si>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</si>
  <si>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</si>
  <si>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</si>
  <si>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</si>
  <si>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</si>
  <si>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</si>
  <si>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</si>
  <si>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</si>
  <si>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</si>
  <si>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</si>
  <si>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</si>
  <si>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</si>
  <si>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</si>
  <si>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</si>
  <si>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</si>
  <si>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</si>
  <si>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</si>
  <si>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</si>
  <si>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</si>
  <si>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</si>
  <si>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</si>
  <si>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</si>
  <si>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</si>
  <si>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</si>
  <si>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</si>
  <si>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</si>
  <si>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</si>
  <si>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</si>
  <si>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</si>
  <si>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</si>
  <si>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</si>
  <si>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</si>
  <si>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</si>
  <si>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</si>
  <si>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</si>
  <si>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</si>
  <si>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</si>
  <si>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</si>
  <si>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</si>
  <si>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</si>
  <si>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</si>
  <si>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</si>
  <si>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</si>
  <si>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</si>
  <si>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</si>
  <si>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</si>
  <si>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</si>
  <si>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</si>
  <si>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</si>
  <si>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</si>
  <si>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</si>
  <si>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</si>
  <si>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</si>
  <si>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</si>
  <si>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</si>
  <si>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</si>
  <si>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</si>
  <si>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</si>
  <si>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</si>
  <si>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</si>
  <si>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</si>
  <si>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</si>
  <si>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</si>
  <si>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</si>
  <si>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</si>
  <si>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</si>
  <si>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</si>
  <si>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</si>
  <si>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</si>
  <si>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</si>
  <si>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</si>
  <si>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</si>
  <si>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</si>
  <si>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</si>
  <si>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</si>
  <si>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</si>
  <si>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</si>
  <si>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</si>
  <si>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</si>
  <si>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</si>
  <si>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</si>
  <si>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</si>
  <si>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</si>
  <si>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</si>
  <si>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</si>
  <si>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</si>
  <si>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</si>
  <si>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</si>
  <si>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</si>
  <si>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</si>
  <si>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</si>
  <si>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</si>
  <si>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</si>
  <si>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</si>
  <si>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</si>
  <si>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</si>
  <si>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</si>
  <si>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</si>
  <si>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</si>
  <si>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</si>
  <si>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</si>
  <si>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</si>
  <si>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</si>
  <si>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</si>
  <si>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</si>
  <si>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</si>
  <si>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</si>
  <si>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</si>
  <si>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</si>
  <si>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</si>
  <si>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</si>
  <si>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</si>
  <si>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</si>
  <si>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</si>
  <si>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</si>
  <si>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</si>
  <si>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</si>
  <si>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</si>
  <si>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</si>
  <si>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</si>
  <si>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</si>
  <si>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</si>
  <si>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</si>
  <si>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</si>
  <si>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</si>
  <si>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</si>
  <si>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</si>
  <si>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</si>
  <si>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</si>
  <si>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</si>
  <si>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</si>
  <si>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</si>
  <si>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</si>
  <si>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</si>
  <si>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</si>
  <si>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</si>
  <si>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</si>
  <si>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</si>
  <si>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</si>
  <si>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</si>
  <si>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</si>
  <si>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</si>
  <si>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</si>
  <si>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</si>
  <si>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</si>
  <si>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</si>
  <si>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</si>
  <si>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</si>
  <si>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</si>
  <si>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</si>
  <si>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</si>
  <si>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</si>
  <si>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</si>
  <si>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</si>
  <si>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</si>
  <si>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</si>
  <si>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</si>
  <si>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</si>
  <si>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</si>
  <si>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</si>
  <si>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</si>
  <si>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</si>
  <si>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</si>
  <si>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</si>
  <si>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</si>
  <si>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</si>
  <si>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</si>
  <si>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</si>
  <si>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</si>
  <si>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</si>
  <si>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</si>
  <si>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</si>
  <si>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</si>
  <si>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</si>
  <si>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</si>
  <si>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</si>
  <si>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</si>
  <si>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</si>
  <si>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</si>
  <si>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</si>
  <si>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</si>
  <si>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</si>
  <si>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</si>
  <si>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</si>
  <si>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</si>
  <si>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</si>
  <si>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</si>
  <si>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</si>
  <si>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</si>
  <si>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</si>
  <si>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</si>
  <si>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</si>
  <si>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</si>
  <si>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</si>
  <si>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</si>
  <si>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</si>
  <si>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</si>
  <si>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</si>
  <si>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</si>
  <si>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</si>
  <si>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</si>
  <si>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</si>
  <si>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</si>
  <si>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</si>
  <si>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</si>
  <si>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</si>
  <si>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</si>
  <si>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</si>
  <si>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</si>
  <si>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</si>
  <si>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</si>
  <si>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</si>
  <si>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</si>
  <si>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</si>
  <si>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</si>
  <si>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</si>
  <si>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</si>
  <si>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</si>
  <si>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</si>
  <si>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</si>
  <si>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</si>
  <si>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</si>
  <si>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</si>
  <si>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</si>
  <si>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</si>
  <si>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</si>
  <si>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</si>
  <si>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</si>
  <si>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</si>
  <si>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</si>
  <si>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</si>
  <si>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</si>
  <si>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</si>
  <si>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</si>
  <si>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</si>
  <si>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</si>
  <si>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</si>
  <si>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</si>
  <si>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</si>
  <si>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</si>
  <si>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</si>
  <si>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</si>
  <si>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</si>
  <si>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</si>
  <si>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</si>
  <si>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</si>
  <si>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</si>
  <si>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</si>
  <si>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</si>
  <si>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Select faculty first</t>
  </si>
  <si>
    <t>Main Drop Down</t>
  </si>
  <si>
    <t>Please select faculty</t>
  </si>
  <si>
    <r>
      <t>The C</t>
    </r>
    <r>
      <rPr>
        <b/>
        <sz val="11"/>
        <color theme="1"/>
        <rFont val="Calibri"/>
        <family val="2"/>
        <scheme val="minor"/>
      </rPr>
      <t>laim Period</t>
    </r>
    <r>
      <rPr>
        <sz val="11"/>
        <color theme="1"/>
        <rFont val="Calibri"/>
        <family val="2"/>
        <scheme val="minor"/>
      </rPr>
      <t xml:space="preserve"> is correct. (</t>
    </r>
    <r>
      <rPr>
        <b/>
        <sz val="11"/>
        <color theme="1"/>
        <rFont val="Calibri"/>
        <family val="2"/>
        <scheme val="minor"/>
      </rPr>
      <t>Hint:</t>
    </r>
    <r>
      <rPr>
        <sz val="11"/>
        <color theme="1"/>
        <rFont val="Calibri"/>
        <family val="2"/>
        <scheme val="minor"/>
      </rPr>
      <t xml:space="preserve"> To assist you, public holidays and closure days are highlighted in blue).</t>
    </r>
  </si>
  <si>
    <r>
      <t>Tell us if you are working on a</t>
    </r>
    <r>
      <rPr>
        <b/>
        <sz val="11"/>
        <color theme="1"/>
        <rFont val="Calibri"/>
        <family val="2"/>
        <scheme val="minor"/>
      </rPr>
      <t xml:space="preserve"> Student, Skilled Worker or GAE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</si>
  <si>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GAE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</si>
  <si>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Note:</t>
    </r>
    <r>
      <rPr>
        <sz val="11"/>
        <color theme="1"/>
        <rFont val="Calibri"/>
        <family val="2"/>
        <scheme val="minor"/>
      </rPr>
      <t xml:space="preserve"> If the worker is on a Student, Skilled Worker or GAE (Tier 5) visa, you must check that the total hours worked (Hours worked + Declaration of other work) is within the worker's visa limitations. If you're unsure if the claim complies with the worker's visa restrictions, please forward the timesheet to </t>
    </r>
    <r>
      <rPr>
        <b/>
        <sz val="11"/>
        <color theme="4" tint="0.249977111117893"/>
        <rFont val="Calibri"/>
        <family val="2"/>
        <scheme val="minor"/>
      </rPr>
      <t>UniWorkforce@soton.ac.uk</t>
    </r>
    <r>
      <rPr>
        <b/>
        <i/>
        <sz val="11"/>
        <color theme="4" tint="0.249977111117893"/>
        <rFont val="Calibri"/>
        <family val="2"/>
        <scheme val="minor"/>
      </rPr>
      <t xml:space="preserve">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</si>
  <si>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Do you hold a Student, Skilled Worker or GAE visa?</t>
  </si>
  <si>
    <t>v12 March 2022</t>
  </si>
  <si>
    <r>
      <rPr>
        <sz val="14"/>
        <rFont val="Calibri"/>
        <family val="2"/>
        <scheme val="minor"/>
      </rPr>
      <t xml:space="preserve">You must have registered with </t>
    </r>
    <r>
      <rPr>
        <b/>
        <sz val="14"/>
        <color rgb="FF005C84"/>
        <rFont val="Calibri"/>
        <family val="2"/>
        <scheme val="minor"/>
      </rPr>
      <t>Uni</t>
    </r>
    <r>
      <rPr>
        <b/>
        <i/>
        <sz val="14"/>
        <color rgb="FF00B0F0"/>
        <rFont val="Calibri"/>
        <family val="2"/>
        <scheme val="minor"/>
      </rPr>
      <t>Workforce</t>
    </r>
    <r>
      <rPr>
        <sz val="14"/>
        <rFont val="Calibri"/>
        <family val="2"/>
        <scheme val="minor"/>
      </rPr>
      <t>, accepted this assignment through eRecruit and have a valid right to work in the UK.
You can check your status through eRecruit "My Casual Work". Without this you will not be able to be paid.</t>
    </r>
  </si>
  <si>
    <r>
      <t>Uni</t>
    </r>
    <r>
      <rPr>
        <i/>
        <sz val="14"/>
        <rFont val="Calibri"/>
        <family val="2"/>
        <scheme val="minor"/>
      </rPr>
      <t>Workforce</t>
    </r>
    <r>
      <rPr>
        <sz val="14"/>
        <rFont val="Calibri"/>
        <family val="2"/>
        <scheme val="minor"/>
      </rPr>
      <t xml:space="preserve"> claim form version 12.0 Valid for claims between 27 December 2021 and 31 July 2022 only. This version may not be used after this date.</t>
    </r>
  </si>
  <si>
    <r>
      <t xml:space="preserve">All faculty and professional services budget holders can send completed authorised timesheets </t>
    </r>
    <r>
      <rPr>
        <b/>
        <sz val="11"/>
        <color theme="4" tint="0.249977111117893"/>
        <rFont val="Calibri"/>
        <family val="2"/>
        <scheme val="minor"/>
      </rPr>
      <t>casualpay@soton.ac.uk</t>
    </r>
    <r>
      <rPr>
        <sz val="11"/>
        <color theme="1"/>
        <rFont val="Calibri"/>
        <family val="2"/>
        <scheme val="minor"/>
      </rPr>
      <t xml:space="preserve">. If the work was for the Office of the Academic Registrar, please send to </t>
    </r>
    <r>
      <rPr>
        <b/>
        <sz val="11"/>
        <color theme="4" tint="0.249977111117893"/>
        <rFont val="Calibri"/>
        <family val="2"/>
        <scheme val="minor"/>
      </rPr>
      <t>oar-admin@soton.ac.uk</t>
    </r>
    <r>
      <rPr>
        <sz val="11"/>
        <color theme="1"/>
        <rFont val="Calibri"/>
        <family val="2"/>
        <scheme val="minor"/>
      </rPr>
      <t xml:space="preserve"> once the manager has confirmed the working hours are correct. </t>
    </r>
  </si>
  <si>
    <t>Georgios</t>
  </si>
  <si>
    <t>Giamouridis</t>
  </si>
  <si>
    <t>COMP2216 scripts marking</t>
  </si>
  <si>
    <t>Leonardo Aniello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</si>
</sst>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56" x14ac:knownFonts="1">
    <font>
      <sz val="11"/>
      <color theme="1"/>
      <name val="Calibri"/>
      <family val="2"/>
      <scheme val="minor"/>
    </font>
    <font>
      <sz val="10"/>
      <color theme="1"/>
      <name val="Calibri"/>
      <family val="2"/>
      <scheme val="minor"/>
    </font>
    <font>
      <b/>
      <sz val="10"/>
      <color theme="1"/>
      <name val="Calibri"/>
      <family val="2"/>
      <scheme val="minor"/>
    </font>
    <font>
      <b/>
      <sz val="14"/>
      <color rgb="FF005C84"/>
      <name val="Calibri"/>
      <family val="2"/>
      <scheme val="minor"/>
    </font>
    <font>
      <b/>
      <sz val="11"/>
      <color theme="1"/>
      <name val="Calibri"/>
      <family val="2"/>
      <scheme val="minor"/>
    </font>
    <font>
      <u/>
      <sz val="11"/>
      <color theme="1"/>
      <name val="Calibri"/>
      <family val="2"/>
      <scheme val="minor"/>
    </font>
    <font>
      <i/>
      <sz val="11"/>
      <color theme="1"/>
      <name val="Calibri"/>
      <family val="2"/>
      <scheme val="minor"/>
    </font>
    <font>
      <sz val="11"/>
      <color rgb="FFC00000"/>
      <name val="Calibri"/>
      <family val="2"/>
      <scheme val="minor"/>
    </font>
    <font>
      <sz val="11"/>
      <name val="Calibri"/>
      <family val="2"/>
      <scheme val="minor"/>
    </font>
    <font>
      <sz val="11"/>
      <color theme="4" tint="-0.499984740745262"/>
      <name val="Calibri"/>
      <family val="2"/>
      <scheme val="minor"/>
    </font>
    <font>
      <sz val="11"/>
      <color theme="5" tint="-0.499984740745262"/>
      <name val="Calibri"/>
      <family val="2"/>
      <scheme val="minor"/>
    </font>
    <font>
      <sz val="11"/>
      <color theme="6" tint="-0.499984740745262"/>
      <name val="Calibri"/>
      <family val="2"/>
      <scheme val="minor"/>
    </font>
    <font>
      <sz val="11"/>
      <color theme="7" tint="-0.499984740745262"/>
      <name val="Calibri"/>
      <family val="2"/>
      <scheme val="minor"/>
    </font>
    <font>
      <sz val="11"/>
      <color theme="9" tint="-0.499984740745262"/>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i/>
      <sz val="11"/>
      <name val="Calibri"/>
      <family val="2"/>
      <scheme val="minor"/>
    </font>
    <font>
      <sz val="11"/>
      <color rgb="FFFF0000"/>
      <name val="Calibri"/>
      <family val="2"/>
      <scheme val="minor"/>
    </font>
    <font>
      <b/>
      <i/>
      <sz val="11"/>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1"/>
      <color theme="0" tint="-0.249977111117893"/>
      <name val="Calibri"/>
      <family val="2"/>
      <scheme val="minor"/>
    </font>
    <font>
      <sz val="11"/>
      <color rgb="FF000000"/>
      <name val="Calibri"/>
      <family val="2"/>
      <scheme val="minor"/>
    </font>
    <font>
      <sz val="10"/>
      <color rgb="FF000000"/>
      <name val="Calibri"/>
      <family val="2"/>
      <scheme val="minor"/>
    </font>
    <font>
      <b/>
      <sz val="11"/>
      <color rgb="FFC00000"/>
      <name val="Calibri"/>
      <family val="2"/>
      <scheme val="minor"/>
    </font>
    <font>
      <sz val="11"/>
      <color theme="1" tint="0.14999847407452621"/>
      <name val="Calibri"/>
      <family val="2"/>
      <scheme val="minor"/>
    </font>
    <font>
      <b/>
      <sz val="11"/>
      <color theme="1" tint="0.14999847407452621"/>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
      <b/>
      <sz val="11"/>
      <color theme="0" tint="-0.499984740745262"/>
      <name val="Calibri"/>
      <family val="2"/>
      <scheme val="minor"/>
    </font>
    <font>
      <sz val="11"/>
      <color theme="0" tint="-0.499984740745262"/>
      <name val="Calibri"/>
      <family val="2"/>
      <scheme val="minor"/>
    </font>
    <font>
      <b/>
      <sz val="11"/>
      <color rgb="FFFF0000"/>
      <name val="Calibri"/>
      <family val="2"/>
      <scheme val="minor"/>
    </font>
    <font>
      <i/>
      <sz val="11"/>
      <color theme="0" tint="-0.499984740745262"/>
      <name val="Calibri"/>
      <family val="2"/>
      <scheme val="minor"/>
    </font>
    <font>
      <b/>
      <sz val="11"/>
      <color theme="4" tint="0.249977111117893"/>
      <name val="Calibri"/>
      <family val="2"/>
      <scheme val="minor"/>
    </font>
    <font>
      <b/>
      <i/>
      <sz val="11"/>
      <color theme="4" tint="0.249977111117893"/>
      <name val="Calibri"/>
      <family val="2"/>
      <scheme val="minor"/>
    </font>
    <font>
      <i/>
      <sz val="11"/>
      <name val="Calibri"/>
      <family val="2"/>
      <scheme val="minor"/>
    </font>
    <font>
      <b/>
      <sz val="11"/>
      <name val="Calibri"/>
      <family val="2"/>
      <scheme val="minor"/>
    </font>
    <font>
      <b/>
      <i/>
      <sz val="11"/>
      <color theme="1"/>
      <name val="Calibri"/>
      <family val="2"/>
      <scheme val="minor"/>
    </font>
    <font>
      <b/>
      <i/>
      <u/>
      <sz val="11"/>
      <color theme="1"/>
      <name val="Calibri"/>
      <family val="2"/>
      <scheme val="minor"/>
    </font>
    <font>
      <b/>
      <sz val="11"/>
      <color theme="4" tint="-0.499984740745262"/>
      <name val="Calibri"/>
      <family val="2"/>
      <scheme val="minor"/>
    </font>
    <font>
      <b/>
      <sz val="11"/>
      <color theme="5" tint="-0.499984740745262"/>
      <name val="Calibri"/>
      <family val="2"/>
      <scheme val="minor"/>
    </font>
    <font>
      <b/>
      <sz val="11"/>
      <color theme="6" tint="-0.499984740745262"/>
      <name val="Calibri"/>
      <family val="2"/>
      <scheme val="minor"/>
    </font>
    <font>
      <b/>
      <sz val="11"/>
      <color theme="7" tint="-0.499984740745262"/>
      <name val="Calibri"/>
      <family val="2"/>
      <scheme val="minor"/>
    </font>
    <font>
      <b/>
      <sz val="11"/>
      <color theme="9" tint="-0.499984740745262"/>
      <name val="Calibri"/>
      <family val="2"/>
      <scheme val="minor"/>
    </font>
    <font>
      <sz val="11"/>
      <color rgb="FF7030A0"/>
      <name val="Calibri"/>
      <family val="2"/>
      <scheme val="minor"/>
    </font>
    <font>
      <sz val="11"/>
      <color theme="4"/>
      <name val="Calibri"/>
      <family val="2"/>
      <scheme val="minor"/>
    </font>
    <font>
      <sz val="14"/>
      <color rgb="FFFF0000"/>
      <name val="Calibri"/>
      <family val="2"/>
      <scheme val="minor"/>
    </font>
    <font>
      <sz val="14"/>
      <name val="Calibri"/>
      <family val="2"/>
      <scheme val="minor"/>
    </font>
    <font>
      <b/>
      <i/>
      <sz val="14"/>
      <color rgb="FF00B0F0"/>
      <name val="Calibri"/>
      <family val="2"/>
      <scheme val="minor"/>
    </font>
    <font>
      <i/>
      <sz val="14"/>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FFFF00"/>
        <bgColor indexed="64"/>
      </patternFill>
    </fill>
    <fill>
      <patternFill patternType="solid">
        <fgColor theme="7"/>
        <bgColor indexed="64"/>
      </patternFill>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5"/>
        <bgColor indexed="64"/>
      </patternFill>
    </fill>
    <fill>
      <patternFill patternType="solid">
        <fgColor theme="4" tint="0.249977111117893"/>
        <bgColor indexed="64"/>
      </patternFill>
    </fill>
    <fill>
      <patternFill patternType="solid">
        <fgColor theme="4" tint="0.89999084444715716"/>
        <bgColor indexed="64"/>
      </patternFill>
    </fill>
  </fills>
  <borders count="165">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right style="hair">
        <color theme="1" tint="0.499984740745262"/>
      </right>
      <top style="hair">
        <color theme="1" tint="0.499984740745262"/>
      </top>
      <bottom/>
      <diagonal/>
    </border>
    <border>
      <left style="thin">
        <color indexed="64"/>
      </left>
      <right/>
      <top style="hair">
        <color theme="1" tint="0.499984740745262"/>
      </top>
      <bottom/>
      <diagonal/>
    </border>
    <border>
      <left style="thin">
        <color indexed="64"/>
      </left>
      <right/>
      <top style="dashed">
        <color indexed="64"/>
      </top>
      <bottom style="hair">
        <color theme="1" tint="0.499984740745262"/>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style="thin">
        <color theme="0"/>
      </left>
      <right/>
      <top/>
      <bottom/>
      <diagonal/>
    </border>
    <border>
      <left/>
      <right style="thin">
        <color theme="0"/>
      </right>
      <top/>
      <bottom/>
      <diagonal/>
    </border>
    <border>
      <left style="thin">
        <color theme="0"/>
      </left>
      <right style="thin">
        <color theme="0"/>
      </right>
      <top style="thin">
        <color indexed="64"/>
      </top>
      <bottom/>
      <diagonal/>
    </border>
    <border>
      <left style="hair">
        <color theme="1" tint="0.499984740745262"/>
      </left>
      <right style="thin">
        <color indexed="64"/>
      </right>
      <top style="hair">
        <color theme="1" tint="0.499984740745262"/>
      </top>
      <bottom style="thin">
        <color indexed="64"/>
      </bottom>
      <diagonal/>
    </border>
    <border>
      <left style="thin">
        <color indexed="64"/>
      </left>
      <right/>
      <top style="dashed">
        <color indexed="64"/>
      </top>
      <bottom style="dashed">
        <color indexed="64"/>
      </bottom>
      <diagonal/>
    </border>
    <border>
      <left style="thin">
        <color indexed="64"/>
      </left>
      <right style="hair">
        <color theme="1" tint="0.499984740745262"/>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bottom style="hair">
        <color indexed="64"/>
      </bottom>
      <diagonal/>
    </border>
  </borders>
  <cellStyleXfs count="1">
    <xf numFmtId="0" fontId="0" fillId="0" borderId="0"/>
  </cellStyleXfs>
  <cellXfs count="638">
    <xf numFmtId="0" fontId="0" fillId="0" borderId="0" xfId="0"/>
    <xf numFmtId="0" fontId="0" fillId="3" borderId="0" xfId="0" applyFill="1"/>
    <xf numFmtId="0" fontId="5" fillId="0" borderId="0" xfId="0" applyFont="1"/>
    <xf numFmtId="0" fontId="0" fillId="3" borderId="0" xfId="0" quotePrefix="1" applyFill="1" applyAlignment="1">
      <alignment horizontal="center" vertical="center"/>
    </xf>
    <xf numFmtId="0" fontId="0" fillId="3" borderId="0" xfId="0" quotePrefix="1" applyFill="1" applyAlignment="1">
      <alignment horizontal="center" vertical="top"/>
    </xf>
    <xf numFmtId="0" fontId="0" fillId="3" borderId="0" xfId="0" applyFill="1" applyAlignment="1">
      <alignment vertical="center"/>
    </xf>
    <xf numFmtId="0" fontId="2" fillId="3" borderId="0" xfId="0" applyFont="1" applyFill="1" applyAlignment="1">
      <alignment horizontal="center" vertical="center"/>
    </xf>
    <xf numFmtId="0" fontId="1" fillId="3" borderId="0" xfId="0" applyFont="1" applyFill="1" applyAlignment="1">
      <alignment vertical="center"/>
    </xf>
    <xf numFmtId="0" fontId="9" fillId="3" borderId="0" xfId="0" applyFont="1" applyFill="1"/>
    <xf numFmtId="0" fontId="9" fillId="3" borderId="0" xfId="0" applyFont="1" applyFill="1" applyAlignment="1">
      <alignment horizontal="center"/>
    </xf>
    <xf numFmtId="0" fontId="10" fillId="3" borderId="0" xfId="0" applyFont="1" applyFill="1"/>
    <xf numFmtId="0" fontId="10" fillId="3" borderId="0" xfId="0" applyFont="1" applyFill="1" applyAlignment="1">
      <alignment horizontal="center"/>
    </xf>
    <xf numFmtId="0" fontId="11" fillId="3" borderId="0" xfId="0" applyFont="1" applyFill="1"/>
    <xf numFmtId="0" fontId="11" fillId="3" borderId="0" xfId="0" applyFont="1" applyFill="1" applyAlignment="1">
      <alignment horizontal="center"/>
    </xf>
    <xf numFmtId="0" fontId="12" fillId="3" borderId="0" xfId="0" applyFont="1" applyFill="1"/>
    <xf numFmtId="0" fontId="12" fillId="3" borderId="0" xfId="0" applyFont="1" applyFill="1" applyAlignment="1">
      <alignment horizontal="center"/>
    </xf>
    <xf numFmtId="0" fontId="13" fillId="3" borderId="0" xfId="0" applyFont="1" applyFill="1"/>
    <xf numFmtId="0" fontId="13" fillId="3" borderId="0" xfId="0" applyFont="1" applyFill="1" applyAlignment="1">
      <alignment horizontal="center"/>
    </xf>
    <xf numFmtId="0" fontId="17" fillId="3" borderId="0" xfId="0" applyFont="1" applyFill="1" applyAlignment="1">
      <alignment vertical="center" wrapText="1"/>
    </xf>
    <xf numFmtId="0" fontId="0" fillId="0" borderId="0" xfId="0" quotePrefix="1"/>
    <xf numFmtId="0" fontId="19" fillId="0" borderId="2" xfId="0" applyFont="1" applyBorder="1" applyAlignment="1">
      <alignment vertical="center"/>
    </xf>
    <xf numFmtId="0" fontId="4" fillId="0" borderId="2" xfId="0" applyFont="1" applyBorder="1" applyAlignment="1">
      <alignment horizontal="left" vertical="center"/>
    </xf>
    <xf numFmtId="0" fontId="1" fillId="3" borderId="0" xfId="0" applyFont="1" applyFill="1" applyAlignment="1">
      <alignment horizontal="center" vertical="center" wrapText="1"/>
    </xf>
    <xf numFmtId="0" fontId="18"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21" fillId="0" borderId="2" xfId="0" applyFont="1" applyBorder="1" applyAlignment="1">
      <alignment vertical="center"/>
    </xf>
    <xf numFmtId="0" fontId="4" fillId="0" borderId="2" xfId="0" applyFont="1" applyBorder="1" applyAlignment="1">
      <alignment vertical="center"/>
    </xf>
    <xf numFmtId="168" fontId="22" fillId="3" borderId="0" xfId="0" applyNumberFormat="1" applyFont="1" applyFill="1"/>
    <xf numFmtId="168" fontId="10" fillId="3" borderId="0" xfId="0" applyNumberFormat="1" applyFont="1" applyFill="1"/>
    <xf numFmtId="168" fontId="23" fillId="3" borderId="0" xfId="0" applyNumberFormat="1" applyFont="1" applyFill="1"/>
    <xf numFmtId="168" fontId="12" fillId="3" borderId="0" xfId="0" applyNumberFormat="1" applyFont="1" applyFill="1"/>
    <xf numFmtId="168" fontId="24" fillId="3" borderId="0" xfId="0" applyNumberFormat="1" applyFont="1" applyFill="1"/>
    <xf numFmtId="0" fontId="25" fillId="0" borderId="0" xfId="0" applyFont="1"/>
    <xf numFmtId="0" fontId="6" fillId="0" borderId="0" xfId="0" applyFont="1"/>
    <xf numFmtId="0" fontId="6" fillId="3" borderId="0" xfId="0" applyFont="1" applyFill="1"/>
    <xf numFmtId="0" fontId="26" fillId="0" borderId="0" xfId="0" applyFont="1"/>
    <xf numFmtId="0" fontId="8" fillId="0" borderId="0" xfId="0" applyFont="1"/>
    <xf numFmtId="0" fontId="7" fillId="0" borderId="0" xfId="0" applyFont="1"/>
    <xf numFmtId="0" fontId="29" fillId="0" borderId="0" xfId="0" applyFont="1"/>
    <xf numFmtId="0" fontId="7" fillId="0" borderId="0" xfId="0" quotePrefix="1" applyFont="1"/>
    <xf numFmtId="0" fontId="4" fillId="0" borderId="0" xfId="0" applyFont="1" applyAlignment="1">
      <alignment horizontal="center" vertical="center" wrapText="1"/>
    </xf>
    <xf numFmtId="0" fontId="0" fillId="3" borderId="0" xfId="0" applyFill="1" applyAlignment="1">
      <alignment horizontal="left"/>
    </xf>
    <xf numFmtId="0" fontId="0" fillId="2" borderId="6" xfId="0" applyFill="1" applyBorder="1"/>
    <xf numFmtId="0" fontId="0" fillId="3" borderId="6" xfId="0" applyFill="1" applyBorder="1"/>
    <xf numFmtId="0" fontId="0" fillId="3" borderId="21" xfId="0" applyFill="1" applyBorder="1"/>
    <xf numFmtId="0" fontId="0" fillId="3" borderId="8" xfId="0" applyFill="1" applyBorder="1"/>
    <xf numFmtId="0" fontId="0" fillId="3" borderId="9" xfId="0" applyFill="1" applyBorder="1"/>
    <xf numFmtId="0" fontId="0" fillId="3" borderId="13" xfId="0" applyFill="1" applyBorder="1"/>
    <xf numFmtId="0" fontId="4" fillId="3" borderId="6" xfId="0" applyFont="1" applyFill="1" applyBorder="1" applyAlignment="1">
      <alignment horizontal="center"/>
    </xf>
    <xf numFmtId="0" fontId="30" fillId="3" borderId="0" xfId="0" applyFont="1" applyFill="1"/>
    <xf numFmtId="0" fontId="30" fillId="3" borderId="0" xfId="0" applyFont="1" applyFill="1" applyAlignment="1">
      <alignment horizontal="center"/>
    </xf>
    <xf numFmtId="0" fontId="0" fillId="3" borderId="1" xfId="0" applyFill="1" applyBorder="1"/>
    <xf numFmtId="0" fontId="4" fillId="3" borderId="0" xfId="0" applyFont="1" applyFill="1" applyAlignment="1">
      <alignment horizontal="center"/>
    </xf>
    <xf numFmtId="167" fontId="30" fillId="3" borderId="0" xfId="0" quotePrefix="1" applyNumberFormat="1" applyFont="1" applyFill="1" applyAlignment="1">
      <alignment horizontal="center"/>
    </xf>
    <xf numFmtId="14" fontId="30" fillId="3" borderId="0" xfId="0" quotePrefix="1" applyNumberFormat="1" applyFont="1" applyFill="1" applyAlignment="1">
      <alignment horizontal="center"/>
    </xf>
    <xf numFmtId="0" fontId="0" fillId="3" borderId="0" xfId="0" applyFill="1" applyAlignment="1">
      <alignment horizontal="center"/>
    </xf>
    <xf numFmtId="0" fontId="30" fillId="3" borderId="0" xfId="0" quotePrefix="1" applyFont="1" applyFill="1" applyAlignment="1">
      <alignment horizontal="center"/>
    </xf>
    <xf numFmtId="0" fontId="4" fillId="3" borderId="12" xfId="0" applyFont="1" applyFill="1" applyBorder="1" applyAlignment="1">
      <alignment horizontal="center"/>
    </xf>
    <xf numFmtId="0" fontId="0" fillId="3" borderId="22" xfId="0" applyFill="1" applyBorder="1"/>
    <xf numFmtId="0" fontId="0" fillId="3" borderId="2" xfId="0" applyFill="1" applyBorder="1"/>
    <xf numFmtId="0" fontId="0" fillId="3" borderId="3" xfId="0" applyFill="1" applyBorder="1"/>
    <xf numFmtId="0" fontId="0" fillId="8" borderId="0" xfId="0" applyFill="1"/>
    <xf numFmtId="0" fontId="0" fillId="3" borderId="8" xfId="0" applyFill="1" applyBorder="1" applyAlignment="1">
      <alignment vertical="center"/>
    </xf>
    <xf numFmtId="178" fontId="0" fillId="2" borderId="6" xfId="0" applyNumberFormat="1" applyFill="1" applyBorder="1" applyAlignment="1" applyProtection="1">
      <alignment horizontal="center"/>
      <protection locked="0"/>
    </xf>
    <xf numFmtId="0" fontId="0" fillId="3" borderId="1" xfId="0" applyFill="1" applyBorder="1" applyAlignment="1">
      <alignment horizontal="center"/>
    </xf>
    <xf numFmtId="0" fontId="0" fillId="11" borderId="0" xfId="0" applyFill="1"/>
    <xf numFmtId="14" fontId="0" fillId="11" borderId="0" xfId="0" applyNumberFormat="1" applyFill="1"/>
    <xf numFmtId="0" fontId="0" fillId="11" borderId="8" xfId="0" applyFill="1" applyBorder="1"/>
    <xf numFmtId="0" fontId="30" fillId="11" borderId="0" xfId="0" applyFont="1" applyFill="1" applyAlignment="1">
      <alignment horizontal="center"/>
    </xf>
    <xf numFmtId="167" fontId="30" fillId="11" borderId="0" xfId="0" quotePrefix="1" applyNumberFormat="1" applyFont="1" applyFill="1" applyAlignment="1">
      <alignment horizontal="center"/>
    </xf>
    <xf numFmtId="0" fontId="8" fillId="11" borderId="0" xfId="0" applyFont="1" applyFill="1" applyAlignment="1">
      <alignment horizontal="center"/>
    </xf>
    <xf numFmtId="0" fontId="8" fillId="11" borderId="0" xfId="0" quotePrefix="1" applyFont="1" applyFill="1" applyAlignment="1">
      <alignment horizontal="center"/>
    </xf>
    <xf numFmtId="168" fontId="8" fillId="11" borderId="0" xfId="0" quotePrefix="1" applyNumberFormat="1" applyFont="1" applyFill="1" applyAlignment="1">
      <alignment horizontal="center"/>
    </xf>
    <xf numFmtId="0" fontId="8" fillId="11" borderId="0" xfId="0" applyFont="1" applyFill="1"/>
    <xf numFmtId="168" fontId="0" fillId="11" borderId="0" xfId="0" applyNumberFormat="1" applyFill="1" applyAlignment="1">
      <alignment horizontal="center"/>
    </xf>
    <xf numFmtId="0" fontId="0" fillId="11" borderId="0" xfId="0" applyFill="1" applyAlignment="1">
      <alignment horizontal="center"/>
    </xf>
    <xf numFmtId="0" fontId="8" fillId="11" borderId="2" xfId="0" applyFont="1" applyFill="1" applyBorder="1"/>
    <xf numFmtId="0" fontId="8" fillId="8" borderId="0" xfId="0" applyFont="1" applyFill="1"/>
    <xf numFmtId="0" fontId="31" fillId="3" borderId="6" xfId="0" quotePrefix="1" applyFont="1" applyFill="1" applyBorder="1" applyAlignment="1">
      <alignment horizontal="center"/>
    </xf>
    <xf numFmtId="0" fontId="0" fillId="2" borderId="12" xfId="0" applyFill="1" applyBorder="1" applyAlignment="1" applyProtection="1">
      <alignment horizontal="center"/>
      <protection locked="0"/>
    </xf>
    <xf numFmtId="168" fontId="0" fillId="3" borderId="6" xfId="0" applyNumberFormat="1" applyFill="1" applyBorder="1" applyAlignment="1">
      <alignment horizontal="center"/>
    </xf>
    <xf numFmtId="168" fontId="30" fillId="3" borderId="6" xfId="0" quotePrefix="1" applyNumberFormat="1" applyFont="1" applyFill="1" applyBorder="1" applyAlignment="1">
      <alignment horizontal="center"/>
    </xf>
    <xf numFmtId="14" fontId="31" fillId="3" borderId="6" xfId="0" quotePrefix="1" applyNumberFormat="1" applyFont="1" applyFill="1" applyBorder="1" applyAlignment="1">
      <alignment horizontal="center"/>
    </xf>
    <xf numFmtId="14" fontId="30" fillId="2" borderId="12" xfId="0" quotePrefix="1" applyNumberFormat="1" applyFont="1" applyFill="1" applyBorder="1" applyAlignment="1" applyProtection="1">
      <alignment horizontal="center"/>
      <protection locked="0"/>
    </xf>
    <xf numFmtId="0" fontId="0" fillId="0" borderId="105" xfId="0" applyBorder="1"/>
    <xf numFmtId="0" fontId="0" fillId="0" borderId="106" xfId="0" applyBorder="1"/>
    <xf numFmtId="0" fontId="0" fillId="0" borderId="107" xfId="0" applyBorder="1"/>
    <xf numFmtId="0" fontId="0" fillId="3" borderId="109" xfId="0" applyFill="1" applyBorder="1"/>
    <xf numFmtId="0" fontId="0" fillId="0" borderId="108" xfId="0" applyBorder="1"/>
    <xf numFmtId="0" fontId="0" fillId="0" borderId="114" xfId="0" applyBorder="1"/>
    <xf numFmtId="0" fontId="0" fillId="0" borderId="110" xfId="0" applyBorder="1"/>
    <xf numFmtId="0" fontId="0" fillId="3" borderId="111" xfId="0" applyFill="1" applyBorder="1"/>
    <xf numFmtId="0" fontId="0" fillId="0" borderId="11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13" xfId="0" applyFill="1" applyBorder="1"/>
    <xf numFmtId="0" fontId="0" fillId="0" borderId="119" xfId="0" applyBorder="1"/>
    <xf numFmtId="0" fontId="0" fillId="0" borderId="112" xfId="0" applyBorder="1"/>
    <xf numFmtId="0" fontId="0" fillId="3" borderId="12" xfId="0" quotePrefix="1" applyFill="1" applyBorder="1" applyAlignment="1">
      <alignment horizontal="center" vertical="center"/>
    </xf>
    <xf numFmtId="0" fontId="0" fillId="3" borderId="114" xfId="0" applyFill="1" applyBorder="1"/>
    <xf numFmtId="0" fontId="0" fillId="3" borderId="115" xfId="0" applyFill="1" applyBorder="1"/>
    <xf numFmtId="0" fontId="0" fillId="0" borderId="116" xfId="0" applyBorder="1"/>
    <xf numFmtId="0" fontId="0" fillId="3" borderId="117" xfId="0" applyFill="1" applyBorder="1"/>
    <xf numFmtId="0" fontId="0" fillId="3" borderId="120" xfId="0" applyFill="1" applyBorder="1"/>
    <xf numFmtId="0" fontId="0" fillId="0" borderId="121" xfId="0" applyBorder="1"/>
    <xf numFmtId="0" fontId="0" fillId="0" borderId="118" xfId="0" applyBorder="1"/>
    <xf numFmtId="0" fontId="4" fillId="3" borderId="114" xfId="0" applyFont="1" applyFill="1" applyBorder="1" applyAlignment="1">
      <alignment vertical="center"/>
    </xf>
    <xf numFmtId="0" fontId="0" fillId="2" borderId="6" xfId="0" applyFill="1" applyBorder="1" applyAlignment="1" applyProtection="1">
      <alignment horizontal="center"/>
      <protection locked="0"/>
    </xf>
    <xf numFmtId="170" fontId="30" fillId="2" borderId="6" xfId="0" quotePrefix="1" applyNumberFormat="1" applyFont="1" applyFill="1" applyBorder="1" applyAlignment="1" applyProtection="1">
      <alignment horizontal="center" vertical="center"/>
      <protection locked="0"/>
    </xf>
    <xf numFmtId="170" fontId="30" fillId="3" borderId="1" xfId="0" quotePrefix="1" applyNumberFormat="1" applyFont="1" applyFill="1" applyBorder="1"/>
    <xf numFmtId="0" fontId="0" fillId="0" borderId="21" xfId="0" applyBorder="1"/>
    <xf numFmtId="0" fontId="0" fillId="0" borderId="157" xfId="0" applyBorder="1"/>
    <xf numFmtId="0" fontId="0" fillId="0" borderId="9" xfId="0" applyBorder="1"/>
    <xf numFmtId="0" fontId="0" fillId="3" borderId="0" xfId="0" applyFill="1" applyAlignment="1">
      <alignment vertical="top"/>
    </xf>
    <xf numFmtId="0" fontId="4" fillId="3" borderId="0" xfId="0" applyFont="1" applyFill="1" applyAlignment="1">
      <alignment vertical="center"/>
    </xf>
    <xf numFmtId="0" fontId="4" fillId="3" borderId="6" xfId="0" applyFont="1" applyFill="1" applyBorder="1" applyAlignment="1">
      <alignment horizontal="center" vertical="center" wrapText="1"/>
    </xf>
    <xf numFmtId="0" fontId="1" fillId="0" borderId="6" xfId="0" applyFont="1" applyBorder="1" applyAlignment="1">
      <alignment horizontal="center" vertical="center" wrapText="1"/>
    </xf>
    <xf numFmtId="15" fontId="1" fillId="0" borderId="6" xfId="0" applyNumberFormat="1" applyFont="1" applyBorder="1" applyAlignment="1">
      <alignment horizontal="center" vertical="center" wrapText="1"/>
    </xf>
    <xf numFmtId="14" fontId="0" fillId="0" borderId="0" xfId="0" applyNumberFormat="1" applyAlignment="1">
      <alignment vertical="center"/>
    </xf>
    <xf numFmtId="14" fontId="8" fillId="0" borderId="0" xfId="0" applyNumberFormat="1" applyFont="1"/>
    <xf numFmtId="0" fontId="8" fillId="0" borderId="0" xfId="0" quotePrefix="1" applyFont="1"/>
    <xf numFmtId="14" fontId="0" fillId="0" borderId="0" xfId="0" applyNumberFormat="1"/>
    <xf numFmtId="15" fontId="0" fillId="0" borderId="0" xfId="0" applyNumberFormat="1"/>
    <xf numFmtId="17" fontId="0" fillId="0" borderId="0" xfId="0" quotePrefix="1" applyNumberFormat="1"/>
    <xf numFmtId="0" fontId="20" fillId="0" borderId="0" xfId="0" applyFont="1" applyAlignment="1">
      <alignment vertical="top" wrapText="1"/>
    </xf>
    <xf numFmtId="0" fontId="20" fillId="0" borderId="0" xfId="0" applyFont="1" applyAlignment="1">
      <alignment vertical="top"/>
    </xf>
    <xf numFmtId="14" fontId="8" fillId="8" borderId="0" xfId="0" applyNumberFormat="1" applyFont="1" applyFill="1"/>
    <xf numFmtId="0" fontId="20" fillId="8" borderId="0" xfId="0" applyFont="1" applyFill="1"/>
    <xf numFmtId="169" fontId="0" fillId="0" borderId="0" xfId="0" applyNumberFormat="1"/>
    <xf numFmtId="177" fontId="0" fillId="0" borderId="0" xfId="0" applyNumberFormat="1"/>
    <xf numFmtId="174" fontId="0" fillId="0" borderId="0" xfId="0" applyNumberFormat="1"/>
    <xf numFmtId="169" fontId="35" fillId="0" borderId="0" xfId="0" applyNumberFormat="1" applyFont="1" applyAlignment="1">
      <alignment horizontal="center" vertical="center" wrapText="1"/>
    </xf>
    <xf numFmtId="169" fontId="4" fillId="0" borderId="0" xfId="0" applyNumberFormat="1" applyFont="1" applyAlignment="1">
      <alignment horizontal="center" vertical="center" wrapText="1"/>
    </xf>
    <xf numFmtId="0" fontId="36" fillId="0" borderId="0" xfId="0" applyFont="1"/>
    <xf numFmtId="164" fontId="36" fillId="4" borderId="0" xfId="0" applyNumberFormat="1" applyFont="1" applyFill="1"/>
    <xf numFmtId="164" fontId="0" fillId="4" borderId="0" xfId="0" applyNumberFormat="1" applyFill="1"/>
    <xf numFmtId="164" fontId="36" fillId="7" borderId="0" xfId="0" applyNumberFormat="1" applyFont="1" applyFill="1"/>
    <xf numFmtId="164" fontId="0" fillId="7" borderId="0" xfId="0" applyNumberFormat="1" applyFill="1"/>
    <xf numFmtId="164" fontId="0" fillId="0" borderId="0" xfId="0" applyNumberFormat="1"/>
    <xf numFmtId="174" fontId="36" fillId="6" borderId="0" xfId="0" applyNumberFormat="1" applyFont="1" applyFill="1"/>
    <xf numFmtId="174" fontId="0" fillId="6" borderId="0" xfId="0" applyNumberFormat="1" applyFill="1"/>
    <xf numFmtId="174" fontId="36" fillId="7" borderId="0" xfId="0" applyNumberFormat="1" applyFont="1" applyFill="1"/>
    <xf numFmtId="174" fontId="0" fillId="7" borderId="0" xfId="0" applyNumberFormat="1" applyFill="1"/>
    <xf numFmtId="171" fontId="0" fillId="0" borderId="0" xfId="0" applyNumberFormat="1"/>
    <xf numFmtId="2" fontId="0" fillId="0" borderId="0" xfId="0" applyNumberFormat="1"/>
    <xf numFmtId="0" fontId="37" fillId="0" borderId="0" xfId="0" applyFont="1" applyAlignment="1">
      <alignment horizontal="center" vertical="center" wrapText="1"/>
    </xf>
    <xf numFmtId="2" fontId="4" fillId="0" borderId="0" xfId="0" applyNumberFormat="1" applyFont="1" applyAlignment="1">
      <alignment horizontal="center" vertical="center" wrapText="1"/>
    </xf>
    <xf numFmtId="0" fontId="34" fillId="3" borderId="0" xfId="0" applyFont="1" applyFill="1"/>
    <xf numFmtId="0" fontId="0" fillId="12" borderId="6" xfId="0" applyFill="1" applyBorder="1"/>
    <xf numFmtId="166" fontId="0" fillId="3" borderId="0" xfId="0" applyNumberFormat="1" applyFill="1" applyAlignment="1">
      <alignment horizontal="left" vertical="center" textRotation="180"/>
    </xf>
    <xf numFmtId="166" fontId="6" fillId="3" borderId="0" xfId="0" applyNumberFormat="1" applyFont="1" applyFill="1" applyAlignment="1">
      <alignment horizontal="left" vertical="center" textRotation="180"/>
    </xf>
    <xf numFmtId="0" fontId="0" fillId="11" borderId="13" xfId="0" applyFill="1" applyBorder="1"/>
    <xf numFmtId="0" fontId="0" fillId="11" borderId="1" xfId="0" applyFill="1" applyBorder="1"/>
    <xf numFmtId="0" fontId="0" fillId="0" borderId="8" xfId="0" applyBorder="1"/>
    <xf numFmtId="182" fontId="0" fillId="3" borderId="0" xfId="0" applyNumberFormat="1" applyFill="1"/>
    <xf numFmtId="14" fontId="0" fillId="3" borderId="0" xfId="0" applyNumberFormat="1" applyFill="1"/>
    <xf numFmtId="166" fontId="0" fillId="3" borderId="0" xfId="0" applyNumberFormat="1" applyFill="1"/>
    <xf numFmtId="168" fontId="0" fillId="3" borderId="0" xfId="0" applyNumberFormat="1" applyFill="1" applyAlignment="1">
      <alignment horizontal="center"/>
    </xf>
    <xf numFmtId="168" fontId="0" fillId="3" borderId="0" xfId="0" applyNumberFormat="1" applyFill="1"/>
    <xf numFmtId="168" fontId="4" fillId="3" borderId="0" xfId="0" applyNumberFormat="1" applyFont="1" applyFill="1"/>
    <xf numFmtId="0" fontId="4" fillId="3" borderId="8" xfId="0" applyFont="1" applyFill="1" applyBorder="1" applyAlignment="1">
      <alignment horizontal="center"/>
    </xf>
    <xf numFmtId="168" fontId="0" fillId="0" borderId="0" xfId="0" applyNumberFormat="1"/>
    <xf numFmtId="0" fontId="4" fillId="3" borderId="0" xfId="0" applyFont="1" applyFill="1" applyAlignment="1">
      <alignment horizontal="center" vertical="center"/>
    </xf>
    <xf numFmtId="0" fontId="0" fillId="3" borderId="0" xfId="0" applyFill="1" applyAlignment="1">
      <alignment horizontal="right"/>
    </xf>
    <xf numFmtId="165" fontId="0" fillId="11" borderId="46" xfId="0" quotePrefix="1" applyNumberFormat="1" applyFill="1" applyBorder="1" applyAlignment="1">
      <alignment horizontal="left" vertical="center"/>
    </xf>
    <xf numFmtId="1" fontId="6" fillId="11" borderId="33" xfId="0" applyNumberFormat="1" applyFont="1" applyFill="1" applyBorder="1" applyAlignment="1">
      <alignment vertical="center"/>
    </xf>
    <xf numFmtId="0" fontId="0" fillId="11" borderId="34" xfId="0" applyFill="1" applyBorder="1" applyAlignment="1">
      <alignment vertical="center"/>
    </xf>
    <xf numFmtId="173" fontId="0" fillId="11" borderId="34" xfId="0" applyNumberFormat="1" applyFill="1" applyBorder="1"/>
    <xf numFmtId="1" fontId="6" fillId="11" borderId="44" xfId="0" applyNumberFormat="1" applyFont="1" applyFill="1" applyBorder="1" applyAlignment="1">
      <alignment vertical="center"/>
    </xf>
    <xf numFmtId="1" fontId="6" fillId="11" borderId="45" xfId="0" applyNumberFormat="1" applyFont="1" applyFill="1" applyBorder="1" applyAlignment="1">
      <alignment horizontal="center" vertical="center"/>
    </xf>
    <xf numFmtId="173" fontId="6" fillId="11" borderId="34" xfId="0" applyNumberFormat="1" applyFont="1" applyFill="1" applyBorder="1" applyAlignment="1">
      <alignment horizontal="center" vertical="center"/>
    </xf>
    <xf numFmtId="165" fontId="0" fillId="0" borderId="36" xfId="0" quotePrefix="1" applyNumberFormat="1" applyBorder="1" applyAlignment="1">
      <alignment horizontal="left" vertical="center"/>
    </xf>
    <xf numFmtId="165" fontId="0" fillId="3" borderId="26" xfId="0" applyNumberFormat="1" applyFill="1" applyBorder="1" applyAlignment="1">
      <alignment horizontal="center" vertical="center"/>
    </xf>
    <xf numFmtId="165" fontId="0" fillId="3" borderId="42" xfId="0" applyNumberFormat="1" applyFill="1" applyBorder="1" applyAlignment="1">
      <alignment horizontal="center" vertical="center"/>
    </xf>
    <xf numFmtId="165" fontId="0" fillId="3" borderId="28" xfId="0" applyNumberFormat="1" applyFill="1" applyBorder="1" applyAlignment="1">
      <alignment horizontal="center" vertical="center"/>
    </xf>
    <xf numFmtId="1" fontId="4" fillId="3" borderId="29" xfId="0" applyNumberFormat="1" applyFont="1" applyFill="1" applyBorder="1" applyAlignment="1">
      <alignment horizontal="center" vertical="center"/>
    </xf>
    <xf numFmtId="165" fontId="4" fillId="3" borderId="26" xfId="0" applyNumberFormat="1" applyFont="1" applyFill="1" applyBorder="1" applyAlignment="1">
      <alignment horizontal="center" vertical="center"/>
    </xf>
    <xf numFmtId="1" fontId="4" fillId="3" borderId="26" xfId="0" applyNumberFormat="1" applyFont="1" applyFill="1" applyBorder="1" applyAlignment="1">
      <alignment horizontal="center" vertical="center"/>
    </xf>
    <xf numFmtId="165" fontId="4" fillId="3" borderId="30" xfId="0" applyNumberFormat="1" applyFont="1" applyFill="1" applyBorder="1" applyAlignment="1">
      <alignment horizontal="center" vertical="center"/>
    </xf>
    <xf numFmtId="165" fontId="0" fillId="0" borderId="43" xfId="0" quotePrefix="1" applyNumberFormat="1" applyBorder="1" applyAlignment="1">
      <alignment horizontal="left" vertical="center"/>
    </xf>
    <xf numFmtId="1" fontId="6" fillId="11" borderId="44" xfId="0" applyNumberFormat="1" applyFont="1" applyFill="1" applyBorder="1" applyAlignment="1">
      <alignment horizontal="center" vertical="center"/>
    </xf>
    <xf numFmtId="1" fontId="0" fillId="2" borderId="29" xfId="0" applyNumberFormat="1" applyFill="1" applyBorder="1" applyAlignment="1" applyProtection="1">
      <alignment horizontal="center" vertical="center"/>
      <protection locked="0"/>
    </xf>
    <xf numFmtId="1" fontId="0" fillId="2" borderId="26" xfId="0" applyNumberFormat="1" applyFill="1" applyBorder="1" applyAlignment="1" applyProtection="1">
      <alignment horizontal="center" vertical="center"/>
      <protection locked="0"/>
    </xf>
    <xf numFmtId="1" fontId="0" fillId="2" borderId="40" xfId="0" applyNumberFormat="1" applyFill="1" applyBorder="1" applyAlignment="1" applyProtection="1">
      <alignment horizontal="center" vertical="center"/>
      <protection locked="0"/>
    </xf>
    <xf numFmtId="165" fontId="0" fillId="11" borderId="78" xfId="0" applyNumberFormat="1" applyFill="1" applyBorder="1" applyAlignment="1">
      <alignment horizontal="left" vertical="center"/>
    </xf>
    <xf numFmtId="175" fontId="0" fillId="11" borderId="0" xfId="0" applyNumberFormat="1" applyFill="1"/>
    <xf numFmtId="1" fontId="0" fillId="11" borderId="0" xfId="0" applyNumberFormat="1" applyFill="1"/>
    <xf numFmtId="1" fontId="4" fillId="3" borderId="53" xfId="0" applyNumberFormat="1" applyFont="1" applyFill="1" applyBorder="1" applyAlignment="1">
      <alignment horizontal="center" vertical="center"/>
    </xf>
    <xf numFmtId="165" fontId="4" fillId="3" borderId="54" xfId="0" applyNumberFormat="1" applyFont="1" applyFill="1" applyBorder="1" applyAlignment="1">
      <alignment horizontal="center" vertical="center"/>
    </xf>
    <xf numFmtId="1" fontId="4" fillId="3" borderId="54" xfId="0" applyNumberFormat="1" applyFont="1" applyFill="1" applyBorder="1" applyAlignment="1">
      <alignment horizontal="center" vertical="center"/>
    </xf>
    <xf numFmtId="165" fontId="4" fillId="3" borderId="55" xfId="0" applyNumberFormat="1" applyFont="1" applyFill="1" applyBorder="1" applyAlignment="1">
      <alignment horizontal="center" vertical="center"/>
    </xf>
    <xf numFmtId="1" fontId="6" fillId="11" borderId="33" xfId="0" applyNumberFormat="1" applyFont="1" applyFill="1" applyBorder="1" applyAlignment="1">
      <alignment horizontal="center" vertical="center"/>
    </xf>
    <xf numFmtId="1" fontId="6" fillId="11" borderId="34" xfId="0" applyNumberFormat="1" applyFont="1" applyFill="1" applyBorder="1" applyAlignment="1">
      <alignment horizontal="center" vertical="center"/>
    </xf>
    <xf numFmtId="165" fontId="0" fillId="3" borderId="36" xfId="0" quotePrefix="1" applyNumberFormat="1" applyFill="1" applyBorder="1" applyAlignment="1">
      <alignment horizontal="left" vertical="center"/>
    </xf>
    <xf numFmtId="165" fontId="0" fillId="3" borderId="43" xfId="0" quotePrefix="1" applyNumberFormat="1" applyFill="1" applyBorder="1" applyAlignment="1">
      <alignment horizontal="left" vertical="center"/>
    </xf>
    <xf numFmtId="165" fontId="0" fillId="3" borderId="37" xfId="0" applyNumberFormat="1" applyFill="1" applyBorder="1" applyAlignment="1" applyProtection="1">
      <alignment horizontal="left" vertical="center"/>
      <protection locked="0" hidden="1"/>
    </xf>
    <xf numFmtId="165" fontId="0" fillId="3" borderId="32" xfId="0" applyNumberFormat="1" applyFill="1" applyBorder="1" applyAlignment="1">
      <alignment horizontal="center" vertical="center"/>
    </xf>
    <xf numFmtId="165" fontId="0" fillId="3" borderId="41" xfId="0" applyNumberFormat="1" applyFill="1" applyBorder="1" applyAlignment="1">
      <alignment horizontal="center" vertical="center"/>
    </xf>
    <xf numFmtId="165" fontId="0" fillId="3" borderId="38" xfId="0" applyNumberFormat="1" applyFill="1" applyBorder="1" applyAlignment="1">
      <alignment horizontal="center" vertical="center"/>
    </xf>
    <xf numFmtId="165" fontId="0" fillId="3" borderId="69" xfId="0" quotePrefix="1" applyNumberFormat="1" applyFill="1" applyBorder="1" applyAlignment="1">
      <alignment horizontal="left" vertical="center"/>
    </xf>
    <xf numFmtId="175" fontId="0" fillId="3" borderId="0" xfId="0" applyNumberFormat="1" applyFill="1"/>
    <xf numFmtId="165" fontId="0" fillId="3" borderId="68" xfId="0" applyNumberFormat="1" applyFill="1" applyBorder="1" applyAlignment="1" applyProtection="1">
      <alignment horizontal="left" vertical="center"/>
      <protection locked="0" hidden="1"/>
    </xf>
    <xf numFmtId="0" fontId="0" fillId="3" borderId="13" xfId="0" quotePrefix="1" applyFill="1" applyBorder="1" applyAlignment="1">
      <alignment vertical="center" wrapText="1"/>
    </xf>
    <xf numFmtId="0" fontId="0" fillId="3" borderId="1" xfId="0" quotePrefix="1" applyFill="1" applyBorder="1" applyAlignment="1">
      <alignment vertical="center" wrapText="1"/>
    </xf>
    <xf numFmtId="0" fontId="0" fillId="3" borderId="0" xfId="0" quotePrefix="1" applyFill="1" applyAlignment="1">
      <alignment vertical="center" wrapText="1"/>
    </xf>
    <xf numFmtId="0" fontId="8" fillId="3" borderId="0" xfId="0" quotePrefix="1" applyFont="1" applyFill="1" applyAlignment="1">
      <alignment vertical="top" wrapText="1"/>
    </xf>
    <xf numFmtId="0" fontId="0" fillId="3" borderId="22" xfId="0" quotePrefix="1" applyFill="1" applyBorder="1" applyAlignment="1">
      <alignment vertical="center" wrapText="1"/>
    </xf>
    <xf numFmtId="0" fontId="0" fillId="3" borderId="2" xfId="0" quotePrefix="1" applyFill="1" applyBorder="1" applyAlignment="1">
      <alignment vertical="center" wrapText="1"/>
    </xf>
    <xf numFmtId="0" fontId="8" fillId="3" borderId="2" xfId="0" quotePrefix="1" applyFont="1" applyFill="1" applyBorder="1" applyAlignment="1">
      <alignment vertical="center" wrapText="1"/>
    </xf>
    <xf numFmtId="0" fontId="0" fillId="3" borderId="3" xfId="0" quotePrefix="1" applyFill="1" applyBorder="1" applyAlignment="1">
      <alignment vertical="center" wrapText="1"/>
    </xf>
    <xf numFmtId="0" fontId="0" fillId="3" borderId="13" xfId="0" quotePrefix="1" applyFill="1" applyBorder="1" applyAlignment="1">
      <alignment vertical="top" wrapText="1"/>
    </xf>
    <xf numFmtId="0" fontId="0" fillId="3" borderId="1" xfId="0" applyFill="1" applyBorder="1" applyAlignment="1">
      <alignment vertical="center" wrapText="1"/>
    </xf>
    <xf numFmtId="0" fontId="4" fillId="3" borderId="13" xfId="0" quotePrefix="1" applyFont="1" applyFill="1" applyBorder="1" applyAlignment="1">
      <alignment vertical="center" wrapText="1"/>
    </xf>
    <xf numFmtId="0" fontId="0" fillId="3" borderId="1" xfId="0" quotePrefix="1" applyFill="1" applyBorder="1" applyAlignment="1">
      <alignment vertical="top" wrapText="1"/>
    </xf>
    <xf numFmtId="0" fontId="30" fillId="3" borderId="0" xfId="0" applyFont="1" applyFill="1" applyProtection="1">
      <protection locked="0"/>
    </xf>
    <xf numFmtId="0" fontId="4" fillId="3" borderId="13" xfId="0" quotePrefix="1" applyFont="1" applyFill="1" applyBorder="1" applyAlignment="1">
      <alignment vertical="top" wrapText="1"/>
    </xf>
    <xf numFmtId="176" fontId="0" fillId="3" borderId="0" xfId="0" applyNumberFormat="1" applyFill="1" applyProtection="1">
      <protection locked="0"/>
    </xf>
    <xf numFmtId="0" fontId="4" fillId="3" borderId="13" xfId="0" quotePrefix="1" applyFont="1" applyFill="1" applyBorder="1" applyAlignment="1">
      <alignment wrapText="1"/>
    </xf>
    <xf numFmtId="0" fontId="0" fillId="3" borderId="6" xfId="0" applyFill="1" applyBorder="1" applyAlignment="1">
      <alignment horizontal="center" vertical="center"/>
    </xf>
    <xf numFmtId="176" fontId="0" fillId="3" borderId="0" xfId="0" applyNumberFormat="1" applyFill="1" applyAlignment="1">
      <alignment horizontal="center"/>
    </xf>
    <xf numFmtId="0" fontId="4" fillId="0" borderId="6" xfId="0" applyFont="1" applyBorder="1" applyAlignment="1">
      <alignment horizontal="center"/>
    </xf>
    <xf numFmtId="0" fontId="0" fillId="0" borderId="6" xfId="0" applyBorder="1" applyAlignment="1">
      <alignment horizontal="center"/>
    </xf>
    <xf numFmtId="9" fontId="0" fillId="3" borderId="0" xfId="0" applyNumberFormat="1" applyFill="1" applyAlignment="1">
      <alignment horizontal="center"/>
    </xf>
    <xf numFmtId="0" fontId="42" fillId="3" borderId="0" xfId="0" applyFont="1" applyFill="1" applyAlignment="1">
      <alignment horizontal="center"/>
    </xf>
    <xf numFmtId="0" fontId="4" fillId="3" borderId="22" xfId="0" quotePrefix="1" applyFont="1" applyFill="1" applyBorder="1" applyAlignment="1">
      <alignment vertical="center" wrapText="1"/>
    </xf>
    <xf numFmtId="0" fontId="0" fillId="3" borderId="3" xfId="0" quotePrefix="1" applyFill="1" applyBorder="1" applyAlignment="1">
      <alignment vertical="top" wrapText="1"/>
    </xf>
    <xf numFmtId="182" fontId="9" fillId="3" borderId="0" xfId="0" applyNumberFormat="1" applyFont="1" applyFill="1" applyAlignment="1">
      <alignment horizontal="center"/>
    </xf>
    <xf numFmtId="168" fontId="9" fillId="3" borderId="0" xfId="0" applyNumberFormat="1" applyFont="1" applyFill="1" applyAlignment="1">
      <alignment horizontal="center"/>
    </xf>
    <xf numFmtId="182" fontId="10" fillId="3" borderId="0" xfId="0" applyNumberFormat="1" applyFont="1" applyFill="1" applyAlignment="1">
      <alignment horizontal="center"/>
    </xf>
    <xf numFmtId="168" fontId="10" fillId="3" borderId="0" xfId="0" applyNumberFormat="1" applyFont="1" applyFill="1" applyAlignment="1">
      <alignment horizontal="center"/>
    </xf>
    <xf numFmtId="182" fontId="11" fillId="3" borderId="0" xfId="0" applyNumberFormat="1" applyFont="1" applyFill="1" applyAlignment="1">
      <alignment horizontal="center"/>
    </xf>
    <xf numFmtId="168" fontId="11" fillId="3" borderId="0" xfId="0" applyNumberFormat="1" applyFont="1" applyFill="1" applyAlignment="1">
      <alignment horizontal="center"/>
    </xf>
    <xf numFmtId="182" fontId="12" fillId="3" borderId="0" xfId="0" applyNumberFormat="1" applyFont="1" applyFill="1" applyAlignment="1">
      <alignment horizontal="center"/>
    </xf>
    <xf numFmtId="168" fontId="12" fillId="3" borderId="0" xfId="0" applyNumberFormat="1" applyFont="1" applyFill="1" applyAlignment="1">
      <alignment horizontal="center"/>
    </xf>
    <xf numFmtId="182" fontId="13" fillId="3" borderId="0" xfId="0" applyNumberFormat="1" applyFont="1" applyFill="1" applyAlignment="1">
      <alignment horizontal="center"/>
    </xf>
    <xf numFmtId="168" fontId="13" fillId="3" borderId="0" xfId="0" applyNumberFormat="1" applyFont="1" applyFill="1" applyAlignment="1">
      <alignment horizontal="center"/>
    </xf>
    <xf numFmtId="0" fontId="45" fillId="3" borderId="0" xfId="0" applyFont="1" applyFill="1" applyAlignment="1">
      <alignment horizontal="center"/>
    </xf>
    <xf numFmtId="0" fontId="46" fillId="3" borderId="0" xfId="0" applyFont="1" applyFill="1" applyAlignment="1">
      <alignment horizontal="center"/>
    </xf>
    <xf numFmtId="0" fontId="47" fillId="3" borderId="0" xfId="0" applyFont="1" applyFill="1" applyAlignment="1">
      <alignment horizontal="center"/>
    </xf>
    <xf numFmtId="0" fontId="48" fillId="3" borderId="0" xfId="0" applyFont="1" applyFill="1" applyAlignment="1">
      <alignment horizontal="center"/>
    </xf>
    <xf numFmtId="0" fontId="49" fillId="3" borderId="0" xfId="0" applyFont="1" applyFill="1" applyAlignment="1">
      <alignment horizontal="center"/>
    </xf>
    <xf numFmtId="176" fontId="9" fillId="3" borderId="0" xfId="0" applyNumberFormat="1" applyFont="1" applyFill="1" applyAlignment="1">
      <alignment horizontal="center"/>
    </xf>
    <xf numFmtId="176" fontId="10" fillId="3" borderId="0" xfId="0" applyNumberFormat="1" applyFont="1" applyFill="1" applyAlignment="1">
      <alignment horizontal="center"/>
    </xf>
    <xf numFmtId="176" fontId="11" fillId="3" borderId="0" xfId="0" applyNumberFormat="1" applyFont="1" applyFill="1" applyAlignment="1">
      <alignment horizontal="center"/>
    </xf>
    <xf numFmtId="176" fontId="12" fillId="3" borderId="0" xfId="0" applyNumberFormat="1" applyFont="1" applyFill="1" applyAlignment="1">
      <alignment horizontal="center"/>
    </xf>
    <xf numFmtId="176" fontId="13" fillId="3" borderId="0" xfId="0" applyNumberFormat="1" applyFont="1" applyFill="1" applyAlignment="1">
      <alignment horizontal="center"/>
    </xf>
    <xf numFmtId="0" fontId="0" fillId="8" borderId="0" xfId="0" applyFill="1" applyAlignment="1">
      <alignment horizontal="right"/>
    </xf>
    <xf numFmtId="168" fontId="17" fillId="8" borderId="0" xfId="0" applyNumberFormat="1" applyFont="1" applyFill="1"/>
    <xf numFmtId="168" fontId="0" fillId="8" borderId="0" xfId="0" applyNumberFormat="1" applyFill="1"/>
    <xf numFmtId="168" fontId="6" fillId="8" borderId="0" xfId="0" applyNumberFormat="1" applyFont="1" applyFill="1"/>
    <xf numFmtId="168" fontId="0" fillId="3" borderId="0" xfId="0" applyNumberFormat="1" applyFill="1" applyAlignment="1">
      <alignment horizontal="right"/>
    </xf>
    <xf numFmtId="175" fontId="0" fillId="3" borderId="0" xfId="0" applyNumberFormat="1" applyFill="1" applyAlignment="1">
      <alignment horizontal="right"/>
    </xf>
    <xf numFmtId="2" fontId="9" fillId="3" borderId="0" xfId="0" applyNumberFormat="1" applyFont="1" applyFill="1"/>
    <xf numFmtId="2" fontId="10" fillId="3" borderId="0" xfId="0" applyNumberFormat="1" applyFont="1" applyFill="1"/>
    <xf numFmtId="2" fontId="11" fillId="3" borderId="0" xfId="0" applyNumberFormat="1" applyFont="1" applyFill="1"/>
    <xf numFmtId="2" fontId="12" fillId="3" borderId="0" xfId="0" applyNumberFormat="1" applyFont="1" applyFill="1"/>
    <xf numFmtId="2" fontId="13" fillId="3" borderId="0" xfId="0" applyNumberFormat="1" applyFont="1" applyFill="1"/>
    <xf numFmtId="0" fontId="8" fillId="3" borderId="0" xfId="0" applyFont="1" applyFill="1" applyAlignment="1">
      <alignment horizontal="left"/>
    </xf>
    <xf numFmtId="0" fontId="20" fillId="3" borderId="0" xfId="0" applyFont="1" applyFill="1" applyAlignment="1">
      <alignment horizontal="left"/>
    </xf>
    <xf numFmtId="0" fontId="20" fillId="3" borderId="0" xfId="0" applyFont="1" applyFill="1"/>
    <xf numFmtId="0" fontId="8" fillId="3" borderId="0" xfId="0" applyFont="1" applyFill="1"/>
    <xf numFmtId="183" fontId="9" fillId="3" borderId="0" xfId="0" applyNumberFormat="1" applyFont="1" applyFill="1"/>
    <xf numFmtId="176" fontId="9" fillId="3" borderId="0" xfId="0" applyNumberFormat="1" applyFont="1" applyFill="1"/>
    <xf numFmtId="168" fontId="9" fillId="3" borderId="0" xfId="0" applyNumberFormat="1" applyFont="1" applyFill="1"/>
    <xf numFmtId="183" fontId="10" fillId="3" borderId="0" xfId="0" applyNumberFormat="1" applyFont="1" applyFill="1"/>
    <xf numFmtId="176" fontId="10" fillId="3" borderId="0" xfId="0" applyNumberFormat="1" applyFont="1" applyFill="1"/>
    <xf numFmtId="183" fontId="11" fillId="3" borderId="0" xfId="0" applyNumberFormat="1" applyFont="1" applyFill="1"/>
    <xf numFmtId="176" fontId="11" fillId="3" borderId="0" xfId="0" applyNumberFormat="1" applyFont="1" applyFill="1"/>
    <xf numFmtId="168" fontId="11" fillId="3" borderId="0" xfId="0" applyNumberFormat="1" applyFont="1" applyFill="1"/>
    <xf numFmtId="183" fontId="12" fillId="3" borderId="0" xfId="0" applyNumberFormat="1" applyFont="1" applyFill="1"/>
    <xf numFmtId="176" fontId="12" fillId="3" borderId="0" xfId="0" applyNumberFormat="1" applyFont="1" applyFill="1"/>
    <xf numFmtId="183" fontId="13" fillId="3" borderId="0" xfId="0" applyNumberFormat="1" applyFont="1" applyFill="1"/>
    <xf numFmtId="176" fontId="13" fillId="3" borderId="0" xfId="0" applyNumberFormat="1" applyFont="1" applyFill="1"/>
    <xf numFmtId="168" fontId="13" fillId="3" borderId="0" xfId="0" applyNumberFormat="1" applyFont="1" applyFill="1"/>
    <xf numFmtId="183" fontId="50" fillId="0" borderId="0" xfId="0" applyNumberFormat="1"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83" fontId="51" fillId="0" borderId="0" xfId="0" applyNumberFormat="1" applyFont="1"/>
    <xf numFmtId="183" fontId="51" fillId="3" borderId="0" xfId="0" applyNumberFormat="1" applyFont="1" applyFill="1"/>
    <xf numFmtId="176" fontId="51" fillId="3" borderId="0" xfId="0" applyNumberFormat="1" applyFont="1" applyFill="1"/>
    <xf numFmtId="182" fontId="51" fillId="3" borderId="0" xfId="0" applyNumberFormat="1" applyFont="1" applyFill="1" applyAlignment="1">
      <alignment horizontal="center"/>
    </xf>
    <xf numFmtId="168" fontId="51" fillId="3" borderId="0" xfId="0" applyNumberFormat="1" applyFont="1" applyFill="1"/>
    <xf numFmtId="183" fontId="0" fillId="3" borderId="0" xfId="0" applyNumberFormat="1" applyFill="1"/>
    <xf numFmtId="176" fontId="0" fillId="3" borderId="0" xfId="0" applyNumberFormat="1" applyFill="1"/>
    <xf numFmtId="182" fontId="0" fillId="3" borderId="0" xfId="0" applyNumberFormat="1" applyFill="1" applyAlignment="1">
      <alignment horizontal="center"/>
    </xf>
    <xf numFmtId="0" fontId="0" fillId="4" borderId="0" xfId="0" applyFill="1"/>
    <xf numFmtId="185" fontId="0" fillId="3" borderId="0" xfId="0" applyNumberFormat="1" applyFill="1"/>
    <xf numFmtId="165" fontId="0" fillId="11" borderId="68" xfId="0" quotePrefix="1" applyNumberFormat="1" applyFill="1" applyBorder="1" applyAlignment="1">
      <alignment horizontal="left" vertical="center"/>
    </xf>
    <xf numFmtId="1" fontId="6" fillId="11" borderId="65" xfId="0" applyNumberFormat="1" applyFont="1" applyFill="1" applyBorder="1" applyAlignment="1">
      <alignment horizontal="center" vertical="center"/>
    </xf>
    <xf numFmtId="173" fontId="6" fillId="11" borderId="66" xfId="0" applyNumberFormat="1" applyFont="1" applyFill="1" applyBorder="1" applyAlignment="1">
      <alignment horizontal="center" vertical="center"/>
    </xf>
    <xf numFmtId="1" fontId="6" fillId="11" borderId="67" xfId="0" applyNumberFormat="1" applyFont="1" applyFill="1" applyBorder="1" applyAlignment="1">
      <alignment horizontal="center" vertical="center"/>
    </xf>
    <xf numFmtId="165" fontId="0" fillId="11" borderId="92" xfId="0" applyNumberFormat="1" applyFill="1" applyBorder="1" applyAlignment="1">
      <alignment horizontal="left" vertical="center"/>
    </xf>
    <xf numFmtId="0" fontId="0" fillId="11" borderId="13" xfId="0" quotePrefix="1" applyFill="1" applyBorder="1" applyAlignment="1">
      <alignment vertical="center" wrapText="1"/>
    </xf>
    <xf numFmtId="0" fontId="0" fillId="11" borderId="0" xfId="0" quotePrefix="1" applyFill="1" applyAlignment="1">
      <alignment vertical="center" wrapText="1"/>
    </xf>
    <xf numFmtId="0" fontId="8" fillId="11" borderId="0" xfId="0" quotePrefix="1" applyFont="1" applyFill="1" applyAlignment="1">
      <alignment vertical="center" wrapText="1"/>
    </xf>
    <xf numFmtId="0" fontId="0" fillId="11" borderId="1" xfId="0" quotePrefix="1" applyFill="1" applyBorder="1" applyAlignment="1">
      <alignment vertical="center" wrapText="1"/>
    </xf>
    <xf numFmtId="0" fontId="8" fillId="11" borderId="0" xfId="0" quotePrefix="1" applyFont="1" applyFill="1" applyAlignment="1">
      <alignment vertical="top" wrapText="1"/>
    </xf>
    <xf numFmtId="165" fontId="0" fillId="11" borderId="13" xfId="0" quotePrefix="1" applyNumberFormat="1" applyFill="1" applyBorder="1" applyAlignment="1">
      <alignment horizontal="left" vertical="center"/>
    </xf>
    <xf numFmtId="165" fontId="0" fillId="0" borderId="0" xfId="0" applyNumberFormat="1" applyAlignment="1" applyProtection="1">
      <alignment horizontal="left" vertical="center"/>
      <protection locked="0" hidden="1"/>
    </xf>
    <xf numFmtId="1" fontId="0" fillId="0" borderId="0" xfId="0" applyNumberFormat="1" applyAlignment="1" applyProtection="1">
      <alignment horizontal="center" vertical="center"/>
      <protection locked="0"/>
    </xf>
    <xf numFmtId="165" fontId="0" fillId="0" borderId="0" xfId="0" applyNumberForma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166" fontId="6" fillId="0" borderId="0" xfId="0" applyNumberFormat="1" applyFont="1" applyAlignment="1">
      <alignment horizontal="left" vertical="center" textRotation="180"/>
    </xf>
    <xf numFmtId="0" fontId="0" fillId="0" borderId="1" xfId="0" applyBorder="1"/>
    <xf numFmtId="0" fontId="0" fillId="0" borderId="13" xfId="0" quotePrefix="1" applyBorder="1" applyAlignment="1">
      <alignment vertical="center" wrapText="1"/>
    </xf>
    <xf numFmtId="0" fontId="0" fillId="0" borderId="1" xfId="0" quotePrefix="1" applyBorder="1" applyAlignment="1">
      <alignment vertical="center" wrapText="1"/>
    </xf>
    <xf numFmtId="1" fontId="4" fillId="3" borderId="31" xfId="0" applyNumberFormat="1" applyFont="1" applyFill="1" applyBorder="1" applyAlignment="1">
      <alignment horizontal="center" vertical="center"/>
    </xf>
    <xf numFmtId="165" fontId="4" fillId="3" borderId="32" xfId="0" applyNumberFormat="1" applyFont="1" applyFill="1" applyBorder="1" applyAlignment="1">
      <alignment horizontal="center" vertical="center"/>
    </xf>
    <xf numFmtId="1" fontId="4" fillId="3" borderId="32" xfId="0" applyNumberFormat="1" applyFont="1" applyFill="1" applyBorder="1" applyAlignment="1">
      <alignment horizontal="center" vertical="center"/>
    </xf>
    <xf numFmtId="165" fontId="4" fillId="3" borderId="158" xfId="0" applyNumberFormat="1" applyFont="1" applyFill="1" applyBorder="1" applyAlignment="1">
      <alignment horizontal="center" vertical="center"/>
    </xf>
    <xf numFmtId="0" fontId="0" fillId="0" borderId="0" xfId="0" applyAlignment="1">
      <alignment vertical="center"/>
    </xf>
    <xf numFmtId="15" fontId="28" fillId="15" borderId="6" xfId="0" applyNumberFormat="1" applyFont="1" applyFill="1" applyBorder="1" applyAlignment="1">
      <alignment horizontal="center" vertical="center" wrapText="1"/>
    </xf>
    <xf numFmtId="0" fontId="28" fillId="15" borderId="6" xfId="0" applyFont="1" applyFill="1" applyBorder="1" applyAlignment="1">
      <alignment horizontal="center" vertical="center" wrapText="1"/>
    </xf>
    <xf numFmtId="1" fontId="0" fillId="2" borderId="31" xfId="0" applyNumberFormat="1" applyFill="1" applyBorder="1" applyAlignment="1" applyProtection="1">
      <alignment horizontal="center" vertical="center"/>
      <protection locked="0"/>
    </xf>
    <xf numFmtId="1" fontId="0" fillId="2" borderId="32" xfId="0" applyNumberFormat="1" applyFill="1" applyBorder="1" applyAlignment="1" applyProtection="1">
      <alignment horizontal="center" vertical="center"/>
      <protection locked="0"/>
    </xf>
    <xf numFmtId="1" fontId="0" fillId="2" borderId="39" xfId="0" applyNumberFormat="1" applyFill="1" applyBorder="1" applyAlignment="1" applyProtection="1">
      <alignment horizontal="center" vertical="center"/>
      <protection locked="0"/>
    </xf>
    <xf numFmtId="0" fontId="8" fillId="0" borderId="3" xfId="0" applyFont="1" applyBorder="1" applyAlignment="1">
      <alignment vertical="center"/>
    </xf>
    <xf numFmtId="166" fontId="34" fillId="3" borderId="0" xfId="0" applyNumberFormat="1" applyFont="1" applyFill="1"/>
    <xf numFmtId="0" fontId="34" fillId="3" borderId="21" xfId="0" applyFont="1" applyFill="1" applyBorder="1"/>
    <xf numFmtId="0" fontId="34" fillId="3" borderId="13" xfId="0" applyFont="1" applyFill="1" applyBorder="1"/>
    <xf numFmtId="0" fontId="33" fillId="3" borderId="13" xfId="0" applyFont="1" applyFill="1" applyBorder="1" applyAlignment="1">
      <alignment horizontal="left"/>
    </xf>
    <xf numFmtId="172" fontId="34" fillId="3" borderId="13" xfId="0" applyNumberFormat="1" applyFont="1" applyFill="1" applyBorder="1" applyAlignment="1">
      <alignment horizontal="center" vertical="center"/>
    </xf>
    <xf numFmtId="172" fontId="34" fillId="11" borderId="13" xfId="0" applyNumberFormat="1" applyFont="1" applyFill="1" applyBorder="1" applyAlignment="1">
      <alignment horizontal="center" vertical="center"/>
    </xf>
    <xf numFmtId="172" fontId="34" fillId="3" borderId="13" xfId="0" applyNumberFormat="1" applyFont="1" applyFill="1" applyBorder="1" applyAlignment="1">
      <alignment horizontal="center"/>
    </xf>
    <xf numFmtId="172" fontId="34" fillId="0" borderId="13" xfId="0" applyNumberFormat="1" applyFont="1" applyBorder="1" applyAlignment="1">
      <alignment horizontal="center"/>
    </xf>
    <xf numFmtId="2" fontId="34" fillId="3" borderId="13" xfId="0" applyNumberFormat="1" applyFont="1" applyFill="1" applyBorder="1"/>
    <xf numFmtId="0" fontId="34" fillId="3" borderId="22" xfId="0" applyFont="1" applyFill="1" applyBorder="1"/>
    <xf numFmtId="0" fontId="34" fillId="0" borderId="163" xfId="0" applyFont="1" applyBorder="1" applyAlignment="1">
      <alignment vertical="center"/>
    </xf>
    <xf numFmtId="169" fontId="30" fillId="11" borderId="0" xfId="0" quotePrefix="1" applyNumberFormat="1" applyFont="1" applyFill="1"/>
    <xf numFmtId="0" fontId="30" fillId="11" borderId="0" xfId="0" quotePrefix="1" applyFont="1" applyFill="1"/>
    <xf numFmtId="0" fontId="0" fillId="11" borderId="0" xfId="0" applyFill="1" applyAlignment="1">
      <alignment horizontal="right"/>
    </xf>
    <xf numFmtId="168" fontId="0" fillId="11" borderId="0" xfId="0" applyNumberFormat="1" applyFill="1"/>
    <xf numFmtId="2" fontId="0" fillId="11" borderId="0" xfId="0" applyNumberFormat="1" applyFill="1"/>
    <xf numFmtId="0" fontId="0" fillId="11" borderId="2" xfId="0" applyFill="1" applyBorder="1"/>
    <xf numFmtId="165" fontId="0" fillId="11" borderId="23" xfId="0" applyNumberFormat="1" applyFill="1" applyBorder="1" applyAlignment="1">
      <alignment horizontal="left" vertical="center"/>
    </xf>
    <xf numFmtId="165" fontId="0" fillId="11" borderId="161" xfId="0" applyNumberFormat="1" applyFill="1" applyBorder="1" applyAlignment="1">
      <alignment horizontal="left" vertical="center"/>
    </xf>
    <xf numFmtId="165" fontId="0" fillId="11" borderId="159" xfId="0" applyNumberFormat="1" applyFill="1" applyBorder="1" applyAlignment="1">
      <alignment horizontal="left" vertical="center"/>
    </xf>
    <xf numFmtId="0" fontId="34" fillId="3" borderId="13" xfId="0" applyFont="1" applyFill="1" applyBorder="1" applyAlignment="1">
      <alignment vertical="center"/>
    </xf>
    <xf numFmtId="0" fontId="4" fillId="3" borderId="6" xfId="0" applyFont="1" applyFill="1" applyBorder="1" applyAlignment="1">
      <alignment horizontal="center" vertical="center"/>
    </xf>
    <xf numFmtId="0" fontId="0" fillId="3" borderId="0" xfId="0" applyFill="1" applyAlignment="1">
      <alignment horizontal="center" vertical="center"/>
    </xf>
    <xf numFmtId="168" fontId="0" fillId="0" borderId="0" xfId="0" applyNumberFormat="1" applyAlignment="1">
      <alignment vertical="center"/>
    </xf>
    <xf numFmtId="168" fontId="4" fillId="3" borderId="0" xfId="0" applyNumberFormat="1" applyFont="1" applyFill="1" applyAlignment="1">
      <alignment vertical="center"/>
    </xf>
    <xf numFmtId="0" fontId="0" fillId="11" borderId="0" xfId="0" applyFill="1" applyAlignment="1">
      <alignment vertical="center"/>
    </xf>
    <xf numFmtId="0" fontId="0" fillId="3" borderId="13" xfId="0" applyFill="1" applyBorder="1" applyAlignment="1">
      <alignment vertical="center"/>
    </xf>
    <xf numFmtId="0" fontId="0" fillId="3" borderId="1" xfId="0" applyFill="1" applyBorder="1" applyAlignment="1">
      <alignment vertical="center"/>
    </xf>
    <xf numFmtId="0" fontId="34" fillId="3" borderId="13" xfId="0" applyFont="1" applyFill="1" applyBorder="1" applyAlignment="1">
      <alignment horizontal="center" vertical="center"/>
    </xf>
    <xf numFmtId="0" fontId="30" fillId="3" borderId="0" xfId="0" quotePrefix="1" applyFont="1" applyFill="1" applyAlignment="1">
      <alignment horizontal="center" vertical="center"/>
    </xf>
    <xf numFmtId="167" fontId="30" fillId="3" borderId="0" xfId="0" quotePrefix="1" applyNumberFormat="1" applyFont="1" applyFill="1" applyAlignment="1">
      <alignment horizontal="center" vertical="center"/>
    </xf>
    <xf numFmtId="0" fontId="30" fillId="3" borderId="0" xfId="0" applyFont="1" applyFill="1" applyAlignment="1">
      <alignment vertical="center"/>
    </xf>
    <xf numFmtId="0" fontId="30" fillId="3" borderId="0" xfId="0" applyFont="1" applyFill="1" applyAlignment="1">
      <alignment horizontal="center" vertical="center"/>
    </xf>
    <xf numFmtId="0" fontId="34" fillId="0" borderId="13" xfId="0" applyFont="1" applyBorder="1"/>
    <xf numFmtId="0" fontId="0" fillId="0" borderId="13" xfId="0" applyBorder="1"/>
    <xf numFmtId="0" fontId="34" fillId="0" borderId="21" xfId="0" applyFont="1" applyBorder="1"/>
    <xf numFmtId="0" fontId="0" fillId="0" borderId="2" xfId="0" applyBorder="1" applyAlignment="1">
      <alignment vertical="center"/>
    </xf>
    <xf numFmtId="0" fontId="0" fillId="0" borderId="2" xfId="0" applyBorder="1" applyAlignment="1">
      <alignment vertical="center" wrapText="1"/>
    </xf>
    <xf numFmtId="0" fontId="4" fillId="0" borderId="0" xfId="0" applyFont="1"/>
    <xf numFmtId="0" fontId="4" fillId="0" borderId="2" xfId="0" applyFont="1" applyBorder="1"/>
    <xf numFmtId="0" fontId="0" fillId="0" borderId="2" xfId="0" applyBorder="1"/>
    <xf numFmtId="0" fontId="4" fillId="0" borderId="2" xfId="0" applyFont="1" applyBorder="1" applyAlignment="1">
      <alignment horizontal="center" vertical="center" wrapText="1"/>
    </xf>
    <xf numFmtId="0" fontId="20" fillId="0" borderId="164" xfId="0" applyFont="1" applyBorder="1" applyAlignment="1">
      <alignment vertical="center"/>
    </xf>
    <xf numFmtId="0" fontId="20" fillId="0" borderId="9" xfId="0" applyFont="1" applyBorder="1" applyAlignment="1">
      <alignment vertical="center"/>
    </xf>
    <xf numFmtId="0" fontId="34" fillId="11" borderId="13" xfId="0" applyFont="1" applyFill="1" applyBorder="1" applyAlignment="1">
      <alignment vertical="center"/>
    </xf>
    <xf numFmtId="0" fontId="4" fillId="11" borderId="6" xfId="0" applyFont="1" applyFill="1" applyBorder="1" applyAlignment="1">
      <alignment horizontal="center" vertical="center"/>
    </xf>
    <xf numFmtId="0" fontId="4" fillId="11" borderId="0" xfId="0" applyFont="1" applyFill="1" applyAlignment="1">
      <alignment horizontal="center" vertical="center"/>
    </xf>
    <xf numFmtId="0" fontId="0" fillId="11" borderId="0" xfId="0" applyFill="1" applyAlignment="1">
      <alignment horizontal="center" vertical="center"/>
    </xf>
    <xf numFmtId="168" fontId="0" fillId="11" borderId="0" xfId="0" applyNumberFormat="1" applyFill="1" applyAlignment="1">
      <alignment vertical="center"/>
    </xf>
    <xf numFmtId="168" fontId="4" fillId="11" borderId="0" xfId="0" applyNumberFormat="1" applyFont="1" applyFill="1" applyAlignment="1">
      <alignment vertical="center"/>
    </xf>
    <xf numFmtId="0" fontId="0" fillId="11" borderId="13" xfId="0" applyFill="1" applyBorder="1" applyAlignment="1">
      <alignment vertical="center"/>
    </xf>
    <xf numFmtId="0" fontId="0" fillId="11" borderId="1" xfId="0" applyFill="1" applyBorder="1" applyAlignment="1">
      <alignment vertical="center"/>
    </xf>
    <xf numFmtId="0" fontId="34" fillId="11" borderId="13" xfId="0" applyFont="1" applyFill="1" applyBorder="1"/>
    <xf numFmtId="0" fontId="0" fillId="3" borderId="0" xfId="0" applyFill="1" applyAlignment="1">
      <alignment horizontal="left"/>
    </xf>
    <xf numFmtId="0" fontId="5" fillId="3" borderId="0" xfId="0" applyFont="1" applyFill="1" applyAlignment="1">
      <alignment horizontal="left"/>
    </xf>
    <xf numFmtId="0" fontId="0" fillId="3" borderId="7" xfId="0" applyFill="1" applyBorder="1" applyAlignment="1">
      <alignment horizontal="left"/>
    </xf>
    <xf numFmtId="0" fontId="0" fillId="3" borderId="0" xfId="0" applyFill="1" applyAlignment="1">
      <alignment horizontal="left" wrapText="1"/>
    </xf>
    <xf numFmtId="0" fontId="0" fillId="3" borderId="7" xfId="0" applyFill="1" applyBorder="1" applyAlignment="1">
      <alignment horizontal="left" wrapText="1"/>
    </xf>
    <xf numFmtId="0" fontId="0" fillId="3" borderId="0" xfId="0" applyFill="1" applyAlignment="1">
      <alignment horizontal="left" vertical="top" wrapText="1"/>
    </xf>
    <xf numFmtId="0" fontId="0" fillId="3" borderId="7" xfId="0" applyFill="1" applyBorder="1" applyAlignment="1">
      <alignment horizontal="left" vertical="top" wrapText="1"/>
    </xf>
    <xf numFmtId="0" fontId="4" fillId="9" borderId="0" xfId="0" applyFont="1" applyFill="1" applyAlignment="1">
      <alignment horizontal="left"/>
    </xf>
    <xf numFmtId="0" fontId="0" fillId="3" borderId="16" xfId="0" quotePrefix="1" applyFill="1" applyBorder="1" applyAlignment="1">
      <alignment horizontal="left" vertical="center" wrapText="1"/>
    </xf>
    <xf numFmtId="0" fontId="0" fillId="3" borderId="7" xfId="0" quotePrefix="1" applyFill="1" applyBorder="1" applyAlignment="1">
      <alignment horizontal="left" vertical="center" wrapText="1"/>
    </xf>
    <xf numFmtId="0" fontId="33" fillId="10" borderId="0" xfId="0" applyFont="1" applyFill="1" applyAlignment="1">
      <alignment horizontal="left"/>
    </xf>
    <xf numFmtId="0" fontId="33" fillId="13" borderId="0" xfId="0" applyFont="1" applyFill="1" applyAlignment="1">
      <alignment horizontal="left"/>
    </xf>
    <xf numFmtId="166" fontId="6" fillId="11" borderId="63" xfId="0" applyNumberFormat="1" applyFont="1" applyFill="1" applyBorder="1" applyAlignment="1">
      <alignment horizontal="center" vertical="center"/>
    </xf>
    <xf numFmtId="166" fontId="6" fillId="11" borderId="61" xfId="0" applyNumberFormat="1" applyFont="1" applyFill="1" applyBorder="1" applyAlignment="1">
      <alignment horizontal="center" vertical="center"/>
    </xf>
    <xf numFmtId="166" fontId="6" fillId="11" borderId="62" xfId="0" applyNumberFormat="1" applyFont="1" applyFill="1" applyBorder="1" applyAlignment="1">
      <alignment horizontal="center" vertical="center"/>
    </xf>
    <xf numFmtId="182" fontId="6" fillId="11" borderId="36" xfId="0" applyNumberFormat="1" applyFont="1" applyFill="1" applyBorder="1" applyAlignment="1">
      <alignment horizontal="center" vertical="center"/>
    </xf>
    <xf numFmtId="182" fontId="6" fillId="11" borderId="70" xfId="0" applyNumberFormat="1" applyFont="1" applyFill="1" applyBorder="1" applyAlignment="1">
      <alignment horizontal="center" vertical="center"/>
    </xf>
    <xf numFmtId="182" fontId="6" fillId="11" borderId="76" xfId="0" applyNumberFormat="1" applyFont="1" applyFill="1" applyBorder="1" applyAlignment="1">
      <alignment horizontal="center" vertical="center"/>
    </xf>
    <xf numFmtId="166" fontId="6" fillId="11" borderId="58" xfId="0" applyNumberFormat="1" applyFont="1" applyFill="1" applyBorder="1" applyAlignment="1">
      <alignment horizontal="center" vertical="center"/>
    </xf>
    <xf numFmtId="166" fontId="6" fillId="11" borderId="56" xfId="0" applyNumberFormat="1" applyFont="1" applyFill="1" applyBorder="1" applyAlignment="1">
      <alignment horizontal="center" vertical="center"/>
    </xf>
    <xf numFmtId="166" fontId="6" fillId="11" borderId="57" xfId="0" applyNumberFormat="1" applyFont="1" applyFill="1" applyBorder="1" applyAlignment="1">
      <alignment horizontal="center" vertical="center"/>
    </xf>
    <xf numFmtId="168" fontId="0" fillId="11" borderId="90" xfId="0" applyNumberFormat="1" applyFill="1" applyBorder="1" applyAlignment="1">
      <alignment horizontal="center" vertical="center"/>
    </xf>
    <xf numFmtId="168" fontId="0" fillId="11" borderId="88" xfId="0" applyNumberFormat="1" applyFill="1" applyBorder="1" applyAlignment="1">
      <alignment horizontal="center" vertical="center"/>
    </xf>
    <xf numFmtId="168" fontId="0" fillId="11" borderId="89" xfId="0" applyNumberFormat="1" applyFill="1" applyBorder="1" applyAlignment="1">
      <alignment horizontal="center" vertical="center"/>
    </xf>
    <xf numFmtId="181" fontId="41" fillId="3" borderId="40" xfId="0" applyNumberFormat="1" applyFont="1" applyFill="1" applyBorder="1" applyAlignment="1">
      <alignment horizontal="center" vertical="center"/>
    </xf>
    <xf numFmtId="181" fontId="41" fillId="3" borderId="26" xfId="0" applyNumberFormat="1" applyFont="1" applyFill="1" applyBorder="1" applyAlignment="1">
      <alignment horizontal="center" vertical="center"/>
    </xf>
    <xf numFmtId="181" fontId="41" fillId="3" borderId="42" xfId="0" applyNumberFormat="1" applyFont="1" applyFill="1" applyBorder="1" applyAlignment="1">
      <alignment horizontal="center" vertical="center"/>
    </xf>
    <xf numFmtId="181" fontId="41" fillId="3" borderId="28" xfId="0" applyNumberFormat="1" applyFont="1" applyFill="1" applyBorder="1" applyAlignment="1">
      <alignment horizontal="center" vertical="center"/>
    </xf>
    <xf numFmtId="166" fontId="6" fillId="11" borderId="60" xfId="0" applyNumberFormat="1" applyFont="1" applyFill="1" applyBorder="1" applyAlignment="1">
      <alignment horizontal="center" vertical="center"/>
    </xf>
    <xf numFmtId="166" fontId="6" fillId="11" borderId="27" xfId="0" applyNumberFormat="1" applyFont="1" applyFill="1" applyBorder="1" applyAlignment="1">
      <alignment horizontal="center" vertical="center"/>
    </xf>
    <xf numFmtId="182" fontId="6" fillId="11" borderId="79" xfId="0" applyNumberFormat="1" applyFont="1" applyFill="1" applyBorder="1" applyAlignment="1">
      <alignment horizontal="center" vertical="center"/>
    </xf>
    <xf numFmtId="182" fontId="6" fillId="11" borderId="80" xfId="0" applyNumberFormat="1" applyFont="1" applyFill="1" applyBorder="1" applyAlignment="1">
      <alignment horizontal="center" vertical="center"/>
    </xf>
    <xf numFmtId="166" fontId="6" fillId="11" borderId="33" xfId="0" applyNumberFormat="1" applyFont="1" applyFill="1" applyBorder="1" applyAlignment="1">
      <alignment horizontal="center" vertical="center"/>
    </xf>
    <xf numFmtId="166" fontId="6" fillId="11" borderId="34" xfId="0" applyNumberFormat="1" applyFont="1" applyFill="1" applyBorder="1" applyAlignment="1">
      <alignment horizontal="center" vertical="center"/>
    </xf>
    <xf numFmtId="166" fontId="6" fillId="11" borderId="35" xfId="0" applyNumberFormat="1" applyFont="1" applyFill="1" applyBorder="1" applyAlignment="1">
      <alignment horizontal="center" vertical="center"/>
    </xf>
    <xf numFmtId="180" fontId="0" fillId="3" borderId="47" xfId="0" applyNumberFormat="1" applyFill="1" applyBorder="1" applyAlignment="1">
      <alignment horizontal="center" vertical="center"/>
    </xf>
    <xf numFmtId="180" fontId="0" fillId="3" borderId="48" xfId="0" applyNumberFormat="1" applyFill="1" applyBorder="1" applyAlignment="1">
      <alignment horizontal="center" vertical="center"/>
    </xf>
    <xf numFmtId="180" fontId="0" fillId="3" borderId="49" xfId="0" applyNumberFormat="1" applyFill="1" applyBorder="1" applyAlignment="1">
      <alignment horizontal="center" vertical="center"/>
    </xf>
    <xf numFmtId="182" fontId="6" fillId="11" borderId="71" xfId="0" applyNumberFormat="1" applyFont="1" applyFill="1" applyBorder="1" applyAlignment="1">
      <alignment horizontal="center" vertical="center"/>
    </xf>
    <xf numFmtId="182" fontId="6" fillId="11" borderId="46" xfId="0" applyNumberFormat="1" applyFont="1" applyFill="1" applyBorder="1" applyAlignment="1">
      <alignment horizontal="center" vertical="center"/>
    </xf>
    <xf numFmtId="182" fontId="6" fillId="11" borderId="75" xfId="0" applyNumberFormat="1" applyFont="1" applyFill="1" applyBorder="1" applyAlignment="1">
      <alignment horizontal="center" vertical="center"/>
    </xf>
    <xf numFmtId="181" fontId="41" fillId="3" borderId="51" xfId="0" applyNumberFormat="1" applyFont="1" applyFill="1" applyBorder="1" applyAlignment="1">
      <alignment horizontal="center" vertical="center"/>
    </xf>
    <xf numFmtId="181" fontId="41" fillId="3" borderId="48" xfId="0" applyNumberFormat="1" applyFont="1" applyFill="1" applyBorder="1" applyAlignment="1">
      <alignment horizontal="center" vertical="center"/>
    </xf>
    <xf numFmtId="181" fontId="41" fillId="3" borderId="52" xfId="0" applyNumberFormat="1" applyFont="1" applyFill="1" applyBorder="1" applyAlignment="1">
      <alignment horizontal="center" vertical="center"/>
    </xf>
    <xf numFmtId="168" fontId="0" fillId="11" borderId="85" xfId="0" applyNumberFormat="1" applyFill="1" applyBorder="1" applyAlignment="1">
      <alignment horizontal="center" vertical="center"/>
    </xf>
    <xf numFmtId="168" fontId="0" fillId="11" borderId="82" xfId="0" applyNumberFormat="1" applyFill="1" applyBorder="1" applyAlignment="1">
      <alignment horizontal="center" vertical="center"/>
    </xf>
    <xf numFmtId="168" fontId="0" fillId="11" borderId="86" xfId="0" applyNumberFormat="1" applyFill="1" applyBorder="1" applyAlignment="1">
      <alignment horizontal="center" vertical="center"/>
    </xf>
    <xf numFmtId="166" fontId="0" fillId="3" borderId="0" xfId="0" applyNumberFormat="1" applyFill="1" applyAlignment="1">
      <alignment horizontal="center"/>
    </xf>
    <xf numFmtId="0" fontId="0" fillId="2" borderId="12" xfId="0" applyFill="1" applyBorder="1" applyAlignment="1" applyProtection="1">
      <alignment horizontal="center"/>
      <protection locked="0"/>
    </xf>
    <xf numFmtId="0" fontId="0" fillId="2" borderId="4" xfId="0" applyFill="1" applyBorder="1" applyAlignment="1" applyProtection="1">
      <alignment horizontal="center"/>
      <protection locked="0"/>
    </xf>
    <xf numFmtId="0" fontId="0" fillId="2" borderId="5" xfId="0" applyFill="1" applyBorder="1" applyAlignment="1" applyProtection="1">
      <alignment horizontal="center"/>
      <protection locked="0"/>
    </xf>
    <xf numFmtId="168" fontId="8" fillId="11" borderId="81" xfId="0" applyNumberFormat="1" applyFont="1" applyFill="1" applyBorder="1" applyAlignment="1">
      <alignment horizontal="center" vertical="center"/>
    </xf>
    <xf numFmtId="168" fontId="8" fillId="11" borderId="82" xfId="0" applyNumberFormat="1" applyFont="1" applyFill="1" applyBorder="1" applyAlignment="1">
      <alignment horizontal="center" vertical="center"/>
    </xf>
    <xf numFmtId="168" fontId="8" fillId="11" borderId="83" xfId="0" applyNumberFormat="1" applyFont="1" applyFill="1" applyBorder="1" applyAlignment="1">
      <alignment horizontal="center" vertical="center"/>
    </xf>
    <xf numFmtId="179" fontId="8" fillId="3" borderId="11" xfId="0" applyNumberFormat="1" applyFont="1" applyFill="1" applyBorder="1" applyAlignment="1">
      <alignment horizontal="center"/>
    </xf>
    <xf numFmtId="179" fontId="8" fillId="3" borderId="10" xfId="0" applyNumberFormat="1" applyFont="1" applyFill="1" applyBorder="1" applyAlignment="1">
      <alignment horizontal="center"/>
    </xf>
    <xf numFmtId="179" fontId="8" fillId="3" borderId="141" xfId="0" applyNumberFormat="1" applyFont="1" applyFill="1" applyBorder="1" applyAlignment="1">
      <alignment horizontal="center"/>
    </xf>
    <xf numFmtId="181" fontId="41" fillId="3" borderId="50" xfId="0" applyNumberFormat="1" applyFont="1" applyFill="1" applyBorder="1" applyAlignment="1">
      <alignment horizontal="center" vertical="center"/>
    </xf>
    <xf numFmtId="166" fontId="6" fillId="11" borderId="72" xfId="0" applyNumberFormat="1" applyFont="1" applyFill="1" applyBorder="1" applyAlignment="1">
      <alignment horizontal="center" vertical="center"/>
    </xf>
    <xf numFmtId="166" fontId="6" fillId="11" borderId="73" xfId="0" applyNumberFormat="1" applyFont="1" applyFill="1" applyBorder="1" applyAlignment="1">
      <alignment horizontal="center" vertical="center"/>
    </xf>
    <xf numFmtId="166" fontId="6" fillId="11" borderId="74" xfId="0" applyNumberFormat="1" applyFont="1" applyFill="1" applyBorder="1" applyAlignment="1">
      <alignment horizontal="center" vertical="center"/>
    </xf>
    <xf numFmtId="166" fontId="6" fillId="11" borderId="59" xfId="0" applyNumberFormat="1" applyFont="1" applyFill="1" applyBorder="1" applyAlignment="1">
      <alignment horizontal="center" vertical="center"/>
    </xf>
    <xf numFmtId="168" fontId="0" fillId="11" borderId="84" xfId="0" applyNumberFormat="1" applyFill="1" applyBorder="1" applyAlignment="1">
      <alignment horizontal="center" vertical="center"/>
    </xf>
    <xf numFmtId="0" fontId="8" fillId="3" borderId="142" xfId="0" applyFont="1" applyFill="1" applyBorder="1" applyAlignment="1">
      <alignment horizontal="center"/>
    </xf>
    <xf numFmtId="0" fontId="8" fillId="3" borderId="10" xfId="0" applyFont="1" applyFill="1" applyBorder="1" applyAlignment="1">
      <alignment horizontal="center"/>
    </xf>
    <xf numFmtId="0" fontId="8" fillId="3" borderId="24" xfId="0" applyFont="1" applyFill="1" applyBorder="1" applyAlignment="1">
      <alignment horizontal="center"/>
    </xf>
    <xf numFmtId="168" fontId="8" fillId="3" borderId="142" xfId="0" applyNumberFormat="1" applyFont="1" applyFill="1" applyBorder="1" applyAlignment="1">
      <alignment horizontal="center"/>
    </xf>
    <xf numFmtId="168" fontId="8" fillId="3" borderId="10" xfId="0" applyNumberFormat="1" applyFont="1" applyFill="1" applyBorder="1" applyAlignment="1">
      <alignment horizontal="center"/>
    </xf>
    <xf numFmtId="168" fontId="8" fillId="3" borderId="141" xfId="0" applyNumberFormat="1" applyFont="1" applyFill="1" applyBorder="1" applyAlignment="1">
      <alignment horizontal="center"/>
    </xf>
    <xf numFmtId="184" fontId="8" fillId="3" borderId="145" xfId="0" applyNumberFormat="1" applyFont="1" applyFill="1" applyBorder="1" applyAlignment="1">
      <alignment horizontal="center"/>
    </xf>
    <xf numFmtId="184" fontId="8" fillId="3" borderId="146" xfId="0" applyNumberFormat="1" applyFont="1" applyFill="1" applyBorder="1" applyAlignment="1">
      <alignment horizontal="center"/>
    </xf>
    <xf numFmtId="184" fontId="8" fillId="3" borderId="147" xfId="0" applyNumberFormat="1" applyFont="1" applyFill="1" applyBorder="1" applyAlignment="1">
      <alignment horizontal="center"/>
    </xf>
    <xf numFmtId="0" fontId="42" fillId="3" borderId="98" xfId="0" applyFont="1" applyFill="1" applyBorder="1" applyAlignment="1">
      <alignment horizontal="center" vertical="center"/>
    </xf>
    <xf numFmtId="0" fontId="42" fillId="3" borderId="97" xfId="0" applyFont="1" applyFill="1" applyBorder="1" applyAlignment="1">
      <alignment horizontal="center" vertical="center"/>
    </xf>
    <xf numFmtId="0" fontId="42" fillId="3" borderId="103" xfId="0" applyFont="1" applyFill="1" applyBorder="1" applyAlignment="1">
      <alignment horizontal="center" vertical="center"/>
    </xf>
    <xf numFmtId="0" fontId="42" fillId="3" borderId="96" xfId="0" applyFont="1" applyFill="1" applyBorder="1" applyAlignment="1">
      <alignment horizontal="center" vertical="center"/>
    </xf>
    <xf numFmtId="0" fontId="0" fillId="3" borderId="0" xfId="0" applyFill="1" applyAlignment="1">
      <alignment horizontal="center"/>
    </xf>
    <xf numFmtId="166" fontId="6" fillId="3" borderId="0" xfId="0" applyNumberFormat="1" applyFont="1" applyFill="1" applyAlignment="1">
      <alignment horizontal="left" vertical="center" textRotation="180"/>
    </xf>
    <xf numFmtId="0" fontId="53" fillId="0" borderId="162" xfId="0" applyFont="1" applyBorder="1" applyAlignment="1">
      <alignment horizontal="center" vertical="center"/>
    </xf>
    <xf numFmtId="181" fontId="41" fillId="3" borderId="47" xfId="0" applyNumberFormat="1" applyFont="1" applyFill="1" applyBorder="1" applyAlignment="1">
      <alignment horizontal="center" vertical="center"/>
    </xf>
    <xf numFmtId="166" fontId="6" fillId="11" borderId="64" xfId="0" applyNumberFormat="1" applyFont="1" applyFill="1" applyBorder="1" applyAlignment="1">
      <alignment horizontal="center" vertical="center"/>
    </xf>
    <xf numFmtId="0" fontId="7" fillId="3" borderId="0" xfId="0" applyFont="1" applyFill="1" applyAlignment="1">
      <alignment horizontal="center" vertical="top" wrapText="1"/>
    </xf>
    <xf numFmtId="0" fontId="30" fillId="2" borderId="6" xfId="0" quotePrefix="1" applyFont="1" applyFill="1" applyBorder="1" applyAlignment="1" applyProtection="1">
      <alignment horizontal="center" vertical="center"/>
      <protection locked="0"/>
    </xf>
    <xf numFmtId="179" fontId="0" fillId="2" borderId="12" xfId="0" applyNumberFormat="1" applyFill="1" applyBorder="1" applyAlignment="1" applyProtection="1">
      <alignment horizontal="center" vertical="center"/>
      <protection locked="0"/>
    </xf>
    <xf numFmtId="179" fontId="0" fillId="2" borderId="4" xfId="0" applyNumberFormat="1" applyFill="1" applyBorder="1" applyAlignment="1" applyProtection="1">
      <alignment horizontal="center" vertical="center"/>
      <protection locked="0"/>
    </xf>
    <xf numFmtId="179" fontId="0" fillId="2" borderId="5" xfId="0" applyNumberFormat="1" applyFill="1" applyBorder="1" applyAlignment="1" applyProtection="1">
      <alignment horizontal="center" vertical="center"/>
      <protection locked="0"/>
    </xf>
    <xf numFmtId="0" fontId="30" fillId="2" borderId="12" xfId="0" applyFont="1" applyFill="1" applyBorder="1" applyAlignment="1" applyProtection="1">
      <alignment horizontal="center" vertical="center"/>
      <protection locked="0"/>
    </xf>
    <xf numFmtId="0" fontId="30" fillId="2" borderId="4" xfId="0" applyFont="1" applyFill="1" applyBorder="1" applyAlignment="1" applyProtection="1">
      <alignment horizontal="center" vertical="center"/>
      <protection locked="0"/>
    </xf>
    <xf numFmtId="0" fontId="30" fillId="2" borderId="5" xfId="0" applyFont="1" applyFill="1" applyBorder="1" applyAlignment="1" applyProtection="1">
      <alignment horizontal="center" vertical="center"/>
      <protection locked="0"/>
    </xf>
    <xf numFmtId="0" fontId="4" fillId="3" borderId="6" xfId="0" applyFont="1" applyFill="1" applyBorder="1" applyAlignment="1">
      <alignment horizontal="center" vertical="center"/>
    </xf>
    <xf numFmtId="0" fontId="8" fillId="2" borderId="6" xfId="0" applyFont="1" applyFill="1" applyBorder="1" applyAlignment="1" applyProtection="1">
      <alignment horizontal="center" vertical="center"/>
      <protection locked="0"/>
    </xf>
    <xf numFmtId="167" fontId="30" fillId="2" borderId="6" xfId="0" quotePrefix="1" applyNumberFormat="1" applyFont="1" applyFill="1" applyBorder="1" applyAlignment="1" applyProtection="1">
      <alignment horizontal="center" vertical="center"/>
      <protection locked="0"/>
    </xf>
    <xf numFmtId="0" fontId="8" fillId="2" borderId="12" xfId="0" applyFont="1" applyFill="1" applyBorder="1" applyAlignment="1" applyProtection="1">
      <alignment horizontal="center" vertical="center"/>
      <protection locked="0"/>
    </xf>
    <xf numFmtId="0" fontId="8" fillId="2" borderId="4" xfId="0" applyFont="1" applyFill="1" applyBorder="1" applyAlignment="1" applyProtection="1">
      <alignment horizontal="center" vertical="center"/>
      <protection locked="0"/>
    </xf>
    <xf numFmtId="0" fontId="8" fillId="2" borderId="5" xfId="0" applyFont="1" applyFill="1" applyBorder="1" applyAlignment="1" applyProtection="1">
      <alignment horizontal="center" vertical="center"/>
      <protection locked="0"/>
    </xf>
    <xf numFmtId="168" fontId="8" fillId="11" borderId="85" xfId="0" applyNumberFormat="1" applyFont="1" applyFill="1" applyBorder="1" applyAlignment="1">
      <alignment horizontal="center" vertical="center"/>
    </xf>
    <xf numFmtId="168" fontId="8" fillId="11" borderId="84" xfId="0" applyNumberFormat="1" applyFont="1" applyFill="1" applyBorder="1" applyAlignment="1">
      <alignment horizontal="center" vertical="center"/>
    </xf>
    <xf numFmtId="0" fontId="4" fillId="3" borderId="12"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25"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5" xfId="0" applyFont="1" applyFill="1" applyBorder="1" applyAlignment="1">
      <alignment horizontal="center" vertical="center"/>
    </xf>
    <xf numFmtId="0" fontId="30" fillId="11" borderId="12" xfId="0" applyFont="1" applyFill="1" applyBorder="1" applyAlignment="1" applyProtection="1">
      <alignment horizontal="center" vertical="center"/>
      <protection locked="0"/>
    </xf>
    <xf numFmtId="0" fontId="30" fillId="11" borderId="4" xfId="0" applyFont="1" applyFill="1" applyBorder="1" applyAlignment="1" applyProtection="1">
      <alignment horizontal="center" vertical="center"/>
      <protection locked="0"/>
    </xf>
    <xf numFmtId="0" fontId="30" fillId="11" borderId="5" xfId="0" applyFont="1" applyFill="1" applyBorder="1" applyAlignment="1" applyProtection="1">
      <alignment horizontal="center" vertical="center"/>
      <protection locked="0"/>
    </xf>
    <xf numFmtId="179" fontId="0" fillId="11" borderId="12" xfId="0" applyNumberFormat="1" applyFill="1" applyBorder="1" applyAlignment="1" applyProtection="1">
      <alignment horizontal="center" vertical="center"/>
      <protection locked="0"/>
    </xf>
    <xf numFmtId="179" fontId="0" fillId="11" borderId="4" xfId="0" applyNumberFormat="1" applyFill="1" applyBorder="1" applyAlignment="1" applyProtection="1">
      <alignment horizontal="center" vertical="center"/>
      <protection locked="0"/>
    </xf>
    <xf numFmtId="179" fontId="0" fillId="11" borderId="5" xfId="0" applyNumberFormat="1" applyFill="1" applyBorder="1" applyAlignment="1" applyProtection="1">
      <alignment horizontal="center" vertical="center"/>
      <protection locked="0"/>
    </xf>
    <xf numFmtId="168" fontId="8" fillId="11" borderId="86" xfId="0" applyNumberFormat="1" applyFont="1" applyFill="1" applyBorder="1" applyAlignment="1">
      <alignment horizontal="center" vertical="center"/>
    </xf>
    <xf numFmtId="0" fontId="6" fillId="3" borderId="6" xfId="0" applyFont="1" applyFill="1" applyBorder="1" applyAlignment="1">
      <alignment horizontal="center" vertical="center" wrapText="1"/>
    </xf>
    <xf numFmtId="0" fontId="0" fillId="9" borderId="2" xfId="0" applyFill="1" applyBorder="1" applyAlignment="1">
      <alignment horizontal="left" vertical="center"/>
    </xf>
    <xf numFmtId="0" fontId="34" fillId="14" borderId="2" xfId="0" applyFont="1" applyFill="1" applyBorder="1" applyAlignment="1">
      <alignment horizontal="left" vertical="center"/>
    </xf>
    <xf numFmtId="168" fontId="0" fillId="11" borderId="81" xfId="0" applyNumberFormat="1" applyFill="1" applyBorder="1" applyAlignment="1">
      <alignment horizontal="center" vertical="center"/>
    </xf>
    <xf numFmtId="168" fontId="8" fillId="3" borderId="127" xfId="0" applyNumberFormat="1" applyFont="1" applyFill="1" applyBorder="1" applyAlignment="1">
      <alignment horizontal="center"/>
    </xf>
    <xf numFmtId="0" fontId="8" fillId="3" borderId="128" xfId="0" applyFont="1" applyFill="1" applyBorder="1" applyAlignment="1">
      <alignment horizontal="center"/>
    </xf>
    <xf numFmtId="0" fontId="8" fillId="3" borderId="129" xfId="0" applyFont="1" applyFill="1" applyBorder="1" applyAlignment="1">
      <alignment horizontal="center"/>
    </xf>
    <xf numFmtId="0" fontId="4" fillId="3" borderId="6" xfId="0" applyFont="1" applyFill="1" applyBorder="1" applyAlignment="1">
      <alignment horizontal="center" vertical="center" wrapText="1"/>
    </xf>
    <xf numFmtId="184" fontId="8" fillId="3" borderId="136" xfId="0" applyNumberFormat="1" applyFont="1" applyFill="1" applyBorder="1" applyAlignment="1">
      <alignment horizontal="center"/>
    </xf>
    <xf numFmtId="184" fontId="8" fillId="3" borderId="137" xfId="0" applyNumberFormat="1" applyFont="1" applyFill="1" applyBorder="1" applyAlignment="1">
      <alignment horizontal="center"/>
    </xf>
    <xf numFmtId="0" fontId="34" fillId="10" borderId="2" xfId="0" applyFont="1" applyFill="1" applyBorder="1" applyAlignment="1">
      <alignment horizontal="left" vertical="center"/>
    </xf>
    <xf numFmtId="184" fontId="8" fillId="3" borderId="151" xfId="0" applyNumberFormat="1" applyFont="1" applyFill="1" applyBorder="1" applyAlignment="1">
      <alignment horizontal="center"/>
    </xf>
    <xf numFmtId="0" fontId="0" fillId="2" borderId="6" xfId="0" applyFill="1" applyBorder="1" applyAlignment="1" applyProtection="1">
      <alignment horizontal="center" vertical="center"/>
      <protection locked="0"/>
    </xf>
    <xf numFmtId="166" fontId="6" fillId="11" borderId="160" xfId="0" applyNumberFormat="1" applyFont="1" applyFill="1" applyBorder="1" applyAlignment="1">
      <alignment horizontal="center" vertical="center"/>
    </xf>
    <xf numFmtId="184" fontId="8" fillId="3" borderId="153" xfId="0" applyNumberFormat="1" applyFont="1" applyFill="1" applyBorder="1" applyAlignment="1">
      <alignment horizontal="center"/>
    </xf>
    <xf numFmtId="184" fontId="8" fillId="3" borderId="149" xfId="0" applyNumberFormat="1" applyFont="1" applyFill="1" applyBorder="1" applyAlignment="1">
      <alignment horizontal="center"/>
    </xf>
    <xf numFmtId="184" fontId="8" fillId="3" borderId="150" xfId="0" applyNumberFormat="1" applyFont="1" applyFill="1" applyBorder="1" applyAlignment="1">
      <alignment horizontal="center"/>
    </xf>
    <xf numFmtId="184" fontId="8" fillId="3" borderId="154" xfId="0" applyNumberFormat="1" applyFont="1" applyFill="1" applyBorder="1" applyAlignment="1">
      <alignment horizontal="center"/>
    </xf>
    <xf numFmtId="0" fontId="14" fillId="3" borderId="8" xfId="0" applyFont="1" applyFill="1" applyBorder="1" applyAlignment="1">
      <alignment horizontal="center"/>
    </xf>
    <xf numFmtId="0" fontId="4" fillId="5" borderId="11" xfId="0" applyFont="1" applyFill="1" applyBorder="1" applyAlignment="1" applyProtection="1">
      <alignment horizontal="center" vertical="center" wrapText="1"/>
      <protection locked="0"/>
    </xf>
    <xf numFmtId="0" fontId="4" fillId="5" borderId="10" xfId="0" applyFont="1" applyFill="1" applyBorder="1" applyAlignment="1" applyProtection="1">
      <alignment horizontal="center" vertical="center" wrapText="1"/>
      <protection locked="0"/>
    </xf>
    <xf numFmtId="0" fontId="4" fillId="5" borderId="24" xfId="0" applyFont="1" applyFill="1" applyBorder="1" applyAlignment="1" applyProtection="1">
      <alignment horizontal="center" vertical="center" wrapText="1"/>
      <protection locked="0"/>
    </xf>
    <xf numFmtId="0" fontId="14" fillId="3" borderId="0" xfId="0" applyFont="1" applyFill="1" applyAlignment="1">
      <alignment horizontal="center"/>
    </xf>
    <xf numFmtId="0" fontId="8" fillId="3" borderId="99" xfId="0" applyFont="1" applyFill="1" applyBorder="1" applyAlignment="1">
      <alignment horizontal="center"/>
    </xf>
    <xf numFmtId="0" fontId="8" fillId="3" borderId="94" xfId="0" applyFont="1" applyFill="1" applyBorder="1" applyAlignment="1">
      <alignment horizontal="center"/>
    </xf>
    <xf numFmtId="179" fontId="8" fillId="3" borderId="20" xfId="0" applyNumberFormat="1" applyFont="1" applyFill="1" applyBorder="1" applyAlignment="1">
      <alignment horizontal="center"/>
    </xf>
    <xf numFmtId="179" fontId="8" fillId="3" borderId="94" xfId="0" applyNumberFormat="1" applyFont="1" applyFill="1" applyBorder="1" applyAlignment="1">
      <alignment horizontal="center"/>
    </xf>
    <xf numFmtId="179" fontId="8" fillId="3" borderId="95" xfId="0" applyNumberFormat="1" applyFont="1" applyFill="1" applyBorder="1" applyAlignment="1">
      <alignment horizontal="center"/>
    </xf>
    <xf numFmtId="0" fontId="4" fillId="3" borderId="21" xfId="0" applyFont="1" applyFill="1" applyBorder="1" applyAlignment="1">
      <alignment horizontal="center" vertical="center"/>
    </xf>
    <xf numFmtId="0" fontId="4" fillId="3" borderId="9" xfId="0" applyFont="1" applyFill="1" applyBorder="1" applyAlignment="1">
      <alignment horizontal="center" vertical="center"/>
    </xf>
    <xf numFmtId="0" fontId="30" fillId="2" borderId="6" xfId="0" applyFont="1" applyFill="1" applyBorder="1" applyAlignment="1" applyProtection="1">
      <alignment horizontal="center" vertical="center"/>
      <protection locked="0"/>
    </xf>
    <xf numFmtId="170" fontId="30" fillId="2" borderId="6" xfId="0" applyNumberFormat="1" applyFont="1" applyFill="1" applyBorder="1" applyAlignment="1" applyProtection="1">
      <alignment horizontal="center" vertical="center"/>
      <protection locked="0"/>
    </xf>
    <xf numFmtId="170" fontId="30" fillId="2" borderId="6" xfId="0" quotePrefix="1" applyNumberFormat="1" applyFont="1" applyFill="1" applyBorder="1" applyAlignment="1" applyProtection="1">
      <alignment horizontal="center" vertical="center"/>
      <protection locked="0"/>
    </xf>
    <xf numFmtId="14" fontId="0" fillId="2" borderId="12" xfId="0" applyNumberFormat="1" applyFill="1" applyBorder="1" applyAlignment="1" applyProtection="1">
      <alignment horizontal="center" vertical="center"/>
      <protection locked="0"/>
    </xf>
    <xf numFmtId="14" fontId="0" fillId="2" borderId="4" xfId="0" applyNumberFormat="1" applyFill="1" applyBorder="1" applyAlignment="1" applyProtection="1">
      <alignment horizontal="center" vertical="center"/>
      <protection locked="0"/>
    </xf>
    <xf numFmtId="14" fontId="0" fillId="2" borderId="5" xfId="0" applyNumberFormat="1" applyFill="1" applyBorder="1" applyAlignment="1" applyProtection="1">
      <alignment horizontal="center" vertical="center"/>
      <protection locked="0"/>
    </xf>
    <xf numFmtId="0" fontId="30" fillId="11" borderId="6" xfId="0" applyFont="1" applyFill="1" applyBorder="1" applyAlignment="1" applyProtection="1">
      <alignment horizontal="center" vertical="center"/>
      <protection locked="0"/>
    </xf>
    <xf numFmtId="0" fontId="4" fillId="3" borderId="77" xfId="0" applyFont="1" applyFill="1" applyBorder="1" applyAlignment="1">
      <alignment horizontal="center" vertical="center"/>
    </xf>
    <xf numFmtId="0" fontId="14" fillId="0" borderId="0" xfId="0" applyFont="1" applyAlignment="1">
      <alignment horizontal="center"/>
    </xf>
    <xf numFmtId="168" fontId="42" fillId="3" borderId="3" xfId="0" applyNumberFormat="1" applyFont="1" applyFill="1" applyBorder="1" applyAlignment="1">
      <alignment horizontal="center"/>
    </xf>
    <xf numFmtId="168" fontId="42" fillId="3" borderId="93" xfId="0" applyNumberFormat="1" applyFont="1" applyFill="1" applyBorder="1" applyAlignment="1">
      <alignment horizontal="center"/>
    </xf>
    <xf numFmtId="0" fontId="0" fillId="5" borderId="6" xfId="0" applyFill="1" applyBorder="1" applyAlignment="1">
      <alignment horizontal="center"/>
    </xf>
    <xf numFmtId="168" fontId="0" fillId="3" borderId="12" xfId="0" applyNumberFormat="1" applyFill="1" applyBorder="1" applyAlignment="1">
      <alignment horizontal="center" vertical="center"/>
    </xf>
    <xf numFmtId="168" fontId="0" fillId="3" borderId="4" xfId="0" applyNumberFormat="1" applyFill="1" applyBorder="1" applyAlignment="1">
      <alignment horizontal="center" vertical="center"/>
    </xf>
    <xf numFmtId="168" fontId="0" fillId="3" borderId="5" xfId="0" applyNumberFormat="1" applyFill="1" applyBorder="1" applyAlignment="1">
      <alignment horizontal="center" vertical="center"/>
    </xf>
    <xf numFmtId="168" fontId="0" fillId="3" borderId="12" xfId="0" applyNumberFormat="1" applyFill="1" applyBorder="1" applyAlignment="1">
      <alignment horizontal="center"/>
    </xf>
    <xf numFmtId="168" fontId="0" fillId="3" borderId="4" xfId="0" applyNumberFormat="1" applyFill="1" applyBorder="1" applyAlignment="1">
      <alignment horizontal="center"/>
    </xf>
    <xf numFmtId="168" fontId="0" fillId="3" borderId="5" xfId="0" applyNumberFormat="1" applyFill="1" applyBorder="1" applyAlignment="1">
      <alignment horizontal="center"/>
    </xf>
    <xf numFmtId="9" fontId="0" fillId="12" borderId="12" xfId="0" applyNumberFormat="1" applyFill="1" applyBorder="1" applyAlignment="1" applyProtection="1">
      <alignment horizontal="center"/>
      <protection locked="0"/>
    </xf>
    <xf numFmtId="9" fontId="0" fillId="12" borderId="4" xfId="0" applyNumberFormat="1" applyFill="1" applyBorder="1" applyAlignment="1" applyProtection="1">
      <alignment horizontal="center"/>
      <protection locked="0"/>
    </xf>
    <xf numFmtId="9" fontId="0" fillId="12" borderId="5" xfId="0" applyNumberFormat="1" applyFill="1" applyBorder="1" applyAlignment="1" applyProtection="1">
      <alignment horizontal="center"/>
      <protection locked="0"/>
    </xf>
    <xf numFmtId="176" fontId="0" fillId="12" borderId="12" xfId="0" applyNumberFormat="1" applyFill="1" applyBorder="1" applyAlignment="1" applyProtection="1">
      <alignment horizontal="center"/>
      <protection locked="0"/>
    </xf>
    <xf numFmtId="176" fontId="0" fillId="12" borderId="4" xfId="0" applyNumberFormat="1" applyFill="1" applyBorder="1" applyAlignment="1" applyProtection="1">
      <alignment horizontal="center"/>
      <protection locked="0"/>
    </xf>
    <xf numFmtId="176" fontId="0" fillId="12" borderId="5" xfId="0" applyNumberFormat="1" applyFill="1" applyBorder="1" applyAlignment="1" applyProtection="1">
      <alignment horizontal="center"/>
      <protection locked="0"/>
    </xf>
    <xf numFmtId="179" fontId="8" fillId="3" borderId="138" xfId="0" applyNumberFormat="1" applyFont="1" applyFill="1" applyBorder="1" applyAlignment="1">
      <alignment horizontal="center"/>
    </xf>
    <xf numFmtId="179" fontId="8" fillId="3" borderId="139" xfId="0" applyNumberFormat="1" applyFont="1" applyFill="1" applyBorder="1" applyAlignment="1">
      <alignment horizontal="center"/>
    </xf>
    <xf numFmtId="179" fontId="8" fillId="3" borderId="140" xfId="0" applyNumberFormat="1" applyFont="1" applyFill="1" applyBorder="1" applyAlignment="1">
      <alignment horizontal="center"/>
    </xf>
    <xf numFmtId="168" fontId="8" fillId="3" borderId="143" xfId="0" applyNumberFormat="1" applyFont="1" applyFill="1" applyBorder="1" applyAlignment="1">
      <alignment horizontal="center"/>
    </xf>
    <xf numFmtId="168" fontId="8" fillId="3" borderId="139" xfId="0" applyNumberFormat="1" applyFont="1" applyFill="1" applyBorder="1" applyAlignment="1">
      <alignment horizontal="center"/>
    </xf>
    <xf numFmtId="168" fontId="8" fillId="3" borderId="140" xfId="0" applyNumberFormat="1" applyFont="1" applyFill="1" applyBorder="1" applyAlignment="1">
      <alignment horizontal="center"/>
    </xf>
    <xf numFmtId="184" fontId="8" fillId="3" borderId="148" xfId="0" applyNumberFormat="1" applyFont="1" applyFill="1" applyBorder="1" applyAlignment="1">
      <alignment horizontal="center"/>
    </xf>
    <xf numFmtId="0" fontId="8" fillId="3" borderId="100" xfId="0" quotePrefix="1" applyFont="1" applyFill="1" applyBorder="1" applyAlignment="1">
      <alignment horizontal="center"/>
    </xf>
    <xf numFmtId="0" fontId="8" fillId="3" borderId="101" xfId="0" quotePrefix="1" applyFont="1" applyFill="1" applyBorder="1" applyAlignment="1">
      <alignment horizontal="center"/>
    </xf>
    <xf numFmtId="0" fontId="8" fillId="3" borderId="102" xfId="0" quotePrefix="1" applyFont="1" applyFill="1" applyBorder="1" applyAlignment="1">
      <alignment horizontal="center"/>
    </xf>
    <xf numFmtId="168" fontId="8" fillId="3" borderId="101" xfId="0" applyNumberFormat="1" applyFont="1" applyFill="1" applyBorder="1" applyAlignment="1">
      <alignment horizontal="center"/>
    </xf>
    <xf numFmtId="168" fontId="8" fillId="3" borderId="130" xfId="0" applyNumberFormat="1" applyFont="1" applyFill="1" applyBorder="1" applyAlignment="1">
      <alignment horizontal="center"/>
    </xf>
    <xf numFmtId="168" fontId="8" fillId="3" borderId="131" xfId="0" applyNumberFormat="1" applyFont="1" applyFill="1" applyBorder="1" applyAlignment="1">
      <alignment horizontal="center"/>
    </xf>
    <xf numFmtId="0" fontId="30" fillId="12" borderId="12" xfId="0" applyFont="1" applyFill="1" applyBorder="1" applyAlignment="1" applyProtection="1">
      <alignment horizontal="center"/>
      <protection locked="0"/>
    </xf>
    <xf numFmtId="0" fontId="30" fillId="12" borderId="4" xfId="0" applyFont="1" applyFill="1" applyBorder="1" applyAlignment="1" applyProtection="1">
      <alignment horizontal="center"/>
      <protection locked="0"/>
    </xf>
    <xf numFmtId="0" fontId="30" fillId="12" borderId="5" xfId="0" applyFont="1" applyFill="1" applyBorder="1" applyAlignment="1" applyProtection="1">
      <alignment horizontal="center"/>
      <protection locked="0"/>
    </xf>
    <xf numFmtId="0" fontId="4" fillId="3" borderId="6" xfId="0" applyFont="1" applyFill="1" applyBorder="1" applyAlignment="1">
      <alignment horizontal="center"/>
    </xf>
    <xf numFmtId="181" fontId="41" fillId="3" borderId="29" xfId="0" applyNumberFormat="1" applyFont="1" applyFill="1" applyBorder="1" applyAlignment="1">
      <alignment horizontal="center" vertical="center"/>
    </xf>
    <xf numFmtId="168" fontId="0" fillId="11" borderId="91" xfId="0" applyNumberFormat="1" applyFill="1" applyBorder="1" applyAlignment="1">
      <alignment horizontal="center" vertical="center"/>
    </xf>
    <xf numFmtId="0" fontId="38" fillId="3" borderId="0" xfId="0" applyFont="1" applyFill="1" applyAlignment="1">
      <alignment horizontal="center" vertical="top" wrapText="1"/>
    </xf>
    <xf numFmtId="0" fontId="38" fillId="3" borderId="7" xfId="0" applyFont="1" applyFill="1" applyBorder="1" applyAlignment="1">
      <alignment horizontal="center" vertical="top" wrapText="1"/>
    </xf>
    <xf numFmtId="166" fontId="0" fillId="3" borderId="0" xfId="0" applyNumberFormat="1" applyFill="1" applyAlignment="1">
      <alignment horizontal="left" vertical="center" textRotation="180"/>
    </xf>
    <xf numFmtId="0" fontId="8" fillId="2" borderId="15" xfId="0" applyFont="1" applyFill="1" applyBorder="1" applyAlignment="1" applyProtection="1">
      <alignment horizontal="left" vertical="top" wrapText="1"/>
      <protection locked="0"/>
    </xf>
    <xf numFmtId="0" fontId="8" fillId="2" borderId="16" xfId="0" applyFont="1" applyFill="1" applyBorder="1" applyAlignment="1" applyProtection="1">
      <alignment horizontal="left" vertical="top" wrapText="1"/>
      <protection locked="0"/>
    </xf>
    <xf numFmtId="0" fontId="8" fillId="2" borderId="17" xfId="0" applyFont="1" applyFill="1" applyBorder="1" applyAlignment="1" applyProtection="1">
      <alignment horizontal="left" vertical="top" wrapText="1"/>
      <protection locked="0"/>
    </xf>
    <xf numFmtId="0" fontId="8" fillId="2" borderId="18" xfId="0" applyFont="1" applyFill="1" applyBorder="1" applyAlignment="1" applyProtection="1">
      <alignment horizontal="left" vertical="top" wrapText="1"/>
      <protection locked="0"/>
    </xf>
    <xf numFmtId="0" fontId="8" fillId="2" borderId="0" xfId="0" applyFont="1" applyFill="1" applyAlignment="1" applyProtection="1">
      <alignment horizontal="left" vertical="top" wrapText="1"/>
      <protection locked="0"/>
    </xf>
    <xf numFmtId="0" fontId="8" fillId="2" borderId="19" xfId="0" applyFont="1" applyFill="1" applyBorder="1" applyAlignment="1" applyProtection="1">
      <alignment horizontal="left" vertical="top" wrapText="1"/>
      <protection locked="0"/>
    </xf>
    <xf numFmtId="0" fontId="8" fillId="2" borderId="14" xfId="0" applyFont="1" applyFill="1" applyBorder="1" applyAlignment="1" applyProtection="1">
      <alignment horizontal="left" vertical="top" wrapText="1"/>
      <protection locked="0"/>
    </xf>
    <xf numFmtId="0" fontId="8" fillId="2" borderId="7" xfId="0" applyFont="1" applyFill="1" applyBorder="1" applyAlignment="1" applyProtection="1">
      <alignment horizontal="left" vertical="top" wrapText="1"/>
      <protection locked="0"/>
    </xf>
    <xf numFmtId="0" fontId="8" fillId="2" borderId="20" xfId="0" applyFont="1" applyFill="1" applyBorder="1" applyAlignment="1" applyProtection="1">
      <alignment horizontal="left" vertical="top" wrapText="1"/>
      <protection locked="0"/>
    </xf>
    <xf numFmtId="168" fontId="8" fillId="3" borderId="99" xfId="0" applyNumberFormat="1" applyFont="1" applyFill="1" applyBorder="1" applyAlignment="1">
      <alignment horizontal="center"/>
    </xf>
    <xf numFmtId="0" fontId="8" fillId="3" borderId="95" xfId="0" applyFont="1" applyFill="1" applyBorder="1" applyAlignment="1">
      <alignment horizontal="center"/>
    </xf>
    <xf numFmtId="168" fontId="0" fillId="11" borderId="87" xfId="0" applyNumberFormat="1" applyFill="1" applyBorder="1" applyAlignment="1">
      <alignment horizontal="center" vertical="center"/>
    </xf>
    <xf numFmtId="184" fontId="8" fillId="3" borderId="152" xfId="0" applyNumberFormat="1" applyFont="1" applyFill="1" applyBorder="1" applyAlignment="1">
      <alignment horizontal="center"/>
    </xf>
    <xf numFmtId="0" fontId="52" fillId="0" borderId="8" xfId="0" applyFont="1" applyBorder="1" applyAlignment="1">
      <alignment horizontal="center" vertical="center" wrapText="1"/>
    </xf>
    <xf numFmtId="0" fontId="52" fillId="0" borderId="7" xfId="0" applyFont="1" applyBorder="1" applyAlignment="1">
      <alignment horizontal="center" vertical="center" wrapText="1"/>
    </xf>
    <xf numFmtId="0" fontId="8" fillId="3" borderId="143" xfId="0" applyFont="1" applyFill="1" applyBorder="1" applyAlignment="1">
      <alignment horizontal="center"/>
    </xf>
    <xf numFmtId="0" fontId="8" fillId="3" borderId="139" xfId="0" applyFont="1" applyFill="1" applyBorder="1" applyAlignment="1">
      <alignment horizontal="center"/>
    </xf>
    <xf numFmtId="0" fontId="8" fillId="3" borderId="144" xfId="0" applyFont="1" applyFill="1" applyBorder="1" applyAlignment="1">
      <alignment horizontal="center"/>
    </xf>
    <xf numFmtId="0" fontId="42" fillId="3" borderId="104" xfId="0" applyFont="1" applyFill="1" applyBorder="1" applyAlignment="1">
      <alignment horizontal="center" vertical="center"/>
    </xf>
    <xf numFmtId="0" fontId="42" fillId="3" borderId="4" xfId="0" applyFont="1" applyFill="1" applyBorder="1" applyAlignment="1">
      <alignment horizontal="center" vertical="center"/>
    </xf>
    <xf numFmtId="0" fontId="42" fillId="3" borderId="5" xfId="0" applyFont="1" applyFill="1" applyBorder="1" applyAlignment="1">
      <alignment horizontal="center" vertical="center"/>
    </xf>
    <xf numFmtId="0" fontId="0" fillId="3" borderId="0" xfId="0" applyFill="1" applyAlignment="1">
      <alignment horizontal="center" vertical="center" wrapText="1"/>
    </xf>
    <xf numFmtId="0" fontId="0" fillId="3" borderId="16" xfId="0" quotePrefix="1" applyFill="1" applyBorder="1" applyAlignment="1">
      <alignment horizontal="center" vertical="top" wrapText="1"/>
    </xf>
    <xf numFmtId="0" fontId="0" fillId="3" borderId="0" xfId="0" quotePrefix="1" applyFill="1" applyAlignment="1">
      <alignment horizontal="center" vertical="top" wrapText="1"/>
    </xf>
    <xf numFmtId="0" fontId="0" fillId="3" borderId="2" xfId="0" quotePrefix="1" applyFill="1" applyBorder="1" applyAlignment="1">
      <alignment horizontal="center" vertical="top" wrapText="1"/>
    </xf>
    <xf numFmtId="0" fontId="0" fillId="9" borderId="0" xfId="0" applyFill="1" applyAlignment="1">
      <alignment horizontal="left" vertical="center"/>
    </xf>
    <xf numFmtId="0" fontId="42" fillId="3" borderId="100" xfId="0" applyFont="1" applyFill="1" applyBorder="1" applyAlignment="1">
      <alignment horizontal="left"/>
    </xf>
    <xf numFmtId="0" fontId="42" fillId="3" borderId="101" xfId="0" applyFont="1" applyFill="1" applyBorder="1" applyAlignment="1">
      <alignment horizontal="left"/>
    </xf>
    <xf numFmtId="0" fontId="42" fillId="3" borderId="102" xfId="0" applyFont="1" applyFill="1" applyBorder="1" applyAlignment="1">
      <alignment horizontal="left"/>
    </xf>
    <xf numFmtId="168" fontId="8" fillId="3" borderId="102" xfId="0" applyNumberFormat="1" applyFont="1" applyFill="1" applyBorder="1" applyAlignment="1">
      <alignment horizontal="center"/>
    </xf>
    <xf numFmtId="168" fontId="8" fillId="3" borderId="132" xfId="0" applyNumberFormat="1" applyFont="1" applyFill="1" applyBorder="1" applyAlignment="1">
      <alignment horizontal="center"/>
    </xf>
    <xf numFmtId="0" fontId="8" fillId="3" borderId="133" xfId="0" applyFont="1" applyFill="1" applyBorder="1" applyAlignment="1">
      <alignment horizontal="center"/>
    </xf>
    <xf numFmtId="0" fontId="8" fillId="3" borderId="134" xfId="0" applyFont="1" applyFill="1" applyBorder="1" applyAlignment="1">
      <alignment horizontal="center"/>
    </xf>
    <xf numFmtId="0" fontId="8" fillId="3" borderId="22" xfId="0" quotePrefix="1" applyFont="1" applyFill="1" applyBorder="1" applyAlignment="1">
      <alignment horizontal="center"/>
    </xf>
    <xf numFmtId="0" fontId="8" fillId="3" borderId="2" xfId="0" quotePrefix="1" applyFont="1" applyFill="1" applyBorder="1" applyAlignment="1">
      <alignment horizontal="center"/>
    </xf>
    <xf numFmtId="0" fontId="8" fillId="3" borderId="3" xfId="0" quotePrefix="1" applyFont="1" applyFill="1" applyBorder="1" applyAlignment="1">
      <alignment horizontal="center"/>
    </xf>
    <xf numFmtId="168" fontId="8" fillId="3" borderId="12" xfId="0" applyNumberFormat="1" applyFont="1" applyFill="1" applyBorder="1" applyAlignment="1">
      <alignment horizontal="center"/>
    </xf>
    <xf numFmtId="168" fontId="8" fillId="3" borderId="4" xfId="0" applyNumberFormat="1" applyFont="1" applyFill="1" applyBorder="1" applyAlignment="1">
      <alignment horizontal="center"/>
    </xf>
    <xf numFmtId="168" fontId="8" fillId="3" borderId="103" xfId="0" applyNumberFormat="1" applyFont="1" applyFill="1" applyBorder="1" applyAlignment="1">
      <alignment horizontal="center"/>
    </xf>
    <xf numFmtId="168" fontId="8" fillId="3" borderId="104" xfId="0" applyNumberFormat="1" applyFont="1" applyFill="1" applyBorder="1" applyAlignment="1">
      <alignment horizontal="center"/>
    </xf>
    <xf numFmtId="168" fontId="8" fillId="3" borderId="5" xfId="0" applyNumberFormat="1" applyFont="1" applyFill="1" applyBorder="1" applyAlignment="1">
      <alignment horizontal="center"/>
    </xf>
    <xf numFmtId="0" fontId="8" fillId="3" borderId="122" xfId="0" quotePrefix="1" applyFont="1" applyFill="1" applyBorder="1" applyAlignment="1">
      <alignment horizontal="center"/>
    </xf>
    <xf numFmtId="0" fontId="8" fillId="3" borderId="123" xfId="0" quotePrefix="1" applyFont="1" applyFill="1" applyBorder="1" applyAlignment="1">
      <alignment horizontal="center"/>
    </xf>
    <xf numFmtId="0" fontId="8" fillId="3" borderId="124" xfId="0" quotePrefix="1" applyFont="1" applyFill="1" applyBorder="1" applyAlignment="1">
      <alignment horizontal="center"/>
    </xf>
    <xf numFmtId="168" fontId="8" fillId="3" borderId="123" xfId="0" applyNumberFormat="1" applyFont="1" applyFill="1" applyBorder="1" applyAlignment="1">
      <alignment horizontal="center"/>
    </xf>
    <xf numFmtId="168" fontId="8" fillId="3" borderId="125" xfId="0" applyNumberFormat="1" applyFont="1" applyFill="1" applyBorder="1" applyAlignment="1">
      <alignment horizontal="center"/>
    </xf>
    <xf numFmtId="168" fontId="8" fillId="3" borderId="126" xfId="0" applyNumberFormat="1" applyFont="1" applyFill="1" applyBorder="1" applyAlignment="1">
      <alignment horizontal="center"/>
    </xf>
    <xf numFmtId="168" fontId="8" fillId="3" borderId="124" xfId="0" applyNumberFormat="1" applyFont="1" applyFill="1" applyBorder="1" applyAlignment="1">
      <alignment horizontal="center"/>
    </xf>
    <xf numFmtId="184" fontId="8" fillId="3" borderId="135" xfId="0" applyNumberFormat="1" applyFont="1" applyFill="1" applyBorder="1" applyAlignment="1">
      <alignment horizontal="center"/>
    </xf>
    <xf numFmtId="0" fontId="4" fillId="3" borderId="0" xfId="0" applyFont="1" applyFill="1" applyAlignment="1">
      <alignment horizontal="left" vertical="center" wrapText="1"/>
    </xf>
    <xf numFmtId="0" fontId="4" fillId="3" borderId="12" xfId="0" applyFont="1" applyFill="1" applyBorder="1" applyAlignment="1">
      <alignment horizontal="center"/>
    </xf>
    <xf numFmtId="0" fontId="4" fillId="3" borderId="4" xfId="0" applyFont="1" applyFill="1" applyBorder="1" applyAlignment="1">
      <alignment horizontal="center"/>
    </xf>
    <xf numFmtId="168" fontId="0" fillId="2" borderId="12" xfId="0" applyNumberFormat="1" applyFill="1" applyBorder="1" applyAlignment="1" applyProtection="1">
      <alignment horizontal="center"/>
      <protection locked="0"/>
    </xf>
    <xf numFmtId="168" fontId="0" fillId="2" borderId="4" xfId="0" applyNumberFormat="1" applyFill="1" applyBorder="1" applyAlignment="1" applyProtection="1">
      <alignment horizontal="center"/>
      <protection locked="0"/>
    </xf>
    <xf numFmtId="14" fontId="30" fillId="2" borderId="12" xfId="0" quotePrefix="1" applyNumberFormat="1" applyFont="1" applyFill="1" applyBorder="1" applyAlignment="1" applyProtection="1">
      <alignment horizontal="center"/>
      <protection locked="0"/>
    </xf>
    <xf numFmtId="14" fontId="30" fillId="2" borderId="4" xfId="0" quotePrefix="1" applyNumberFormat="1" applyFont="1" applyFill="1" applyBorder="1" applyAlignment="1" applyProtection="1">
      <alignment horizontal="center"/>
      <protection locked="0"/>
    </xf>
    <xf numFmtId="0" fontId="30" fillId="0" borderId="6" xfId="0" applyFont="1" applyBorder="1" applyAlignment="1">
      <alignment horizontal="center"/>
    </xf>
    <xf numFmtId="167" fontId="30" fillId="0" borderId="6" xfId="0" quotePrefix="1" applyNumberFormat="1" applyFont="1" applyBorder="1" applyAlignment="1">
      <alignment horizontal="center"/>
    </xf>
    <xf numFmtId="14" fontId="0" fillId="0" borderId="6" xfId="0" applyNumberFormat="1" applyBorder="1" applyAlignment="1">
      <alignment horizontal="center"/>
    </xf>
    <xf numFmtId="0" fontId="0" fillId="3" borderId="6" xfId="0" applyFill="1" applyBorder="1" applyAlignment="1">
      <alignment horizontal="left" vertical="top" wrapText="1"/>
    </xf>
    <xf numFmtId="0" fontId="8" fillId="0" borderId="6" xfId="0" applyFont="1" applyBorder="1" applyAlignment="1">
      <alignment horizontal="center"/>
    </xf>
    <xf numFmtId="14" fontId="31" fillId="3" borderId="6" xfId="0" quotePrefix="1" applyNumberFormat="1" applyFont="1" applyFill="1" applyBorder="1" applyAlignment="1">
      <alignment horizontal="center"/>
    </xf>
    <xf numFmtId="0" fontId="0" fillId="2" borderId="12"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0" fillId="2" borderId="5" xfId="0" applyFill="1" applyBorder="1" applyAlignment="1" applyProtection="1">
      <alignment horizontal="left" vertical="top" wrapText="1"/>
      <protection locked="0"/>
    </xf>
    <xf numFmtId="0" fontId="4" fillId="3" borderId="5" xfId="0" applyFont="1" applyFill="1" applyBorder="1" applyAlignment="1">
      <alignment horizontal="center"/>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0" fontId="4" fillId="3" borderId="155" xfId="0" applyFont="1" applyFill="1" applyBorder="1" applyAlignment="1">
      <alignment horizontal="left" vertical="center" wrapText="1"/>
    </xf>
    <xf numFmtId="0" fontId="4" fillId="3" borderId="156" xfId="0" applyFont="1" applyFill="1" applyBorder="1" applyAlignment="1">
      <alignment horizontal="left" vertical="center" wrapText="1"/>
    </xf>
    <xf numFmtId="0" fontId="4" fillId="3" borderId="12" xfId="0" applyFont="1" applyFill="1" applyBorder="1" applyAlignment="1">
      <alignment horizontal="left" vertical="top"/>
    </xf>
    <xf numFmtId="0" fontId="4" fillId="3" borderId="4" xfId="0" applyFont="1" applyFill="1" applyBorder="1" applyAlignment="1">
      <alignment horizontal="left" vertical="top"/>
    </xf>
    <xf numFmtId="0" fontId="4" fillId="3" borderId="5" xfId="0" applyFont="1" applyFill="1" applyBorder="1" applyAlignment="1">
      <alignment horizontal="left" vertical="top"/>
    </xf>
    <xf numFmtId="0" fontId="32" fillId="14" borderId="0" xfId="0" applyFont="1" applyFill="1" applyAlignment="1">
      <alignment horizontal="center" vertical="center"/>
    </xf>
    <xf numFmtId="0" fontId="27" fillId="15" borderId="6" xfId="0" applyFont="1" applyFill="1" applyBorder="1" applyAlignment="1">
      <alignment horizontal="center" vertical="center" wrapText="1"/>
    </xf>
    <xf numFmtId="0" fontId="1" fillId="3" borderId="0" xfId="0" applyFont="1" applyFill="1" applyAlignment="1">
      <alignment horizontal="center" vertical="center" wrapText="1"/>
    </xf>
    <xf numFmtId="168" fontId="0" fillId="0" borderId="2" xfId="0" applyNumberFormat="1" applyBorder="1" applyAlignment="1">
      <alignment horizontal="center" vertical="center"/>
    </xf>
  </cellXfs>
  <cellStyles count="1">
    <cellStyle name="Normal" xfId="0" builtinId="0"/>
  </cellStyles>
  <dxfs count="48">
    <dxf>
      <font>
        <color rgb="FF9C0006"/>
      </font>
      <fill>
        <patternFill>
          <bgColor rgb="FFFFC7CE"/>
        </patternFill>
      </fill>
    </dxf>
    <dxf>
      <font>
        <color rgb="FF9C0006"/>
      </font>
      <fill>
        <patternFill>
          <bgColor rgb="FFFFC7CE"/>
        </patternFill>
      </fill>
    </dxf>
    <dxf>
      <font>
        <color rgb="FF9C0006"/>
      </font>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tint="-0.499984740745262"/>
      </font>
    </dxf>
    <dxf>
      <font>
        <color theme="0"/>
      </font>
      <fill>
        <patternFill>
          <bgColor rgb="FFC00000"/>
        </patternFill>
      </fill>
    </dxf>
    <dxf>
      <font>
        <color theme="0"/>
      </font>
      <fill>
        <patternFill>
          <bgColor rgb="FFC00000"/>
        </patternFill>
      </fill>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2" tint="-9.9948118533890809E-2"/>
      </font>
      <fill>
        <patternFill>
          <bgColor theme="2" tint="-9.9948118533890809E-2"/>
        </patternFill>
      </fill>
    </dxf>
    <dxf>
      <font>
        <color rgb="FF9C0006"/>
      </font>
    </dxf>
    <dxf>
      <font>
        <color theme="0"/>
      </font>
    </dxf>
    <dxf>
      <font>
        <color theme="0"/>
      </font>
    </dxf>
    <dxf>
      <font>
        <color rgb="FF9C0006"/>
      </font>
      <fill>
        <patternFill>
          <bgColor rgb="FFFFC7CE"/>
        </patternFill>
      </fill>
    </dxf>
    <dxf>
      <font>
        <color theme="2" tint="-9.9948118533890809E-2"/>
      </font>
      <fill>
        <patternFill>
          <bgColor theme="2" tint="-9.9948118533890809E-2"/>
        </patternFill>
      </fill>
      <border>
        <left/>
        <right style="thin">
          <color auto="1"/>
        </right>
        <top/>
        <bottom style="thin">
          <color auto="1"/>
        </bottom>
        <vertical/>
        <horizontal/>
      </border>
    </dxf>
    <dxf>
      <font>
        <color theme="2" tint="-9.9948118533890809E-2"/>
      </font>
      <fill>
        <patternFill>
          <bgColor theme="2" tint="-9.9948118533890809E-2"/>
        </patternFill>
      </fill>
      <border>
        <left/>
        <right style="thin">
          <color auto="1"/>
        </right>
        <top style="thin">
          <color auto="1"/>
        </top>
        <bottom/>
        <vertical/>
        <horizontal/>
      </border>
    </dxf>
    <dxf>
      <font>
        <color theme="2" tint="-9.9948118533890809E-2"/>
      </font>
      <fill>
        <patternFill>
          <bgColor theme="2" tint="-9.9948118533890809E-2"/>
        </patternFill>
      </fill>
      <border>
        <left style="thin">
          <color auto="1"/>
        </left>
        <right/>
        <top/>
        <bottom style="thin">
          <color auto="1"/>
        </bottom>
        <vertical/>
        <horizontal/>
      </border>
    </dxf>
    <dxf>
      <font>
        <color theme="2" tint="-9.9948118533890809E-2"/>
      </font>
      <fill>
        <patternFill>
          <bgColor theme="2" tint="-9.9948118533890809E-2"/>
        </patternFill>
      </fill>
      <border>
        <left style="thin">
          <color auto="1"/>
        </left>
        <right/>
        <top style="thin">
          <color auto="1"/>
        </top>
        <bottom/>
      </border>
    </dxf>
    <dxf>
      <font>
        <color theme="0"/>
      </font>
    </dxf>
    <dxf>
      <font>
        <color theme="1"/>
      </font>
      <fill>
        <patternFill>
          <bgColor theme="9" tint="0.79998168889431442"/>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theme="9" tint="0.79998168889431442"/>
        </patternFill>
      </fill>
    </dxf>
    <dxf>
      <font>
        <color theme="1"/>
      </font>
      <fill>
        <patternFill>
          <bgColor theme="9" tint="0.79998168889431442"/>
        </patternFill>
      </fill>
    </dxf>
    <dxf>
      <font>
        <color theme="2"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b val="0"/>
        <i/>
        <color theme="0" tint="-0.499984740745262"/>
      </font>
      <fill>
        <patternFill patternType="none">
          <bgColor auto="1"/>
        </patternFill>
      </fill>
    </dxf>
    <dxf>
      <font>
        <b val="0"/>
        <i val="0"/>
        <color theme="0"/>
      </font>
      <fill>
        <patternFill>
          <bgColor rgb="FFC00000"/>
        </patternFill>
      </fill>
      <border>
        <left style="thin">
          <color auto="1"/>
        </left>
        <right/>
        <top/>
        <bottom/>
        <vertical/>
        <horizontal/>
      </border>
    </dxf>
    <dxf>
      <font>
        <color theme="0" tint="-4.9989318521683403E-2"/>
      </font>
      <fill>
        <patternFill>
          <bgColor theme="4" tint="0.24994659260841701"/>
        </patternFill>
      </fill>
    </dxf>
    <dxf>
      <font>
        <color theme="0"/>
      </font>
      <fill>
        <patternFill>
          <bgColor theme="0"/>
        </patternFill>
      </fill>
    </dxf>
    <dxf>
      <font>
        <color theme="0"/>
      </font>
      <fill>
        <patternFill>
          <bgColor theme="0"/>
        </patternFill>
      </fill>
      <border>
        <left/>
        <right/>
        <top/>
        <bottom/>
        <vertical/>
        <horizontal/>
      </border>
    </dxf>
    <dxf>
      <font>
        <color theme="2" tint="-9.9948118533890809E-2"/>
      </font>
      <fill>
        <patternFill>
          <bgColor theme="2" tint="-9.9948118533890809E-2"/>
        </patternFill>
      </fill>
    </dxf>
  </dxfs>
  <tableStyles count="0" defaultTableStyle="TableStyleMedium2" defaultPivotStyle="PivotStyleLight16"/>
  <colors>
    <mruColors>
      <color rgb="FFFF99FF"/>
      <color rgb="FFFCE8F3"/>
      <color rgb="FFFCEAF4"/>
      <color rgb="FFFF99CC"/>
      <color rgb="FF9FB1BD"/>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row r="1">
          <cell r="A1" t="str">
            <v>Claim Period (enter as text)</v>
          </cell>
          <cell r="B1" t="str">
            <v>First Date of Claim Period (enter as date)</v>
          </cell>
          <cell r="C1" t="str">
            <v>Weeks on Timesheet</v>
          </cell>
          <cell r="D1" t="str">
            <v>Period</v>
          </cell>
          <cell r="G1" t="str">
            <v>Week Commencing</v>
          </cell>
          <cell r="H1" t="str">
            <v>Type</v>
          </cell>
          <cell r="K1" t="str">
            <v>Bank Holidays</v>
          </cell>
        </row>
        <row r="2">
          <cell r="A2" t="str">
            <v>Please select claim period</v>
          </cell>
          <cell r="B2">
            <v>43010</v>
          </cell>
          <cell r="C2">
            <v>4</v>
          </cell>
          <cell r="D2" t="str">
            <v>Oct17</v>
          </cell>
          <cell r="G2">
            <v>42793</v>
          </cell>
          <cell r="H2" t="str">
            <v>Term Time</v>
          </cell>
          <cell r="K2">
            <v>42838</v>
          </cell>
        </row>
        <row r="3">
          <cell r="A3" t="str">
            <v>2 October - 29 October 2017</v>
          </cell>
          <cell r="B3">
            <v>43010</v>
          </cell>
          <cell r="C3">
            <v>4</v>
          </cell>
          <cell r="D3" t="str">
            <v>Oct17</v>
          </cell>
          <cell r="G3">
            <v>42800</v>
          </cell>
          <cell r="H3" t="str">
            <v>Term Time</v>
          </cell>
          <cell r="K3">
            <v>42839</v>
          </cell>
        </row>
        <row r="4">
          <cell r="A4" t="str">
            <v>30 October - 26 November 2017</v>
          </cell>
          <cell r="B4">
            <v>43038</v>
          </cell>
          <cell r="C4">
            <v>4</v>
          </cell>
          <cell r="D4" t="str">
            <v>Nov17</v>
          </cell>
          <cell r="G4">
            <v>42807</v>
          </cell>
          <cell r="H4" t="str">
            <v>Term Time</v>
          </cell>
          <cell r="K4">
            <v>42840</v>
          </cell>
        </row>
        <row r="5">
          <cell r="A5" t="str">
            <v>27 November - 31 December 2017</v>
          </cell>
          <cell r="B5">
            <v>43066</v>
          </cell>
          <cell r="C5">
            <v>5</v>
          </cell>
          <cell r="D5" t="str">
            <v>Dec17</v>
          </cell>
          <cell r="G5">
            <v>42814</v>
          </cell>
          <cell r="H5" t="str">
            <v>Term Time</v>
          </cell>
          <cell r="K5">
            <v>42841</v>
          </cell>
        </row>
        <row r="6">
          <cell r="A6" t="str">
            <v>1 January - 28 January 2018</v>
          </cell>
          <cell r="B6">
            <v>43101</v>
          </cell>
          <cell r="C6">
            <v>4</v>
          </cell>
          <cell r="D6" t="str">
            <v>Jan18</v>
          </cell>
          <cell r="G6">
            <v>42821</v>
          </cell>
          <cell r="H6" t="str">
            <v>Vacation</v>
          </cell>
          <cell r="K6">
            <v>42842</v>
          </cell>
        </row>
        <row r="7">
          <cell r="A7" t="str">
            <v>29 January - 25 February 2018</v>
          </cell>
          <cell r="B7">
            <v>43129</v>
          </cell>
          <cell r="C7">
            <v>4</v>
          </cell>
          <cell r="D7" t="str">
            <v>Feb18</v>
          </cell>
          <cell r="G7">
            <v>42828</v>
          </cell>
          <cell r="H7" t="str">
            <v>Vacation</v>
          </cell>
          <cell r="K7">
            <v>42843</v>
          </cell>
        </row>
        <row r="8">
          <cell r="G8">
            <v>42835</v>
          </cell>
          <cell r="H8" t="str">
            <v>Vacation</v>
          </cell>
          <cell r="K8">
            <v>42856</v>
          </cell>
        </row>
        <row r="9">
          <cell r="G9">
            <v>42842</v>
          </cell>
          <cell r="H9" t="str">
            <v>Vacation</v>
          </cell>
          <cell r="K9">
            <v>42884</v>
          </cell>
        </row>
        <row r="10">
          <cell r="G10">
            <v>42849</v>
          </cell>
          <cell r="H10" t="str">
            <v>Term Time</v>
          </cell>
          <cell r="K10">
            <v>42975</v>
          </cell>
        </row>
        <row r="11">
          <cell r="G11">
            <v>42856</v>
          </cell>
          <cell r="H11" t="str">
            <v>Term Time</v>
          </cell>
          <cell r="K11">
            <v>43094</v>
          </cell>
        </row>
        <row r="12">
          <cell r="G12">
            <v>42863</v>
          </cell>
          <cell r="H12" t="str">
            <v>Term Time</v>
          </cell>
          <cell r="K12">
            <v>43095</v>
          </cell>
        </row>
        <row r="13">
          <cell r="G13">
            <v>42870</v>
          </cell>
          <cell r="H13" t="str">
            <v>Term Time</v>
          </cell>
          <cell r="K13">
            <v>43096</v>
          </cell>
        </row>
        <row r="14">
          <cell r="G14">
            <v>42877</v>
          </cell>
          <cell r="H14" t="str">
            <v>Term Time</v>
          </cell>
          <cell r="K14">
            <v>43097</v>
          </cell>
        </row>
        <row r="15">
          <cell r="G15">
            <v>42884</v>
          </cell>
          <cell r="H15" t="str">
            <v>Term Time</v>
          </cell>
          <cell r="K15">
            <v>43098</v>
          </cell>
        </row>
        <row r="16">
          <cell r="G16">
            <v>42891</v>
          </cell>
          <cell r="H16" t="str">
            <v>Term Time</v>
          </cell>
          <cell r="K16">
            <v>43099</v>
          </cell>
        </row>
        <row r="17">
          <cell r="G17">
            <v>42898</v>
          </cell>
          <cell r="H17" t="str">
            <v>Term Time</v>
          </cell>
          <cell r="K17">
            <v>43100</v>
          </cell>
        </row>
        <row r="18">
          <cell r="G18">
            <v>42905</v>
          </cell>
          <cell r="H18" t="str">
            <v>Vacation</v>
          </cell>
          <cell r="K18">
            <v>43101</v>
          </cell>
        </row>
        <row r="19">
          <cell r="G19">
            <v>42912</v>
          </cell>
          <cell r="H19" t="str">
            <v>Vacation</v>
          </cell>
          <cell r="K19">
            <v>43102</v>
          </cell>
        </row>
        <row r="20">
          <cell r="G20">
            <v>42919</v>
          </cell>
          <cell r="H20" t="str">
            <v>Vacation</v>
          </cell>
        </row>
        <row r="21">
          <cell r="G21">
            <v>42926</v>
          </cell>
          <cell r="H21" t="str">
            <v>Vacation</v>
          </cell>
        </row>
        <row r="22">
          <cell r="G22">
            <v>42933</v>
          </cell>
          <cell r="H22" t="str">
            <v>Vacation</v>
          </cell>
        </row>
        <row r="23">
          <cell r="G23">
            <v>42940</v>
          </cell>
          <cell r="H23" t="str">
            <v>Vacation</v>
          </cell>
        </row>
        <row r="24">
          <cell r="G24">
            <v>42947</v>
          </cell>
          <cell r="H24" t="str">
            <v>Vacation</v>
          </cell>
        </row>
        <row r="25">
          <cell r="G25">
            <v>42954</v>
          </cell>
          <cell r="H25" t="str">
            <v>Vacation</v>
          </cell>
        </row>
        <row r="26">
          <cell r="G26">
            <v>42961</v>
          </cell>
          <cell r="H26" t="str">
            <v>Vacation</v>
          </cell>
        </row>
        <row r="27">
          <cell r="G27">
            <v>42968</v>
          </cell>
          <cell r="H27" t="str">
            <v>Vacation</v>
          </cell>
        </row>
        <row r="28">
          <cell r="G28">
            <v>42975</v>
          </cell>
          <cell r="H28" t="str">
            <v>Vacation</v>
          </cell>
        </row>
        <row r="29">
          <cell r="G29">
            <v>42982</v>
          </cell>
          <cell r="H29" t="str">
            <v>Vacation</v>
          </cell>
        </row>
        <row r="30">
          <cell r="G30">
            <v>42989</v>
          </cell>
          <cell r="H30" t="str">
            <v>Vacation</v>
          </cell>
        </row>
        <row r="31">
          <cell r="G31">
            <v>42996</v>
          </cell>
          <cell r="H31" t="str">
            <v>Vacation</v>
          </cell>
        </row>
        <row r="32">
          <cell r="G32">
            <v>43003</v>
          </cell>
          <cell r="H32" t="str">
            <v>Term Time</v>
          </cell>
        </row>
        <row r="33">
          <cell r="G33">
            <v>43010</v>
          </cell>
          <cell r="H33" t="str">
            <v>Term Time</v>
          </cell>
        </row>
        <row r="34">
          <cell r="G34">
            <v>43017</v>
          </cell>
          <cell r="H34" t="str">
            <v>Term Time</v>
          </cell>
        </row>
        <row r="35">
          <cell r="G35">
            <v>43024</v>
          </cell>
          <cell r="H35" t="str">
            <v>Term Time</v>
          </cell>
        </row>
        <row r="36">
          <cell r="G36">
            <v>43031</v>
          </cell>
          <cell r="H36" t="str">
            <v>Term Time</v>
          </cell>
        </row>
        <row r="37">
          <cell r="G37">
            <v>43038</v>
          </cell>
          <cell r="H37" t="str">
            <v>Term Time</v>
          </cell>
        </row>
        <row r="38">
          <cell r="G38">
            <v>43045</v>
          </cell>
          <cell r="H38" t="str">
            <v>Term Time</v>
          </cell>
        </row>
        <row r="39">
          <cell r="G39">
            <v>43052</v>
          </cell>
          <cell r="H39" t="str">
            <v>Term Time</v>
          </cell>
        </row>
        <row r="40">
          <cell r="G40">
            <v>43059</v>
          </cell>
          <cell r="H40" t="str">
            <v>Term Time</v>
          </cell>
        </row>
        <row r="41">
          <cell r="G41">
            <v>43066</v>
          </cell>
          <cell r="H41" t="str">
            <v>Term Time</v>
          </cell>
        </row>
        <row r="42">
          <cell r="G42">
            <v>43073</v>
          </cell>
          <cell r="H42" t="str">
            <v>Term Time</v>
          </cell>
        </row>
        <row r="43">
          <cell r="G43">
            <v>43080</v>
          </cell>
          <cell r="H43" t="str">
            <v>Term Time</v>
          </cell>
        </row>
        <row r="44">
          <cell r="G44">
            <v>43087</v>
          </cell>
          <cell r="H44" t="str">
            <v>Vacation</v>
          </cell>
        </row>
        <row r="45">
          <cell r="G45">
            <v>43094</v>
          </cell>
          <cell r="H45" t="str">
            <v>Vacation</v>
          </cell>
        </row>
        <row r="46">
          <cell r="G46">
            <v>43101</v>
          </cell>
          <cell r="H46" t="str">
            <v>Vacation</v>
          </cell>
        </row>
        <row r="47">
          <cell r="G47">
            <v>43108</v>
          </cell>
          <cell r="H47" t="str">
            <v>Term Time</v>
          </cell>
        </row>
        <row r="48">
          <cell r="G48">
            <v>43115</v>
          </cell>
          <cell r="H48" t="str">
            <v>Term Time</v>
          </cell>
        </row>
        <row r="49">
          <cell r="G49">
            <v>43122</v>
          </cell>
          <cell r="H49" t="str">
            <v>Term Time</v>
          </cell>
        </row>
        <row r="50">
          <cell r="G50">
            <v>43129</v>
          </cell>
          <cell r="H50" t="str">
            <v>Term Time</v>
          </cell>
        </row>
        <row r="51">
          <cell r="G51">
            <v>43136</v>
          </cell>
          <cell r="H51" t="str">
            <v>Term Time</v>
          </cell>
        </row>
        <row r="52">
          <cell r="G52">
            <v>43143</v>
          </cell>
          <cell r="H52" t="str">
            <v>Term Time</v>
          </cell>
        </row>
        <row r="53">
          <cell r="G53">
            <v>43150</v>
          </cell>
          <cell r="H53" t="str">
            <v>Term Time</v>
          </cell>
        </row>
      </sheetData>
      <sheetData sheetId="6">
        <row r="2">
          <cell r="C2" t="str">
            <v>Ref</v>
          </cell>
          <cell r="D2" t="str">
            <v>A</v>
          </cell>
          <cell r="E2" t="str">
            <v>B</v>
          </cell>
          <cell r="F2" t="str">
            <v>C</v>
          </cell>
          <cell r="G2" t="str">
            <v>D</v>
          </cell>
          <cell r="H2" t="str">
            <v>E</v>
          </cell>
        </row>
        <row r="3">
          <cell r="C3">
            <v>2</v>
          </cell>
          <cell r="D3">
            <v>3.87</v>
          </cell>
          <cell r="E3">
            <v>3.87</v>
          </cell>
          <cell r="F3">
            <v>4</v>
          </cell>
          <cell r="G3">
            <v>4.05</v>
          </cell>
          <cell r="H3">
            <v>4.05</v>
          </cell>
        </row>
        <row r="4">
          <cell r="C4">
            <v>3</v>
          </cell>
          <cell r="D4">
            <v>5.3</v>
          </cell>
          <cell r="E4">
            <v>5.3</v>
          </cell>
          <cell r="F4">
            <v>5.55</v>
          </cell>
          <cell r="G4">
            <v>5.6</v>
          </cell>
          <cell r="H4">
            <v>5.6</v>
          </cell>
        </row>
        <row r="5">
          <cell r="C5">
            <v>4</v>
          </cell>
          <cell r="D5">
            <v>6.7</v>
          </cell>
          <cell r="E5">
            <v>6.7</v>
          </cell>
          <cell r="F5">
            <v>6.95</v>
          </cell>
          <cell r="G5">
            <v>7.05</v>
          </cell>
          <cell r="H5">
            <v>7.05</v>
          </cell>
        </row>
        <row r="6">
          <cell r="C6">
            <v>5</v>
          </cell>
          <cell r="D6">
            <v>7.2</v>
          </cell>
          <cell r="E6">
            <v>7.2</v>
          </cell>
          <cell r="F6">
            <v>7.2</v>
          </cell>
          <cell r="G6">
            <v>7.5</v>
          </cell>
          <cell r="H6">
            <v>7.5</v>
          </cell>
        </row>
        <row r="7">
          <cell r="A7" t="str">
            <v>Level 1a (Spine Point 2)</v>
          </cell>
          <cell r="B7" t="str">
            <v>n/a</v>
          </cell>
          <cell r="C7">
            <v>6</v>
          </cell>
          <cell r="D7">
            <v>7.78</v>
          </cell>
          <cell r="E7">
            <v>8.02</v>
          </cell>
          <cell r="F7">
            <v>8.02</v>
          </cell>
          <cell r="G7">
            <v>8.02</v>
          </cell>
          <cell r="H7">
            <v>8.2100000000000009</v>
          </cell>
        </row>
        <row r="8">
          <cell r="A8" t="str">
            <v>Level 1b (Spine Point 3)</v>
          </cell>
          <cell r="B8" t="str">
            <v>n/a</v>
          </cell>
          <cell r="C8">
            <v>7</v>
          </cell>
          <cell r="D8">
            <v>7.97</v>
          </cell>
          <cell r="E8">
            <v>8.18</v>
          </cell>
          <cell r="F8">
            <v>8.18</v>
          </cell>
          <cell r="G8">
            <v>8.18</v>
          </cell>
          <cell r="H8">
            <v>8.3699999999999992</v>
          </cell>
        </row>
        <row r="9">
          <cell r="A9" t="str">
            <v>Level 2a (Spine Point 7)</v>
          </cell>
          <cell r="B9" t="str">
            <v>n/a</v>
          </cell>
          <cell r="C9">
            <v>8</v>
          </cell>
          <cell r="D9">
            <v>8.7100000000000009</v>
          </cell>
          <cell r="E9">
            <v>8.85</v>
          </cell>
          <cell r="F9">
            <v>8.85</v>
          </cell>
          <cell r="G9">
            <v>8.85</v>
          </cell>
          <cell r="H9">
            <v>9.0500000000000007</v>
          </cell>
        </row>
        <row r="10">
          <cell r="A10" t="str">
            <v>Level 2b (Spine Point 13)</v>
          </cell>
          <cell r="B10" t="str">
            <v>n/a</v>
          </cell>
          <cell r="C10">
            <v>9</v>
          </cell>
          <cell r="D10">
            <v>10.27</v>
          </cell>
          <cell r="E10">
            <v>10.38</v>
          </cell>
          <cell r="F10">
            <v>10.38</v>
          </cell>
          <cell r="G10">
            <v>10.38</v>
          </cell>
          <cell r="H10">
            <v>10.57</v>
          </cell>
        </row>
        <row r="11">
          <cell r="A11" t="str">
            <v>Level 3 (Spine Point 20)</v>
          </cell>
          <cell r="B11" t="str">
            <v>n/a</v>
          </cell>
          <cell r="C11">
            <v>10</v>
          </cell>
          <cell r="D11">
            <v>12.94</v>
          </cell>
          <cell r="E11">
            <v>13.08</v>
          </cell>
          <cell r="F11">
            <v>13.08</v>
          </cell>
          <cell r="G11">
            <v>13.08</v>
          </cell>
          <cell r="H11">
            <v>13.31</v>
          </cell>
        </row>
        <row r="12">
          <cell r="A12" t="str">
            <v>Level 4 (Spine Point 27)</v>
          </cell>
          <cell r="B12" t="str">
            <v>n/a</v>
          </cell>
          <cell r="C12">
            <v>11</v>
          </cell>
          <cell r="D12">
            <v>15.88</v>
          </cell>
          <cell r="E12">
            <v>16.059999999999999</v>
          </cell>
          <cell r="F12">
            <v>16.059999999999999</v>
          </cell>
          <cell r="G12">
            <v>16.059999999999999</v>
          </cell>
          <cell r="H12">
            <v>16.329999999999998</v>
          </cell>
        </row>
        <row r="13">
          <cell r="A13" t="str">
            <v>Min. Rate (Spine Point 30)</v>
          </cell>
          <cell r="B13" t="str">
            <v>n/a</v>
          </cell>
          <cell r="C13">
            <v>12</v>
          </cell>
          <cell r="D13">
            <v>17.829999999999998</v>
          </cell>
          <cell r="E13">
            <v>17.829999999999998</v>
          </cell>
          <cell r="F13">
            <v>17.829999999999998</v>
          </cell>
          <cell r="G13">
            <v>17.829999999999998</v>
          </cell>
          <cell r="H13">
            <v>17.829999999999998</v>
          </cell>
        </row>
        <row r="14">
          <cell r="A14" t="str">
            <v>Demonstrator Rate</v>
          </cell>
          <cell r="B14" t="str">
            <v>n/a</v>
          </cell>
          <cell r="C14">
            <v>13</v>
          </cell>
          <cell r="D14">
            <v>12.53</v>
          </cell>
          <cell r="E14">
            <v>12.66</v>
          </cell>
          <cell r="F14">
            <v>12.66</v>
          </cell>
          <cell r="G14">
            <v>12.66</v>
          </cell>
          <cell r="H14">
            <v>12.88</v>
          </cell>
        </row>
        <row r="15">
          <cell r="A15" t="str">
            <v>Standard Rate (Excel Interns)</v>
          </cell>
          <cell r="B15" t="str">
            <v>n/a</v>
          </cell>
          <cell r="C15">
            <v>14</v>
          </cell>
          <cell r="D15">
            <v>7.87</v>
          </cell>
          <cell r="E15">
            <v>7.87</v>
          </cell>
          <cell r="F15">
            <v>7.87</v>
          </cell>
          <cell r="G15">
            <v>7.87</v>
          </cell>
          <cell r="H15">
            <v>8.2100000000000009</v>
          </cell>
        </row>
        <row r="16">
          <cell r="A16" t="str">
            <v>Standard Rate (£7.50/hour)</v>
          </cell>
          <cell r="B16" t="str">
            <v>n/a</v>
          </cell>
          <cell r="C16">
            <v>15</v>
          </cell>
          <cell r="D16">
            <v>7.5</v>
          </cell>
          <cell r="E16">
            <v>7.5</v>
          </cell>
          <cell r="F16">
            <v>7.5</v>
          </cell>
          <cell r="G16">
            <v>7.5</v>
          </cell>
          <cell r="H16">
            <v>7.5</v>
          </cell>
        </row>
        <row r="17">
          <cell r="A17" t="str">
            <v>Standard Rate (EYC)</v>
          </cell>
          <cell r="B17" t="str">
            <v>n/a</v>
          </cell>
          <cell r="C17">
            <v>16</v>
          </cell>
          <cell r="D17">
            <v>7.87</v>
          </cell>
          <cell r="E17">
            <v>7.87</v>
          </cell>
          <cell r="F17">
            <v>7.87</v>
          </cell>
          <cell r="G17">
            <v>7.87</v>
          </cell>
          <cell r="H17">
            <v>7.87</v>
          </cell>
        </row>
        <row r="18">
          <cell r="A18" t="str">
            <v>Invigilator (£8.80/hour)</v>
          </cell>
          <cell r="B18" t="str">
            <v>n/a</v>
          </cell>
          <cell r="C18">
            <v>17</v>
          </cell>
          <cell r="D18">
            <v>8.8000000000000007</v>
          </cell>
          <cell r="E18">
            <v>8.8000000000000007</v>
          </cell>
          <cell r="F18">
            <v>8.8000000000000007</v>
          </cell>
          <cell r="G18">
            <v>8.8000000000000007</v>
          </cell>
          <cell r="H18">
            <v>8.8000000000000007</v>
          </cell>
        </row>
        <row r="19">
          <cell r="A19" t="str">
            <v>Senior Invig. (£12.10/hour)</v>
          </cell>
          <cell r="B19" t="str">
            <v>n/a</v>
          </cell>
          <cell r="C19">
            <v>18</v>
          </cell>
          <cell r="D19">
            <v>12.1</v>
          </cell>
          <cell r="E19">
            <v>12.1</v>
          </cell>
          <cell r="F19">
            <v>12.1</v>
          </cell>
          <cell r="G19">
            <v>12.1</v>
          </cell>
          <cell r="H19">
            <v>12.1</v>
          </cell>
        </row>
        <row r="20">
          <cell r="A20" t="str">
            <v>Ambassador</v>
          </cell>
          <cell r="B20" t="str">
            <v>n/a</v>
          </cell>
          <cell r="C20">
            <v>19</v>
          </cell>
          <cell r="D20">
            <v>6.7</v>
          </cell>
          <cell r="E20">
            <v>6.7</v>
          </cell>
          <cell r="F20">
            <v>6.95</v>
          </cell>
          <cell r="G20">
            <v>7.05</v>
          </cell>
          <cell r="H20">
            <v>7.05</v>
          </cell>
        </row>
        <row r="21">
          <cell r="A21" t="str">
            <v>Lead Ambassador</v>
          </cell>
          <cell r="B21" t="str">
            <v>n/a</v>
          </cell>
          <cell r="C21">
            <v>20</v>
          </cell>
          <cell r="D21">
            <v>8.5</v>
          </cell>
          <cell r="E21">
            <v>8.5</v>
          </cell>
          <cell r="F21">
            <v>8.5</v>
          </cell>
          <cell r="G21">
            <v>8.5</v>
          </cell>
          <cell r="H21">
            <v>8.5</v>
          </cell>
        </row>
        <row r="22">
          <cell r="A22" t="str">
            <v>Open Days</v>
          </cell>
          <cell r="B22" t="str">
            <v>n/a</v>
          </cell>
          <cell r="C22">
            <v>21</v>
          </cell>
          <cell r="D22">
            <v>7.78</v>
          </cell>
          <cell r="E22">
            <v>7.78</v>
          </cell>
          <cell r="F22">
            <v>7.78</v>
          </cell>
          <cell r="G22">
            <v>7.78</v>
          </cell>
          <cell r="H22">
            <v>7.78</v>
          </cell>
        </row>
        <row r="23">
          <cell r="A23" t="str">
            <v>Graduation Days</v>
          </cell>
          <cell r="B23" t="str">
            <v>n/a</v>
          </cell>
          <cell r="C23">
            <v>22</v>
          </cell>
          <cell r="D23">
            <v>8.8000000000000007</v>
          </cell>
          <cell r="E23">
            <v>8.8000000000000007</v>
          </cell>
          <cell r="F23">
            <v>8.8000000000000007</v>
          </cell>
          <cell r="G23">
            <v>8.8000000000000007</v>
          </cell>
          <cell r="H23">
            <v>8.8000000000000007</v>
          </cell>
        </row>
        <row r="24">
          <cell r="A24" t="str">
            <v>Confirmation and Clearing</v>
          </cell>
          <cell r="B24" t="str">
            <v>n/a</v>
          </cell>
          <cell r="C24">
            <v>23</v>
          </cell>
          <cell r="D24">
            <v>8.7100000000000009</v>
          </cell>
          <cell r="E24">
            <v>8.85</v>
          </cell>
          <cell r="F24">
            <v>8.85</v>
          </cell>
          <cell r="G24">
            <v>8.85</v>
          </cell>
          <cell r="H24">
            <v>9.0500000000000007</v>
          </cell>
        </row>
        <row r="25">
          <cell r="A25" t="str">
            <v>Learning Support Assistant</v>
          </cell>
          <cell r="B25" t="str">
            <v>n/a</v>
          </cell>
          <cell r="C25">
            <v>24</v>
          </cell>
          <cell r="D25">
            <v>10.56</v>
          </cell>
          <cell r="E25">
            <v>10.68</v>
          </cell>
          <cell r="F25">
            <v>10.68</v>
          </cell>
          <cell r="G25">
            <v>10.68</v>
          </cell>
          <cell r="H25">
            <v>10.87</v>
          </cell>
        </row>
        <row r="26">
          <cell r="A26" t="str">
            <v>BLANK FOR FUTURE EXPANSION</v>
          </cell>
          <cell r="B26" t="str">
            <v>n/a</v>
          </cell>
          <cell r="C26">
            <v>25</v>
          </cell>
          <cell r="D26">
            <v>0</v>
          </cell>
          <cell r="E26">
            <v>0</v>
          </cell>
          <cell r="F26">
            <v>0</v>
          </cell>
          <cell r="G26">
            <v>0</v>
          </cell>
          <cell r="H26">
            <v>0</v>
          </cell>
        </row>
        <row r="27">
          <cell r="A27" t="str">
            <v>BLANK FOR FUTURE EXPANSION</v>
          </cell>
          <cell r="B27" t="str">
            <v>n/a</v>
          </cell>
          <cell r="C27">
            <v>26</v>
          </cell>
          <cell r="D27">
            <v>0</v>
          </cell>
          <cell r="E27">
            <v>0</v>
          </cell>
          <cell r="F27">
            <v>0</v>
          </cell>
          <cell r="G27">
            <v>0</v>
          </cell>
          <cell r="H27">
            <v>0</v>
          </cell>
        </row>
        <row r="28">
          <cell r="A28" t="str">
            <v>BLANK FOR FUTURE EXPANSION</v>
          </cell>
          <cell r="B28" t="str">
            <v>n/a</v>
          </cell>
          <cell r="C28">
            <v>27</v>
          </cell>
          <cell r="D28">
            <v>0</v>
          </cell>
          <cell r="E28">
            <v>0</v>
          </cell>
          <cell r="F28">
            <v>0</v>
          </cell>
          <cell r="G28">
            <v>0</v>
          </cell>
          <cell r="H28">
            <v>0</v>
          </cell>
        </row>
        <row r="29">
          <cell r="A29" t="str">
            <v>Minimum Wage</v>
          </cell>
          <cell r="B29" t="str">
            <v>n/a</v>
          </cell>
          <cell r="C29">
            <v>28</v>
          </cell>
          <cell r="D29">
            <v>0</v>
          </cell>
          <cell r="E29">
            <v>0</v>
          </cell>
          <cell r="F29">
            <v>0</v>
          </cell>
          <cell r="G29">
            <v>0</v>
          </cell>
          <cell r="H29">
            <v>0</v>
          </cell>
        </row>
        <row r="30">
          <cell r="A30" t="str">
            <v>Select type of work first</v>
          </cell>
          <cell r="B30" t="str">
            <v>n/a</v>
          </cell>
          <cell r="C30">
            <v>29</v>
          </cell>
          <cell r="D30">
            <v>0</v>
          </cell>
          <cell r="E30">
            <v>0</v>
          </cell>
          <cell r="F30">
            <v>0</v>
          </cell>
          <cell r="G30">
            <v>0</v>
          </cell>
          <cell r="H30">
            <v>0</v>
          </cell>
        </row>
      </sheetData>
      <sheetData sheetId="7">
        <row r="5">
          <cell r="A5" t="str">
            <v>Please select type of work</v>
          </cell>
          <cell r="B5" t="str">
            <v>----</v>
          </cell>
          <cell r="C5" t="str">
            <v>----</v>
          </cell>
        </row>
        <row r="6">
          <cell r="A6" t="str">
            <v>Administrative Work</v>
          </cell>
          <cell r="B6">
            <v>4011</v>
          </cell>
          <cell r="C6" t="str">
            <v>FEES</v>
          </cell>
        </row>
        <row r="7">
          <cell r="A7" t="str">
            <v>Arts on Campus</v>
          </cell>
          <cell r="B7">
            <v>4006</v>
          </cell>
          <cell r="C7" t="str">
            <v>FEES</v>
          </cell>
        </row>
        <row r="8">
          <cell r="A8" t="str">
            <v>Catering Work</v>
          </cell>
          <cell r="B8">
            <v>4012</v>
          </cell>
          <cell r="C8" t="str">
            <v>FEES</v>
          </cell>
        </row>
        <row r="9">
          <cell r="A9" t="str">
            <v>Cleaning Work</v>
          </cell>
          <cell r="B9">
            <v>4013</v>
          </cell>
          <cell r="C9" t="str">
            <v>FEES</v>
          </cell>
        </row>
        <row r="10">
          <cell r="A10" t="str">
            <v>Consultancy</v>
          </cell>
          <cell r="B10">
            <v>4114</v>
          </cell>
          <cell r="C10" t="str">
            <v>FEES</v>
          </cell>
        </row>
        <row r="11">
          <cell r="A11" t="str">
            <v>Demonstrator</v>
          </cell>
          <cell r="B11">
            <v>4000</v>
          </cell>
          <cell r="C11" t="str">
            <v>DEMO</v>
          </cell>
        </row>
        <row r="12">
          <cell r="A12" t="str">
            <v>Early Years Centre Work</v>
          </cell>
          <cell r="B12">
            <v>4007</v>
          </cell>
          <cell r="C12" t="str">
            <v>FEES</v>
          </cell>
        </row>
        <row r="13">
          <cell r="A13" t="str">
            <v>Exam Invigilation</v>
          </cell>
          <cell r="B13">
            <v>4016</v>
          </cell>
          <cell r="C13" t="str">
            <v>FEES</v>
          </cell>
        </row>
        <row r="14">
          <cell r="A14" t="str">
            <v>Excel Internship</v>
          </cell>
          <cell r="B14">
            <v>4040</v>
          </cell>
          <cell r="C14" t="str">
            <v>ESI1</v>
          </cell>
        </row>
        <row r="15">
          <cell r="A15" t="str">
            <v>Lecturing</v>
          </cell>
          <cell r="B15">
            <v>4015</v>
          </cell>
          <cell r="C15" t="str">
            <v>FEES</v>
          </cell>
        </row>
        <row r="16">
          <cell r="A16" t="str">
            <v>Library Work</v>
          </cell>
          <cell r="B16">
            <v>4004</v>
          </cell>
          <cell r="C16" t="str">
            <v>FEES</v>
          </cell>
        </row>
        <row r="17">
          <cell r="A17" t="str">
            <v>Marking</v>
          </cell>
          <cell r="B17">
            <v>4106</v>
          </cell>
          <cell r="C17" t="str">
            <v>FEES</v>
          </cell>
        </row>
        <row r="18">
          <cell r="A18" t="str">
            <v>Research Assistance</v>
          </cell>
          <cell r="B18">
            <v>4005</v>
          </cell>
          <cell r="C18" t="str">
            <v>FEES</v>
          </cell>
        </row>
        <row r="19">
          <cell r="A19" t="str">
            <v>Sport and Wellbeing Work</v>
          </cell>
          <cell r="B19">
            <v>4009</v>
          </cell>
          <cell r="C19" t="str">
            <v>FEES</v>
          </cell>
        </row>
        <row r="20">
          <cell r="A20" t="str">
            <v>Student Demonstrator</v>
          </cell>
          <cell r="B20">
            <v>4000</v>
          </cell>
          <cell r="C20" t="str">
            <v>DEMO</v>
          </cell>
        </row>
        <row r="21">
          <cell r="A21" t="str">
            <v>Student Ambassador</v>
          </cell>
          <cell r="B21">
            <v>4019</v>
          </cell>
          <cell r="C21" t="str">
            <v>FEES</v>
          </cell>
        </row>
        <row r="22">
          <cell r="A22" t="str">
            <v>Student Helper</v>
          </cell>
          <cell r="B22">
            <v>4113</v>
          </cell>
          <cell r="C22" t="str">
            <v>FEES</v>
          </cell>
        </row>
      </sheetData>
      <sheetData sheetId="8">
        <row r="1">
          <cell r="B1" t="str">
            <v>Department</v>
          </cell>
          <cell r="C1" t="str">
            <v>Headline Bucket Post</v>
          </cell>
          <cell r="D1" t="str">
            <v>TBNK</v>
          </cell>
          <cell r="E1" t="str">
            <v>FEES</v>
          </cell>
          <cell r="F1" t="str">
            <v>DEMO</v>
          </cell>
          <cell r="G1" t="str">
            <v>EXTEX</v>
          </cell>
          <cell r="H1" t="str">
            <v>ESI1</v>
          </cell>
        </row>
        <row r="2">
          <cell r="B2" t="str">
            <v>Central Faculty (FBLA)</v>
          </cell>
          <cell r="C2" t="str">
            <v>F100</v>
          </cell>
          <cell r="D2" t="str">
            <v>F100-TBNK</v>
          </cell>
          <cell r="E2" t="str">
            <v>F100-FEES</v>
          </cell>
          <cell r="F2" t="str">
            <v>F100-DEMO</v>
          </cell>
          <cell r="G2" t="str">
            <v>F100-EXTEX</v>
          </cell>
          <cell r="H2" t="str">
            <v>F100-ESI1</v>
          </cell>
        </row>
        <row r="3">
          <cell r="B3" t="str">
            <v>Faculty Operating Service (FBLA)</v>
          </cell>
          <cell r="C3" t="str">
            <v>TX01</v>
          </cell>
          <cell r="D3" t="str">
            <v>TX01-TBNK</v>
          </cell>
          <cell r="E3" t="str">
            <v>TX01-FEES</v>
          </cell>
          <cell r="F3" t="str">
            <v>TX01-DEMO</v>
          </cell>
          <cell r="G3" t="str">
            <v>TX01-EXTEX</v>
          </cell>
          <cell r="H3" t="str">
            <v>TX01-ESI1</v>
          </cell>
        </row>
        <row r="4">
          <cell r="B4" t="str">
            <v>Southampton Business School</v>
          </cell>
          <cell r="C4" t="str">
            <v>TR00</v>
          </cell>
          <cell r="D4" t="str">
            <v>TR00-TBNK</v>
          </cell>
          <cell r="E4" t="str">
            <v>TR00-FEES</v>
          </cell>
          <cell r="F4" t="str">
            <v>TR00-DEMO</v>
          </cell>
          <cell r="G4" t="str">
            <v>TR00-EXTEX</v>
          </cell>
          <cell r="H4" t="str">
            <v>TR00-ESI1</v>
          </cell>
        </row>
        <row r="5">
          <cell r="B5" t="str">
            <v>Southampton Law School</v>
          </cell>
          <cell r="C5" t="str">
            <v>JJ00</v>
          </cell>
          <cell r="D5" t="str">
            <v>JJ00-TBNK</v>
          </cell>
          <cell r="E5" t="str">
            <v>JJ00-FEES</v>
          </cell>
          <cell r="F5" t="str">
            <v>JJ00-DEMO</v>
          </cell>
          <cell r="G5" t="str">
            <v>JJ00-EXTEX</v>
          </cell>
          <cell r="H5" t="str">
            <v>JJ00-ESI1</v>
          </cell>
        </row>
        <row r="6">
          <cell r="B6" t="str">
            <v>Winchester School of Art</v>
          </cell>
          <cell r="C6" t="str">
            <v>FH00</v>
          </cell>
          <cell r="D6" t="str">
            <v>FH00-TBNK</v>
          </cell>
          <cell r="E6" t="str">
            <v>FH00-FEES</v>
          </cell>
          <cell r="F6" t="str">
            <v>FH00-DEMO</v>
          </cell>
          <cell r="G6" t="str">
            <v>FH00-EXTEX</v>
          </cell>
          <cell r="H6" t="str">
            <v>FH00-ESI1</v>
          </cell>
        </row>
        <row r="7">
          <cell r="B7" t="str">
            <v>Central Faculty (FEE)</v>
          </cell>
          <cell r="C7" t="str">
            <v>F200</v>
          </cell>
          <cell r="D7" t="str">
            <v>F200-TBNK</v>
          </cell>
          <cell r="E7" t="str">
            <v>F200-FEES</v>
          </cell>
          <cell r="F7" t="str">
            <v>F200-DEMO</v>
          </cell>
          <cell r="G7" t="str">
            <v>F200-EXTEX</v>
          </cell>
          <cell r="H7" t="str">
            <v>F200-ESI1</v>
          </cell>
        </row>
        <row r="8">
          <cell r="B8" t="str">
            <v>Faculty Operating Service (FEE)</v>
          </cell>
          <cell r="C8" t="str">
            <v>TX02</v>
          </cell>
          <cell r="D8" t="str">
            <v>TX02-TBNK</v>
          </cell>
          <cell r="E8" t="str">
            <v>TX02-FEES</v>
          </cell>
          <cell r="F8" t="str">
            <v>TX02-DEMO</v>
          </cell>
          <cell r="G8" t="str">
            <v>TX02-EXTEX</v>
          </cell>
          <cell r="H8" t="str">
            <v>TX02-ESI1</v>
          </cell>
        </row>
        <row r="9">
          <cell r="B9" t="str">
            <v>Aero, Astro and Comp. Engineering</v>
          </cell>
          <cell r="C9" t="str">
            <v>AK00</v>
          </cell>
          <cell r="D9" t="str">
            <v>AK00-TBNK</v>
          </cell>
          <cell r="E9" t="str">
            <v>AK00-FEES</v>
          </cell>
          <cell r="F9" t="str">
            <v>AK00-DEMO</v>
          </cell>
          <cell r="G9" t="str">
            <v>AK00-EXTEX</v>
          </cell>
          <cell r="H9" t="str">
            <v>AK00-ESI1</v>
          </cell>
        </row>
        <row r="10">
          <cell r="B10" t="str">
            <v>Civil, Maritime and Env. Engineering and Science</v>
          </cell>
          <cell r="C10" t="str">
            <v>MJ00</v>
          </cell>
          <cell r="D10" t="str">
            <v>MJ00-TBNK</v>
          </cell>
          <cell r="E10" t="str">
            <v>MJ00-FEES</v>
          </cell>
          <cell r="F10" t="str">
            <v>MJ00-DEMO</v>
          </cell>
          <cell r="G10" t="str">
            <v>MJ00-EXTEX</v>
          </cell>
          <cell r="H10" t="str">
            <v>MJ00-ESI1</v>
          </cell>
        </row>
        <row r="11">
          <cell r="B11" t="str">
            <v>Education Hub</v>
          </cell>
          <cell r="C11" t="str">
            <v>MM00</v>
          </cell>
          <cell r="D11" t="str">
            <v>MM00-TBNK</v>
          </cell>
          <cell r="E11" t="str">
            <v>MM00-FEES</v>
          </cell>
          <cell r="F11" t="str">
            <v>MM00-DEMO</v>
          </cell>
          <cell r="G11" t="str">
            <v>MM00-EXTEX</v>
          </cell>
          <cell r="H11" t="str">
            <v>MM00-ESI1</v>
          </cell>
        </row>
        <row r="12">
          <cell r="B12" t="str">
            <v>Engineering Sciences Unit</v>
          </cell>
          <cell r="C12" t="str">
            <v>KK00</v>
          </cell>
          <cell r="D12" t="str">
            <v>KK00-TBNK</v>
          </cell>
          <cell r="E12" t="str">
            <v>KK00-FEES</v>
          </cell>
          <cell r="F12" t="str">
            <v>KK00-DEMO</v>
          </cell>
          <cell r="G12" t="str">
            <v>KK00-EXTEX</v>
          </cell>
          <cell r="H12" t="str">
            <v>KK00-ESI1</v>
          </cell>
        </row>
        <row r="13">
          <cell r="B13" t="str">
            <v>Enterprise</v>
          </cell>
          <cell r="C13" t="str">
            <v>LH00</v>
          </cell>
          <cell r="D13" t="str">
            <v>LH00-TBNK</v>
          </cell>
          <cell r="E13" t="str">
            <v>LH00-FEES</v>
          </cell>
          <cell r="F13" t="str">
            <v>LH00-DEMO</v>
          </cell>
          <cell r="G13" t="str">
            <v>LH00-EXTEX</v>
          </cell>
          <cell r="H13" t="str">
            <v>LH00-ESI1</v>
          </cell>
        </row>
        <row r="14">
          <cell r="B14" t="str">
            <v>Institute of Sound and Vibration Research</v>
          </cell>
          <cell r="C14" t="str">
            <v>KR00</v>
          </cell>
          <cell r="D14" t="str">
            <v>KR00-TBNK</v>
          </cell>
          <cell r="E14" t="str">
            <v>KR00-FEES</v>
          </cell>
          <cell r="F14" t="str">
            <v>KR00-DEMO</v>
          </cell>
          <cell r="G14" t="str">
            <v>KR00-EXTEX</v>
          </cell>
          <cell r="H14" t="str">
            <v>KR00-ESI1</v>
          </cell>
        </row>
        <row r="15">
          <cell r="B15" t="str">
            <v>Maritime Institute</v>
          </cell>
          <cell r="C15" t="str">
            <v>EF00</v>
          </cell>
          <cell r="D15" t="str">
            <v>EF00-TBNK</v>
          </cell>
          <cell r="E15" t="str">
            <v>EF00-FEES</v>
          </cell>
          <cell r="F15" t="str">
            <v>EF00-DEMO</v>
          </cell>
          <cell r="G15" t="str">
            <v>EF00-EXTEX</v>
          </cell>
          <cell r="H15" t="str">
            <v>EF00-ESI1</v>
          </cell>
        </row>
        <row r="16">
          <cell r="B16" t="str">
            <v>Central Faculty (FHS)</v>
          </cell>
          <cell r="C16" t="str">
            <v>MR00</v>
          </cell>
          <cell r="D16" t="str">
            <v>MR00-TBNK</v>
          </cell>
          <cell r="E16" t="str">
            <v>MR00-FEES</v>
          </cell>
          <cell r="F16" t="str">
            <v>MR00-DEMO</v>
          </cell>
          <cell r="G16" t="str">
            <v>MR00-EXTEX</v>
          </cell>
          <cell r="H16" t="str">
            <v>MR00-ESI1</v>
          </cell>
        </row>
        <row r="17">
          <cell r="B17" t="str">
            <v>Faculty Operating Service (FHS)</v>
          </cell>
          <cell r="C17" t="str">
            <v>TX03</v>
          </cell>
          <cell r="D17" t="str">
            <v>TX03-TBNK</v>
          </cell>
          <cell r="E17" t="str">
            <v>TX03-FEES</v>
          </cell>
          <cell r="F17" t="str">
            <v>TX03-DEMO</v>
          </cell>
          <cell r="G17" t="str">
            <v>TX03-EXTEX</v>
          </cell>
          <cell r="H17" t="str">
            <v>TX03-ESI1</v>
          </cell>
        </row>
        <row r="18">
          <cell r="B18" t="str">
            <v>Centre for Innovation and Leadership in Health Sciences</v>
          </cell>
          <cell r="C18" t="str">
            <v>BN00</v>
          </cell>
          <cell r="D18" t="str">
            <v>BN00-TBNK</v>
          </cell>
          <cell r="E18" t="str">
            <v>BN00-FEES</v>
          </cell>
          <cell r="F18" t="str">
            <v>BN00-DEMO</v>
          </cell>
          <cell r="G18" t="str">
            <v>BN00-EXTEX</v>
          </cell>
          <cell r="H18" t="str">
            <v>BN00-ESI1</v>
          </cell>
        </row>
        <row r="19">
          <cell r="B19" t="str">
            <v>Professional Practice in Health Sciences</v>
          </cell>
          <cell r="C19" t="str">
            <v>KE00</v>
          </cell>
          <cell r="D19" t="str">
            <v>KE00-TBNK</v>
          </cell>
          <cell r="E19" t="str">
            <v>KE00-FEES</v>
          </cell>
          <cell r="F19" t="str">
            <v>KE00-DEMO</v>
          </cell>
          <cell r="G19" t="str">
            <v>KE00-EXTEX</v>
          </cell>
          <cell r="H19" t="str">
            <v>KE00-ESI1</v>
          </cell>
        </row>
        <row r="20">
          <cell r="B20" t="str">
            <v>Central Faculty (Humanities)</v>
          </cell>
          <cell r="C20" t="str">
            <v>F400/KW01</v>
          </cell>
          <cell r="D20" t="str">
            <v>KW01-TBNK</v>
          </cell>
          <cell r="E20" t="str">
            <v>F400-FEES</v>
          </cell>
          <cell r="F20" t="str">
            <v>F400-DEMO</v>
          </cell>
          <cell r="G20" t="str">
            <v>KW01-EXTEX</v>
          </cell>
          <cell r="H20" t="str">
            <v>F400-ESI1</v>
          </cell>
        </row>
        <row r="21">
          <cell r="B21" t="str">
            <v>Faculty Operating Service (Humanities)</v>
          </cell>
          <cell r="C21" t="str">
            <v>TX04</v>
          </cell>
          <cell r="D21" t="str">
            <v>TX04-TBNK</v>
          </cell>
          <cell r="E21" t="str">
            <v>TX04-FEES</v>
          </cell>
          <cell r="F21" t="str">
            <v>TX04-DEMO</v>
          </cell>
          <cell r="G21" t="str">
            <v>TX04-EXTEX</v>
          </cell>
          <cell r="H21" t="str">
            <v>TX04-ESI1</v>
          </cell>
        </row>
        <row r="22">
          <cell r="B22" t="str">
            <v>Archaeology</v>
          </cell>
          <cell r="C22" t="str">
            <v>KW06</v>
          </cell>
          <cell r="D22" t="str">
            <v>KW06-TBNK</v>
          </cell>
          <cell r="E22" t="str">
            <v>KW06-FEES</v>
          </cell>
          <cell r="F22" t="str">
            <v>KW06-DEMO</v>
          </cell>
          <cell r="G22" t="str">
            <v>KW06-EXTEX</v>
          </cell>
          <cell r="H22" t="str">
            <v>KW06-ESI1</v>
          </cell>
        </row>
        <row r="23">
          <cell r="B23" t="str">
            <v>English</v>
          </cell>
          <cell r="C23" t="str">
            <v>KW03</v>
          </cell>
          <cell r="D23" t="str">
            <v>KW03-TBNK</v>
          </cell>
          <cell r="E23" t="str">
            <v>KW03-FEES</v>
          </cell>
          <cell r="F23" t="str">
            <v>KW03-DEMO</v>
          </cell>
          <cell r="G23" t="str">
            <v>KW03-EXTEX</v>
          </cell>
          <cell r="H23" t="str">
            <v>KW03-ESI1</v>
          </cell>
        </row>
        <row r="24">
          <cell r="B24" t="str">
            <v>Film</v>
          </cell>
          <cell r="C24" t="str">
            <v>KW08</v>
          </cell>
          <cell r="D24" t="str">
            <v>KW08-TBNK</v>
          </cell>
          <cell r="E24" t="str">
            <v>KW08-FEES</v>
          </cell>
          <cell r="F24" t="str">
            <v>KW08-DEMO</v>
          </cell>
          <cell r="G24" t="str">
            <v>KW08-EXTEX</v>
          </cell>
          <cell r="H24" t="str">
            <v>KW08-ESI1</v>
          </cell>
        </row>
        <row r="25">
          <cell r="B25" t="str">
            <v>History</v>
          </cell>
          <cell r="C25" t="str">
            <v>KW04</v>
          </cell>
          <cell r="D25" t="str">
            <v>KW04-TBNK</v>
          </cell>
          <cell r="E25" t="str">
            <v>KW04-FEES</v>
          </cell>
          <cell r="F25" t="str">
            <v>KW04-DEMO</v>
          </cell>
          <cell r="G25" t="str">
            <v>KW04-EXTEX</v>
          </cell>
          <cell r="H25" t="str">
            <v>KW04-ESI1</v>
          </cell>
        </row>
        <row r="26">
          <cell r="B26" t="str">
            <v>Modern Languages</v>
          </cell>
          <cell r="C26" t="str">
            <v>KW02</v>
          </cell>
          <cell r="D26" t="str">
            <v>KW02-TBNK</v>
          </cell>
          <cell r="E26" t="str">
            <v>KW02-FEES</v>
          </cell>
          <cell r="F26" t="str">
            <v>KW02-DEMO</v>
          </cell>
          <cell r="G26" t="str">
            <v>KW02-EXTEX</v>
          </cell>
          <cell r="H26" t="str">
            <v>KW02-ESI1</v>
          </cell>
        </row>
        <row r="27">
          <cell r="B27" t="str">
            <v>Music</v>
          </cell>
          <cell r="C27" t="str">
            <v>KW07</v>
          </cell>
          <cell r="D27" t="str">
            <v>KW07-TBNK</v>
          </cell>
          <cell r="E27" t="str">
            <v>KW07-FEES</v>
          </cell>
          <cell r="F27" t="str">
            <v>KW07-DEMO</v>
          </cell>
          <cell r="G27" t="str">
            <v>KW07-EXTEX</v>
          </cell>
          <cell r="H27" t="str">
            <v>KW07-ESI1</v>
          </cell>
        </row>
        <row r="28">
          <cell r="B28" t="str">
            <v>Philosophy</v>
          </cell>
          <cell r="C28" t="str">
            <v>KW05</v>
          </cell>
          <cell r="D28" t="str">
            <v>KW05-TBNK</v>
          </cell>
          <cell r="E28" t="str">
            <v>KW05-FEES</v>
          </cell>
          <cell r="F28" t="str">
            <v>KW05-DEMO</v>
          </cell>
          <cell r="G28" t="str">
            <v>KW05-EXTEX</v>
          </cell>
          <cell r="H28" t="str">
            <v>KW05-ESI1</v>
          </cell>
        </row>
        <row r="29">
          <cell r="B29" t="str">
            <v>Central Faculty (Medicine)</v>
          </cell>
          <cell r="C29" t="str">
            <v>RJ00</v>
          </cell>
          <cell r="D29" t="str">
            <v>RJ00-TBNK</v>
          </cell>
          <cell r="E29" t="str">
            <v>RJ00-FEES</v>
          </cell>
          <cell r="F29" t="str">
            <v>RJ00-DEMO</v>
          </cell>
          <cell r="G29" t="str">
            <v>RJ00-EXTEX</v>
          </cell>
          <cell r="H29" t="str">
            <v>RJ00-ESI1</v>
          </cell>
        </row>
        <row r="30">
          <cell r="B30" t="str">
            <v>Faculty Operating Service (Medicine)</v>
          </cell>
          <cell r="C30" t="str">
            <v>TX05</v>
          </cell>
          <cell r="D30" t="str">
            <v>TX05-TBNK</v>
          </cell>
          <cell r="E30" t="str">
            <v>TX05-FEES</v>
          </cell>
          <cell r="F30" t="str">
            <v>TX05-DEMO</v>
          </cell>
          <cell r="G30" t="str">
            <v>TX05-EXTEX</v>
          </cell>
          <cell r="H30" t="str">
            <v>TX05-ESI1</v>
          </cell>
        </row>
        <row r="31">
          <cell r="B31" t="str">
            <v>Cancer Sciences</v>
          </cell>
          <cell r="C31" t="str">
            <v>RJ04</v>
          </cell>
          <cell r="D31" t="str">
            <v>RJ04-TBNK</v>
          </cell>
          <cell r="E31" t="str">
            <v>RJ04-FEES</v>
          </cell>
          <cell r="F31" t="str">
            <v>RJ04-DEMO</v>
          </cell>
          <cell r="G31" t="str">
            <v>RJ04-EXTEX</v>
          </cell>
          <cell r="H31" t="str">
            <v>RJ04-ESI1</v>
          </cell>
        </row>
        <row r="32">
          <cell r="B32" t="str">
            <v>Clinical and Experimental Sciences</v>
          </cell>
          <cell r="C32" t="str">
            <v>RJ08</v>
          </cell>
          <cell r="D32" t="str">
            <v>RJ08-TBNK</v>
          </cell>
          <cell r="E32" t="str">
            <v>RJ08-FEES</v>
          </cell>
          <cell r="F32" t="str">
            <v>RJ08-DEMO</v>
          </cell>
          <cell r="G32" t="str">
            <v>RJ08-EXTEX</v>
          </cell>
          <cell r="H32" t="str">
            <v>RJ08-ESI1</v>
          </cell>
        </row>
        <row r="33">
          <cell r="B33" t="str">
            <v>Human Development and Health</v>
          </cell>
          <cell r="C33" t="str">
            <v>RJ07</v>
          </cell>
          <cell r="D33" t="str">
            <v>RJ07-TBNK</v>
          </cell>
          <cell r="E33" t="str">
            <v>RJ07-FEES</v>
          </cell>
          <cell r="F33" t="str">
            <v>RJ07-DEMO</v>
          </cell>
          <cell r="G33" t="str">
            <v>RJ07-EXTEX</v>
          </cell>
          <cell r="H33" t="str">
            <v>RJ07-ESI1</v>
          </cell>
        </row>
        <row r="34">
          <cell r="B34" t="str">
            <v>Medical Education</v>
          </cell>
          <cell r="C34" t="str">
            <v>RJ01</v>
          </cell>
          <cell r="D34" t="str">
            <v>RJ01-TBNK</v>
          </cell>
          <cell r="E34" t="str">
            <v>RJ01-FEES</v>
          </cell>
          <cell r="F34" t="str">
            <v>RJ01-DEMO</v>
          </cell>
          <cell r="G34" t="str">
            <v>RJ01-EXTEX</v>
          </cell>
          <cell r="H34" t="str">
            <v>RJ01-ESI1</v>
          </cell>
        </row>
        <row r="35">
          <cell r="B35" t="str">
            <v>Primary Care and Population Sciences</v>
          </cell>
          <cell r="C35" t="str">
            <v>RJ02</v>
          </cell>
          <cell r="D35" t="str">
            <v>RJ02-TBNK</v>
          </cell>
          <cell r="E35" t="str">
            <v>RJ02-FEES</v>
          </cell>
          <cell r="F35" t="str">
            <v>RJ02-DEMO</v>
          </cell>
          <cell r="G35" t="str">
            <v>RJ02-EXTEX</v>
          </cell>
          <cell r="H35" t="str">
            <v>RJ02-ESI1</v>
          </cell>
        </row>
        <row r="36">
          <cell r="B36" t="str">
            <v>Wessex Institute (except NETSCC)</v>
          </cell>
          <cell r="C36" t="str">
            <v>RJ10</v>
          </cell>
          <cell r="D36" t="str">
            <v>RJ10-TBNK</v>
          </cell>
          <cell r="E36" t="str">
            <v>RJ10-FEES</v>
          </cell>
          <cell r="F36" t="str">
            <v>RJ10-DEMO</v>
          </cell>
          <cell r="G36" t="str">
            <v>RJ10-EXTEX</v>
          </cell>
          <cell r="H36" t="str">
            <v>RJ10-ESI1</v>
          </cell>
        </row>
        <row r="37">
          <cell r="B37" t="str">
            <v>NETSCC</v>
          </cell>
          <cell r="C37" t="str">
            <v>VB00</v>
          </cell>
          <cell r="D37" t="str">
            <v>VB00-TBNK</v>
          </cell>
          <cell r="E37" t="str">
            <v>VB00-FEES</v>
          </cell>
          <cell r="F37" t="str">
            <v>VB00-DEMO</v>
          </cell>
          <cell r="G37" t="str">
            <v>VB00-EXTEX</v>
          </cell>
          <cell r="H37" t="str">
            <v>VB00-ESI1</v>
          </cell>
        </row>
        <row r="38">
          <cell r="B38" t="str">
            <v>Central Faculty (FNES)</v>
          </cell>
          <cell r="C38" t="str">
            <v>F600</v>
          </cell>
          <cell r="D38" t="str">
            <v>F600-TBNK</v>
          </cell>
          <cell r="E38" t="str">
            <v>F600-FEES</v>
          </cell>
          <cell r="F38" t="str">
            <v>F600-DEMO</v>
          </cell>
          <cell r="G38" t="str">
            <v>F600-EXTEX</v>
          </cell>
          <cell r="H38" t="str">
            <v>F600-ESI1</v>
          </cell>
        </row>
        <row r="39">
          <cell r="B39" t="str">
            <v>Faculty Operating Service (FNES)</v>
          </cell>
          <cell r="C39" t="str">
            <v>TX06</v>
          </cell>
          <cell r="D39" t="str">
            <v>TX06-TBNK</v>
          </cell>
          <cell r="E39" t="str">
            <v>TX06-FEES</v>
          </cell>
          <cell r="F39" t="str">
            <v>TX06-DEMO</v>
          </cell>
          <cell r="G39" t="str">
            <v>TX06-EXTEX</v>
          </cell>
          <cell r="H39" t="str">
            <v>TX06-ESI1</v>
          </cell>
        </row>
        <row r="40">
          <cell r="B40" t="str">
            <v>Centre for Biological Sciences</v>
          </cell>
          <cell r="C40" t="str">
            <v>BJ00</v>
          </cell>
          <cell r="D40" t="str">
            <v>BJ00-TBNK</v>
          </cell>
          <cell r="E40" t="str">
            <v>BJ00-FEES</v>
          </cell>
          <cell r="F40" t="str">
            <v>BJ00-DEMO</v>
          </cell>
          <cell r="G40" t="str">
            <v>BJ00-EXTEX</v>
          </cell>
          <cell r="H40" t="str">
            <v>BJ00-ESI1</v>
          </cell>
        </row>
        <row r="41">
          <cell r="B41" t="str">
            <v>Chemistry</v>
          </cell>
          <cell r="C41" t="str">
            <v>EB00</v>
          </cell>
          <cell r="D41" t="str">
            <v>EB00-TBNK</v>
          </cell>
          <cell r="E41" t="str">
            <v>EB00-FEES</v>
          </cell>
          <cell r="F41" t="str">
            <v>EB00-DEMO</v>
          </cell>
          <cell r="G41" t="str">
            <v>EB00-EXTEX</v>
          </cell>
          <cell r="H41" t="str">
            <v>EB00-ESI1</v>
          </cell>
        </row>
        <row r="42">
          <cell r="B42" t="str">
            <v>Ocean and Earth Science</v>
          </cell>
          <cell r="C42" t="str">
            <v>HN00</v>
          </cell>
          <cell r="D42" t="str">
            <v>HN00-TBNK</v>
          </cell>
          <cell r="E42" t="str">
            <v>HN00-FEES</v>
          </cell>
          <cell r="F42" t="str">
            <v>HN00-DEMO</v>
          </cell>
          <cell r="G42" t="str">
            <v>HN00-EXTEX</v>
          </cell>
          <cell r="H42" t="str">
            <v>HN00-ESI1</v>
          </cell>
        </row>
        <row r="43">
          <cell r="B43" t="str">
            <v>Institute for Life Sciences</v>
          </cell>
          <cell r="C43" t="str">
            <v>JL00</v>
          </cell>
          <cell r="D43" t="str">
            <v>JL00-TBNK</v>
          </cell>
          <cell r="E43" t="str">
            <v>JL00-FEES</v>
          </cell>
          <cell r="F43" t="str">
            <v>JL00-DEMO</v>
          </cell>
          <cell r="G43" t="str">
            <v>JL00-EXTEX</v>
          </cell>
          <cell r="H43" t="str">
            <v>JL00-ESI1</v>
          </cell>
        </row>
        <row r="44">
          <cell r="B44" t="str">
            <v>Central Faculty (FPSE)</v>
          </cell>
          <cell r="C44" t="str">
            <v>F700</v>
          </cell>
          <cell r="D44" t="str">
            <v>F700-TBNK</v>
          </cell>
          <cell r="E44" t="str">
            <v>F700-FEES</v>
          </cell>
          <cell r="F44" t="str">
            <v>F700-DEMO</v>
          </cell>
          <cell r="G44" t="str">
            <v>F700-EXTEX</v>
          </cell>
          <cell r="H44" t="str">
            <v>F700-ESI1</v>
          </cell>
        </row>
        <row r="45">
          <cell r="B45" t="str">
            <v>Faculty Operating Service (FPSE)</v>
          </cell>
          <cell r="C45" t="str">
            <v>TX07</v>
          </cell>
          <cell r="D45" t="str">
            <v>TX07-TBNK</v>
          </cell>
          <cell r="E45" t="str">
            <v>TX07-FEES</v>
          </cell>
          <cell r="F45" t="str">
            <v>TX07-DEMO</v>
          </cell>
          <cell r="G45" t="str">
            <v>TX07-EXTEX</v>
          </cell>
          <cell r="H45" t="str">
            <v>TX07-ESI1</v>
          </cell>
        </row>
        <row r="46">
          <cell r="B46" t="str">
            <v>Electronics and Computer Science</v>
          </cell>
          <cell r="C46" t="str">
            <v>FP00</v>
          </cell>
          <cell r="D46" t="str">
            <v>FP00-TBNK</v>
          </cell>
          <cell r="E46" t="str">
            <v>FP00-FEES</v>
          </cell>
          <cell r="F46" t="str">
            <v>FP00-DEMO</v>
          </cell>
          <cell r="G46" t="str">
            <v>FP00-EXTEX</v>
          </cell>
          <cell r="H46" t="str">
            <v>FP00-ESI1</v>
          </cell>
        </row>
        <row r="47">
          <cell r="B47" t="str">
            <v>Optoelectronics Research Centre (incl. Zepler)</v>
          </cell>
          <cell r="C47" t="str">
            <v>EH00</v>
          </cell>
          <cell r="D47" t="str">
            <v>EH00-TBNK</v>
          </cell>
          <cell r="E47" t="str">
            <v>EH00-FEES</v>
          </cell>
          <cell r="F47" t="str">
            <v>EH00-DEMO</v>
          </cell>
          <cell r="G47" t="str">
            <v>EH00-EXTEX</v>
          </cell>
          <cell r="H47" t="str">
            <v>EH00-ESI1</v>
          </cell>
        </row>
        <row r="48">
          <cell r="B48" t="str">
            <v>Physics and Astronomy</v>
          </cell>
          <cell r="C48" t="str">
            <v>WF00</v>
          </cell>
          <cell r="D48" t="str">
            <v>WF00-TBNK</v>
          </cell>
          <cell r="E48" t="str">
            <v>WF00-FEES</v>
          </cell>
          <cell r="F48" t="str">
            <v>WF00-DEMO</v>
          </cell>
          <cell r="G48" t="str">
            <v>WF00-EXTEX</v>
          </cell>
          <cell r="H48" t="str">
            <v>WF00-ESI1</v>
          </cell>
        </row>
        <row r="49">
          <cell r="B49" t="str">
            <v>Central Faculty (FSHMS)</v>
          </cell>
          <cell r="C49" t="str">
            <v>F800</v>
          </cell>
          <cell r="D49" t="str">
            <v>F800-TBNK</v>
          </cell>
          <cell r="E49" t="str">
            <v>F800-FEES</v>
          </cell>
          <cell r="F49" t="str">
            <v>F800-DEMO</v>
          </cell>
          <cell r="G49" t="str">
            <v>F800-EXTEX</v>
          </cell>
          <cell r="H49" t="str">
            <v>F800-ESI1</v>
          </cell>
        </row>
        <row r="50">
          <cell r="B50" t="str">
            <v>Faculty Operating Service (FSHMS)</v>
          </cell>
          <cell r="C50" t="str">
            <v>TX08</v>
          </cell>
          <cell r="D50" t="str">
            <v>TX08-TBNK</v>
          </cell>
          <cell r="E50" t="str">
            <v>TX08-FEES</v>
          </cell>
          <cell r="F50" t="str">
            <v>TX08-DEMO</v>
          </cell>
          <cell r="G50" t="str">
            <v>TX08-EXTEX</v>
          </cell>
          <cell r="H50" t="str">
            <v>TX08-ESI1</v>
          </cell>
        </row>
        <row r="51">
          <cell r="B51" t="str">
            <v>Geography and the Environment</v>
          </cell>
          <cell r="C51" t="str">
            <v>WR00</v>
          </cell>
          <cell r="D51" t="str">
            <v>WR00-TBNK</v>
          </cell>
          <cell r="E51" t="str">
            <v>WR00-FEES</v>
          </cell>
          <cell r="F51" t="str">
            <v>WR00-DEMO</v>
          </cell>
          <cell r="G51" t="str">
            <v>WR00-EXTEX</v>
          </cell>
          <cell r="H51" t="str">
            <v>WR00-ESI1</v>
          </cell>
        </row>
        <row r="52">
          <cell r="B52" t="str">
            <v>Mathematical Sciences</v>
          </cell>
          <cell r="C52" t="str">
            <v>PJ00</v>
          </cell>
          <cell r="D52" t="str">
            <v>PJ00-TBNK</v>
          </cell>
          <cell r="E52" t="str">
            <v>PJ00-FEES</v>
          </cell>
          <cell r="F52" t="str">
            <v>PJ00-DEMO</v>
          </cell>
          <cell r="G52" t="str">
            <v>PJ00-EXTEX</v>
          </cell>
          <cell r="H52" t="str">
            <v>PJ00-ESI1</v>
          </cell>
        </row>
        <row r="53">
          <cell r="B53" t="str">
            <v>Psychology</v>
          </cell>
          <cell r="C53" t="str">
            <v>JW00</v>
          </cell>
          <cell r="D53" t="str">
            <v>JW00-TBNK</v>
          </cell>
          <cell r="E53" t="str">
            <v>JW00-FEES</v>
          </cell>
          <cell r="F53" t="str">
            <v>JW00-DEMO</v>
          </cell>
          <cell r="G53" t="str">
            <v>JW00-EXTEX</v>
          </cell>
          <cell r="H53" t="str">
            <v>JW00-ESI1</v>
          </cell>
        </row>
        <row r="54">
          <cell r="B54" t="str">
            <v>Social Sciences</v>
          </cell>
          <cell r="C54" t="str">
            <v>CC00</v>
          </cell>
          <cell r="D54" t="str">
            <v>CC00-TBNK</v>
          </cell>
          <cell r="E54" t="str">
            <v>CC00-FEES</v>
          </cell>
          <cell r="F54" t="str">
            <v>CC00-DEMO</v>
          </cell>
          <cell r="G54" t="str">
            <v>CC00-EXTEX</v>
          </cell>
          <cell r="H54" t="str">
            <v>CC00-ESI1</v>
          </cell>
        </row>
        <row r="55">
          <cell r="B55" t="str">
            <v>Southampton Education School</v>
          </cell>
          <cell r="C55" t="str">
            <v>CJ00</v>
          </cell>
          <cell r="D55" t="str">
            <v>CJ00-TBNK</v>
          </cell>
          <cell r="E55" t="str">
            <v>CJ00-FEES</v>
          </cell>
          <cell r="F55" t="str">
            <v>CJ00-DEMO</v>
          </cell>
          <cell r="G55" t="str">
            <v>CJ00-EXTEX</v>
          </cell>
          <cell r="H55" t="str">
            <v>CJ00-ESI1</v>
          </cell>
        </row>
        <row r="56">
          <cell r="B56" t="str">
            <v>Arts on Campus (John Hansard Gallery)</v>
          </cell>
          <cell r="C56" t="str">
            <v>HH10</v>
          </cell>
          <cell r="D56" t="str">
            <v>HH10-TBNK</v>
          </cell>
          <cell r="E56" t="str">
            <v>HH10-FEES</v>
          </cell>
          <cell r="F56" t="str">
            <v>HH10-DEMO</v>
          </cell>
          <cell r="G56" t="str">
            <v>HH10-EXTEX</v>
          </cell>
          <cell r="H56" t="str">
            <v>HH10-ESI1</v>
          </cell>
        </row>
        <row r="57">
          <cell r="B57" t="str">
            <v>Arts on Campus (Turner Sims)</v>
          </cell>
          <cell r="C57" t="str">
            <v>HH02</v>
          </cell>
          <cell r="D57" t="str">
            <v>HH02-TBNK</v>
          </cell>
          <cell r="E57" t="str">
            <v>HH02-FEES</v>
          </cell>
          <cell r="F57" t="str">
            <v>HH02-DEMO</v>
          </cell>
          <cell r="G57" t="str">
            <v>HH02-EXTEX</v>
          </cell>
          <cell r="H57" t="str">
            <v>HH02-ESI1</v>
          </cell>
        </row>
        <row r="58">
          <cell r="B58" t="str">
            <v>Chief Operating Office</v>
          </cell>
          <cell r="C58" t="str">
            <v>P100</v>
          </cell>
          <cell r="D58" t="str">
            <v>P100-TBNK</v>
          </cell>
          <cell r="E58" t="str">
            <v>P100-FEES</v>
          </cell>
          <cell r="F58" t="str">
            <v>P100-DEMO</v>
          </cell>
          <cell r="G58" t="str">
            <v>P100-EXTEX</v>
          </cell>
          <cell r="H58" t="str">
            <v>P100-ESI1</v>
          </cell>
        </row>
        <row r="59">
          <cell r="B59" t="str">
            <v>Communications and Marketing</v>
          </cell>
          <cell r="C59" t="str">
            <v>DK00</v>
          </cell>
          <cell r="D59" t="str">
            <v>DK00-TBNK</v>
          </cell>
          <cell r="E59" t="str">
            <v>DK00-FEES</v>
          </cell>
          <cell r="F59" t="str">
            <v>DK00-DEMO</v>
          </cell>
          <cell r="G59" t="str">
            <v>DK00-EXTEX</v>
          </cell>
          <cell r="H59" t="str">
            <v>DK00-ESI1</v>
          </cell>
        </row>
        <row r="60">
          <cell r="B60" t="str">
            <v>Development and Alumni Relations</v>
          </cell>
          <cell r="C60" t="str">
            <v>CD00</v>
          </cell>
          <cell r="D60" t="str">
            <v>CD00-TBNK</v>
          </cell>
          <cell r="E60" t="str">
            <v>CD00-FEES</v>
          </cell>
          <cell r="F60" t="str">
            <v>CD00-DEMO</v>
          </cell>
          <cell r="G60" t="str">
            <v>CD00-EXTEX</v>
          </cell>
          <cell r="H60" t="str">
            <v>CD00-ESI1</v>
          </cell>
        </row>
        <row r="61">
          <cell r="B61" t="str">
            <v>Estates and Facilities</v>
          </cell>
          <cell r="C61" t="str">
            <v>TD00</v>
          </cell>
          <cell r="D61" t="str">
            <v>TD00-TBNK</v>
          </cell>
          <cell r="E61" t="str">
            <v>TD00-FEES</v>
          </cell>
          <cell r="F61" t="str">
            <v>TD00-DEMO</v>
          </cell>
          <cell r="G61" t="str">
            <v>TD00-EXTEX</v>
          </cell>
          <cell r="H61" t="str">
            <v>TD00-ESI1</v>
          </cell>
        </row>
        <row r="62">
          <cell r="B62" t="str">
            <v>Estates and Facilities (Catering)</v>
          </cell>
          <cell r="C62" t="str">
            <v>HH06</v>
          </cell>
          <cell r="D62" t="str">
            <v>HH06-TBNK</v>
          </cell>
          <cell r="E62" t="str">
            <v>HH06-FEES</v>
          </cell>
          <cell r="F62" t="str">
            <v>HH06-DEMO</v>
          </cell>
          <cell r="G62" t="str">
            <v>HH06-EXTEX</v>
          </cell>
          <cell r="H62" t="str">
            <v>HH06-ESI1</v>
          </cell>
        </row>
        <row r="63">
          <cell r="B63" t="str">
            <v>Estates and Facilities (Main Campuses)</v>
          </cell>
          <cell r="C63" t="str">
            <v>TD00</v>
          </cell>
          <cell r="D63" t="str">
            <v>TD00-TBNK</v>
          </cell>
          <cell r="E63" t="str">
            <v>TD00-FEES</v>
          </cell>
          <cell r="F63" t="str">
            <v>TD00-DEMO</v>
          </cell>
          <cell r="G63" t="str">
            <v>TD00-EXTEX</v>
          </cell>
          <cell r="H63" t="str">
            <v>TD00-ESI1</v>
          </cell>
        </row>
        <row r="64">
          <cell r="B64" t="str">
            <v>Estates and Facilities (Residences)</v>
          </cell>
          <cell r="C64" t="str">
            <v>FB00</v>
          </cell>
          <cell r="D64" t="str">
            <v>FB00-TBNK</v>
          </cell>
          <cell r="E64" t="str">
            <v>FB00-FEES</v>
          </cell>
          <cell r="F64" t="str">
            <v>FB00-DEMO</v>
          </cell>
          <cell r="G64" t="str">
            <v>FB00-EXTEX</v>
          </cell>
          <cell r="H64" t="str">
            <v>FB00-ESI1</v>
          </cell>
        </row>
        <row r="65">
          <cell r="B65" t="str">
            <v>Finance</v>
          </cell>
          <cell r="C65" t="str">
            <v>RR00</v>
          </cell>
          <cell r="D65" t="str">
            <v>RR00-TBNK</v>
          </cell>
          <cell r="E65" t="str">
            <v>RR00-FEES</v>
          </cell>
          <cell r="F65" t="str">
            <v>RR00-DEMO</v>
          </cell>
          <cell r="G65" t="str">
            <v>RR00-EXTEX</v>
          </cell>
          <cell r="H65" t="str">
            <v>RR00-ESI1</v>
          </cell>
        </row>
        <row r="66">
          <cell r="B66" t="str">
            <v>Health and Safety</v>
          </cell>
          <cell r="C66" t="str">
            <v>BH00</v>
          </cell>
          <cell r="D66" t="str">
            <v>BH00-TBNK</v>
          </cell>
          <cell r="E66" t="str">
            <v>BH00-FEES</v>
          </cell>
          <cell r="F66" t="str">
            <v>BH00-DEMO</v>
          </cell>
          <cell r="G66" t="str">
            <v>BH00-EXTEX</v>
          </cell>
          <cell r="H66" t="str">
            <v>BH00-ESI1</v>
          </cell>
        </row>
        <row r="67">
          <cell r="B67" t="str">
            <v>iSolutions</v>
          </cell>
          <cell r="C67" t="str">
            <v>JF00</v>
          </cell>
          <cell r="D67" t="str">
            <v>JF00-TBNK</v>
          </cell>
          <cell r="E67" t="str">
            <v>JF00-FEES</v>
          </cell>
          <cell r="F67" t="str">
            <v>JF00-DEMO</v>
          </cell>
          <cell r="G67" t="str">
            <v>JF00-EXTEX</v>
          </cell>
          <cell r="H67" t="str">
            <v>JF00-ESI1</v>
          </cell>
        </row>
        <row r="68">
          <cell r="B68" t="str">
            <v>iSolutions (Print Centre)</v>
          </cell>
          <cell r="C68" t="str">
            <v>HH08</v>
          </cell>
          <cell r="D68" t="str">
            <v>HH08-TBNK</v>
          </cell>
          <cell r="E68" t="str">
            <v>HH08-FEES</v>
          </cell>
          <cell r="F68" t="str">
            <v>HH08-DEMO</v>
          </cell>
          <cell r="G68" t="str">
            <v>HH08-EXTEX</v>
          </cell>
          <cell r="H68" t="str">
            <v>HH08-ESI1</v>
          </cell>
        </row>
        <row r="69">
          <cell r="B69" t="str">
            <v>Legal Services</v>
          </cell>
          <cell r="C69" t="str">
            <v>BB01</v>
          </cell>
          <cell r="D69" t="str">
            <v>BB01-TBNK</v>
          </cell>
          <cell r="E69" t="str">
            <v>BB01-FEES</v>
          </cell>
          <cell r="F69" t="str">
            <v>BB01-DEMO</v>
          </cell>
          <cell r="G69" t="str">
            <v>BB01-EXTEX</v>
          </cell>
          <cell r="H69" t="str">
            <v>BB01-ESI1</v>
          </cell>
        </row>
        <row r="70">
          <cell r="B70" t="str">
            <v>Library</v>
          </cell>
          <cell r="C70" t="str">
            <v>KX00</v>
          </cell>
          <cell r="D70" t="str">
            <v>KX00-TBNK</v>
          </cell>
          <cell r="E70" t="str">
            <v>KX00-FEES</v>
          </cell>
          <cell r="F70" t="str">
            <v>KX00-DEMO</v>
          </cell>
          <cell r="G70" t="str">
            <v>KX00-EXTEX</v>
          </cell>
          <cell r="H70" t="str">
            <v>KX00-ESI1</v>
          </cell>
        </row>
        <row r="71">
          <cell r="B71" t="str">
            <v>Human Resources</v>
          </cell>
          <cell r="C71" t="str">
            <v>DD00</v>
          </cell>
          <cell r="D71" t="str">
            <v>DD00-TBNK</v>
          </cell>
          <cell r="E71" t="str">
            <v>DD00-FEES</v>
          </cell>
          <cell r="F71" t="str">
            <v>DD00-DEMO</v>
          </cell>
          <cell r="G71" t="str">
            <v>DD00-EXTEX</v>
          </cell>
          <cell r="H71" t="str">
            <v>DD00-ESI1</v>
          </cell>
        </row>
        <row r="72">
          <cell r="B72" t="str">
            <v>Strategy, Planning and Analytics</v>
          </cell>
          <cell r="C72" t="str">
            <v>TL00</v>
          </cell>
          <cell r="D72" t="str">
            <v>TL00-TBNK</v>
          </cell>
          <cell r="E72" t="str">
            <v>TL00-FEES</v>
          </cell>
          <cell r="F72" t="str">
            <v>TL00-DEMO</v>
          </cell>
          <cell r="G72" t="str">
            <v>TL00-EXTEX</v>
          </cell>
          <cell r="H72" t="str">
            <v>TL00-ESI1</v>
          </cell>
        </row>
        <row r="73">
          <cell r="B73" t="str">
            <v>Registrar's Office</v>
          </cell>
          <cell r="C73" t="str">
            <v>PKPK</v>
          </cell>
          <cell r="D73" t="str">
            <v>PKPK-TBNK</v>
          </cell>
          <cell r="E73" t="str">
            <v>PKPK-FEES</v>
          </cell>
          <cell r="F73" t="str">
            <v>PKPK-DEMO</v>
          </cell>
          <cell r="G73" t="str">
            <v>PKPK-EXTEX</v>
          </cell>
          <cell r="H73" t="str">
            <v>PKPK-ESI1</v>
          </cell>
        </row>
        <row r="74">
          <cell r="B74" t="str">
            <v>Research and Innovation Services</v>
          </cell>
          <cell r="C74" t="str">
            <v>TW00</v>
          </cell>
          <cell r="D74" t="str">
            <v>TW00-TBNK</v>
          </cell>
          <cell r="E74" t="str">
            <v>TW00-FEES</v>
          </cell>
          <cell r="F74" t="str">
            <v>TW00-DEMO</v>
          </cell>
          <cell r="G74" t="str">
            <v>TW00-EXTEX</v>
          </cell>
          <cell r="H74" t="str">
            <v>TW00-ESI1</v>
          </cell>
        </row>
        <row r="75">
          <cell r="B75" t="str">
            <v>Student and Academic Administration</v>
          </cell>
          <cell r="C75" t="str">
            <v>GX00</v>
          </cell>
          <cell r="D75" t="str">
            <v>GX00-TBNK</v>
          </cell>
          <cell r="E75" t="str">
            <v>GX00-FEES</v>
          </cell>
          <cell r="F75" t="str">
            <v>GX00-DEMO</v>
          </cell>
          <cell r="G75" t="str">
            <v>GX00-EXTEX</v>
          </cell>
          <cell r="H75" t="str">
            <v>GX00-ESI1</v>
          </cell>
        </row>
        <row r="76">
          <cell r="B76" t="str">
            <v>Student Recruitment and International</v>
          </cell>
          <cell r="C76" t="str">
            <v>NP00</v>
          </cell>
          <cell r="D76" t="str">
            <v>NP00-TBNK</v>
          </cell>
          <cell r="E76" t="str">
            <v>NP00-FEES</v>
          </cell>
          <cell r="F76" t="str">
            <v>NP00-DEMO</v>
          </cell>
          <cell r="G76" t="str">
            <v>NP00-EXTEX</v>
          </cell>
          <cell r="H76" t="str">
            <v>NP00-ESI1</v>
          </cell>
        </row>
        <row r="77">
          <cell r="B77" t="str">
            <v>Student Services</v>
          </cell>
          <cell r="C77" t="str">
            <v>EW00</v>
          </cell>
          <cell r="D77" t="str">
            <v>EW00-TBNK</v>
          </cell>
          <cell r="E77" t="str">
            <v>EW00-FEES</v>
          </cell>
          <cell r="F77" t="str">
            <v>EW00-DEMO</v>
          </cell>
          <cell r="G77" t="str">
            <v>EW00-EXTEX</v>
          </cell>
          <cell r="H77" t="str">
            <v>EW00-ESI1</v>
          </cell>
        </row>
        <row r="78">
          <cell r="B78" t="str">
            <v>Student Services (Careers and Employability)</v>
          </cell>
          <cell r="C78" t="str">
            <v>EW02</v>
          </cell>
          <cell r="D78" t="str">
            <v>EW02-TBNK</v>
          </cell>
          <cell r="E78" t="str">
            <v>EW02-FEES</v>
          </cell>
          <cell r="F78" t="str">
            <v>EW02-DEMO</v>
          </cell>
          <cell r="G78" t="str">
            <v>EW02-EXTEX</v>
          </cell>
          <cell r="H78" t="str">
            <v>EW02-ESI1</v>
          </cell>
        </row>
        <row r="79">
          <cell r="B79" t="str">
            <v>Student Services (Sport and Wellbeing)</v>
          </cell>
          <cell r="C79" t="str">
            <v>HH04</v>
          </cell>
          <cell r="D79" t="str">
            <v>HH04-TBNK</v>
          </cell>
          <cell r="E79" t="str">
            <v>HH04-FEES</v>
          </cell>
          <cell r="F79" t="str">
            <v>HH04-DEMO</v>
          </cell>
          <cell r="G79" t="str">
            <v>HH04-EXTEX</v>
          </cell>
          <cell r="H79" t="str">
            <v>HH04-ESI1</v>
          </cell>
        </row>
        <row r="80">
          <cell r="B80" t="str">
            <v>University Executive</v>
          </cell>
          <cell r="C80" t="str">
            <v>PK00</v>
          </cell>
          <cell r="D80" t="str">
            <v>PK00-TBNK</v>
          </cell>
          <cell r="E80" t="str">
            <v>PK00-FEES</v>
          </cell>
          <cell r="F80" t="str">
            <v>PK00-DEMO</v>
          </cell>
          <cell r="G80" t="str">
            <v>PK00-EXTEX</v>
          </cell>
          <cell r="H80" t="str">
            <v>PK00-ESI1</v>
          </cell>
        </row>
        <row r="81">
          <cell r="B81" t="str">
            <v>Professional Services</v>
          </cell>
          <cell r="C81" t="str">
            <v>P100</v>
          </cell>
          <cell r="D81" t="str">
            <v>P100-TBNK</v>
          </cell>
          <cell r="E81" t="str">
            <v>P100-FEES</v>
          </cell>
          <cell r="F81" t="str">
            <v>P100-DEMO</v>
          </cell>
          <cell r="G81" t="str">
            <v>P100-EXTEX</v>
          </cell>
          <cell r="H81" t="str">
            <v>P100-ESI1</v>
          </cell>
        </row>
        <row r="82">
          <cell r="B82" t="str">
            <v>Business Law and Art</v>
          </cell>
          <cell r="C82" t="str">
            <v>F100</v>
          </cell>
          <cell r="D82" t="str">
            <v>F100-TBNK</v>
          </cell>
          <cell r="E82" t="str">
            <v>F100-FEES</v>
          </cell>
          <cell r="F82" t="str">
            <v>F100-DEMO</v>
          </cell>
          <cell r="G82" t="str">
            <v>F100-EXTEX</v>
          </cell>
          <cell r="H82" t="str">
            <v>F100-ESI1</v>
          </cell>
        </row>
        <row r="83">
          <cell r="B83" t="str">
            <v>Engineering and the Environment</v>
          </cell>
          <cell r="C83" t="str">
            <v>F200</v>
          </cell>
          <cell r="D83" t="str">
            <v>F200-TBNK</v>
          </cell>
          <cell r="E83" t="str">
            <v>F200-FEES</v>
          </cell>
          <cell r="F83" t="str">
            <v>F200-DEMO</v>
          </cell>
          <cell r="G83" t="str">
            <v>F200-EXTEX</v>
          </cell>
          <cell r="H83" t="str">
            <v>F200-ESI1</v>
          </cell>
        </row>
        <row r="84">
          <cell r="B84" t="str">
            <v>Health Sciences</v>
          </cell>
          <cell r="C84" t="str">
            <v>MR00</v>
          </cell>
          <cell r="D84" t="str">
            <v>MR00-TBNK</v>
          </cell>
          <cell r="E84" t="str">
            <v>MR00-FEES</v>
          </cell>
          <cell r="F84" t="str">
            <v>MR00-DEMO</v>
          </cell>
          <cell r="G84" t="str">
            <v>MR00-EXTEX</v>
          </cell>
          <cell r="H84" t="str">
            <v>MR00-ESI1</v>
          </cell>
        </row>
        <row r="85">
          <cell r="B85" t="str">
            <v>Humanities</v>
          </cell>
          <cell r="C85" t="str">
            <v>F400/KW01</v>
          </cell>
          <cell r="D85" t="str">
            <v>KW01-TBNK</v>
          </cell>
          <cell r="E85" t="str">
            <v>F400-FEES</v>
          </cell>
          <cell r="F85" t="str">
            <v>F400-DEMO</v>
          </cell>
          <cell r="G85" t="str">
            <v>KW01-EXTEX</v>
          </cell>
          <cell r="H85" t="str">
            <v>F400-ESI1</v>
          </cell>
        </row>
        <row r="86">
          <cell r="B86" t="str">
            <v>Medicine</v>
          </cell>
          <cell r="C86" t="str">
            <v>RJ00</v>
          </cell>
          <cell r="D86" t="str">
            <v>RJ00-TBNK</v>
          </cell>
          <cell r="E86" t="str">
            <v>RJ00-FEES</v>
          </cell>
          <cell r="F86" t="str">
            <v>RJ00-DEMO</v>
          </cell>
          <cell r="G86" t="str">
            <v>RJ00-EXTEX</v>
          </cell>
          <cell r="H86" t="str">
            <v>RJ00-ESI1</v>
          </cell>
        </row>
        <row r="87">
          <cell r="B87" t="str">
            <v>Natural and Environmental Sciences</v>
          </cell>
          <cell r="C87" t="str">
            <v>F600</v>
          </cell>
          <cell r="D87" t="str">
            <v>F600-TBNK</v>
          </cell>
          <cell r="E87" t="str">
            <v>F600-FEES</v>
          </cell>
          <cell r="F87" t="str">
            <v>F600-DEMO</v>
          </cell>
          <cell r="G87" t="str">
            <v>F600-EXTEX</v>
          </cell>
          <cell r="H87" t="str">
            <v>F600-ESI1</v>
          </cell>
        </row>
        <row r="88">
          <cell r="B88" t="str">
            <v>Physical Sciences and Engineering</v>
          </cell>
          <cell r="C88" t="str">
            <v>F700</v>
          </cell>
          <cell r="D88" t="str">
            <v>F700-TBNK</v>
          </cell>
          <cell r="E88" t="str">
            <v>F700-FEES</v>
          </cell>
          <cell r="F88" t="str">
            <v>F700-DEMO</v>
          </cell>
          <cell r="G88" t="str">
            <v>F700-EXTEX</v>
          </cell>
          <cell r="H88" t="str">
            <v>F700-ESI1</v>
          </cell>
        </row>
        <row r="89">
          <cell r="B89" t="str">
            <v>Social Human and Math Sciences</v>
          </cell>
          <cell r="C89" t="str">
            <v>F800</v>
          </cell>
          <cell r="D89" t="str">
            <v>F800-TBNK</v>
          </cell>
          <cell r="E89" t="str">
            <v>F800-FEES</v>
          </cell>
          <cell r="F89" t="str">
            <v>F800-DEMO</v>
          </cell>
          <cell r="G89" t="str">
            <v>F800-EXTEX</v>
          </cell>
          <cell r="H89" t="str">
            <v>F800-ESI1</v>
          </cell>
        </row>
      </sheetData>
      <sheetData sheetId="9" refreshError="1"/>
    </sheetDataSet>
  </externalBook>
</externalLink>
</file>

<file path=xl/theme/theme1.xml><?xml version="1.0" encoding="utf-8"?>
<a:theme xmlns:a="http://schemas.openxmlformats.org/drawingml/2006/main" name="Office Theme">
  <a:themeElements>
    <a:clrScheme name="UoS Web Horizon">
      <a:dk1>
        <a:sysClr val="windowText" lastClr="000000"/>
      </a:dk1>
      <a:lt1>
        <a:sysClr val="window" lastClr="FFFFFF"/>
      </a:lt1>
      <a:dk2>
        <a:srgbClr val="495961"/>
      </a:dk2>
      <a:lt2>
        <a:srgbClr val="E1E8EC"/>
      </a:lt2>
      <a:accent1>
        <a:srgbClr val="002E3B"/>
      </a:accent1>
      <a:accent2>
        <a:srgbClr val="1E8765"/>
      </a:accent2>
      <a:accent3>
        <a:srgbClr val="E73238"/>
      </a:accent3>
      <a:accent4>
        <a:srgbClr val="FCBC00"/>
      </a:accent4>
      <a:accent5>
        <a:srgbClr val="EF7D00"/>
      </a:accent5>
      <a:accent6>
        <a:srgbClr val="D5007F"/>
      </a:accent6>
      <a:hlink>
        <a:srgbClr val="005C84"/>
      </a:hlink>
      <a:folHlink>
        <a:srgbClr val="8D397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tabColor theme="2"/>
  </sheetPr>
  <dimension ref="A2:O19"/>
  <sheetViews>
    <sheetView zoomScale="90" zoomScaleNormal="90" workbookViewId="0"/>
  </sheetViews>
  <sheetFormatPr baseColWidth="10" defaultColWidth="8.83203125" defaultRowHeight="15" x14ac:dyDescent="0.2"/>
  <sheetData>
    <row r="2" spans="1:15" x14ac:dyDescent="0.2">
      <c r="A2" s="32" t="s">
        <v>0</v>
      </c>
      <c r="B2" s="32"/>
      <c r="C2" s="32"/>
      <c r="D2" s="35" t="s">
        <v>1</v>
      </c>
      <c r="E2" s="32"/>
      <c r="F2" s="32"/>
      <c r="G2" s="32"/>
      <c r="H2" s="32"/>
      <c r="I2" s="32"/>
      <c r="J2" s="32"/>
      <c r="K2" s="32"/>
      <c r="L2" s="32"/>
      <c r="M2" s="32"/>
      <c r="N2" s="32"/>
      <c r="O2" s="32"/>
    </row>
    <row r="3" spans="1:15" x14ac:dyDescent="0.2">
      <c r="A3" s="32" t="s">
        <v>2</v>
      </c>
      <c r="B3" s="32"/>
      <c r="C3" s="32"/>
      <c r="D3" s="35"/>
      <c r="E3" s="32"/>
      <c r="F3" s="32"/>
      <c r="G3" s="32"/>
      <c r="H3" s="32"/>
      <c r="I3" s="32"/>
      <c r="J3" s="32"/>
      <c r="K3" s="32"/>
      <c r="L3" s="32"/>
      <c r="M3" s="32"/>
      <c r="N3" s="32"/>
      <c r="O3" s="32"/>
    </row>
    <row r="4" spans="1:15" x14ac:dyDescent="0.2">
      <c r="D4" s="33"/>
    </row>
    <row r="5" spans="1:15" x14ac:dyDescent="0.2">
      <c r="D5" s="33"/>
    </row>
    <row r="6" spans="1:15" x14ac:dyDescent="0.2">
      <c r="A6" s="32"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theme="2"/>
  </sheetPr>
  <dimension ref="A1:AQ31"/>
  <sheetViews>
    <sheetView zoomScale="90" zoomScaleNormal="90" workbookViewId="0">
      <pane ySplit="2" topLeftCell="A3" activePane="bottomLeft" state="frozen"/>
      <selection activeCell="A2" sqref="A2"/>
      <selection pane="bottomLeft" activeCell="A2" sqref="A2"/>
    </sheetView>
  </sheetViews>
  <sheetFormatPr baseColWidth="10" defaultColWidth="9.33203125" defaultRowHeight="15" x14ac:dyDescent="0.2"/>
  <cols>
    <col min="1" max="1" width="25.83203125" bestFit="1" customWidth="1"/>
    <col min="2" max="2" width="5.5" bestFit="1" customWidth="1"/>
    <col min="3" max="3" width="6.1640625" bestFit="1" customWidth="1"/>
    <col min="4" max="4" width="9.33203125" customWidth="1"/>
    <col min="5" max="5" width="24.1640625" bestFit="1" customWidth="1"/>
    <col min="7" max="7" width="24.1640625" bestFit="1" customWidth="1"/>
    <col min="9" max="9" width="24.1640625" bestFit="1" customWidth="1"/>
    <col min="11" max="11" width="24.1640625" bestFit="1" customWidth="1"/>
    <col min="13" max="13" width="24.1640625" bestFit="1" customWidth="1"/>
    <col min="15" max="15" width="24.1640625" bestFit="1" customWidth="1"/>
    <col min="17" max="17" width="24.1640625" bestFit="1" customWidth="1"/>
    <col min="19" max="19" width="24.1640625" bestFit="1" customWidth="1"/>
    <col min="21" max="21" width="24.1640625" bestFit="1" customWidth="1"/>
    <col min="23" max="23" width="24.1640625" bestFit="1" customWidth="1"/>
    <col min="25" max="25" width="24.1640625" bestFit="1" customWidth="1"/>
    <col min="27" max="27" width="24.1640625" bestFit="1" customWidth="1"/>
    <col min="29" max="29" width="24.33203125" bestFit="1" customWidth="1"/>
    <col min="31" max="31" width="24.1640625" bestFit="1" customWidth="1"/>
    <col min="33" max="33" width="24.1640625" bestFit="1" customWidth="1"/>
    <col min="35" max="35" width="23.1640625" bestFit="1" customWidth="1"/>
    <col min="36" max="37" width="24.1640625" bestFit="1" customWidth="1"/>
    <col min="39" max="39" width="24.1640625" bestFit="1" customWidth="1"/>
    <col min="41" max="41" width="24.1640625" bestFit="1" customWidth="1"/>
    <col min="43" max="43" width="24.6640625" bestFit="1" customWidth="1"/>
  </cols>
  <sheetData>
    <row r="1" spans="1:43" x14ac:dyDescent="0.2">
      <c r="A1" t="s">
        <v>72</v>
      </c>
    </row>
    <row r="2" spans="1:43" s="40" customFormat="1" ht="16" x14ac:dyDescent="0.2">
      <c r="A2" s="40" t="s">
        <v>337</v>
      </c>
      <c r="E2" s="40" t="s">
        <v>338</v>
      </c>
      <c r="G2" s="40" t="str">
        <f>A5</f>
        <v>Administrative/Other Work</v>
      </c>
      <c r="I2" s="40" t="str">
        <f>A6</f>
        <v>Arts on Campus</v>
      </c>
      <c r="K2" s="40" t="str">
        <f>A7</f>
        <v>Catering Work</v>
      </c>
      <c r="M2" s="40" t="str">
        <f>A8</f>
        <v>Cleaning Work</v>
      </c>
      <c r="O2" s="40" t="str">
        <f>A9</f>
        <v>Consultancy</v>
      </c>
      <c r="Q2" s="40" t="str">
        <f>A10</f>
        <v>Early Years Centre Work</v>
      </c>
      <c r="S2" s="40" t="str">
        <f>A11</f>
        <v>Exam Invigilation</v>
      </c>
      <c r="U2" s="40" t="s">
        <v>339</v>
      </c>
      <c r="W2" s="40" t="str">
        <f>A12</f>
        <v>Internship Third Sector</v>
      </c>
      <c r="Y2" s="40" t="str">
        <f>A13</f>
        <v>Internship UoS</v>
      </c>
      <c r="AA2" s="40" t="s">
        <v>340</v>
      </c>
      <c r="AC2" s="40" t="str">
        <f>A15</f>
        <v>Lecturing</v>
      </c>
      <c r="AE2" s="40" t="str">
        <f>A16</f>
        <v>Library Work</v>
      </c>
      <c r="AG2" s="40" t="str">
        <f>A17</f>
        <v>Marking</v>
      </c>
      <c r="AI2" s="145" t="s">
        <v>341</v>
      </c>
      <c r="AJ2" s="40" t="s">
        <v>342</v>
      </c>
      <c r="AK2" s="40" t="str">
        <f>A20</f>
        <v>Research Assistance</v>
      </c>
      <c r="AM2" s="40" t="str">
        <f>A21</f>
        <v>Sport and Wellbeing Work</v>
      </c>
      <c r="AO2" s="146" t="str">
        <f>A19</f>
        <v>PGR Student Demonstrator</v>
      </c>
      <c r="AQ2" s="40" t="str">
        <f>A22</f>
        <v>Student Helper</v>
      </c>
    </row>
    <row r="4" spans="1:43" x14ac:dyDescent="0.2">
      <c r="A4" t="s">
        <v>70</v>
      </c>
      <c r="B4" s="19" t="s">
        <v>343</v>
      </c>
      <c r="C4" s="19" t="s">
        <v>343</v>
      </c>
      <c r="E4" t="s">
        <v>72</v>
      </c>
      <c r="G4" t="s">
        <v>72</v>
      </c>
      <c r="I4" t="s">
        <v>72</v>
      </c>
      <c r="K4" t="s">
        <v>72</v>
      </c>
      <c r="M4" t="s">
        <v>72</v>
      </c>
      <c r="O4" t="s">
        <v>72</v>
      </c>
      <c r="Q4" t="s">
        <v>72</v>
      </c>
      <c r="S4" t="s">
        <v>72</v>
      </c>
      <c r="U4" t="s">
        <v>72</v>
      </c>
      <c r="W4" t="s">
        <v>72</v>
      </c>
      <c r="Y4" t="s">
        <v>72</v>
      </c>
      <c r="AA4" t="s">
        <v>72</v>
      </c>
      <c r="AC4" t="s">
        <v>72</v>
      </c>
      <c r="AE4" t="s">
        <v>72</v>
      </c>
      <c r="AG4" t="s">
        <v>72</v>
      </c>
      <c r="AI4" t="s">
        <v>72</v>
      </c>
      <c r="AJ4" t="s">
        <v>72</v>
      </c>
      <c r="AK4" t="s">
        <v>72</v>
      </c>
      <c r="AM4" t="s">
        <v>72</v>
      </c>
      <c r="AO4" t="s">
        <v>72</v>
      </c>
      <c r="AQ4" t="s">
        <v>72</v>
      </c>
    </row>
    <row r="5" spans="1:43" x14ac:dyDescent="0.2">
      <c r="A5" t="s">
        <v>64</v>
      </c>
      <c r="B5">
        <v>4011</v>
      </c>
      <c r="C5" t="s">
        <v>344</v>
      </c>
      <c r="E5" t="s">
        <v>66</v>
      </c>
      <c r="G5" t="s">
        <v>66</v>
      </c>
      <c r="I5" t="s">
        <v>310</v>
      </c>
      <c r="K5" t="s">
        <v>336</v>
      </c>
      <c r="M5" t="s">
        <v>336</v>
      </c>
      <c r="O5" t="s">
        <v>68</v>
      </c>
      <c r="Q5" t="s">
        <v>66</v>
      </c>
      <c r="S5" t="s">
        <v>313</v>
      </c>
      <c r="U5" t="s">
        <v>68</v>
      </c>
      <c r="W5" t="s">
        <v>308</v>
      </c>
      <c r="Y5" t="s">
        <v>308</v>
      </c>
      <c r="AA5" t="s">
        <v>325</v>
      </c>
      <c r="AC5" t="s">
        <v>306</v>
      </c>
      <c r="AE5" t="s">
        <v>299</v>
      </c>
      <c r="AG5" t="s">
        <v>307</v>
      </c>
      <c r="AI5" t="s">
        <v>66</v>
      </c>
      <c r="AJ5" t="s">
        <v>66</v>
      </c>
      <c r="AK5" t="s">
        <v>66</v>
      </c>
      <c r="AM5" t="s">
        <v>66</v>
      </c>
      <c r="AO5" t="s">
        <v>307</v>
      </c>
      <c r="AQ5" s="36" t="s">
        <v>329</v>
      </c>
    </row>
    <row r="6" spans="1:43" x14ac:dyDescent="0.2">
      <c r="A6" t="s">
        <v>345</v>
      </c>
      <c r="B6">
        <v>4006</v>
      </c>
      <c r="C6" t="s">
        <v>344</v>
      </c>
      <c r="E6" t="s">
        <v>299</v>
      </c>
      <c r="G6" t="s">
        <v>299</v>
      </c>
      <c r="I6" t="s">
        <v>66</v>
      </c>
      <c r="K6" t="s">
        <v>66</v>
      </c>
      <c r="M6" t="s">
        <v>66</v>
      </c>
      <c r="Q6" t="s">
        <v>68</v>
      </c>
      <c r="S6" t="s">
        <v>315</v>
      </c>
      <c r="W6" t="s">
        <v>68</v>
      </c>
      <c r="Y6" t="s">
        <v>68</v>
      </c>
      <c r="AA6" t="s">
        <v>68</v>
      </c>
      <c r="AC6" t="s">
        <v>68</v>
      </c>
      <c r="AE6" t="s">
        <v>301</v>
      </c>
      <c r="AG6" t="s">
        <v>68</v>
      </c>
      <c r="AI6" t="s">
        <v>299</v>
      </c>
      <c r="AJ6" t="s">
        <v>299</v>
      </c>
      <c r="AK6" t="s">
        <v>299</v>
      </c>
      <c r="AM6" t="s">
        <v>299</v>
      </c>
      <c r="AO6" t="s">
        <v>68</v>
      </c>
      <c r="AQ6" t="s">
        <v>317</v>
      </c>
    </row>
    <row r="7" spans="1:43" x14ac:dyDescent="0.2">
      <c r="A7" t="s">
        <v>346</v>
      </c>
      <c r="B7">
        <v>4012</v>
      </c>
      <c r="C7" t="s">
        <v>344</v>
      </c>
      <c r="D7" s="143"/>
      <c r="E7" t="s">
        <v>301</v>
      </c>
      <c r="G7" t="s">
        <v>301</v>
      </c>
      <c r="I7" t="s">
        <v>299</v>
      </c>
      <c r="K7" t="s">
        <v>299</v>
      </c>
      <c r="M7" t="s">
        <v>299</v>
      </c>
      <c r="S7" t="s">
        <v>68</v>
      </c>
      <c r="AE7" t="s">
        <v>303</v>
      </c>
      <c r="AI7" t="s">
        <v>301</v>
      </c>
      <c r="AJ7" t="s">
        <v>301</v>
      </c>
      <c r="AK7" t="s">
        <v>301</v>
      </c>
      <c r="AM7" t="s">
        <v>301</v>
      </c>
      <c r="AQ7" t="s">
        <v>323</v>
      </c>
    </row>
    <row r="8" spans="1:43" x14ac:dyDescent="0.2">
      <c r="A8" t="s">
        <v>347</v>
      </c>
      <c r="B8">
        <v>4013</v>
      </c>
      <c r="C8" t="s">
        <v>344</v>
      </c>
      <c r="D8" s="143"/>
      <c r="E8" t="s">
        <v>303</v>
      </c>
      <c r="G8" t="s">
        <v>303</v>
      </c>
      <c r="I8" t="s">
        <v>68</v>
      </c>
      <c r="K8" t="s">
        <v>68</v>
      </c>
      <c r="M8" t="s">
        <v>68</v>
      </c>
      <c r="AE8" t="s">
        <v>304</v>
      </c>
      <c r="AI8" t="s">
        <v>303</v>
      </c>
      <c r="AJ8" t="s">
        <v>303</v>
      </c>
      <c r="AK8" t="s">
        <v>303</v>
      </c>
      <c r="AM8" t="s">
        <v>303</v>
      </c>
      <c r="AQ8" t="s">
        <v>331</v>
      </c>
    </row>
    <row r="9" spans="1:43" x14ac:dyDescent="0.2">
      <c r="A9" t="s">
        <v>348</v>
      </c>
      <c r="B9">
        <v>4005</v>
      </c>
      <c r="C9" t="s">
        <v>344</v>
      </c>
      <c r="D9" s="143"/>
      <c r="E9" t="s">
        <v>304</v>
      </c>
      <c r="G9" t="s">
        <v>304</v>
      </c>
      <c r="AE9" t="s">
        <v>68</v>
      </c>
      <c r="AI9" t="s">
        <v>304</v>
      </c>
      <c r="AJ9" t="s">
        <v>304</v>
      </c>
      <c r="AK9" t="s">
        <v>304</v>
      </c>
      <c r="AM9" t="s">
        <v>304</v>
      </c>
      <c r="AQ9" s="36" t="s">
        <v>333</v>
      </c>
    </row>
    <row r="10" spans="1:43" x14ac:dyDescent="0.2">
      <c r="A10" t="s">
        <v>349</v>
      </c>
      <c r="B10">
        <v>4007</v>
      </c>
      <c r="C10" t="s">
        <v>344</v>
      </c>
      <c r="D10" s="143"/>
      <c r="E10" t="s">
        <v>305</v>
      </c>
      <c r="G10" t="s">
        <v>305</v>
      </c>
      <c r="AI10" t="s">
        <v>305</v>
      </c>
      <c r="AJ10" t="s">
        <v>305</v>
      </c>
      <c r="AK10" t="s">
        <v>305</v>
      </c>
      <c r="AM10" t="s">
        <v>68</v>
      </c>
      <c r="AQ10" t="s">
        <v>322</v>
      </c>
    </row>
    <row r="11" spans="1:43" x14ac:dyDescent="0.2">
      <c r="A11" t="s">
        <v>350</v>
      </c>
      <c r="B11">
        <v>4016</v>
      </c>
      <c r="C11" t="s">
        <v>351</v>
      </c>
      <c r="D11" s="143"/>
      <c r="E11" t="s">
        <v>68</v>
      </c>
      <c r="G11" t="s">
        <v>68</v>
      </c>
      <c r="AI11" t="s">
        <v>327</v>
      </c>
      <c r="AJ11" t="s">
        <v>327</v>
      </c>
      <c r="AK11" t="s">
        <v>307</v>
      </c>
      <c r="AQ11" t="s">
        <v>319</v>
      </c>
    </row>
    <row r="12" spans="1:43" x14ac:dyDescent="0.2">
      <c r="A12" t="s">
        <v>352</v>
      </c>
      <c r="B12">
        <v>4040</v>
      </c>
      <c r="C12" t="s">
        <v>353</v>
      </c>
      <c r="D12" s="143"/>
      <c r="AJ12" t="s">
        <v>68</v>
      </c>
      <c r="AK12" t="s">
        <v>68</v>
      </c>
      <c r="AQ12" t="s">
        <v>321</v>
      </c>
    </row>
    <row r="13" spans="1:43" x14ac:dyDescent="0.2">
      <c r="A13" t="s">
        <v>354</v>
      </c>
      <c r="B13">
        <v>4040</v>
      </c>
      <c r="C13" t="s">
        <v>353</v>
      </c>
      <c r="D13" s="143"/>
      <c r="AQ13" t="s">
        <v>335</v>
      </c>
    </row>
    <row r="14" spans="1:43" x14ac:dyDescent="0.2">
      <c r="A14" t="s">
        <v>340</v>
      </c>
      <c r="B14">
        <v>4023</v>
      </c>
      <c r="C14" t="s">
        <v>344</v>
      </c>
      <c r="D14" s="143"/>
      <c r="AQ14" t="s">
        <v>68</v>
      </c>
    </row>
    <row r="15" spans="1:43" x14ac:dyDescent="0.2">
      <c r="A15" t="s">
        <v>355</v>
      </c>
      <c r="B15">
        <v>4015</v>
      </c>
      <c r="C15" t="s">
        <v>344</v>
      </c>
      <c r="D15" s="143"/>
    </row>
    <row r="16" spans="1:43" x14ac:dyDescent="0.2">
      <c r="A16" t="s">
        <v>356</v>
      </c>
      <c r="B16">
        <v>4004</v>
      </c>
      <c r="C16" t="s">
        <v>344</v>
      </c>
      <c r="D16" s="143"/>
    </row>
    <row r="17" spans="1:4" x14ac:dyDescent="0.2">
      <c r="A17" t="s">
        <v>357</v>
      </c>
      <c r="B17">
        <v>4016</v>
      </c>
      <c r="C17" t="s">
        <v>344</v>
      </c>
      <c r="D17" s="143"/>
    </row>
    <row r="18" spans="1:4" x14ac:dyDescent="0.2">
      <c r="A18" t="s">
        <v>342</v>
      </c>
      <c r="B18">
        <v>4006</v>
      </c>
      <c r="C18" t="s">
        <v>344</v>
      </c>
      <c r="D18" s="143"/>
    </row>
    <row r="19" spans="1:4" x14ac:dyDescent="0.2">
      <c r="A19" s="144" t="s">
        <v>358</v>
      </c>
      <c r="B19">
        <v>4000</v>
      </c>
      <c r="C19" t="s">
        <v>344</v>
      </c>
      <c r="D19" s="143"/>
    </row>
    <row r="20" spans="1:4" x14ac:dyDescent="0.2">
      <c r="A20" t="s">
        <v>359</v>
      </c>
      <c r="B20">
        <v>4005</v>
      </c>
      <c r="C20" t="s">
        <v>344</v>
      </c>
      <c r="D20" s="143"/>
    </row>
    <row r="21" spans="1:4" x14ac:dyDescent="0.2">
      <c r="A21" t="s">
        <v>360</v>
      </c>
      <c r="B21">
        <v>4009</v>
      </c>
      <c r="C21" t="s">
        <v>344</v>
      </c>
      <c r="D21" s="143"/>
    </row>
    <row r="22" spans="1:4" x14ac:dyDescent="0.2">
      <c r="A22" t="s">
        <v>361</v>
      </c>
      <c r="B22">
        <v>4019</v>
      </c>
      <c r="C22" t="s">
        <v>344</v>
      </c>
    </row>
    <row r="24" spans="1:4" ht="16" x14ac:dyDescent="0.2">
      <c r="A24" s="40" t="s">
        <v>362</v>
      </c>
    </row>
    <row r="25" spans="1:4" x14ac:dyDescent="0.2">
      <c r="A25" s="2"/>
    </row>
    <row r="26" spans="1:4" x14ac:dyDescent="0.2">
      <c r="A26" t="s">
        <v>70</v>
      </c>
      <c r="B26" s="19" t="s">
        <v>343</v>
      </c>
      <c r="C26" s="19" t="s">
        <v>343</v>
      </c>
    </row>
    <row r="27" spans="1:4" x14ac:dyDescent="0.2">
      <c r="A27" t="s">
        <v>348</v>
      </c>
      <c r="B27">
        <v>4114</v>
      </c>
      <c r="C27" t="s">
        <v>344</v>
      </c>
    </row>
    <row r="28" spans="1:4" x14ac:dyDescent="0.2">
      <c r="A28" t="s">
        <v>355</v>
      </c>
      <c r="B28">
        <v>4015</v>
      </c>
      <c r="C28" t="s">
        <v>344</v>
      </c>
    </row>
    <row r="29" spans="1:4" x14ac:dyDescent="0.2">
      <c r="A29" t="s">
        <v>357</v>
      </c>
      <c r="B29">
        <v>4106</v>
      </c>
      <c r="C29" t="s">
        <v>344</v>
      </c>
    </row>
    <row r="30" spans="1:4" x14ac:dyDescent="0.2">
      <c r="A30" t="s">
        <v>363</v>
      </c>
      <c r="B30">
        <v>4112</v>
      </c>
      <c r="C30" t="s">
        <v>344</v>
      </c>
    </row>
    <row r="31" spans="1:4" x14ac:dyDescent="0.2">
      <c r="A31" t="s">
        <v>364</v>
      </c>
      <c r="B31">
        <v>4106</v>
      </c>
      <c r="C31" t="s">
        <v>344</v>
      </c>
    </row>
  </sheetData>
  <conditionalFormatting sqref="B18">
    <cfRule type="duplicateValues" dxfId="1" priority="1"/>
  </conditionalFormatting>
  <conditionalFormatting sqref="B19:B22 B5:B17">
    <cfRule type="duplicateValues" dxfId="0" priority="231"/>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2"/>
  </sheetPr>
  <dimension ref="A1:G89"/>
  <sheetViews>
    <sheetView zoomScale="90" zoomScaleNormal="90" workbookViewId="0">
      <pane ySplit="1" topLeftCell="A2" activePane="bottomLeft" state="frozen"/>
      <selection activeCell="A2" sqref="A2"/>
      <selection pane="bottomLeft" activeCell="A2" sqref="A2"/>
    </sheetView>
  </sheetViews>
  <sheetFormatPr baseColWidth="10" defaultColWidth="9.33203125" defaultRowHeight="15" x14ac:dyDescent="0.2"/>
  <cols>
    <col min="1" max="1" width="52.83203125" bestFit="1" customWidth="1"/>
    <col min="2" max="2" width="45" bestFit="1" customWidth="1"/>
    <col min="3" max="3" width="11.5" bestFit="1" customWidth="1"/>
    <col min="4" max="4" width="13.6640625" bestFit="1" customWidth="1"/>
    <col min="5" max="5" width="12.1640625" bestFit="1" customWidth="1"/>
    <col min="6" max="6" width="10.6640625" bestFit="1" customWidth="1"/>
    <col min="7" max="7" width="11.1640625" bestFit="1" customWidth="1"/>
  </cols>
  <sheetData>
    <row r="1" spans="1:7" ht="32" x14ac:dyDescent="0.2">
      <c r="A1" s="40" t="s">
        <v>192</v>
      </c>
      <c r="B1" s="40" t="s">
        <v>365</v>
      </c>
      <c r="C1" s="40" t="s">
        <v>366</v>
      </c>
      <c r="D1" s="40" t="s">
        <v>367</v>
      </c>
      <c r="E1" s="40" t="s">
        <v>368</v>
      </c>
      <c r="F1" s="40" t="s">
        <v>369</v>
      </c>
      <c r="G1" s="40" t="s">
        <v>313</v>
      </c>
    </row>
    <row r="2" spans="1:7" s="36" customFormat="1" x14ac:dyDescent="0.2">
      <c r="A2" s="36" t="s">
        <v>370</v>
      </c>
      <c r="C2" s="36" t="s">
        <v>132</v>
      </c>
    </row>
    <row r="3" spans="1:7" s="36" customFormat="1" x14ac:dyDescent="0.2">
      <c r="A3" s="36" t="s">
        <v>371</v>
      </c>
      <c r="C3" s="36" t="s">
        <v>372</v>
      </c>
    </row>
    <row r="4" spans="1:7" s="38" customFormat="1" x14ac:dyDescent="0.2">
      <c r="A4" s="37" t="s">
        <v>373</v>
      </c>
      <c r="B4" s="37" t="s">
        <v>374</v>
      </c>
      <c r="C4" s="37" t="s">
        <v>375</v>
      </c>
      <c r="D4" s="37"/>
      <c r="E4" s="37"/>
      <c r="F4" s="37"/>
    </row>
    <row r="5" spans="1:7" s="37" customFormat="1" x14ac:dyDescent="0.2">
      <c r="A5" s="37" t="s">
        <v>376</v>
      </c>
      <c r="C5" s="37" t="s">
        <v>377</v>
      </c>
      <c r="D5" s="37" t="s">
        <v>378</v>
      </c>
      <c r="E5" s="37" t="s">
        <v>379</v>
      </c>
      <c r="F5" s="37" t="s">
        <v>380</v>
      </c>
    </row>
    <row r="6" spans="1:7" s="37" customFormat="1" x14ac:dyDescent="0.2">
      <c r="A6" s="37" t="s">
        <v>376</v>
      </c>
      <c r="B6" s="37" t="s">
        <v>381</v>
      </c>
      <c r="C6" s="37" t="s">
        <v>382</v>
      </c>
      <c r="D6" s="37" t="s">
        <v>383</v>
      </c>
      <c r="E6" s="37" t="s">
        <v>384</v>
      </c>
      <c r="F6" s="37" t="s">
        <v>385</v>
      </c>
    </row>
    <row r="7" spans="1:7" s="37" customFormat="1" x14ac:dyDescent="0.2">
      <c r="A7" s="37" t="s">
        <v>376</v>
      </c>
      <c r="B7" s="37" t="s">
        <v>386</v>
      </c>
      <c r="C7" s="37" t="s">
        <v>387</v>
      </c>
      <c r="D7" s="37" t="s">
        <v>388</v>
      </c>
      <c r="E7" s="37" t="s">
        <v>389</v>
      </c>
      <c r="F7" s="37" t="s">
        <v>390</v>
      </c>
    </row>
    <row r="8" spans="1:7" s="37" customFormat="1" x14ac:dyDescent="0.2">
      <c r="A8" s="37" t="s">
        <v>376</v>
      </c>
      <c r="B8" s="39" t="s">
        <v>391</v>
      </c>
      <c r="C8" s="37" t="s">
        <v>392</v>
      </c>
      <c r="D8" s="37" t="s">
        <v>393</v>
      </c>
      <c r="E8" s="37" t="s">
        <v>394</v>
      </c>
      <c r="F8" s="37" t="s">
        <v>395</v>
      </c>
    </row>
    <row r="9" spans="1:7" s="37" customFormat="1" x14ac:dyDescent="0.2">
      <c r="A9" s="37" t="s">
        <v>376</v>
      </c>
      <c r="B9" s="39" t="s">
        <v>396</v>
      </c>
      <c r="C9" s="37" t="s">
        <v>397</v>
      </c>
      <c r="D9" s="37" t="s">
        <v>398</v>
      </c>
      <c r="E9" s="37" t="s">
        <v>399</v>
      </c>
      <c r="F9" s="37" t="s">
        <v>400</v>
      </c>
    </row>
    <row r="10" spans="1:7" s="37" customFormat="1" x14ac:dyDescent="0.2">
      <c r="A10" s="37" t="s">
        <v>376</v>
      </c>
      <c r="B10" s="39" t="s">
        <v>401</v>
      </c>
      <c r="C10" s="37" t="s">
        <v>402</v>
      </c>
      <c r="D10" s="37" t="s">
        <v>403</v>
      </c>
      <c r="E10" s="37" t="s">
        <v>404</v>
      </c>
      <c r="F10" s="37" t="s">
        <v>405</v>
      </c>
    </row>
    <row r="11" spans="1:7" s="37" customFormat="1" x14ac:dyDescent="0.2">
      <c r="A11" s="37" t="s">
        <v>376</v>
      </c>
      <c r="B11" s="39" t="s">
        <v>406</v>
      </c>
      <c r="C11" s="37" t="s">
        <v>407</v>
      </c>
      <c r="D11" s="37" t="s">
        <v>408</v>
      </c>
      <c r="E11" s="37" t="s">
        <v>409</v>
      </c>
      <c r="F11" s="37" t="s">
        <v>410</v>
      </c>
    </row>
    <row r="12" spans="1:7" s="37" customFormat="1" x14ac:dyDescent="0.2">
      <c r="A12" s="37" t="s">
        <v>376</v>
      </c>
      <c r="B12" s="39" t="s">
        <v>411</v>
      </c>
      <c r="C12" s="37" t="s">
        <v>412</v>
      </c>
      <c r="D12" s="37" t="s">
        <v>413</v>
      </c>
      <c r="E12" s="37" t="s">
        <v>414</v>
      </c>
      <c r="F12" s="37" t="s">
        <v>415</v>
      </c>
    </row>
    <row r="13" spans="1:7" s="37" customFormat="1" x14ac:dyDescent="0.2">
      <c r="A13" s="37" t="s">
        <v>376</v>
      </c>
      <c r="B13" s="39" t="s">
        <v>416</v>
      </c>
      <c r="C13" s="37" t="s">
        <v>417</v>
      </c>
      <c r="D13" s="37" t="s">
        <v>418</v>
      </c>
      <c r="E13" s="37" t="s">
        <v>419</v>
      </c>
      <c r="F13" s="37" t="s">
        <v>420</v>
      </c>
    </row>
    <row r="14" spans="1:7" s="37" customFormat="1" x14ac:dyDescent="0.2">
      <c r="A14" s="37" t="s">
        <v>376</v>
      </c>
      <c r="B14" s="39" t="s">
        <v>421</v>
      </c>
      <c r="C14" s="37" t="s">
        <v>422</v>
      </c>
      <c r="D14" s="37" t="s">
        <v>423</v>
      </c>
      <c r="E14" s="37" t="s">
        <v>424</v>
      </c>
      <c r="F14" s="37" t="s">
        <v>425</v>
      </c>
    </row>
    <row r="15" spans="1:7" s="37" customFormat="1" x14ac:dyDescent="0.2">
      <c r="A15" s="37" t="s">
        <v>376</v>
      </c>
      <c r="B15" s="37" t="s">
        <v>426</v>
      </c>
      <c r="C15" s="37" t="s">
        <v>427</v>
      </c>
      <c r="D15" s="37" t="s">
        <v>428</v>
      </c>
      <c r="E15" s="37" t="s">
        <v>429</v>
      </c>
      <c r="F15" s="37" t="s">
        <v>430</v>
      </c>
    </row>
    <row r="16" spans="1:7" s="37" customFormat="1" x14ac:dyDescent="0.2">
      <c r="A16" s="37" t="s">
        <v>60</v>
      </c>
      <c r="C16" s="37" t="s">
        <v>431</v>
      </c>
      <c r="D16" s="37" t="s">
        <v>432</v>
      </c>
      <c r="E16" s="37" t="s">
        <v>433</v>
      </c>
      <c r="F16" s="37" t="s">
        <v>434</v>
      </c>
    </row>
    <row r="17" spans="1:6" s="37" customFormat="1" x14ac:dyDescent="0.2">
      <c r="A17" s="37" t="s">
        <v>60</v>
      </c>
      <c r="B17" s="37" t="s">
        <v>435</v>
      </c>
      <c r="C17" s="37" t="s">
        <v>436</v>
      </c>
      <c r="D17" s="37" t="s">
        <v>437</v>
      </c>
      <c r="E17" s="37" t="s">
        <v>438</v>
      </c>
      <c r="F17" s="37" t="s">
        <v>439</v>
      </c>
    </row>
    <row r="18" spans="1:6" s="37" customFormat="1" x14ac:dyDescent="0.2">
      <c r="A18" s="37" t="s">
        <v>60</v>
      </c>
      <c r="B18" s="37" t="s">
        <v>440</v>
      </c>
      <c r="C18" s="37" t="s">
        <v>441</v>
      </c>
      <c r="D18" s="37" t="s">
        <v>442</v>
      </c>
      <c r="E18" s="37" t="s">
        <v>443</v>
      </c>
      <c r="F18" s="37" t="s">
        <v>444</v>
      </c>
    </row>
    <row r="19" spans="1:6" s="37" customFormat="1" x14ac:dyDescent="0.2">
      <c r="A19" s="37" t="s">
        <v>60</v>
      </c>
      <c r="B19" s="39" t="s">
        <v>445</v>
      </c>
      <c r="C19" s="37" t="s">
        <v>446</v>
      </c>
      <c r="D19" s="37" t="s">
        <v>447</v>
      </c>
      <c r="E19" s="37" t="s">
        <v>448</v>
      </c>
      <c r="F19" s="37" t="s">
        <v>449</v>
      </c>
    </row>
    <row r="20" spans="1:6" s="37" customFormat="1" x14ac:dyDescent="0.2">
      <c r="A20" s="37" t="s">
        <v>60</v>
      </c>
      <c r="B20" s="39" t="s">
        <v>450</v>
      </c>
      <c r="C20" s="37" t="s">
        <v>451</v>
      </c>
      <c r="D20" s="37" t="s">
        <v>452</v>
      </c>
      <c r="E20" s="37" t="s">
        <v>453</v>
      </c>
      <c r="F20" s="37" t="s">
        <v>454</v>
      </c>
    </row>
    <row r="21" spans="1:6" s="37" customFormat="1" x14ac:dyDescent="0.2">
      <c r="A21" s="37" t="s">
        <v>60</v>
      </c>
      <c r="B21" s="39" t="s">
        <v>455</v>
      </c>
      <c r="C21" s="37" t="s">
        <v>456</v>
      </c>
      <c r="D21" s="37" t="s">
        <v>457</v>
      </c>
      <c r="E21" s="37" t="s">
        <v>458</v>
      </c>
      <c r="F21" s="37" t="s">
        <v>459</v>
      </c>
    </row>
    <row r="22" spans="1:6" s="37" customFormat="1" x14ac:dyDescent="0.2">
      <c r="A22" s="37" t="s">
        <v>60</v>
      </c>
      <c r="B22" s="39" t="s">
        <v>460</v>
      </c>
      <c r="C22" s="37" t="s">
        <v>461</v>
      </c>
      <c r="D22" s="37" t="s">
        <v>462</v>
      </c>
      <c r="E22" s="37" t="s">
        <v>463</v>
      </c>
      <c r="F22" s="37" t="s">
        <v>464</v>
      </c>
    </row>
    <row r="23" spans="1:6" s="37" customFormat="1" x14ac:dyDescent="0.2">
      <c r="A23" s="37" t="s">
        <v>60</v>
      </c>
      <c r="B23" s="39" t="s">
        <v>465</v>
      </c>
      <c r="C23" s="37" t="s">
        <v>466</v>
      </c>
      <c r="D23" s="37" t="s">
        <v>467</v>
      </c>
      <c r="E23" s="37" t="s">
        <v>468</v>
      </c>
      <c r="F23" s="37" t="s">
        <v>469</v>
      </c>
    </row>
    <row r="24" spans="1:6" s="37" customFormat="1" x14ac:dyDescent="0.2">
      <c r="A24" s="37" t="s">
        <v>60</v>
      </c>
      <c r="B24" s="37" t="s">
        <v>62</v>
      </c>
      <c r="C24" s="37" t="s">
        <v>470</v>
      </c>
      <c r="D24" s="37" t="s">
        <v>471</v>
      </c>
      <c r="E24" s="37" t="s">
        <v>472</v>
      </c>
      <c r="F24" s="37" t="s">
        <v>473</v>
      </c>
    </row>
    <row r="25" spans="1:6" s="37" customFormat="1" x14ac:dyDescent="0.2">
      <c r="A25" s="37" t="s">
        <v>60</v>
      </c>
      <c r="B25" s="37" t="s">
        <v>474</v>
      </c>
      <c r="C25" s="37" t="s">
        <v>475</v>
      </c>
      <c r="D25" s="37" t="s">
        <v>476</v>
      </c>
      <c r="E25" s="37" t="s">
        <v>477</v>
      </c>
      <c r="F25" s="37" t="s">
        <v>478</v>
      </c>
    </row>
    <row r="26" spans="1:6" s="37" customFormat="1" x14ac:dyDescent="0.2">
      <c r="A26" s="37" t="s">
        <v>60</v>
      </c>
      <c r="B26" s="37" t="s">
        <v>479</v>
      </c>
      <c r="C26" s="37" t="s">
        <v>480</v>
      </c>
      <c r="D26" s="37" t="s">
        <v>481</v>
      </c>
      <c r="E26" s="37" t="s">
        <v>482</v>
      </c>
      <c r="F26" s="37" t="s">
        <v>483</v>
      </c>
    </row>
    <row r="27" spans="1:6" s="37" customFormat="1" x14ac:dyDescent="0.2">
      <c r="A27" s="37" t="s">
        <v>60</v>
      </c>
      <c r="B27" s="37" t="s">
        <v>484</v>
      </c>
      <c r="C27" s="37" t="s">
        <v>485</v>
      </c>
      <c r="D27" s="37" t="s">
        <v>486</v>
      </c>
      <c r="E27" s="37" t="s">
        <v>487</v>
      </c>
      <c r="F27" s="37" t="s">
        <v>488</v>
      </c>
    </row>
    <row r="28" spans="1:6" s="37" customFormat="1" x14ac:dyDescent="0.2">
      <c r="A28" s="37" t="s">
        <v>60</v>
      </c>
      <c r="B28" s="37" t="s">
        <v>489</v>
      </c>
      <c r="C28" s="37" t="s">
        <v>490</v>
      </c>
      <c r="D28" s="37" t="s">
        <v>491</v>
      </c>
      <c r="E28" s="37" t="s">
        <v>492</v>
      </c>
      <c r="F28" s="37" t="s">
        <v>493</v>
      </c>
    </row>
    <row r="29" spans="1:6" s="37" customFormat="1" x14ac:dyDescent="0.2">
      <c r="A29" s="37" t="s">
        <v>494</v>
      </c>
      <c r="C29" s="37" t="s">
        <v>495</v>
      </c>
      <c r="D29" s="37" t="s">
        <v>496</v>
      </c>
      <c r="E29" s="37" t="s">
        <v>497</v>
      </c>
      <c r="F29" s="37" t="s">
        <v>498</v>
      </c>
    </row>
    <row r="30" spans="1:6" s="37" customFormat="1" x14ac:dyDescent="0.2">
      <c r="A30" s="37" t="s">
        <v>494</v>
      </c>
      <c r="B30" s="37" t="s">
        <v>499</v>
      </c>
      <c r="C30" s="37" t="s">
        <v>500</v>
      </c>
      <c r="D30" s="37" t="s">
        <v>501</v>
      </c>
      <c r="E30" s="37" t="s">
        <v>502</v>
      </c>
      <c r="F30" s="37" t="s">
        <v>503</v>
      </c>
    </row>
    <row r="31" spans="1:6" s="37" customFormat="1" x14ac:dyDescent="0.2">
      <c r="A31" s="37" t="s">
        <v>494</v>
      </c>
      <c r="B31" s="37" t="s">
        <v>504</v>
      </c>
      <c r="C31" s="37" t="s">
        <v>505</v>
      </c>
      <c r="D31" s="37" t="s">
        <v>506</v>
      </c>
      <c r="E31" s="37" t="s">
        <v>507</v>
      </c>
      <c r="F31" s="37" t="s">
        <v>508</v>
      </c>
    </row>
    <row r="32" spans="1:6" s="37" customFormat="1" x14ac:dyDescent="0.2">
      <c r="A32" s="37" t="s">
        <v>494</v>
      </c>
      <c r="B32" s="37" t="s">
        <v>509</v>
      </c>
      <c r="C32" s="37" t="s">
        <v>510</v>
      </c>
      <c r="D32" s="37" t="s">
        <v>511</v>
      </c>
      <c r="E32" s="37" t="s">
        <v>512</v>
      </c>
      <c r="F32" s="37" t="s">
        <v>513</v>
      </c>
    </row>
    <row r="33" spans="1:6" s="37" customFormat="1" x14ac:dyDescent="0.2">
      <c r="A33" s="37" t="s">
        <v>494</v>
      </c>
      <c r="B33" s="37" t="s">
        <v>514</v>
      </c>
      <c r="C33" s="37" t="s">
        <v>515</v>
      </c>
      <c r="D33" s="37" t="s">
        <v>516</v>
      </c>
      <c r="E33" s="37" t="s">
        <v>517</v>
      </c>
      <c r="F33" s="37" t="s">
        <v>518</v>
      </c>
    </row>
    <row r="34" spans="1:6" s="37" customFormat="1" x14ac:dyDescent="0.2">
      <c r="A34" s="37" t="s">
        <v>494</v>
      </c>
      <c r="B34" s="39" t="s">
        <v>519</v>
      </c>
      <c r="C34" s="37" t="s">
        <v>520</v>
      </c>
      <c r="D34" s="37" t="s">
        <v>521</v>
      </c>
      <c r="E34" s="37" t="s">
        <v>522</v>
      </c>
      <c r="F34" s="37" t="s">
        <v>523</v>
      </c>
    </row>
    <row r="35" spans="1:6" s="37" customFormat="1" x14ac:dyDescent="0.2">
      <c r="A35" s="37" t="s">
        <v>494</v>
      </c>
      <c r="B35" s="39" t="s">
        <v>524</v>
      </c>
      <c r="C35" s="37" t="s">
        <v>525</v>
      </c>
      <c r="D35" s="37" t="s">
        <v>526</v>
      </c>
      <c r="E35" s="37" t="s">
        <v>527</v>
      </c>
      <c r="F35" s="37" t="s">
        <v>528</v>
      </c>
    </row>
    <row r="36" spans="1:6" s="37" customFormat="1" x14ac:dyDescent="0.2">
      <c r="A36" s="37" t="s">
        <v>494</v>
      </c>
      <c r="B36" s="37" t="s">
        <v>529</v>
      </c>
      <c r="C36" s="37" t="s">
        <v>530</v>
      </c>
      <c r="D36" s="37" t="s">
        <v>531</v>
      </c>
      <c r="E36" s="37" t="s">
        <v>532</v>
      </c>
      <c r="F36" s="37" t="s">
        <v>533</v>
      </c>
    </row>
    <row r="37" spans="1:6" s="37" customFormat="1" x14ac:dyDescent="0.2">
      <c r="A37" s="37" t="s">
        <v>494</v>
      </c>
      <c r="B37" s="37" t="s">
        <v>534</v>
      </c>
      <c r="C37" s="37" t="s">
        <v>535</v>
      </c>
      <c r="D37" s="37" t="s">
        <v>536</v>
      </c>
      <c r="E37" s="37" t="s">
        <v>537</v>
      </c>
      <c r="F37" s="37" t="s">
        <v>538</v>
      </c>
    </row>
    <row r="38" spans="1:6" s="37" customFormat="1" x14ac:dyDescent="0.2">
      <c r="A38" s="37" t="s">
        <v>494</v>
      </c>
      <c r="B38" s="37" t="s">
        <v>539</v>
      </c>
      <c r="C38" s="37" t="s">
        <v>540</v>
      </c>
      <c r="D38" s="37" t="s">
        <v>541</v>
      </c>
      <c r="E38" s="37" t="s">
        <v>542</v>
      </c>
      <c r="F38" s="37" t="s">
        <v>543</v>
      </c>
    </row>
    <row r="39" spans="1:6" s="37" customFormat="1" x14ac:dyDescent="0.2">
      <c r="A39" s="37" t="s">
        <v>494</v>
      </c>
      <c r="B39" s="37" t="s">
        <v>544</v>
      </c>
      <c r="C39" s="37" t="s">
        <v>545</v>
      </c>
      <c r="D39" s="37" t="s">
        <v>546</v>
      </c>
      <c r="E39" s="37" t="s">
        <v>547</v>
      </c>
      <c r="F39" s="37" t="s">
        <v>548</v>
      </c>
    </row>
    <row r="40" spans="1:6" s="37" customFormat="1" x14ac:dyDescent="0.2">
      <c r="A40" s="37" t="s">
        <v>549</v>
      </c>
      <c r="C40" s="37" t="s">
        <v>550</v>
      </c>
      <c r="D40" s="37" t="s">
        <v>551</v>
      </c>
      <c r="E40" s="37" t="s">
        <v>552</v>
      </c>
      <c r="F40" s="37" t="s">
        <v>553</v>
      </c>
    </row>
    <row r="41" spans="1:6" s="37" customFormat="1" x14ac:dyDescent="0.2">
      <c r="A41" s="37" t="s">
        <v>549</v>
      </c>
      <c r="B41" s="37" t="s">
        <v>554</v>
      </c>
      <c r="C41" s="37" t="s">
        <v>555</v>
      </c>
      <c r="D41" s="37" t="s">
        <v>556</v>
      </c>
      <c r="E41" s="37" t="s">
        <v>557</v>
      </c>
      <c r="F41" s="37" t="s">
        <v>558</v>
      </c>
    </row>
    <row r="42" spans="1:6" s="37" customFormat="1" x14ac:dyDescent="0.2">
      <c r="A42" s="37" t="s">
        <v>549</v>
      </c>
      <c r="B42" s="37" t="s">
        <v>559</v>
      </c>
      <c r="C42" s="37" t="s">
        <v>560</v>
      </c>
      <c r="D42" s="37" t="s">
        <v>561</v>
      </c>
      <c r="E42" s="37" t="s">
        <v>562</v>
      </c>
      <c r="F42" s="37" t="s">
        <v>563</v>
      </c>
    </row>
    <row r="43" spans="1:6" s="37" customFormat="1" x14ac:dyDescent="0.2">
      <c r="A43" s="37" t="s">
        <v>549</v>
      </c>
      <c r="B43" s="37" t="s">
        <v>564</v>
      </c>
      <c r="C43" s="37" t="s">
        <v>565</v>
      </c>
      <c r="D43" s="37" t="s">
        <v>566</v>
      </c>
      <c r="E43" s="37" t="s">
        <v>567</v>
      </c>
      <c r="F43" s="37" t="s">
        <v>568</v>
      </c>
    </row>
    <row r="44" spans="1:6" s="37" customFormat="1" x14ac:dyDescent="0.2">
      <c r="A44" s="37" t="s">
        <v>549</v>
      </c>
      <c r="B44" s="37" t="s">
        <v>569</v>
      </c>
      <c r="C44" s="37" t="s">
        <v>570</v>
      </c>
      <c r="D44" s="37" t="s">
        <v>571</v>
      </c>
      <c r="E44" s="37" t="s">
        <v>572</v>
      </c>
      <c r="F44" s="37" t="s">
        <v>573</v>
      </c>
    </row>
    <row r="45" spans="1:6" s="37" customFormat="1" x14ac:dyDescent="0.2">
      <c r="A45" s="37" t="s">
        <v>549</v>
      </c>
      <c r="B45" s="37" t="s">
        <v>574</v>
      </c>
      <c r="C45" s="37" t="s">
        <v>575</v>
      </c>
      <c r="D45" s="37" t="s">
        <v>576</v>
      </c>
      <c r="E45" s="37" t="s">
        <v>577</v>
      </c>
      <c r="F45" s="37" t="s">
        <v>578</v>
      </c>
    </row>
    <row r="46" spans="1:6" s="37" customFormat="1" x14ac:dyDescent="0.2">
      <c r="A46" s="37" t="s">
        <v>549</v>
      </c>
      <c r="B46" s="37" t="s">
        <v>579</v>
      </c>
      <c r="C46" s="37" t="s">
        <v>580</v>
      </c>
      <c r="D46" s="37" t="s">
        <v>581</v>
      </c>
      <c r="E46" s="37" t="s">
        <v>582</v>
      </c>
      <c r="F46" s="37" t="s">
        <v>583</v>
      </c>
    </row>
    <row r="47" spans="1:6" s="37" customFormat="1" x14ac:dyDescent="0.2">
      <c r="A47" s="37" t="s">
        <v>549</v>
      </c>
      <c r="B47" s="37" t="s">
        <v>584</v>
      </c>
      <c r="C47" s="37" t="s">
        <v>585</v>
      </c>
      <c r="D47" s="37" t="s">
        <v>586</v>
      </c>
      <c r="E47" s="37" t="s">
        <v>587</v>
      </c>
      <c r="F47" s="37" t="s">
        <v>588</v>
      </c>
    </row>
    <row r="48" spans="1:6" s="37" customFormat="1" x14ac:dyDescent="0.2">
      <c r="A48" s="37" t="s">
        <v>549</v>
      </c>
      <c r="B48" s="37" t="s">
        <v>589</v>
      </c>
      <c r="C48" s="37" t="s">
        <v>590</v>
      </c>
      <c r="D48" s="37" t="s">
        <v>591</v>
      </c>
      <c r="E48" s="37" t="s">
        <v>592</v>
      </c>
      <c r="F48" s="37" t="s">
        <v>593</v>
      </c>
    </row>
    <row r="49" spans="1:6" s="37" customFormat="1" x14ac:dyDescent="0.2">
      <c r="A49" s="37" t="s">
        <v>594</v>
      </c>
      <c r="C49" s="37" t="s">
        <v>595</v>
      </c>
      <c r="D49" s="37" t="s">
        <v>596</v>
      </c>
      <c r="E49" s="37" t="s">
        <v>597</v>
      </c>
      <c r="F49" s="37" t="s">
        <v>598</v>
      </c>
    </row>
    <row r="50" spans="1:6" s="37" customFormat="1" x14ac:dyDescent="0.2">
      <c r="A50" s="37" t="s">
        <v>594</v>
      </c>
      <c r="B50" s="37" t="s">
        <v>599</v>
      </c>
      <c r="C50" s="37" t="s">
        <v>600</v>
      </c>
      <c r="D50" s="37" t="s">
        <v>601</v>
      </c>
      <c r="E50" s="37" t="s">
        <v>602</v>
      </c>
      <c r="F50" s="37" t="s">
        <v>603</v>
      </c>
    </row>
    <row r="51" spans="1:6" s="37" customFormat="1" x14ac:dyDescent="0.2">
      <c r="A51" s="37" t="s">
        <v>594</v>
      </c>
      <c r="B51" s="37" t="s">
        <v>604</v>
      </c>
      <c r="C51" s="37" t="s">
        <v>605</v>
      </c>
      <c r="D51" s="37" t="s">
        <v>606</v>
      </c>
      <c r="E51" s="37" t="s">
        <v>607</v>
      </c>
      <c r="F51" s="37" t="s">
        <v>608</v>
      </c>
    </row>
    <row r="52" spans="1:6" s="37" customFormat="1" x14ac:dyDescent="0.2">
      <c r="A52" s="37" t="s">
        <v>594</v>
      </c>
      <c r="B52" s="39" t="s">
        <v>609</v>
      </c>
      <c r="C52" s="37" t="s">
        <v>610</v>
      </c>
      <c r="D52" s="37" t="s">
        <v>611</v>
      </c>
      <c r="E52" s="37" t="s">
        <v>612</v>
      </c>
      <c r="F52" s="37" t="s">
        <v>613</v>
      </c>
    </row>
    <row r="53" spans="1:6" s="37" customFormat="1" x14ac:dyDescent="0.2">
      <c r="A53" s="37" t="s">
        <v>594</v>
      </c>
      <c r="B53" s="37" t="s">
        <v>614</v>
      </c>
      <c r="C53" s="37" t="s">
        <v>615</v>
      </c>
      <c r="D53" s="37" t="s">
        <v>616</v>
      </c>
      <c r="E53" s="37" t="s">
        <v>617</v>
      </c>
      <c r="F53" s="37" t="s">
        <v>618</v>
      </c>
    </row>
    <row r="54" spans="1:6" s="37" customFormat="1" x14ac:dyDescent="0.2">
      <c r="A54" s="37" t="s">
        <v>594</v>
      </c>
      <c r="B54" s="37" t="s">
        <v>619</v>
      </c>
      <c r="C54" s="37" t="s">
        <v>620</v>
      </c>
      <c r="D54" s="37" t="s">
        <v>621</v>
      </c>
      <c r="E54" s="37" t="s">
        <v>622</v>
      </c>
      <c r="F54" s="37" t="s">
        <v>623</v>
      </c>
    </row>
    <row r="55" spans="1:6" s="37" customFormat="1" x14ac:dyDescent="0.2">
      <c r="A55" s="37" t="s">
        <v>594</v>
      </c>
      <c r="B55" s="37" t="s">
        <v>624</v>
      </c>
      <c r="C55" s="37" t="s">
        <v>625</v>
      </c>
      <c r="D55" s="37" t="s">
        <v>626</v>
      </c>
      <c r="E55" s="37" t="s">
        <v>627</v>
      </c>
      <c r="F55" s="37" t="s">
        <v>628</v>
      </c>
    </row>
    <row r="56" spans="1:6" s="37" customFormat="1" x14ac:dyDescent="0.2">
      <c r="A56" s="37" t="s">
        <v>594</v>
      </c>
      <c r="B56" s="37" t="s">
        <v>629</v>
      </c>
      <c r="C56" s="37" t="s">
        <v>630</v>
      </c>
      <c r="D56" s="37" t="s">
        <v>631</v>
      </c>
      <c r="E56" s="37" t="s">
        <v>632</v>
      </c>
      <c r="F56" s="37" t="s">
        <v>633</v>
      </c>
    </row>
    <row r="57" spans="1:6" s="37" customFormat="1" x14ac:dyDescent="0.2">
      <c r="A57" s="37" t="s">
        <v>634</v>
      </c>
      <c r="B57" s="37" t="s">
        <v>635</v>
      </c>
      <c r="C57" s="37" t="s">
        <v>636</v>
      </c>
      <c r="D57" s="37" t="s">
        <v>637</v>
      </c>
      <c r="E57" s="37" t="s">
        <v>638</v>
      </c>
      <c r="F57" s="37" t="s">
        <v>639</v>
      </c>
    </row>
    <row r="58" spans="1:6" s="37" customFormat="1" x14ac:dyDescent="0.2">
      <c r="A58" s="37" t="s">
        <v>634</v>
      </c>
      <c r="B58" s="37" t="s">
        <v>640</v>
      </c>
      <c r="C58" s="37" t="s">
        <v>641</v>
      </c>
      <c r="D58" s="37" t="s">
        <v>642</v>
      </c>
      <c r="E58" s="37" t="s">
        <v>643</v>
      </c>
      <c r="F58" s="37" t="s">
        <v>644</v>
      </c>
    </row>
    <row r="59" spans="1:6" s="37" customFormat="1" x14ac:dyDescent="0.2">
      <c r="A59" s="37" t="s">
        <v>634</v>
      </c>
      <c r="B59" s="37" t="s">
        <v>645</v>
      </c>
      <c r="C59" s="37" t="s">
        <v>646</v>
      </c>
      <c r="D59" s="37" t="s">
        <v>647</v>
      </c>
      <c r="E59" s="37" t="s">
        <v>648</v>
      </c>
      <c r="F59" s="37" t="s">
        <v>649</v>
      </c>
    </row>
    <row r="60" spans="1:6" s="37" customFormat="1" x14ac:dyDescent="0.2">
      <c r="A60" s="37" t="s">
        <v>634</v>
      </c>
      <c r="B60" s="37" t="s">
        <v>650</v>
      </c>
      <c r="C60" s="37" t="s">
        <v>651</v>
      </c>
      <c r="D60" s="37" t="s">
        <v>652</v>
      </c>
      <c r="E60" s="37" t="s">
        <v>653</v>
      </c>
      <c r="F60" s="37" t="s">
        <v>654</v>
      </c>
    </row>
    <row r="61" spans="1:6" s="37" customFormat="1" x14ac:dyDescent="0.2">
      <c r="A61" s="37" t="s">
        <v>634</v>
      </c>
      <c r="B61" s="39" t="s">
        <v>655</v>
      </c>
      <c r="C61" s="37" t="s">
        <v>656</v>
      </c>
      <c r="D61" s="37" t="s">
        <v>657</v>
      </c>
      <c r="E61" s="37" t="s">
        <v>658</v>
      </c>
      <c r="F61" s="37" t="s">
        <v>659</v>
      </c>
    </row>
    <row r="62" spans="1:6" s="37" customFormat="1" x14ac:dyDescent="0.2">
      <c r="A62" s="37" t="s">
        <v>634</v>
      </c>
      <c r="B62" s="39" t="s">
        <v>660</v>
      </c>
      <c r="C62" s="37" t="s">
        <v>661</v>
      </c>
      <c r="D62" s="37" t="s">
        <v>662</v>
      </c>
      <c r="E62" s="37" t="s">
        <v>663</v>
      </c>
      <c r="F62" s="37" t="s">
        <v>664</v>
      </c>
    </row>
    <row r="63" spans="1:6" s="37" customFormat="1" x14ac:dyDescent="0.2">
      <c r="A63" s="37" t="s">
        <v>634</v>
      </c>
      <c r="B63" s="39" t="s">
        <v>665</v>
      </c>
      <c r="C63" s="37" t="s">
        <v>666</v>
      </c>
      <c r="D63" s="37" t="s">
        <v>667</v>
      </c>
      <c r="E63" s="37" t="s">
        <v>668</v>
      </c>
      <c r="F63" s="37" t="s">
        <v>669</v>
      </c>
    </row>
    <row r="64" spans="1:6" s="37" customFormat="1" x14ac:dyDescent="0.2">
      <c r="A64" s="37" t="s">
        <v>634</v>
      </c>
      <c r="B64" s="39" t="s">
        <v>670</v>
      </c>
      <c r="C64" s="37" t="s">
        <v>671</v>
      </c>
      <c r="D64" s="37" t="s">
        <v>672</v>
      </c>
      <c r="E64" s="37" t="s">
        <v>673</v>
      </c>
      <c r="F64" s="37" t="s">
        <v>674</v>
      </c>
    </row>
    <row r="65" spans="1:6" s="37" customFormat="1" x14ac:dyDescent="0.2">
      <c r="A65" s="37" t="s">
        <v>634</v>
      </c>
      <c r="B65" s="39" t="s">
        <v>675</v>
      </c>
      <c r="C65" s="37" t="s">
        <v>676</v>
      </c>
      <c r="D65" s="37" t="s">
        <v>677</v>
      </c>
      <c r="E65" s="37" t="s">
        <v>678</v>
      </c>
      <c r="F65" s="37" t="s">
        <v>679</v>
      </c>
    </row>
    <row r="66" spans="1:6" s="37" customFormat="1" x14ac:dyDescent="0.2">
      <c r="A66" s="37" t="s">
        <v>634</v>
      </c>
      <c r="B66" s="37" t="s">
        <v>680</v>
      </c>
      <c r="C66" s="37" t="s">
        <v>681</v>
      </c>
      <c r="D66" s="37" t="s">
        <v>682</v>
      </c>
      <c r="E66" s="37" t="s">
        <v>683</v>
      </c>
      <c r="F66" s="37" t="s">
        <v>684</v>
      </c>
    </row>
    <row r="67" spans="1:6" s="37" customFormat="1" x14ac:dyDescent="0.2">
      <c r="A67" s="37" t="s">
        <v>634</v>
      </c>
      <c r="B67" s="39" t="s">
        <v>685</v>
      </c>
      <c r="C67" s="37" t="s">
        <v>686</v>
      </c>
      <c r="D67" s="37" t="s">
        <v>687</v>
      </c>
      <c r="E67" s="37" t="s">
        <v>688</v>
      </c>
      <c r="F67" s="37" t="s">
        <v>689</v>
      </c>
    </row>
    <row r="68" spans="1:6" s="37" customFormat="1" x14ac:dyDescent="0.2">
      <c r="A68" s="37" t="s">
        <v>634</v>
      </c>
      <c r="B68" s="37" t="s">
        <v>690</v>
      </c>
      <c r="C68" s="37" t="s">
        <v>691</v>
      </c>
      <c r="D68" s="37" t="s">
        <v>692</v>
      </c>
      <c r="E68" s="37" t="s">
        <v>693</v>
      </c>
      <c r="F68" s="37" t="s">
        <v>694</v>
      </c>
    </row>
    <row r="69" spans="1:6" s="37" customFormat="1" x14ac:dyDescent="0.2">
      <c r="A69" s="37" t="s">
        <v>634</v>
      </c>
      <c r="B69" s="37" t="s">
        <v>695</v>
      </c>
      <c r="C69" s="37" t="s">
        <v>696</v>
      </c>
      <c r="D69" s="37" t="s">
        <v>697</v>
      </c>
      <c r="E69" s="37" t="s">
        <v>698</v>
      </c>
      <c r="F69" s="37" t="s">
        <v>699</v>
      </c>
    </row>
    <row r="70" spans="1:6" s="37" customFormat="1" x14ac:dyDescent="0.2">
      <c r="A70" s="37" t="s">
        <v>634</v>
      </c>
      <c r="B70" s="39" t="s">
        <v>700</v>
      </c>
      <c r="C70" s="37" t="s">
        <v>701</v>
      </c>
      <c r="D70" s="37" t="s">
        <v>702</v>
      </c>
      <c r="E70" s="37" t="s">
        <v>703</v>
      </c>
      <c r="F70" s="37" t="s">
        <v>704</v>
      </c>
    </row>
    <row r="71" spans="1:6" s="37" customFormat="1" x14ac:dyDescent="0.2">
      <c r="A71" s="37" t="s">
        <v>634</v>
      </c>
      <c r="B71" s="39" t="s">
        <v>705</v>
      </c>
      <c r="C71" s="37" t="s">
        <v>706</v>
      </c>
      <c r="D71" s="37" t="s">
        <v>707</v>
      </c>
      <c r="E71" s="37" t="s">
        <v>707</v>
      </c>
      <c r="F71" s="37" t="s">
        <v>707</v>
      </c>
    </row>
    <row r="72" spans="1:6" s="37" customFormat="1" x14ac:dyDescent="0.2">
      <c r="A72" s="37" t="s">
        <v>634</v>
      </c>
      <c r="B72" s="37" t="s">
        <v>708</v>
      </c>
      <c r="C72" s="37" t="s">
        <v>709</v>
      </c>
      <c r="D72" s="37" t="s">
        <v>710</v>
      </c>
      <c r="E72" s="37" t="s">
        <v>711</v>
      </c>
      <c r="F72" s="37" t="s">
        <v>712</v>
      </c>
    </row>
    <row r="73" spans="1:6" s="37" customFormat="1" x14ac:dyDescent="0.2">
      <c r="A73" s="37" t="s">
        <v>634</v>
      </c>
      <c r="B73" s="39" t="s">
        <v>713</v>
      </c>
      <c r="C73" s="37" t="s">
        <v>714</v>
      </c>
      <c r="D73" s="37" t="s">
        <v>715</v>
      </c>
      <c r="E73" s="37" t="s">
        <v>716</v>
      </c>
      <c r="F73" s="37" t="s">
        <v>717</v>
      </c>
    </row>
    <row r="74" spans="1:6" s="37" customFormat="1" x14ac:dyDescent="0.2">
      <c r="A74" s="37" t="s">
        <v>634</v>
      </c>
      <c r="B74" s="37" t="s">
        <v>718</v>
      </c>
      <c r="C74" s="37" t="s">
        <v>719</v>
      </c>
      <c r="D74" s="37" t="s">
        <v>720</v>
      </c>
      <c r="E74" s="37" t="s">
        <v>721</v>
      </c>
      <c r="F74" s="37" t="s">
        <v>722</v>
      </c>
    </row>
    <row r="75" spans="1:6" s="37" customFormat="1" x14ac:dyDescent="0.2">
      <c r="A75" s="37" t="s">
        <v>634</v>
      </c>
      <c r="B75" s="39" t="s">
        <v>723</v>
      </c>
      <c r="C75" s="37" t="s">
        <v>724</v>
      </c>
      <c r="D75" s="37" t="s">
        <v>725</v>
      </c>
      <c r="E75" s="37" t="s">
        <v>726</v>
      </c>
      <c r="F75" s="37" t="s">
        <v>727</v>
      </c>
    </row>
    <row r="76" spans="1:6" s="37" customFormat="1" x14ac:dyDescent="0.2">
      <c r="A76" s="37" t="s">
        <v>634</v>
      </c>
      <c r="B76" s="37" t="s">
        <v>728</v>
      </c>
      <c r="C76" s="37" t="s">
        <v>729</v>
      </c>
      <c r="D76" s="37" t="s">
        <v>730</v>
      </c>
      <c r="E76" s="37" t="s">
        <v>731</v>
      </c>
      <c r="F76" s="37" t="s">
        <v>732</v>
      </c>
    </row>
    <row r="77" spans="1:6" s="37" customFormat="1" x14ac:dyDescent="0.2">
      <c r="A77" s="37" t="s">
        <v>634</v>
      </c>
      <c r="B77" s="37" t="s">
        <v>733</v>
      </c>
      <c r="C77" s="37" t="s">
        <v>734</v>
      </c>
      <c r="D77" s="37" t="s">
        <v>735</v>
      </c>
      <c r="E77" s="37" t="s">
        <v>736</v>
      </c>
      <c r="F77" s="37" t="s">
        <v>737</v>
      </c>
    </row>
    <row r="78" spans="1:6" s="37" customFormat="1" x14ac:dyDescent="0.2">
      <c r="A78" s="37" t="s">
        <v>634</v>
      </c>
      <c r="B78" s="37" t="s">
        <v>738</v>
      </c>
      <c r="C78" s="37" t="s">
        <v>739</v>
      </c>
      <c r="D78" s="37" t="s">
        <v>740</v>
      </c>
      <c r="E78" s="37" t="s">
        <v>741</v>
      </c>
      <c r="F78" s="37" t="s">
        <v>742</v>
      </c>
    </row>
    <row r="79" spans="1:6" s="37" customFormat="1" x14ac:dyDescent="0.2">
      <c r="A79" s="37" t="s">
        <v>634</v>
      </c>
      <c r="B79" s="37" t="s">
        <v>743</v>
      </c>
      <c r="C79" s="37" t="s">
        <v>744</v>
      </c>
      <c r="D79" s="37" t="s">
        <v>745</v>
      </c>
      <c r="E79" s="37" t="s">
        <v>746</v>
      </c>
      <c r="F79" s="37" t="s">
        <v>747</v>
      </c>
    </row>
    <row r="80" spans="1:6" s="37" customFormat="1" x14ac:dyDescent="0.2">
      <c r="A80" s="37" t="s">
        <v>634</v>
      </c>
      <c r="B80" s="37" t="s">
        <v>748</v>
      </c>
      <c r="C80" s="37" t="s">
        <v>749</v>
      </c>
      <c r="D80" s="37" t="s">
        <v>750</v>
      </c>
      <c r="E80" s="37" t="s">
        <v>751</v>
      </c>
      <c r="F80" s="37" t="s">
        <v>752</v>
      </c>
    </row>
    <row r="81" spans="1:7" s="37" customFormat="1" x14ac:dyDescent="0.2">
      <c r="A81" s="37" t="s">
        <v>634</v>
      </c>
      <c r="B81" s="37" t="s">
        <v>753</v>
      </c>
      <c r="C81" s="37" t="s">
        <v>754</v>
      </c>
      <c r="D81" s="37" t="s">
        <v>755</v>
      </c>
      <c r="E81" s="37" t="s">
        <v>756</v>
      </c>
      <c r="F81" s="37" t="s">
        <v>757</v>
      </c>
    </row>
    <row r="82" spans="1:7" s="37" customFormat="1" x14ac:dyDescent="0.2">
      <c r="A82" s="37" t="s">
        <v>634</v>
      </c>
      <c r="B82" s="39" t="s">
        <v>758</v>
      </c>
      <c r="C82" s="37" t="s">
        <v>759</v>
      </c>
      <c r="D82" s="37" t="s">
        <v>760</v>
      </c>
      <c r="E82" s="37" t="s">
        <v>761</v>
      </c>
      <c r="F82" s="37" t="s">
        <v>762</v>
      </c>
    </row>
    <row r="83" spans="1:7" s="37" customFormat="1" x14ac:dyDescent="0.2">
      <c r="A83" s="37" t="s">
        <v>634</v>
      </c>
      <c r="B83" s="37" t="s">
        <v>763</v>
      </c>
      <c r="C83" s="37" t="s">
        <v>764</v>
      </c>
      <c r="D83" s="37" t="s">
        <v>765</v>
      </c>
      <c r="E83" s="37" t="s">
        <v>766</v>
      </c>
      <c r="F83" s="37" t="s">
        <v>767</v>
      </c>
    </row>
    <row r="84" spans="1:7" s="37" customFormat="1" x14ac:dyDescent="0.2">
      <c r="A84" s="37" t="s">
        <v>768</v>
      </c>
      <c r="B84" s="37" t="s">
        <v>376</v>
      </c>
      <c r="C84" s="37" t="s">
        <v>377</v>
      </c>
      <c r="D84" s="37" t="s">
        <v>378</v>
      </c>
      <c r="E84" s="37" t="s">
        <v>379</v>
      </c>
      <c r="F84" s="37" t="s">
        <v>380</v>
      </c>
      <c r="G84" s="37" t="s">
        <v>769</v>
      </c>
    </row>
    <row r="85" spans="1:7" s="37" customFormat="1" x14ac:dyDescent="0.2">
      <c r="A85" s="37" t="s">
        <v>768</v>
      </c>
      <c r="B85" s="37" t="s">
        <v>60</v>
      </c>
      <c r="C85" s="37" t="s">
        <v>431</v>
      </c>
      <c r="D85" s="37" t="s">
        <v>432</v>
      </c>
      <c r="E85" s="37" t="s">
        <v>433</v>
      </c>
      <c r="F85" s="37" t="s">
        <v>434</v>
      </c>
      <c r="G85" s="37" t="s">
        <v>770</v>
      </c>
    </row>
    <row r="86" spans="1:7" s="37" customFormat="1" x14ac:dyDescent="0.2">
      <c r="A86" s="37" t="s">
        <v>768</v>
      </c>
      <c r="B86" s="37" t="s">
        <v>494</v>
      </c>
      <c r="C86" s="37" t="s">
        <v>495</v>
      </c>
      <c r="D86" s="37" t="s">
        <v>496</v>
      </c>
      <c r="E86" s="37" t="s">
        <v>497</v>
      </c>
      <c r="F86" s="37" t="s">
        <v>498</v>
      </c>
      <c r="G86" s="37" t="s">
        <v>771</v>
      </c>
    </row>
    <row r="87" spans="1:7" s="37" customFormat="1" x14ac:dyDescent="0.2">
      <c r="A87" s="37" t="s">
        <v>768</v>
      </c>
      <c r="B87" s="37" t="s">
        <v>549</v>
      </c>
      <c r="C87" s="37" t="s">
        <v>550</v>
      </c>
      <c r="D87" s="37" t="s">
        <v>551</v>
      </c>
      <c r="E87" s="37" t="s">
        <v>552</v>
      </c>
      <c r="F87" s="37" t="s">
        <v>553</v>
      </c>
      <c r="G87" s="37" t="s">
        <v>772</v>
      </c>
    </row>
    <row r="88" spans="1:7" s="37" customFormat="1" x14ac:dyDescent="0.2">
      <c r="A88" s="37" t="s">
        <v>768</v>
      </c>
      <c r="B88" s="37" t="s">
        <v>594</v>
      </c>
      <c r="C88" s="37" t="s">
        <v>595</v>
      </c>
      <c r="D88" s="37" t="s">
        <v>596</v>
      </c>
      <c r="E88" s="37" t="s">
        <v>597</v>
      </c>
      <c r="F88" s="37" t="s">
        <v>598</v>
      </c>
      <c r="G88" s="37" t="s">
        <v>773</v>
      </c>
    </row>
    <row r="89" spans="1:7" s="37" customFormat="1" x14ac:dyDescent="0.2">
      <c r="A89" s="37" t="s">
        <v>768</v>
      </c>
      <c r="B89" s="37" t="s">
        <v>634</v>
      </c>
      <c r="C89" s="37" t="s">
        <v>774</v>
      </c>
      <c r="D89" s="37" t="s">
        <v>775</v>
      </c>
      <c r="E89" s="37" t="s">
        <v>776</v>
      </c>
      <c r="F89" s="37" t="s">
        <v>777</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tabColor theme="2"/>
  </sheetPr>
  <dimension ref="A1:M30"/>
  <sheetViews>
    <sheetView zoomScale="80" zoomScaleNormal="80" workbookViewId="0">
      <pane ySplit="2" topLeftCell="A3" activePane="bottomLeft" state="frozen"/>
      <selection activeCell="A2" sqref="A2"/>
      <selection pane="bottomLeft" activeCell="A2" sqref="A2"/>
    </sheetView>
  </sheetViews>
  <sheetFormatPr baseColWidth="10" defaultColWidth="8.83203125" defaultRowHeight="15" x14ac:dyDescent="0.2"/>
  <cols>
    <col min="1" max="1" width="35.83203125" bestFit="1" customWidth="1"/>
    <col min="3" max="3" width="38.5" bestFit="1" customWidth="1"/>
    <col min="5" max="5" width="49.1640625" bestFit="1" customWidth="1"/>
    <col min="7" max="7" width="50" bestFit="1" customWidth="1"/>
    <col min="9" max="9" width="38.6640625" bestFit="1" customWidth="1"/>
    <col min="11" max="11" width="48.83203125" bestFit="1" customWidth="1"/>
    <col min="13" max="13" width="42" bestFit="1" customWidth="1"/>
  </cols>
  <sheetData>
    <row r="1" spans="1:13" x14ac:dyDescent="0.2">
      <c r="A1" t="s">
        <v>778</v>
      </c>
    </row>
    <row r="2" spans="1:13" s="40" customFormat="1" ht="16" x14ac:dyDescent="0.2">
      <c r="A2" s="40" t="s">
        <v>779</v>
      </c>
      <c r="C2" s="40" t="s">
        <v>376</v>
      </c>
      <c r="E2" s="40" t="s">
        <v>60</v>
      </c>
      <c r="G2" s="40" t="s">
        <v>494</v>
      </c>
      <c r="I2" s="40" t="s">
        <v>549</v>
      </c>
      <c r="K2" s="40" t="s">
        <v>594</v>
      </c>
      <c r="M2" s="40" t="s">
        <v>634</v>
      </c>
    </row>
    <row r="3" spans="1:13" x14ac:dyDescent="0.2">
      <c r="A3" t="s">
        <v>780</v>
      </c>
      <c r="C3" t="s">
        <v>778</v>
      </c>
      <c r="E3" t="s">
        <v>778</v>
      </c>
      <c r="G3" t="s">
        <v>778</v>
      </c>
      <c r="I3" t="s">
        <v>778</v>
      </c>
      <c r="K3" t="s">
        <v>778</v>
      </c>
      <c r="M3" t="s">
        <v>778</v>
      </c>
    </row>
    <row r="4" spans="1:13" x14ac:dyDescent="0.2">
      <c r="A4" t="s">
        <v>376</v>
      </c>
      <c r="C4" t="s">
        <v>376</v>
      </c>
      <c r="E4" t="s">
        <v>60</v>
      </c>
      <c r="G4" t="s">
        <v>494</v>
      </c>
      <c r="I4" t="s">
        <v>549</v>
      </c>
      <c r="K4" t="s">
        <v>594</v>
      </c>
      <c r="M4" t="s">
        <v>635</v>
      </c>
    </row>
    <row r="5" spans="1:13" x14ac:dyDescent="0.2">
      <c r="A5" t="s">
        <v>60</v>
      </c>
      <c r="C5" t="s">
        <v>381</v>
      </c>
      <c r="E5" t="s">
        <v>435</v>
      </c>
      <c r="G5" t="s">
        <v>499</v>
      </c>
      <c r="I5" t="s">
        <v>554</v>
      </c>
      <c r="K5" t="s">
        <v>599</v>
      </c>
      <c r="M5" t="s">
        <v>640</v>
      </c>
    </row>
    <row r="6" spans="1:13" x14ac:dyDescent="0.2">
      <c r="A6" t="s">
        <v>494</v>
      </c>
      <c r="C6" t="s">
        <v>386</v>
      </c>
      <c r="E6" t="s">
        <v>62</v>
      </c>
      <c r="G6" t="s">
        <v>504</v>
      </c>
      <c r="I6" t="s">
        <v>559</v>
      </c>
      <c r="K6" t="s">
        <v>604</v>
      </c>
      <c r="M6" t="s">
        <v>645</v>
      </c>
    </row>
    <row r="7" spans="1:13" x14ac:dyDescent="0.2">
      <c r="A7" t="s">
        <v>549</v>
      </c>
      <c r="C7" s="19" t="s">
        <v>391</v>
      </c>
      <c r="E7" t="s">
        <v>474</v>
      </c>
      <c r="G7" t="s">
        <v>509</v>
      </c>
      <c r="I7" t="s">
        <v>564</v>
      </c>
      <c r="K7" s="19" t="s">
        <v>609</v>
      </c>
      <c r="M7" t="s">
        <v>650</v>
      </c>
    </row>
    <row r="8" spans="1:13" x14ac:dyDescent="0.2">
      <c r="A8" t="s">
        <v>594</v>
      </c>
      <c r="C8" s="19" t="s">
        <v>396</v>
      </c>
      <c r="E8" t="s">
        <v>440</v>
      </c>
      <c r="G8" t="s">
        <v>514</v>
      </c>
      <c r="I8" t="s">
        <v>569</v>
      </c>
      <c r="K8" t="s">
        <v>614</v>
      </c>
      <c r="M8" s="19" t="s">
        <v>655</v>
      </c>
    </row>
    <row r="9" spans="1:13" x14ac:dyDescent="0.2">
      <c r="A9" t="s">
        <v>634</v>
      </c>
      <c r="C9" s="19" t="s">
        <v>401</v>
      </c>
      <c r="E9" s="19" t="s">
        <v>445</v>
      </c>
      <c r="G9" s="19" t="s">
        <v>519</v>
      </c>
      <c r="I9" t="s">
        <v>574</v>
      </c>
      <c r="K9" t="s">
        <v>619</v>
      </c>
      <c r="M9" s="19" t="s">
        <v>660</v>
      </c>
    </row>
    <row r="10" spans="1:13" x14ac:dyDescent="0.2">
      <c r="C10" s="19" t="s">
        <v>406</v>
      </c>
      <c r="E10" s="19" t="s">
        <v>450</v>
      </c>
      <c r="G10" s="19" t="s">
        <v>524</v>
      </c>
      <c r="I10" t="s">
        <v>579</v>
      </c>
      <c r="K10" t="s">
        <v>624</v>
      </c>
      <c r="M10" s="19" t="s">
        <v>665</v>
      </c>
    </row>
    <row r="11" spans="1:13" x14ac:dyDescent="0.2">
      <c r="C11" s="19" t="s">
        <v>411</v>
      </c>
      <c r="E11" s="19" t="s">
        <v>455</v>
      </c>
      <c r="G11" t="s">
        <v>529</v>
      </c>
      <c r="I11" t="s">
        <v>584</v>
      </c>
      <c r="K11" t="s">
        <v>629</v>
      </c>
      <c r="M11" s="19" t="s">
        <v>670</v>
      </c>
    </row>
    <row r="12" spans="1:13" x14ac:dyDescent="0.2">
      <c r="C12" s="19" t="s">
        <v>416</v>
      </c>
      <c r="E12" s="19" t="s">
        <v>460</v>
      </c>
      <c r="G12" t="s">
        <v>534</v>
      </c>
      <c r="I12" t="s">
        <v>589</v>
      </c>
      <c r="M12" s="19" t="s">
        <v>675</v>
      </c>
    </row>
    <row r="13" spans="1:13" x14ac:dyDescent="0.2">
      <c r="C13" s="19" t="s">
        <v>421</v>
      </c>
      <c r="E13" s="19" t="s">
        <v>465</v>
      </c>
      <c r="G13" t="s">
        <v>544</v>
      </c>
      <c r="M13" t="s">
        <v>680</v>
      </c>
    </row>
    <row r="14" spans="1:13" x14ac:dyDescent="0.2">
      <c r="C14" t="s">
        <v>426</v>
      </c>
      <c r="E14" t="s">
        <v>484</v>
      </c>
      <c r="G14" t="s">
        <v>539</v>
      </c>
      <c r="M14" s="19" t="s">
        <v>685</v>
      </c>
    </row>
    <row r="15" spans="1:13" x14ac:dyDescent="0.2">
      <c r="E15" t="s">
        <v>479</v>
      </c>
      <c r="M15" t="s">
        <v>743</v>
      </c>
    </row>
    <row r="16" spans="1:13" x14ac:dyDescent="0.2">
      <c r="E16" t="s">
        <v>489</v>
      </c>
      <c r="M16" t="s">
        <v>690</v>
      </c>
    </row>
    <row r="17" spans="13:13" x14ac:dyDescent="0.2">
      <c r="M17" t="s">
        <v>695</v>
      </c>
    </row>
    <row r="18" spans="13:13" x14ac:dyDescent="0.2">
      <c r="M18" s="19" t="s">
        <v>700</v>
      </c>
    </row>
    <row r="19" spans="13:13" x14ac:dyDescent="0.2">
      <c r="M19" s="19" t="s">
        <v>705</v>
      </c>
    </row>
    <row r="20" spans="13:13" x14ac:dyDescent="0.2">
      <c r="M20" t="s">
        <v>708</v>
      </c>
    </row>
    <row r="21" spans="13:13" x14ac:dyDescent="0.2">
      <c r="M21" s="19" t="s">
        <v>713</v>
      </c>
    </row>
    <row r="22" spans="13:13" x14ac:dyDescent="0.2">
      <c r="M22" t="s">
        <v>718</v>
      </c>
    </row>
    <row r="23" spans="13:13" x14ac:dyDescent="0.2">
      <c r="M23" s="19" t="s">
        <v>723</v>
      </c>
    </row>
    <row r="24" spans="13:13" x14ac:dyDescent="0.2">
      <c r="M24" t="s">
        <v>728</v>
      </c>
    </row>
    <row r="25" spans="13:13" x14ac:dyDescent="0.2">
      <c r="M25" t="s">
        <v>733</v>
      </c>
    </row>
    <row r="26" spans="13:13" x14ac:dyDescent="0.2">
      <c r="M26" t="s">
        <v>738</v>
      </c>
    </row>
    <row r="27" spans="13:13" x14ac:dyDescent="0.2">
      <c r="M27" t="s">
        <v>753</v>
      </c>
    </row>
    <row r="28" spans="13:13" x14ac:dyDescent="0.2">
      <c r="M28" s="19" t="s">
        <v>758</v>
      </c>
    </row>
    <row r="29" spans="13:13" x14ac:dyDescent="0.2">
      <c r="M29" t="s">
        <v>748</v>
      </c>
    </row>
    <row r="30" spans="13:13" x14ac:dyDescent="0.2">
      <c r="M30" t="s">
        <v>763</v>
      </c>
    </row>
  </sheetData>
  <sortState xmlns:xlrd2="http://schemas.microsoft.com/office/spreadsheetml/2017/richdata2" ref="A10:A21">
    <sortCondition ref="A10"/>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2:Y63"/>
  <sheetViews>
    <sheetView showRowColHeaders="0" zoomScale="90" zoomScaleNormal="90" workbookViewId="0"/>
  </sheetViews>
  <sheetFormatPr baseColWidth="10" defaultColWidth="9.5" defaultRowHeight="15" x14ac:dyDescent="0.2"/>
  <cols>
    <col min="1" max="4" width="2.83203125" style="1" customWidth="1"/>
    <col min="5" max="16384" width="9.5" style="1"/>
  </cols>
  <sheetData>
    <row r="2" spans="1:25" x14ac:dyDescent="0.2">
      <c r="B2" s="380" t="s">
        <v>12</v>
      </c>
      <c r="C2" s="380"/>
      <c r="D2" s="380"/>
      <c r="E2" s="380"/>
      <c r="F2" s="380"/>
      <c r="G2" s="380"/>
      <c r="H2" s="380"/>
      <c r="I2" s="380"/>
      <c r="J2" s="380"/>
      <c r="K2" s="380"/>
      <c r="L2" s="380"/>
      <c r="M2" s="380"/>
      <c r="N2" s="380"/>
      <c r="O2" s="380"/>
      <c r="P2" s="380"/>
      <c r="Q2" s="380"/>
      <c r="R2" s="380"/>
      <c r="S2" s="380"/>
      <c r="U2" s="374" t="s">
        <v>13</v>
      </c>
      <c r="V2" s="374"/>
      <c r="W2" s="374"/>
      <c r="X2" s="374"/>
      <c r="Y2" s="374"/>
    </row>
    <row r="4" spans="1:25" x14ac:dyDescent="0.2">
      <c r="A4" s="3"/>
      <c r="B4" s="3" t="s">
        <v>14</v>
      </c>
      <c r="C4" s="373" t="s">
        <v>15</v>
      </c>
      <c r="D4" s="373"/>
      <c r="E4" s="373"/>
      <c r="F4" s="373"/>
      <c r="G4" s="373"/>
      <c r="H4" s="373"/>
      <c r="I4" s="373"/>
      <c r="J4" s="373"/>
      <c r="K4" s="373"/>
      <c r="L4" s="373"/>
      <c r="M4" s="373"/>
      <c r="N4" s="373"/>
      <c r="O4" s="373"/>
      <c r="P4" s="373"/>
      <c r="Q4" s="373"/>
      <c r="R4" s="373"/>
      <c r="S4" s="373"/>
      <c r="U4" s="42"/>
      <c r="V4" s="373" t="s">
        <v>16</v>
      </c>
      <c r="W4" s="373"/>
      <c r="X4" s="373"/>
      <c r="Y4" s="373"/>
    </row>
    <row r="5" spans="1:25" x14ac:dyDescent="0.2">
      <c r="C5" s="3" t="s">
        <v>17</v>
      </c>
      <c r="D5" s="375" t="s">
        <v>18</v>
      </c>
      <c r="E5" s="375"/>
      <c r="F5" s="375"/>
      <c r="G5" s="375"/>
      <c r="H5" s="375"/>
      <c r="I5" s="375"/>
      <c r="J5" s="375"/>
      <c r="K5" s="375"/>
      <c r="L5" s="375"/>
      <c r="M5" s="375"/>
      <c r="N5" s="375"/>
      <c r="O5" s="375"/>
      <c r="P5" s="375"/>
      <c r="Q5" s="375"/>
      <c r="R5" s="375"/>
      <c r="S5" s="375"/>
      <c r="U5" s="148"/>
      <c r="V5" s="373" t="s">
        <v>19</v>
      </c>
      <c r="W5" s="373"/>
      <c r="X5" s="373"/>
      <c r="Y5" s="373"/>
    </row>
    <row r="6" spans="1:25" x14ac:dyDescent="0.2">
      <c r="C6" s="3" t="s">
        <v>17</v>
      </c>
      <c r="D6" s="375" t="s">
        <v>20</v>
      </c>
      <c r="E6" s="375"/>
      <c r="F6" s="375"/>
      <c r="G6" s="375"/>
      <c r="H6" s="375"/>
      <c r="I6" s="375"/>
      <c r="J6" s="375"/>
      <c r="K6" s="375"/>
      <c r="L6" s="375"/>
      <c r="M6" s="375"/>
      <c r="N6" s="375"/>
      <c r="O6" s="375"/>
      <c r="P6" s="375"/>
      <c r="Q6" s="375"/>
      <c r="R6" s="375"/>
      <c r="S6" s="375"/>
      <c r="U6" s="43"/>
      <c r="V6" s="1" t="s">
        <v>21</v>
      </c>
    </row>
    <row r="7" spans="1:25" x14ac:dyDescent="0.2">
      <c r="C7" s="3" t="s">
        <v>17</v>
      </c>
      <c r="D7" s="375" t="s">
        <v>22</v>
      </c>
      <c r="E7" s="375"/>
      <c r="F7" s="375"/>
      <c r="G7" s="375"/>
      <c r="H7" s="375"/>
      <c r="I7" s="375"/>
      <c r="J7" s="375"/>
      <c r="K7" s="375"/>
      <c r="L7" s="375"/>
      <c r="M7" s="375"/>
      <c r="N7" s="375"/>
      <c r="O7" s="375"/>
      <c r="P7" s="375"/>
      <c r="Q7" s="375"/>
      <c r="R7" s="375"/>
      <c r="S7" s="375"/>
    </row>
    <row r="8" spans="1:25" ht="15" customHeight="1" x14ac:dyDescent="0.2">
      <c r="C8" s="3" t="s">
        <v>17</v>
      </c>
      <c r="D8" s="376" t="s">
        <v>23</v>
      </c>
      <c r="E8" s="376"/>
      <c r="F8" s="376"/>
      <c r="G8" s="376"/>
      <c r="H8" s="376"/>
      <c r="I8" s="376"/>
      <c r="J8" s="376"/>
      <c r="K8" s="376"/>
      <c r="L8" s="376"/>
      <c r="M8" s="376"/>
      <c r="N8" s="376"/>
      <c r="O8" s="376"/>
      <c r="P8" s="376"/>
      <c r="Q8" s="376"/>
      <c r="R8" s="376"/>
      <c r="S8" s="376"/>
    </row>
    <row r="9" spans="1:25" ht="15" customHeight="1" x14ac:dyDescent="0.2">
      <c r="C9" s="3"/>
      <c r="D9" s="377"/>
      <c r="E9" s="377"/>
      <c r="F9" s="377"/>
      <c r="G9" s="377"/>
      <c r="H9" s="377"/>
      <c r="I9" s="377"/>
      <c r="J9" s="377"/>
      <c r="K9" s="377"/>
      <c r="L9" s="377"/>
      <c r="M9" s="377"/>
      <c r="N9" s="377"/>
      <c r="O9" s="377"/>
      <c r="P9" s="377"/>
      <c r="Q9" s="377"/>
      <c r="R9" s="377"/>
      <c r="S9" s="377"/>
    </row>
    <row r="10" spans="1:25" x14ac:dyDescent="0.2">
      <c r="C10" s="3" t="s">
        <v>17</v>
      </c>
      <c r="D10" s="375" t="s">
        <v>782</v>
      </c>
      <c r="E10" s="375"/>
      <c r="F10" s="375"/>
      <c r="G10" s="375"/>
      <c r="H10" s="375"/>
      <c r="I10" s="375"/>
      <c r="J10" s="375"/>
      <c r="K10" s="375"/>
      <c r="L10" s="375"/>
      <c r="M10" s="375"/>
      <c r="N10" s="375"/>
      <c r="O10" s="375"/>
      <c r="P10" s="375"/>
      <c r="Q10" s="375"/>
      <c r="R10" s="375"/>
      <c r="S10" s="375"/>
    </row>
    <row r="11" spans="1:25" ht="15" customHeight="1" x14ac:dyDescent="0.2">
      <c r="D11" s="3" t="s">
        <v>17</v>
      </c>
      <c r="E11" s="378" t="s">
        <v>783</v>
      </c>
      <c r="F11" s="378"/>
      <c r="G11" s="378"/>
      <c r="H11" s="378"/>
      <c r="I11" s="378"/>
      <c r="J11" s="378"/>
      <c r="K11" s="378"/>
      <c r="L11" s="378"/>
      <c r="M11" s="378"/>
      <c r="N11" s="378"/>
      <c r="O11" s="378"/>
      <c r="P11" s="378"/>
      <c r="Q11" s="378"/>
      <c r="R11" s="378"/>
      <c r="S11" s="378"/>
    </row>
    <row r="12" spans="1:25" x14ac:dyDescent="0.2">
      <c r="E12" s="378"/>
      <c r="F12" s="378"/>
      <c r="G12" s="378"/>
      <c r="H12" s="378"/>
      <c r="I12" s="378"/>
      <c r="J12" s="378"/>
      <c r="K12" s="378"/>
      <c r="L12" s="378"/>
      <c r="M12" s="378"/>
      <c r="N12" s="378"/>
      <c r="O12" s="378"/>
      <c r="P12" s="378"/>
      <c r="Q12" s="378"/>
      <c r="R12" s="378"/>
      <c r="S12" s="378"/>
    </row>
    <row r="13" spans="1:25" x14ac:dyDescent="0.2">
      <c r="E13" s="379"/>
      <c r="F13" s="379"/>
      <c r="G13" s="379"/>
      <c r="H13" s="379"/>
      <c r="I13" s="379"/>
      <c r="J13" s="379"/>
      <c r="K13" s="379"/>
      <c r="L13" s="379"/>
      <c r="M13" s="379"/>
      <c r="N13" s="379"/>
      <c r="O13" s="379"/>
      <c r="P13" s="379"/>
      <c r="Q13" s="379"/>
      <c r="R13" s="379"/>
      <c r="S13" s="379"/>
    </row>
    <row r="14" spans="1:25" ht="15" customHeight="1" x14ac:dyDescent="0.2">
      <c r="D14" s="3" t="s">
        <v>17</v>
      </c>
      <c r="E14" s="379" t="s">
        <v>24</v>
      </c>
      <c r="F14" s="379"/>
      <c r="G14" s="379"/>
      <c r="H14" s="379"/>
      <c r="I14" s="379"/>
      <c r="J14" s="379"/>
      <c r="K14" s="379"/>
      <c r="L14" s="379"/>
      <c r="M14" s="379"/>
      <c r="N14" s="379"/>
      <c r="O14" s="379"/>
      <c r="P14" s="379"/>
      <c r="Q14" s="379"/>
      <c r="R14" s="379"/>
      <c r="S14" s="379"/>
    </row>
    <row r="15" spans="1:25" x14ac:dyDescent="0.2">
      <c r="C15" s="3" t="s">
        <v>17</v>
      </c>
      <c r="D15" s="376" t="s">
        <v>25</v>
      </c>
      <c r="E15" s="376"/>
      <c r="F15" s="376"/>
      <c r="G15" s="376"/>
      <c r="H15" s="376"/>
      <c r="I15" s="376"/>
      <c r="J15" s="376"/>
      <c r="K15" s="376"/>
      <c r="L15" s="376"/>
      <c r="M15" s="376"/>
      <c r="N15" s="376"/>
      <c r="O15" s="376"/>
      <c r="P15" s="376"/>
      <c r="Q15" s="376"/>
      <c r="R15" s="376"/>
      <c r="S15" s="376"/>
    </row>
    <row r="16" spans="1:25" x14ac:dyDescent="0.2">
      <c r="C16" s="3"/>
      <c r="D16" s="377"/>
      <c r="E16" s="377"/>
      <c r="F16" s="377"/>
      <c r="G16" s="377"/>
      <c r="H16" s="377"/>
      <c r="I16" s="377"/>
      <c r="J16" s="377"/>
      <c r="K16" s="377"/>
      <c r="L16" s="377"/>
      <c r="M16" s="377"/>
      <c r="N16" s="377"/>
      <c r="O16" s="377"/>
      <c r="P16" s="377"/>
      <c r="Q16" s="377"/>
      <c r="R16" s="377"/>
      <c r="S16" s="377"/>
    </row>
    <row r="17" spans="1:19" x14ac:dyDescent="0.2">
      <c r="C17" s="3" t="s">
        <v>17</v>
      </c>
      <c r="D17" s="375" t="s">
        <v>26</v>
      </c>
      <c r="E17" s="375"/>
      <c r="F17" s="375"/>
      <c r="G17" s="375"/>
      <c r="H17" s="375"/>
      <c r="I17" s="375"/>
      <c r="J17" s="375"/>
      <c r="K17" s="375"/>
      <c r="L17" s="375"/>
      <c r="M17" s="375"/>
      <c r="N17" s="375"/>
      <c r="O17" s="375"/>
      <c r="P17" s="375"/>
      <c r="Q17" s="375"/>
      <c r="R17" s="375"/>
      <c r="S17" s="375"/>
    </row>
    <row r="18" spans="1:19" ht="15" customHeight="1" x14ac:dyDescent="0.2">
      <c r="C18" s="3" t="s">
        <v>17</v>
      </c>
      <c r="D18" s="378" t="s">
        <v>27</v>
      </c>
      <c r="E18" s="378"/>
      <c r="F18" s="378"/>
      <c r="G18" s="378"/>
      <c r="H18" s="378"/>
      <c r="I18" s="378"/>
      <c r="J18" s="378"/>
      <c r="K18" s="378"/>
      <c r="L18" s="378"/>
      <c r="M18" s="378"/>
      <c r="N18" s="378"/>
      <c r="O18" s="378"/>
      <c r="P18" s="378"/>
      <c r="Q18" s="378"/>
      <c r="R18" s="378"/>
      <c r="S18" s="378"/>
    </row>
    <row r="19" spans="1:19" x14ac:dyDescent="0.2">
      <c r="D19" s="378"/>
      <c r="E19" s="378"/>
      <c r="F19" s="378"/>
      <c r="G19" s="378"/>
      <c r="H19" s="378"/>
      <c r="I19" s="378"/>
      <c r="J19" s="378"/>
      <c r="K19" s="378"/>
      <c r="L19" s="378"/>
      <c r="M19" s="378"/>
      <c r="N19" s="378"/>
      <c r="O19" s="378"/>
      <c r="P19" s="378"/>
      <c r="Q19" s="378"/>
      <c r="R19" s="378"/>
      <c r="S19" s="378"/>
    </row>
    <row r="20" spans="1:19" x14ac:dyDescent="0.2">
      <c r="D20" s="379"/>
      <c r="E20" s="379"/>
      <c r="F20" s="379"/>
      <c r="G20" s="379"/>
      <c r="H20" s="379"/>
      <c r="I20" s="379"/>
      <c r="J20" s="379"/>
      <c r="K20" s="379"/>
      <c r="L20" s="379"/>
      <c r="M20" s="379"/>
      <c r="N20" s="379"/>
      <c r="O20" s="379"/>
      <c r="P20" s="379"/>
      <c r="Q20" s="379"/>
      <c r="R20" s="379"/>
      <c r="S20" s="379"/>
    </row>
    <row r="21" spans="1:19" ht="15" customHeight="1" x14ac:dyDescent="0.2">
      <c r="D21" s="3" t="s">
        <v>17</v>
      </c>
      <c r="E21" s="378" t="s">
        <v>28</v>
      </c>
      <c r="F21" s="378"/>
      <c r="G21" s="378"/>
      <c r="H21" s="378"/>
      <c r="I21" s="378"/>
      <c r="J21" s="378"/>
      <c r="K21" s="378"/>
      <c r="L21" s="378"/>
      <c r="M21" s="378"/>
      <c r="N21" s="378"/>
      <c r="O21" s="378"/>
      <c r="P21" s="378"/>
      <c r="Q21" s="378"/>
      <c r="R21" s="378"/>
      <c r="S21" s="378"/>
    </row>
    <row r="22" spans="1:19" x14ac:dyDescent="0.2">
      <c r="E22" s="379"/>
      <c r="F22" s="379"/>
      <c r="G22" s="379"/>
      <c r="H22" s="379"/>
      <c r="I22" s="379"/>
      <c r="J22" s="379"/>
      <c r="K22" s="379"/>
      <c r="L22" s="379"/>
      <c r="M22" s="379"/>
      <c r="N22" s="379"/>
      <c r="O22" s="379"/>
      <c r="P22" s="379"/>
      <c r="Q22" s="379"/>
      <c r="R22" s="379"/>
      <c r="S22" s="379"/>
    </row>
    <row r="23" spans="1:19" x14ac:dyDescent="0.2">
      <c r="C23" s="3" t="s">
        <v>17</v>
      </c>
      <c r="D23" s="375" t="s">
        <v>29</v>
      </c>
      <c r="E23" s="375"/>
      <c r="F23" s="375"/>
      <c r="G23" s="375"/>
      <c r="H23" s="375"/>
      <c r="I23" s="375"/>
      <c r="J23" s="375"/>
      <c r="K23" s="375"/>
      <c r="L23" s="375"/>
      <c r="M23" s="375"/>
      <c r="N23" s="375"/>
      <c r="O23" s="375"/>
      <c r="P23" s="375"/>
      <c r="Q23" s="375"/>
      <c r="R23" s="375"/>
      <c r="S23" s="375"/>
    </row>
    <row r="24" spans="1:19" ht="15" customHeight="1" x14ac:dyDescent="0.2">
      <c r="D24" s="3" t="s">
        <v>17</v>
      </c>
      <c r="E24" s="378" t="s">
        <v>30</v>
      </c>
      <c r="F24" s="378"/>
      <c r="G24" s="378"/>
      <c r="H24" s="378"/>
      <c r="I24" s="378"/>
      <c r="J24" s="378"/>
      <c r="K24" s="378"/>
      <c r="L24" s="378"/>
      <c r="M24" s="378"/>
      <c r="N24" s="378"/>
      <c r="O24" s="378"/>
      <c r="P24" s="378"/>
      <c r="Q24" s="378"/>
      <c r="R24" s="378"/>
      <c r="S24" s="378"/>
    </row>
    <row r="25" spans="1:19" x14ac:dyDescent="0.2">
      <c r="E25" s="378"/>
      <c r="F25" s="378"/>
      <c r="G25" s="378"/>
      <c r="H25" s="378"/>
      <c r="I25" s="378"/>
      <c r="J25" s="378"/>
      <c r="K25" s="378"/>
      <c r="L25" s="378"/>
      <c r="M25" s="378"/>
      <c r="N25" s="378"/>
      <c r="O25" s="378"/>
      <c r="P25" s="378"/>
      <c r="Q25" s="378"/>
      <c r="R25" s="378"/>
      <c r="S25" s="378"/>
    </row>
    <row r="26" spans="1:19" x14ac:dyDescent="0.2">
      <c r="E26" s="378"/>
      <c r="F26" s="378"/>
      <c r="G26" s="378"/>
      <c r="H26" s="378"/>
      <c r="I26" s="378"/>
      <c r="J26" s="378"/>
      <c r="K26" s="378"/>
      <c r="L26" s="378"/>
      <c r="M26" s="378"/>
      <c r="N26" s="378"/>
      <c r="O26" s="378"/>
      <c r="P26" s="378"/>
      <c r="Q26" s="378"/>
      <c r="R26" s="378"/>
      <c r="S26" s="378"/>
    </row>
    <row r="27" spans="1:19" x14ac:dyDescent="0.2">
      <c r="E27" s="379"/>
      <c r="F27" s="379"/>
      <c r="G27" s="379"/>
      <c r="H27" s="379"/>
      <c r="I27" s="379"/>
      <c r="J27" s="379"/>
      <c r="K27" s="379"/>
      <c r="L27" s="379"/>
      <c r="M27" s="379"/>
      <c r="N27" s="379"/>
      <c r="O27" s="379"/>
      <c r="P27" s="379"/>
      <c r="Q27" s="379"/>
      <c r="R27" s="379"/>
      <c r="S27" s="379"/>
    </row>
    <row r="28" spans="1:19" ht="15" customHeight="1" x14ac:dyDescent="0.2">
      <c r="A28" s="3"/>
      <c r="B28" s="3" t="s">
        <v>14</v>
      </c>
      <c r="C28" s="378" t="s">
        <v>31</v>
      </c>
      <c r="D28" s="378"/>
      <c r="E28" s="378"/>
      <c r="F28" s="378"/>
      <c r="G28" s="378"/>
      <c r="H28" s="378"/>
      <c r="I28" s="378"/>
      <c r="J28" s="378"/>
      <c r="K28" s="378"/>
      <c r="L28" s="378"/>
      <c r="M28" s="378"/>
      <c r="N28" s="378"/>
      <c r="O28" s="378"/>
      <c r="P28" s="378"/>
      <c r="Q28" s="378"/>
      <c r="R28" s="378"/>
      <c r="S28" s="378"/>
    </row>
    <row r="29" spans="1:19" x14ac:dyDescent="0.2">
      <c r="A29" s="3"/>
      <c r="B29" s="3"/>
      <c r="C29" s="379"/>
      <c r="D29" s="379"/>
      <c r="E29" s="379"/>
      <c r="F29" s="379"/>
      <c r="G29" s="379"/>
      <c r="H29" s="379"/>
      <c r="I29" s="379"/>
      <c r="J29" s="379"/>
      <c r="K29" s="379"/>
      <c r="L29" s="379"/>
      <c r="M29" s="379"/>
      <c r="N29" s="379"/>
      <c r="O29" s="379"/>
      <c r="P29" s="379"/>
      <c r="Q29" s="379"/>
      <c r="R29" s="379"/>
      <c r="S29" s="379"/>
    </row>
    <row r="30" spans="1:19" x14ac:dyDescent="0.2">
      <c r="A30" s="3"/>
      <c r="B30" s="3" t="s">
        <v>14</v>
      </c>
      <c r="C30" s="375" t="s">
        <v>32</v>
      </c>
      <c r="D30" s="375"/>
      <c r="E30" s="375"/>
      <c r="F30" s="375"/>
      <c r="G30" s="375"/>
      <c r="H30" s="375"/>
      <c r="I30" s="375"/>
      <c r="J30" s="375"/>
      <c r="K30" s="375"/>
      <c r="L30" s="375"/>
      <c r="M30" s="375"/>
      <c r="N30" s="375"/>
      <c r="O30" s="375"/>
      <c r="P30" s="375"/>
      <c r="Q30" s="375"/>
      <c r="R30" s="375"/>
      <c r="S30" s="375"/>
    </row>
    <row r="31" spans="1:19" x14ac:dyDescent="0.2">
      <c r="A31" s="3"/>
      <c r="B31" s="3" t="s">
        <v>14</v>
      </c>
      <c r="C31" s="375" t="s">
        <v>33</v>
      </c>
      <c r="D31" s="375"/>
      <c r="E31" s="375"/>
      <c r="F31" s="375"/>
      <c r="G31" s="375"/>
      <c r="H31" s="375"/>
      <c r="I31" s="375"/>
      <c r="J31" s="375"/>
      <c r="K31" s="375"/>
      <c r="L31" s="375"/>
      <c r="M31" s="375"/>
      <c r="N31" s="375"/>
      <c r="O31" s="375"/>
      <c r="P31" s="375"/>
      <c r="Q31" s="375"/>
      <c r="R31" s="375"/>
      <c r="S31" s="375"/>
    </row>
    <row r="32" spans="1:19" ht="15" customHeight="1" x14ac:dyDescent="0.2">
      <c r="A32" s="3"/>
      <c r="B32" s="3" t="s">
        <v>14</v>
      </c>
      <c r="C32" s="378" t="s">
        <v>34</v>
      </c>
      <c r="D32" s="378"/>
      <c r="E32" s="378"/>
      <c r="F32" s="378"/>
      <c r="G32" s="378"/>
      <c r="H32" s="378"/>
      <c r="I32" s="378"/>
      <c r="J32" s="378"/>
      <c r="K32" s="378"/>
      <c r="L32" s="378"/>
      <c r="M32" s="378"/>
      <c r="N32" s="378"/>
      <c r="O32" s="378"/>
      <c r="P32" s="378"/>
      <c r="Q32" s="378"/>
      <c r="R32" s="378"/>
      <c r="S32" s="378"/>
    </row>
    <row r="33" spans="1:19" x14ac:dyDescent="0.2">
      <c r="A33" s="3"/>
      <c r="B33" s="3"/>
      <c r="C33" s="379"/>
      <c r="D33" s="379"/>
      <c r="E33" s="379"/>
      <c r="F33" s="379"/>
      <c r="G33" s="379"/>
      <c r="H33" s="379"/>
      <c r="I33" s="379"/>
      <c r="J33" s="379"/>
      <c r="K33" s="379"/>
      <c r="L33" s="379"/>
      <c r="M33" s="379"/>
      <c r="N33" s="379"/>
      <c r="O33" s="379"/>
      <c r="P33" s="379"/>
      <c r="Q33" s="379"/>
      <c r="R33" s="379"/>
      <c r="S33" s="379"/>
    </row>
    <row r="34" spans="1:19" x14ac:dyDescent="0.2">
      <c r="A34" s="3"/>
      <c r="B34" s="3" t="s">
        <v>14</v>
      </c>
      <c r="C34" s="375" t="s">
        <v>35</v>
      </c>
      <c r="D34" s="375"/>
      <c r="E34" s="375"/>
      <c r="F34" s="375"/>
      <c r="G34" s="375"/>
      <c r="H34" s="375"/>
      <c r="I34" s="375"/>
      <c r="J34" s="375"/>
      <c r="K34" s="375"/>
      <c r="L34" s="375"/>
      <c r="M34" s="375"/>
      <c r="N34" s="375"/>
      <c r="O34" s="375"/>
      <c r="P34" s="375"/>
      <c r="Q34" s="375"/>
      <c r="R34" s="375"/>
      <c r="S34" s="375"/>
    </row>
    <row r="35" spans="1:19" x14ac:dyDescent="0.2">
      <c r="A35" s="3"/>
      <c r="B35" s="3"/>
    </row>
    <row r="36" spans="1:19" x14ac:dyDescent="0.2">
      <c r="A36" s="3"/>
      <c r="B36" s="384" t="s">
        <v>36</v>
      </c>
      <c r="C36" s="384"/>
      <c r="D36" s="384"/>
      <c r="E36" s="384"/>
      <c r="F36" s="384"/>
      <c r="G36" s="384"/>
      <c r="H36" s="384"/>
      <c r="I36" s="384"/>
      <c r="J36" s="384"/>
      <c r="K36" s="384"/>
      <c r="L36" s="384"/>
      <c r="M36" s="384"/>
      <c r="N36" s="384"/>
      <c r="O36" s="384"/>
      <c r="P36" s="384"/>
      <c r="Q36" s="384"/>
      <c r="R36" s="384"/>
      <c r="S36" s="384"/>
    </row>
    <row r="37" spans="1:19" x14ac:dyDescent="0.2">
      <c r="A37" s="3"/>
      <c r="B37" s="3"/>
    </row>
    <row r="38" spans="1:19" x14ac:dyDescent="0.2">
      <c r="A38" s="3"/>
      <c r="B38" s="3" t="s">
        <v>14</v>
      </c>
      <c r="C38" s="375" t="s">
        <v>37</v>
      </c>
      <c r="D38" s="375"/>
      <c r="E38" s="375"/>
      <c r="F38" s="375"/>
      <c r="G38" s="375"/>
      <c r="H38" s="375"/>
      <c r="I38" s="375"/>
      <c r="J38" s="375"/>
      <c r="K38" s="375"/>
      <c r="L38" s="375"/>
      <c r="M38" s="375"/>
      <c r="N38" s="375"/>
      <c r="O38" s="375"/>
      <c r="P38" s="375"/>
      <c r="Q38" s="375"/>
      <c r="R38" s="375"/>
      <c r="S38" s="375"/>
    </row>
    <row r="39" spans="1:19" x14ac:dyDescent="0.2">
      <c r="A39" s="3"/>
      <c r="B39" s="3"/>
      <c r="C39" s="3" t="s">
        <v>17</v>
      </c>
      <c r="D39" s="375" t="s">
        <v>38</v>
      </c>
      <c r="E39" s="375"/>
      <c r="F39" s="375"/>
      <c r="G39" s="375"/>
      <c r="H39" s="375"/>
      <c r="I39" s="375"/>
      <c r="J39" s="375"/>
      <c r="K39" s="375"/>
      <c r="L39" s="375"/>
      <c r="M39" s="375"/>
      <c r="N39" s="375"/>
      <c r="O39" s="375"/>
      <c r="P39" s="375"/>
      <c r="Q39" s="375"/>
      <c r="R39" s="375"/>
      <c r="S39" s="375"/>
    </row>
    <row r="40" spans="1:19" x14ac:dyDescent="0.2">
      <c r="A40" s="3"/>
      <c r="B40" s="3"/>
      <c r="C40" s="3" t="s">
        <v>17</v>
      </c>
      <c r="D40" s="376" t="s">
        <v>39</v>
      </c>
      <c r="E40" s="376"/>
      <c r="F40" s="376"/>
      <c r="G40" s="376"/>
      <c r="H40" s="376"/>
      <c r="I40" s="376"/>
      <c r="J40" s="376"/>
      <c r="K40" s="376"/>
      <c r="L40" s="376"/>
      <c r="M40" s="376"/>
      <c r="N40" s="376"/>
      <c r="O40" s="376"/>
      <c r="P40" s="376"/>
      <c r="Q40" s="376"/>
      <c r="R40" s="376"/>
      <c r="S40" s="376"/>
    </row>
    <row r="41" spans="1:19" x14ac:dyDescent="0.2">
      <c r="A41" s="3"/>
      <c r="B41" s="3"/>
      <c r="C41" s="3"/>
      <c r="D41" s="377"/>
      <c r="E41" s="377"/>
      <c r="F41" s="377"/>
      <c r="G41" s="377"/>
      <c r="H41" s="377"/>
      <c r="I41" s="377"/>
      <c r="J41" s="377"/>
      <c r="K41" s="377"/>
      <c r="L41" s="377"/>
      <c r="M41" s="377"/>
      <c r="N41" s="377"/>
      <c r="O41" s="377"/>
      <c r="P41" s="377"/>
      <c r="Q41" s="377"/>
      <c r="R41" s="377"/>
      <c r="S41" s="377"/>
    </row>
    <row r="42" spans="1:19" x14ac:dyDescent="0.2">
      <c r="A42" s="3"/>
      <c r="B42" s="3"/>
      <c r="C42" s="3" t="s">
        <v>17</v>
      </c>
      <c r="D42" s="375" t="s">
        <v>40</v>
      </c>
      <c r="E42" s="375"/>
      <c r="F42" s="375"/>
      <c r="G42" s="375"/>
      <c r="H42" s="375"/>
      <c r="I42" s="375"/>
      <c r="J42" s="375"/>
      <c r="K42" s="375"/>
      <c r="L42" s="375"/>
      <c r="M42" s="375"/>
      <c r="N42" s="375"/>
      <c r="O42" s="375"/>
      <c r="P42" s="375"/>
      <c r="Q42" s="375"/>
      <c r="R42" s="375"/>
      <c r="S42" s="375"/>
    </row>
    <row r="43" spans="1:19" x14ac:dyDescent="0.2">
      <c r="A43" s="3"/>
      <c r="B43" s="3"/>
      <c r="C43" s="3" t="s">
        <v>17</v>
      </c>
      <c r="D43" s="375" t="s">
        <v>41</v>
      </c>
      <c r="E43" s="375"/>
      <c r="F43" s="375"/>
      <c r="G43" s="375"/>
      <c r="H43" s="375"/>
      <c r="I43" s="375"/>
      <c r="J43" s="375"/>
      <c r="K43" s="375"/>
      <c r="L43" s="375"/>
      <c r="M43" s="375"/>
      <c r="N43" s="375"/>
      <c r="O43" s="375"/>
      <c r="P43" s="375"/>
      <c r="Q43" s="375"/>
      <c r="R43" s="375"/>
      <c r="S43" s="375"/>
    </row>
    <row r="44" spans="1:19" x14ac:dyDescent="0.2">
      <c r="A44" s="3"/>
      <c r="B44" s="3"/>
    </row>
    <row r="45" spans="1:19" x14ac:dyDescent="0.2">
      <c r="B45" s="383" t="s">
        <v>42</v>
      </c>
      <c r="C45" s="383"/>
      <c r="D45" s="383"/>
      <c r="E45" s="383"/>
      <c r="F45" s="383"/>
      <c r="G45" s="383"/>
      <c r="H45" s="383"/>
      <c r="I45" s="383"/>
      <c r="J45" s="383"/>
      <c r="K45" s="383"/>
      <c r="L45" s="383"/>
      <c r="M45" s="383"/>
      <c r="N45" s="383"/>
      <c r="O45" s="383"/>
      <c r="P45" s="383"/>
      <c r="Q45" s="383"/>
      <c r="R45" s="383"/>
      <c r="S45" s="383"/>
    </row>
    <row r="47" spans="1:19" x14ac:dyDescent="0.2">
      <c r="A47" s="3"/>
      <c r="B47" s="3" t="s">
        <v>14</v>
      </c>
      <c r="C47" s="375" t="s">
        <v>43</v>
      </c>
      <c r="D47" s="375"/>
      <c r="E47" s="375"/>
      <c r="F47" s="375"/>
      <c r="G47" s="375"/>
      <c r="H47" s="375"/>
      <c r="I47" s="375"/>
      <c r="J47" s="375"/>
      <c r="K47" s="375"/>
      <c r="L47" s="375"/>
      <c r="M47" s="375"/>
      <c r="N47" s="375"/>
      <c r="O47" s="375"/>
      <c r="P47" s="375"/>
      <c r="Q47" s="375"/>
      <c r="R47" s="375"/>
      <c r="S47" s="375"/>
    </row>
    <row r="48" spans="1:19" x14ac:dyDescent="0.2">
      <c r="A48" s="3"/>
      <c r="B48" s="3"/>
      <c r="C48" s="3" t="s">
        <v>17</v>
      </c>
      <c r="D48" s="375" t="s">
        <v>781</v>
      </c>
      <c r="E48" s="375"/>
      <c r="F48" s="375"/>
      <c r="G48" s="375"/>
      <c r="H48" s="375"/>
      <c r="I48" s="375"/>
      <c r="J48" s="375"/>
      <c r="K48" s="375"/>
      <c r="L48" s="375"/>
      <c r="M48" s="375"/>
      <c r="N48" s="375"/>
      <c r="O48" s="375"/>
      <c r="P48" s="375"/>
      <c r="Q48" s="375"/>
      <c r="R48" s="375"/>
      <c r="S48" s="375"/>
    </row>
    <row r="49" spans="1:19" x14ac:dyDescent="0.2">
      <c r="A49" s="3"/>
      <c r="B49" s="3"/>
      <c r="C49" s="3" t="s">
        <v>17</v>
      </c>
      <c r="D49" s="375" t="s">
        <v>44</v>
      </c>
      <c r="E49" s="375"/>
      <c r="F49" s="375"/>
      <c r="G49" s="375"/>
      <c r="H49" s="375"/>
      <c r="I49" s="375"/>
      <c r="J49" s="375"/>
      <c r="K49" s="375"/>
      <c r="L49" s="375"/>
      <c r="M49" s="375"/>
      <c r="N49" s="375"/>
      <c r="O49" s="375"/>
      <c r="P49" s="375"/>
      <c r="Q49" s="375"/>
      <c r="R49" s="375"/>
      <c r="S49" s="375"/>
    </row>
    <row r="50" spans="1:19" x14ac:dyDescent="0.2">
      <c r="A50" s="3"/>
      <c r="B50" s="3"/>
      <c r="C50" s="3" t="s">
        <v>17</v>
      </c>
      <c r="D50" s="375" t="s">
        <v>45</v>
      </c>
      <c r="E50" s="375"/>
      <c r="F50" s="375"/>
      <c r="G50" s="375"/>
      <c r="H50" s="375"/>
      <c r="I50" s="375"/>
      <c r="J50" s="375"/>
      <c r="K50" s="375"/>
      <c r="L50" s="375"/>
      <c r="M50" s="375"/>
      <c r="N50" s="375"/>
      <c r="O50" s="375"/>
      <c r="P50" s="375"/>
      <c r="Q50" s="375"/>
      <c r="R50" s="375"/>
      <c r="S50" s="375"/>
    </row>
    <row r="51" spans="1:19" x14ac:dyDescent="0.2">
      <c r="A51" s="3"/>
      <c r="B51" s="3"/>
      <c r="C51" s="3" t="s">
        <v>17</v>
      </c>
      <c r="D51" s="375" t="s">
        <v>46</v>
      </c>
      <c r="E51" s="375"/>
      <c r="F51" s="375"/>
      <c r="G51" s="375"/>
      <c r="H51" s="375"/>
      <c r="I51" s="375"/>
      <c r="J51" s="375"/>
      <c r="K51" s="375"/>
      <c r="L51" s="375"/>
      <c r="M51" s="375"/>
      <c r="N51" s="375"/>
      <c r="O51" s="375"/>
      <c r="P51" s="375"/>
      <c r="Q51" s="375"/>
      <c r="R51" s="375"/>
      <c r="S51" s="375"/>
    </row>
    <row r="52" spans="1:19" ht="15" customHeight="1" x14ac:dyDescent="0.2">
      <c r="A52" s="3"/>
      <c r="B52" s="3"/>
      <c r="C52" s="3"/>
      <c r="D52" s="3" t="s">
        <v>17</v>
      </c>
      <c r="E52" s="378" t="s">
        <v>784</v>
      </c>
      <c r="F52" s="378"/>
      <c r="G52" s="378"/>
      <c r="H52" s="378"/>
      <c r="I52" s="378"/>
      <c r="J52" s="378"/>
      <c r="K52" s="378"/>
      <c r="L52" s="378"/>
      <c r="M52" s="378"/>
      <c r="N52" s="378"/>
      <c r="O52" s="378"/>
      <c r="P52" s="378"/>
      <c r="Q52" s="378"/>
      <c r="R52" s="378"/>
      <c r="S52" s="378"/>
    </row>
    <row r="53" spans="1:19" x14ac:dyDescent="0.2">
      <c r="A53" s="3"/>
      <c r="B53" s="3"/>
      <c r="C53" s="3"/>
      <c r="D53" s="3"/>
      <c r="E53" s="378"/>
      <c r="F53" s="378"/>
      <c r="G53" s="378"/>
      <c r="H53" s="378"/>
      <c r="I53" s="378"/>
      <c r="J53" s="378"/>
      <c r="K53" s="378"/>
      <c r="L53" s="378"/>
      <c r="M53" s="378"/>
      <c r="N53" s="378"/>
      <c r="O53" s="378"/>
      <c r="P53" s="378"/>
      <c r="Q53" s="378"/>
      <c r="R53" s="378"/>
      <c r="S53" s="378"/>
    </row>
    <row r="54" spans="1:19" x14ac:dyDescent="0.2">
      <c r="A54" s="3"/>
      <c r="B54" s="3"/>
      <c r="C54" s="3"/>
      <c r="D54" s="3"/>
      <c r="E54" s="379"/>
      <c r="F54" s="379"/>
      <c r="G54" s="379"/>
      <c r="H54" s="379"/>
      <c r="I54" s="379"/>
      <c r="J54" s="379"/>
      <c r="K54" s="379"/>
      <c r="L54" s="379"/>
      <c r="M54" s="379"/>
      <c r="N54" s="379"/>
      <c r="O54" s="379"/>
      <c r="P54" s="379"/>
      <c r="Q54" s="379"/>
      <c r="R54" s="379"/>
      <c r="S54" s="379"/>
    </row>
    <row r="55" spans="1:19" ht="15" customHeight="1" x14ac:dyDescent="0.2">
      <c r="A55" s="4"/>
      <c r="B55" s="4" t="s">
        <v>14</v>
      </c>
      <c r="C55" s="376" t="s">
        <v>47</v>
      </c>
      <c r="D55" s="376"/>
      <c r="E55" s="376"/>
      <c r="F55" s="376"/>
      <c r="G55" s="376"/>
      <c r="H55" s="376"/>
      <c r="I55" s="376"/>
      <c r="J55" s="376"/>
      <c r="K55" s="376"/>
      <c r="L55" s="376"/>
      <c r="M55" s="376"/>
      <c r="N55" s="376"/>
      <c r="O55" s="376"/>
      <c r="P55" s="376"/>
      <c r="Q55" s="376"/>
      <c r="R55" s="376"/>
      <c r="S55" s="376"/>
    </row>
    <row r="56" spans="1:19" ht="15" customHeight="1" x14ac:dyDescent="0.2">
      <c r="A56" s="4"/>
      <c r="B56" s="4"/>
      <c r="C56" s="377"/>
      <c r="D56" s="377"/>
      <c r="E56" s="377"/>
      <c r="F56" s="377"/>
      <c r="G56" s="377"/>
      <c r="H56" s="377"/>
      <c r="I56" s="377"/>
      <c r="J56" s="377"/>
      <c r="K56" s="377"/>
      <c r="L56" s="377"/>
      <c r="M56" s="377"/>
      <c r="N56" s="377"/>
      <c r="O56" s="377"/>
      <c r="P56" s="377"/>
      <c r="Q56" s="377"/>
      <c r="R56" s="377"/>
      <c r="S56" s="377"/>
    </row>
    <row r="57" spans="1:19" ht="15" customHeight="1" x14ac:dyDescent="0.2">
      <c r="A57" s="4"/>
      <c r="B57" s="4" t="s">
        <v>14</v>
      </c>
      <c r="C57" s="381" t="s">
        <v>48</v>
      </c>
      <c r="D57" s="381"/>
      <c r="E57" s="381"/>
      <c r="F57" s="381"/>
      <c r="G57" s="381"/>
      <c r="H57" s="381"/>
      <c r="I57" s="381"/>
      <c r="J57" s="381"/>
      <c r="K57" s="381"/>
      <c r="L57" s="381"/>
      <c r="M57" s="381"/>
      <c r="N57" s="381"/>
      <c r="O57" s="381"/>
      <c r="P57" s="381"/>
      <c r="Q57" s="381"/>
      <c r="R57" s="381"/>
      <c r="S57" s="381"/>
    </row>
    <row r="58" spans="1:19" ht="15" customHeight="1" x14ac:dyDescent="0.2">
      <c r="A58" s="4"/>
      <c r="B58" s="4"/>
      <c r="C58" s="382"/>
      <c r="D58" s="382"/>
      <c r="E58" s="382"/>
      <c r="F58" s="382"/>
      <c r="G58" s="382"/>
      <c r="H58" s="382"/>
      <c r="I58" s="382"/>
      <c r="J58" s="382"/>
      <c r="K58" s="382"/>
      <c r="L58" s="382"/>
      <c r="M58" s="382"/>
      <c r="N58" s="382"/>
      <c r="O58" s="382"/>
      <c r="P58" s="382"/>
      <c r="Q58" s="382"/>
      <c r="R58" s="382"/>
      <c r="S58" s="382"/>
    </row>
    <row r="59" spans="1:19" x14ac:dyDescent="0.2">
      <c r="A59" s="3"/>
      <c r="B59" s="3" t="s">
        <v>14</v>
      </c>
      <c r="C59" s="375" t="s">
        <v>49</v>
      </c>
      <c r="D59" s="375"/>
      <c r="E59" s="375"/>
      <c r="F59" s="375"/>
      <c r="G59" s="375"/>
      <c r="H59" s="375"/>
      <c r="I59" s="375"/>
      <c r="J59" s="375"/>
      <c r="K59" s="375"/>
      <c r="L59" s="375"/>
      <c r="M59" s="375"/>
      <c r="N59" s="375"/>
      <c r="O59" s="375"/>
      <c r="P59" s="375"/>
      <c r="Q59" s="375"/>
      <c r="R59" s="375"/>
      <c r="S59" s="375"/>
    </row>
    <row r="60" spans="1:19" ht="15" customHeight="1" x14ac:dyDescent="0.2">
      <c r="A60" s="3"/>
      <c r="B60" s="3" t="s">
        <v>14</v>
      </c>
      <c r="C60" s="381" t="s">
        <v>789</v>
      </c>
      <c r="D60" s="381"/>
      <c r="E60" s="381"/>
      <c r="F60" s="381"/>
      <c r="G60" s="381"/>
      <c r="H60" s="381"/>
      <c r="I60" s="381"/>
      <c r="J60" s="381"/>
      <c r="K60" s="381"/>
      <c r="L60" s="381"/>
      <c r="M60" s="381"/>
      <c r="N60" s="381"/>
      <c r="O60" s="381"/>
      <c r="P60" s="381"/>
      <c r="Q60" s="381"/>
      <c r="R60" s="381"/>
      <c r="S60" s="381"/>
    </row>
    <row r="61" spans="1:19" x14ac:dyDescent="0.2">
      <c r="C61" s="382"/>
      <c r="D61" s="382"/>
      <c r="E61" s="382"/>
      <c r="F61" s="382"/>
      <c r="G61" s="382"/>
      <c r="H61" s="382"/>
      <c r="I61" s="382"/>
      <c r="J61" s="382"/>
      <c r="K61" s="382"/>
      <c r="L61" s="382"/>
      <c r="M61" s="382"/>
      <c r="N61" s="382"/>
      <c r="O61" s="382"/>
      <c r="P61" s="382"/>
      <c r="Q61" s="382"/>
      <c r="R61" s="382"/>
      <c r="S61" s="382"/>
    </row>
    <row r="63" spans="1:19" x14ac:dyDescent="0.2">
      <c r="C63" s="373" t="s">
        <v>786</v>
      </c>
      <c r="D63" s="373"/>
      <c r="E63" s="373"/>
      <c r="F63" s="373"/>
      <c r="G63" s="373"/>
      <c r="H63" s="373"/>
      <c r="I63" s="373"/>
      <c r="J63" s="373"/>
      <c r="K63" s="373"/>
      <c r="L63" s="373"/>
      <c r="M63" s="373"/>
      <c r="N63" s="373"/>
      <c r="O63" s="373"/>
      <c r="P63" s="373"/>
      <c r="Q63" s="373"/>
      <c r="R63" s="373"/>
    </row>
  </sheetData>
  <sheetProtection algorithmName="SHA-512" hashValue="mnJkeCbKd8HdO49FzGbgjGytXVhS1+4sQevJX9mWDAZOv7si/aUxbdWo4YlTatMwXgw8YSY0tCei+IGMZvf1JA==" saltValue="IxsthE1YNFkWICfeGik6Ww==" spinCount="100000" sheet="1" objects="1" scenarios="1"/>
  <mergeCells count="41">
    <mergeCell ref="C60:S61"/>
    <mergeCell ref="C31:S31"/>
    <mergeCell ref="B45:S45"/>
    <mergeCell ref="B36:S36"/>
    <mergeCell ref="D42:S42"/>
    <mergeCell ref="D43:S43"/>
    <mergeCell ref="C59:S59"/>
    <mergeCell ref="C47:S47"/>
    <mergeCell ref="D48:S48"/>
    <mergeCell ref="D49:S49"/>
    <mergeCell ref="D50:S50"/>
    <mergeCell ref="D51:S51"/>
    <mergeCell ref="C55:S56"/>
    <mergeCell ref="C57:S58"/>
    <mergeCell ref="B2:S2"/>
    <mergeCell ref="E52:S54"/>
    <mergeCell ref="D23:S23"/>
    <mergeCell ref="C38:S38"/>
    <mergeCell ref="D39:S39"/>
    <mergeCell ref="D40:S41"/>
    <mergeCell ref="E24:S27"/>
    <mergeCell ref="C28:S29"/>
    <mergeCell ref="C30:S30"/>
    <mergeCell ref="C32:S33"/>
    <mergeCell ref="C34:S34"/>
    <mergeCell ref="V5:Y5"/>
    <mergeCell ref="V4:Y4"/>
    <mergeCell ref="U2:Y2"/>
    <mergeCell ref="C63:R63"/>
    <mergeCell ref="C4:S4"/>
    <mergeCell ref="D5:S5"/>
    <mergeCell ref="D6:S6"/>
    <mergeCell ref="D7:S7"/>
    <mergeCell ref="D8:S9"/>
    <mergeCell ref="D10:S10"/>
    <mergeCell ref="E11:S13"/>
    <mergeCell ref="E14:S14"/>
    <mergeCell ref="D15:S16"/>
    <mergeCell ref="D17:S17"/>
    <mergeCell ref="D18:S20"/>
    <mergeCell ref="E21:S22"/>
  </mergeCells>
  <pageMargins left="0.7" right="0.7" top="0.75" bottom="0.75" header="0.3" footer="0.3"/>
  <pageSetup paperSize="9" scale="6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L478"/>
  <sheetViews>
    <sheetView showGridLines="0" tabSelected="1" zoomScale="140" zoomScaleNormal="140" workbookViewId="0">
      <selection activeCell="D10" sqref="D10:O10"/>
    </sheetView>
  </sheetViews>
  <sheetFormatPr baseColWidth="10" defaultColWidth="0" defaultRowHeight="15" zeroHeight="1" x14ac:dyDescent="0.2"/>
  <cols>
    <col min="1" max="1" width="1.5" style="1" customWidth="1"/>
    <col min="2" max="2" width="1.5" style="147" customWidth="1"/>
    <col min="3" max="3" width="24" style="1" customWidth="1"/>
    <col min="4" max="36" width="3.5" style="1" customWidth="1"/>
    <col min="37" max="37" width="1.5" style="1" customWidth="1"/>
    <col min="38" max="38" width="3.5" style="65" hidden="1" customWidth="1"/>
    <col min="39" max="39" width="24.1640625" style="65" hidden="1" customWidth="1"/>
    <col min="40" max="41" width="1.5" style="1" customWidth="1"/>
    <col min="42" max="43" width="9.33203125" style="1" customWidth="1"/>
    <col min="44" max="44" width="9.5" style="1" bestFit="1" customWidth="1"/>
    <col min="45" max="45" width="9.5" style="1" customWidth="1"/>
    <col min="46" max="46" width="2" style="1" customWidth="1"/>
    <col min="47" max="47" width="1.5" style="1" customWidth="1"/>
    <col min="48" max="48" width="1.33203125" style="1" customWidth="1"/>
    <col min="49" max="52" width="10.6640625" style="1" hidden="1" customWidth="1"/>
    <col min="53" max="54" width="10" style="1" hidden="1" customWidth="1"/>
    <col min="55" max="57" width="10.6640625" style="1" hidden="1" customWidth="1"/>
    <col min="58" max="60" width="10" style="1" hidden="1" customWidth="1"/>
    <col min="61" max="63" width="10.6640625" style="1" hidden="1" customWidth="1"/>
    <col min="64" max="66" width="10" style="1" hidden="1" customWidth="1"/>
    <col min="67" max="69" width="10.6640625" style="1" hidden="1" customWidth="1"/>
    <col min="70" max="72" width="10" style="1" hidden="1" customWidth="1"/>
    <col min="73" max="75" width="10.6640625" style="1" hidden="1" customWidth="1"/>
    <col min="76" max="78" width="10" style="1" hidden="1" customWidth="1"/>
    <col min="79" max="16384" width="9.33203125" style="1" hidden="1"/>
  </cols>
  <sheetData>
    <row r="1" spans="2:47" x14ac:dyDescent="0.2">
      <c r="C1" s="59"/>
      <c r="AO1" s="59"/>
      <c r="AP1" s="59"/>
      <c r="AQ1" s="59"/>
      <c r="AR1" s="59"/>
      <c r="AS1" s="59"/>
      <c r="AT1" s="59"/>
    </row>
    <row r="2" spans="2:47" customFormat="1" ht="4.5" customHeight="1" x14ac:dyDescent="0.2">
      <c r="B2" s="355"/>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3"/>
      <c r="AL2" s="153"/>
      <c r="AM2" s="153"/>
      <c r="AN2" s="110"/>
      <c r="AU2" s="112"/>
    </row>
    <row r="3" spans="2:47" customFormat="1" x14ac:dyDescent="0.2">
      <c r="B3" s="353"/>
      <c r="C3" s="586" t="s">
        <v>50</v>
      </c>
      <c r="D3" s="586"/>
      <c r="E3" s="586"/>
      <c r="F3" s="586"/>
      <c r="G3" s="586"/>
      <c r="H3" s="586"/>
      <c r="I3" s="586"/>
      <c r="J3" s="586"/>
      <c r="K3" s="586"/>
      <c r="L3" s="586"/>
      <c r="M3" s="586"/>
      <c r="N3" s="586"/>
      <c r="O3" s="586"/>
      <c r="P3" s="586"/>
      <c r="Q3" s="586"/>
      <c r="R3" s="586"/>
      <c r="S3" s="586"/>
      <c r="T3" s="586"/>
      <c r="U3" s="586"/>
      <c r="V3" s="586"/>
      <c r="W3" s="586"/>
      <c r="X3" s="586"/>
      <c r="Y3" s="586"/>
      <c r="Z3" s="586"/>
      <c r="AA3" s="586"/>
      <c r="AB3" s="586"/>
      <c r="AC3" s="586"/>
      <c r="AD3" s="586"/>
      <c r="AE3" s="586"/>
      <c r="AF3" s="586"/>
      <c r="AG3" s="586"/>
      <c r="AH3" s="586"/>
      <c r="AI3" s="586"/>
      <c r="AN3" s="354"/>
      <c r="AO3" s="523" t="s">
        <v>51</v>
      </c>
      <c r="AP3" s="523"/>
      <c r="AQ3" s="523"/>
      <c r="AR3" s="523"/>
      <c r="AS3" s="523"/>
      <c r="AT3" s="523"/>
      <c r="AU3" s="306"/>
    </row>
    <row r="4" spans="2:47" s="5" customFormat="1" ht="20.25" customHeight="1" x14ac:dyDescent="0.2">
      <c r="B4" s="340"/>
      <c r="C4" s="341" t="s">
        <v>52</v>
      </c>
      <c r="D4" s="465" t="s">
        <v>790</v>
      </c>
      <c r="E4" s="466"/>
      <c r="F4" s="466"/>
      <c r="G4" s="466"/>
      <c r="H4" s="466"/>
      <c r="I4" s="466"/>
      <c r="J4" s="466"/>
      <c r="K4" s="466"/>
      <c r="L4" s="466"/>
      <c r="M4" s="466"/>
      <c r="N4" s="466"/>
      <c r="O4" s="467"/>
      <c r="P4" s="351"/>
      <c r="Q4" s="462" t="s">
        <v>53</v>
      </c>
      <c r="R4" s="462"/>
      <c r="S4" s="462"/>
      <c r="T4" s="462"/>
      <c r="U4" s="462"/>
      <c r="V4" s="462"/>
      <c r="W4" s="462"/>
      <c r="X4" s="462"/>
      <c r="Y4" s="463" t="s">
        <v>791</v>
      </c>
      <c r="Z4" s="463"/>
      <c r="AA4" s="463"/>
      <c r="AB4" s="463"/>
      <c r="AC4" s="463"/>
      <c r="AD4" s="463"/>
      <c r="AE4" s="463"/>
      <c r="AF4" s="463"/>
      <c r="AG4" s="463"/>
      <c r="AH4" s="463"/>
      <c r="AI4" s="463"/>
      <c r="AJ4" s="352"/>
      <c r="AK4" s="352"/>
      <c r="AL4" s="345"/>
      <c r="AM4" s="345"/>
      <c r="AN4" s="346"/>
      <c r="AO4" s="454" t="str">
        <f ca="1">IFERROR(IF(OR(AND(AL32&gt;20,AD8="Yes"),AND(AL48&gt;20,AD8="Yes"),AND(AL64&gt;20,AD8="Yes"),AND(AL80&gt;20,AD8="Yes"),AND(AL96&gt;20,AD8="Yes")),"Worker is on a Student, Skilled Worker or Tier 5 visa and appears to have worked more than 20 hours in one or more weeks of this claim. Check that this was within their visa limitations before authorising claim.",IF(OR(AM32="FALSE",AM48="FALSE",AM64="FALSE",AM80="FALSE",AM96="FALSE"),"Incomplete 'Declaration of other work'. Workers on Student, Skilled Worker or Tier 5 visas are required to declare other work they have done in weeks where they make a claim. This includes making a positive nil declaration (i.e. 0h 0m) where appropriate.",IF(OR(AL32&gt;48,AL48&gt;48,AL64&gt;48,AL80&gt;48,AL96&gt;48),"Worker has exceeded 48 hour Working Time Directive limit in one or more weeks of this claim. Has the worker opted-out of the Working Time Directive? Check before authorising claim.",IF(OR(AL32&gt;36,AL48&gt;36,AL64&gt;36,AL80&gt;36,AL96&gt;36),"Worker has exceeded full time hours in one or more weeks of this claim. Is this correct? Check before authorising claim.",IF(AND($AM$101="TRUE",OR(D4="Please enter",Y4="Please enter",D6="",Y6="",D8="Please select",AD8="Please select",D10="Please select faculty",V10="Select faculty first",D12="Please select type of work",U12="Select type of work first")),"Some mandatory fields in Part A have not been completed. Please complete all fields highlighted in red.",IF(OR($B$108&lt;&gt;1,AND($AM$101="TRUE",H107=0),AND($AM$101="TRUE",D108&lt;&gt;0,H108=0),AND($AM$101="TRUE",D109&lt;&gt;0,H109=0)),"Hiring manager: Part B has not yet been completed or does not add up to 100%. Please complete or amend fields highlighted in pink.",IF(OR(AF19="Vacation*",AF35="Vacation*",AF51="Vacation*",AF67="Vacation*",AF83="Vacation*"),"* 'Vacation' refers to the most common vacation periods. Please check your visa restrictions before undertaking additional work",
IF(OR(ISERROR(MATCH(U12,INDIRECT(SUBSTITUTE(SUBSTITUTE(D12," ",""),"/","")),0)),
ISERROR(MATCH(U14,INDIRECT(SUBSTITUTE(SUBSTITUTE(D14," ",""),"/","")),0)),
ISERROR(MATCH(U16,INDIRECT(SUBSTITUTE(SUBSTITUTE(D16," ",""),"/","")),0))),
"Pay Rate Not Applicable for Type of Work","[Warning messages will appear here]")))))))),"[Warning messages will appear here]")</f>
        <v>[Warning messages will appear here]</v>
      </c>
      <c r="AP4" s="454"/>
      <c r="AQ4" s="454"/>
      <c r="AR4" s="454"/>
      <c r="AS4" s="454"/>
      <c r="AT4" s="454"/>
      <c r="AU4" s="347"/>
    </row>
    <row r="5" spans="2:47" ht="4.5" customHeight="1" x14ac:dyDescent="0.2">
      <c r="B5" s="322"/>
      <c r="C5" s="52"/>
      <c r="D5" s="50"/>
      <c r="E5" s="50"/>
      <c r="F5" s="50"/>
      <c r="G5" s="50"/>
      <c r="H5" s="50"/>
      <c r="I5" s="50"/>
      <c r="J5" s="50"/>
      <c r="K5" s="50"/>
      <c r="L5" s="50"/>
      <c r="M5" s="50"/>
      <c r="N5" s="50"/>
      <c r="O5" s="50"/>
      <c r="P5" s="49"/>
      <c r="Q5" s="52"/>
      <c r="R5" s="52"/>
      <c r="S5" s="52"/>
      <c r="T5" s="52"/>
      <c r="U5" s="52"/>
      <c r="V5" s="52"/>
      <c r="W5" s="52"/>
      <c r="X5" s="52"/>
      <c r="Y5" s="50"/>
      <c r="Z5" s="50"/>
      <c r="AA5" s="50"/>
      <c r="AB5" s="50"/>
      <c r="AC5" s="50"/>
      <c r="AD5" s="50"/>
      <c r="AE5" s="50"/>
      <c r="AF5" s="50"/>
      <c r="AG5" s="50"/>
      <c r="AH5" s="50"/>
      <c r="AI5" s="50"/>
      <c r="AJ5" s="50"/>
      <c r="AK5" s="50"/>
      <c r="AN5" s="47"/>
      <c r="AO5" s="454"/>
      <c r="AP5" s="454"/>
      <c r="AQ5" s="454"/>
      <c r="AR5" s="454"/>
      <c r="AS5" s="454"/>
      <c r="AT5" s="454"/>
      <c r="AU5" s="51"/>
    </row>
    <row r="6" spans="2:47" s="5" customFormat="1" ht="20.25" customHeight="1" x14ac:dyDescent="0.2">
      <c r="B6" s="340"/>
      <c r="C6" s="341" t="s">
        <v>54</v>
      </c>
      <c r="D6" s="516">
        <v>35817</v>
      </c>
      <c r="E6" s="517"/>
      <c r="F6" s="517"/>
      <c r="G6" s="517"/>
      <c r="H6" s="517"/>
      <c r="I6" s="517"/>
      <c r="J6" s="517"/>
      <c r="K6" s="517"/>
      <c r="L6" s="517"/>
      <c r="M6" s="517"/>
      <c r="N6" s="517"/>
      <c r="O6" s="517"/>
      <c r="Q6" s="462" t="s">
        <v>55</v>
      </c>
      <c r="R6" s="462"/>
      <c r="S6" s="462"/>
      <c r="T6" s="462"/>
      <c r="U6" s="462"/>
      <c r="V6" s="462"/>
      <c r="W6" s="462"/>
      <c r="X6" s="462"/>
      <c r="Y6" s="464">
        <v>2915413</v>
      </c>
      <c r="Z6" s="464"/>
      <c r="AA6" s="464"/>
      <c r="AB6" s="464"/>
      <c r="AC6" s="464"/>
      <c r="AD6" s="464"/>
      <c r="AE6" s="464"/>
      <c r="AF6" s="464"/>
      <c r="AG6" s="464"/>
      <c r="AH6" s="464"/>
      <c r="AI6" s="464"/>
      <c r="AJ6" s="350"/>
      <c r="AK6" s="350"/>
      <c r="AL6" s="345"/>
      <c r="AM6" s="345"/>
      <c r="AN6" s="346"/>
      <c r="AO6" s="454"/>
      <c r="AP6" s="454"/>
      <c r="AQ6" s="454"/>
      <c r="AR6" s="454"/>
      <c r="AS6" s="454"/>
      <c r="AT6" s="454"/>
      <c r="AU6" s="347"/>
    </row>
    <row r="7" spans="2:47" ht="4.5" customHeight="1" x14ac:dyDescent="0.2">
      <c r="B7" s="322"/>
      <c r="C7" s="52"/>
      <c r="D7" s="54"/>
      <c r="E7" s="54"/>
      <c r="F7" s="54"/>
      <c r="G7" s="54"/>
      <c r="H7" s="54"/>
      <c r="I7" s="54"/>
      <c r="J7" s="54"/>
      <c r="K7" s="54"/>
      <c r="L7" s="54"/>
      <c r="M7" s="54"/>
      <c r="N7" s="54"/>
      <c r="O7" s="54"/>
      <c r="Q7" s="52"/>
      <c r="R7" s="52"/>
      <c r="S7" s="52"/>
      <c r="T7" s="52"/>
      <c r="U7" s="52"/>
      <c r="V7" s="52"/>
      <c r="W7" s="52"/>
      <c r="X7" s="52"/>
      <c r="Y7" s="53"/>
      <c r="Z7" s="53"/>
      <c r="AA7" s="53"/>
      <c r="AB7" s="53"/>
      <c r="AC7" s="53"/>
      <c r="AD7" s="53"/>
      <c r="AE7" s="53"/>
      <c r="AF7" s="53"/>
      <c r="AG7" s="53"/>
      <c r="AH7" s="53"/>
      <c r="AI7" s="53"/>
      <c r="AJ7" s="53"/>
      <c r="AK7" s="53"/>
      <c r="AN7" s="47"/>
      <c r="AO7" s="454"/>
      <c r="AP7" s="454"/>
      <c r="AQ7" s="454"/>
      <c r="AR7" s="454"/>
      <c r="AS7" s="454"/>
      <c r="AT7" s="454"/>
      <c r="AU7" s="51"/>
    </row>
    <row r="8" spans="2:47" s="5" customFormat="1" ht="20.25" customHeight="1" x14ac:dyDescent="0.2">
      <c r="B8" s="348"/>
      <c r="C8" s="341" t="s">
        <v>56</v>
      </c>
      <c r="D8" s="518" t="s">
        <v>239</v>
      </c>
      <c r="E8" s="519"/>
      <c r="F8" s="519"/>
      <c r="G8" s="519"/>
      <c r="H8" s="519"/>
      <c r="I8" s="519"/>
      <c r="J8" s="519"/>
      <c r="K8" s="519"/>
      <c r="L8" s="519"/>
      <c r="M8" s="519"/>
      <c r="N8" s="519"/>
      <c r="O8" s="520"/>
      <c r="Q8" s="462" t="s">
        <v>785</v>
      </c>
      <c r="R8" s="462"/>
      <c r="S8" s="462"/>
      <c r="T8" s="462"/>
      <c r="U8" s="462"/>
      <c r="V8" s="462"/>
      <c r="W8" s="462"/>
      <c r="X8" s="462"/>
      <c r="Y8" s="462"/>
      <c r="Z8" s="462"/>
      <c r="AA8" s="462"/>
      <c r="AB8" s="462"/>
      <c r="AC8" s="462"/>
      <c r="AD8" s="455" t="s">
        <v>118</v>
      </c>
      <c r="AE8" s="455"/>
      <c r="AF8" s="455"/>
      <c r="AG8" s="455"/>
      <c r="AH8" s="455"/>
      <c r="AI8" s="455"/>
      <c r="AJ8" s="349"/>
      <c r="AK8" s="349"/>
      <c r="AL8" s="345"/>
      <c r="AM8" s="345"/>
      <c r="AN8" s="346"/>
      <c r="AO8" s="454"/>
      <c r="AP8" s="454"/>
      <c r="AQ8" s="454"/>
      <c r="AR8" s="454"/>
      <c r="AS8" s="454"/>
      <c r="AT8" s="454"/>
      <c r="AU8" s="347"/>
    </row>
    <row r="9" spans="2:47" ht="4.5" customHeight="1" x14ac:dyDescent="0.2">
      <c r="B9" s="322"/>
      <c r="C9" s="52"/>
      <c r="D9" s="50"/>
      <c r="E9" s="50"/>
      <c r="F9" s="50"/>
      <c r="G9" s="50"/>
      <c r="H9" s="50"/>
      <c r="I9" s="50"/>
      <c r="J9" s="50"/>
      <c r="K9" s="50"/>
      <c r="L9" s="50"/>
      <c r="M9" s="50"/>
      <c r="N9" s="50"/>
      <c r="O9" s="50"/>
      <c r="P9" s="52"/>
      <c r="Q9" s="52"/>
      <c r="R9" s="52"/>
      <c r="S9" s="52"/>
      <c r="T9" s="52"/>
      <c r="U9" s="50"/>
      <c r="V9" s="50"/>
      <c r="W9" s="50"/>
      <c r="X9" s="50"/>
      <c r="Y9" s="50"/>
      <c r="Z9" s="50"/>
      <c r="AA9" s="50"/>
      <c r="AB9" s="50"/>
      <c r="AC9" s="50"/>
      <c r="AD9" s="55"/>
      <c r="AE9" s="157"/>
      <c r="AF9" s="157"/>
      <c r="AG9" s="157"/>
      <c r="AH9" s="158"/>
      <c r="AI9" s="159"/>
      <c r="AJ9" s="159"/>
      <c r="AK9" s="159"/>
      <c r="AN9" s="47"/>
      <c r="AO9" s="454"/>
      <c r="AP9" s="454"/>
      <c r="AQ9" s="454"/>
      <c r="AR9" s="454"/>
      <c r="AS9" s="454"/>
      <c r="AT9" s="454"/>
      <c r="AU9" s="51"/>
    </row>
    <row r="10" spans="2:47" s="5" customFormat="1" ht="20.25" customHeight="1" x14ac:dyDescent="0.2">
      <c r="B10" s="340"/>
      <c r="C10" s="341" t="s">
        <v>59</v>
      </c>
      <c r="D10" s="515" t="s">
        <v>60</v>
      </c>
      <c r="E10" s="515"/>
      <c r="F10" s="515"/>
      <c r="G10" s="515"/>
      <c r="H10" s="515"/>
      <c r="I10" s="515"/>
      <c r="J10" s="515"/>
      <c r="K10" s="515"/>
      <c r="L10" s="515"/>
      <c r="M10" s="515"/>
      <c r="N10" s="515"/>
      <c r="O10" s="515"/>
      <c r="P10" s="162" t="s">
        <v>14</v>
      </c>
      <c r="Q10" s="470" t="s">
        <v>61</v>
      </c>
      <c r="R10" s="471"/>
      <c r="S10" s="471"/>
      <c r="T10" s="471"/>
      <c r="U10" s="471"/>
      <c r="V10" s="465" t="s">
        <v>60</v>
      </c>
      <c r="W10" s="466"/>
      <c r="X10" s="466"/>
      <c r="Y10" s="466"/>
      <c r="Z10" s="466"/>
      <c r="AA10" s="466"/>
      <c r="AB10" s="466"/>
      <c r="AC10" s="466"/>
      <c r="AD10" s="466"/>
      <c r="AE10" s="466"/>
      <c r="AF10" s="466"/>
      <c r="AG10" s="466"/>
      <c r="AH10" s="466"/>
      <c r="AI10" s="467"/>
      <c r="AJ10" s="344"/>
      <c r="AK10" s="344"/>
      <c r="AL10" s="345"/>
      <c r="AM10" s="345"/>
      <c r="AN10" s="346"/>
      <c r="AO10" s="454"/>
      <c r="AP10" s="454"/>
      <c r="AQ10" s="454"/>
      <c r="AR10" s="454"/>
      <c r="AS10" s="454"/>
      <c r="AT10" s="454"/>
      <c r="AU10" s="347"/>
    </row>
    <row r="11" spans="2:47" ht="4.5" customHeight="1" x14ac:dyDescent="0.2">
      <c r="B11" s="322"/>
      <c r="C11" s="52"/>
      <c r="D11" s="54"/>
      <c r="E11" s="54"/>
      <c r="F11" s="54"/>
      <c r="G11" s="54"/>
      <c r="H11" s="54"/>
      <c r="I11" s="54"/>
      <c r="J11" s="54"/>
      <c r="K11" s="54"/>
      <c r="L11" s="54"/>
      <c r="M11" s="54"/>
      <c r="N11" s="54"/>
      <c r="O11" s="54"/>
      <c r="Q11" s="52"/>
      <c r="R11" s="52"/>
      <c r="S11" s="52"/>
      <c r="T11" s="52"/>
      <c r="U11" s="52"/>
      <c r="V11" s="52"/>
      <c r="W11" s="52"/>
      <c r="X11" s="52"/>
      <c r="Y11" s="52"/>
      <c r="Z11" s="52"/>
      <c r="AA11" s="52"/>
      <c r="AB11" s="52"/>
      <c r="AC11" s="160"/>
      <c r="AD11" s="56"/>
      <c r="AE11" s="56"/>
      <c r="AF11" s="56"/>
      <c r="AG11" s="56"/>
      <c r="AH11" s="56"/>
      <c r="AI11" s="56"/>
      <c r="AJ11" s="56"/>
      <c r="AK11" s="56"/>
      <c r="AN11" s="47"/>
      <c r="AO11" s="454"/>
      <c r="AP11" s="454"/>
      <c r="AQ11" s="454"/>
      <c r="AR11" s="454"/>
      <c r="AS11" s="454"/>
      <c r="AT11" s="454"/>
      <c r="AU11" s="51"/>
    </row>
    <row r="12" spans="2:47" s="5" customFormat="1" ht="19.5" customHeight="1" x14ac:dyDescent="0.2">
      <c r="B12" s="340"/>
      <c r="C12" s="341" t="s">
        <v>63</v>
      </c>
      <c r="D12" s="515" t="s">
        <v>357</v>
      </c>
      <c r="E12" s="515"/>
      <c r="F12" s="515"/>
      <c r="G12" s="515"/>
      <c r="H12" s="515"/>
      <c r="I12" s="515"/>
      <c r="J12" s="515"/>
      <c r="K12" s="515"/>
      <c r="L12" s="515"/>
      <c r="M12" s="515"/>
      <c r="N12" s="515"/>
      <c r="O12" s="515"/>
      <c r="P12" s="162" t="s">
        <v>14</v>
      </c>
      <c r="Q12" s="470" t="s">
        <v>65</v>
      </c>
      <c r="R12" s="471"/>
      <c r="S12" s="471"/>
      <c r="T12" s="472"/>
      <c r="U12" s="459" t="s">
        <v>307</v>
      </c>
      <c r="V12" s="460"/>
      <c r="W12" s="460"/>
      <c r="X12" s="460"/>
      <c r="Y12" s="460"/>
      <c r="Z12" s="460"/>
      <c r="AA12" s="460"/>
      <c r="AB12" s="460"/>
      <c r="AC12" s="461"/>
      <c r="AD12" s="342" t="s">
        <v>14</v>
      </c>
      <c r="AE12" s="456"/>
      <c r="AF12" s="457"/>
      <c r="AG12" s="458"/>
      <c r="AH12" s="343" t="s">
        <v>67</v>
      </c>
      <c r="AI12" s="344"/>
      <c r="AJ12" s="344"/>
      <c r="AK12" s="344"/>
      <c r="AL12" s="345">
        <f>VLOOKUP(U12,RateRef,3,FALSE)</f>
        <v>14</v>
      </c>
      <c r="AM12" s="345" t="s">
        <v>68</v>
      </c>
      <c r="AN12" s="346"/>
      <c r="AO12" s="454"/>
      <c r="AP12" s="454"/>
      <c r="AQ12" s="454"/>
      <c r="AR12" s="454"/>
      <c r="AS12" s="454"/>
      <c r="AT12" s="454"/>
      <c r="AU12" s="347"/>
    </row>
    <row r="13" spans="2:47" ht="4.5" customHeight="1" x14ac:dyDescent="0.2">
      <c r="B13" s="322"/>
      <c r="C13" s="55"/>
      <c r="D13" s="55"/>
      <c r="E13" s="55"/>
      <c r="F13" s="55"/>
      <c r="G13" s="55"/>
      <c r="AN13" s="47"/>
      <c r="AO13" s="454"/>
      <c r="AP13" s="454"/>
      <c r="AQ13" s="454"/>
      <c r="AR13" s="454"/>
      <c r="AS13" s="454"/>
      <c r="AT13" s="454"/>
      <c r="AU13" s="51"/>
    </row>
    <row r="14" spans="2:47" s="345" customFormat="1" ht="20.25" hidden="1" customHeight="1" x14ac:dyDescent="0.2">
      <c r="B14" s="364"/>
      <c r="C14" s="365" t="s">
        <v>69</v>
      </c>
      <c r="D14" s="521" t="s">
        <v>70</v>
      </c>
      <c r="E14" s="521"/>
      <c r="F14" s="521"/>
      <c r="G14" s="521"/>
      <c r="H14" s="521"/>
      <c r="I14" s="521"/>
      <c r="J14" s="521"/>
      <c r="K14" s="521"/>
      <c r="L14" s="521"/>
      <c r="M14" s="521"/>
      <c r="N14" s="521"/>
      <c r="O14" s="521"/>
      <c r="P14" s="366" t="s">
        <v>14</v>
      </c>
      <c r="Q14" s="475" t="s">
        <v>71</v>
      </c>
      <c r="R14" s="476"/>
      <c r="S14" s="476"/>
      <c r="T14" s="477"/>
      <c r="U14" s="478" t="s">
        <v>72</v>
      </c>
      <c r="V14" s="479"/>
      <c r="W14" s="479"/>
      <c r="X14" s="479"/>
      <c r="Y14" s="479"/>
      <c r="Z14" s="479"/>
      <c r="AA14" s="479"/>
      <c r="AB14" s="479"/>
      <c r="AC14" s="480"/>
      <c r="AD14" s="367" t="s">
        <v>14</v>
      </c>
      <c r="AE14" s="481">
        <v>0</v>
      </c>
      <c r="AF14" s="482"/>
      <c r="AG14" s="483"/>
      <c r="AH14" s="368" t="s">
        <v>67</v>
      </c>
      <c r="AI14" s="369"/>
      <c r="AL14" s="345">
        <f>VLOOKUP(U14,RateRef,3,FALSE)</f>
        <v>36</v>
      </c>
      <c r="AM14" s="345" t="s">
        <v>68</v>
      </c>
      <c r="AN14" s="370"/>
      <c r="AO14" s="454"/>
      <c r="AP14" s="454"/>
      <c r="AQ14" s="454"/>
      <c r="AR14" s="454"/>
      <c r="AS14" s="454"/>
      <c r="AT14" s="454"/>
      <c r="AU14" s="371"/>
    </row>
    <row r="15" spans="2:47" s="65" customFormat="1" ht="4.5" hidden="1" customHeight="1" x14ac:dyDescent="0.2">
      <c r="B15" s="372"/>
      <c r="C15" s="75"/>
      <c r="D15" s="75"/>
      <c r="E15" s="75"/>
      <c r="F15" s="75"/>
      <c r="G15" s="75"/>
      <c r="AN15" s="151"/>
      <c r="AO15" s="454"/>
      <c r="AP15" s="454"/>
      <c r="AQ15" s="454"/>
      <c r="AR15" s="454"/>
      <c r="AS15" s="454"/>
      <c r="AT15" s="454"/>
      <c r="AU15" s="152"/>
    </row>
    <row r="16" spans="2:47" s="345" customFormat="1" ht="20.25" hidden="1" customHeight="1" x14ac:dyDescent="0.2">
      <c r="B16" s="364"/>
      <c r="C16" s="365" t="s">
        <v>73</v>
      </c>
      <c r="D16" s="521" t="s">
        <v>70</v>
      </c>
      <c r="E16" s="521"/>
      <c r="F16" s="521"/>
      <c r="G16" s="521"/>
      <c r="H16" s="521"/>
      <c r="I16" s="521"/>
      <c r="J16" s="521"/>
      <c r="K16" s="521"/>
      <c r="L16" s="521"/>
      <c r="M16" s="521"/>
      <c r="N16" s="521"/>
      <c r="O16" s="521"/>
      <c r="P16" s="366" t="s">
        <v>14</v>
      </c>
      <c r="Q16" s="475" t="s">
        <v>74</v>
      </c>
      <c r="R16" s="476"/>
      <c r="S16" s="476"/>
      <c r="T16" s="477"/>
      <c r="U16" s="478" t="s">
        <v>72</v>
      </c>
      <c r="V16" s="479"/>
      <c r="W16" s="479"/>
      <c r="X16" s="479"/>
      <c r="Y16" s="479"/>
      <c r="Z16" s="479"/>
      <c r="AA16" s="479"/>
      <c r="AB16" s="479"/>
      <c r="AC16" s="480"/>
      <c r="AD16" s="367" t="s">
        <v>14</v>
      </c>
      <c r="AE16" s="481">
        <v>0</v>
      </c>
      <c r="AF16" s="482"/>
      <c r="AG16" s="483"/>
      <c r="AH16" s="368" t="s">
        <v>67</v>
      </c>
      <c r="AI16" s="369"/>
      <c r="AL16" s="345">
        <f>VLOOKUP(U16,RateRef,3,FALSE)</f>
        <v>36</v>
      </c>
      <c r="AM16" s="345" t="s">
        <v>68</v>
      </c>
      <c r="AN16" s="370"/>
      <c r="AO16" s="454"/>
      <c r="AP16" s="454"/>
      <c r="AQ16" s="454"/>
      <c r="AR16" s="454"/>
      <c r="AS16" s="454"/>
      <c r="AT16" s="454"/>
      <c r="AU16" s="371"/>
    </row>
    <row r="17" spans="2:47" s="65" customFormat="1" ht="4.5" hidden="1" customHeight="1" x14ac:dyDescent="0.2">
      <c r="B17" s="372"/>
      <c r="C17" s="75"/>
      <c r="D17" s="75"/>
      <c r="E17" s="75"/>
      <c r="F17" s="75"/>
      <c r="G17" s="75"/>
      <c r="AN17" s="151"/>
      <c r="AT17" s="75"/>
      <c r="AU17" s="152"/>
    </row>
    <row r="18" spans="2:47" x14ac:dyDescent="0.2">
      <c r="B18" s="323" t="s">
        <v>75</v>
      </c>
      <c r="C18" s="5"/>
      <c r="D18" s="470" t="s">
        <v>76</v>
      </c>
      <c r="E18" s="471"/>
      <c r="F18" s="471"/>
      <c r="G18" s="522"/>
      <c r="H18" s="473" t="s">
        <v>77</v>
      </c>
      <c r="I18" s="473"/>
      <c r="J18" s="473"/>
      <c r="K18" s="474"/>
      <c r="L18" s="473" t="s">
        <v>78</v>
      </c>
      <c r="M18" s="473"/>
      <c r="N18" s="473"/>
      <c r="O18" s="474"/>
      <c r="P18" s="473" t="s">
        <v>79</v>
      </c>
      <c r="Q18" s="473"/>
      <c r="R18" s="473"/>
      <c r="S18" s="474"/>
      <c r="T18" s="471" t="s">
        <v>80</v>
      </c>
      <c r="U18" s="471"/>
      <c r="V18" s="471"/>
      <c r="W18" s="522"/>
      <c r="X18" s="473" t="s">
        <v>81</v>
      </c>
      <c r="Y18" s="473"/>
      <c r="Z18" s="473"/>
      <c r="AA18" s="474"/>
      <c r="AB18" s="473" t="s">
        <v>82</v>
      </c>
      <c r="AC18" s="473"/>
      <c r="AD18" s="473"/>
      <c r="AE18" s="473"/>
      <c r="AF18" s="513" t="s">
        <v>83</v>
      </c>
      <c r="AG18" s="473"/>
      <c r="AH18" s="473"/>
      <c r="AI18" s="514"/>
      <c r="AJ18" s="162"/>
      <c r="AK18" s="162"/>
      <c r="AL18" s="331">
        <f>VLOOKUP(D8,ClaimPeriods,2,FALSE)</f>
        <v>44711</v>
      </c>
      <c r="AM18" s="332">
        <f>VLOOKUP(D8,ClaimPeriods,4,FALSE)</f>
        <v>4</v>
      </c>
      <c r="AN18" s="44"/>
      <c r="AO18" s="503" t="s">
        <v>84</v>
      </c>
      <c r="AP18" s="503"/>
      <c r="AQ18" s="503"/>
      <c r="AR18" s="503"/>
      <c r="AS18" s="503"/>
      <c r="AT18" s="503"/>
      <c r="AU18" s="46"/>
    </row>
    <row r="19" spans="2:47" x14ac:dyDescent="0.2">
      <c r="B19" s="324">
        <f>AL18-WEEKDAY(AL18,3)</f>
        <v>44711</v>
      </c>
      <c r="C19" s="337" t="s">
        <v>85</v>
      </c>
      <c r="D19" s="401">
        <f>IF(ISNA(B19),"",B19)</f>
        <v>44711</v>
      </c>
      <c r="E19" s="386"/>
      <c r="F19" s="386"/>
      <c r="G19" s="387"/>
      <c r="H19" s="385">
        <f>IF(ISNA(B19),"",D19+1)</f>
        <v>44712</v>
      </c>
      <c r="I19" s="386"/>
      <c r="J19" s="386"/>
      <c r="K19" s="387"/>
      <c r="L19" s="385">
        <f>IF(ISNA(B19),"",H19+1)</f>
        <v>44713</v>
      </c>
      <c r="M19" s="386"/>
      <c r="N19" s="386"/>
      <c r="O19" s="387"/>
      <c r="P19" s="385">
        <f>IF(ISNA(B19),"",L19+1)</f>
        <v>44714</v>
      </c>
      <c r="Q19" s="386"/>
      <c r="R19" s="386"/>
      <c r="S19" s="387"/>
      <c r="T19" s="385">
        <f>IF(ISNA(B19),"",P19+1)</f>
        <v>44715</v>
      </c>
      <c r="U19" s="386"/>
      <c r="V19" s="386"/>
      <c r="W19" s="387"/>
      <c r="X19" s="385">
        <f>IF(ISNA(B19),"",T19+1)</f>
        <v>44716</v>
      </c>
      <c r="Y19" s="386"/>
      <c r="Z19" s="386"/>
      <c r="AA19" s="387"/>
      <c r="AB19" s="385">
        <f>IF(ISNA(B19),"",X19+1)</f>
        <v>44717</v>
      </c>
      <c r="AC19" s="386"/>
      <c r="AD19" s="386"/>
      <c r="AE19" s="453"/>
      <c r="AF19" s="401" t="str">
        <f>IF(AD8="Yes",VLOOKUP(B19,TermTime,2,FALSE),"Week Total")</f>
        <v>Week Total</v>
      </c>
      <c r="AG19" s="386"/>
      <c r="AH19" s="386"/>
      <c r="AI19" s="402"/>
      <c r="AJ19" s="560" t="str">
        <f>IF(OR(AL32&gt;36,AM32="FALSE",AND(AL32&gt;20,AD8="Yes")),"WARNING","")</f>
        <v/>
      </c>
      <c r="AK19" s="149"/>
      <c r="AL19" s="333"/>
      <c r="AM19" s="333"/>
      <c r="AN19" s="47"/>
      <c r="AO19" s="558" t="s">
        <v>86</v>
      </c>
      <c r="AP19" s="558"/>
      <c r="AQ19" s="558"/>
      <c r="AR19" s="558"/>
      <c r="AS19" s="558"/>
      <c r="AT19" s="558"/>
      <c r="AU19" s="51"/>
    </row>
    <row r="20" spans="2:47" s="65" customFormat="1" hidden="1" x14ac:dyDescent="0.2">
      <c r="B20" s="325"/>
      <c r="C20" s="164" t="s">
        <v>87</v>
      </c>
      <c r="D20" s="165">
        <f>DATEDIF($D$6,D$19,"Y")</f>
        <v>24</v>
      </c>
      <c r="E20" s="166">
        <f>VLOOKUP(D20,Rates!$B:$C,2,1)</f>
        <v>5</v>
      </c>
      <c r="F20" s="167">
        <f>HLOOKUP(G20,Rates,E20,FALSE)</f>
        <v>9.5</v>
      </c>
      <c r="G20" s="168" t="str">
        <f>HLOOKUP(D$19,Rates!$1:$2,2,1)</f>
        <v>J</v>
      </c>
      <c r="H20" s="169">
        <f>DATEDIF($D$6,H$19,"Y")</f>
        <v>24</v>
      </c>
      <c r="I20" s="166">
        <f>VLOOKUP(H20,Rates!$B:$C,2,1)</f>
        <v>5</v>
      </c>
      <c r="J20" s="170">
        <f>HLOOKUP(K20,Rates,I20,FALSE)</f>
        <v>9.5</v>
      </c>
      <c r="K20" s="168" t="str">
        <f>HLOOKUP(H$19,Rates!$1:$2,2,1)</f>
        <v>J</v>
      </c>
      <c r="L20" s="169">
        <f>DATEDIF($D$6,L$19,"Y")</f>
        <v>24</v>
      </c>
      <c r="M20" s="166">
        <f>VLOOKUP(L20,Rates!$B:$C,2,1)</f>
        <v>5</v>
      </c>
      <c r="N20" s="170">
        <f>HLOOKUP(O20,Rates,M20,FALSE)</f>
        <v>9.5</v>
      </c>
      <c r="O20" s="168" t="str">
        <f>HLOOKUP(L$19,Rates!$1:$2,2,1)</f>
        <v>J</v>
      </c>
      <c r="P20" s="169">
        <f>DATEDIF($D$6,P$19,"Y")</f>
        <v>24</v>
      </c>
      <c r="Q20" s="166">
        <f>VLOOKUP(P20,Rates!$B:$C,2,1)</f>
        <v>5</v>
      </c>
      <c r="R20" s="170">
        <f>HLOOKUP(S20,Rates,Q20,FALSE)</f>
        <v>9.5</v>
      </c>
      <c r="S20" s="168" t="str">
        <f>HLOOKUP(P$19,Rates!$1:$2,2,1)</f>
        <v>J</v>
      </c>
      <c r="T20" s="169">
        <f>DATEDIF($D$6,T$19,"Y")</f>
        <v>24</v>
      </c>
      <c r="U20" s="166">
        <f>VLOOKUP(T20,Rates!$B:$C,2,1)</f>
        <v>5</v>
      </c>
      <c r="V20" s="170">
        <f>HLOOKUP(W20,Rates,U20,FALSE)</f>
        <v>9.5</v>
      </c>
      <c r="W20" s="168" t="str">
        <f>HLOOKUP(T$19,Rates!$1:$2,2,1)</f>
        <v>J</v>
      </c>
      <c r="X20" s="169">
        <f>DATEDIF($D$6,X$19,"Y")</f>
        <v>24</v>
      </c>
      <c r="Y20" s="166">
        <f>VLOOKUP(X20,Rates!$B:$C,2,1)</f>
        <v>5</v>
      </c>
      <c r="Z20" s="170">
        <f>HLOOKUP(AA20,Rates,Y20,FALSE)</f>
        <v>9.5</v>
      </c>
      <c r="AA20" s="168" t="str">
        <f>HLOOKUP(X$19,Rates!$1:$2,2,1)</f>
        <v>J</v>
      </c>
      <c r="AB20" s="169">
        <f>DATEDIF($D$6,AB$19,"Y")</f>
        <v>24</v>
      </c>
      <c r="AC20" s="166">
        <f>VLOOKUP(AB20,Rates!$B:$C,2,1)</f>
        <v>5</v>
      </c>
      <c r="AD20" s="170">
        <f>HLOOKUP(AE20,Rates,AC20,FALSE)</f>
        <v>9.5</v>
      </c>
      <c r="AE20" s="168" t="str">
        <f>HLOOKUP(AB$19,Rates!$1:$2,2,1)</f>
        <v>J</v>
      </c>
      <c r="AF20" s="405"/>
      <c r="AG20" s="406"/>
      <c r="AH20" s="406"/>
      <c r="AI20" s="407"/>
      <c r="AJ20" s="560"/>
      <c r="AK20" s="149"/>
      <c r="AN20" s="151"/>
      <c r="AO20" s="558"/>
      <c r="AP20" s="558"/>
      <c r="AQ20" s="558"/>
      <c r="AR20" s="558"/>
      <c r="AS20" s="558"/>
      <c r="AT20" s="558"/>
      <c r="AU20" s="152"/>
    </row>
    <row r="21" spans="2:47" s="65" customFormat="1" hidden="1" x14ac:dyDescent="0.2">
      <c r="B21" s="325"/>
      <c r="C21" s="164" t="s">
        <v>88</v>
      </c>
      <c r="D21" s="388">
        <f>D22+(F22/60)</f>
        <v>0</v>
      </c>
      <c r="E21" s="389"/>
      <c r="F21" s="389"/>
      <c r="G21" s="411"/>
      <c r="H21" s="389">
        <f>H22+(J22/60)</f>
        <v>0</v>
      </c>
      <c r="I21" s="389"/>
      <c r="J21" s="389"/>
      <c r="K21" s="411"/>
      <c r="L21" s="389">
        <f>L22+(N22/60)</f>
        <v>0</v>
      </c>
      <c r="M21" s="389"/>
      <c r="N21" s="389"/>
      <c r="O21" s="411"/>
      <c r="P21" s="389">
        <f>P22+(R22/60)</f>
        <v>0</v>
      </c>
      <c r="Q21" s="389"/>
      <c r="R21" s="389"/>
      <c r="S21" s="411"/>
      <c r="T21" s="389">
        <f>T22+(V22/60)</f>
        <v>0</v>
      </c>
      <c r="U21" s="389"/>
      <c r="V21" s="389"/>
      <c r="W21" s="411"/>
      <c r="X21" s="389">
        <f>X22+(Z22/60)</f>
        <v>0</v>
      </c>
      <c r="Y21" s="389"/>
      <c r="Z21" s="389"/>
      <c r="AA21" s="411"/>
      <c r="AB21" s="389">
        <f>AB22+(AD22/60)</f>
        <v>0</v>
      </c>
      <c r="AC21" s="389"/>
      <c r="AD21" s="389"/>
      <c r="AE21" s="411"/>
      <c r="AF21" s="388">
        <f>SUM(D21:AE21)</f>
        <v>0</v>
      </c>
      <c r="AG21" s="389"/>
      <c r="AH21" s="389"/>
      <c r="AI21" s="390"/>
      <c r="AJ21" s="560"/>
      <c r="AK21" s="149"/>
      <c r="AN21" s="151"/>
      <c r="AO21" s="558"/>
      <c r="AP21" s="558"/>
      <c r="AQ21" s="558"/>
      <c r="AR21" s="558"/>
      <c r="AS21" s="558"/>
      <c r="AT21" s="558"/>
      <c r="AU21" s="152"/>
    </row>
    <row r="22" spans="2:47" ht="20.25" customHeight="1" x14ac:dyDescent="0.2">
      <c r="B22" s="324"/>
      <c r="C22" s="171" t="s">
        <v>89</v>
      </c>
      <c r="D22" s="181"/>
      <c r="E22" s="172" t="s">
        <v>90</v>
      </c>
      <c r="F22" s="182"/>
      <c r="G22" s="173" t="s">
        <v>91</v>
      </c>
      <c r="H22" s="183"/>
      <c r="I22" s="172" t="s">
        <v>90</v>
      </c>
      <c r="J22" s="182"/>
      <c r="K22" s="173" t="s">
        <v>91</v>
      </c>
      <c r="L22" s="183"/>
      <c r="M22" s="172" t="s">
        <v>90</v>
      </c>
      <c r="N22" s="182"/>
      <c r="O22" s="173" t="s">
        <v>91</v>
      </c>
      <c r="P22" s="183"/>
      <c r="Q22" s="172" t="s">
        <v>90</v>
      </c>
      <c r="R22" s="182"/>
      <c r="S22" s="173" t="s">
        <v>91</v>
      </c>
      <c r="T22" s="183"/>
      <c r="U22" s="172" t="s">
        <v>90</v>
      </c>
      <c r="V22" s="182"/>
      <c r="W22" s="173" t="s">
        <v>91</v>
      </c>
      <c r="X22" s="183"/>
      <c r="Y22" s="172" t="s">
        <v>90</v>
      </c>
      <c r="Z22" s="182"/>
      <c r="AA22" s="173" t="s">
        <v>91</v>
      </c>
      <c r="AB22" s="183"/>
      <c r="AC22" s="172" t="s">
        <v>90</v>
      </c>
      <c r="AD22" s="182"/>
      <c r="AE22" s="174" t="s">
        <v>91</v>
      </c>
      <c r="AF22" s="175">
        <f>ROUNDDOWN(AF21,0)</f>
        <v>0</v>
      </c>
      <c r="AG22" s="176" t="s">
        <v>90</v>
      </c>
      <c r="AH22" s="177">
        <f>(AF21-AF22)*60</f>
        <v>0</v>
      </c>
      <c r="AI22" s="178" t="s">
        <v>91</v>
      </c>
      <c r="AJ22" s="560"/>
      <c r="AK22" s="149"/>
      <c r="AL22" s="186"/>
      <c r="AM22" s="186"/>
      <c r="AN22" s="47"/>
      <c r="AO22" s="559"/>
      <c r="AP22" s="559"/>
      <c r="AQ22" s="559"/>
      <c r="AR22" s="559"/>
      <c r="AS22" s="559"/>
      <c r="AT22" s="559"/>
      <c r="AU22" s="51"/>
    </row>
    <row r="23" spans="2:47" x14ac:dyDescent="0.2">
      <c r="B23" s="324"/>
      <c r="C23" s="179" t="s">
        <v>92</v>
      </c>
      <c r="D23" s="452">
        <f>MAX(F20,IF($U$12=$AM$12,$AE$12,HLOOKUP(G20,Rates,$AL$12,FALSE)))</f>
        <v>13.6</v>
      </c>
      <c r="E23" s="415"/>
      <c r="F23" s="415"/>
      <c r="G23" s="430"/>
      <c r="H23" s="414">
        <f>MAX(J20,IF($U$12=$AM$12,$AE$12,HLOOKUP(K20,Rates,$AL$12,FALSE)))</f>
        <v>13.6</v>
      </c>
      <c r="I23" s="415"/>
      <c r="J23" s="415"/>
      <c r="K23" s="430"/>
      <c r="L23" s="414">
        <f>MAX(N20,IF($U$12=$AM$12,$AE$12,HLOOKUP(O20,Rates,$AL$12,FALSE)))</f>
        <v>13.6</v>
      </c>
      <c r="M23" s="415"/>
      <c r="N23" s="415"/>
      <c r="O23" s="430"/>
      <c r="P23" s="414">
        <f>MAX(R20,IF($U$12=$AM$12,$AE$12,HLOOKUP(S20,Rates,$AL$12,FALSE)))</f>
        <v>13.6</v>
      </c>
      <c r="Q23" s="415"/>
      <c r="R23" s="415"/>
      <c r="S23" s="430"/>
      <c r="T23" s="414">
        <f>MAX(V20,IF($U$12=$AM$12,$AE$12,HLOOKUP(W20,Rates,$AL$12,FALSE)))</f>
        <v>13.6</v>
      </c>
      <c r="U23" s="415"/>
      <c r="V23" s="415"/>
      <c r="W23" s="430"/>
      <c r="X23" s="414">
        <f>MAX(Z20,IF($U$12=$AM$12,$AE$12,HLOOKUP(AA20,Rates,$AL$12,FALSE)))</f>
        <v>13.6</v>
      </c>
      <c r="Y23" s="415"/>
      <c r="Z23" s="415"/>
      <c r="AA23" s="430"/>
      <c r="AB23" s="414">
        <f>MAX(AD20,IF($U$12=$AM$12,$AE$12,HLOOKUP(AE20,Rates,$AL$12,FALSE)))</f>
        <v>13.6</v>
      </c>
      <c r="AC23" s="415"/>
      <c r="AD23" s="415"/>
      <c r="AE23" s="416"/>
      <c r="AF23" s="408">
        <f>SUMPRODUCT(D23:AE23,D21:AE21)</f>
        <v>0</v>
      </c>
      <c r="AG23" s="409"/>
      <c r="AH23" s="409"/>
      <c r="AI23" s="410"/>
      <c r="AJ23" s="560"/>
      <c r="AK23" s="149"/>
      <c r="AL23" s="334">
        <f>AF23*IF($U$12="Demonstrator Rate",0.1711,0.1207)</f>
        <v>0</v>
      </c>
      <c r="AN23" s="47"/>
      <c r="AO23" s="561" t="s">
        <v>792</v>
      </c>
      <c r="AP23" s="562"/>
      <c r="AQ23" s="562"/>
      <c r="AR23" s="562"/>
      <c r="AS23" s="562"/>
      <c r="AT23" s="563"/>
      <c r="AU23" s="51"/>
    </row>
    <row r="24" spans="2:47" s="65" customFormat="1" hidden="1" x14ac:dyDescent="0.2">
      <c r="B24" s="325"/>
      <c r="C24" s="164" t="s">
        <v>93</v>
      </c>
      <c r="D24" s="165">
        <f>DATEDIF($D$6,D$19,"Y")</f>
        <v>24</v>
      </c>
      <c r="E24" s="166">
        <f>VLOOKUP(D24,Rates!$B:$C,2,1)</f>
        <v>5</v>
      </c>
      <c r="F24" s="167">
        <f>HLOOKUP(G24,Rates,E24,FALSE)</f>
        <v>9.5</v>
      </c>
      <c r="G24" s="168" t="str">
        <f>HLOOKUP(D$19,Rates!$1:$2,2,1)</f>
        <v>J</v>
      </c>
      <c r="H24" s="169">
        <f>DATEDIF($D$6,H$19,"Y")</f>
        <v>24</v>
      </c>
      <c r="I24" s="166">
        <f>VLOOKUP(H24,Rates!$B:$C,2,1)</f>
        <v>5</v>
      </c>
      <c r="J24" s="170">
        <f>HLOOKUP(K24,Rates,I24,FALSE)</f>
        <v>9.5</v>
      </c>
      <c r="K24" s="168" t="str">
        <f>HLOOKUP(H$19,Rates!$1:$2,2,1)</f>
        <v>J</v>
      </c>
      <c r="L24" s="169">
        <f>DATEDIF($D$6,L$19,"Y")</f>
        <v>24</v>
      </c>
      <c r="M24" s="166">
        <f>VLOOKUP(L24,Rates!$B:$C,2,1)</f>
        <v>5</v>
      </c>
      <c r="N24" s="170">
        <f>HLOOKUP(O24,Rates,M24,FALSE)</f>
        <v>9.5</v>
      </c>
      <c r="O24" s="168" t="str">
        <f>HLOOKUP(L$19,Rates!$1:$2,2,1)</f>
        <v>J</v>
      </c>
      <c r="P24" s="169">
        <f>DATEDIF($D$6,P$19,"Y")</f>
        <v>24</v>
      </c>
      <c r="Q24" s="166">
        <f>VLOOKUP(P24,Rates!$B:$C,2,1)</f>
        <v>5</v>
      </c>
      <c r="R24" s="170">
        <f>HLOOKUP(S24,Rates,Q24,FALSE)</f>
        <v>8.1999999999999993</v>
      </c>
      <c r="S24" s="180" t="str">
        <f>IF(P$19&gt;=Rates!$H$1,Rates!$H$2,IF(P$19&gt;=Rates!$G$1,Rates!$G$2,IF(P$19&gt;=Rates!$F$1,Rates!$F$2,IF(P$19&gt;=Rates!$E$1,Rates!$E$2,IF(P$19&gt;=Rates!$D$1,Rates!$D$2,0)))))</f>
        <v>F</v>
      </c>
      <c r="T24" s="169">
        <f>DATEDIF($D$6,T$19,"Y")</f>
        <v>24</v>
      </c>
      <c r="U24" s="166">
        <f>VLOOKUP(T24,Rates!$B:$C,2,1)</f>
        <v>5</v>
      </c>
      <c r="V24" s="170">
        <f>HLOOKUP(W24,Rates,U24,FALSE)</f>
        <v>9.5</v>
      </c>
      <c r="W24" s="168" t="str">
        <f>HLOOKUP(T$19,Rates!$1:$2,2,1)</f>
        <v>J</v>
      </c>
      <c r="X24" s="169">
        <f>DATEDIF($D$6,X$19,"Y")</f>
        <v>24</v>
      </c>
      <c r="Y24" s="166">
        <f>VLOOKUP(X24,Rates!$B:$C,2,1)</f>
        <v>5</v>
      </c>
      <c r="Z24" s="170">
        <f>HLOOKUP(AA24,Rates,Y24,FALSE)</f>
        <v>8.1999999999999993</v>
      </c>
      <c r="AA24" s="180" t="str">
        <f>IF(X$19&gt;=Rates!$H$1,Rates!$H$2,IF(X$19&gt;=Rates!$G$1,Rates!$G$2,IF(X$19&gt;=Rates!$F$1,Rates!$F$2,IF(X$19&gt;=Rates!$E$1,Rates!$E$2,IF(X$19&gt;=Rates!$D$1,Rates!$D$2,0)))))</f>
        <v>F</v>
      </c>
      <c r="AB24" s="169">
        <f>DATEDIF($D$6,AB$19,"Y")</f>
        <v>24</v>
      </c>
      <c r="AC24" s="166">
        <f>VLOOKUP(AB24,Rates!$B:$C,2,1)</f>
        <v>5</v>
      </c>
      <c r="AD24" s="170">
        <f>HLOOKUP(AE24,Rates,AC24,FALSE)</f>
        <v>9.5</v>
      </c>
      <c r="AE24" s="168" t="str">
        <f>HLOOKUP(AB$19,Rates!$1:$2,2,1)</f>
        <v>J</v>
      </c>
      <c r="AF24" s="405"/>
      <c r="AG24" s="406"/>
      <c r="AH24" s="406"/>
      <c r="AI24" s="407"/>
      <c r="AJ24" s="560"/>
      <c r="AK24" s="149"/>
      <c r="AN24" s="151"/>
      <c r="AO24" s="564"/>
      <c r="AP24" s="565"/>
      <c r="AQ24" s="565"/>
      <c r="AR24" s="565"/>
      <c r="AS24" s="565"/>
      <c r="AT24" s="566"/>
      <c r="AU24" s="152"/>
    </row>
    <row r="25" spans="2:47" s="65" customFormat="1" hidden="1" x14ac:dyDescent="0.2">
      <c r="B25" s="325"/>
      <c r="C25" s="164" t="s">
        <v>94</v>
      </c>
      <c r="D25" s="388">
        <f>D26+(F26/60)</f>
        <v>0</v>
      </c>
      <c r="E25" s="389"/>
      <c r="F25" s="389"/>
      <c r="G25" s="411"/>
      <c r="H25" s="389">
        <f>H26+(J26/60)</f>
        <v>0</v>
      </c>
      <c r="I25" s="389"/>
      <c r="J25" s="389"/>
      <c r="K25" s="411"/>
      <c r="L25" s="389">
        <f>L26+(N26/60)</f>
        <v>0</v>
      </c>
      <c r="M25" s="389"/>
      <c r="N25" s="389"/>
      <c r="O25" s="411"/>
      <c r="P25" s="389">
        <f>P26+(R26/60)</f>
        <v>0</v>
      </c>
      <c r="Q25" s="389"/>
      <c r="R25" s="389"/>
      <c r="S25" s="411"/>
      <c r="T25" s="389">
        <f>T26+(V26/60)</f>
        <v>0</v>
      </c>
      <c r="U25" s="389"/>
      <c r="V25" s="389"/>
      <c r="W25" s="411"/>
      <c r="X25" s="389">
        <f>X26+(Z26/60)</f>
        <v>0</v>
      </c>
      <c r="Y25" s="389"/>
      <c r="Z25" s="389"/>
      <c r="AA25" s="411"/>
      <c r="AB25" s="389">
        <f>AB26+(AD26/60)</f>
        <v>0</v>
      </c>
      <c r="AC25" s="389"/>
      <c r="AD25" s="389"/>
      <c r="AE25" s="411"/>
      <c r="AF25" s="388">
        <f>SUM(D25:AE25)</f>
        <v>0</v>
      </c>
      <c r="AG25" s="389"/>
      <c r="AH25" s="389"/>
      <c r="AI25" s="390"/>
      <c r="AJ25" s="560"/>
      <c r="AK25" s="149"/>
      <c r="AN25" s="151"/>
      <c r="AO25" s="564"/>
      <c r="AP25" s="565"/>
      <c r="AQ25" s="565"/>
      <c r="AR25" s="565"/>
      <c r="AS25" s="565"/>
      <c r="AT25" s="566"/>
      <c r="AU25" s="152"/>
    </row>
    <row r="26" spans="2:47" ht="20.25" hidden="1" customHeight="1" x14ac:dyDescent="0.2">
      <c r="B26" s="324"/>
      <c r="C26" s="171" t="s">
        <v>95</v>
      </c>
      <c r="D26" s="181"/>
      <c r="E26" s="172" t="s">
        <v>90</v>
      </c>
      <c r="F26" s="182"/>
      <c r="G26" s="173" t="s">
        <v>91</v>
      </c>
      <c r="H26" s="183"/>
      <c r="I26" s="172" t="s">
        <v>90</v>
      </c>
      <c r="J26" s="182"/>
      <c r="K26" s="173" t="s">
        <v>91</v>
      </c>
      <c r="L26" s="183"/>
      <c r="M26" s="172" t="s">
        <v>90</v>
      </c>
      <c r="N26" s="182"/>
      <c r="O26" s="173" t="s">
        <v>91</v>
      </c>
      <c r="P26" s="183"/>
      <c r="Q26" s="172" t="s">
        <v>90</v>
      </c>
      <c r="R26" s="182"/>
      <c r="S26" s="173" t="s">
        <v>91</v>
      </c>
      <c r="T26" s="183"/>
      <c r="U26" s="172" t="s">
        <v>90</v>
      </c>
      <c r="V26" s="182"/>
      <c r="W26" s="173" t="s">
        <v>91</v>
      </c>
      <c r="X26" s="183"/>
      <c r="Y26" s="172" t="s">
        <v>90</v>
      </c>
      <c r="Z26" s="182"/>
      <c r="AA26" s="173" t="s">
        <v>91</v>
      </c>
      <c r="AB26" s="183"/>
      <c r="AC26" s="172" t="s">
        <v>90</v>
      </c>
      <c r="AD26" s="182"/>
      <c r="AE26" s="174" t="s">
        <v>91</v>
      </c>
      <c r="AF26" s="175">
        <f>ROUNDDOWN(AF25,0)</f>
        <v>0</v>
      </c>
      <c r="AG26" s="176" t="s">
        <v>90</v>
      </c>
      <c r="AH26" s="177">
        <f>(AF25-AF26)*60</f>
        <v>0</v>
      </c>
      <c r="AI26" s="178" t="s">
        <v>91</v>
      </c>
      <c r="AJ26" s="560"/>
      <c r="AK26" s="149"/>
      <c r="AL26" s="186"/>
      <c r="AM26" s="186"/>
      <c r="AN26" s="47"/>
      <c r="AO26" s="564"/>
      <c r="AP26" s="565"/>
      <c r="AQ26" s="565"/>
      <c r="AR26" s="565"/>
      <c r="AS26" s="565"/>
      <c r="AT26" s="566"/>
      <c r="AU26" s="51"/>
    </row>
    <row r="27" spans="2:47" hidden="1" x14ac:dyDescent="0.2">
      <c r="B27" s="324"/>
      <c r="C27" s="179" t="s">
        <v>96</v>
      </c>
      <c r="D27" s="452">
        <f>MAX(F24,IF($U$14=$AM$14,$AE$14,HLOOKUP(G24,Rates,$AL$14,FALSE)))</f>
        <v>9.5</v>
      </c>
      <c r="E27" s="415"/>
      <c r="F27" s="415"/>
      <c r="G27" s="430"/>
      <c r="H27" s="414">
        <f>MAX(J24,IF($U$14=$AM$14,$AE$14,HLOOKUP(K24,Rates,$AL$14,FALSE)))</f>
        <v>9.5</v>
      </c>
      <c r="I27" s="415"/>
      <c r="J27" s="415"/>
      <c r="K27" s="430"/>
      <c r="L27" s="414">
        <f>MAX(N24,IF($U$14=$AM$14,$AE$14,HLOOKUP(O24,Rates,$AL$14,FALSE)))</f>
        <v>9.5</v>
      </c>
      <c r="M27" s="415"/>
      <c r="N27" s="415"/>
      <c r="O27" s="430"/>
      <c r="P27" s="414">
        <f>MAX(R24,IF($U$14=$AM$14,$AE$14,HLOOKUP(S24,Rates,$AL$14,FALSE)))</f>
        <v>8.1999999999999993</v>
      </c>
      <c r="Q27" s="415"/>
      <c r="R27" s="415"/>
      <c r="S27" s="430"/>
      <c r="T27" s="414">
        <f>MAX(V24,IF($U$14=$AM$14,$AE$14,HLOOKUP(W24,Rates,$AL$14,FALSE)))</f>
        <v>9.5</v>
      </c>
      <c r="U27" s="415"/>
      <c r="V27" s="415"/>
      <c r="W27" s="430"/>
      <c r="X27" s="414">
        <f>MAX(Z24,IF($U$14=$AM$14,$AE$14,HLOOKUP(AA24,Rates,$AL$14,FALSE)))</f>
        <v>8.1999999999999993</v>
      </c>
      <c r="Y27" s="415"/>
      <c r="Z27" s="415"/>
      <c r="AA27" s="430"/>
      <c r="AB27" s="414">
        <f>MAX(AD24,IF($U$14=$AM$14,$AE$14,HLOOKUP(AE24,Rates,$AL$14,FALSE)))</f>
        <v>9.5</v>
      </c>
      <c r="AC27" s="415"/>
      <c r="AD27" s="415"/>
      <c r="AE27" s="416"/>
      <c r="AF27" s="408">
        <f>SUMPRODUCT(D27:AE27,D25:AE25)</f>
        <v>0</v>
      </c>
      <c r="AG27" s="409"/>
      <c r="AH27" s="409"/>
      <c r="AI27" s="410"/>
      <c r="AJ27" s="560"/>
      <c r="AK27" s="149"/>
      <c r="AL27" s="334">
        <f>AF27*IF($U$14="Demonstrator Rate",0.1711,0.1207)</f>
        <v>0</v>
      </c>
      <c r="AN27" s="47"/>
      <c r="AO27" s="564"/>
      <c r="AP27" s="565"/>
      <c r="AQ27" s="565"/>
      <c r="AR27" s="565"/>
      <c r="AS27" s="565"/>
      <c r="AT27" s="566"/>
      <c r="AU27" s="51"/>
    </row>
    <row r="28" spans="2:47" s="65" customFormat="1" hidden="1" x14ac:dyDescent="0.2">
      <c r="B28" s="325"/>
      <c r="C28" s="164" t="s">
        <v>97</v>
      </c>
      <c r="D28" s="165">
        <f>DATEDIF($D$6,D$19,"Y")</f>
        <v>24</v>
      </c>
      <c r="E28" s="166">
        <f>VLOOKUP(D28,Rates!$B:$C,2,1)</f>
        <v>5</v>
      </c>
      <c r="F28" s="167">
        <f>HLOOKUP(G28,Rates,E28,FALSE)</f>
        <v>9.5</v>
      </c>
      <c r="G28" s="168" t="str">
        <f>HLOOKUP(D$19,Rates!$1:$2,2,1)</f>
        <v>J</v>
      </c>
      <c r="H28" s="169">
        <f>DATEDIF($D$6,H$19,"Y")</f>
        <v>24</v>
      </c>
      <c r="I28" s="166">
        <f>VLOOKUP(H28,Rates!$B:$C,2,1)</f>
        <v>5</v>
      </c>
      <c r="J28" s="170">
        <f>HLOOKUP(K28,Rates,I28,FALSE)</f>
        <v>9.5</v>
      </c>
      <c r="K28" s="168" t="str">
        <f>HLOOKUP(H$19,Rates!$1:$2,2,1)</f>
        <v>J</v>
      </c>
      <c r="L28" s="169">
        <f>DATEDIF($D$6,L$19,"Y")</f>
        <v>24</v>
      </c>
      <c r="M28" s="166">
        <f>VLOOKUP(L28,Rates!$B:$C,2,1)</f>
        <v>5</v>
      </c>
      <c r="N28" s="170">
        <f>HLOOKUP(O28,Rates,M28,FALSE)</f>
        <v>9.5</v>
      </c>
      <c r="O28" s="168" t="str">
        <f>HLOOKUP(L$19,Rates!$1:$2,2,1)</f>
        <v>J</v>
      </c>
      <c r="P28" s="169">
        <f>DATEDIF($D$6,P$19,"Y")</f>
        <v>24</v>
      </c>
      <c r="Q28" s="166">
        <f>VLOOKUP(P28,Rates!$B:$C,2,1)</f>
        <v>5</v>
      </c>
      <c r="R28" s="170">
        <f>HLOOKUP(S28,Rates,Q28,FALSE)</f>
        <v>9.5</v>
      </c>
      <c r="S28" s="168" t="str">
        <f>HLOOKUP(P$19,Rates!$1:$2,2,1)</f>
        <v>J</v>
      </c>
      <c r="T28" s="169">
        <f>DATEDIF($D$6,T$19,"Y")</f>
        <v>24</v>
      </c>
      <c r="U28" s="166">
        <f>VLOOKUP(T28,Rates!$B:$C,2,1)</f>
        <v>5</v>
      </c>
      <c r="V28" s="170">
        <f>HLOOKUP(W28,Rates,U28,FALSE)</f>
        <v>9.5</v>
      </c>
      <c r="W28" s="168" t="str">
        <f>HLOOKUP(T$19,Rates!$1:$2,2,1)</f>
        <v>J</v>
      </c>
      <c r="X28" s="169">
        <f>DATEDIF($D$6,X$19,"Y")</f>
        <v>24</v>
      </c>
      <c r="Y28" s="166">
        <f>VLOOKUP(X28,Rates!$B:$C,2,1)</f>
        <v>5</v>
      </c>
      <c r="Z28" s="170">
        <f>HLOOKUP(AA28,Rates,Y28,FALSE)</f>
        <v>9.5</v>
      </c>
      <c r="AA28" s="168" t="str">
        <f>HLOOKUP(X$19,Rates!$1:$2,2,1)</f>
        <v>J</v>
      </c>
      <c r="AB28" s="169">
        <f>DATEDIF($D$6,AB$19,"Y")</f>
        <v>24</v>
      </c>
      <c r="AC28" s="166">
        <f>VLOOKUP(AB28,Rates!$B:$C,2,1)</f>
        <v>5</v>
      </c>
      <c r="AD28" s="170">
        <f>HLOOKUP(AE28,Rates,AC28,FALSE)</f>
        <v>9.5</v>
      </c>
      <c r="AE28" s="168" t="str">
        <f>HLOOKUP(AB$19,Rates!$1:$2,2,1)</f>
        <v>J</v>
      </c>
      <c r="AF28" s="405"/>
      <c r="AG28" s="406"/>
      <c r="AH28" s="406"/>
      <c r="AI28" s="407"/>
      <c r="AJ28" s="560"/>
      <c r="AK28" s="149"/>
      <c r="AN28" s="151"/>
      <c r="AO28" s="564"/>
      <c r="AP28" s="565"/>
      <c r="AQ28" s="565"/>
      <c r="AR28" s="565"/>
      <c r="AS28" s="565"/>
      <c r="AT28" s="566"/>
      <c r="AU28" s="152"/>
    </row>
    <row r="29" spans="2:47" s="65" customFormat="1" hidden="1" x14ac:dyDescent="0.2">
      <c r="B29" s="325"/>
      <c r="C29" s="164" t="s">
        <v>98</v>
      </c>
      <c r="D29" s="388">
        <f>D30+(F30/60)</f>
        <v>0</v>
      </c>
      <c r="E29" s="389"/>
      <c r="F29" s="389"/>
      <c r="G29" s="411"/>
      <c r="H29" s="389">
        <f>H30+(J30/60)</f>
        <v>0</v>
      </c>
      <c r="I29" s="389"/>
      <c r="J29" s="389"/>
      <c r="K29" s="411"/>
      <c r="L29" s="389">
        <f>L30+(N30/60)</f>
        <v>0</v>
      </c>
      <c r="M29" s="389"/>
      <c r="N29" s="389"/>
      <c r="O29" s="411"/>
      <c r="P29" s="389">
        <f>P30+(R30/60)</f>
        <v>0</v>
      </c>
      <c r="Q29" s="389"/>
      <c r="R29" s="389"/>
      <c r="S29" s="411"/>
      <c r="T29" s="389">
        <f>T30+(V30/60)</f>
        <v>0</v>
      </c>
      <c r="U29" s="389"/>
      <c r="V29" s="389"/>
      <c r="W29" s="411"/>
      <c r="X29" s="389">
        <f>X30+(Z30/60)</f>
        <v>0</v>
      </c>
      <c r="Y29" s="389"/>
      <c r="Z29" s="389"/>
      <c r="AA29" s="411"/>
      <c r="AB29" s="389">
        <f>AB30+(AD30/60)</f>
        <v>0</v>
      </c>
      <c r="AC29" s="389"/>
      <c r="AD29" s="389"/>
      <c r="AE29" s="411"/>
      <c r="AF29" s="388">
        <f>SUM(D29:AE29)</f>
        <v>0</v>
      </c>
      <c r="AG29" s="389"/>
      <c r="AH29" s="389"/>
      <c r="AI29" s="390"/>
      <c r="AJ29" s="560"/>
      <c r="AK29" s="149"/>
      <c r="AN29" s="151"/>
      <c r="AO29" s="564"/>
      <c r="AP29" s="565"/>
      <c r="AQ29" s="565"/>
      <c r="AR29" s="565"/>
      <c r="AS29" s="565"/>
      <c r="AT29" s="566"/>
      <c r="AU29" s="152"/>
    </row>
    <row r="30" spans="2:47" ht="20.25" hidden="1" customHeight="1" x14ac:dyDescent="0.2">
      <c r="B30" s="324"/>
      <c r="C30" s="171" t="s">
        <v>99</v>
      </c>
      <c r="D30" s="181"/>
      <c r="E30" s="172" t="s">
        <v>90</v>
      </c>
      <c r="F30" s="182"/>
      <c r="G30" s="173" t="s">
        <v>91</v>
      </c>
      <c r="H30" s="183"/>
      <c r="I30" s="172" t="s">
        <v>90</v>
      </c>
      <c r="J30" s="182"/>
      <c r="K30" s="173" t="s">
        <v>91</v>
      </c>
      <c r="L30" s="183"/>
      <c r="M30" s="172" t="s">
        <v>90</v>
      </c>
      <c r="N30" s="182"/>
      <c r="O30" s="173" t="s">
        <v>91</v>
      </c>
      <c r="P30" s="183"/>
      <c r="Q30" s="172" t="s">
        <v>90</v>
      </c>
      <c r="R30" s="182"/>
      <c r="S30" s="173" t="s">
        <v>91</v>
      </c>
      <c r="T30" s="183"/>
      <c r="U30" s="172" t="s">
        <v>90</v>
      </c>
      <c r="V30" s="182"/>
      <c r="W30" s="173" t="s">
        <v>91</v>
      </c>
      <c r="X30" s="183"/>
      <c r="Y30" s="172" t="s">
        <v>90</v>
      </c>
      <c r="Z30" s="182"/>
      <c r="AA30" s="173" t="s">
        <v>91</v>
      </c>
      <c r="AB30" s="183"/>
      <c r="AC30" s="172" t="s">
        <v>90</v>
      </c>
      <c r="AD30" s="182"/>
      <c r="AE30" s="174" t="s">
        <v>91</v>
      </c>
      <c r="AF30" s="175">
        <f>ROUNDDOWN(AF29,0)</f>
        <v>0</v>
      </c>
      <c r="AG30" s="176" t="s">
        <v>90</v>
      </c>
      <c r="AH30" s="177">
        <f>(AF29-AF30)*60</f>
        <v>0</v>
      </c>
      <c r="AI30" s="178" t="s">
        <v>91</v>
      </c>
      <c r="AJ30" s="560"/>
      <c r="AK30" s="149"/>
      <c r="AL30" s="186"/>
      <c r="AM30" s="186"/>
      <c r="AN30" s="47"/>
      <c r="AO30" s="564"/>
      <c r="AP30" s="565"/>
      <c r="AQ30" s="565"/>
      <c r="AR30" s="565"/>
      <c r="AS30" s="565"/>
      <c r="AT30" s="566"/>
      <c r="AU30" s="51"/>
    </row>
    <row r="31" spans="2:47" hidden="1" x14ac:dyDescent="0.2">
      <c r="B31" s="324"/>
      <c r="C31" s="179" t="s">
        <v>100</v>
      </c>
      <c r="D31" s="452">
        <f>MAX(F28,IF($U$16=$AM$16,$AE$16,HLOOKUP(G28,Rates,$AL$16,FALSE)))</f>
        <v>9.5</v>
      </c>
      <c r="E31" s="415"/>
      <c r="F31" s="415"/>
      <c r="G31" s="430"/>
      <c r="H31" s="414">
        <f>MAX(J28,IF($U$16=$AM$16,$AE$16,HLOOKUP(K28,Rates,$AL$16,FALSE)))</f>
        <v>9.5</v>
      </c>
      <c r="I31" s="415"/>
      <c r="J31" s="415"/>
      <c r="K31" s="430"/>
      <c r="L31" s="414">
        <f>MAX(N28,IF($U$16=$AM$16,$AE$16,HLOOKUP(O28,Rates,$AL$16,FALSE)))</f>
        <v>9.5</v>
      </c>
      <c r="M31" s="415"/>
      <c r="N31" s="415"/>
      <c r="O31" s="430"/>
      <c r="P31" s="414">
        <f>MAX(R28,IF($U$16=$AM$16,$AE$16,HLOOKUP(S28,Rates,$AL$16,FALSE)))</f>
        <v>9.5</v>
      </c>
      <c r="Q31" s="415"/>
      <c r="R31" s="415"/>
      <c r="S31" s="430"/>
      <c r="T31" s="414">
        <f>MAX(V28,IF($U$16=$AM$16,$AE$16,HLOOKUP(W28,Rates,$AL$16,FALSE)))</f>
        <v>9.5</v>
      </c>
      <c r="U31" s="415"/>
      <c r="V31" s="415"/>
      <c r="W31" s="430"/>
      <c r="X31" s="414">
        <f>MAX(Z28,IF($U$16=$AM$16,$AE$16,HLOOKUP(AA28,Rates,$AL$16,FALSE)))</f>
        <v>9.5</v>
      </c>
      <c r="Y31" s="415"/>
      <c r="Z31" s="415"/>
      <c r="AA31" s="430"/>
      <c r="AB31" s="414">
        <f>MAX(AD28,IF($U$16=$AM$16,$AE$16,HLOOKUP(AE28,Rates,$AL$16,FALSE)))</f>
        <v>9.5</v>
      </c>
      <c r="AC31" s="415"/>
      <c r="AD31" s="415"/>
      <c r="AE31" s="416"/>
      <c r="AF31" s="408">
        <f>SUMPRODUCT(D31:AE31,D29:AE29)</f>
        <v>0</v>
      </c>
      <c r="AG31" s="409"/>
      <c r="AH31" s="409"/>
      <c r="AI31" s="410"/>
      <c r="AJ31" s="560"/>
      <c r="AK31" s="149"/>
      <c r="AL31" s="334">
        <f>AF31*IF($U$16="Demonstrator Rate",0.1711,0.1207)</f>
        <v>0</v>
      </c>
      <c r="AN31" s="47"/>
      <c r="AO31" s="564"/>
      <c r="AP31" s="565"/>
      <c r="AQ31" s="565"/>
      <c r="AR31" s="565"/>
      <c r="AS31" s="565"/>
      <c r="AT31" s="566"/>
      <c r="AU31" s="51"/>
    </row>
    <row r="32" spans="2:47" s="65" customFormat="1" hidden="1" x14ac:dyDescent="0.2">
      <c r="B32" s="325"/>
      <c r="C32" s="184" t="s">
        <v>101</v>
      </c>
      <c r="D32" s="424">
        <f>(D21*D23)+(D25*D27)+(D29*D31)</f>
        <v>0</v>
      </c>
      <c r="E32" s="425"/>
      <c r="F32" s="425"/>
      <c r="G32" s="469"/>
      <c r="H32" s="468">
        <f>((H22+(J22/60))*H23)+((H26+(J26/60))*H27)+((H30+(J30/60))*H31)</f>
        <v>0</v>
      </c>
      <c r="I32" s="425"/>
      <c r="J32" s="425"/>
      <c r="K32" s="469"/>
      <c r="L32" s="468">
        <f>((L22+(N22/60))*L23)+((L26+(N26/60))*L27)+((L30+(N30/60))*L31)</f>
        <v>0</v>
      </c>
      <c r="M32" s="425"/>
      <c r="N32" s="425"/>
      <c r="O32" s="469"/>
      <c r="P32" s="468">
        <f>((P22+(R22/60))*P23)+((P26+(R26/60))*P27)+((P30+(R30/60))*P31)</f>
        <v>0</v>
      </c>
      <c r="Q32" s="425"/>
      <c r="R32" s="425"/>
      <c r="S32" s="469"/>
      <c r="T32" s="468">
        <f>((T22+(V22/60))*T23)+((T26+(V26/60))*T27)+((T30+(V30/60))*T31)</f>
        <v>0</v>
      </c>
      <c r="U32" s="425"/>
      <c r="V32" s="425"/>
      <c r="W32" s="469"/>
      <c r="X32" s="468">
        <f>((X22+(Z22/60))*X23)+((X26+(Z26/60))*X27)+((X30+(Z30/60))*X31)</f>
        <v>0</v>
      </c>
      <c r="Y32" s="425"/>
      <c r="Z32" s="425"/>
      <c r="AA32" s="469"/>
      <c r="AB32" s="468">
        <f>((AB22+(AD22/60))*AB23)+((AB26+(AD26/60))*AB27)+((AB30+(AD30/60))*AB31)</f>
        <v>0</v>
      </c>
      <c r="AC32" s="425"/>
      <c r="AD32" s="425"/>
      <c r="AE32" s="484"/>
      <c r="AF32" s="424">
        <f>AF31+AF27+AF23</f>
        <v>0</v>
      </c>
      <c r="AG32" s="425"/>
      <c r="AH32" s="425"/>
      <c r="AI32" s="426"/>
      <c r="AJ32" s="560"/>
      <c r="AK32" s="149"/>
      <c r="AL32" s="185">
        <f>AF33+AF29+AF25+AF21</f>
        <v>0</v>
      </c>
      <c r="AM32" s="186" t="str">
        <f>IF(AND(AL32&gt;0,AD8="Yes",OR(D34="",F34="",H34="",J34="",L34="",N34="",P34="",R34="",T34="",V34="",X34="",Z34="",AB34="",AD34="")),"FALSE","TRUE")</f>
        <v>TRUE</v>
      </c>
      <c r="AN32" s="151"/>
      <c r="AO32" s="564"/>
      <c r="AP32" s="565"/>
      <c r="AQ32" s="565"/>
      <c r="AR32" s="565"/>
      <c r="AS32" s="565"/>
      <c r="AT32" s="566"/>
      <c r="AU32" s="152"/>
    </row>
    <row r="33" spans="2:47" s="65" customFormat="1" hidden="1" x14ac:dyDescent="0.2">
      <c r="B33" s="325"/>
      <c r="C33" s="164" t="s">
        <v>102</v>
      </c>
      <c r="D33" s="412">
        <f>D34+(F34/60)</f>
        <v>0</v>
      </c>
      <c r="E33" s="403"/>
      <c r="F33" s="403"/>
      <c r="G33" s="404"/>
      <c r="H33" s="403">
        <f>H34+(J34/60)</f>
        <v>0</v>
      </c>
      <c r="I33" s="403"/>
      <c r="J33" s="403"/>
      <c r="K33" s="404"/>
      <c r="L33" s="403">
        <f>L34+(N34/60)</f>
        <v>0</v>
      </c>
      <c r="M33" s="403"/>
      <c r="N33" s="403"/>
      <c r="O33" s="404"/>
      <c r="P33" s="403">
        <f>P34+(R34/60)</f>
        <v>0</v>
      </c>
      <c r="Q33" s="403"/>
      <c r="R33" s="403"/>
      <c r="S33" s="404"/>
      <c r="T33" s="403">
        <f>T34+(V34/60)</f>
        <v>0</v>
      </c>
      <c r="U33" s="403"/>
      <c r="V33" s="403"/>
      <c r="W33" s="404"/>
      <c r="X33" s="403">
        <f>X34+(Z34/60)</f>
        <v>0</v>
      </c>
      <c r="Y33" s="403"/>
      <c r="Z33" s="403"/>
      <c r="AA33" s="404"/>
      <c r="AB33" s="403">
        <f>AB34+(AD34/60)</f>
        <v>0</v>
      </c>
      <c r="AC33" s="403"/>
      <c r="AD33" s="403"/>
      <c r="AE33" s="404"/>
      <c r="AF33" s="412">
        <f>SUM(D33:AE33)</f>
        <v>0</v>
      </c>
      <c r="AG33" s="403"/>
      <c r="AH33" s="403"/>
      <c r="AI33" s="413"/>
      <c r="AJ33" s="560"/>
      <c r="AK33" s="149"/>
      <c r="AL33" s="185"/>
      <c r="AM33" s="186"/>
      <c r="AN33" s="151"/>
      <c r="AO33" s="564"/>
      <c r="AP33" s="565"/>
      <c r="AQ33" s="565"/>
      <c r="AR33" s="565"/>
      <c r="AS33" s="565"/>
      <c r="AT33" s="566"/>
      <c r="AU33" s="152"/>
    </row>
    <row r="34" spans="2:47" ht="20.25" customHeight="1" x14ac:dyDescent="0.2">
      <c r="B34" s="324"/>
      <c r="C34" s="195" t="s">
        <v>104</v>
      </c>
      <c r="D34" s="181"/>
      <c r="E34" s="172" t="s">
        <v>90</v>
      </c>
      <c r="F34" s="182"/>
      <c r="G34" s="173" t="s">
        <v>91</v>
      </c>
      <c r="H34" s="183"/>
      <c r="I34" s="172" t="s">
        <v>90</v>
      </c>
      <c r="J34" s="182"/>
      <c r="K34" s="173" t="s">
        <v>91</v>
      </c>
      <c r="L34" s="183"/>
      <c r="M34" s="172" t="s">
        <v>90</v>
      </c>
      <c r="N34" s="182"/>
      <c r="O34" s="173" t="s">
        <v>91</v>
      </c>
      <c r="P34" s="183"/>
      <c r="Q34" s="172" t="s">
        <v>90</v>
      </c>
      <c r="R34" s="182"/>
      <c r="S34" s="173" t="s">
        <v>91</v>
      </c>
      <c r="T34" s="183"/>
      <c r="U34" s="172" t="s">
        <v>90</v>
      </c>
      <c r="V34" s="182"/>
      <c r="W34" s="173" t="s">
        <v>91</v>
      </c>
      <c r="X34" s="183"/>
      <c r="Y34" s="172" t="s">
        <v>90</v>
      </c>
      <c r="Z34" s="182"/>
      <c r="AA34" s="173" t="s">
        <v>91</v>
      </c>
      <c r="AB34" s="183"/>
      <c r="AC34" s="172" t="s">
        <v>90</v>
      </c>
      <c r="AD34" s="182"/>
      <c r="AE34" s="174" t="s">
        <v>91</v>
      </c>
      <c r="AF34" s="187">
        <f>ROUNDDOWN(AF33,0)</f>
        <v>0</v>
      </c>
      <c r="AG34" s="188" t="s">
        <v>90</v>
      </c>
      <c r="AH34" s="189">
        <f>ROUND((AF33-AF34)*60,0)</f>
        <v>0</v>
      </c>
      <c r="AI34" s="190" t="s">
        <v>91</v>
      </c>
      <c r="AJ34" s="560"/>
      <c r="AK34" s="149"/>
      <c r="AL34" s="186"/>
      <c r="AM34" s="186"/>
      <c r="AN34" s="47"/>
      <c r="AO34" s="564"/>
      <c r="AP34" s="565"/>
      <c r="AQ34" s="565"/>
      <c r="AR34" s="565"/>
      <c r="AS34" s="565"/>
      <c r="AT34" s="566"/>
      <c r="AU34" s="51"/>
    </row>
    <row r="35" spans="2:47" x14ac:dyDescent="0.2">
      <c r="B35" s="324">
        <f>B19+7</f>
        <v>44718</v>
      </c>
      <c r="C35" s="337" t="s">
        <v>85</v>
      </c>
      <c r="D35" s="401">
        <f>IF(ISNA(B35),"",B35)</f>
        <v>44718</v>
      </c>
      <c r="E35" s="386"/>
      <c r="F35" s="386"/>
      <c r="G35" s="387"/>
      <c r="H35" s="385">
        <f>IF(ISNA(B35),"",D35+1)</f>
        <v>44719</v>
      </c>
      <c r="I35" s="386"/>
      <c r="J35" s="386"/>
      <c r="K35" s="387"/>
      <c r="L35" s="385">
        <f>IF(ISNA(B35),"",H35+1)</f>
        <v>44720</v>
      </c>
      <c r="M35" s="386"/>
      <c r="N35" s="386"/>
      <c r="O35" s="387"/>
      <c r="P35" s="385">
        <f>IF(ISNA(B35),"",L35+1)</f>
        <v>44721</v>
      </c>
      <c r="Q35" s="386"/>
      <c r="R35" s="386"/>
      <c r="S35" s="387"/>
      <c r="T35" s="385">
        <f>IF(ISNA(B35),"",P35+1)</f>
        <v>44722</v>
      </c>
      <c r="U35" s="386"/>
      <c r="V35" s="386"/>
      <c r="W35" s="387"/>
      <c r="X35" s="385">
        <f>IF(ISNA(B35),"",T35+1)</f>
        <v>44723</v>
      </c>
      <c r="Y35" s="386"/>
      <c r="Z35" s="386"/>
      <c r="AA35" s="387"/>
      <c r="AB35" s="385">
        <f>IF(ISNA(B35),"",X35+1)</f>
        <v>44724</v>
      </c>
      <c r="AC35" s="386"/>
      <c r="AD35" s="386"/>
      <c r="AE35" s="453"/>
      <c r="AF35" s="401" t="str">
        <f>IF(AD8="Yes",VLOOKUP(B35,TermTime,2,FALSE),"Week Total")</f>
        <v>Week Total</v>
      </c>
      <c r="AG35" s="386"/>
      <c r="AH35" s="386"/>
      <c r="AI35" s="402"/>
      <c r="AJ35" s="450" t="str">
        <f>IF(OR(AL48&gt;36,AM48="FALSE",AND(AL48&gt;20,AD8="Yes")),"WARNING","")</f>
        <v/>
      </c>
      <c r="AK35" s="150"/>
      <c r="AL35" s="186"/>
      <c r="AM35" s="186"/>
      <c r="AN35" s="47"/>
      <c r="AO35" s="564"/>
      <c r="AP35" s="565"/>
      <c r="AQ35" s="565"/>
      <c r="AR35" s="565"/>
      <c r="AS35" s="565"/>
      <c r="AT35" s="566"/>
      <c r="AU35" s="51"/>
    </row>
    <row r="36" spans="2:47" s="65" customFormat="1" hidden="1" x14ac:dyDescent="0.2">
      <c r="B36" s="325"/>
      <c r="C36" s="164" t="s">
        <v>87</v>
      </c>
      <c r="D36" s="191">
        <f>DATEDIF($D$6,D$35,"Y")</f>
        <v>24</v>
      </c>
      <c r="E36" s="166">
        <f>VLOOKUP(D36,Rates!$B:$C,2,1)</f>
        <v>5</v>
      </c>
      <c r="F36" s="170">
        <f>HLOOKUP(G36,Rates,E36,FALSE)</f>
        <v>9.5</v>
      </c>
      <c r="G36" s="168" t="str">
        <f>HLOOKUP(D$35,Rates!$1:$2,2,1)</f>
        <v>J</v>
      </c>
      <c r="H36" s="169">
        <f>DATEDIF($D$6,H$35,"Y")</f>
        <v>24</v>
      </c>
      <c r="I36" s="192">
        <f>VLOOKUP(H36,Rates!$B:$C,2,1)</f>
        <v>5</v>
      </c>
      <c r="J36" s="170">
        <f>HLOOKUP(K36,Rates,I36,FALSE)</f>
        <v>9.5</v>
      </c>
      <c r="K36" s="168" t="str">
        <f>HLOOKUP(H$35,Rates!$1:$2,2,1)</f>
        <v>J</v>
      </c>
      <c r="L36" s="169">
        <f>DATEDIF($D$6,L$35,"Y")</f>
        <v>24</v>
      </c>
      <c r="M36" s="166">
        <f>VLOOKUP(L36,Rates!$B:$C,2,1)</f>
        <v>5</v>
      </c>
      <c r="N36" s="170">
        <f>HLOOKUP(O36,Rates,M36,FALSE)</f>
        <v>9.5</v>
      </c>
      <c r="O36" s="168" t="str">
        <f>HLOOKUP(L$35,Rates!$1:$2,2,1)</f>
        <v>J</v>
      </c>
      <c r="P36" s="169">
        <f>DATEDIF($D$6,P$35,"Y")</f>
        <v>24</v>
      </c>
      <c r="Q36" s="166">
        <f>VLOOKUP(P36,Rates!$B:$C,2,1)</f>
        <v>5</v>
      </c>
      <c r="R36" s="170">
        <f>HLOOKUP(S36,Rates,Q36,FALSE)</f>
        <v>9.5</v>
      </c>
      <c r="S36" s="168" t="str">
        <f>HLOOKUP(P$35,Rates!$1:$2,2,1)</f>
        <v>J</v>
      </c>
      <c r="T36" s="169">
        <f>DATEDIF($D$6,T$35,"Y")</f>
        <v>24</v>
      </c>
      <c r="U36" s="166">
        <f>VLOOKUP(T36,Rates!$B:$C,2,1)</f>
        <v>5</v>
      </c>
      <c r="V36" s="170">
        <f>HLOOKUP(W36,Rates,U36,FALSE)</f>
        <v>9.5</v>
      </c>
      <c r="W36" s="168" t="str">
        <f>HLOOKUP(T$35,Rates!$1:$2,2,1)</f>
        <v>J</v>
      </c>
      <c r="X36" s="169">
        <f>DATEDIF($D$6,X$35,"Y")</f>
        <v>24</v>
      </c>
      <c r="Y36" s="192">
        <f>VLOOKUP(X36,Rates!$B:$C,2,1)</f>
        <v>5</v>
      </c>
      <c r="Z36" s="170">
        <f>HLOOKUP(AA36,Rates,Y36,FALSE)</f>
        <v>9.5</v>
      </c>
      <c r="AA36" s="168" t="str">
        <f>HLOOKUP(X$35,Rates!$1:$2,2,1)</f>
        <v>J</v>
      </c>
      <c r="AB36" s="169">
        <f>DATEDIF($D$6,AB$35,"Y")</f>
        <v>24</v>
      </c>
      <c r="AC36" s="166">
        <f>VLOOKUP(AB36,Rates!$B:$C,2,1)</f>
        <v>5</v>
      </c>
      <c r="AD36" s="170">
        <f>HLOOKUP(AE36,Rates,AC36,FALSE)</f>
        <v>9.5</v>
      </c>
      <c r="AE36" s="168" t="str">
        <f>HLOOKUP(AB$35,Rates!$1:$2,2,1)</f>
        <v>J</v>
      </c>
      <c r="AF36" s="405"/>
      <c r="AG36" s="406"/>
      <c r="AH36" s="406"/>
      <c r="AI36" s="407"/>
      <c r="AJ36" s="450"/>
      <c r="AK36" s="150"/>
      <c r="AL36" s="186"/>
      <c r="AM36" s="186"/>
      <c r="AN36" s="151"/>
      <c r="AO36" s="564"/>
      <c r="AP36" s="565"/>
      <c r="AQ36" s="565"/>
      <c r="AR36" s="565"/>
      <c r="AS36" s="565"/>
      <c r="AT36" s="566"/>
      <c r="AU36" s="152"/>
    </row>
    <row r="37" spans="2:47" s="65" customFormat="1" hidden="1" x14ac:dyDescent="0.2">
      <c r="B37" s="325"/>
      <c r="C37" s="164" t="s">
        <v>88</v>
      </c>
      <c r="D37" s="388">
        <f>D38+(F38/60)</f>
        <v>0</v>
      </c>
      <c r="E37" s="389"/>
      <c r="F37" s="389"/>
      <c r="G37" s="411"/>
      <c r="H37" s="389">
        <f>H38+(J38/60)</f>
        <v>0</v>
      </c>
      <c r="I37" s="389"/>
      <c r="J37" s="389"/>
      <c r="K37" s="411"/>
      <c r="L37" s="389">
        <f>L38+(N38/60)</f>
        <v>0</v>
      </c>
      <c r="M37" s="389"/>
      <c r="N37" s="389"/>
      <c r="O37" s="411"/>
      <c r="P37" s="389">
        <f>P38+(R38/60)</f>
        <v>0</v>
      </c>
      <c r="Q37" s="389"/>
      <c r="R37" s="389"/>
      <c r="S37" s="411"/>
      <c r="T37" s="389">
        <f>T38+(V38/60)</f>
        <v>3</v>
      </c>
      <c r="U37" s="389"/>
      <c r="V37" s="389"/>
      <c r="W37" s="411"/>
      <c r="X37" s="389">
        <f>X38+(Z38/60)</f>
        <v>0</v>
      </c>
      <c r="Y37" s="389"/>
      <c r="Z37" s="389"/>
      <c r="AA37" s="411"/>
      <c r="AB37" s="389">
        <f>AB38+(AD38/60)</f>
        <v>0</v>
      </c>
      <c r="AC37" s="389"/>
      <c r="AD37" s="389"/>
      <c r="AE37" s="411"/>
      <c r="AF37" s="388">
        <f>SUM(D37:AE37)</f>
        <v>3</v>
      </c>
      <c r="AG37" s="389"/>
      <c r="AH37" s="389"/>
      <c r="AI37" s="390"/>
      <c r="AJ37" s="450"/>
      <c r="AK37" s="150"/>
      <c r="AL37" s="186"/>
      <c r="AM37" s="186"/>
      <c r="AN37" s="151"/>
      <c r="AO37" s="564"/>
      <c r="AP37" s="565"/>
      <c r="AQ37" s="565"/>
      <c r="AR37" s="565"/>
      <c r="AS37" s="565"/>
      <c r="AT37" s="566"/>
      <c r="AU37" s="152"/>
    </row>
    <row r="38" spans="2:47" ht="20.25" customHeight="1" x14ac:dyDescent="0.2">
      <c r="B38" s="324"/>
      <c r="C38" s="193" t="s">
        <v>89</v>
      </c>
      <c r="D38" s="181"/>
      <c r="E38" s="172" t="s">
        <v>90</v>
      </c>
      <c r="F38" s="182"/>
      <c r="G38" s="173" t="s">
        <v>91</v>
      </c>
      <c r="H38" s="183"/>
      <c r="I38" s="172" t="s">
        <v>90</v>
      </c>
      <c r="J38" s="182"/>
      <c r="K38" s="173" t="s">
        <v>91</v>
      </c>
      <c r="L38" s="183"/>
      <c r="M38" s="172" t="s">
        <v>90</v>
      </c>
      <c r="N38" s="182"/>
      <c r="O38" s="173" t="s">
        <v>91</v>
      </c>
      <c r="P38" s="183"/>
      <c r="Q38" s="172" t="s">
        <v>90</v>
      </c>
      <c r="R38" s="182"/>
      <c r="S38" s="173" t="s">
        <v>91</v>
      </c>
      <c r="T38" s="183">
        <v>3</v>
      </c>
      <c r="U38" s="172" t="s">
        <v>90</v>
      </c>
      <c r="V38" s="182"/>
      <c r="W38" s="173" t="s">
        <v>91</v>
      </c>
      <c r="X38" s="183"/>
      <c r="Y38" s="172" t="s">
        <v>90</v>
      </c>
      <c r="Z38" s="182"/>
      <c r="AA38" s="173" t="s">
        <v>91</v>
      </c>
      <c r="AB38" s="183"/>
      <c r="AC38" s="172" t="s">
        <v>90</v>
      </c>
      <c r="AD38" s="182"/>
      <c r="AE38" s="174" t="s">
        <v>91</v>
      </c>
      <c r="AF38" s="175">
        <f>ROUNDDOWN(AF37,0)</f>
        <v>3</v>
      </c>
      <c r="AG38" s="176" t="s">
        <v>90</v>
      </c>
      <c r="AH38" s="177">
        <f>(AF37-AF38)*60</f>
        <v>0</v>
      </c>
      <c r="AI38" s="178" t="s">
        <v>91</v>
      </c>
      <c r="AJ38" s="450"/>
      <c r="AK38" s="150"/>
      <c r="AL38" s="186"/>
      <c r="AM38" s="186"/>
      <c r="AN38" s="47"/>
      <c r="AO38" s="564"/>
      <c r="AP38" s="565"/>
      <c r="AQ38" s="565"/>
      <c r="AR38" s="565"/>
      <c r="AS38" s="565"/>
      <c r="AT38" s="566"/>
      <c r="AU38" s="51"/>
    </row>
    <row r="39" spans="2:47" x14ac:dyDescent="0.2">
      <c r="B39" s="324"/>
      <c r="C39" s="194" t="s">
        <v>92</v>
      </c>
      <c r="D39" s="452">
        <f>MAX(F36,IF($U$12=$AM$12,$AE$12,HLOOKUP(G36,Rates,$AL$12,FALSE)))</f>
        <v>13.6</v>
      </c>
      <c r="E39" s="415"/>
      <c r="F39" s="415"/>
      <c r="G39" s="430"/>
      <c r="H39" s="414">
        <f>MAX(J36,IF($U$12=$AM$12,$AE$12,HLOOKUP(K36,Rates,$AL$12,FALSE)))</f>
        <v>13.6</v>
      </c>
      <c r="I39" s="415"/>
      <c r="J39" s="415"/>
      <c r="K39" s="430"/>
      <c r="L39" s="414">
        <f>MAX(N36,IF($U$12=$AM$12,$AE$12,HLOOKUP(O36,Rates,$AL$12,FALSE)))</f>
        <v>13.6</v>
      </c>
      <c r="M39" s="415"/>
      <c r="N39" s="415"/>
      <c r="O39" s="430"/>
      <c r="P39" s="414">
        <f>MAX(R36,IF($U$12=$AM$12,$AE$12,HLOOKUP(S36,Rates,$AL$12,FALSE)))</f>
        <v>13.6</v>
      </c>
      <c r="Q39" s="415"/>
      <c r="R39" s="415"/>
      <c r="S39" s="430"/>
      <c r="T39" s="414">
        <f>MAX(V36,IF($U$12=$AM$12,$AE$12,HLOOKUP(W36,Rates,$AL$12,FALSE)))</f>
        <v>13.6</v>
      </c>
      <c r="U39" s="415"/>
      <c r="V39" s="415"/>
      <c r="W39" s="430"/>
      <c r="X39" s="414">
        <f>MAX(Z36,IF($U$12=$AM$12,$AE$12,HLOOKUP(AA36,Rates,$AL$12,FALSE)))</f>
        <v>13.6</v>
      </c>
      <c r="Y39" s="415"/>
      <c r="Z39" s="415"/>
      <c r="AA39" s="430"/>
      <c r="AB39" s="414">
        <f>MAX(AD36,IF($U$12=$AM$12,$AE$12,HLOOKUP(AE36,Rates,$AL$12,FALSE)))</f>
        <v>13.6</v>
      </c>
      <c r="AC39" s="415"/>
      <c r="AD39" s="415"/>
      <c r="AE39" s="416"/>
      <c r="AF39" s="408">
        <f>SUMPRODUCT(D39:AE39,D37:AE37)</f>
        <v>40.799999999999997</v>
      </c>
      <c r="AG39" s="409"/>
      <c r="AH39" s="409"/>
      <c r="AI39" s="410"/>
      <c r="AJ39" s="450"/>
      <c r="AK39" s="150"/>
      <c r="AL39" s="334">
        <f>AF39*IF($U$12="Demonstrator Rate",0.1711,0.1207)</f>
        <v>6.98088</v>
      </c>
      <c r="AM39" s="186"/>
      <c r="AN39" s="47"/>
      <c r="AO39" s="564"/>
      <c r="AP39" s="565"/>
      <c r="AQ39" s="565"/>
      <c r="AR39" s="565"/>
      <c r="AS39" s="565"/>
      <c r="AT39" s="566"/>
      <c r="AU39" s="51"/>
    </row>
    <row r="40" spans="2:47" s="65" customFormat="1" hidden="1" x14ac:dyDescent="0.2">
      <c r="B40" s="325"/>
      <c r="C40" s="164" t="s">
        <v>93</v>
      </c>
      <c r="D40" s="191">
        <f>DATEDIF($D$6,D$35,"Y")</f>
        <v>24</v>
      </c>
      <c r="E40" s="166">
        <f>VLOOKUP(D40,Rates!$B:$C,2,1)</f>
        <v>5</v>
      </c>
      <c r="F40" s="170">
        <f>HLOOKUP(G40,Rates,E40,FALSE)</f>
        <v>9.5</v>
      </c>
      <c r="G40" s="168" t="str">
        <f>HLOOKUP(D$35,Rates!$1:$2,2,1)</f>
        <v>J</v>
      </c>
      <c r="H40" s="169">
        <f>DATEDIF($D$6,H$35,"Y")</f>
        <v>24</v>
      </c>
      <c r="I40" s="166">
        <f>VLOOKUP(H40,Rates!$B:$C,2,1)</f>
        <v>5</v>
      </c>
      <c r="J40" s="170">
        <f>HLOOKUP(K40,Rates,I40,FALSE)</f>
        <v>9.5</v>
      </c>
      <c r="K40" s="168" t="str">
        <f>HLOOKUP(H$35,Rates!$1:$2,2,1)</f>
        <v>J</v>
      </c>
      <c r="L40" s="169">
        <f>DATEDIF($D$6,L$35,"Y")</f>
        <v>24</v>
      </c>
      <c r="M40" s="166">
        <f>VLOOKUP(L40,Rates!$B:$C,2,1)</f>
        <v>5</v>
      </c>
      <c r="N40" s="170">
        <f>HLOOKUP(O40,Rates,M40,FALSE)</f>
        <v>9.5</v>
      </c>
      <c r="O40" s="168" t="str">
        <f>HLOOKUP(L$35,Rates!$1:$2,2,1)</f>
        <v>J</v>
      </c>
      <c r="P40" s="169">
        <f>DATEDIF($D$6,P$35,"Y")</f>
        <v>24</v>
      </c>
      <c r="Q40" s="166">
        <f>VLOOKUP(P40,Rates!$B:$C,2,1)</f>
        <v>5</v>
      </c>
      <c r="R40" s="170">
        <f>HLOOKUP(S40,Rates,Q40,FALSE)</f>
        <v>9.5</v>
      </c>
      <c r="S40" s="168" t="str">
        <f>HLOOKUP(P$35,Rates!$1:$2,2,1)</f>
        <v>J</v>
      </c>
      <c r="T40" s="169">
        <f>DATEDIF($D$6,T$35,"Y")</f>
        <v>24</v>
      </c>
      <c r="U40" s="166">
        <f>VLOOKUP(T40,Rates!$B:$C,2,1)</f>
        <v>5</v>
      </c>
      <c r="V40" s="170">
        <f>HLOOKUP(W40,Rates,U40,FALSE)</f>
        <v>9.5</v>
      </c>
      <c r="W40" s="168" t="str">
        <f>HLOOKUP(T$35,Rates!$1:$2,2,1)</f>
        <v>J</v>
      </c>
      <c r="X40" s="169">
        <f>DATEDIF($D$6,X$35,"Y")</f>
        <v>24</v>
      </c>
      <c r="Y40" s="166">
        <f>VLOOKUP(X40,Rates!$B:$C,2,1)</f>
        <v>5</v>
      </c>
      <c r="Z40" s="170">
        <f>HLOOKUP(AA40,Rates,Y40,FALSE)</f>
        <v>9.5</v>
      </c>
      <c r="AA40" s="168" t="str">
        <f>HLOOKUP(X$35,Rates!$1:$2,2,1)</f>
        <v>J</v>
      </c>
      <c r="AB40" s="169">
        <f>DATEDIF($D$6,AB$35,"Y")</f>
        <v>24</v>
      </c>
      <c r="AC40" s="166">
        <f>VLOOKUP(AB40,Rates!$B:$C,2,1)</f>
        <v>5</v>
      </c>
      <c r="AD40" s="170">
        <f>HLOOKUP(AE40,Rates,AC40,FALSE)</f>
        <v>9.5</v>
      </c>
      <c r="AE40" s="168" t="str">
        <f>HLOOKUP(AB$35,Rates!$1:$2,2,1)</f>
        <v>J</v>
      </c>
      <c r="AF40" s="405"/>
      <c r="AG40" s="406"/>
      <c r="AH40" s="406"/>
      <c r="AI40" s="407"/>
      <c r="AJ40" s="450"/>
      <c r="AK40" s="150"/>
      <c r="AM40" s="186"/>
      <c r="AN40" s="151"/>
      <c r="AO40" s="564"/>
      <c r="AP40" s="565"/>
      <c r="AQ40" s="565"/>
      <c r="AR40" s="565"/>
      <c r="AS40" s="565"/>
      <c r="AT40" s="566"/>
      <c r="AU40" s="152"/>
    </row>
    <row r="41" spans="2:47" s="65" customFormat="1" hidden="1" x14ac:dyDescent="0.2">
      <c r="B41" s="325"/>
      <c r="C41" s="164" t="s">
        <v>94</v>
      </c>
      <c r="D41" s="388">
        <f>D42+(F42/60)</f>
        <v>0</v>
      </c>
      <c r="E41" s="389"/>
      <c r="F41" s="389"/>
      <c r="G41" s="411"/>
      <c r="H41" s="389">
        <f>H42+(J42/60)</f>
        <v>0</v>
      </c>
      <c r="I41" s="389"/>
      <c r="J41" s="389"/>
      <c r="K41" s="411"/>
      <c r="L41" s="389">
        <f>L42+(N42/60)</f>
        <v>0</v>
      </c>
      <c r="M41" s="389"/>
      <c r="N41" s="389"/>
      <c r="O41" s="411"/>
      <c r="P41" s="389">
        <f>P42+(R42/60)</f>
        <v>0</v>
      </c>
      <c r="Q41" s="389"/>
      <c r="R41" s="389"/>
      <c r="S41" s="411"/>
      <c r="T41" s="389">
        <f>T42+(V42/60)</f>
        <v>0</v>
      </c>
      <c r="U41" s="389"/>
      <c r="V41" s="389"/>
      <c r="W41" s="411"/>
      <c r="X41" s="389">
        <f>X42+(Z42/60)</f>
        <v>0</v>
      </c>
      <c r="Y41" s="389"/>
      <c r="Z41" s="389"/>
      <c r="AA41" s="411"/>
      <c r="AB41" s="389">
        <f>AB42+(AD42/60)</f>
        <v>0</v>
      </c>
      <c r="AC41" s="389"/>
      <c r="AD41" s="389"/>
      <c r="AE41" s="411"/>
      <c r="AF41" s="388">
        <f>SUM(D41:AE41)</f>
        <v>0</v>
      </c>
      <c r="AG41" s="389"/>
      <c r="AH41" s="389"/>
      <c r="AI41" s="390"/>
      <c r="AJ41" s="450"/>
      <c r="AK41" s="150"/>
      <c r="AM41" s="186"/>
      <c r="AN41" s="151"/>
      <c r="AO41" s="564"/>
      <c r="AP41" s="565"/>
      <c r="AQ41" s="565"/>
      <c r="AR41" s="565"/>
      <c r="AS41" s="565"/>
      <c r="AT41" s="566"/>
      <c r="AU41" s="152"/>
    </row>
    <row r="42" spans="2:47" ht="20.25" hidden="1" customHeight="1" x14ac:dyDescent="0.2">
      <c r="B42" s="324"/>
      <c r="C42" s="193" t="s">
        <v>95</v>
      </c>
      <c r="D42" s="181"/>
      <c r="E42" s="172" t="s">
        <v>90</v>
      </c>
      <c r="F42" s="182"/>
      <c r="G42" s="173" t="s">
        <v>91</v>
      </c>
      <c r="H42" s="183"/>
      <c r="I42" s="172" t="s">
        <v>90</v>
      </c>
      <c r="J42" s="182"/>
      <c r="K42" s="173" t="s">
        <v>91</v>
      </c>
      <c r="L42" s="183"/>
      <c r="M42" s="172" t="s">
        <v>90</v>
      </c>
      <c r="N42" s="182"/>
      <c r="O42" s="173" t="s">
        <v>91</v>
      </c>
      <c r="P42" s="183"/>
      <c r="Q42" s="172" t="s">
        <v>90</v>
      </c>
      <c r="R42" s="182"/>
      <c r="S42" s="173" t="s">
        <v>91</v>
      </c>
      <c r="T42" s="183"/>
      <c r="U42" s="172" t="s">
        <v>90</v>
      </c>
      <c r="V42" s="182"/>
      <c r="W42" s="173" t="s">
        <v>91</v>
      </c>
      <c r="X42" s="183"/>
      <c r="Y42" s="172" t="s">
        <v>90</v>
      </c>
      <c r="Z42" s="182"/>
      <c r="AA42" s="173" t="s">
        <v>91</v>
      </c>
      <c r="AB42" s="183"/>
      <c r="AC42" s="172" t="s">
        <v>90</v>
      </c>
      <c r="AD42" s="182"/>
      <c r="AE42" s="174" t="s">
        <v>91</v>
      </c>
      <c r="AF42" s="175">
        <f>ROUNDDOWN(AF41,0)</f>
        <v>0</v>
      </c>
      <c r="AG42" s="176" t="s">
        <v>90</v>
      </c>
      <c r="AH42" s="177">
        <f>(AF41-AF42)*60</f>
        <v>0</v>
      </c>
      <c r="AI42" s="178" t="s">
        <v>91</v>
      </c>
      <c r="AJ42" s="450"/>
      <c r="AK42" s="150"/>
      <c r="AL42" s="186"/>
      <c r="AM42" s="186"/>
      <c r="AN42" s="47"/>
      <c r="AO42" s="564"/>
      <c r="AP42" s="565"/>
      <c r="AQ42" s="565"/>
      <c r="AR42" s="565"/>
      <c r="AS42" s="565"/>
      <c r="AT42" s="566"/>
      <c r="AU42" s="51"/>
    </row>
    <row r="43" spans="2:47" hidden="1" x14ac:dyDescent="0.2">
      <c r="B43" s="324"/>
      <c r="C43" s="194" t="s">
        <v>103</v>
      </c>
      <c r="D43" s="452">
        <f>MAX(F40,IF($U$14=$AM$14,$AE$14,HLOOKUP(G40,Rates,$AL$14,FALSE)))</f>
        <v>9.5</v>
      </c>
      <c r="E43" s="415"/>
      <c r="F43" s="415"/>
      <c r="G43" s="430"/>
      <c r="H43" s="414">
        <f>MAX(J40,IF($U$14=$AM$14,$AE$14,HLOOKUP(K40,Rates,$AL$14,FALSE)))</f>
        <v>9.5</v>
      </c>
      <c r="I43" s="415"/>
      <c r="J43" s="415"/>
      <c r="K43" s="430"/>
      <c r="L43" s="414">
        <f>MAX(N40,IF($U$14=$AM$14,$AE$14,HLOOKUP(O40,Rates,$AL$14,FALSE)))</f>
        <v>9.5</v>
      </c>
      <c r="M43" s="415"/>
      <c r="N43" s="415"/>
      <c r="O43" s="430"/>
      <c r="P43" s="414">
        <f>MAX(R40,IF($U$14=$AM$14,$AE$14,HLOOKUP(S40,Rates,$AL$14,FALSE)))</f>
        <v>9.5</v>
      </c>
      <c r="Q43" s="415"/>
      <c r="R43" s="415"/>
      <c r="S43" s="430"/>
      <c r="T43" s="414">
        <f>MAX(V40,IF($U$14=$AM$14,$AE$14,HLOOKUP(W40,Rates,$AL$14,FALSE)))</f>
        <v>9.5</v>
      </c>
      <c r="U43" s="415"/>
      <c r="V43" s="415"/>
      <c r="W43" s="430"/>
      <c r="X43" s="414">
        <f>MAX(Z40,IF($U$14=$AM$14,$AE$14,HLOOKUP(AA40,Rates,$AL$14,FALSE)))</f>
        <v>9.5</v>
      </c>
      <c r="Y43" s="415"/>
      <c r="Z43" s="415"/>
      <c r="AA43" s="430"/>
      <c r="AB43" s="414">
        <f>MAX(AD40,IF($U$14=$AM$14,$AE$14,HLOOKUP(AE40,Rates,$AL$14,FALSE)))</f>
        <v>9.5</v>
      </c>
      <c r="AC43" s="415"/>
      <c r="AD43" s="415"/>
      <c r="AE43" s="416"/>
      <c r="AF43" s="408">
        <f>SUMPRODUCT(D43:AE43,D41:AE41)</f>
        <v>0</v>
      </c>
      <c r="AG43" s="409"/>
      <c r="AH43" s="409"/>
      <c r="AI43" s="410"/>
      <c r="AJ43" s="450"/>
      <c r="AK43" s="150"/>
      <c r="AL43" s="334">
        <f>AF43*IF($U$14="Demonstrator Rate",0.1711,0.1207)</f>
        <v>0</v>
      </c>
      <c r="AM43" s="186"/>
      <c r="AN43" s="47"/>
      <c r="AO43" s="564"/>
      <c r="AP43" s="565"/>
      <c r="AQ43" s="565"/>
      <c r="AR43" s="565"/>
      <c r="AS43" s="565"/>
      <c r="AT43" s="566"/>
      <c r="AU43" s="51"/>
    </row>
    <row r="44" spans="2:47" s="65" customFormat="1" hidden="1" x14ac:dyDescent="0.2">
      <c r="B44" s="325"/>
      <c r="C44" s="164" t="s">
        <v>97</v>
      </c>
      <c r="D44" s="191">
        <f>DATEDIF($D$6,D$35,"Y")</f>
        <v>24</v>
      </c>
      <c r="E44" s="166">
        <f>VLOOKUP(D44,Rates!$B:$C,2,1)</f>
        <v>5</v>
      </c>
      <c r="F44" s="170">
        <f>HLOOKUP(G44,Rates,E44,FALSE)</f>
        <v>9.5</v>
      </c>
      <c r="G44" s="168" t="str">
        <f>HLOOKUP(D$35,Rates!$1:$2,2,1)</f>
        <v>J</v>
      </c>
      <c r="H44" s="169">
        <f>DATEDIF($D$6,H$35,"Y")</f>
        <v>24</v>
      </c>
      <c r="I44" s="166">
        <f>VLOOKUP(H44,Rates!$B:$C,2,1)</f>
        <v>5</v>
      </c>
      <c r="J44" s="170">
        <f>HLOOKUP(K44,Rates,I44,FALSE)</f>
        <v>9.5</v>
      </c>
      <c r="K44" s="168" t="str">
        <f>HLOOKUP(H$35,Rates!$1:$2,2,1)</f>
        <v>J</v>
      </c>
      <c r="L44" s="169">
        <f>DATEDIF($D$6,L$35,"Y")</f>
        <v>24</v>
      </c>
      <c r="M44" s="166">
        <f>VLOOKUP(L44,Rates!$B:$C,2,1)</f>
        <v>5</v>
      </c>
      <c r="N44" s="170">
        <f>HLOOKUP(O44,Rates,M44,FALSE)</f>
        <v>9.5</v>
      </c>
      <c r="O44" s="168" t="str">
        <f>HLOOKUP(L$35,Rates!$1:$2,2,1)</f>
        <v>J</v>
      </c>
      <c r="P44" s="169">
        <f>DATEDIF($D$6,P$35,"Y")</f>
        <v>24</v>
      </c>
      <c r="Q44" s="166">
        <f>VLOOKUP(P44,Rates!$B:$C,2,1)</f>
        <v>5</v>
      </c>
      <c r="R44" s="170">
        <f>HLOOKUP(S44,Rates,Q44,FALSE)</f>
        <v>8.1999999999999993</v>
      </c>
      <c r="S44" s="180" t="str">
        <f>IF(P$35&gt;=Rates!$H$1,Rates!$H$2,IF(P$35&gt;=Rates!$G$1,Rates!$G$2,IF(P$35&gt;=Rates!$F$1,Rates!$F$2,IF(P$35&gt;=Rates!$E$1,Rates!$E$2,IF(P$35&gt;=Rates!$D$1,Rates!$D$2,0)))))</f>
        <v>F</v>
      </c>
      <c r="T44" s="169">
        <f>DATEDIF($D$6,T$35,"Y")</f>
        <v>24</v>
      </c>
      <c r="U44" s="166">
        <f>VLOOKUP(T44,Rates!$B:$C,2,1)</f>
        <v>5</v>
      </c>
      <c r="V44" s="170">
        <f>HLOOKUP(W44,Rates,U44,FALSE)</f>
        <v>9.5</v>
      </c>
      <c r="W44" s="168" t="str">
        <f>HLOOKUP(T$35,Rates!$1:$2,2,1)</f>
        <v>J</v>
      </c>
      <c r="X44" s="169">
        <f>DATEDIF($D$6,X$35,"Y")</f>
        <v>24</v>
      </c>
      <c r="Y44" s="166">
        <f>VLOOKUP(X44,Rates!$B:$C,2,1)</f>
        <v>5</v>
      </c>
      <c r="Z44" s="170">
        <f>HLOOKUP(AA44,Rates,Y44,FALSE)</f>
        <v>8.1999999999999993</v>
      </c>
      <c r="AA44" s="180" t="str">
        <f>IF(X$35&gt;=Rates!$H$1,Rates!$H$2,IF(X$35&gt;=Rates!$G$1,Rates!$G$2,IF(X$35&gt;=Rates!$F$1,Rates!$F$2,IF(X$35&gt;=Rates!$E$1,Rates!$E$2,IF(X$35&gt;=Rates!$D$1,Rates!$D$2,0)))))</f>
        <v>F</v>
      </c>
      <c r="AB44" s="169">
        <f>DATEDIF($D$6,AB$35,"Y")</f>
        <v>24</v>
      </c>
      <c r="AC44" s="166">
        <f>VLOOKUP(AB44,Rates!$B:$C,2,1)</f>
        <v>5</v>
      </c>
      <c r="AD44" s="170">
        <f>HLOOKUP(AE44,Rates,AC44,FALSE)</f>
        <v>9.5</v>
      </c>
      <c r="AE44" s="168" t="str">
        <f>HLOOKUP(AB$35,Rates!$1:$2,2,1)</f>
        <v>J</v>
      </c>
      <c r="AF44" s="405"/>
      <c r="AG44" s="406"/>
      <c r="AH44" s="406"/>
      <c r="AI44" s="407"/>
      <c r="AJ44" s="450"/>
      <c r="AK44" s="150"/>
      <c r="AM44" s="186"/>
      <c r="AN44" s="151"/>
      <c r="AO44" s="564"/>
      <c r="AP44" s="565"/>
      <c r="AQ44" s="565"/>
      <c r="AR44" s="565"/>
      <c r="AS44" s="565"/>
      <c r="AT44" s="566"/>
      <c r="AU44" s="152"/>
    </row>
    <row r="45" spans="2:47" s="65" customFormat="1" hidden="1" x14ac:dyDescent="0.2">
      <c r="B45" s="325"/>
      <c r="C45" s="164" t="s">
        <v>98</v>
      </c>
      <c r="D45" s="388">
        <f>D46+(F46/60)</f>
        <v>0</v>
      </c>
      <c r="E45" s="389"/>
      <c r="F45" s="389"/>
      <c r="G45" s="411"/>
      <c r="H45" s="389">
        <f>H46+(J46/60)</f>
        <v>0</v>
      </c>
      <c r="I45" s="389"/>
      <c r="J45" s="389"/>
      <c r="K45" s="411"/>
      <c r="L45" s="389">
        <f>L46+(N46/60)</f>
        <v>0</v>
      </c>
      <c r="M45" s="389"/>
      <c r="N45" s="389"/>
      <c r="O45" s="411"/>
      <c r="P45" s="389">
        <f>P46+(R46/60)</f>
        <v>0</v>
      </c>
      <c r="Q45" s="389"/>
      <c r="R45" s="389"/>
      <c r="S45" s="411"/>
      <c r="T45" s="389">
        <f>T46+(V46/60)</f>
        <v>0</v>
      </c>
      <c r="U45" s="389"/>
      <c r="V45" s="389"/>
      <c r="W45" s="411"/>
      <c r="X45" s="389">
        <f>X46+(Z46/60)</f>
        <v>0</v>
      </c>
      <c r="Y45" s="389"/>
      <c r="Z45" s="389"/>
      <c r="AA45" s="411"/>
      <c r="AB45" s="389">
        <f>AB46+(AD46/60)</f>
        <v>0</v>
      </c>
      <c r="AC45" s="389"/>
      <c r="AD45" s="389"/>
      <c r="AE45" s="411"/>
      <c r="AF45" s="388">
        <f>SUM(D45:AE45)</f>
        <v>0</v>
      </c>
      <c r="AG45" s="389"/>
      <c r="AH45" s="389"/>
      <c r="AI45" s="390"/>
      <c r="AJ45" s="450"/>
      <c r="AK45" s="150"/>
      <c r="AM45" s="186"/>
      <c r="AN45" s="151"/>
      <c r="AO45" s="564"/>
      <c r="AP45" s="565"/>
      <c r="AQ45" s="565"/>
      <c r="AR45" s="565"/>
      <c r="AS45" s="565"/>
      <c r="AT45" s="566"/>
      <c r="AU45" s="152"/>
    </row>
    <row r="46" spans="2:47" ht="20.25" hidden="1" customHeight="1" x14ac:dyDescent="0.2">
      <c r="B46" s="324"/>
      <c r="C46" s="193" t="s">
        <v>99</v>
      </c>
      <c r="D46" s="181"/>
      <c r="E46" s="172" t="s">
        <v>90</v>
      </c>
      <c r="F46" s="182"/>
      <c r="G46" s="173" t="s">
        <v>91</v>
      </c>
      <c r="H46" s="183"/>
      <c r="I46" s="172" t="s">
        <v>90</v>
      </c>
      <c r="J46" s="182"/>
      <c r="K46" s="173" t="s">
        <v>91</v>
      </c>
      <c r="L46" s="183"/>
      <c r="M46" s="172" t="s">
        <v>90</v>
      </c>
      <c r="N46" s="182"/>
      <c r="O46" s="173" t="s">
        <v>91</v>
      </c>
      <c r="P46" s="183"/>
      <c r="Q46" s="172" t="s">
        <v>90</v>
      </c>
      <c r="R46" s="182"/>
      <c r="S46" s="173" t="s">
        <v>91</v>
      </c>
      <c r="T46" s="183"/>
      <c r="U46" s="172" t="s">
        <v>90</v>
      </c>
      <c r="V46" s="182"/>
      <c r="W46" s="173" t="s">
        <v>91</v>
      </c>
      <c r="X46" s="183"/>
      <c r="Y46" s="172" t="s">
        <v>90</v>
      </c>
      <c r="Z46" s="182"/>
      <c r="AA46" s="173" t="s">
        <v>91</v>
      </c>
      <c r="AB46" s="183"/>
      <c r="AC46" s="172" t="s">
        <v>90</v>
      </c>
      <c r="AD46" s="182"/>
      <c r="AE46" s="174" t="s">
        <v>91</v>
      </c>
      <c r="AF46" s="175">
        <f>ROUNDDOWN(AF45,0)</f>
        <v>0</v>
      </c>
      <c r="AG46" s="176" t="s">
        <v>90</v>
      </c>
      <c r="AH46" s="177">
        <f>(AF45-AF46)*60</f>
        <v>0</v>
      </c>
      <c r="AI46" s="178" t="s">
        <v>91</v>
      </c>
      <c r="AJ46" s="450"/>
      <c r="AK46" s="150"/>
      <c r="AL46" s="186"/>
      <c r="AM46" s="186"/>
      <c r="AN46" s="47"/>
      <c r="AO46" s="564"/>
      <c r="AP46" s="565"/>
      <c r="AQ46" s="565"/>
      <c r="AR46" s="565"/>
      <c r="AS46" s="565"/>
      <c r="AT46" s="566"/>
      <c r="AU46" s="51"/>
    </row>
    <row r="47" spans="2:47" hidden="1" x14ac:dyDescent="0.2">
      <c r="B47" s="324"/>
      <c r="C47" s="194" t="s">
        <v>100</v>
      </c>
      <c r="D47" s="452">
        <f>MAX(F44,IF($U$16=$AM$16,$AE$16,HLOOKUP(G44,Rates,$AL$16,FALSE)))</f>
        <v>9.5</v>
      </c>
      <c r="E47" s="415"/>
      <c r="F47" s="415"/>
      <c r="G47" s="430"/>
      <c r="H47" s="414">
        <f>MAX(J44,IF($U$16=$AM$16,$AE$16,HLOOKUP(K44,Rates,$AL$16,FALSE)))</f>
        <v>9.5</v>
      </c>
      <c r="I47" s="415"/>
      <c r="J47" s="415"/>
      <c r="K47" s="430"/>
      <c r="L47" s="414">
        <f>MAX(N44,IF($U$16=$AM$16,$AE$16,HLOOKUP(O44,Rates,$AL$16,FALSE)))</f>
        <v>9.5</v>
      </c>
      <c r="M47" s="415"/>
      <c r="N47" s="415"/>
      <c r="O47" s="430"/>
      <c r="P47" s="414">
        <f>MAX(R44,IF($U$16=$AM$16,$AE$16,HLOOKUP(S44,Rates,$AL$16,FALSE)))</f>
        <v>8.1999999999999993</v>
      </c>
      <c r="Q47" s="415"/>
      <c r="R47" s="415"/>
      <c r="S47" s="430"/>
      <c r="T47" s="414">
        <f>MAX(V44,IF($U$16=$AM$16,$AE$16,HLOOKUP(W44,Rates,$AL$16,FALSE)))</f>
        <v>9.5</v>
      </c>
      <c r="U47" s="415"/>
      <c r="V47" s="415"/>
      <c r="W47" s="430"/>
      <c r="X47" s="414">
        <f>MAX(Z44,IF($U$16=$AM$16,$AE$16,HLOOKUP(AA44,Rates,$AL$16,FALSE)))</f>
        <v>8.1999999999999993</v>
      </c>
      <c r="Y47" s="415"/>
      <c r="Z47" s="415"/>
      <c r="AA47" s="430"/>
      <c r="AB47" s="414">
        <f>MAX(AD44,IF($U$16=$AM$16,$AE$16,HLOOKUP(AE44,Rates,$AL$16,FALSE)))</f>
        <v>9.5</v>
      </c>
      <c r="AC47" s="415"/>
      <c r="AD47" s="415"/>
      <c r="AE47" s="416"/>
      <c r="AF47" s="408">
        <f>SUMPRODUCT(D47:AE47,D45:AE45)</f>
        <v>0</v>
      </c>
      <c r="AG47" s="409"/>
      <c r="AH47" s="409"/>
      <c r="AI47" s="410"/>
      <c r="AJ47" s="450"/>
      <c r="AK47" s="150"/>
      <c r="AL47" s="334">
        <f>AF47*IF($U$16="Demonstrator Rate",0.1711,0.1207)</f>
        <v>0</v>
      </c>
      <c r="AM47" s="186"/>
      <c r="AN47" s="47"/>
      <c r="AO47" s="564"/>
      <c r="AP47" s="565"/>
      <c r="AQ47" s="565"/>
      <c r="AR47" s="565"/>
      <c r="AS47" s="565"/>
      <c r="AT47" s="566"/>
      <c r="AU47" s="51"/>
    </row>
    <row r="48" spans="2:47" s="65" customFormat="1" hidden="1" x14ac:dyDescent="0.2">
      <c r="B48" s="325"/>
      <c r="C48" s="184" t="s">
        <v>101</v>
      </c>
      <c r="D48" s="488">
        <f>((D38+(F38/60))*D39)+((D42+(F42/60))*D43)+((D46+(F46/60))*D47)</f>
        <v>0</v>
      </c>
      <c r="E48" s="418"/>
      <c r="F48" s="418"/>
      <c r="G48" s="435"/>
      <c r="H48" s="417">
        <f>((H38+(J38/60))*H39)+((H42+(J42/60))*H43)+((H46+(J46/60))*H47)</f>
        <v>0</v>
      </c>
      <c r="I48" s="418"/>
      <c r="J48" s="418"/>
      <c r="K48" s="435"/>
      <c r="L48" s="417">
        <f>((L38+(N38/60))*L39)+((L42+(N42/60))*L43)+((L46+(N46/60))*L47)</f>
        <v>0</v>
      </c>
      <c r="M48" s="418"/>
      <c r="N48" s="418"/>
      <c r="O48" s="435"/>
      <c r="P48" s="417">
        <f>((P38+(R38/60))*P39)+((P42+(R42/60))*P43)+((P46+(R46/60))*P47)</f>
        <v>0</v>
      </c>
      <c r="Q48" s="418"/>
      <c r="R48" s="418"/>
      <c r="S48" s="435"/>
      <c r="T48" s="417">
        <f>((T38+(V38/60))*T39)+((T42+(V42/60))*T43)+((T46+(V46/60))*T47)</f>
        <v>40.799999999999997</v>
      </c>
      <c r="U48" s="418"/>
      <c r="V48" s="418"/>
      <c r="W48" s="435"/>
      <c r="X48" s="417">
        <f>((X38+(Z38/60))*X39)+((X42+(Z42/60))*X43)+((X46+(Z46/60))*X47)</f>
        <v>0</v>
      </c>
      <c r="Y48" s="418"/>
      <c r="Z48" s="418"/>
      <c r="AA48" s="435"/>
      <c r="AB48" s="417">
        <f>((AB38+(AD38/60))*AB39)+((AB42+(AD42/60))*AB43)+((AB46+(AD46/60))*AB47)</f>
        <v>0</v>
      </c>
      <c r="AC48" s="418"/>
      <c r="AD48" s="418"/>
      <c r="AE48" s="419"/>
      <c r="AF48" s="424">
        <f>AF47+AF43+AF39</f>
        <v>40.799999999999997</v>
      </c>
      <c r="AG48" s="425"/>
      <c r="AH48" s="425"/>
      <c r="AI48" s="426"/>
      <c r="AJ48" s="450"/>
      <c r="AK48" s="150"/>
      <c r="AL48" s="185">
        <f>AF37+AF41+AF45+AF49</f>
        <v>3</v>
      </c>
      <c r="AM48" s="186" t="str">
        <f>IF(AND(AL48&gt;0,AD8="Yes",OR(D50="",F50="",H50="",J50="",L50="",N50="",P50="",R50="",T50="",V50="",X50="",Z50="",AB50="",AD50="")),"FALSE","TRUE")</f>
        <v>TRUE</v>
      </c>
      <c r="AN48" s="151"/>
      <c r="AO48" s="564"/>
      <c r="AP48" s="565"/>
      <c r="AQ48" s="565"/>
      <c r="AR48" s="565"/>
      <c r="AS48" s="565"/>
      <c r="AT48" s="566"/>
      <c r="AU48" s="152"/>
    </row>
    <row r="49" spans="2:47" s="65" customFormat="1" hidden="1" x14ac:dyDescent="0.2">
      <c r="B49" s="325"/>
      <c r="C49" s="164" t="s">
        <v>102</v>
      </c>
      <c r="D49" s="412">
        <f>D50+(F50/60)</f>
        <v>0</v>
      </c>
      <c r="E49" s="403"/>
      <c r="F49" s="403"/>
      <c r="G49" s="404"/>
      <c r="H49" s="403">
        <f>H50+(J50/60)</f>
        <v>0</v>
      </c>
      <c r="I49" s="403"/>
      <c r="J49" s="403"/>
      <c r="K49" s="404"/>
      <c r="L49" s="403">
        <f>L50+(N50/60)</f>
        <v>0</v>
      </c>
      <c r="M49" s="403"/>
      <c r="N49" s="403"/>
      <c r="O49" s="404"/>
      <c r="P49" s="403">
        <f>P50+(R50/60)</f>
        <v>0</v>
      </c>
      <c r="Q49" s="403"/>
      <c r="R49" s="403"/>
      <c r="S49" s="404"/>
      <c r="T49" s="403">
        <f>T50+(V50/60)</f>
        <v>0</v>
      </c>
      <c r="U49" s="403"/>
      <c r="V49" s="403"/>
      <c r="W49" s="404"/>
      <c r="X49" s="403">
        <f>X50+(Z50/60)</f>
        <v>0</v>
      </c>
      <c r="Y49" s="403"/>
      <c r="Z49" s="403"/>
      <c r="AA49" s="404"/>
      <c r="AB49" s="403">
        <f>AB50+(AD50/60)</f>
        <v>0</v>
      </c>
      <c r="AC49" s="403"/>
      <c r="AD49" s="403"/>
      <c r="AE49" s="404"/>
      <c r="AF49" s="412">
        <f>SUM(D49:AE49)</f>
        <v>0</v>
      </c>
      <c r="AG49" s="403"/>
      <c r="AH49" s="403"/>
      <c r="AI49" s="413"/>
      <c r="AJ49" s="450"/>
      <c r="AK49" s="150"/>
      <c r="AL49" s="185"/>
      <c r="AM49" s="186"/>
      <c r="AN49" s="151"/>
      <c r="AO49" s="564"/>
      <c r="AP49" s="565"/>
      <c r="AQ49" s="565"/>
      <c r="AR49" s="565"/>
      <c r="AS49" s="565"/>
      <c r="AT49" s="566"/>
      <c r="AU49" s="152"/>
    </row>
    <row r="50" spans="2:47" ht="20.25" customHeight="1" x14ac:dyDescent="0.2">
      <c r="B50" s="324"/>
      <c r="C50" s="195" t="s">
        <v>104</v>
      </c>
      <c r="D50" s="181"/>
      <c r="E50" s="172" t="s">
        <v>90</v>
      </c>
      <c r="F50" s="182"/>
      <c r="G50" s="173" t="s">
        <v>91</v>
      </c>
      <c r="H50" s="183"/>
      <c r="I50" s="172" t="s">
        <v>90</v>
      </c>
      <c r="J50" s="182"/>
      <c r="K50" s="173" t="s">
        <v>91</v>
      </c>
      <c r="L50" s="183"/>
      <c r="M50" s="172" t="s">
        <v>90</v>
      </c>
      <c r="N50" s="182"/>
      <c r="O50" s="173" t="s">
        <v>91</v>
      </c>
      <c r="P50" s="183"/>
      <c r="Q50" s="172" t="s">
        <v>90</v>
      </c>
      <c r="R50" s="182"/>
      <c r="S50" s="173" t="s">
        <v>91</v>
      </c>
      <c r="T50" s="183"/>
      <c r="U50" s="172" t="s">
        <v>90</v>
      </c>
      <c r="V50" s="182"/>
      <c r="W50" s="173" t="s">
        <v>91</v>
      </c>
      <c r="X50" s="183"/>
      <c r="Y50" s="172" t="s">
        <v>90</v>
      </c>
      <c r="Z50" s="182"/>
      <c r="AA50" s="173" t="s">
        <v>91</v>
      </c>
      <c r="AB50" s="183"/>
      <c r="AC50" s="172" t="s">
        <v>90</v>
      </c>
      <c r="AD50" s="182"/>
      <c r="AE50" s="174" t="s">
        <v>91</v>
      </c>
      <c r="AF50" s="187">
        <f>ROUNDDOWN(AF49,0)</f>
        <v>0</v>
      </c>
      <c r="AG50" s="188" t="s">
        <v>90</v>
      </c>
      <c r="AH50" s="189">
        <f>ROUND((AF49-AF50)*60,0)</f>
        <v>0</v>
      </c>
      <c r="AI50" s="190" t="s">
        <v>91</v>
      </c>
      <c r="AJ50" s="450"/>
      <c r="AK50" s="150"/>
      <c r="AL50" s="186"/>
      <c r="AM50" s="186"/>
      <c r="AN50" s="47"/>
      <c r="AO50" s="564"/>
      <c r="AP50" s="565"/>
      <c r="AQ50" s="565"/>
      <c r="AR50" s="565"/>
      <c r="AS50" s="565"/>
      <c r="AT50" s="566"/>
      <c r="AU50" s="51"/>
    </row>
    <row r="51" spans="2:47" x14ac:dyDescent="0.2">
      <c r="B51" s="324">
        <f>B35+7</f>
        <v>44725</v>
      </c>
      <c r="C51" s="337" t="s">
        <v>85</v>
      </c>
      <c r="D51" s="401">
        <f>IF(ISNA(B51),"",B51)</f>
        <v>44725</v>
      </c>
      <c r="E51" s="386"/>
      <c r="F51" s="386"/>
      <c r="G51" s="387"/>
      <c r="H51" s="385">
        <f>IF(ISNA(B51),"",D51+1)</f>
        <v>44726</v>
      </c>
      <c r="I51" s="386"/>
      <c r="J51" s="386"/>
      <c r="K51" s="387"/>
      <c r="L51" s="385">
        <f>IF(ISNA(B51),"",H51+1)</f>
        <v>44727</v>
      </c>
      <c r="M51" s="386"/>
      <c r="N51" s="386"/>
      <c r="O51" s="387"/>
      <c r="P51" s="385">
        <f>IF(ISNA(B51),"",L51+1)</f>
        <v>44728</v>
      </c>
      <c r="Q51" s="386"/>
      <c r="R51" s="386"/>
      <c r="S51" s="387"/>
      <c r="T51" s="385">
        <f>IF(ISNA(B51),"",P51+1)</f>
        <v>44729</v>
      </c>
      <c r="U51" s="386"/>
      <c r="V51" s="386"/>
      <c r="W51" s="387"/>
      <c r="X51" s="385">
        <f>IF(ISNA(B51),"",T51+1)</f>
        <v>44730</v>
      </c>
      <c r="Y51" s="386"/>
      <c r="Z51" s="386"/>
      <c r="AA51" s="387"/>
      <c r="AB51" s="385">
        <f>IF(ISNA(B51),"",X51+1)</f>
        <v>44731</v>
      </c>
      <c r="AC51" s="386"/>
      <c r="AD51" s="386"/>
      <c r="AE51" s="453"/>
      <c r="AF51" s="401" t="str">
        <f>IF(AD8="Yes",VLOOKUP(B51,TermTime,2,FALSE),"Week Total")</f>
        <v>Week Total</v>
      </c>
      <c r="AG51" s="386"/>
      <c r="AH51" s="386"/>
      <c r="AI51" s="402"/>
      <c r="AJ51" s="450" t="str">
        <f>IF(OR(AL64&gt;36,AM64="FALSE",AND(AL64&gt;20,AD8="Yes")),"WARNING","")</f>
        <v/>
      </c>
      <c r="AK51" s="150"/>
      <c r="AL51" s="186"/>
      <c r="AM51" s="186"/>
      <c r="AN51" s="47"/>
      <c r="AO51" s="564"/>
      <c r="AP51" s="565"/>
      <c r="AQ51" s="565"/>
      <c r="AR51" s="565"/>
      <c r="AS51" s="565"/>
      <c r="AT51" s="566"/>
      <c r="AU51" s="51"/>
    </row>
    <row r="52" spans="2:47" s="65" customFormat="1" hidden="1" x14ac:dyDescent="0.2">
      <c r="B52" s="325"/>
      <c r="C52" s="164" t="s">
        <v>87</v>
      </c>
      <c r="D52" s="191">
        <f>DATEDIF($D$6,D$51,"Y")</f>
        <v>24</v>
      </c>
      <c r="E52" s="166">
        <f>VLOOKUP(D52,Rates!$B:$C,2,1)</f>
        <v>5</v>
      </c>
      <c r="F52" s="170">
        <f>HLOOKUP(G52,Rates,E52,FALSE)</f>
        <v>9.5</v>
      </c>
      <c r="G52" s="168" t="str">
        <f>HLOOKUP(D$51,Rates!$1:$2,2,1)</f>
        <v>J</v>
      </c>
      <c r="H52" s="169">
        <f>DATEDIF($D$6,H$51,"Y")</f>
        <v>24</v>
      </c>
      <c r="I52" s="166">
        <f>VLOOKUP(H52,Rates!$B:$C,2,1)</f>
        <v>5</v>
      </c>
      <c r="J52" s="170">
        <f>HLOOKUP(K52,Rates,I52,FALSE)</f>
        <v>9.5</v>
      </c>
      <c r="K52" s="168" t="str">
        <f>HLOOKUP(H$51,Rates!$1:$2,2,1)</f>
        <v>J</v>
      </c>
      <c r="L52" s="169">
        <f>DATEDIF($D$6,L$51,"Y")</f>
        <v>24</v>
      </c>
      <c r="M52" s="166">
        <f>VLOOKUP(L52,Rates!$B:$C,2,1)</f>
        <v>5</v>
      </c>
      <c r="N52" s="170">
        <f>HLOOKUP(O52,Rates,M52,FALSE)</f>
        <v>9.5</v>
      </c>
      <c r="O52" s="168" t="str">
        <f>HLOOKUP(L$51,Rates!$1:$2,2,1)</f>
        <v>J</v>
      </c>
      <c r="P52" s="169">
        <f>DATEDIF($D$6,P$51,"Y")</f>
        <v>24</v>
      </c>
      <c r="Q52" s="166">
        <f>VLOOKUP(P52,Rates!$B:$C,2,1)</f>
        <v>5</v>
      </c>
      <c r="R52" s="170">
        <f>HLOOKUP(S52,Rates,Q52,FALSE)</f>
        <v>9.5</v>
      </c>
      <c r="S52" s="168" t="str">
        <f>HLOOKUP(P$51,Rates!$1:$2,2,1)</f>
        <v>J</v>
      </c>
      <c r="T52" s="169">
        <f>DATEDIF($D$6,T$51,"Y")</f>
        <v>24</v>
      </c>
      <c r="U52" s="166">
        <f>VLOOKUP(T52,Rates!$B:$C,2,1)</f>
        <v>5</v>
      </c>
      <c r="V52" s="170">
        <f>HLOOKUP(W52,Rates,U52,FALSE)</f>
        <v>9.5</v>
      </c>
      <c r="W52" s="168" t="str">
        <f>HLOOKUP(T$51,Rates!$1:$2,2,1)</f>
        <v>J</v>
      </c>
      <c r="X52" s="169">
        <f>DATEDIF($D$6,X$51,"Y")</f>
        <v>24</v>
      </c>
      <c r="Y52" s="166">
        <f>VLOOKUP(X52,Rates!$B:$C,2,1)</f>
        <v>5</v>
      </c>
      <c r="Z52" s="170">
        <f>HLOOKUP(AA52,Rates,Y52,FALSE)</f>
        <v>9.5</v>
      </c>
      <c r="AA52" s="168" t="str">
        <f>HLOOKUP(X$51,Rates!$1:$2,2,1)</f>
        <v>J</v>
      </c>
      <c r="AB52" s="169">
        <f>DATEDIF($D$6,AB$51,"Y")</f>
        <v>24</v>
      </c>
      <c r="AC52" s="166">
        <f>VLOOKUP(AB52,Rates!$B:$C,2,1)</f>
        <v>5</v>
      </c>
      <c r="AD52" s="170">
        <f>HLOOKUP(AE52,Rates,AC52,FALSE)</f>
        <v>9.5</v>
      </c>
      <c r="AE52" s="168" t="str">
        <f>HLOOKUP(AB$51,Rates!$1:$2,2,1)</f>
        <v>J</v>
      </c>
      <c r="AF52" s="405"/>
      <c r="AG52" s="406"/>
      <c r="AH52" s="406"/>
      <c r="AI52" s="407"/>
      <c r="AJ52" s="450"/>
      <c r="AK52" s="150"/>
      <c r="AL52" s="186"/>
      <c r="AM52" s="186"/>
      <c r="AN52" s="151"/>
      <c r="AO52" s="564"/>
      <c r="AP52" s="565"/>
      <c r="AQ52" s="565"/>
      <c r="AR52" s="565"/>
      <c r="AS52" s="565"/>
      <c r="AT52" s="566"/>
      <c r="AU52" s="152"/>
    </row>
    <row r="53" spans="2:47" s="65" customFormat="1" hidden="1" x14ac:dyDescent="0.2">
      <c r="B53" s="325"/>
      <c r="C53" s="164" t="s">
        <v>88</v>
      </c>
      <c r="D53" s="388">
        <f>D54+(F54/60)</f>
        <v>3</v>
      </c>
      <c r="E53" s="389"/>
      <c r="F53" s="389"/>
      <c r="G53" s="411"/>
      <c r="H53" s="389">
        <f>H54+(J54/60)</f>
        <v>3</v>
      </c>
      <c r="I53" s="389"/>
      <c r="J53" s="389"/>
      <c r="K53" s="411"/>
      <c r="L53" s="389">
        <f>L54+(N54/60)</f>
        <v>5</v>
      </c>
      <c r="M53" s="389"/>
      <c r="N53" s="389"/>
      <c r="O53" s="411"/>
      <c r="P53" s="389">
        <f>P54+(R54/60)</f>
        <v>3</v>
      </c>
      <c r="Q53" s="389"/>
      <c r="R53" s="389"/>
      <c r="S53" s="411"/>
      <c r="T53" s="389">
        <f>T54+(V54/60)</f>
        <v>0</v>
      </c>
      <c r="U53" s="389"/>
      <c r="V53" s="389"/>
      <c r="W53" s="411"/>
      <c r="X53" s="389">
        <f>X54+(Z54/60)</f>
        <v>0</v>
      </c>
      <c r="Y53" s="389"/>
      <c r="Z53" s="389"/>
      <c r="AA53" s="411"/>
      <c r="AB53" s="389">
        <f>AB54+(AD54/60)</f>
        <v>0</v>
      </c>
      <c r="AC53" s="389"/>
      <c r="AD53" s="389"/>
      <c r="AE53" s="411"/>
      <c r="AF53" s="388">
        <f>SUM(D53:AE53)</f>
        <v>14</v>
      </c>
      <c r="AG53" s="389"/>
      <c r="AH53" s="389"/>
      <c r="AI53" s="390"/>
      <c r="AJ53" s="450"/>
      <c r="AK53" s="150"/>
      <c r="AL53" s="186"/>
      <c r="AM53" s="186"/>
      <c r="AN53" s="151"/>
      <c r="AO53" s="564"/>
      <c r="AP53" s="565"/>
      <c r="AQ53" s="565"/>
      <c r="AR53" s="565"/>
      <c r="AS53" s="565"/>
      <c r="AT53" s="566"/>
      <c r="AU53" s="152"/>
    </row>
    <row r="54" spans="2:47" ht="20.25" customHeight="1" x14ac:dyDescent="0.2">
      <c r="B54" s="324"/>
      <c r="C54" s="193" t="s">
        <v>89</v>
      </c>
      <c r="D54" s="181">
        <v>3</v>
      </c>
      <c r="E54" s="172" t="s">
        <v>90</v>
      </c>
      <c r="F54" s="182"/>
      <c r="G54" s="173" t="s">
        <v>91</v>
      </c>
      <c r="H54" s="183">
        <v>3</v>
      </c>
      <c r="I54" s="172" t="s">
        <v>90</v>
      </c>
      <c r="J54" s="182"/>
      <c r="K54" s="173" t="s">
        <v>91</v>
      </c>
      <c r="L54" s="183">
        <v>5</v>
      </c>
      <c r="M54" s="172" t="s">
        <v>90</v>
      </c>
      <c r="N54" s="182"/>
      <c r="O54" s="173" t="s">
        <v>91</v>
      </c>
      <c r="P54" s="183">
        <v>3</v>
      </c>
      <c r="Q54" s="172" t="s">
        <v>90</v>
      </c>
      <c r="R54" s="182"/>
      <c r="S54" s="173" t="s">
        <v>91</v>
      </c>
      <c r="T54" s="183"/>
      <c r="U54" s="172" t="s">
        <v>90</v>
      </c>
      <c r="V54" s="182"/>
      <c r="W54" s="173" t="s">
        <v>91</v>
      </c>
      <c r="X54" s="183"/>
      <c r="Y54" s="172" t="s">
        <v>90</v>
      </c>
      <c r="Z54" s="182"/>
      <c r="AA54" s="173" t="s">
        <v>91</v>
      </c>
      <c r="AB54" s="183"/>
      <c r="AC54" s="172" t="s">
        <v>90</v>
      </c>
      <c r="AD54" s="182"/>
      <c r="AE54" s="174" t="s">
        <v>91</v>
      </c>
      <c r="AF54" s="175">
        <f>ROUNDDOWN(AF53,0)</f>
        <v>14</v>
      </c>
      <c r="AG54" s="176" t="s">
        <v>90</v>
      </c>
      <c r="AH54" s="177">
        <f>(AF53-AF54)*60</f>
        <v>0</v>
      </c>
      <c r="AI54" s="178" t="s">
        <v>91</v>
      </c>
      <c r="AJ54" s="450"/>
      <c r="AK54" s="150"/>
      <c r="AL54" s="186"/>
      <c r="AM54" s="186"/>
      <c r="AN54" s="47"/>
      <c r="AO54" s="564"/>
      <c r="AP54" s="565"/>
      <c r="AQ54" s="565"/>
      <c r="AR54" s="565"/>
      <c r="AS54" s="565"/>
      <c r="AT54" s="566"/>
      <c r="AU54" s="51"/>
    </row>
    <row r="55" spans="2:47" x14ac:dyDescent="0.2">
      <c r="B55" s="324"/>
      <c r="C55" s="194" t="s">
        <v>92</v>
      </c>
      <c r="D55" s="452">
        <f>MAX(F52,IF($U$12=$AM$12,$AE$12,HLOOKUP(G52,Rates,$AL$12,FALSE)))</f>
        <v>13.6</v>
      </c>
      <c r="E55" s="415"/>
      <c r="F55" s="415"/>
      <c r="G55" s="430"/>
      <c r="H55" s="414">
        <f>MAX(J52,IF($U$12=$AM$12,$AE$12,HLOOKUP(K52,Rates,$AL$12,FALSE)))</f>
        <v>13.6</v>
      </c>
      <c r="I55" s="415"/>
      <c r="J55" s="415"/>
      <c r="K55" s="430"/>
      <c r="L55" s="414">
        <f>MAX(N52,IF($U$12=$AM$12,$AE$12,HLOOKUP(O52,Rates,$AL$12,FALSE)))</f>
        <v>13.6</v>
      </c>
      <c r="M55" s="415"/>
      <c r="N55" s="415"/>
      <c r="O55" s="430"/>
      <c r="P55" s="414">
        <f>MAX(R52,IF($U$12=$AM$12,$AE$12,HLOOKUP(S52,Rates,$AL$12,FALSE)))</f>
        <v>13.6</v>
      </c>
      <c r="Q55" s="415"/>
      <c r="R55" s="415"/>
      <c r="S55" s="430"/>
      <c r="T55" s="414">
        <f>MAX(V52,IF($U$12=$AM$12,$AE$12,HLOOKUP(W52,Rates,$AL$12,FALSE)))</f>
        <v>13.6</v>
      </c>
      <c r="U55" s="415"/>
      <c r="V55" s="415"/>
      <c r="W55" s="430"/>
      <c r="X55" s="414">
        <f>MAX(Z52,IF($U$12=$AM$12,$AE$12,HLOOKUP(AA52,Rates,$AL$12,FALSE)))</f>
        <v>13.6</v>
      </c>
      <c r="Y55" s="415"/>
      <c r="Z55" s="415"/>
      <c r="AA55" s="430"/>
      <c r="AB55" s="414">
        <f>MAX(AD52,IF($U$12=$AM$12,$AE$12,HLOOKUP(AE52,Rates,$AL$12,FALSE)))</f>
        <v>13.6</v>
      </c>
      <c r="AC55" s="415"/>
      <c r="AD55" s="415"/>
      <c r="AE55" s="416"/>
      <c r="AF55" s="408">
        <f>SUMPRODUCT(D55:AE55,D53:AE53)</f>
        <v>190.39999999999998</v>
      </c>
      <c r="AG55" s="409"/>
      <c r="AH55" s="409"/>
      <c r="AI55" s="410"/>
      <c r="AJ55" s="450"/>
      <c r="AK55" s="150"/>
      <c r="AL55" s="334">
        <f>AF55*IF($U$12="Demonstrator Rate",0.1711,0.1207)</f>
        <v>32.577439999999996</v>
      </c>
      <c r="AM55" s="186"/>
      <c r="AN55" s="47"/>
      <c r="AO55" s="564"/>
      <c r="AP55" s="565"/>
      <c r="AQ55" s="565"/>
      <c r="AR55" s="565"/>
      <c r="AS55" s="565"/>
      <c r="AT55" s="566"/>
      <c r="AU55" s="51"/>
    </row>
    <row r="56" spans="2:47" s="65" customFormat="1" hidden="1" x14ac:dyDescent="0.2">
      <c r="B56" s="325"/>
      <c r="C56" s="164" t="s">
        <v>93</v>
      </c>
      <c r="D56" s="191">
        <f>DATEDIF($D$6,D$51,"Y")</f>
        <v>24</v>
      </c>
      <c r="E56" s="166">
        <f>VLOOKUP(D56,Rates!$B:$C,2,1)</f>
        <v>5</v>
      </c>
      <c r="F56" s="170">
        <f>HLOOKUP(G56,Rates,E56,FALSE)</f>
        <v>9.5</v>
      </c>
      <c r="G56" s="168" t="str">
        <f>HLOOKUP(D$51,Rates!$1:$2,2,1)</f>
        <v>J</v>
      </c>
      <c r="H56" s="169">
        <f>DATEDIF($D$6,H$51,"Y")</f>
        <v>24</v>
      </c>
      <c r="I56" s="166">
        <f>VLOOKUP(H56,Rates!$B:$C,2,1)</f>
        <v>5</v>
      </c>
      <c r="J56" s="170">
        <f>HLOOKUP(K56,Rates,I56,FALSE)</f>
        <v>9.5</v>
      </c>
      <c r="K56" s="168" t="str">
        <f>HLOOKUP(H$51,Rates!$1:$2,2,1)</f>
        <v>J</v>
      </c>
      <c r="L56" s="169">
        <f>DATEDIF($D$6,L$51,"Y")</f>
        <v>24</v>
      </c>
      <c r="M56" s="166">
        <f>VLOOKUP(L56,Rates!$B:$C,2,1)</f>
        <v>5</v>
      </c>
      <c r="N56" s="170">
        <f>HLOOKUP(O56,Rates,M56,FALSE)</f>
        <v>9.5</v>
      </c>
      <c r="O56" s="168" t="str">
        <f>HLOOKUP(L$51,Rates!$1:$2,2,1)</f>
        <v>J</v>
      </c>
      <c r="P56" s="169">
        <f>DATEDIF($D$6,P$51,"Y")</f>
        <v>24</v>
      </c>
      <c r="Q56" s="166">
        <f>VLOOKUP(P56,Rates!$B:$C,2,1)</f>
        <v>5</v>
      </c>
      <c r="R56" s="170">
        <f>HLOOKUP(S56,Rates,Q56,FALSE)</f>
        <v>9.5</v>
      </c>
      <c r="S56" s="168" t="str">
        <f>HLOOKUP(P$51,Rates!$1:$2,2,1)</f>
        <v>J</v>
      </c>
      <c r="T56" s="169">
        <f>DATEDIF($D$6,T$51,"Y")</f>
        <v>24</v>
      </c>
      <c r="U56" s="166">
        <f>VLOOKUP(T56,Rates!$B:$C,2,1)</f>
        <v>5</v>
      </c>
      <c r="V56" s="170">
        <f>HLOOKUP(W56,Rates,U56,FALSE)</f>
        <v>9.5</v>
      </c>
      <c r="W56" s="168" t="str">
        <f>HLOOKUP(T$51,Rates!$1:$2,2,1)</f>
        <v>J</v>
      </c>
      <c r="X56" s="169">
        <f>DATEDIF($D$6,X$51,"Y")</f>
        <v>24</v>
      </c>
      <c r="Y56" s="166">
        <f>VLOOKUP(X56,Rates!$B:$C,2,1)</f>
        <v>5</v>
      </c>
      <c r="Z56" s="170">
        <f>HLOOKUP(AA56,Rates,Y56,FALSE)</f>
        <v>9.5</v>
      </c>
      <c r="AA56" s="168" t="str">
        <f>HLOOKUP(X$51,Rates!$1:$2,2,1)</f>
        <v>J</v>
      </c>
      <c r="AB56" s="169">
        <f>DATEDIF($D$6,AB$51,"Y")</f>
        <v>24</v>
      </c>
      <c r="AC56" s="166">
        <f>VLOOKUP(AB56,Rates!$B:$C,2,1)</f>
        <v>5</v>
      </c>
      <c r="AD56" s="170">
        <f>HLOOKUP(AE56,Rates,AC56,FALSE)</f>
        <v>9.5</v>
      </c>
      <c r="AE56" s="168" t="str">
        <f>HLOOKUP(AB$51,Rates!$1:$2,2,1)</f>
        <v>J</v>
      </c>
      <c r="AF56" s="405"/>
      <c r="AG56" s="406"/>
      <c r="AH56" s="406"/>
      <c r="AI56" s="407"/>
      <c r="AJ56" s="450"/>
      <c r="AK56" s="150"/>
      <c r="AM56" s="186"/>
      <c r="AN56" s="151"/>
      <c r="AO56" s="564"/>
      <c r="AP56" s="565"/>
      <c r="AQ56" s="565"/>
      <c r="AR56" s="565"/>
      <c r="AS56" s="565"/>
      <c r="AT56" s="566"/>
      <c r="AU56" s="152"/>
    </row>
    <row r="57" spans="2:47" s="65" customFormat="1" hidden="1" x14ac:dyDescent="0.2">
      <c r="B57" s="325"/>
      <c r="C57" s="164" t="s">
        <v>94</v>
      </c>
      <c r="D57" s="388">
        <f>D58+(F58/60)</f>
        <v>0</v>
      </c>
      <c r="E57" s="389"/>
      <c r="F57" s="389"/>
      <c r="G57" s="411"/>
      <c r="H57" s="389">
        <f>H58+(J58/60)</f>
        <v>0</v>
      </c>
      <c r="I57" s="389"/>
      <c r="J57" s="389"/>
      <c r="K57" s="411"/>
      <c r="L57" s="389">
        <f>L58+(N58/60)</f>
        <v>0</v>
      </c>
      <c r="M57" s="389"/>
      <c r="N57" s="389"/>
      <c r="O57" s="411"/>
      <c r="P57" s="389">
        <f>P58+(R58/60)</f>
        <v>0</v>
      </c>
      <c r="Q57" s="389"/>
      <c r="R57" s="389"/>
      <c r="S57" s="411"/>
      <c r="T57" s="389">
        <f>T58+(V58/60)</f>
        <v>0</v>
      </c>
      <c r="U57" s="389"/>
      <c r="V57" s="389"/>
      <c r="W57" s="411"/>
      <c r="X57" s="389">
        <f>X58+(Z58/60)</f>
        <v>0</v>
      </c>
      <c r="Y57" s="389"/>
      <c r="Z57" s="389"/>
      <c r="AA57" s="411"/>
      <c r="AB57" s="389">
        <f>AB58+(AD58/60)</f>
        <v>0</v>
      </c>
      <c r="AC57" s="389"/>
      <c r="AD57" s="389"/>
      <c r="AE57" s="411"/>
      <c r="AF57" s="388">
        <f>SUM(D57:AE57)</f>
        <v>0</v>
      </c>
      <c r="AG57" s="389"/>
      <c r="AH57" s="389"/>
      <c r="AI57" s="390"/>
      <c r="AJ57" s="450"/>
      <c r="AK57" s="150"/>
      <c r="AM57" s="186"/>
      <c r="AN57" s="151"/>
      <c r="AO57" s="564"/>
      <c r="AP57" s="565"/>
      <c r="AQ57" s="565"/>
      <c r="AR57" s="565"/>
      <c r="AS57" s="565"/>
      <c r="AT57" s="566"/>
      <c r="AU57" s="152"/>
    </row>
    <row r="58" spans="2:47" ht="20.25" hidden="1" customHeight="1" x14ac:dyDescent="0.2">
      <c r="B58" s="324"/>
      <c r="C58" s="193" t="s">
        <v>95</v>
      </c>
      <c r="D58" s="181"/>
      <c r="E58" s="172" t="s">
        <v>90</v>
      </c>
      <c r="F58" s="182"/>
      <c r="G58" s="173" t="s">
        <v>91</v>
      </c>
      <c r="H58" s="183"/>
      <c r="I58" s="172" t="s">
        <v>90</v>
      </c>
      <c r="J58" s="182"/>
      <c r="K58" s="173" t="s">
        <v>91</v>
      </c>
      <c r="L58" s="183"/>
      <c r="M58" s="172" t="s">
        <v>90</v>
      </c>
      <c r="N58" s="182"/>
      <c r="O58" s="173" t="s">
        <v>91</v>
      </c>
      <c r="P58" s="183"/>
      <c r="Q58" s="172" t="s">
        <v>90</v>
      </c>
      <c r="R58" s="182"/>
      <c r="S58" s="173" t="s">
        <v>91</v>
      </c>
      <c r="T58" s="183"/>
      <c r="U58" s="172" t="s">
        <v>90</v>
      </c>
      <c r="V58" s="182"/>
      <c r="W58" s="173" t="s">
        <v>91</v>
      </c>
      <c r="X58" s="183"/>
      <c r="Y58" s="172" t="s">
        <v>90</v>
      </c>
      <c r="Z58" s="182"/>
      <c r="AA58" s="173" t="s">
        <v>91</v>
      </c>
      <c r="AB58" s="183"/>
      <c r="AC58" s="172" t="s">
        <v>90</v>
      </c>
      <c r="AD58" s="182"/>
      <c r="AE58" s="174" t="s">
        <v>91</v>
      </c>
      <c r="AF58" s="175">
        <f>ROUNDDOWN(AF57,0)</f>
        <v>0</v>
      </c>
      <c r="AG58" s="176" t="s">
        <v>90</v>
      </c>
      <c r="AH58" s="177">
        <f>(AF57-AF58)*60</f>
        <v>0</v>
      </c>
      <c r="AI58" s="178" t="s">
        <v>91</v>
      </c>
      <c r="AJ58" s="450"/>
      <c r="AK58" s="150"/>
      <c r="AL58" s="186"/>
      <c r="AM58" s="186"/>
      <c r="AN58" s="47"/>
      <c r="AO58" s="564"/>
      <c r="AP58" s="565"/>
      <c r="AQ58" s="565"/>
      <c r="AR58" s="565"/>
      <c r="AS58" s="565"/>
      <c r="AT58" s="566"/>
      <c r="AU58" s="51"/>
    </row>
    <row r="59" spans="2:47" hidden="1" x14ac:dyDescent="0.2">
      <c r="B59" s="324"/>
      <c r="C59" s="193" t="s">
        <v>96</v>
      </c>
      <c r="D59" s="556">
        <f>MAX(F56,IF($U$14=$AM$14,$AE$14,HLOOKUP(G56,Rates,$AL$14,FALSE)))</f>
        <v>9.5</v>
      </c>
      <c r="E59" s="398"/>
      <c r="F59" s="398"/>
      <c r="G59" s="399"/>
      <c r="H59" s="397">
        <f>MAX(J56,IF($U$14=$AM$14,$AE$14,HLOOKUP(K56,Rates,$AL$14,FALSE)))</f>
        <v>9.5</v>
      </c>
      <c r="I59" s="398"/>
      <c r="J59" s="398"/>
      <c r="K59" s="399"/>
      <c r="L59" s="397">
        <f>MAX(N56,IF($U$14=$AM$14,$AE$14,HLOOKUP(O56,Rates,$AL$14,FALSE)))</f>
        <v>9.5</v>
      </c>
      <c r="M59" s="398"/>
      <c r="N59" s="398"/>
      <c r="O59" s="399"/>
      <c r="P59" s="397">
        <f>MAX(R56,IF($U$14=$AM$14,$AE$14,HLOOKUP(S56,Rates,$AL$14,FALSE)))</f>
        <v>9.5</v>
      </c>
      <c r="Q59" s="398"/>
      <c r="R59" s="398"/>
      <c r="S59" s="399"/>
      <c r="T59" s="397">
        <f>MAX(V56,IF($U$14=$AM$14,$AE$14,HLOOKUP(W56,Rates,$AL$14,FALSE)))</f>
        <v>9.5</v>
      </c>
      <c r="U59" s="398"/>
      <c r="V59" s="398"/>
      <c r="W59" s="399"/>
      <c r="X59" s="397">
        <f>MAX(Z56,IF($U$14=$AM$14,$AE$14,HLOOKUP(AA56,Rates,$AL$14,FALSE)))</f>
        <v>9.5</v>
      </c>
      <c r="Y59" s="398"/>
      <c r="Z59" s="398"/>
      <c r="AA59" s="399"/>
      <c r="AB59" s="397">
        <f>MAX(AD56,IF($U$14=$AM$14,$AE$14,HLOOKUP(AE56,Rates,$AL$14,FALSE)))</f>
        <v>9.5</v>
      </c>
      <c r="AC59" s="398"/>
      <c r="AD59" s="398"/>
      <c r="AE59" s="400"/>
      <c r="AF59" s="408">
        <f>SUMPRODUCT(D59:AE59,D57:AE57)</f>
        <v>0</v>
      </c>
      <c r="AG59" s="409"/>
      <c r="AH59" s="409"/>
      <c r="AI59" s="410"/>
      <c r="AJ59" s="450"/>
      <c r="AK59" s="150"/>
      <c r="AL59" s="334">
        <f>AF59*IF($U$14="Demonstrator Rate",0.1711,0.1207)</f>
        <v>0</v>
      </c>
      <c r="AM59" s="186"/>
      <c r="AN59" s="47"/>
      <c r="AO59" s="564"/>
      <c r="AP59" s="565"/>
      <c r="AQ59" s="565"/>
      <c r="AR59" s="565"/>
      <c r="AS59" s="565"/>
      <c r="AT59" s="566"/>
      <c r="AU59" s="51"/>
    </row>
    <row r="60" spans="2:47" s="65" customFormat="1" hidden="1" x14ac:dyDescent="0.2">
      <c r="B60" s="325"/>
      <c r="C60" s="289" t="s">
        <v>97</v>
      </c>
      <c r="D60" s="290">
        <f>DATEDIF($D$6,D$51,"Y")</f>
        <v>24</v>
      </c>
      <c r="E60" s="166">
        <f>VLOOKUP(D60,Rates!$B:$C,2,1)</f>
        <v>5</v>
      </c>
      <c r="F60" s="291">
        <f>HLOOKUP(G60,Rates,E60,FALSE)</f>
        <v>9.5</v>
      </c>
      <c r="G60" s="168" t="str">
        <f>HLOOKUP(D$51,Rates!$1:$2,2,1)</f>
        <v>J</v>
      </c>
      <c r="H60" s="292">
        <f>DATEDIF($D$6,H$51,"Y")</f>
        <v>24</v>
      </c>
      <c r="I60" s="166">
        <f>VLOOKUP(H60,Rates!$B:$C,2,1)</f>
        <v>5</v>
      </c>
      <c r="J60" s="291">
        <f>HLOOKUP(K60,Rates,I60,FALSE)</f>
        <v>9.5</v>
      </c>
      <c r="K60" s="168" t="str">
        <f>HLOOKUP(H$51,Rates!$1:$2,2,1)</f>
        <v>J</v>
      </c>
      <c r="L60" s="292">
        <f>DATEDIF($D$6,L$51,"Y")</f>
        <v>24</v>
      </c>
      <c r="M60" s="166">
        <f>VLOOKUP(L60,Rates!$B:$C,2,1)</f>
        <v>5</v>
      </c>
      <c r="N60" s="291">
        <f>HLOOKUP(O60,Rates,M60,FALSE)</f>
        <v>9.5</v>
      </c>
      <c r="O60" s="168" t="str">
        <f>HLOOKUP(L$51,Rates!$1:$2,2,1)</f>
        <v>J</v>
      </c>
      <c r="P60" s="292">
        <f>DATEDIF($D$6,P$51,"Y")</f>
        <v>24</v>
      </c>
      <c r="Q60" s="166">
        <f>VLOOKUP(P60,Rates!$B:$C,2,1)</f>
        <v>5</v>
      </c>
      <c r="R60" s="291">
        <f>HLOOKUP(S60,Rates,Q60,FALSE)</f>
        <v>9.5</v>
      </c>
      <c r="S60" s="168" t="str">
        <f>HLOOKUP(P$51,Rates!$1:$2,2,1)</f>
        <v>J</v>
      </c>
      <c r="T60" s="292">
        <f>DATEDIF($D$6,T$51,"Y")</f>
        <v>24</v>
      </c>
      <c r="U60" s="166">
        <f>VLOOKUP(T60,Rates!$B:$C,2,1)</f>
        <v>5</v>
      </c>
      <c r="V60" s="291">
        <f>HLOOKUP(W60,Rates,U60,FALSE)</f>
        <v>9.5</v>
      </c>
      <c r="W60" s="168" t="str">
        <f>HLOOKUP(T$51,Rates!$1:$2,2,1)</f>
        <v>J</v>
      </c>
      <c r="X60" s="292">
        <f>DATEDIF($D$6,X$51,"Y")</f>
        <v>24</v>
      </c>
      <c r="Y60" s="166">
        <f>VLOOKUP(X60,Rates!$B:$C,2,1)</f>
        <v>5</v>
      </c>
      <c r="Z60" s="291">
        <f>HLOOKUP(AA60,Rates,Y60,FALSE)</f>
        <v>9.5</v>
      </c>
      <c r="AA60" s="168" t="str">
        <f>HLOOKUP(X$51,Rates!$1:$2,2,1)</f>
        <v>J</v>
      </c>
      <c r="AB60" s="292">
        <f>DATEDIF($D$6,AB$51,"Y")</f>
        <v>24</v>
      </c>
      <c r="AC60" s="166">
        <f>VLOOKUP(AB60,Rates!$B:$C,2,1)</f>
        <v>5</v>
      </c>
      <c r="AD60" s="291">
        <f>HLOOKUP(AE60,Rates,AC60,FALSE)</f>
        <v>9.5</v>
      </c>
      <c r="AE60" s="168" t="str">
        <f>HLOOKUP(AB$51,Rates!$1:$2,2,1)</f>
        <v>J</v>
      </c>
      <c r="AF60" s="405"/>
      <c r="AG60" s="406"/>
      <c r="AH60" s="406"/>
      <c r="AI60" s="407"/>
      <c r="AJ60" s="450"/>
      <c r="AK60" s="150"/>
      <c r="AM60" s="186"/>
      <c r="AN60" s="151"/>
      <c r="AO60" s="564"/>
      <c r="AP60" s="565"/>
      <c r="AQ60" s="565"/>
      <c r="AR60" s="565"/>
      <c r="AS60" s="565"/>
      <c r="AT60" s="566"/>
      <c r="AU60" s="152"/>
    </row>
    <row r="61" spans="2:47" s="65" customFormat="1" hidden="1" x14ac:dyDescent="0.2">
      <c r="B61" s="325"/>
      <c r="C61" s="164" t="s">
        <v>98</v>
      </c>
      <c r="D61" s="388">
        <f>D62+(F62/60)</f>
        <v>0</v>
      </c>
      <c r="E61" s="389"/>
      <c r="F61" s="389"/>
      <c r="G61" s="411"/>
      <c r="H61" s="389">
        <f>H62+(J62/60)</f>
        <v>0</v>
      </c>
      <c r="I61" s="389"/>
      <c r="J61" s="389"/>
      <c r="K61" s="411"/>
      <c r="L61" s="389">
        <f>L62+(N62/60)</f>
        <v>0</v>
      </c>
      <c r="M61" s="389"/>
      <c r="N61" s="389"/>
      <c r="O61" s="411"/>
      <c r="P61" s="389">
        <f>P62+(R62/60)</f>
        <v>0</v>
      </c>
      <c r="Q61" s="389"/>
      <c r="R61" s="389"/>
      <c r="S61" s="411"/>
      <c r="T61" s="389">
        <f>T62+(V62/60)</f>
        <v>0</v>
      </c>
      <c r="U61" s="389"/>
      <c r="V61" s="389"/>
      <c r="W61" s="411"/>
      <c r="X61" s="389">
        <f>X62+(Z62/60)</f>
        <v>0</v>
      </c>
      <c r="Y61" s="389"/>
      <c r="Z61" s="389"/>
      <c r="AA61" s="411"/>
      <c r="AB61" s="389">
        <f>AB62+(AD62/60)</f>
        <v>0</v>
      </c>
      <c r="AC61" s="389"/>
      <c r="AD61" s="389"/>
      <c r="AE61" s="411"/>
      <c r="AF61" s="388">
        <f>SUM(D61:AE61)</f>
        <v>0</v>
      </c>
      <c r="AG61" s="389"/>
      <c r="AH61" s="389"/>
      <c r="AI61" s="390"/>
      <c r="AJ61" s="450"/>
      <c r="AK61" s="150"/>
      <c r="AM61" s="186"/>
      <c r="AN61" s="151"/>
      <c r="AO61" s="564"/>
      <c r="AP61" s="565"/>
      <c r="AQ61" s="565"/>
      <c r="AR61" s="565"/>
      <c r="AS61" s="565"/>
      <c r="AT61" s="566"/>
      <c r="AU61" s="152"/>
    </row>
    <row r="62" spans="2:47" ht="20.25" hidden="1" customHeight="1" x14ac:dyDescent="0.2">
      <c r="B62" s="324"/>
      <c r="C62" s="199" t="s">
        <v>99</v>
      </c>
      <c r="D62" s="181"/>
      <c r="E62" s="172" t="s">
        <v>90</v>
      </c>
      <c r="F62" s="182"/>
      <c r="G62" s="173" t="s">
        <v>91</v>
      </c>
      <c r="H62" s="183"/>
      <c r="I62" s="172" t="s">
        <v>90</v>
      </c>
      <c r="J62" s="182"/>
      <c r="K62" s="173" t="s">
        <v>91</v>
      </c>
      <c r="L62" s="183"/>
      <c r="M62" s="172" t="s">
        <v>90</v>
      </c>
      <c r="N62" s="182"/>
      <c r="O62" s="173" t="s">
        <v>91</v>
      </c>
      <c r="P62" s="183"/>
      <c r="Q62" s="172" t="s">
        <v>90</v>
      </c>
      <c r="R62" s="182"/>
      <c r="S62" s="173" t="s">
        <v>91</v>
      </c>
      <c r="T62" s="183"/>
      <c r="U62" s="172" t="s">
        <v>90</v>
      </c>
      <c r="V62" s="182"/>
      <c r="W62" s="173" t="s">
        <v>91</v>
      </c>
      <c r="X62" s="183"/>
      <c r="Y62" s="172" t="s">
        <v>90</v>
      </c>
      <c r="Z62" s="182"/>
      <c r="AA62" s="173" t="s">
        <v>91</v>
      </c>
      <c r="AB62" s="183"/>
      <c r="AC62" s="172" t="s">
        <v>90</v>
      </c>
      <c r="AD62" s="182"/>
      <c r="AE62" s="174" t="s">
        <v>91</v>
      </c>
      <c r="AF62" s="175">
        <f>ROUNDDOWN(AF61,0)</f>
        <v>0</v>
      </c>
      <c r="AG62" s="176" t="s">
        <v>90</v>
      </c>
      <c r="AH62" s="177">
        <f>(AF61-AF62)*60</f>
        <v>0</v>
      </c>
      <c r="AI62" s="178" t="s">
        <v>91</v>
      </c>
      <c r="AJ62" s="450"/>
      <c r="AK62" s="150"/>
      <c r="AL62" s="186"/>
      <c r="AM62" s="186"/>
      <c r="AN62" s="47"/>
      <c r="AO62" s="564"/>
      <c r="AP62" s="565"/>
      <c r="AQ62" s="565"/>
      <c r="AR62" s="565"/>
      <c r="AS62" s="565"/>
      <c r="AT62" s="566"/>
      <c r="AU62" s="51"/>
    </row>
    <row r="63" spans="2:47" hidden="1" x14ac:dyDescent="0.2">
      <c r="B63" s="324"/>
      <c r="C63" s="194" t="s">
        <v>100</v>
      </c>
      <c r="D63" s="452">
        <f>MAX(F60,IF($U$16=$AM$16,$AE$16,HLOOKUP(G60,Rates,$AL$16,FALSE)))</f>
        <v>9.5</v>
      </c>
      <c r="E63" s="415"/>
      <c r="F63" s="415"/>
      <c r="G63" s="430"/>
      <c r="H63" s="414">
        <f>MAX(J60,IF($U$16=$AM$16,$AE$16,HLOOKUP(K60,Rates,$AL$16,FALSE)))</f>
        <v>9.5</v>
      </c>
      <c r="I63" s="415"/>
      <c r="J63" s="415"/>
      <c r="K63" s="430"/>
      <c r="L63" s="414">
        <f>MAX(N60,IF($U$16=$AM$16,$AE$16,HLOOKUP(O60,Rates,$AL$16,FALSE)))</f>
        <v>9.5</v>
      </c>
      <c r="M63" s="415"/>
      <c r="N63" s="415"/>
      <c r="O63" s="430"/>
      <c r="P63" s="414">
        <f>MAX(R60,IF($U$16=$AM$16,$AE$16,HLOOKUP(S60,Rates,$AL$16,FALSE)))</f>
        <v>9.5</v>
      </c>
      <c r="Q63" s="415"/>
      <c r="R63" s="415"/>
      <c r="S63" s="430"/>
      <c r="T63" s="414">
        <f>MAX(V60,IF($U$16=$AM$16,$AE$16,HLOOKUP(W60,Rates,$AL$16,FALSE)))</f>
        <v>9.5</v>
      </c>
      <c r="U63" s="415"/>
      <c r="V63" s="415"/>
      <c r="W63" s="430"/>
      <c r="X63" s="414">
        <f>MAX(Z60,IF($U$16=$AM$16,$AE$16,HLOOKUP(AA60,Rates,$AL$16,FALSE)))</f>
        <v>9.5</v>
      </c>
      <c r="Y63" s="415"/>
      <c r="Z63" s="415"/>
      <c r="AA63" s="430"/>
      <c r="AB63" s="414">
        <f>MAX(AD60,IF($U$16=$AM$16,$AE$16,HLOOKUP(AE60,Rates,$AL$16,FALSE)))</f>
        <v>9.5</v>
      </c>
      <c r="AC63" s="415"/>
      <c r="AD63" s="415"/>
      <c r="AE63" s="416"/>
      <c r="AF63" s="408">
        <f>SUMPRODUCT(D63:AE63,D61:AE61)</f>
        <v>0</v>
      </c>
      <c r="AG63" s="409"/>
      <c r="AH63" s="409"/>
      <c r="AI63" s="410"/>
      <c r="AJ63" s="450"/>
      <c r="AK63" s="150"/>
      <c r="AL63" s="334">
        <f>AF63*IF($U$16="Demonstrator Rate",0.1711,0.1207)</f>
        <v>0</v>
      </c>
      <c r="AM63" s="186"/>
      <c r="AN63" s="47"/>
      <c r="AO63" s="564"/>
      <c r="AP63" s="565"/>
      <c r="AQ63" s="565"/>
      <c r="AR63" s="565"/>
      <c r="AS63" s="565"/>
      <c r="AT63" s="566"/>
      <c r="AU63" s="51"/>
    </row>
    <row r="64" spans="2:47" s="65" customFormat="1" hidden="1" x14ac:dyDescent="0.2">
      <c r="B64" s="325"/>
      <c r="C64" s="184" t="s">
        <v>101</v>
      </c>
      <c r="D64" s="488">
        <f>((D54+(F54/60))*D55)+((D58+(F58/60))*D59)+((D62+(F62/60))*D63)</f>
        <v>40.799999999999997</v>
      </c>
      <c r="E64" s="418"/>
      <c r="F64" s="418"/>
      <c r="G64" s="435"/>
      <c r="H64" s="417">
        <f>((H54+(J54/60))*H55)+((H58+(J58/60))*H59)+((H62+(J62/60))*H63)</f>
        <v>40.799999999999997</v>
      </c>
      <c r="I64" s="418"/>
      <c r="J64" s="418"/>
      <c r="K64" s="435"/>
      <c r="L64" s="417">
        <f>((L54+(N54/60))*L55)+((L58+(N58/60))*L59)+((L62+(N62/60))*L63)</f>
        <v>68</v>
      </c>
      <c r="M64" s="418"/>
      <c r="N64" s="418"/>
      <c r="O64" s="435"/>
      <c r="P64" s="417">
        <f>((P54+(R54/60))*P55)+((P58+(R58/60))*P59)+((P62+(R62/60))*P63)</f>
        <v>40.799999999999997</v>
      </c>
      <c r="Q64" s="418"/>
      <c r="R64" s="418"/>
      <c r="S64" s="435"/>
      <c r="T64" s="417">
        <f>((T54+(V54/60))*T55)+((T58+(V58/60))*T59)+((T62+(V62/60))*T63)</f>
        <v>0</v>
      </c>
      <c r="U64" s="418"/>
      <c r="V64" s="418"/>
      <c r="W64" s="435"/>
      <c r="X64" s="417">
        <f>((X54+(Z54/60))*X55)+((X58+(Z58/60))*X59)+((X62+(Z62/60))*X63)</f>
        <v>0</v>
      </c>
      <c r="Y64" s="418"/>
      <c r="Z64" s="418"/>
      <c r="AA64" s="435"/>
      <c r="AB64" s="417">
        <f>((AB54+(AD54/60))*AB55)+((AB58+(AD58/60))*AB59)+((AB62+(AD62/60))*AB63)</f>
        <v>0</v>
      </c>
      <c r="AC64" s="418"/>
      <c r="AD64" s="418"/>
      <c r="AE64" s="419"/>
      <c r="AF64" s="424">
        <f>AF63+AF59+AF55</f>
        <v>190.39999999999998</v>
      </c>
      <c r="AG64" s="425"/>
      <c r="AH64" s="425"/>
      <c r="AI64" s="426"/>
      <c r="AJ64" s="450"/>
      <c r="AK64" s="150"/>
      <c r="AL64" s="185">
        <f>AF53+AF57+AF61+AF65</f>
        <v>14</v>
      </c>
      <c r="AM64" s="186" t="str">
        <f>IF(AND(AL64&gt;0,AD8="Yes",OR(D66="",F66="",H66="",J66="",L66="",N66="",P66="",R66="",T66="",V66="",X66="",Z66="",AB66="",AD66="")),"FALSE","TRUE")</f>
        <v>TRUE</v>
      </c>
      <c r="AN64" s="151"/>
      <c r="AO64" s="564"/>
      <c r="AP64" s="565"/>
      <c r="AQ64" s="565"/>
      <c r="AR64" s="565"/>
      <c r="AS64" s="565"/>
      <c r="AT64" s="566"/>
      <c r="AU64" s="152"/>
    </row>
    <row r="65" spans="2:47" s="65" customFormat="1" hidden="1" x14ac:dyDescent="0.2">
      <c r="B65" s="325"/>
      <c r="C65" s="164" t="s">
        <v>102</v>
      </c>
      <c r="D65" s="412">
        <f>D66+(F66/60)</f>
        <v>0</v>
      </c>
      <c r="E65" s="403"/>
      <c r="F65" s="403"/>
      <c r="G65" s="404"/>
      <c r="H65" s="403">
        <f>H66+(J66/60)</f>
        <v>0</v>
      </c>
      <c r="I65" s="403"/>
      <c r="J65" s="403"/>
      <c r="K65" s="404"/>
      <c r="L65" s="403">
        <f>L66+(N66/60)</f>
        <v>0</v>
      </c>
      <c r="M65" s="403"/>
      <c r="N65" s="403"/>
      <c r="O65" s="404"/>
      <c r="P65" s="403">
        <f>P66+(R66/60)</f>
        <v>0</v>
      </c>
      <c r="Q65" s="403"/>
      <c r="R65" s="403"/>
      <c r="S65" s="404"/>
      <c r="T65" s="403">
        <f>T66+(V66/60)</f>
        <v>0</v>
      </c>
      <c r="U65" s="403"/>
      <c r="V65" s="403"/>
      <c r="W65" s="404"/>
      <c r="X65" s="403">
        <f>X66+(Z66/60)</f>
        <v>0</v>
      </c>
      <c r="Y65" s="403"/>
      <c r="Z65" s="403"/>
      <c r="AA65" s="404"/>
      <c r="AB65" s="403">
        <f>AB66+(AD66/60)</f>
        <v>0</v>
      </c>
      <c r="AC65" s="403"/>
      <c r="AD65" s="403"/>
      <c r="AE65" s="404"/>
      <c r="AF65" s="412">
        <f>SUM(D65:AE65)</f>
        <v>0</v>
      </c>
      <c r="AG65" s="403"/>
      <c r="AH65" s="403"/>
      <c r="AI65" s="413"/>
      <c r="AJ65" s="450"/>
      <c r="AK65" s="150"/>
      <c r="AL65" s="185"/>
      <c r="AM65" s="186"/>
      <c r="AN65" s="151"/>
      <c r="AO65" s="564"/>
      <c r="AP65" s="565"/>
      <c r="AQ65" s="565"/>
      <c r="AR65" s="565"/>
      <c r="AS65" s="565"/>
      <c r="AT65" s="566"/>
      <c r="AU65" s="152"/>
    </row>
    <row r="66" spans="2:47" ht="20.25" customHeight="1" x14ac:dyDescent="0.2">
      <c r="B66" s="324"/>
      <c r="C66" s="201" t="s">
        <v>104</v>
      </c>
      <c r="D66" s="181"/>
      <c r="E66" s="172" t="s">
        <v>90</v>
      </c>
      <c r="F66" s="182"/>
      <c r="G66" s="173" t="s">
        <v>91</v>
      </c>
      <c r="H66" s="183"/>
      <c r="I66" s="172" t="s">
        <v>90</v>
      </c>
      <c r="J66" s="182"/>
      <c r="K66" s="173" t="s">
        <v>91</v>
      </c>
      <c r="L66" s="183"/>
      <c r="M66" s="172" t="s">
        <v>90</v>
      </c>
      <c r="N66" s="182"/>
      <c r="O66" s="173" t="s">
        <v>91</v>
      </c>
      <c r="P66" s="183"/>
      <c r="Q66" s="172" t="s">
        <v>90</v>
      </c>
      <c r="R66" s="182"/>
      <c r="S66" s="173" t="s">
        <v>91</v>
      </c>
      <c r="T66" s="183"/>
      <c r="U66" s="172" t="s">
        <v>90</v>
      </c>
      <c r="V66" s="182"/>
      <c r="W66" s="173" t="s">
        <v>91</v>
      </c>
      <c r="X66" s="183"/>
      <c r="Y66" s="172" t="s">
        <v>90</v>
      </c>
      <c r="Z66" s="182"/>
      <c r="AA66" s="173" t="s">
        <v>91</v>
      </c>
      <c r="AB66" s="183"/>
      <c r="AC66" s="172" t="s">
        <v>90</v>
      </c>
      <c r="AD66" s="182"/>
      <c r="AE66" s="174" t="s">
        <v>91</v>
      </c>
      <c r="AF66" s="187">
        <f>ROUNDDOWN(AF65,0)</f>
        <v>0</v>
      </c>
      <c r="AG66" s="188" t="s">
        <v>90</v>
      </c>
      <c r="AH66" s="189">
        <f>ROUND((AF65-AF66)*60,0)</f>
        <v>0</v>
      </c>
      <c r="AI66" s="190" t="s">
        <v>91</v>
      </c>
      <c r="AJ66" s="450"/>
      <c r="AK66" s="150"/>
      <c r="AL66" s="186"/>
      <c r="AM66" s="186"/>
      <c r="AN66" s="47"/>
      <c r="AO66" s="564"/>
      <c r="AP66" s="565"/>
      <c r="AQ66" s="565"/>
      <c r="AR66" s="565"/>
      <c r="AS66" s="565"/>
      <c r="AT66" s="566"/>
      <c r="AU66" s="51"/>
    </row>
    <row r="67" spans="2:47" x14ac:dyDescent="0.2">
      <c r="B67" s="324">
        <f>B51+7</f>
        <v>44732</v>
      </c>
      <c r="C67" s="338" t="s">
        <v>85</v>
      </c>
      <c r="D67" s="391">
        <f>IF(ISNA(B67),"",B67)</f>
        <v>44732</v>
      </c>
      <c r="E67" s="392"/>
      <c r="F67" s="392"/>
      <c r="G67" s="393"/>
      <c r="H67" s="391">
        <f>IF(ISNA(B67),"",D67+1)</f>
        <v>44733</v>
      </c>
      <c r="I67" s="392"/>
      <c r="J67" s="392"/>
      <c r="K67" s="393"/>
      <c r="L67" s="391">
        <f>IF(ISNA(B67),"",H67+1)</f>
        <v>44734</v>
      </c>
      <c r="M67" s="392"/>
      <c r="N67" s="392"/>
      <c r="O67" s="393"/>
      <c r="P67" s="391">
        <f>IF(ISNA(B67),"",L67+1)</f>
        <v>44735</v>
      </c>
      <c r="Q67" s="392"/>
      <c r="R67" s="392"/>
      <c r="S67" s="393"/>
      <c r="T67" s="391">
        <f>IF(ISNA(B67),"",P67+1)</f>
        <v>44736</v>
      </c>
      <c r="U67" s="392"/>
      <c r="V67" s="392"/>
      <c r="W67" s="393"/>
      <c r="X67" s="391">
        <f>IF(ISNA(B67),"",T67+1)</f>
        <v>44737</v>
      </c>
      <c r="Y67" s="392"/>
      <c r="Z67" s="392"/>
      <c r="AA67" s="393"/>
      <c r="AB67" s="391">
        <f>IF(ISNA(B67),"",X67+1)</f>
        <v>44738</v>
      </c>
      <c r="AC67" s="392"/>
      <c r="AD67" s="392"/>
      <c r="AE67" s="434"/>
      <c r="AF67" s="431" t="str">
        <f>IF(AD8="Yes",VLOOKUP(B67,TermTime,2,FALSE),"Week Total")</f>
        <v>Week Total</v>
      </c>
      <c r="AG67" s="432"/>
      <c r="AH67" s="432"/>
      <c r="AI67" s="433"/>
      <c r="AJ67" s="450" t="str">
        <f>IF(OR(AL80&gt;36,AM80="FALSE",AND(AL80&gt;20,AD8="Yes")),"WARNING","")</f>
        <v/>
      </c>
      <c r="AK67" s="150"/>
      <c r="AL67" s="186"/>
      <c r="AM67" s="186"/>
      <c r="AN67" s="47"/>
      <c r="AO67" s="564"/>
      <c r="AP67" s="565"/>
      <c r="AQ67" s="565"/>
      <c r="AR67" s="565"/>
      <c r="AS67" s="565"/>
      <c r="AT67" s="566"/>
      <c r="AU67" s="51"/>
    </row>
    <row r="68" spans="2:47" s="65" customFormat="1" hidden="1" x14ac:dyDescent="0.2">
      <c r="B68" s="325"/>
      <c r="C68" s="164" t="s">
        <v>87</v>
      </c>
      <c r="D68" s="191">
        <f>DATEDIF($D$6,D$67,"Y")</f>
        <v>24</v>
      </c>
      <c r="E68" s="166">
        <f>VLOOKUP(D68,Rates!$B:$C,2,1)</f>
        <v>5</v>
      </c>
      <c r="F68" s="170">
        <f>HLOOKUP(G68,Rates,E68,FALSE)</f>
        <v>9.5</v>
      </c>
      <c r="G68" s="168" t="str">
        <f>HLOOKUP(D$67,Rates!$1:$2,2,1)</f>
        <v>J</v>
      </c>
      <c r="H68" s="169">
        <f>DATEDIF($D$6,H$67,"Y")</f>
        <v>24</v>
      </c>
      <c r="I68" s="166">
        <f>VLOOKUP(H68,Rates!$B:$C,2,1)</f>
        <v>5</v>
      </c>
      <c r="J68" s="170">
        <f>HLOOKUP(K68,Rates,I68,FALSE)</f>
        <v>9.5</v>
      </c>
      <c r="K68" s="168" t="str">
        <f>HLOOKUP(H$67,Rates!$1:$2,2,1)</f>
        <v>J</v>
      </c>
      <c r="L68" s="169">
        <f>DATEDIF($D$6,L$67,"Y")</f>
        <v>24</v>
      </c>
      <c r="M68" s="166">
        <f>VLOOKUP(L68,Rates!$B:$C,2,1)</f>
        <v>5</v>
      </c>
      <c r="N68" s="170">
        <f>HLOOKUP(O68,Rates,M68,FALSE)</f>
        <v>9.5</v>
      </c>
      <c r="O68" s="168" t="str">
        <f>HLOOKUP(L$67,Rates!$1:$2,2,1)</f>
        <v>J</v>
      </c>
      <c r="P68" s="169">
        <f>DATEDIF($D$6,P$67,"Y")</f>
        <v>24</v>
      </c>
      <c r="Q68" s="166">
        <f>VLOOKUP(P68,Rates!$B:$C,2,1)</f>
        <v>5</v>
      </c>
      <c r="R68" s="170">
        <f>HLOOKUP(S68,Rates,Q68,FALSE)</f>
        <v>9.5</v>
      </c>
      <c r="S68" s="168" t="str">
        <f>HLOOKUP(P$67,Rates!$1:$2,2,1)</f>
        <v>J</v>
      </c>
      <c r="T68" s="169">
        <f>DATEDIF($D$6,T$67,"Y")</f>
        <v>24</v>
      </c>
      <c r="U68" s="166">
        <f>VLOOKUP(T68,Rates!$B:$C,2,1)</f>
        <v>5</v>
      </c>
      <c r="V68" s="170">
        <f>HLOOKUP(W68,Rates,U68,FALSE)</f>
        <v>9.5</v>
      </c>
      <c r="W68" s="168" t="str">
        <f>HLOOKUP(T$67,Rates!$1:$2,2,1)</f>
        <v>J</v>
      </c>
      <c r="X68" s="169">
        <f>DATEDIF($D$6,X$67,"Y")</f>
        <v>24</v>
      </c>
      <c r="Y68" s="166">
        <f>VLOOKUP(X68,Rates!$B:$C,2,1)</f>
        <v>5</v>
      </c>
      <c r="Z68" s="170">
        <f>HLOOKUP(AA68,Rates,Y68,FALSE)</f>
        <v>9.5</v>
      </c>
      <c r="AA68" s="180" t="str">
        <f>HLOOKUP(T$67,Rates!$1:$2,2,1)</f>
        <v>J</v>
      </c>
      <c r="AB68" s="169">
        <f>DATEDIF($D$6,AB$67,"Y")</f>
        <v>24</v>
      </c>
      <c r="AC68" s="166">
        <f>VLOOKUP(AB68,Rates!$B:$C,2,1)</f>
        <v>5</v>
      </c>
      <c r="AD68" s="170">
        <f>HLOOKUP(AE68,Rates,AC68,FALSE)</f>
        <v>9.5</v>
      </c>
      <c r="AE68" s="168" t="str">
        <f>HLOOKUP(AB$67,Rates!$1:$2,2,1)</f>
        <v>J</v>
      </c>
      <c r="AF68" s="405"/>
      <c r="AG68" s="406"/>
      <c r="AH68" s="406"/>
      <c r="AI68" s="407"/>
      <c r="AJ68" s="450"/>
      <c r="AK68" s="150"/>
      <c r="AL68" s="186"/>
      <c r="AM68" s="186"/>
      <c r="AN68" s="151"/>
      <c r="AO68" s="564"/>
      <c r="AP68" s="565"/>
      <c r="AQ68" s="565"/>
      <c r="AR68" s="565"/>
      <c r="AS68" s="565"/>
      <c r="AT68" s="566"/>
      <c r="AU68" s="152"/>
    </row>
    <row r="69" spans="2:47" s="65" customFormat="1" hidden="1" x14ac:dyDescent="0.2">
      <c r="B69" s="325"/>
      <c r="C69" s="164" t="s">
        <v>88</v>
      </c>
      <c r="D69" s="388">
        <f>D70+(F70/60)</f>
        <v>0</v>
      </c>
      <c r="E69" s="389"/>
      <c r="F69" s="389"/>
      <c r="G69" s="411"/>
      <c r="H69" s="389">
        <f>H70+(J70/60)</f>
        <v>0</v>
      </c>
      <c r="I69" s="389"/>
      <c r="J69" s="389"/>
      <c r="K69" s="411"/>
      <c r="L69" s="389">
        <f>L70+(N70/60)</f>
        <v>0</v>
      </c>
      <c r="M69" s="389"/>
      <c r="N69" s="389"/>
      <c r="O69" s="411"/>
      <c r="P69" s="389">
        <f>P70+(R70/60)</f>
        <v>0</v>
      </c>
      <c r="Q69" s="389"/>
      <c r="R69" s="389"/>
      <c r="S69" s="411"/>
      <c r="T69" s="389">
        <f>T70+(V70/60)</f>
        <v>0</v>
      </c>
      <c r="U69" s="389"/>
      <c r="V69" s="389"/>
      <c r="W69" s="411"/>
      <c r="X69" s="389">
        <f>X70+(Z70/60)</f>
        <v>0</v>
      </c>
      <c r="Y69" s="389"/>
      <c r="Z69" s="389"/>
      <c r="AA69" s="411"/>
      <c r="AB69" s="389">
        <f>AB70+(AD70/60)</f>
        <v>0</v>
      </c>
      <c r="AC69" s="389"/>
      <c r="AD69" s="389"/>
      <c r="AE69" s="411"/>
      <c r="AF69" s="388">
        <f>SUM(D69:AE69)</f>
        <v>0</v>
      </c>
      <c r="AG69" s="389"/>
      <c r="AH69" s="389"/>
      <c r="AI69" s="390"/>
      <c r="AJ69" s="450"/>
      <c r="AK69" s="150"/>
      <c r="AL69" s="186"/>
      <c r="AM69" s="186"/>
      <c r="AN69" s="151"/>
      <c r="AO69" s="564"/>
      <c r="AP69" s="565"/>
      <c r="AQ69" s="565"/>
      <c r="AR69" s="565"/>
      <c r="AS69" s="565"/>
      <c r="AT69" s="566"/>
      <c r="AU69" s="152"/>
    </row>
    <row r="70" spans="2:47" ht="20.25" customHeight="1" x14ac:dyDescent="0.2">
      <c r="B70" s="324"/>
      <c r="C70" s="193" t="s">
        <v>89</v>
      </c>
      <c r="D70" s="181"/>
      <c r="E70" s="172" t="s">
        <v>90</v>
      </c>
      <c r="F70" s="182"/>
      <c r="G70" s="173" t="s">
        <v>91</v>
      </c>
      <c r="H70" s="183"/>
      <c r="I70" s="172" t="s">
        <v>90</v>
      </c>
      <c r="J70" s="182"/>
      <c r="K70" s="173" t="s">
        <v>91</v>
      </c>
      <c r="L70" s="183"/>
      <c r="M70" s="172" t="s">
        <v>90</v>
      </c>
      <c r="N70" s="182"/>
      <c r="O70" s="173" t="s">
        <v>91</v>
      </c>
      <c r="P70" s="183"/>
      <c r="Q70" s="172" t="s">
        <v>90</v>
      </c>
      <c r="R70" s="182"/>
      <c r="S70" s="173" t="s">
        <v>91</v>
      </c>
      <c r="T70" s="183"/>
      <c r="U70" s="172" t="s">
        <v>90</v>
      </c>
      <c r="V70" s="182"/>
      <c r="W70" s="173" t="s">
        <v>91</v>
      </c>
      <c r="X70" s="183"/>
      <c r="Y70" s="172" t="s">
        <v>90</v>
      </c>
      <c r="Z70" s="182"/>
      <c r="AA70" s="173" t="s">
        <v>91</v>
      </c>
      <c r="AB70" s="183"/>
      <c r="AC70" s="172" t="s">
        <v>90</v>
      </c>
      <c r="AD70" s="182"/>
      <c r="AE70" s="174" t="s">
        <v>91</v>
      </c>
      <c r="AF70" s="175">
        <f>ROUNDDOWN(AF69,0)</f>
        <v>0</v>
      </c>
      <c r="AG70" s="176" t="s">
        <v>90</v>
      </c>
      <c r="AH70" s="177">
        <f>(AF69-AF70)*60</f>
        <v>0</v>
      </c>
      <c r="AI70" s="178" t="s">
        <v>91</v>
      </c>
      <c r="AJ70" s="450"/>
      <c r="AK70" s="150"/>
      <c r="AL70" s="186"/>
      <c r="AM70" s="186"/>
      <c r="AN70" s="47"/>
      <c r="AO70" s="564"/>
      <c r="AP70" s="565"/>
      <c r="AQ70" s="565"/>
      <c r="AR70" s="565"/>
      <c r="AS70" s="565"/>
      <c r="AT70" s="566"/>
      <c r="AU70" s="51"/>
    </row>
    <row r="71" spans="2:47" x14ac:dyDescent="0.2">
      <c r="B71" s="324"/>
      <c r="C71" s="194" t="s">
        <v>92</v>
      </c>
      <c r="D71" s="452">
        <f>MAX(F68,IF($U$12=$AM$12,$AE$12,HLOOKUP(G68,Rates,$AL$12,FALSE)))</f>
        <v>13.6</v>
      </c>
      <c r="E71" s="415"/>
      <c r="F71" s="415"/>
      <c r="G71" s="430"/>
      <c r="H71" s="414">
        <f>MAX(J68,IF($U$12=$AM$12,$AE$12,HLOOKUP(K68,Rates,$AL$12,FALSE)))</f>
        <v>13.6</v>
      </c>
      <c r="I71" s="415"/>
      <c r="J71" s="415"/>
      <c r="K71" s="430"/>
      <c r="L71" s="414">
        <f>MAX(N68,IF($U$12=$AM$12,$AE$12,HLOOKUP(O68,Rates,$AL$12,FALSE)))</f>
        <v>13.6</v>
      </c>
      <c r="M71" s="415"/>
      <c r="N71" s="415"/>
      <c r="O71" s="430"/>
      <c r="P71" s="414">
        <f>MAX(R68,IF($U$12=$AM$12,$AE$12,HLOOKUP(S68,Rates,$AL$12,FALSE)))</f>
        <v>13.6</v>
      </c>
      <c r="Q71" s="415"/>
      <c r="R71" s="415"/>
      <c r="S71" s="430"/>
      <c r="T71" s="414">
        <f>MAX(V68,IF($U$12=$AM$12,$AE$12,HLOOKUP(W68,Rates,$AL$12,FALSE)))</f>
        <v>13.6</v>
      </c>
      <c r="U71" s="415"/>
      <c r="V71" s="415"/>
      <c r="W71" s="430"/>
      <c r="X71" s="414">
        <f>MAX(Z68,IF($U$12=$AM$12,$AE$12,HLOOKUP(AA68,Rates,$AL$12,FALSE)))</f>
        <v>13.6</v>
      </c>
      <c r="Y71" s="415"/>
      <c r="Z71" s="415"/>
      <c r="AA71" s="430"/>
      <c r="AB71" s="414">
        <f>MAX(AD68,IF($U$12=$AM$12,$AE$12,HLOOKUP(AE68,Rates,$AL$12,FALSE)))</f>
        <v>13.6</v>
      </c>
      <c r="AC71" s="415"/>
      <c r="AD71" s="415"/>
      <c r="AE71" s="416"/>
      <c r="AF71" s="408">
        <f>SUMPRODUCT(D71:AE71,D69:AE69)</f>
        <v>0</v>
      </c>
      <c r="AG71" s="409"/>
      <c r="AH71" s="409"/>
      <c r="AI71" s="410"/>
      <c r="AJ71" s="450"/>
      <c r="AK71" s="150"/>
      <c r="AL71" s="334">
        <f>AF71*IF($U$12="Demonstrator Rate",0.1711,0.1207)</f>
        <v>0</v>
      </c>
      <c r="AM71" s="186"/>
      <c r="AN71" s="47"/>
      <c r="AO71" s="564"/>
      <c r="AP71" s="565"/>
      <c r="AQ71" s="565"/>
      <c r="AR71" s="565"/>
      <c r="AS71" s="565"/>
      <c r="AT71" s="566"/>
      <c r="AU71" s="51"/>
    </row>
    <row r="72" spans="2:47" s="65" customFormat="1" hidden="1" x14ac:dyDescent="0.2">
      <c r="B72" s="325"/>
      <c r="C72" s="164" t="s">
        <v>93</v>
      </c>
      <c r="D72" s="191">
        <f>DATEDIF($D$6,D$67,"Y")</f>
        <v>24</v>
      </c>
      <c r="E72" s="166">
        <f>VLOOKUP(D72,Rates!$B:$C,2,1)</f>
        <v>5</v>
      </c>
      <c r="F72" s="170">
        <f>HLOOKUP(G72,Rates,E72,FALSE)</f>
        <v>9.5</v>
      </c>
      <c r="G72" s="168" t="str">
        <f>HLOOKUP(D$67,Rates!$1:$2,2,1)</f>
        <v>J</v>
      </c>
      <c r="H72" s="169">
        <f>DATEDIF($D$6,H$67,"Y")</f>
        <v>24</v>
      </c>
      <c r="I72" s="166">
        <f>VLOOKUP(H72,Rates!$B:$C,2,1)</f>
        <v>5</v>
      </c>
      <c r="J72" s="170">
        <f>HLOOKUP(K72,Rates,I72,FALSE)</f>
        <v>9.5</v>
      </c>
      <c r="K72" s="168" t="str">
        <f>HLOOKUP(H$67,Rates!$1:$2,2,1)</f>
        <v>J</v>
      </c>
      <c r="L72" s="169">
        <f>DATEDIF($D$6,L$67,"Y")</f>
        <v>24</v>
      </c>
      <c r="M72" s="166">
        <f>VLOOKUP(L72,Rates!$B:$C,2,1)</f>
        <v>5</v>
      </c>
      <c r="N72" s="170">
        <f>HLOOKUP(O72,Rates,M72,FALSE)</f>
        <v>9.5</v>
      </c>
      <c r="O72" s="168" t="str">
        <f>HLOOKUP(L$67,Rates!$1:$2,2,1)</f>
        <v>J</v>
      </c>
      <c r="P72" s="169">
        <f>DATEDIF($D$6,P$67,"Y")</f>
        <v>24</v>
      </c>
      <c r="Q72" s="166">
        <f>VLOOKUP(P72,Rates!$B:$C,2,1)</f>
        <v>5</v>
      </c>
      <c r="R72" s="170">
        <f>HLOOKUP(S72,Rates,Q72,FALSE)</f>
        <v>9.5</v>
      </c>
      <c r="S72" s="168" t="str">
        <f>HLOOKUP(P$67,Rates!$1:$2,2,1)</f>
        <v>J</v>
      </c>
      <c r="T72" s="169">
        <f>DATEDIF($D$6,T$67,"Y")</f>
        <v>24</v>
      </c>
      <c r="U72" s="166">
        <f>VLOOKUP(T72,Rates!$B:$C,2,1)</f>
        <v>5</v>
      </c>
      <c r="V72" s="170">
        <f>HLOOKUP(W72,Rates,U72,FALSE)</f>
        <v>9.5</v>
      </c>
      <c r="W72" s="168" t="str">
        <f>HLOOKUP(T$67,Rates!$1:$2,2,1)</f>
        <v>J</v>
      </c>
      <c r="X72" s="169">
        <f>DATEDIF($D$6,X$67,"Y")</f>
        <v>24</v>
      </c>
      <c r="Y72" s="166">
        <f>VLOOKUP(X72,Rates!$B:$C,2,1)</f>
        <v>5</v>
      </c>
      <c r="Z72" s="170">
        <f>HLOOKUP(AA72,Rates,Y72,FALSE)</f>
        <v>9.5</v>
      </c>
      <c r="AA72" s="168" t="str">
        <f>HLOOKUP(X$67,Rates!$1:$2,2,1)</f>
        <v>J</v>
      </c>
      <c r="AB72" s="169">
        <f>DATEDIF($D$6,AB$67,"Y")</f>
        <v>24</v>
      </c>
      <c r="AC72" s="166">
        <f>VLOOKUP(AB72,Rates!$B:$C,2,1)</f>
        <v>5</v>
      </c>
      <c r="AD72" s="170">
        <f>HLOOKUP(AE72,Rates,AC72,FALSE)</f>
        <v>9.5</v>
      </c>
      <c r="AE72" s="168" t="str">
        <f>HLOOKUP(AB$67,Rates!$1:$2,2,1)</f>
        <v>J</v>
      </c>
      <c r="AF72" s="405"/>
      <c r="AG72" s="406"/>
      <c r="AH72" s="406"/>
      <c r="AI72" s="407"/>
      <c r="AJ72" s="450"/>
      <c r="AK72" s="150"/>
      <c r="AM72" s="186"/>
      <c r="AN72" s="151"/>
      <c r="AO72" s="564"/>
      <c r="AP72" s="565"/>
      <c r="AQ72" s="565"/>
      <c r="AR72" s="565"/>
      <c r="AS72" s="565"/>
      <c r="AT72" s="566"/>
      <c r="AU72" s="152"/>
    </row>
    <row r="73" spans="2:47" s="65" customFormat="1" hidden="1" x14ac:dyDescent="0.2">
      <c r="B73" s="325"/>
      <c r="C73" s="164" t="s">
        <v>94</v>
      </c>
      <c r="D73" s="388">
        <f>D74+(F74/60)</f>
        <v>0</v>
      </c>
      <c r="E73" s="389"/>
      <c r="F73" s="389"/>
      <c r="G73" s="411"/>
      <c r="H73" s="389">
        <f>H74+(J74/60)</f>
        <v>0</v>
      </c>
      <c r="I73" s="389"/>
      <c r="J73" s="389"/>
      <c r="K73" s="411"/>
      <c r="L73" s="389">
        <f>L74+(N74/60)</f>
        <v>0</v>
      </c>
      <c r="M73" s="389"/>
      <c r="N73" s="389"/>
      <c r="O73" s="411"/>
      <c r="P73" s="389">
        <f>P74+(R74/60)</f>
        <v>0</v>
      </c>
      <c r="Q73" s="389"/>
      <c r="R73" s="389"/>
      <c r="S73" s="411"/>
      <c r="T73" s="389">
        <f>T74+(V74/60)</f>
        <v>0</v>
      </c>
      <c r="U73" s="389"/>
      <c r="V73" s="389"/>
      <c r="W73" s="411"/>
      <c r="X73" s="389">
        <f>X74+(Z74/60)</f>
        <v>0</v>
      </c>
      <c r="Y73" s="389"/>
      <c r="Z73" s="389"/>
      <c r="AA73" s="411"/>
      <c r="AB73" s="389">
        <f>AB74+(AD74/60)</f>
        <v>0</v>
      </c>
      <c r="AC73" s="389"/>
      <c r="AD73" s="389"/>
      <c r="AE73" s="411"/>
      <c r="AF73" s="388">
        <f>SUM(D73:AE73)</f>
        <v>0</v>
      </c>
      <c r="AG73" s="389"/>
      <c r="AH73" s="389"/>
      <c r="AI73" s="390"/>
      <c r="AJ73" s="450"/>
      <c r="AK73" s="150"/>
      <c r="AM73" s="186"/>
      <c r="AN73" s="151"/>
      <c r="AO73" s="564"/>
      <c r="AP73" s="565"/>
      <c r="AQ73" s="565"/>
      <c r="AR73" s="565"/>
      <c r="AS73" s="565"/>
      <c r="AT73" s="566"/>
      <c r="AU73" s="152"/>
    </row>
    <row r="74" spans="2:47" ht="20.25" hidden="1" customHeight="1" x14ac:dyDescent="0.2">
      <c r="B74" s="324"/>
      <c r="C74" s="193" t="s">
        <v>95</v>
      </c>
      <c r="D74" s="181"/>
      <c r="E74" s="172" t="s">
        <v>90</v>
      </c>
      <c r="F74" s="182"/>
      <c r="G74" s="173" t="s">
        <v>91</v>
      </c>
      <c r="H74" s="183"/>
      <c r="I74" s="172" t="s">
        <v>90</v>
      </c>
      <c r="J74" s="182"/>
      <c r="K74" s="173" t="s">
        <v>91</v>
      </c>
      <c r="L74" s="183"/>
      <c r="M74" s="172" t="s">
        <v>90</v>
      </c>
      <c r="N74" s="182"/>
      <c r="O74" s="173" t="s">
        <v>91</v>
      </c>
      <c r="P74" s="183"/>
      <c r="Q74" s="172" t="s">
        <v>90</v>
      </c>
      <c r="R74" s="182"/>
      <c r="S74" s="173" t="s">
        <v>91</v>
      </c>
      <c r="T74" s="183"/>
      <c r="U74" s="172" t="s">
        <v>90</v>
      </c>
      <c r="V74" s="182"/>
      <c r="W74" s="173" t="s">
        <v>91</v>
      </c>
      <c r="X74" s="183"/>
      <c r="Y74" s="172" t="s">
        <v>90</v>
      </c>
      <c r="Z74" s="182"/>
      <c r="AA74" s="173" t="s">
        <v>91</v>
      </c>
      <c r="AB74" s="183"/>
      <c r="AC74" s="172" t="s">
        <v>90</v>
      </c>
      <c r="AD74" s="182"/>
      <c r="AE74" s="174" t="s">
        <v>91</v>
      </c>
      <c r="AF74" s="175">
        <f>ROUNDDOWN(AF73,0)</f>
        <v>0</v>
      </c>
      <c r="AG74" s="176" t="s">
        <v>90</v>
      </c>
      <c r="AH74" s="177">
        <f>(AF73-AF74)*60</f>
        <v>0</v>
      </c>
      <c r="AI74" s="178" t="s">
        <v>91</v>
      </c>
      <c r="AJ74" s="450"/>
      <c r="AK74" s="150"/>
      <c r="AL74" s="186"/>
      <c r="AM74" s="186"/>
      <c r="AN74" s="47"/>
      <c r="AO74" s="564"/>
      <c r="AP74" s="565"/>
      <c r="AQ74" s="565"/>
      <c r="AR74" s="565"/>
      <c r="AS74" s="565"/>
      <c r="AT74" s="566"/>
      <c r="AU74" s="51"/>
    </row>
    <row r="75" spans="2:47" hidden="1" x14ac:dyDescent="0.2">
      <c r="B75" s="324"/>
      <c r="C75" s="194" t="s">
        <v>96</v>
      </c>
      <c r="D75" s="452">
        <f>MAX(F72,IF($U$14=$AM$14,$AE$14,HLOOKUP(G72,Rates,$AL$14,FALSE)))</f>
        <v>9.5</v>
      </c>
      <c r="E75" s="415"/>
      <c r="F75" s="415"/>
      <c r="G75" s="430"/>
      <c r="H75" s="414">
        <f>MAX(J72,IF($U$14=$AM$14,$AE$14,HLOOKUP(K72,Rates,$AL$14,FALSE)))</f>
        <v>9.5</v>
      </c>
      <c r="I75" s="415"/>
      <c r="J75" s="415"/>
      <c r="K75" s="430"/>
      <c r="L75" s="414">
        <f>MAX(N72,IF($U$14=$AM$14,$AE$14,HLOOKUP(O72,Rates,$AL$14,FALSE)))</f>
        <v>9.5</v>
      </c>
      <c r="M75" s="415"/>
      <c r="N75" s="415"/>
      <c r="O75" s="430"/>
      <c r="P75" s="414">
        <f>MAX(R72,IF($U$14=$AM$14,$AE$14,HLOOKUP(S72,Rates,$AL$14,FALSE)))</f>
        <v>9.5</v>
      </c>
      <c r="Q75" s="415"/>
      <c r="R75" s="415"/>
      <c r="S75" s="430"/>
      <c r="T75" s="414">
        <f>MAX(V72,IF($U$14=$AM$14,$AE$14,HLOOKUP(W72,Rates,$AL$14,FALSE)))</f>
        <v>9.5</v>
      </c>
      <c r="U75" s="415"/>
      <c r="V75" s="415"/>
      <c r="W75" s="430"/>
      <c r="X75" s="414">
        <f>MAX(Z72,IF($U$14=$AM$14,$AE$14,HLOOKUP(AA72,Rates,$AL$14,FALSE)))</f>
        <v>9.5</v>
      </c>
      <c r="Y75" s="415"/>
      <c r="Z75" s="415"/>
      <c r="AA75" s="430"/>
      <c r="AB75" s="414">
        <f>MAX(AD72,IF($U$14=$AM$14,$AE$14,HLOOKUP(AE72,Rates,$AL$14,FALSE)))</f>
        <v>9.5</v>
      </c>
      <c r="AC75" s="415"/>
      <c r="AD75" s="415"/>
      <c r="AE75" s="416"/>
      <c r="AF75" s="408">
        <f>SUMPRODUCT(D75:AE75,D73:AE73)</f>
        <v>0</v>
      </c>
      <c r="AG75" s="409"/>
      <c r="AH75" s="409"/>
      <c r="AI75" s="410"/>
      <c r="AJ75" s="450"/>
      <c r="AK75" s="150"/>
      <c r="AL75" s="334">
        <f>AF75*IF($U$14="Demonstrator Rate",0.1711,0.1207)</f>
        <v>0</v>
      </c>
      <c r="AM75" s="186"/>
      <c r="AN75" s="47"/>
      <c r="AO75" s="564"/>
      <c r="AP75" s="565"/>
      <c r="AQ75" s="565"/>
      <c r="AR75" s="565"/>
      <c r="AS75" s="565"/>
      <c r="AT75" s="566"/>
      <c r="AU75" s="51"/>
    </row>
    <row r="76" spans="2:47" s="65" customFormat="1" hidden="1" x14ac:dyDescent="0.2">
      <c r="B76" s="325"/>
      <c r="C76" s="164" t="s">
        <v>97</v>
      </c>
      <c r="D76" s="191">
        <f>DATEDIF($D$6,D$67,"Y")</f>
        <v>24</v>
      </c>
      <c r="E76" s="166">
        <f>VLOOKUP(D76,Rates!$B:$C,2,1)</f>
        <v>5</v>
      </c>
      <c r="F76" s="170">
        <f>HLOOKUP(G76,Rates,E76,FALSE)</f>
        <v>9.5</v>
      </c>
      <c r="G76" s="168" t="str">
        <f>HLOOKUP(D$67,Rates!$1:$2,2,1)</f>
        <v>J</v>
      </c>
      <c r="H76" s="169">
        <f>DATEDIF($D$6,H$67,"Y")</f>
        <v>24</v>
      </c>
      <c r="I76" s="166">
        <f>VLOOKUP(H76,Rates!$B:$C,2,1)</f>
        <v>5</v>
      </c>
      <c r="J76" s="170">
        <f>HLOOKUP(K76,Rates,I76,FALSE)</f>
        <v>9.5</v>
      </c>
      <c r="K76" s="168" t="str">
        <f>HLOOKUP(H$67,Rates!$1:$2,2,1)</f>
        <v>J</v>
      </c>
      <c r="L76" s="169">
        <f>DATEDIF($D$6,L$67,"Y")</f>
        <v>24</v>
      </c>
      <c r="M76" s="166">
        <f>VLOOKUP(L76,Rates!$B:$C,2,1)</f>
        <v>5</v>
      </c>
      <c r="N76" s="170">
        <f>HLOOKUP(O76,Rates,M76,FALSE)</f>
        <v>9.5</v>
      </c>
      <c r="O76" s="168" t="str">
        <f>HLOOKUP(L$67,Rates!$1:$2,2,1)</f>
        <v>J</v>
      </c>
      <c r="P76" s="169">
        <f>DATEDIF($D$6,P$67,"Y")</f>
        <v>24</v>
      </c>
      <c r="Q76" s="166">
        <f>VLOOKUP(P76,Rates!$B:$C,2,1)</f>
        <v>5</v>
      </c>
      <c r="R76" s="170">
        <f>HLOOKUP(S76,Rates,Q76,FALSE)</f>
        <v>9.5</v>
      </c>
      <c r="S76" s="168" t="str">
        <f>HLOOKUP(P$67,Rates!$1:$2,2,1)</f>
        <v>J</v>
      </c>
      <c r="T76" s="169">
        <f>DATEDIF($D$6,T$67,"Y")</f>
        <v>24</v>
      </c>
      <c r="U76" s="166">
        <f>VLOOKUP(T76,Rates!$B:$C,2,1)</f>
        <v>5</v>
      </c>
      <c r="V76" s="170">
        <f>HLOOKUP(W76,Rates,U76,FALSE)</f>
        <v>9.5</v>
      </c>
      <c r="W76" s="168" t="str">
        <f>HLOOKUP(T$67,Rates!$1:$2,2,1)</f>
        <v>J</v>
      </c>
      <c r="X76" s="169">
        <f>DATEDIF($D$6,X$67,"Y")</f>
        <v>24</v>
      </c>
      <c r="Y76" s="166">
        <f>VLOOKUP(X76,Rates!$B:$C,2,1)</f>
        <v>5</v>
      </c>
      <c r="Z76" s="170">
        <f>HLOOKUP(AA76,Rates,Y76,FALSE)</f>
        <v>9.5</v>
      </c>
      <c r="AA76" s="168" t="str">
        <f>HLOOKUP(X$67,Rates!$1:$2,2,1)</f>
        <v>J</v>
      </c>
      <c r="AB76" s="169">
        <f>DATEDIF($D$6,AB$67,"Y")</f>
        <v>24</v>
      </c>
      <c r="AC76" s="166">
        <f>VLOOKUP(AB76,Rates!$B:$C,2,1)</f>
        <v>5</v>
      </c>
      <c r="AD76" s="170">
        <f>HLOOKUP(AE76,Rates,AC76,FALSE)</f>
        <v>9.5</v>
      </c>
      <c r="AE76" s="168" t="str">
        <f>HLOOKUP(AB$67,Rates!$1:$2,2,1)</f>
        <v>J</v>
      </c>
      <c r="AF76" s="405"/>
      <c r="AG76" s="406"/>
      <c r="AH76" s="406"/>
      <c r="AI76" s="407"/>
      <c r="AJ76" s="450"/>
      <c r="AK76" s="150"/>
      <c r="AM76" s="186"/>
      <c r="AN76" s="151"/>
      <c r="AO76" s="564"/>
      <c r="AP76" s="565"/>
      <c r="AQ76" s="565"/>
      <c r="AR76" s="565"/>
      <c r="AS76" s="565"/>
      <c r="AT76" s="566"/>
      <c r="AU76" s="152"/>
    </row>
    <row r="77" spans="2:47" s="65" customFormat="1" hidden="1" x14ac:dyDescent="0.2">
      <c r="B77" s="325"/>
      <c r="C77" s="164" t="s">
        <v>98</v>
      </c>
      <c r="D77" s="388">
        <f>D78+(F78/60)</f>
        <v>0</v>
      </c>
      <c r="E77" s="389"/>
      <c r="F77" s="389"/>
      <c r="G77" s="411"/>
      <c r="H77" s="389">
        <f>H78+(J78/60)</f>
        <v>0</v>
      </c>
      <c r="I77" s="389"/>
      <c r="J77" s="389"/>
      <c r="K77" s="411"/>
      <c r="L77" s="389">
        <f>L78+(N78/60)</f>
        <v>0</v>
      </c>
      <c r="M77" s="389"/>
      <c r="N77" s="389"/>
      <c r="O77" s="411"/>
      <c r="P77" s="389">
        <f>P78+(R78/60)</f>
        <v>0</v>
      </c>
      <c r="Q77" s="389"/>
      <c r="R77" s="389"/>
      <c r="S77" s="411"/>
      <c r="T77" s="389">
        <f>T78+(V78/60)</f>
        <v>0</v>
      </c>
      <c r="U77" s="389"/>
      <c r="V77" s="389"/>
      <c r="W77" s="411"/>
      <c r="X77" s="389">
        <f>X78+(Z78/60)</f>
        <v>0</v>
      </c>
      <c r="Y77" s="389"/>
      <c r="Z77" s="389"/>
      <c r="AA77" s="411"/>
      <c r="AB77" s="389">
        <f>AB78+(AD78/60)</f>
        <v>0</v>
      </c>
      <c r="AC77" s="389"/>
      <c r="AD77" s="389"/>
      <c r="AE77" s="411"/>
      <c r="AF77" s="388">
        <f>SUM(D77:AE77)</f>
        <v>0</v>
      </c>
      <c r="AG77" s="389"/>
      <c r="AH77" s="389"/>
      <c r="AI77" s="390"/>
      <c r="AJ77" s="450"/>
      <c r="AK77" s="150"/>
      <c r="AM77" s="186"/>
      <c r="AN77" s="151"/>
      <c r="AO77" s="564"/>
      <c r="AP77" s="565"/>
      <c r="AQ77" s="565"/>
      <c r="AR77" s="565"/>
      <c r="AS77" s="565"/>
      <c r="AT77" s="566"/>
      <c r="AU77" s="152"/>
    </row>
    <row r="78" spans="2:47" ht="20.25" hidden="1" customHeight="1" x14ac:dyDescent="0.2">
      <c r="B78" s="324"/>
      <c r="C78" s="193" t="s">
        <v>99</v>
      </c>
      <c r="D78" s="181"/>
      <c r="E78" s="172" t="s">
        <v>90</v>
      </c>
      <c r="F78" s="182"/>
      <c r="G78" s="173" t="s">
        <v>91</v>
      </c>
      <c r="H78" s="183"/>
      <c r="I78" s="172" t="s">
        <v>90</v>
      </c>
      <c r="J78" s="182"/>
      <c r="K78" s="173" t="s">
        <v>91</v>
      </c>
      <c r="L78" s="183"/>
      <c r="M78" s="172" t="s">
        <v>90</v>
      </c>
      <c r="N78" s="182"/>
      <c r="O78" s="173" t="s">
        <v>91</v>
      </c>
      <c r="P78" s="183"/>
      <c r="Q78" s="172" t="s">
        <v>90</v>
      </c>
      <c r="R78" s="182"/>
      <c r="S78" s="173" t="s">
        <v>91</v>
      </c>
      <c r="T78" s="183"/>
      <c r="U78" s="172" t="s">
        <v>90</v>
      </c>
      <c r="V78" s="182"/>
      <c r="W78" s="173" t="s">
        <v>91</v>
      </c>
      <c r="X78" s="183"/>
      <c r="Y78" s="172" t="s">
        <v>90</v>
      </c>
      <c r="Z78" s="182"/>
      <c r="AA78" s="173" t="s">
        <v>91</v>
      </c>
      <c r="AB78" s="183"/>
      <c r="AC78" s="172" t="s">
        <v>90</v>
      </c>
      <c r="AD78" s="182"/>
      <c r="AE78" s="174" t="s">
        <v>91</v>
      </c>
      <c r="AF78" s="175">
        <f>ROUNDDOWN(AF77,0)</f>
        <v>0</v>
      </c>
      <c r="AG78" s="176" t="s">
        <v>90</v>
      </c>
      <c r="AH78" s="177">
        <f>(AF77-AF78)*60</f>
        <v>0</v>
      </c>
      <c r="AI78" s="178" t="s">
        <v>91</v>
      </c>
      <c r="AJ78" s="450"/>
      <c r="AK78" s="150"/>
      <c r="AL78" s="186"/>
      <c r="AM78" s="186"/>
      <c r="AN78" s="47"/>
      <c r="AO78" s="564"/>
      <c r="AP78" s="565"/>
      <c r="AQ78" s="565"/>
      <c r="AR78" s="565"/>
      <c r="AS78" s="565"/>
      <c r="AT78" s="566"/>
      <c r="AU78" s="51"/>
    </row>
    <row r="79" spans="2:47" hidden="1" x14ac:dyDescent="0.2">
      <c r="B79" s="324"/>
      <c r="C79" s="193" t="s">
        <v>100</v>
      </c>
      <c r="D79" s="556">
        <f>MAX(F76,IF($U$16=$AM$16,$AE$16,HLOOKUP(G76,Rates,$AL$16,FALSE)))</f>
        <v>9.5</v>
      </c>
      <c r="E79" s="398"/>
      <c r="F79" s="398"/>
      <c r="G79" s="399"/>
      <c r="H79" s="397">
        <f>MAX(J76,IF($U$16=$AM$16,$AE$16,HLOOKUP(K76,Rates,$AL$16,FALSE)))</f>
        <v>9.5</v>
      </c>
      <c r="I79" s="398"/>
      <c r="J79" s="398"/>
      <c r="K79" s="399"/>
      <c r="L79" s="397">
        <f>MAX(N76,IF($U$16=$AM$16,$AE$16,HLOOKUP(O76,Rates,$AL$16,FALSE)))</f>
        <v>9.5</v>
      </c>
      <c r="M79" s="398"/>
      <c r="N79" s="398"/>
      <c r="O79" s="399"/>
      <c r="P79" s="397">
        <f>MAX(R76,IF($U$16=$AM$16,$AE$16,HLOOKUP(S76,Rates,$AL$16,FALSE)))</f>
        <v>9.5</v>
      </c>
      <c r="Q79" s="398"/>
      <c r="R79" s="398"/>
      <c r="S79" s="399"/>
      <c r="T79" s="397">
        <f>MAX(V76,IF($U$16=$AM$16,$AE$16,HLOOKUP(W76,Rates,$AL$16,FALSE)))</f>
        <v>9.5</v>
      </c>
      <c r="U79" s="398"/>
      <c r="V79" s="398"/>
      <c r="W79" s="399"/>
      <c r="X79" s="397">
        <f>MAX(Z76,IF($U$16=$AM$16,$AE$16,HLOOKUP(AA76,Rates,$AL$16,FALSE)))</f>
        <v>9.5</v>
      </c>
      <c r="Y79" s="398"/>
      <c r="Z79" s="398"/>
      <c r="AA79" s="399"/>
      <c r="AB79" s="397">
        <f>MAX(AD76,IF($U$16=$AM$16,$AE$16,HLOOKUP(AE76,Rates,$AL$16,FALSE)))</f>
        <v>9.5</v>
      </c>
      <c r="AC79" s="398"/>
      <c r="AD79" s="398"/>
      <c r="AE79" s="400"/>
      <c r="AF79" s="408">
        <f>SUMPRODUCT(D79:AE79,D77:AE77)</f>
        <v>0</v>
      </c>
      <c r="AG79" s="409"/>
      <c r="AH79" s="409"/>
      <c r="AI79" s="410"/>
      <c r="AJ79" s="450"/>
      <c r="AK79" s="150"/>
      <c r="AL79" s="334">
        <f>AF79*IF($U$16="Demonstrator Rate",0.1711,0.1207)</f>
        <v>0</v>
      </c>
      <c r="AM79" s="186"/>
      <c r="AN79" s="47"/>
      <c r="AO79" s="564"/>
      <c r="AP79" s="565"/>
      <c r="AQ79" s="565"/>
      <c r="AR79" s="565"/>
      <c r="AS79" s="565"/>
      <c r="AT79" s="566"/>
      <c r="AU79" s="51"/>
    </row>
    <row r="80" spans="2:47" s="65" customFormat="1" hidden="1" x14ac:dyDescent="0.2">
      <c r="B80" s="325"/>
      <c r="C80" s="293" t="s">
        <v>101</v>
      </c>
      <c r="D80" s="572">
        <f>((D70+(F70/60))*D71)+((D74+(F74/60))*D75)+((D78+(F78/60))*D79)</f>
        <v>0</v>
      </c>
      <c r="E80" s="395"/>
      <c r="F80" s="395"/>
      <c r="G80" s="396"/>
      <c r="H80" s="394">
        <f>((H70+(J70/60))*H71)+((H74+(J74/60))*H75)+((H78+(J78/60))*H79)</f>
        <v>0</v>
      </c>
      <c r="I80" s="395"/>
      <c r="J80" s="395"/>
      <c r="K80" s="396"/>
      <c r="L80" s="394">
        <f>((L70+(N70/60))*L71)+((L74+(N74/60))*L75)+((L78+(N78/60))*L79)</f>
        <v>0</v>
      </c>
      <c r="M80" s="395"/>
      <c r="N80" s="395"/>
      <c r="O80" s="396"/>
      <c r="P80" s="394">
        <f>((P70+(R70/60))*P71)+((P74+(R74/60))*P75)+((P78+(R78/60))*P79)</f>
        <v>0</v>
      </c>
      <c r="Q80" s="395"/>
      <c r="R80" s="395"/>
      <c r="S80" s="396"/>
      <c r="T80" s="394">
        <f>((T70+(V70/60))*T71)+((T74+(V74/60))*T75)+((T78+(V78/60))*T79)</f>
        <v>0</v>
      </c>
      <c r="U80" s="395"/>
      <c r="V80" s="395"/>
      <c r="W80" s="396"/>
      <c r="X80" s="394">
        <f>((X70+(Z70/60))*X71)+((X74+(Z74/60))*X75)+((X78+(Z78/60))*X79)</f>
        <v>0</v>
      </c>
      <c r="Y80" s="395"/>
      <c r="Z80" s="395"/>
      <c r="AA80" s="396"/>
      <c r="AB80" s="394">
        <f>((AB70+(AD70/60))*AB71)+((AB74+(AD74/60))*AB75)+((AB78+(AD78/60))*AB79)</f>
        <v>0</v>
      </c>
      <c r="AC80" s="395"/>
      <c r="AD80" s="395"/>
      <c r="AE80" s="557"/>
      <c r="AF80" s="424">
        <f>AF79+AF75+AF71</f>
        <v>0</v>
      </c>
      <c r="AG80" s="425"/>
      <c r="AH80" s="425"/>
      <c r="AI80" s="426"/>
      <c r="AJ80" s="450"/>
      <c r="AK80" s="150"/>
      <c r="AL80" s="185">
        <f>AF69+AF73+AF77+AF81</f>
        <v>0</v>
      </c>
      <c r="AM80" s="186" t="str">
        <f>IF(AND(AL80&gt;0,AD8="Yes",OR(D82="",F82="",H82="",J82="",L82="",N82="",P82="",R82="",T82="",V82="",X82="",Z82="",AB82="",AD82="")),"FALSE","TRUE")</f>
        <v>TRUE</v>
      </c>
      <c r="AN80" s="151"/>
      <c r="AO80" s="564"/>
      <c r="AP80" s="565"/>
      <c r="AQ80" s="565"/>
      <c r="AR80" s="565"/>
      <c r="AS80" s="565"/>
      <c r="AT80" s="566"/>
      <c r="AU80" s="152"/>
    </row>
    <row r="81" spans="2:47" s="65" customFormat="1" hidden="1" x14ac:dyDescent="0.2">
      <c r="B81" s="325"/>
      <c r="C81" s="164" t="s">
        <v>102</v>
      </c>
      <c r="D81" s="412">
        <f>D82+(F82/60)</f>
        <v>0</v>
      </c>
      <c r="E81" s="403"/>
      <c r="F81" s="403"/>
      <c r="G81" s="404"/>
      <c r="H81" s="403">
        <f>H82+(J82/60)</f>
        <v>0</v>
      </c>
      <c r="I81" s="403"/>
      <c r="J81" s="403"/>
      <c r="K81" s="404"/>
      <c r="L81" s="403">
        <f>L82+(N82/60)</f>
        <v>0</v>
      </c>
      <c r="M81" s="403"/>
      <c r="N81" s="403"/>
      <c r="O81" s="404"/>
      <c r="P81" s="403">
        <f>P82+(R82/60)</f>
        <v>0</v>
      </c>
      <c r="Q81" s="403"/>
      <c r="R81" s="403"/>
      <c r="S81" s="404"/>
      <c r="T81" s="403">
        <f>T82+(V82/60)</f>
        <v>0</v>
      </c>
      <c r="U81" s="403"/>
      <c r="V81" s="403"/>
      <c r="W81" s="404"/>
      <c r="X81" s="403">
        <f>X82+(Z82/60)</f>
        <v>0</v>
      </c>
      <c r="Y81" s="403"/>
      <c r="Z81" s="403"/>
      <c r="AA81" s="404"/>
      <c r="AB81" s="403">
        <f>AB82+(AD82/60)</f>
        <v>0</v>
      </c>
      <c r="AC81" s="403"/>
      <c r="AD81" s="403"/>
      <c r="AE81" s="404"/>
      <c r="AF81" s="412">
        <f>SUM(D81:AE81)</f>
        <v>0</v>
      </c>
      <c r="AG81" s="403"/>
      <c r="AH81" s="403"/>
      <c r="AI81" s="413"/>
      <c r="AJ81" s="450"/>
      <c r="AK81" s="150"/>
      <c r="AL81" s="185"/>
      <c r="AM81" s="186"/>
      <c r="AN81" s="151"/>
      <c r="AO81" s="564"/>
      <c r="AP81" s="565"/>
      <c r="AQ81" s="565"/>
      <c r="AR81" s="565"/>
      <c r="AS81" s="565"/>
      <c r="AT81" s="566"/>
      <c r="AU81" s="152"/>
    </row>
    <row r="82" spans="2:47" ht="20.25" customHeight="1" x14ac:dyDescent="0.2">
      <c r="B82" s="324"/>
      <c r="C82" s="201" t="s">
        <v>104</v>
      </c>
      <c r="D82" s="181"/>
      <c r="E82" s="172" t="s">
        <v>90</v>
      </c>
      <c r="F82" s="182"/>
      <c r="G82" s="173" t="s">
        <v>91</v>
      </c>
      <c r="H82" s="183"/>
      <c r="I82" s="172" t="s">
        <v>90</v>
      </c>
      <c r="J82" s="182"/>
      <c r="K82" s="173" t="s">
        <v>91</v>
      </c>
      <c r="L82" s="183"/>
      <c r="M82" s="172" t="s">
        <v>90</v>
      </c>
      <c r="N82" s="182"/>
      <c r="O82" s="173" t="s">
        <v>91</v>
      </c>
      <c r="P82" s="183"/>
      <c r="Q82" s="172" t="s">
        <v>90</v>
      </c>
      <c r="R82" s="182"/>
      <c r="S82" s="173" t="s">
        <v>91</v>
      </c>
      <c r="T82" s="183"/>
      <c r="U82" s="172" t="s">
        <v>90</v>
      </c>
      <c r="V82" s="182"/>
      <c r="W82" s="173" t="s">
        <v>91</v>
      </c>
      <c r="X82" s="183"/>
      <c r="Y82" s="172" t="s">
        <v>90</v>
      </c>
      <c r="Z82" s="182"/>
      <c r="AA82" s="173" t="s">
        <v>91</v>
      </c>
      <c r="AB82" s="183"/>
      <c r="AC82" s="172" t="s">
        <v>90</v>
      </c>
      <c r="AD82" s="182"/>
      <c r="AE82" s="174" t="s">
        <v>91</v>
      </c>
      <c r="AF82" s="187">
        <f>ROUNDDOWN(AF81,0)</f>
        <v>0</v>
      </c>
      <c r="AG82" s="188" t="s">
        <v>90</v>
      </c>
      <c r="AH82" s="189">
        <f>ROUND((AF81-AF82)*60,0)</f>
        <v>0</v>
      </c>
      <c r="AI82" s="190" t="s">
        <v>91</v>
      </c>
      <c r="AJ82" s="450"/>
      <c r="AK82" s="150"/>
      <c r="AL82" s="186"/>
      <c r="AM82" s="186"/>
      <c r="AN82" s="202"/>
      <c r="AO82" s="564"/>
      <c r="AP82" s="565"/>
      <c r="AQ82" s="565"/>
      <c r="AR82" s="565"/>
      <c r="AS82" s="565"/>
      <c r="AT82" s="566"/>
      <c r="AU82" s="51"/>
    </row>
    <row r="83" spans="2:47" x14ac:dyDescent="0.2">
      <c r="B83" s="324">
        <f>B67+7</f>
        <v>44739</v>
      </c>
      <c r="C83" s="339" t="s">
        <v>85</v>
      </c>
      <c r="D83" s="498">
        <f>IF(ISNA(B83),"",B83)</f>
        <v>44739</v>
      </c>
      <c r="E83" s="392"/>
      <c r="F83" s="392"/>
      <c r="G83" s="393"/>
      <c r="H83" s="391">
        <f>IF(ISNA(B83),"",D83+1)</f>
        <v>44740</v>
      </c>
      <c r="I83" s="392"/>
      <c r="J83" s="392"/>
      <c r="K83" s="393"/>
      <c r="L83" s="391">
        <f>IF(ISNA(B83),"",H83+1)</f>
        <v>44741</v>
      </c>
      <c r="M83" s="392"/>
      <c r="N83" s="392"/>
      <c r="O83" s="393"/>
      <c r="P83" s="391">
        <f>IF(ISNA(B83),"",L83+1)</f>
        <v>44742</v>
      </c>
      <c r="Q83" s="392"/>
      <c r="R83" s="392"/>
      <c r="S83" s="393"/>
      <c r="T83" s="391">
        <f>IF(ISNA(B83),"",P83+1)</f>
        <v>44743</v>
      </c>
      <c r="U83" s="392"/>
      <c r="V83" s="392"/>
      <c r="W83" s="393"/>
      <c r="X83" s="391">
        <f>IF(ISNA(B83),"",T83+1)</f>
        <v>44744</v>
      </c>
      <c r="Y83" s="392"/>
      <c r="Z83" s="392"/>
      <c r="AA83" s="393"/>
      <c r="AB83" s="391">
        <f>IF(ISNA(B83),"",X83+1)</f>
        <v>44745</v>
      </c>
      <c r="AC83" s="392"/>
      <c r="AD83" s="392"/>
      <c r="AE83" s="434"/>
      <c r="AF83" s="431" t="str">
        <f>IF(AD8="Yes",VLOOKUP(B83,TermTime,2,FALSE),"Week Total")</f>
        <v>Week Total</v>
      </c>
      <c r="AG83" s="432"/>
      <c r="AH83" s="432"/>
      <c r="AI83" s="433"/>
      <c r="AJ83" s="450" t="str">
        <f>IF(OR(AL96&gt;36,AM96="FALSE",AND(AL96&gt;20,AD8="Yes")),"WARNING","")</f>
        <v/>
      </c>
      <c r="AK83" s="150"/>
      <c r="AL83" s="186"/>
      <c r="AM83" s="186"/>
      <c r="AN83" s="202"/>
      <c r="AO83" s="564"/>
      <c r="AP83" s="565"/>
      <c r="AQ83" s="565"/>
      <c r="AR83" s="565"/>
      <c r="AS83" s="565"/>
      <c r="AT83" s="566"/>
      <c r="AU83" s="51"/>
    </row>
    <row r="84" spans="2:47" s="65" customFormat="1" hidden="1" x14ac:dyDescent="0.2">
      <c r="B84" s="325"/>
      <c r="C84" s="164" t="s">
        <v>87</v>
      </c>
      <c r="D84" s="191">
        <f>DATEDIF($D$6,D$83,"Y")</f>
        <v>24</v>
      </c>
      <c r="E84" s="192">
        <f>VLOOKUP(D84,Rates!$B:$C,2,1)</f>
        <v>5</v>
      </c>
      <c r="F84" s="170">
        <f>HLOOKUP(G84,Rates,E84,FALSE)</f>
        <v>9.5</v>
      </c>
      <c r="G84" s="180" t="str">
        <f>HLOOKUP(D$83,Rates!$1:$2,2,1)</f>
        <v>J</v>
      </c>
      <c r="H84" s="169">
        <f>DATEDIF($D$6,H$83,"Y")</f>
        <v>24</v>
      </c>
      <c r="I84" s="192">
        <f>VLOOKUP(H84,Rates!$B:$C,2,1)</f>
        <v>5</v>
      </c>
      <c r="J84" s="170">
        <f>HLOOKUP(K84,Rates,I84,FALSE)</f>
        <v>9.5</v>
      </c>
      <c r="K84" s="180" t="str">
        <f>HLOOKUP(H$83,Rates!$1:$2,2,1)</f>
        <v>J</v>
      </c>
      <c r="L84" s="169">
        <f>DATEDIF($D$6,L$83,"Y")</f>
        <v>24</v>
      </c>
      <c r="M84" s="192">
        <f>VLOOKUP(L84,Rates!$B:$C,2,1)</f>
        <v>5</v>
      </c>
      <c r="N84" s="170">
        <f>HLOOKUP(O84,Rates,M84,FALSE)</f>
        <v>9.5</v>
      </c>
      <c r="O84" s="180" t="str">
        <f>HLOOKUP(L$83,Rates!$1:$2,2,1)</f>
        <v>J</v>
      </c>
      <c r="P84" s="169">
        <f>DATEDIF($D$6,P$83,"Y")</f>
        <v>24</v>
      </c>
      <c r="Q84" s="192">
        <f>VLOOKUP(P84,Rates!$B:$C,2,1)</f>
        <v>5</v>
      </c>
      <c r="R84" s="170">
        <f>HLOOKUP(S84,Rates,Q84,FALSE)</f>
        <v>9.5</v>
      </c>
      <c r="S84" s="180" t="str">
        <f>HLOOKUP(P$83,Rates!$1:$2,2,1)</f>
        <v>J</v>
      </c>
      <c r="T84" s="169">
        <f>DATEDIF($D$6,T$83,"Y")</f>
        <v>24</v>
      </c>
      <c r="U84" s="192">
        <f>VLOOKUP(T84,Rates!$B:$C,2,1)</f>
        <v>5</v>
      </c>
      <c r="V84" s="170">
        <f>HLOOKUP(W84,Rates,U84,FALSE)</f>
        <v>9.5</v>
      </c>
      <c r="W84" s="180" t="str">
        <f>HLOOKUP(T$83,Rates!$1:$2,2,1)</f>
        <v>J</v>
      </c>
      <c r="X84" s="169">
        <f>DATEDIF($D$6,X$83,"Y")</f>
        <v>24</v>
      </c>
      <c r="Y84" s="192">
        <f>VLOOKUP(X84,Rates!$B:$C,2,1)</f>
        <v>5</v>
      </c>
      <c r="Z84" s="170">
        <f>HLOOKUP(AA84,Rates,Y84,FALSE)</f>
        <v>9.5</v>
      </c>
      <c r="AA84" s="180" t="str">
        <f>HLOOKUP(X$83,Rates!$1:$2,2,1)</f>
        <v>J</v>
      </c>
      <c r="AB84" s="169">
        <f>ROUNDDOWN(YEARFRAC($D$6,AB$83),0)</f>
        <v>24</v>
      </c>
      <c r="AC84" s="192">
        <f>VLOOKUP(AB84,Rates!$B:$C,2,1)</f>
        <v>5</v>
      </c>
      <c r="AD84" s="170">
        <f>HLOOKUP(AE84,Rates,AC84,FALSE)</f>
        <v>9.5</v>
      </c>
      <c r="AE84" s="180" t="str">
        <f>HLOOKUP(AB$83,Rates!$1:$2,2,1)</f>
        <v>J</v>
      </c>
      <c r="AF84" s="405"/>
      <c r="AG84" s="406"/>
      <c r="AH84" s="406"/>
      <c r="AI84" s="407"/>
      <c r="AJ84" s="450"/>
      <c r="AK84" s="150"/>
      <c r="AL84" s="186"/>
      <c r="AM84" s="186"/>
      <c r="AN84" s="294"/>
      <c r="AO84" s="564"/>
      <c r="AP84" s="565"/>
      <c r="AQ84" s="565"/>
      <c r="AR84" s="565"/>
      <c r="AS84" s="565"/>
      <c r="AT84" s="566"/>
      <c r="AU84" s="152"/>
    </row>
    <row r="85" spans="2:47" s="65" customFormat="1" hidden="1" x14ac:dyDescent="0.2">
      <c r="B85" s="325"/>
      <c r="C85" s="164" t="s">
        <v>88</v>
      </c>
      <c r="D85" s="388">
        <f>D86+(F86/60)</f>
        <v>0</v>
      </c>
      <c r="E85" s="389"/>
      <c r="F85" s="389"/>
      <c r="G85" s="411"/>
      <c r="H85" s="389">
        <f>H86+(J86/60)</f>
        <v>0</v>
      </c>
      <c r="I85" s="389"/>
      <c r="J85" s="389"/>
      <c r="K85" s="411"/>
      <c r="L85" s="389">
        <f>L86+(N86/60)</f>
        <v>0</v>
      </c>
      <c r="M85" s="389"/>
      <c r="N85" s="389"/>
      <c r="O85" s="411"/>
      <c r="P85" s="389">
        <f>P86+(R86/60)</f>
        <v>0</v>
      </c>
      <c r="Q85" s="389"/>
      <c r="R85" s="389"/>
      <c r="S85" s="411"/>
      <c r="T85" s="389">
        <f>T86+(V86/60)</f>
        <v>0</v>
      </c>
      <c r="U85" s="389"/>
      <c r="V85" s="389"/>
      <c r="W85" s="411"/>
      <c r="X85" s="389">
        <f>X86+(Z86/60)</f>
        <v>0</v>
      </c>
      <c r="Y85" s="389"/>
      <c r="Z85" s="389"/>
      <c r="AA85" s="411"/>
      <c r="AB85" s="389">
        <f>AB86+(AD86/60)</f>
        <v>0</v>
      </c>
      <c r="AC85" s="389"/>
      <c r="AD85" s="389"/>
      <c r="AE85" s="411"/>
      <c r="AF85" s="388">
        <f>SUM(D85:AE85)</f>
        <v>0</v>
      </c>
      <c r="AG85" s="389"/>
      <c r="AH85" s="389"/>
      <c r="AI85" s="390"/>
      <c r="AJ85" s="450"/>
      <c r="AK85" s="150"/>
      <c r="AL85" s="186"/>
      <c r="AM85" s="186"/>
      <c r="AN85" s="294"/>
      <c r="AO85" s="564"/>
      <c r="AP85" s="565"/>
      <c r="AQ85" s="565"/>
      <c r="AR85" s="565"/>
      <c r="AS85" s="565"/>
      <c r="AT85" s="566"/>
      <c r="AU85" s="152"/>
    </row>
    <row r="86" spans="2:47" ht="20.25" customHeight="1" x14ac:dyDescent="0.2">
      <c r="B86" s="324"/>
      <c r="C86" s="193" t="s">
        <v>89</v>
      </c>
      <c r="D86" s="181"/>
      <c r="E86" s="172" t="s">
        <v>90</v>
      </c>
      <c r="F86" s="182"/>
      <c r="G86" s="173" t="s">
        <v>91</v>
      </c>
      <c r="H86" s="183"/>
      <c r="I86" s="172" t="s">
        <v>90</v>
      </c>
      <c r="J86" s="182"/>
      <c r="K86" s="173" t="s">
        <v>91</v>
      </c>
      <c r="L86" s="183"/>
      <c r="M86" s="172" t="s">
        <v>90</v>
      </c>
      <c r="N86" s="182"/>
      <c r="O86" s="173" t="s">
        <v>91</v>
      </c>
      <c r="P86" s="183"/>
      <c r="Q86" s="172" t="s">
        <v>90</v>
      </c>
      <c r="R86" s="182"/>
      <c r="S86" s="173" t="s">
        <v>91</v>
      </c>
      <c r="T86" s="183"/>
      <c r="U86" s="172" t="s">
        <v>90</v>
      </c>
      <c r="V86" s="182"/>
      <c r="W86" s="173" t="s">
        <v>91</v>
      </c>
      <c r="X86" s="183"/>
      <c r="Y86" s="172" t="s">
        <v>90</v>
      </c>
      <c r="Z86" s="182"/>
      <c r="AA86" s="173" t="s">
        <v>91</v>
      </c>
      <c r="AB86" s="183"/>
      <c r="AC86" s="172" t="s">
        <v>90</v>
      </c>
      <c r="AD86" s="182"/>
      <c r="AE86" s="174" t="s">
        <v>91</v>
      </c>
      <c r="AF86" s="175">
        <f>ROUNDDOWN(AF85,0)</f>
        <v>0</v>
      </c>
      <c r="AG86" s="176" t="s">
        <v>90</v>
      </c>
      <c r="AH86" s="177">
        <f>(AF85-AF86)*60</f>
        <v>0</v>
      </c>
      <c r="AI86" s="178" t="s">
        <v>91</v>
      </c>
      <c r="AJ86" s="450"/>
      <c r="AK86" s="150"/>
      <c r="AL86" s="186"/>
      <c r="AM86" s="186"/>
      <c r="AN86" s="202"/>
      <c r="AO86" s="564"/>
      <c r="AP86" s="565"/>
      <c r="AQ86" s="565"/>
      <c r="AR86" s="565"/>
      <c r="AS86" s="565"/>
      <c r="AT86" s="566"/>
      <c r="AU86" s="203"/>
    </row>
    <row r="87" spans="2:47" x14ac:dyDescent="0.2">
      <c r="B87" s="324"/>
      <c r="C87" s="194" t="s">
        <v>92</v>
      </c>
      <c r="D87" s="452">
        <f>MAX(F84,IF($U$12=$AM$12,$AE$12,HLOOKUP(G84,Rates,$AL$12,FALSE)))</f>
        <v>13.6</v>
      </c>
      <c r="E87" s="415"/>
      <c r="F87" s="415"/>
      <c r="G87" s="430"/>
      <c r="H87" s="414">
        <f>MAX(J84,IF($U$12=$AM$12,$AE$12,HLOOKUP(K84,Rates,$AL$12,FALSE)))</f>
        <v>13.6</v>
      </c>
      <c r="I87" s="415"/>
      <c r="J87" s="415"/>
      <c r="K87" s="430"/>
      <c r="L87" s="414">
        <f>MAX(N84,IF($U$12=$AM$12,$AE$12,HLOOKUP(O84,Rates,$AL$12,FALSE)))</f>
        <v>13.6</v>
      </c>
      <c r="M87" s="415"/>
      <c r="N87" s="415"/>
      <c r="O87" s="430"/>
      <c r="P87" s="414">
        <f>MAX(R84,IF($U$12=$AM$12,$AE$12,HLOOKUP(S84,Rates,$AL$12,FALSE)))</f>
        <v>13.6</v>
      </c>
      <c r="Q87" s="415"/>
      <c r="R87" s="415"/>
      <c r="S87" s="430"/>
      <c r="T87" s="414">
        <f>MAX(V84,IF($U$12=$AM$12,$AE$12,HLOOKUP(W84,Rates,$AL$12,FALSE)))</f>
        <v>13.6</v>
      </c>
      <c r="U87" s="415"/>
      <c r="V87" s="415"/>
      <c r="W87" s="430"/>
      <c r="X87" s="414">
        <f>MAX(Z84,IF($U$12=$AM$12,$AE$12,HLOOKUP(AA84,Rates,$AL$12,FALSE)))</f>
        <v>13.6</v>
      </c>
      <c r="Y87" s="415"/>
      <c r="Z87" s="415"/>
      <c r="AA87" s="430"/>
      <c r="AB87" s="414">
        <f>MAX(AD84,IF($U$12=$AM$12,$AE$12,HLOOKUP(AE84,Rates,$AL$12,FALSE)))</f>
        <v>13.6</v>
      </c>
      <c r="AC87" s="415"/>
      <c r="AD87" s="415"/>
      <c r="AE87" s="416"/>
      <c r="AF87" s="408">
        <f>IF(AM18&lt;&gt;5,0,SUMPRODUCT(D87:AE87,D85:AE85))</f>
        <v>0</v>
      </c>
      <c r="AG87" s="409"/>
      <c r="AH87" s="409"/>
      <c r="AI87" s="410"/>
      <c r="AJ87" s="450"/>
      <c r="AK87" s="150"/>
      <c r="AL87" s="334">
        <f>AF87*IF($U$12="Demonstrator Rate",0.1711,0.1207)</f>
        <v>0</v>
      </c>
      <c r="AM87" s="186"/>
      <c r="AN87" s="202"/>
      <c r="AO87" s="567"/>
      <c r="AP87" s="568"/>
      <c r="AQ87" s="568"/>
      <c r="AR87" s="568"/>
      <c r="AS87" s="568"/>
      <c r="AT87" s="569"/>
      <c r="AU87" s="203"/>
    </row>
    <row r="88" spans="2:47" s="65" customFormat="1" hidden="1" x14ac:dyDescent="0.2">
      <c r="B88" s="325"/>
      <c r="C88" s="164" t="s">
        <v>93</v>
      </c>
      <c r="D88" s="191">
        <f>DATEDIF($D$6,D$83,"Y")</f>
        <v>24</v>
      </c>
      <c r="E88" s="192">
        <f>VLOOKUP(D88,Rates!$B:$C,2,1)</f>
        <v>5</v>
      </c>
      <c r="F88" s="170">
        <f>HLOOKUP(G88,Rates,E88,FALSE)</f>
        <v>9.5</v>
      </c>
      <c r="G88" s="180" t="str">
        <f>HLOOKUP(D$83,Rates!$1:$2,2,1)</f>
        <v>J</v>
      </c>
      <c r="H88" s="169">
        <f>DATEDIF($D$6,H$83,"Y")</f>
        <v>24</v>
      </c>
      <c r="I88" s="192">
        <f>VLOOKUP(H88,Rates!$B:$C,2,1)</f>
        <v>5</v>
      </c>
      <c r="J88" s="170">
        <f>HLOOKUP(K88,Rates,I88,FALSE)</f>
        <v>9.5</v>
      </c>
      <c r="K88" s="180" t="str">
        <f>HLOOKUP(H$83,Rates!$1:$2,2,1)</f>
        <v>J</v>
      </c>
      <c r="L88" s="169">
        <f>DATEDIF($D$6,L$83,"Y")</f>
        <v>24</v>
      </c>
      <c r="M88" s="192">
        <f>VLOOKUP(L88,Rates!$B:$C,2,1)</f>
        <v>5</v>
      </c>
      <c r="N88" s="170">
        <f>HLOOKUP(O88,Rates,M88,FALSE)</f>
        <v>9.5</v>
      </c>
      <c r="O88" s="180" t="str">
        <f>HLOOKUP(L$83,Rates!$1:$2,2,1)</f>
        <v>J</v>
      </c>
      <c r="P88" s="169">
        <f>DATEDIF($D$6,P$83,"Y")</f>
        <v>24</v>
      </c>
      <c r="Q88" s="192">
        <f>VLOOKUP(P88,Rates!$B:$C,2,1)</f>
        <v>5</v>
      </c>
      <c r="R88" s="170">
        <f>HLOOKUP(S88,Rates,Q88,FALSE)</f>
        <v>9.5</v>
      </c>
      <c r="S88" s="180" t="str">
        <f>HLOOKUP(P$83,Rates!$1:$2,2,1)</f>
        <v>J</v>
      </c>
      <c r="T88" s="169">
        <f>DATEDIF($D$6,T$83,"Y")</f>
        <v>24</v>
      </c>
      <c r="U88" s="192">
        <f>VLOOKUP(T88,Rates!$B:$C,2,1)</f>
        <v>5</v>
      </c>
      <c r="V88" s="170">
        <f>HLOOKUP(W88,Rates,U88,FALSE)</f>
        <v>9.5</v>
      </c>
      <c r="W88" s="180" t="str">
        <f>HLOOKUP(T$83,Rates!$1:$2,2,1)</f>
        <v>J</v>
      </c>
      <c r="X88" s="169">
        <f>DATEDIF($D$6,X$83,"Y")</f>
        <v>24</v>
      </c>
      <c r="Y88" s="192">
        <f>VLOOKUP(X88,Rates!$B:$C,2,1)</f>
        <v>5</v>
      </c>
      <c r="Z88" s="170">
        <f>HLOOKUP(AA88,Rates,Y88,FALSE)</f>
        <v>9.5</v>
      </c>
      <c r="AA88" s="180" t="str">
        <f>HLOOKUP(X$83,Rates!$1:$2,2,1)</f>
        <v>J</v>
      </c>
      <c r="AB88" s="169">
        <f>ROUNDDOWN(YEARFRAC($D$6,AB$83),0)</f>
        <v>24</v>
      </c>
      <c r="AC88" s="192">
        <f>VLOOKUP(AB88,Rates!$B:$C,2,1)</f>
        <v>5</v>
      </c>
      <c r="AD88" s="170">
        <f>HLOOKUP(AE88,Rates,AC88,FALSE)</f>
        <v>9.5</v>
      </c>
      <c r="AE88" s="180" t="str">
        <f>HLOOKUP(AB$83,Rates!$1:$2,2,1)</f>
        <v>J</v>
      </c>
      <c r="AF88" s="405"/>
      <c r="AG88" s="406"/>
      <c r="AH88" s="406"/>
      <c r="AI88" s="407"/>
      <c r="AJ88" s="450"/>
      <c r="AK88" s="150"/>
      <c r="AM88" s="186"/>
      <c r="AN88" s="294"/>
      <c r="AO88" s="295"/>
      <c r="AP88" s="296"/>
      <c r="AQ88" s="296"/>
      <c r="AR88" s="296"/>
      <c r="AS88" s="296"/>
      <c r="AT88" s="295"/>
      <c r="AU88" s="297"/>
    </row>
    <row r="89" spans="2:47" s="65" customFormat="1" hidden="1" x14ac:dyDescent="0.2">
      <c r="B89" s="325"/>
      <c r="C89" s="164" t="s">
        <v>94</v>
      </c>
      <c r="D89" s="388">
        <f>D90+(F90/60)</f>
        <v>0</v>
      </c>
      <c r="E89" s="389"/>
      <c r="F89" s="389"/>
      <c r="G89" s="411"/>
      <c r="H89" s="389">
        <f>H90+(J90/60)</f>
        <v>0</v>
      </c>
      <c r="I89" s="389"/>
      <c r="J89" s="389"/>
      <c r="K89" s="411"/>
      <c r="L89" s="389">
        <f>L90+(N90/60)</f>
        <v>0</v>
      </c>
      <c r="M89" s="389"/>
      <c r="N89" s="389"/>
      <c r="O89" s="411"/>
      <c r="P89" s="389">
        <f>P90+(R90/60)</f>
        <v>0</v>
      </c>
      <c r="Q89" s="389"/>
      <c r="R89" s="389"/>
      <c r="S89" s="411"/>
      <c r="T89" s="389">
        <f>T90+(V90/60)</f>
        <v>0</v>
      </c>
      <c r="U89" s="389"/>
      <c r="V89" s="389"/>
      <c r="W89" s="411"/>
      <c r="X89" s="389">
        <f>X90+(Z90/60)</f>
        <v>0</v>
      </c>
      <c r="Y89" s="389"/>
      <c r="Z89" s="389"/>
      <c r="AA89" s="411"/>
      <c r="AB89" s="389">
        <f>AB90+(AD90/60)</f>
        <v>0</v>
      </c>
      <c r="AC89" s="389"/>
      <c r="AD89" s="389"/>
      <c r="AE89" s="411"/>
      <c r="AF89" s="388">
        <f>SUM(D89:AE89)</f>
        <v>0</v>
      </c>
      <c r="AG89" s="389"/>
      <c r="AH89" s="389"/>
      <c r="AI89" s="390"/>
      <c r="AJ89" s="450"/>
      <c r="AK89" s="150"/>
      <c r="AM89" s="186"/>
      <c r="AN89" s="294"/>
      <c r="AO89" s="295"/>
      <c r="AP89" s="296"/>
      <c r="AQ89" s="296"/>
      <c r="AR89" s="296"/>
      <c r="AS89" s="296"/>
      <c r="AT89" s="295"/>
      <c r="AU89" s="297"/>
    </row>
    <row r="90" spans="2:47" ht="20.25" hidden="1" customHeight="1" x14ac:dyDescent="0.2">
      <c r="B90" s="324"/>
      <c r="C90" s="193" t="s">
        <v>95</v>
      </c>
      <c r="D90" s="181"/>
      <c r="E90" s="172" t="s">
        <v>90</v>
      </c>
      <c r="F90" s="182"/>
      <c r="G90" s="173" t="s">
        <v>91</v>
      </c>
      <c r="H90" s="183"/>
      <c r="I90" s="172" t="s">
        <v>90</v>
      </c>
      <c r="J90" s="182"/>
      <c r="K90" s="173" t="s">
        <v>91</v>
      </c>
      <c r="L90" s="183"/>
      <c r="M90" s="172" t="s">
        <v>90</v>
      </c>
      <c r="N90" s="182"/>
      <c r="O90" s="173" t="s">
        <v>91</v>
      </c>
      <c r="P90" s="183"/>
      <c r="Q90" s="172" t="s">
        <v>90</v>
      </c>
      <c r="R90" s="182"/>
      <c r="S90" s="173" t="s">
        <v>91</v>
      </c>
      <c r="T90" s="183"/>
      <c r="U90" s="172" t="s">
        <v>90</v>
      </c>
      <c r="V90" s="182"/>
      <c r="W90" s="173" t="s">
        <v>91</v>
      </c>
      <c r="X90" s="183"/>
      <c r="Y90" s="172" t="s">
        <v>90</v>
      </c>
      <c r="Z90" s="182"/>
      <c r="AA90" s="173" t="s">
        <v>91</v>
      </c>
      <c r="AB90" s="183"/>
      <c r="AC90" s="172" t="s">
        <v>90</v>
      </c>
      <c r="AD90" s="182"/>
      <c r="AE90" s="174" t="s">
        <v>91</v>
      </c>
      <c r="AF90" s="175">
        <f>ROUNDDOWN(AF89,0)</f>
        <v>0</v>
      </c>
      <c r="AG90" s="176" t="s">
        <v>90</v>
      </c>
      <c r="AH90" s="177">
        <f>(AF89-AF90)*60</f>
        <v>0</v>
      </c>
      <c r="AI90" s="178" t="s">
        <v>91</v>
      </c>
      <c r="AJ90" s="450"/>
      <c r="AK90" s="150"/>
      <c r="AL90" s="186"/>
      <c r="AM90" s="186"/>
      <c r="AN90" s="202"/>
      <c r="AO90" s="204"/>
      <c r="AP90" s="205"/>
      <c r="AQ90" s="205"/>
      <c r="AR90" s="205"/>
      <c r="AS90" s="205"/>
      <c r="AT90" s="204"/>
      <c r="AU90" s="203"/>
    </row>
    <row r="91" spans="2:47" hidden="1" x14ac:dyDescent="0.2">
      <c r="B91" s="324"/>
      <c r="C91" s="194" t="s">
        <v>96</v>
      </c>
      <c r="D91" s="452">
        <f>MAX(F88,IF($U$14=$AM$14,$AE$14,HLOOKUP(G88,Rates,$AL$14,FALSE)))</f>
        <v>9.5</v>
      </c>
      <c r="E91" s="415"/>
      <c r="F91" s="415"/>
      <c r="G91" s="430"/>
      <c r="H91" s="414">
        <f>MAX(J88,IF($U$14=$AM$14,$AE$14,HLOOKUP(K88,Rates,$AL$14,FALSE)))</f>
        <v>9.5</v>
      </c>
      <c r="I91" s="415"/>
      <c r="J91" s="415"/>
      <c r="K91" s="430"/>
      <c r="L91" s="414">
        <f>MAX(N88,IF($U$14=$AM$14,$AE$14,HLOOKUP(O88,Rates,$AL$14,FALSE)))</f>
        <v>9.5</v>
      </c>
      <c r="M91" s="415"/>
      <c r="N91" s="415"/>
      <c r="O91" s="430"/>
      <c r="P91" s="414">
        <f>MAX(R88,IF($U$14=$AM$14,$AE$14,HLOOKUP(S88,Rates,$AL$14,FALSE)))</f>
        <v>9.5</v>
      </c>
      <c r="Q91" s="415"/>
      <c r="R91" s="415"/>
      <c r="S91" s="430"/>
      <c r="T91" s="414">
        <f>MAX(V88,IF($U$14=$AM$14,$AE$14,HLOOKUP(W88,Rates,$AL$14,FALSE)))</f>
        <v>9.5</v>
      </c>
      <c r="U91" s="415"/>
      <c r="V91" s="415"/>
      <c r="W91" s="430"/>
      <c r="X91" s="414">
        <f>MAX(Z88,IF($U$14=$AM$14,$AE$14,HLOOKUP(AA88,Rates,$AL$14,FALSE)))</f>
        <v>9.5</v>
      </c>
      <c r="Y91" s="415"/>
      <c r="Z91" s="415"/>
      <c r="AA91" s="430"/>
      <c r="AB91" s="414">
        <f>MAX(AD88,IF($U$14=$AM$14,$AE$14,HLOOKUP(AE88,Rates,$AL$14,FALSE)))</f>
        <v>9.5</v>
      </c>
      <c r="AC91" s="415"/>
      <c r="AD91" s="415"/>
      <c r="AE91" s="416"/>
      <c r="AF91" s="408">
        <f>IF(AM18&lt;&gt;5,0,SUMPRODUCT(D91:AE91,D89:AE89))</f>
        <v>0</v>
      </c>
      <c r="AG91" s="409"/>
      <c r="AH91" s="409"/>
      <c r="AI91" s="410"/>
      <c r="AJ91" s="450"/>
      <c r="AK91" s="150"/>
      <c r="AL91" s="334">
        <f>AF91*IF($U$14="Demonstrator Rate",0.1711,0.1207)</f>
        <v>0</v>
      </c>
      <c r="AM91" s="186"/>
      <c r="AN91" s="202"/>
      <c r="AO91" s="204"/>
      <c r="AP91" s="205"/>
      <c r="AQ91" s="205"/>
      <c r="AR91" s="205"/>
      <c r="AS91" s="205"/>
      <c r="AT91" s="204"/>
      <c r="AU91" s="203"/>
    </row>
    <row r="92" spans="2:47" s="65" customFormat="1" hidden="1" x14ac:dyDescent="0.2">
      <c r="B92" s="325"/>
      <c r="C92" s="164" t="s">
        <v>97</v>
      </c>
      <c r="D92" s="191">
        <f>DATEDIF($D$6,D$83,"Y")</f>
        <v>24</v>
      </c>
      <c r="E92" s="192">
        <f>VLOOKUP(D92,Rates!$B:$C,2,1)</f>
        <v>5</v>
      </c>
      <c r="F92" s="170">
        <f>HLOOKUP(G92,Rates,E92,FALSE)</f>
        <v>9.5</v>
      </c>
      <c r="G92" s="180" t="str">
        <f>HLOOKUP(D$83,Rates!$1:$2,2,1)</f>
        <v>J</v>
      </c>
      <c r="H92" s="169">
        <f>DATEDIF($D$6,H$83,"Y")</f>
        <v>24</v>
      </c>
      <c r="I92" s="192">
        <f>VLOOKUP(H92,Rates!$B:$C,2,1)</f>
        <v>5</v>
      </c>
      <c r="J92" s="170">
        <f>HLOOKUP(K92,Rates,I92,FALSE)</f>
        <v>9.5</v>
      </c>
      <c r="K92" s="180" t="str">
        <f>HLOOKUP(H$83,Rates!$1:$2,2,1)</f>
        <v>J</v>
      </c>
      <c r="L92" s="169">
        <f>DATEDIF($D$6,L$83,"Y")</f>
        <v>24</v>
      </c>
      <c r="M92" s="192">
        <f>VLOOKUP(L92,Rates!$B:$C,2,1)</f>
        <v>5</v>
      </c>
      <c r="N92" s="170">
        <f>HLOOKUP(O92,Rates,M92,FALSE)</f>
        <v>9.5</v>
      </c>
      <c r="O92" s="180" t="str">
        <f>HLOOKUP(L$83,Rates!$1:$2,2,1)</f>
        <v>J</v>
      </c>
      <c r="P92" s="169">
        <f>DATEDIF($D$6,P$83,"Y")</f>
        <v>24</v>
      </c>
      <c r="Q92" s="192">
        <f>VLOOKUP(P92,Rates!$B:$C,2,1)</f>
        <v>5</v>
      </c>
      <c r="R92" s="170">
        <f>HLOOKUP(S92,Rates,Q92,FALSE)</f>
        <v>9.5</v>
      </c>
      <c r="S92" s="180" t="str">
        <f>HLOOKUP(P$83,Rates!$1:$2,2,1)</f>
        <v>J</v>
      </c>
      <c r="T92" s="169">
        <f>DATEDIF($D$6,T$83,"Y")</f>
        <v>24</v>
      </c>
      <c r="U92" s="192">
        <f>VLOOKUP(T92,Rates!$B:$C,2,1)</f>
        <v>5</v>
      </c>
      <c r="V92" s="170">
        <f>HLOOKUP(W92,Rates,U92,FALSE)</f>
        <v>9.5</v>
      </c>
      <c r="W92" s="180" t="str">
        <f>HLOOKUP(T$83,Rates!$1:$2,2,1)</f>
        <v>J</v>
      </c>
      <c r="X92" s="169">
        <f>DATEDIF($D$6,X$83,"Y")</f>
        <v>24</v>
      </c>
      <c r="Y92" s="192">
        <f>VLOOKUP(X92,Rates!$B:$C,2,1)</f>
        <v>5</v>
      </c>
      <c r="Z92" s="170">
        <f>HLOOKUP(AA92,Rates,Y92,FALSE)</f>
        <v>9.5</v>
      </c>
      <c r="AA92" s="180" t="str">
        <f>HLOOKUP(X$83,Rates!$1:$2,2,1)</f>
        <v>J</v>
      </c>
      <c r="AB92" s="169">
        <f>ROUNDDOWN(YEARFRAC($D$6,AB$83),0)</f>
        <v>24</v>
      </c>
      <c r="AC92" s="192">
        <f>VLOOKUP(AB92,Rates!$B:$C,2,1)</f>
        <v>5</v>
      </c>
      <c r="AD92" s="170">
        <f>HLOOKUP(AE92,Rates,AC92,FALSE)</f>
        <v>9.5</v>
      </c>
      <c r="AE92" s="180" t="str">
        <f>HLOOKUP(AB$83,Rates!$1:$2,2,1)</f>
        <v>J</v>
      </c>
      <c r="AF92" s="405"/>
      <c r="AG92" s="406"/>
      <c r="AH92" s="406"/>
      <c r="AI92" s="407"/>
      <c r="AJ92" s="450"/>
      <c r="AK92" s="150"/>
      <c r="AM92" s="186"/>
      <c r="AN92" s="294"/>
      <c r="AO92" s="295"/>
      <c r="AP92" s="298"/>
      <c r="AQ92" s="298"/>
      <c r="AR92" s="298"/>
      <c r="AS92" s="298"/>
      <c r="AT92" s="295"/>
      <c r="AU92" s="297"/>
    </row>
    <row r="93" spans="2:47" s="65" customFormat="1" hidden="1" x14ac:dyDescent="0.2">
      <c r="B93" s="325"/>
      <c r="C93" s="164" t="s">
        <v>98</v>
      </c>
      <c r="D93" s="388">
        <f>D94+(F94/60)</f>
        <v>0</v>
      </c>
      <c r="E93" s="389"/>
      <c r="F93" s="389"/>
      <c r="G93" s="411"/>
      <c r="H93" s="389">
        <f>H94+(J94/60)</f>
        <v>0</v>
      </c>
      <c r="I93" s="389"/>
      <c r="J93" s="389"/>
      <c r="K93" s="411"/>
      <c r="L93" s="389">
        <f>L94+(N94/60)</f>
        <v>0</v>
      </c>
      <c r="M93" s="389"/>
      <c r="N93" s="389"/>
      <c r="O93" s="411"/>
      <c r="P93" s="389">
        <f>P94+(R94/60)</f>
        <v>0</v>
      </c>
      <c r="Q93" s="389"/>
      <c r="R93" s="389"/>
      <c r="S93" s="411"/>
      <c r="T93" s="389">
        <f>T94+(V94/60)</f>
        <v>0</v>
      </c>
      <c r="U93" s="389"/>
      <c r="V93" s="389"/>
      <c r="W93" s="411"/>
      <c r="X93" s="389">
        <f>X94+(Z94/60)</f>
        <v>0</v>
      </c>
      <c r="Y93" s="389"/>
      <c r="Z93" s="389"/>
      <c r="AA93" s="411"/>
      <c r="AB93" s="389">
        <f>AB94+(AD94/60)</f>
        <v>0</v>
      </c>
      <c r="AC93" s="389"/>
      <c r="AD93" s="389"/>
      <c r="AE93" s="411"/>
      <c r="AF93" s="388">
        <f>SUM(D93:AE93)</f>
        <v>0</v>
      </c>
      <c r="AG93" s="389"/>
      <c r="AH93" s="389"/>
      <c r="AI93" s="390"/>
      <c r="AJ93" s="450"/>
      <c r="AK93" s="150"/>
      <c r="AM93" s="186"/>
      <c r="AN93" s="294"/>
      <c r="AO93" s="295"/>
      <c r="AP93" s="298"/>
      <c r="AQ93" s="298"/>
      <c r="AR93" s="298"/>
      <c r="AS93" s="298"/>
      <c r="AT93" s="295"/>
      <c r="AU93" s="297"/>
    </row>
    <row r="94" spans="2:47" ht="20.25" hidden="1" customHeight="1" x14ac:dyDescent="0.2">
      <c r="B94" s="324"/>
      <c r="C94" s="193" t="s">
        <v>99</v>
      </c>
      <c r="D94" s="181"/>
      <c r="E94" s="172" t="s">
        <v>90</v>
      </c>
      <c r="F94" s="182"/>
      <c r="G94" s="173" t="s">
        <v>91</v>
      </c>
      <c r="H94" s="183"/>
      <c r="I94" s="172" t="s">
        <v>90</v>
      </c>
      <c r="J94" s="182"/>
      <c r="K94" s="173" t="s">
        <v>91</v>
      </c>
      <c r="L94" s="183"/>
      <c r="M94" s="172" t="s">
        <v>90</v>
      </c>
      <c r="N94" s="182"/>
      <c r="O94" s="173" t="s">
        <v>91</v>
      </c>
      <c r="P94" s="183"/>
      <c r="Q94" s="172" t="s">
        <v>90</v>
      </c>
      <c r="R94" s="182"/>
      <c r="S94" s="173" t="s">
        <v>91</v>
      </c>
      <c r="T94" s="183"/>
      <c r="U94" s="172" t="s">
        <v>90</v>
      </c>
      <c r="V94" s="182"/>
      <c r="W94" s="173" t="s">
        <v>91</v>
      </c>
      <c r="X94" s="183"/>
      <c r="Y94" s="172" t="s">
        <v>90</v>
      </c>
      <c r="Z94" s="182"/>
      <c r="AA94" s="173" t="s">
        <v>91</v>
      </c>
      <c r="AB94" s="183"/>
      <c r="AC94" s="172" t="s">
        <v>90</v>
      </c>
      <c r="AD94" s="182"/>
      <c r="AE94" s="174" t="s">
        <v>91</v>
      </c>
      <c r="AF94" s="175">
        <f>ROUNDDOWN(AF93,0)</f>
        <v>0</v>
      </c>
      <c r="AG94" s="176" t="s">
        <v>90</v>
      </c>
      <c r="AH94" s="177">
        <f>(AF93-AF94)*60</f>
        <v>0</v>
      </c>
      <c r="AI94" s="178" t="s">
        <v>91</v>
      </c>
      <c r="AJ94" s="450"/>
      <c r="AK94" s="150"/>
      <c r="AL94" s="186"/>
      <c r="AM94" s="186"/>
      <c r="AN94" s="202"/>
      <c r="AO94" s="204"/>
      <c r="AP94" s="205"/>
      <c r="AQ94" s="205"/>
      <c r="AR94" s="205"/>
      <c r="AS94" s="205"/>
      <c r="AT94" s="204"/>
      <c r="AU94" s="203"/>
    </row>
    <row r="95" spans="2:47" hidden="1" x14ac:dyDescent="0.2">
      <c r="B95" s="324"/>
      <c r="C95" s="194" t="s">
        <v>100</v>
      </c>
      <c r="D95" s="452">
        <f>MAX(F92,IF($U$16=$AM$16,$AE$16,HLOOKUP(G92,Rates,$AL$16,FALSE)))</f>
        <v>9.5</v>
      </c>
      <c r="E95" s="415"/>
      <c r="F95" s="415"/>
      <c r="G95" s="430"/>
      <c r="H95" s="414">
        <f>MAX(J92,IF($U$16=$AM$16,$AE$16,HLOOKUP(K92,Rates,$AL$16,FALSE)))</f>
        <v>9.5</v>
      </c>
      <c r="I95" s="415"/>
      <c r="J95" s="415"/>
      <c r="K95" s="430"/>
      <c r="L95" s="414">
        <f>MAX(N92,IF($U$16=$AM$16,$AE$16,HLOOKUP(O92,Rates,$AL$16,FALSE)))</f>
        <v>9.5</v>
      </c>
      <c r="M95" s="415"/>
      <c r="N95" s="415"/>
      <c r="O95" s="430"/>
      <c r="P95" s="414">
        <f>MAX(R92,IF($U$16=$AM$16,$AE$16,HLOOKUP(S92,Rates,$AL$16,FALSE)))</f>
        <v>9.5</v>
      </c>
      <c r="Q95" s="415"/>
      <c r="R95" s="415"/>
      <c r="S95" s="430"/>
      <c r="T95" s="414">
        <f>MAX(V92,IF($U$16=$AM$16,$AE$16,HLOOKUP(W92,Rates,$AL$16,FALSE)))</f>
        <v>9.5</v>
      </c>
      <c r="U95" s="415"/>
      <c r="V95" s="415"/>
      <c r="W95" s="430"/>
      <c r="X95" s="414">
        <f>MAX(Z92,IF($U$16=$AM$16,$AE$16,HLOOKUP(AA92,Rates,$AL$16,FALSE)))</f>
        <v>9.5</v>
      </c>
      <c r="Y95" s="415"/>
      <c r="Z95" s="415"/>
      <c r="AA95" s="430"/>
      <c r="AB95" s="414">
        <f>MAX(AD92,IF($U$16=$AM$16,$AE$16,HLOOKUP(AE92,Rates,$AL$16,FALSE)))</f>
        <v>9.5</v>
      </c>
      <c r="AC95" s="415"/>
      <c r="AD95" s="415"/>
      <c r="AE95" s="416"/>
      <c r="AF95" s="408">
        <f>IF(AM18&lt;&gt;5,0,SUMPRODUCT(D95:AE95,D93:AE93))</f>
        <v>0</v>
      </c>
      <c r="AG95" s="409"/>
      <c r="AH95" s="409"/>
      <c r="AI95" s="410"/>
      <c r="AJ95" s="450"/>
      <c r="AK95" s="150"/>
      <c r="AL95" s="334">
        <f>AF95*IF($U$16="Demonstrator Rate",0.1711,0.1207)</f>
        <v>0</v>
      </c>
      <c r="AM95" s="186"/>
      <c r="AN95" s="202"/>
      <c r="AO95" s="204"/>
      <c r="AP95" s="205"/>
      <c r="AQ95" s="205"/>
      <c r="AR95" s="205"/>
      <c r="AS95" s="205"/>
      <c r="AT95" s="204"/>
      <c r="AU95" s="203"/>
    </row>
    <row r="96" spans="2:47" s="65" customFormat="1" hidden="1" x14ac:dyDescent="0.2">
      <c r="B96" s="325"/>
      <c r="C96" s="184" t="s">
        <v>101</v>
      </c>
      <c r="D96" s="488">
        <f>((D86+(F86/60))*D87)+((D90+(F90/60))*D91)+((D94+(F94/60))*D95)</f>
        <v>0</v>
      </c>
      <c r="E96" s="418"/>
      <c r="F96" s="418"/>
      <c r="G96" s="435"/>
      <c r="H96" s="417">
        <f>((H86+(J86/60))*H87)+((H90+(J90/60))*H91)+((H94+(J94/60))*H95)</f>
        <v>0</v>
      </c>
      <c r="I96" s="418"/>
      <c r="J96" s="418"/>
      <c r="K96" s="435"/>
      <c r="L96" s="417">
        <f>((L86+(N86/60))*L87)+((L90+(N90/60))*L91)+((L94+(N94/60))*L95)</f>
        <v>0</v>
      </c>
      <c r="M96" s="418"/>
      <c r="N96" s="418"/>
      <c r="O96" s="435"/>
      <c r="P96" s="417">
        <f>((P86+(R86/60))*P87)+((P90+(R90/60))*P91)+((P94+(R94/60))*P95)</f>
        <v>0</v>
      </c>
      <c r="Q96" s="418"/>
      <c r="R96" s="418"/>
      <c r="S96" s="435"/>
      <c r="T96" s="417">
        <f>((T86+(V86/60))*T87)+((T90+(V90/60))*T91)+((T94+(V94/60))*T95)</f>
        <v>0</v>
      </c>
      <c r="U96" s="418"/>
      <c r="V96" s="418"/>
      <c r="W96" s="435"/>
      <c r="X96" s="417">
        <f>((X86+(Z86/60))*X87)+((X90+(Z90/60))*X91)+((X94+(Z94/60))*X95)</f>
        <v>0</v>
      </c>
      <c r="Y96" s="418"/>
      <c r="Z96" s="418"/>
      <c r="AA96" s="435"/>
      <c r="AB96" s="417">
        <f>((AB86+(AD86/60))*AB87)+((AB90+(AD90/60))*AB91)+((AB94+(AD94/60))*AB95)</f>
        <v>0</v>
      </c>
      <c r="AC96" s="418"/>
      <c r="AD96" s="418"/>
      <c r="AE96" s="419"/>
      <c r="AF96" s="424">
        <f>AF95+AF91+AF87</f>
        <v>0</v>
      </c>
      <c r="AG96" s="425"/>
      <c r="AH96" s="425"/>
      <c r="AI96" s="426"/>
      <c r="AJ96" s="450"/>
      <c r="AK96" s="150"/>
      <c r="AL96" s="185">
        <f>IF(AM18&lt;&gt;5,0,AF97+AF93+AF89+AF85)</f>
        <v>0</v>
      </c>
      <c r="AM96" s="186" t="str">
        <f>IF(AND(AL96&gt;0,AD8="Yes",OR(D98="",F98="",H98="",J98="",L98="",N98="",P98="",R98="",T98="",V98="",X98="",Z98="",AB98="",AD98="")),"FALSE","TRUE")</f>
        <v>TRUE</v>
      </c>
      <c r="AN96" s="294"/>
      <c r="AO96" s="295"/>
      <c r="AP96" s="296"/>
      <c r="AQ96" s="296"/>
      <c r="AR96" s="296"/>
      <c r="AS96" s="296"/>
      <c r="AT96" s="295"/>
      <c r="AU96" s="297"/>
    </row>
    <row r="97" spans="2:47" s="65" customFormat="1" hidden="1" x14ac:dyDescent="0.2">
      <c r="B97" s="325"/>
      <c r="C97" s="299" t="s">
        <v>102</v>
      </c>
      <c r="D97" s="412">
        <f>D98+(F98/60)</f>
        <v>0</v>
      </c>
      <c r="E97" s="403"/>
      <c r="F97" s="403"/>
      <c r="G97" s="404"/>
      <c r="H97" s="403">
        <f>H98+(J98/60)</f>
        <v>0</v>
      </c>
      <c r="I97" s="403"/>
      <c r="J97" s="403"/>
      <c r="K97" s="404"/>
      <c r="L97" s="403">
        <f>L98+(N98/60)</f>
        <v>0</v>
      </c>
      <c r="M97" s="403"/>
      <c r="N97" s="403"/>
      <c r="O97" s="404"/>
      <c r="P97" s="403">
        <f>P98+(R98/60)</f>
        <v>0</v>
      </c>
      <c r="Q97" s="403"/>
      <c r="R97" s="403"/>
      <c r="S97" s="404"/>
      <c r="T97" s="403">
        <f>T98+(V98/60)</f>
        <v>0</v>
      </c>
      <c r="U97" s="403"/>
      <c r="V97" s="403"/>
      <c r="W97" s="404"/>
      <c r="X97" s="403">
        <f>X98+(Z98/60)</f>
        <v>0</v>
      </c>
      <c r="Y97" s="403"/>
      <c r="Z97" s="403"/>
      <c r="AA97" s="404"/>
      <c r="AB97" s="403">
        <f>AB98+(AD98/60)</f>
        <v>0</v>
      </c>
      <c r="AC97" s="403"/>
      <c r="AD97" s="403"/>
      <c r="AE97" s="404"/>
      <c r="AF97" s="412">
        <f>SUM(D97:AE97)</f>
        <v>0</v>
      </c>
      <c r="AG97" s="403"/>
      <c r="AH97" s="403"/>
      <c r="AI97" s="413"/>
      <c r="AJ97" s="450"/>
      <c r="AK97" s="150"/>
      <c r="AL97" s="185"/>
      <c r="AM97" s="186"/>
      <c r="AN97" s="294"/>
      <c r="AO97" s="295"/>
      <c r="AP97" s="296"/>
      <c r="AQ97" s="296"/>
      <c r="AR97" s="296"/>
      <c r="AS97" s="296"/>
      <c r="AT97" s="295"/>
      <c r="AU97" s="297"/>
    </row>
    <row r="98" spans="2:47" ht="20.25" customHeight="1" x14ac:dyDescent="0.2">
      <c r="B98" s="326"/>
      <c r="C98" s="195" t="s">
        <v>104</v>
      </c>
      <c r="D98" s="316"/>
      <c r="E98" s="196" t="s">
        <v>90</v>
      </c>
      <c r="F98" s="317"/>
      <c r="G98" s="197" t="s">
        <v>91</v>
      </c>
      <c r="H98" s="318"/>
      <c r="I98" s="196" t="s">
        <v>90</v>
      </c>
      <c r="J98" s="317"/>
      <c r="K98" s="197" t="s">
        <v>91</v>
      </c>
      <c r="L98" s="318"/>
      <c r="M98" s="196" t="s">
        <v>90</v>
      </c>
      <c r="N98" s="317"/>
      <c r="O98" s="197" t="s">
        <v>91</v>
      </c>
      <c r="P98" s="318"/>
      <c r="Q98" s="196" t="s">
        <v>90</v>
      </c>
      <c r="R98" s="317"/>
      <c r="S98" s="197" t="s">
        <v>91</v>
      </c>
      <c r="T98" s="318"/>
      <c r="U98" s="196" t="s">
        <v>90</v>
      </c>
      <c r="V98" s="317"/>
      <c r="W98" s="197" t="s">
        <v>91</v>
      </c>
      <c r="X98" s="318"/>
      <c r="Y98" s="196" t="s">
        <v>90</v>
      </c>
      <c r="Z98" s="317"/>
      <c r="AA98" s="197" t="s">
        <v>91</v>
      </c>
      <c r="AB98" s="318"/>
      <c r="AC98" s="196" t="s">
        <v>90</v>
      </c>
      <c r="AD98" s="317"/>
      <c r="AE98" s="198" t="s">
        <v>91</v>
      </c>
      <c r="AF98" s="309">
        <f>ROUNDDOWN(AF97,0)</f>
        <v>0</v>
      </c>
      <c r="AG98" s="310" t="s">
        <v>90</v>
      </c>
      <c r="AH98" s="311">
        <f>ROUND((AF97-AF98)*60,0)</f>
        <v>0</v>
      </c>
      <c r="AI98" s="312" t="s">
        <v>91</v>
      </c>
      <c r="AJ98" s="450"/>
      <c r="AK98" s="150"/>
      <c r="AL98" s="186"/>
      <c r="AM98" s="186"/>
      <c r="AN98" s="206"/>
      <c r="AO98" s="207"/>
      <c r="AP98" s="208"/>
      <c r="AQ98" s="208"/>
      <c r="AR98" s="208"/>
      <c r="AS98" s="208"/>
      <c r="AT98" s="207"/>
      <c r="AU98" s="209"/>
    </row>
    <row r="99" spans="2:47" customFormat="1" x14ac:dyDescent="0.2">
      <c r="B99" s="327"/>
      <c r="C99" s="300"/>
      <c r="D99" s="301"/>
      <c r="E99" s="302"/>
      <c r="F99" s="301"/>
      <c r="G99" s="302"/>
      <c r="H99" s="301"/>
      <c r="I99" s="302"/>
      <c r="J99" s="301"/>
      <c r="K99" s="302"/>
      <c r="L99" s="301"/>
      <c r="M99" s="302"/>
      <c r="N99" s="301"/>
      <c r="O99" s="302"/>
      <c r="P99" s="301"/>
      <c r="Q99" s="302"/>
      <c r="R99" s="301"/>
      <c r="S99" s="302"/>
      <c r="T99" s="301"/>
      <c r="U99" s="302"/>
      <c r="V99" s="301"/>
      <c r="W99" s="302"/>
      <c r="X99" s="301"/>
      <c r="Y99" s="302"/>
      <c r="Z99" s="301"/>
      <c r="AA99" s="302"/>
      <c r="AB99" s="301"/>
      <c r="AC99" s="302"/>
      <c r="AD99" s="301"/>
      <c r="AE99" s="302"/>
      <c r="AF99" s="303"/>
      <c r="AG99" s="304"/>
      <c r="AH99" s="303"/>
      <c r="AI99" s="304"/>
      <c r="AJ99" s="305"/>
      <c r="AK99" s="305"/>
      <c r="AL99" s="186"/>
      <c r="AM99" s="186"/>
      <c r="AN99" s="307"/>
      <c r="AO99" s="507" t="s">
        <v>105</v>
      </c>
      <c r="AP99" s="507"/>
      <c r="AQ99" s="507"/>
      <c r="AR99" s="507"/>
      <c r="AS99" s="507"/>
      <c r="AT99" s="507"/>
      <c r="AU99" s="308"/>
    </row>
    <row r="100" spans="2:47" x14ac:dyDescent="0.2">
      <c r="B100" s="322"/>
      <c r="C100" s="486" t="s">
        <v>106</v>
      </c>
      <c r="D100" s="486"/>
      <c r="E100" s="486"/>
      <c r="F100" s="486"/>
      <c r="G100" s="486"/>
      <c r="H100" s="486"/>
      <c r="I100" s="486"/>
      <c r="J100" s="486"/>
      <c r="K100" s="486"/>
      <c r="L100" s="486"/>
      <c r="N100" s="487" t="s">
        <v>107</v>
      </c>
      <c r="O100" s="487"/>
      <c r="P100" s="487"/>
      <c r="Q100" s="487"/>
      <c r="R100" s="487"/>
      <c r="S100" s="487"/>
      <c r="T100" s="487"/>
      <c r="U100" s="487"/>
      <c r="V100" s="487"/>
      <c r="W100" s="487"/>
      <c r="X100" s="487"/>
      <c r="Y100" s="487"/>
      <c r="Z100" s="487"/>
      <c r="AA100" s="487"/>
      <c r="AB100" s="487"/>
      <c r="AC100" s="487"/>
      <c r="AD100" s="487"/>
      <c r="AE100" s="487"/>
      <c r="AF100" s="487"/>
      <c r="AG100" s="487"/>
      <c r="AH100" s="487"/>
      <c r="AI100" s="487"/>
      <c r="AN100" s="210"/>
      <c r="AO100" s="582" t="s">
        <v>108</v>
      </c>
      <c r="AP100" s="582"/>
      <c r="AQ100" s="582"/>
      <c r="AR100" s="582"/>
      <c r="AS100" s="582"/>
      <c r="AT100" s="582"/>
      <c r="AU100" s="211"/>
    </row>
    <row r="101" spans="2:47" ht="15" customHeight="1" x14ac:dyDescent="0.2">
      <c r="B101" s="322"/>
      <c r="C101" s="48" t="s">
        <v>109</v>
      </c>
      <c r="D101" s="421" t="s">
        <v>793</v>
      </c>
      <c r="E101" s="422"/>
      <c r="F101" s="422"/>
      <c r="G101" s="422"/>
      <c r="H101" s="422"/>
      <c r="I101" s="422"/>
      <c r="J101" s="422"/>
      <c r="K101" s="422"/>
      <c r="L101" s="423"/>
      <c r="N101" s="445" t="s">
        <v>110</v>
      </c>
      <c r="O101" s="446"/>
      <c r="P101" s="446"/>
      <c r="Q101" s="447" t="s">
        <v>111</v>
      </c>
      <c r="R101" s="446"/>
      <c r="S101" s="448"/>
      <c r="T101" s="580" t="s">
        <v>112</v>
      </c>
      <c r="U101" s="580"/>
      <c r="V101" s="580"/>
      <c r="W101" s="580"/>
      <c r="X101" s="579" t="s">
        <v>113</v>
      </c>
      <c r="Y101" s="580"/>
      <c r="Z101" s="580"/>
      <c r="AA101" s="447"/>
      <c r="AB101" s="579" t="s">
        <v>114</v>
      </c>
      <c r="AC101" s="580"/>
      <c r="AD101" s="580"/>
      <c r="AE101" s="581"/>
      <c r="AF101" s="445" t="s">
        <v>115</v>
      </c>
      <c r="AG101" s="446"/>
      <c r="AH101" s="446"/>
      <c r="AI101" s="448"/>
      <c r="AL101" s="333" t="s">
        <v>116</v>
      </c>
      <c r="AM101" s="335" t="str">
        <f>(IF((AF96+AF80+AF64+AF48+AF32)&gt;0,"TRUE","FALSE"))</f>
        <v>TRUE</v>
      </c>
      <c r="AN101" s="210"/>
      <c r="AO101" s="582"/>
      <c r="AP101" s="582"/>
      <c r="AQ101" s="582"/>
      <c r="AR101" s="582"/>
      <c r="AS101" s="582"/>
      <c r="AT101" s="582"/>
      <c r="AU101" s="51"/>
    </row>
    <row r="102" spans="2:47" x14ac:dyDescent="0.2">
      <c r="B102" s="322"/>
      <c r="C102" s="492" t="s">
        <v>117</v>
      </c>
      <c r="D102" s="492"/>
      <c r="E102" s="492"/>
      <c r="F102" s="492"/>
      <c r="G102" s="492"/>
      <c r="H102" s="492"/>
      <c r="I102" s="492"/>
      <c r="J102" s="497" t="s">
        <v>118</v>
      </c>
      <c r="K102" s="497"/>
      <c r="L102" s="497"/>
      <c r="N102" s="508">
        <f t="shared" ref="N102:N107" si="0">DG158</f>
        <v>4016</v>
      </c>
      <c r="O102" s="509"/>
      <c r="P102" s="509"/>
      <c r="Q102" s="510">
        <f t="shared" ref="Q102:Q107" si="1">DH158</f>
        <v>13.6</v>
      </c>
      <c r="R102" s="511"/>
      <c r="S102" s="512"/>
      <c r="T102" s="609">
        <f t="shared" ref="T102:T107" si="2">DI158</f>
        <v>17</v>
      </c>
      <c r="U102" s="493"/>
      <c r="V102" s="493"/>
      <c r="W102" s="493"/>
      <c r="X102" s="493">
        <f t="shared" ref="X102:X107" si="3">DJ158</f>
        <v>0</v>
      </c>
      <c r="Y102" s="493"/>
      <c r="Z102" s="493"/>
      <c r="AA102" s="493"/>
      <c r="AB102" s="493">
        <f t="shared" ref="AB102:AB107" si="4">DK158</f>
        <v>0</v>
      </c>
      <c r="AC102" s="493"/>
      <c r="AD102" s="493"/>
      <c r="AE102" s="494"/>
      <c r="AF102" s="570">
        <f t="shared" ref="AF102:AF107" si="5">DL158</f>
        <v>231.2</v>
      </c>
      <c r="AG102" s="509"/>
      <c r="AH102" s="509"/>
      <c r="AI102" s="571"/>
      <c r="AL102" s="65">
        <f>VLOOKUP(D12,TypeFPE,2,FALSE)</f>
        <v>4016</v>
      </c>
      <c r="AM102" s="334" t="str">
        <f>IF((AF87+AF71+AF55+AF39+AF23)&gt;0,"TRUE","FALSE")</f>
        <v>TRUE</v>
      </c>
      <c r="AN102" s="212"/>
      <c r="AO102" s="504" t="str">
        <f>IF(OR(D8="Please select",Y6=0,Y4="Please enter"),"[Pay Ref No] - [Surname] - [Claim Period].xlsx",CONCATENATE(Y6," - ",Y4," - ",VLOOKUP(D8,ClaimPeriods,5,FALSE),".xlsx"))</f>
        <v>2915413 - Giamouridis - Jun22.xlsx</v>
      </c>
      <c r="AP102" s="505"/>
      <c r="AQ102" s="505"/>
      <c r="AR102" s="505"/>
      <c r="AS102" s="505"/>
      <c r="AT102" s="506"/>
      <c r="AU102" s="213"/>
    </row>
    <row r="103" spans="2:47" ht="15" customHeight="1" x14ac:dyDescent="0.2">
      <c r="B103" s="322"/>
      <c r="C103" s="485" t="s">
        <v>119</v>
      </c>
      <c r="D103" s="485"/>
      <c r="E103" s="485"/>
      <c r="F103" s="485"/>
      <c r="G103" s="485"/>
      <c r="H103" s="485"/>
      <c r="I103" s="485"/>
      <c r="J103" s="527">
        <f>'UniWorkforce Expenses Claim'!L33</f>
        <v>0</v>
      </c>
      <c r="K103" s="528"/>
      <c r="L103" s="529"/>
      <c r="M103" s="214"/>
      <c r="N103" s="436" t="str">
        <f t="shared" si="0"/>
        <v/>
      </c>
      <c r="O103" s="437"/>
      <c r="P103" s="438"/>
      <c r="Q103" s="427" t="str">
        <f t="shared" si="1"/>
        <v/>
      </c>
      <c r="R103" s="428"/>
      <c r="S103" s="429"/>
      <c r="T103" s="496" t="str">
        <f t="shared" si="2"/>
        <v/>
      </c>
      <c r="U103" s="443"/>
      <c r="V103" s="443"/>
      <c r="W103" s="444"/>
      <c r="X103" s="442" t="str">
        <f t="shared" si="3"/>
        <v/>
      </c>
      <c r="Y103" s="443"/>
      <c r="Z103" s="443"/>
      <c r="AA103" s="444"/>
      <c r="AB103" s="442" t="str">
        <f t="shared" si="4"/>
        <v/>
      </c>
      <c r="AC103" s="443"/>
      <c r="AD103" s="443"/>
      <c r="AE103" s="573"/>
      <c r="AF103" s="439" t="str">
        <f t="shared" si="5"/>
        <v/>
      </c>
      <c r="AG103" s="440"/>
      <c r="AH103" s="440"/>
      <c r="AI103" s="441"/>
      <c r="AL103" s="65" t="str">
        <f>VLOOKUP(D14,TypeFPE,2,FALSE)</f>
        <v>----</v>
      </c>
      <c r="AM103" s="334" t="str">
        <f>IF((AF91+AF75+AF59+AF43+AF27)&gt;0,"TRUE","FALSE")</f>
        <v>FALSE</v>
      </c>
      <c r="AN103" s="215"/>
      <c r="AO103" s="583" t="s">
        <v>120</v>
      </c>
      <c r="AP103" s="583"/>
      <c r="AQ103" s="583"/>
      <c r="AR103" s="583"/>
      <c r="AS103" s="583"/>
      <c r="AT103" s="583"/>
      <c r="AU103" s="213"/>
    </row>
    <row r="104" spans="2:47" ht="15" customHeight="1" x14ac:dyDescent="0.2">
      <c r="B104" s="328"/>
      <c r="C104" s="485" t="s">
        <v>121</v>
      </c>
      <c r="D104" s="485"/>
      <c r="E104" s="485"/>
      <c r="F104" s="485"/>
      <c r="G104" s="485"/>
      <c r="H104" s="485"/>
      <c r="I104" s="485"/>
      <c r="J104" s="530">
        <f>'UniWorkforce Expenses Claim'!L35</f>
        <v>0</v>
      </c>
      <c r="K104" s="531"/>
      <c r="L104" s="532"/>
      <c r="M104" s="55"/>
      <c r="N104" s="436" t="str">
        <f t="shared" si="0"/>
        <v/>
      </c>
      <c r="O104" s="437"/>
      <c r="P104" s="438"/>
      <c r="Q104" s="427" t="str">
        <f t="shared" si="1"/>
        <v/>
      </c>
      <c r="R104" s="428"/>
      <c r="S104" s="429"/>
      <c r="T104" s="496" t="str">
        <f t="shared" si="2"/>
        <v/>
      </c>
      <c r="U104" s="443"/>
      <c r="V104" s="443"/>
      <c r="W104" s="444"/>
      <c r="X104" s="442" t="str">
        <f t="shared" si="3"/>
        <v/>
      </c>
      <c r="Y104" s="443"/>
      <c r="Z104" s="443"/>
      <c r="AA104" s="444"/>
      <c r="AB104" s="442" t="str">
        <f t="shared" si="4"/>
        <v/>
      </c>
      <c r="AC104" s="443"/>
      <c r="AD104" s="443"/>
      <c r="AE104" s="573"/>
      <c r="AF104" s="439" t="str">
        <f t="shared" si="5"/>
        <v/>
      </c>
      <c r="AG104" s="440"/>
      <c r="AH104" s="440"/>
      <c r="AI104" s="441"/>
      <c r="AL104" s="65" t="str">
        <f>VLOOKUP(D16,TypeFPE,2,FALSE)</f>
        <v>----</v>
      </c>
      <c r="AM104" s="334" t="str">
        <f>IF((AF95+AF79+AF63+AF47+AF31)&gt;0,"TRUE","FALSE")</f>
        <v>FALSE</v>
      </c>
      <c r="AN104" s="210"/>
      <c r="AO104" s="584"/>
      <c r="AP104" s="584"/>
      <c r="AQ104" s="584"/>
      <c r="AR104" s="584"/>
      <c r="AS104" s="584"/>
      <c r="AT104" s="584"/>
      <c r="AU104" s="213"/>
    </row>
    <row r="105" spans="2:47" x14ac:dyDescent="0.2">
      <c r="B105" s="328">
        <f>D107</f>
        <v>1</v>
      </c>
      <c r="D105" s="313"/>
      <c r="E105" s="313"/>
      <c r="F105" s="313"/>
      <c r="G105" s="313"/>
      <c r="H105" s="313"/>
      <c r="I105" s="313"/>
      <c r="J105" s="313"/>
      <c r="K105" s="313"/>
      <c r="L105" s="313"/>
      <c r="M105" s="216"/>
      <c r="N105" s="436" t="str">
        <f t="shared" si="0"/>
        <v/>
      </c>
      <c r="O105" s="437"/>
      <c r="P105" s="438"/>
      <c r="Q105" s="427" t="str">
        <f t="shared" si="1"/>
        <v/>
      </c>
      <c r="R105" s="428"/>
      <c r="S105" s="429"/>
      <c r="T105" s="496" t="str">
        <f t="shared" si="2"/>
        <v/>
      </c>
      <c r="U105" s="443"/>
      <c r="V105" s="443"/>
      <c r="W105" s="444"/>
      <c r="X105" s="442" t="str">
        <f t="shared" si="3"/>
        <v/>
      </c>
      <c r="Y105" s="443"/>
      <c r="Z105" s="443"/>
      <c r="AA105" s="444"/>
      <c r="AB105" s="442" t="str">
        <f t="shared" si="4"/>
        <v/>
      </c>
      <c r="AC105" s="443"/>
      <c r="AD105" s="443"/>
      <c r="AE105" s="573"/>
      <c r="AF105" s="439" t="str">
        <f t="shared" si="5"/>
        <v/>
      </c>
      <c r="AG105" s="440"/>
      <c r="AH105" s="440"/>
      <c r="AI105" s="441"/>
      <c r="AN105" s="217"/>
      <c r="AO105" s="584"/>
      <c r="AP105" s="584"/>
      <c r="AQ105" s="584"/>
      <c r="AR105" s="584"/>
      <c r="AS105" s="584"/>
      <c r="AT105" s="584"/>
      <c r="AU105" s="213"/>
    </row>
    <row r="106" spans="2:47" x14ac:dyDescent="0.2">
      <c r="B106" s="328">
        <f>D108+D107</f>
        <v>1</v>
      </c>
      <c r="C106" s="495" t="s">
        <v>122</v>
      </c>
      <c r="D106" s="495"/>
      <c r="E106" s="495"/>
      <c r="F106" s="495"/>
      <c r="G106" s="495"/>
      <c r="H106" s="495"/>
      <c r="I106" s="495"/>
      <c r="J106" s="495"/>
      <c r="K106" s="495"/>
      <c r="L106" s="495"/>
      <c r="M106" s="216"/>
      <c r="N106" s="436" t="str">
        <f t="shared" si="0"/>
        <v/>
      </c>
      <c r="O106" s="437"/>
      <c r="P106" s="438"/>
      <c r="Q106" s="427" t="str">
        <f t="shared" si="1"/>
        <v/>
      </c>
      <c r="R106" s="428"/>
      <c r="S106" s="429"/>
      <c r="T106" s="496" t="str">
        <f t="shared" si="2"/>
        <v/>
      </c>
      <c r="U106" s="443"/>
      <c r="V106" s="443"/>
      <c r="W106" s="444"/>
      <c r="X106" s="442" t="str">
        <f t="shared" si="3"/>
        <v/>
      </c>
      <c r="Y106" s="443"/>
      <c r="Z106" s="443"/>
      <c r="AA106" s="444"/>
      <c r="AB106" s="442" t="str">
        <f t="shared" si="4"/>
        <v/>
      </c>
      <c r="AC106" s="443"/>
      <c r="AD106" s="443"/>
      <c r="AE106" s="573"/>
      <c r="AF106" s="439" t="str">
        <f t="shared" si="5"/>
        <v/>
      </c>
      <c r="AG106" s="440"/>
      <c r="AH106" s="440"/>
      <c r="AI106" s="441"/>
      <c r="AL106" s="333"/>
      <c r="AM106" s="335"/>
      <c r="AN106" s="202"/>
      <c r="AO106" s="584"/>
      <c r="AP106" s="584"/>
      <c r="AQ106" s="584"/>
      <c r="AR106" s="584"/>
      <c r="AS106" s="584"/>
      <c r="AT106" s="584"/>
      <c r="AU106" s="213"/>
    </row>
    <row r="107" spans="2:47" ht="16" thickBot="1" x14ac:dyDescent="0.25">
      <c r="B107" s="328"/>
      <c r="C107" s="48" t="s">
        <v>123</v>
      </c>
      <c r="D107" s="533">
        <v>1</v>
      </c>
      <c r="E107" s="534"/>
      <c r="F107" s="534"/>
      <c r="G107" s="218" t="s">
        <v>14</v>
      </c>
      <c r="H107" s="536">
        <v>9</v>
      </c>
      <c r="I107" s="537"/>
      <c r="J107" s="537"/>
      <c r="K107" s="537"/>
      <c r="L107" s="538"/>
      <c r="M107" s="219"/>
      <c r="N107" s="576" t="str">
        <f t="shared" si="0"/>
        <v/>
      </c>
      <c r="O107" s="577"/>
      <c r="P107" s="578"/>
      <c r="Q107" s="539" t="str">
        <f t="shared" si="1"/>
        <v/>
      </c>
      <c r="R107" s="540"/>
      <c r="S107" s="541"/>
      <c r="T107" s="545" t="str">
        <f t="shared" si="2"/>
        <v/>
      </c>
      <c r="U107" s="500"/>
      <c r="V107" s="500"/>
      <c r="W107" s="501"/>
      <c r="X107" s="499" t="str">
        <f t="shared" si="3"/>
        <v/>
      </c>
      <c r="Y107" s="500"/>
      <c r="Z107" s="500"/>
      <c r="AA107" s="501"/>
      <c r="AB107" s="499" t="str">
        <f t="shared" si="4"/>
        <v/>
      </c>
      <c r="AC107" s="500"/>
      <c r="AD107" s="500"/>
      <c r="AE107" s="502"/>
      <c r="AF107" s="542" t="str">
        <f t="shared" si="5"/>
        <v/>
      </c>
      <c r="AG107" s="543"/>
      <c r="AH107" s="543"/>
      <c r="AI107" s="544"/>
      <c r="AL107" s="333"/>
      <c r="AM107" s="335"/>
      <c r="AN107" s="202"/>
      <c r="AO107" s="584"/>
      <c r="AP107" s="584"/>
      <c r="AQ107" s="584"/>
      <c r="AR107" s="584"/>
      <c r="AS107" s="584"/>
      <c r="AT107" s="584"/>
      <c r="AU107" s="213"/>
    </row>
    <row r="108" spans="2:47" ht="16" thickTop="1" x14ac:dyDescent="0.2">
      <c r="B108" s="328">
        <f>D109+D108+D107</f>
        <v>1</v>
      </c>
      <c r="C108" s="220" t="s">
        <v>124</v>
      </c>
      <c r="D108" s="533">
        <v>0</v>
      </c>
      <c r="E108" s="534"/>
      <c r="F108" s="535"/>
      <c r="G108" s="221" t="s">
        <v>14</v>
      </c>
      <c r="H108" s="536">
        <v>0</v>
      </c>
      <c r="I108" s="537"/>
      <c r="J108" s="537"/>
      <c r="K108" s="537"/>
      <c r="L108" s="538"/>
      <c r="M108" s="216"/>
      <c r="N108" s="546" t="s">
        <v>125</v>
      </c>
      <c r="O108" s="547"/>
      <c r="P108" s="547"/>
      <c r="Q108" s="547"/>
      <c r="R108" s="547"/>
      <c r="S108" s="548"/>
      <c r="T108" s="549">
        <f>DI147</f>
        <v>0</v>
      </c>
      <c r="U108" s="549"/>
      <c r="V108" s="549"/>
      <c r="W108" s="550"/>
      <c r="X108" s="551">
        <f>DJ147</f>
        <v>0</v>
      </c>
      <c r="Y108" s="549"/>
      <c r="Z108" s="549"/>
      <c r="AA108" s="550"/>
      <c r="AB108" s="551">
        <f>DK147</f>
        <v>0</v>
      </c>
      <c r="AC108" s="549"/>
      <c r="AD108" s="549"/>
      <c r="AE108" s="590"/>
      <c r="AF108" s="591">
        <f>DL147</f>
        <v>0</v>
      </c>
      <c r="AG108" s="592"/>
      <c r="AH108" s="592"/>
      <c r="AI108" s="593"/>
      <c r="AL108" s="333"/>
      <c r="AM108" s="335"/>
      <c r="AN108" s="212"/>
      <c r="AO108" s="584"/>
      <c r="AP108" s="584"/>
      <c r="AQ108" s="584"/>
      <c r="AR108" s="584"/>
      <c r="AS108" s="584"/>
      <c r="AT108" s="584"/>
      <c r="AU108" s="213"/>
    </row>
    <row r="109" spans="2:47" x14ac:dyDescent="0.2">
      <c r="B109" s="328"/>
      <c r="C109" s="220" t="s">
        <v>126</v>
      </c>
      <c r="D109" s="533">
        <v>0</v>
      </c>
      <c r="E109" s="534"/>
      <c r="F109" s="535"/>
      <c r="G109" s="221" t="s">
        <v>14</v>
      </c>
      <c r="H109" s="536">
        <v>0</v>
      </c>
      <c r="I109" s="537"/>
      <c r="J109" s="537"/>
      <c r="K109" s="537"/>
      <c r="L109" s="538"/>
      <c r="M109" s="219"/>
      <c r="N109" s="594" t="s">
        <v>127</v>
      </c>
      <c r="O109" s="595"/>
      <c r="P109" s="595"/>
      <c r="Q109" s="595"/>
      <c r="R109" s="595"/>
      <c r="S109" s="596"/>
      <c r="T109" s="597">
        <f>DI148</f>
        <v>0</v>
      </c>
      <c r="U109" s="598"/>
      <c r="V109" s="598"/>
      <c r="W109" s="599"/>
      <c r="X109" s="600">
        <f>DJ148</f>
        <v>0</v>
      </c>
      <c r="Y109" s="598"/>
      <c r="Z109" s="598"/>
      <c r="AA109" s="599"/>
      <c r="AB109" s="600">
        <f>DK148</f>
        <v>0</v>
      </c>
      <c r="AC109" s="598"/>
      <c r="AD109" s="598"/>
      <c r="AE109" s="601"/>
      <c r="AF109" s="597">
        <f>DL148</f>
        <v>0</v>
      </c>
      <c r="AG109" s="598"/>
      <c r="AH109" s="598"/>
      <c r="AI109" s="601"/>
      <c r="AL109" s="333"/>
      <c r="AM109" s="335"/>
      <c r="AN109" s="212"/>
      <c r="AO109" s="584"/>
      <c r="AP109" s="584"/>
      <c r="AQ109" s="584"/>
      <c r="AR109" s="584"/>
      <c r="AS109" s="584"/>
      <c r="AT109" s="584"/>
      <c r="AU109" s="213"/>
    </row>
    <row r="110" spans="2:47" ht="16" thickBot="1" x14ac:dyDescent="0.25">
      <c r="B110" s="328"/>
      <c r="C110" s="52"/>
      <c r="D110" s="222"/>
      <c r="E110" s="222"/>
      <c r="F110" s="222"/>
      <c r="G110" s="222"/>
      <c r="H110" s="55"/>
      <c r="I110" s="219"/>
      <c r="J110" s="219"/>
      <c r="K110" s="219"/>
      <c r="L110" s="219"/>
      <c r="M110" s="219"/>
      <c r="N110" s="602" t="s">
        <v>128</v>
      </c>
      <c r="O110" s="603"/>
      <c r="P110" s="603"/>
      <c r="Q110" s="603"/>
      <c r="R110" s="603"/>
      <c r="S110" s="604"/>
      <c r="T110" s="605">
        <f>DI149</f>
        <v>39.558319999999995</v>
      </c>
      <c r="U110" s="605"/>
      <c r="V110" s="605"/>
      <c r="W110" s="606"/>
      <c r="X110" s="607">
        <f>DJ149</f>
        <v>0</v>
      </c>
      <c r="Y110" s="605"/>
      <c r="Z110" s="605"/>
      <c r="AA110" s="606"/>
      <c r="AB110" s="607">
        <f>DK149</f>
        <v>0</v>
      </c>
      <c r="AC110" s="605"/>
      <c r="AD110" s="605"/>
      <c r="AE110" s="608"/>
      <c r="AF110" s="489">
        <f>DL149</f>
        <v>39.558319999999995</v>
      </c>
      <c r="AG110" s="490"/>
      <c r="AH110" s="490"/>
      <c r="AI110" s="491"/>
      <c r="AL110" s="65">
        <v>4022</v>
      </c>
      <c r="AM110" s="334">
        <f>AL95+AL91+AL87+AL79+AL75+AL71+AL63+AL59+AL55+AL47+AL43+AL39+AL31+AL27+AL23</f>
        <v>39.558319999999995</v>
      </c>
      <c r="AN110" s="212"/>
      <c r="AO110" s="584"/>
      <c r="AP110" s="584"/>
      <c r="AQ110" s="584"/>
      <c r="AR110" s="584"/>
      <c r="AS110" s="584"/>
      <c r="AT110" s="584"/>
      <c r="AU110" s="213"/>
    </row>
    <row r="111" spans="2:47" ht="16" thickTop="1" x14ac:dyDescent="0.2">
      <c r="B111" s="328"/>
      <c r="C111" s="52"/>
      <c r="D111" s="222"/>
      <c r="E111" s="222"/>
      <c r="F111" s="222"/>
      <c r="G111" s="222"/>
      <c r="H111" s="55"/>
      <c r="I111" s="219"/>
      <c r="J111" s="219"/>
      <c r="K111" s="219"/>
      <c r="L111" s="219"/>
      <c r="M111" s="219"/>
      <c r="N111" s="219"/>
      <c r="O111" s="219"/>
      <c r="Q111" s="223"/>
      <c r="R111" s="223"/>
      <c r="S111" s="223"/>
      <c r="T111" s="223"/>
      <c r="U111" s="223"/>
      <c r="V111" s="223"/>
      <c r="X111" s="587" t="s">
        <v>129</v>
      </c>
      <c r="Y111" s="588"/>
      <c r="Z111" s="588"/>
      <c r="AA111" s="588"/>
      <c r="AB111" s="588"/>
      <c r="AC111" s="588"/>
      <c r="AD111" s="588"/>
      <c r="AE111" s="589"/>
      <c r="AF111" s="524">
        <f>SUM(AF102:AI110)</f>
        <v>270.75831999999997</v>
      </c>
      <c r="AG111" s="525"/>
      <c r="AH111" s="525"/>
      <c r="AI111" s="525"/>
      <c r="AL111" s="333"/>
      <c r="AM111" s="335"/>
      <c r="AN111" s="212"/>
      <c r="AO111" s="584"/>
      <c r="AP111" s="584"/>
      <c r="AQ111" s="584"/>
      <c r="AR111" s="584"/>
      <c r="AS111" s="584"/>
      <c r="AT111" s="584"/>
      <c r="AU111" s="213"/>
    </row>
    <row r="112" spans="2:47" x14ac:dyDescent="0.2">
      <c r="B112" s="328"/>
      <c r="M112" s="219"/>
      <c r="AL112" s="333"/>
      <c r="AM112" s="335"/>
      <c r="AN112" s="212"/>
      <c r="AO112" s="584"/>
      <c r="AP112" s="584"/>
      <c r="AQ112" s="584"/>
      <c r="AR112" s="584"/>
      <c r="AS112" s="584"/>
      <c r="AT112" s="584"/>
      <c r="AU112" s="213"/>
    </row>
    <row r="113" spans="2:78" x14ac:dyDescent="0.2">
      <c r="B113" s="328"/>
      <c r="C113" s="57" t="s">
        <v>130</v>
      </c>
      <c r="D113" s="552"/>
      <c r="E113" s="553"/>
      <c r="F113" s="553"/>
      <c r="G113" s="553"/>
      <c r="H113" s="553"/>
      <c r="I113" s="553"/>
      <c r="J113" s="553"/>
      <c r="K113" s="553"/>
      <c r="L113" s="554"/>
      <c r="M113" s="219"/>
      <c r="N113" s="555" t="s">
        <v>131</v>
      </c>
      <c r="O113" s="555"/>
      <c r="P113" s="555"/>
      <c r="Q113" s="555"/>
      <c r="R113" s="555"/>
      <c r="S113" s="555"/>
      <c r="T113" s="555"/>
      <c r="U113" s="555"/>
      <c r="V113" s="555"/>
      <c r="W113" s="555"/>
      <c r="X113" s="526" t="s">
        <v>132</v>
      </c>
      <c r="Y113" s="526"/>
      <c r="Z113" s="526"/>
      <c r="AA113" s="526"/>
      <c r="AB113" s="526"/>
      <c r="AC113" s="526"/>
      <c r="AD113" s="526"/>
      <c r="AE113" s="526"/>
      <c r="AF113" s="526"/>
      <c r="AG113" s="526"/>
      <c r="AH113" s="526"/>
      <c r="AI113" s="526"/>
      <c r="AL113" s="333"/>
      <c r="AM113" s="335"/>
      <c r="AN113" s="212"/>
      <c r="AO113" s="584"/>
      <c r="AP113" s="584"/>
      <c r="AQ113" s="584"/>
      <c r="AR113" s="584"/>
      <c r="AS113" s="584"/>
      <c r="AT113" s="584"/>
      <c r="AU113" s="213"/>
    </row>
    <row r="114" spans="2:78" x14ac:dyDescent="0.2">
      <c r="B114" s="32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336"/>
      <c r="AM114" s="336"/>
      <c r="AN114" s="224"/>
      <c r="AO114" s="585"/>
      <c r="AP114" s="585"/>
      <c r="AQ114" s="585"/>
      <c r="AR114" s="585"/>
      <c r="AS114" s="585"/>
      <c r="AT114" s="585"/>
      <c r="AU114" s="225"/>
    </row>
    <row r="115" spans="2:78" ht="18.75" customHeight="1" x14ac:dyDescent="0.2">
      <c r="B115" s="321"/>
      <c r="C115" s="574" t="s">
        <v>787</v>
      </c>
      <c r="D115" s="574"/>
      <c r="E115" s="574"/>
      <c r="F115" s="574"/>
      <c r="G115" s="574"/>
      <c r="H115" s="574"/>
      <c r="I115" s="574"/>
      <c r="J115" s="574"/>
      <c r="K115" s="574"/>
      <c r="L115" s="574"/>
      <c r="M115" s="574"/>
      <c r="N115" s="574"/>
      <c r="O115" s="574"/>
      <c r="P115" s="574"/>
      <c r="Q115" s="574"/>
      <c r="R115" s="574"/>
      <c r="S115" s="574"/>
      <c r="T115" s="574"/>
      <c r="U115" s="574"/>
      <c r="V115" s="574"/>
      <c r="W115" s="574"/>
      <c r="X115" s="574"/>
      <c r="Y115" s="574"/>
      <c r="Z115" s="574"/>
      <c r="AA115" s="574"/>
      <c r="AB115" s="574"/>
      <c r="AC115" s="574"/>
      <c r="AD115" s="574"/>
      <c r="AE115" s="574"/>
      <c r="AF115" s="574"/>
      <c r="AG115" s="574"/>
      <c r="AH115" s="574"/>
      <c r="AI115" s="574"/>
      <c r="AJ115" s="574"/>
      <c r="AK115" s="574"/>
      <c r="AL115" s="574"/>
      <c r="AM115" s="574"/>
      <c r="AN115" s="574"/>
      <c r="AO115" s="574"/>
      <c r="AP115" s="574"/>
      <c r="AQ115" s="574"/>
      <c r="AR115" s="574"/>
      <c r="AS115" s="574"/>
      <c r="AT115" s="574"/>
      <c r="AU115" s="363"/>
    </row>
    <row r="116" spans="2:78" ht="18.75" customHeight="1" x14ac:dyDescent="0.2">
      <c r="B116" s="322"/>
      <c r="C116" s="575"/>
      <c r="D116" s="575"/>
      <c r="E116" s="575"/>
      <c r="F116" s="575"/>
      <c r="G116" s="575"/>
      <c r="H116" s="575"/>
      <c r="I116" s="575"/>
      <c r="J116" s="575"/>
      <c r="K116" s="575"/>
      <c r="L116" s="575"/>
      <c r="M116" s="575"/>
      <c r="N116" s="575"/>
      <c r="O116" s="575"/>
      <c r="P116" s="575"/>
      <c r="Q116" s="575"/>
      <c r="R116" s="575"/>
      <c r="S116" s="575"/>
      <c r="T116" s="575"/>
      <c r="U116" s="575"/>
      <c r="V116" s="575"/>
      <c r="W116" s="575"/>
      <c r="X116" s="575"/>
      <c r="Y116" s="575"/>
      <c r="Z116" s="575"/>
      <c r="AA116" s="575"/>
      <c r="AB116" s="575"/>
      <c r="AC116" s="575"/>
      <c r="AD116" s="575"/>
      <c r="AE116" s="575"/>
      <c r="AF116" s="575"/>
      <c r="AG116" s="575"/>
      <c r="AH116" s="575"/>
      <c r="AI116" s="575"/>
      <c r="AJ116" s="575"/>
      <c r="AK116" s="575"/>
      <c r="AL116" s="575"/>
      <c r="AM116" s="575"/>
      <c r="AN116" s="575"/>
      <c r="AO116" s="575"/>
      <c r="AP116" s="575"/>
      <c r="AQ116" s="575"/>
      <c r="AR116" s="575"/>
      <c r="AS116" s="575"/>
      <c r="AT116" s="575"/>
      <c r="AU116" s="362"/>
    </row>
    <row r="117" spans="2:78" ht="19" x14ac:dyDescent="0.2">
      <c r="B117" s="330"/>
      <c r="C117" s="451" t="s">
        <v>788</v>
      </c>
      <c r="D117" s="451"/>
      <c r="E117" s="451"/>
      <c r="F117" s="451"/>
      <c r="G117" s="451"/>
      <c r="H117" s="451"/>
      <c r="I117" s="451"/>
      <c r="J117" s="451"/>
      <c r="K117" s="451"/>
      <c r="L117" s="451"/>
      <c r="M117" s="451"/>
      <c r="N117" s="451"/>
      <c r="O117" s="451"/>
      <c r="P117" s="451"/>
      <c r="Q117" s="451"/>
      <c r="R117" s="451"/>
      <c r="S117" s="451"/>
      <c r="T117" s="451"/>
      <c r="U117" s="451"/>
      <c r="V117" s="451"/>
      <c r="W117" s="451"/>
      <c r="X117" s="451"/>
      <c r="Y117" s="451"/>
      <c r="Z117" s="451"/>
      <c r="AA117" s="451"/>
      <c r="AB117" s="451"/>
      <c r="AC117" s="451"/>
      <c r="AD117" s="451"/>
      <c r="AE117" s="451"/>
      <c r="AF117" s="451"/>
      <c r="AG117" s="451"/>
      <c r="AH117" s="451"/>
      <c r="AI117" s="451"/>
      <c r="AJ117" s="451"/>
      <c r="AK117" s="451"/>
      <c r="AL117" s="451"/>
      <c r="AM117" s="451"/>
      <c r="AN117" s="451"/>
      <c r="AO117" s="451"/>
      <c r="AP117" s="451"/>
      <c r="AQ117" s="451"/>
      <c r="AR117" s="451"/>
      <c r="AS117" s="451"/>
      <c r="AT117" s="451"/>
      <c r="AU117" s="319"/>
    </row>
    <row r="118" spans="2:78" x14ac:dyDescent="0.2">
      <c r="B118" s="449"/>
      <c r="C118" s="449"/>
      <c r="D118" s="449"/>
      <c r="E118" s="449"/>
      <c r="F118" s="449"/>
      <c r="G118" s="449"/>
      <c r="H118" s="449"/>
      <c r="I118" s="449"/>
      <c r="J118" s="449"/>
      <c r="K118" s="449"/>
      <c r="L118" s="449"/>
      <c r="M118" s="449"/>
      <c r="N118" s="449"/>
      <c r="O118" s="449"/>
      <c r="P118" s="449"/>
      <c r="Q118" s="449"/>
      <c r="R118" s="449"/>
      <c r="S118" s="449"/>
      <c r="T118" s="449"/>
      <c r="U118" s="449"/>
      <c r="V118" s="449"/>
      <c r="W118" s="449"/>
      <c r="X118" s="449"/>
      <c r="Y118" s="449"/>
      <c r="Z118" s="449"/>
      <c r="AA118" s="449"/>
      <c r="AB118" s="449"/>
      <c r="AC118" s="449"/>
      <c r="AD118" s="449"/>
      <c r="AE118" s="449"/>
      <c r="AF118" s="449"/>
      <c r="AG118" s="449"/>
      <c r="AH118" s="449"/>
      <c r="AI118" s="449"/>
      <c r="AJ118" s="449"/>
      <c r="AK118" s="449"/>
      <c r="AL118" s="449"/>
      <c r="AM118" s="449"/>
    </row>
    <row r="120" spans="2:78" hidden="1" x14ac:dyDescent="0.2">
      <c r="AW120" s="226" t="str">
        <f>IF(((SUM(AZ123:AZ129)-SUM(AZ146:AZ151))+(SUM(AZ130:AZ136)-SUM(AZ152:AZ157))+(SUM(AZ137:AZ143)-SUM(AZ158:AZ163)))&lt;&gt;0,"Too complicated to output","Ok")</f>
        <v>Ok</v>
      </c>
      <c r="AX120" s="8"/>
      <c r="AY120" s="8"/>
      <c r="AZ120" s="8"/>
      <c r="BA120" s="227"/>
      <c r="BC120" s="228" t="str">
        <f>IF(((SUM(BF123:BF129)-SUM(BF146:BF151))+(SUM(BF130:BF136)-SUM(BF152:BF157))+(SUM(BF137:BF143)-SUM(BF158:BF163)))&lt;&gt;0,"Too complicated to output","Ok")</f>
        <v>Ok</v>
      </c>
      <c r="BD120" s="10"/>
      <c r="BE120" s="10"/>
      <c r="BF120" s="10"/>
      <c r="BG120" s="229"/>
      <c r="BI120" s="230" t="str">
        <f>IF(((SUM(BL123:BL129)-SUM(BL146:BL151))+(SUM(BL130:BL136)-SUM(BL152:BL157))+(SUM(BL137:BL143)-SUM(BL158:BL163)))&lt;&gt;0,"Too complicated to output","Ok")</f>
        <v>Ok</v>
      </c>
      <c r="BJ120" s="12"/>
      <c r="BK120" s="12"/>
      <c r="BL120" s="12"/>
      <c r="BM120" s="231"/>
      <c r="BO120" s="232" t="str">
        <f>IF(((SUM(BR123:BR129)-SUM(BR146:BR151))+(SUM(BR130:BR136)-SUM(BR152:BR157))+(SUM(BR137:BR143)-SUM(BR158:BR163)))&lt;&gt;0,"Too complicated to output","Ok")</f>
        <v>Ok</v>
      </c>
      <c r="BP120" s="14"/>
      <c r="BQ120" s="14"/>
      <c r="BR120" s="14"/>
      <c r="BS120" s="233"/>
      <c r="BU120" s="234" t="str">
        <f>IF(((SUM(BX123:BX129)-SUM(BX146:BX151))+(SUM(BX130:BX136)-SUM(BX152:BX157))+(SUM(BX137:BX143)-SUM(BX158:BX163)))&lt;&gt;0,"Too complicated to output","Ok")</f>
        <v>Ok</v>
      </c>
      <c r="BV120" s="16"/>
      <c r="BW120" s="16"/>
      <c r="BX120" s="16"/>
      <c r="BY120" s="235"/>
    </row>
    <row r="121" spans="2:78" hidden="1" x14ac:dyDescent="0.2">
      <c r="E121" s="154"/>
      <c r="AW121" s="8"/>
      <c r="AX121" s="8"/>
      <c r="AY121" s="8"/>
      <c r="AZ121" s="8"/>
      <c r="BA121" s="8"/>
      <c r="BC121" s="10"/>
      <c r="BD121" s="10"/>
      <c r="BE121" s="10"/>
      <c r="BF121" s="10"/>
      <c r="BG121" s="10"/>
      <c r="BI121" s="12"/>
      <c r="BJ121" s="12"/>
      <c r="BK121" s="12"/>
      <c r="BL121" s="12"/>
      <c r="BM121" s="12"/>
      <c r="BO121" s="14"/>
      <c r="BP121" s="14"/>
      <c r="BQ121" s="14"/>
      <c r="BR121" s="14"/>
      <c r="BS121" s="14"/>
      <c r="BU121" s="16"/>
      <c r="BV121" s="16"/>
      <c r="BW121" s="16"/>
      <c r="BX121" s="16"/>
      <c r="BY121" s="16"/>
    </row>
    <row r="122" spans="2:78" hidden="1" x14ac:dyDescent="0.2">
      <c r="AW122" s="236" t="s">
        <v>133</v>
      </c>
      <c r="AX122" s="236" t="s">
        <v>111</v>
      </c>
      <c r="AY122" s="236" t="s">
        <v>134</v>
      </c>
      <c r="AZ122" s="236" t="s">
        <v>135</v>
      </c>
      <c r="BA122" s="236" t="s">
        <v>111</v>
      </c>
      <c r="BC122" s="237" t="s">
        <v>133</v>
      </c>
      <c r="BD122" s="237" t="s">
        <v>111</v>
      </c>
      <c r="BE122" s="237" t="s">
        <v>134</v>
      </c>
      <c r="BF122" s="237" t="s">
        <v>135</v>
      </c>
      <c r="BG122" s="237" t="s">
        <v>111</v>
      </c>
      <c r="BI122" s="238" t="s">
        <v>133</v>
      </c>
      <c r="BJ122" s="238" t="s">
        <v>111</v>
      </c>
      <c r="BK122" s="238" t="s">
        <v>134</v>
      </c>
      <c r="BL122" s="238" t="s">
        <v>135</v>
      </c>
      <c r="BM122" s="238" t="s">
        <v>111</v>
      </c>
      <c r="BO122" s="239" t="s">
        <v>133</v>
      </c>
      <c r="BP122" s="239" t="s">
        <v>111</v>
      </c>
      <c r="BQ122" s="239" t="s">
        <v>134</v>
      </c>
      <c r="BR122" s="239" t="s">
        <v>135</v>
      </c>
      <c r="BS122" s="239" t="s">
        <v>111</v>
      </c>
      <c r="BU122" s="240" t="s">
        <v>133</v>
      </c>
      <c r="BV122" s="240" t="s">
        <v>111</v>
      </c>
      <c r="BW122" s="240" t="s">
        <v>134</v>
      </c>
      <c r="BX122" s="240" t="s">
        <v>135</v>
      </c>
      <c r="BY122" s="240" t="s">
        <v>111</v>
      </c>
      <c r="BZ122" s="240" t="s">
        <v>136</v>
      </c>
    </row>
    <row r="123" spans="2:78" hidden="1" x14ac:dyDescent="0.2">
      <c r="AW123" s="9">
        <v>1</v>
      </c>
      <c r="AX123" s="9">
        <v>1</v>
      </c>
      <c r="AY123" s="9">
        <v>1</v>
      </c>
      <c r="AZ123" s="226">
        <f>$D21</f>
        <v>0</v>
      </c>
      <c r="BA123" s="227">
        <f>$D23</f>
        <v>13.6</v>
      </c>
      <c r="BC123" s="11">
        <v>2</v>
      </c>
      <c r="BD123" s="11">
        <v>1</v>
      </c>
      <c r="BE123" s="11">
        <v>1</v>
      </c>
      <c r="BF123" s="228">
        <f>$D37</f>
        <v>0</v>
      </c>
      <c r="BG123" s="229">
        <f>$D39</f>
        <v>13.6</v>
      </c>
      <c r="BI123" s="13">
        <v>3</v>
      </c>
      <c r="BJ123" s="13">
        <v>1</v>
      </c>
      <c r="BK123" s="13">
        <v>1</v>
      </c>
      <c r="BL123" s="230">
        <f>$D53</f>
        <v>3</v>
      </c>
      <c r="BM123" s="231">
        <f>$D55</f>
        <v>13.6</v>
      </c>
      <c r="BO123" s="15">
        <v>4</v>
      </c>
      <c r="BP123" s="15">
        <v>1</v>
      </c>
      <c r="BQ123" s="15">
        <v>1</v>
      </c>
      <c r="BR123" s="232">
        <f>$D69</f>
        <v>0</v>
      </c>
      <c r="BS123" s="233">
        <f>$D71</f>
        <v>13.6</v>
      </c>
      <c r="BU123" s="17">
        <v>5</v>
      </c>
      <c r="BV123" s="17">
        <v>1</v>
      </c>
      <c r="BW123" s="17">
        <v>1</v>
      </c>
      <c r="BX123" s="234">
        <f>IF(AM18&lt;&gt;5,0,$D85)</f>
        <v>0</v>
      </c>
      <c r="BY123" s="235">
        <f>IF(AM18&lt;&gt;5,0,$D87)</f>
        <v>0</v>
      </c>
      <c r="BZ123" s="235">
        <f>$D87</f>
        <v>13.6</v>
      </c>
    </row>
    <row r="124" spans="2:78" hidden="1" x14ac:dyDescent="0.2">
      <c r="AW124" s="9">
        <v>1</v>
      </c>
      <c r="AX124" s="9">
        <v>1</v>
      </c>
      <c r="AY124" s="9">
        <v>2</v>
      </c>
      <c r="AZ124" s="226">
        <f>$H21</f>
        <v>0</v>
      </c>
      <c r="BA124" s="227">
        <f>$H23</f>
        <v>13.6</v>
      </c>
      <c r="BC124" s="11">
        <v>2</v>
      </c>
      <c r="BD124" s="11">
        <v>1</v>
      </c>
      <c r="BE124" s="11">
        <v>2</v>
      </c>
      <c r="BF124" s="228">
        <f>$H37</f>
        <v>0</v>
      </c>
      <c r="BG124" s="229">
        <f>$H39</f>
        <v>13.6</v>
      </c>
      <c r="BI124" s="13">
        <v>3</v>
      </c>
      <c r="BJ124" s="13">
        <v>1</v>
      </c>
      <c r="BK124" s="13">
        <v>2</v>
      </c>
      <c r="BL124" s="230">
        <f>$H53</f>
        <v>3</v>
      </c>
      <c r="BM124" s="231">
        <f>$H55</f>
        <v>13.6</v>
      </c>
      <c r="BO124" s="15">
        <v>4</v>
      </c>
      <c r="BP124" s="15">
        <v>1</v>
      </c>
      <c r="BQ124" s="15">
        <v>2</v>
      </c>
      <c r="BR124" s="232">
        <f>$H69</f>
        <v>0</v>
      </c>
      <c r="BS124" s="233">
        <f>$H71</f>
        <v>13.6</v>
      </c>
      <c r="BU124" s="17">
        <v>5</v>
      </c>
      <c r="BV124" s="17">
        <v>1</v>
      </c>
      <c r="BW124" s="17">
        <v>2</v>
      </c>
      <c r="BX124" s="234">
        <f>IF(AM18&lt;&gt;5,0,$H85)</f>
        <v>0</v>
      </c>
      <c r="BY124" s="235">
        <f>IF(AM18&lt;&gt;5,0,$H87)</f>
        <v>0</v>
      </c>
      <c r="BZ124" s="235">
        <f>$H87</f>
        <v>13.6</v>
      </c>
    </row>
    <row r="125" spans="2:78" hidden="1" x14ac:dyDescent="0.2">
      <c r="AW125" s="9">
        <v>1</v>
      </c>
      <c r="AX125" s="9">
        <v>1</v>
      </c>
      <c r="AY125" s="9">
        <v>3</v>
      </c>
      <c r="AZ125" s="226">
        <f>$L21</f>
        <v>0</v>
      </c>
      <c r="BA125" s="227">
        <f>$L23</f>
        <v>13.6</v>
      </c>
      <c r="BC125" s="11">
        <v>2</v>
      </c>
      <c r="BD125" s="11">
        <v>1</v>
      </c>
      <c r="BE125" s="11">
        <v>3</v>
      </c>
      <c r="BF125" s="228">
        <f>$L37</f>
        <v>0</v>
      </c>
      <c r="BG125" s="229">
        <f>$L39</f>
        <v>13.6</v>
      </c>
      <c r="BI125" s="13">
        <v>3</v>
      </c>
      <c r="BJ125" s="13">
        <v>1</v>
      </c>
      <c r="BK125" s="13">
        <v>3</v>
      </c>
      <c r="BL125" s="230">
        <f>$L53</f>
        <v>5</v>
      </c>
      <c r="BM125" s="231">
        <f>$L55</f>
        <v>13.6</v>
      </c>
      <c r="BO125" s="15">
        <v>4</v>
      </c>
      <c r="BP125" s="15">
        <v>1</v>
      </c>
      <c r="BQ125" s="15">
        <v>3</v>
      </c>
      <c r="BR125" s="232">
        <f>$L69</f>
        <v>0</v>
      </c>
      <c r="BS125" s="233">
        <f>$L71</f>
        <v>13.6</v>
      </c>
      <c r="BU125" s="17">
        <v>5</v>
      </c>
      <c r="BV125" s="17">
        <v>1</v>
      </c>
      <c r="BW125" s="17">
        <v>3</v>
      </c>
      <c r="BX125" s="234">
        <f>IF(AM18&lt;&gt;5,0,$L85)</f>
        <v>0</v>
      </c>
      <c r="BY125" s="235">
        <f>IF(AM18&lt;&gt;5,0,$L87)</f>
        <v>0</v>
      </c>
      <c r="BZ125" s="235">
        <f>$L87</f>
        <v>13.6</v>
      </c>
    </row>
    <row r="126" spans="2:78" hidden="1" x14ac:dyDescent="0.2">
      <c r="AW126" s="9">
        <v>1</v>
      </c>
      <c r="AX126" s="9">
        <v>1</v>
      </c>
      <c r="AY126" s="9">
        <v>4</v>
      </c>
      <c r="AZ126" s="226">
        <f>$P21</f>
        <v>0</v>
      </c>
      <c r="BA126" s="227">
        <f>$P23</f>
        <v>13.6</v>
      </c>
      <c r="BC126" s="11">
        <v>2</v>
      </c>
      <c r="BD126" s="11">
        <v>1</v>
      </c>
      <c r="BE126" s="11">
        <v>4</v>
      </c>
      <c r="BF126" s="228">
        <f>$P37</f>
        <v>0</v>
      </c>
      <c r="BG126" s="229">
        <f>$P39</f>
        <v>13.6</v>
      </c>
      <c r="BI126" s="13">
        <v>3</v>
      </c>
      <c r="BJ126" s="13">
        <v>1</v>
      </c>
      <c r="BK126" s="13">
        <v>4</v>
      </c>
      <c r="BL126" s="230">
        <f>$P53</f>
        <v>3</v>
      </c>
      <c r="BM126" s="231">
        <f>$P55</f>
        <v>13.6</v>
      </c>
      <c r="BO126" s="15">
        <v>4</v>
      </c>
      <c r="BP126" s="15">
        <v>1</v>
      </c>
      <c r="BQ126" s="15">
        <v>4</v>
      </c>
      <c r="BR126" s="232">
        <f>$P69</f>
        <v>0</v>
      </c>
      <c r="BS126" s="233">
        <f>$P71</f>
        <v>13.6</v>
      </c>
      <c r="BU126" s="17">
        <v>5</v>
      </c>
      <c r="BV126" s="17">
        <v>1</v>
      </c>
      <c r="BW126" s="17">
        <v>4</v>
      </c>
      <c r="BX126" s="234">
        <f>IF(AM18&lt;&gt;5,0,$P85)</f>
        <v>0</v>
      </c>
      <c r="BY126" s="235">
        <f>IF(AM18&lt;&gt;5,0,$P87)</f>
        <v>0</v>
      </c>
      <c r="BZ126" s="235">
        <f>$P87</f>
        <v>13.6</v>
      </c>
    </row>
    <row r="127" spans="2:78" hidden="1" x14ac:dyDescent="0.2">
      <c r="AW127" s="9">
        <v>1</v>
      </c>
      <c r="AX127" s="9">
        <v>1</v>
      </c>
      <c r="AY127" s="9">
        <v>5</v>
      </c>
      <c r="AZ127" s="226">
        <f>$T21</f>
        <v>0</v>
      </c>
      <c r="BA127" s="227">
        <f>$T23</f>
        <v>13.6</v>
      </c>
      <c r="BC127" s="11">
        <v>2</v>
      </c>
      <c r="BD127" s="11">
        <v>1</v>
      </c>
      <c r="BE127" s="11">
        <v>5</v>
      </c>
      <c r="BF127" s="228">
        <f>$T37</f>
        <v>3</v>
      </c>
      <c r="BG127" s="229">
        <f>$T39</f>
        <v>13.6</v>
      </c>
      <c r="BI127" s="13">
        <v>3</v>
      </c>
      <c r="BJ127" s="13">
        <v>1</v>
      </c>
      <c r="BK127" s="13">
        <v>5</v>
      </c>
      <c r="BL127" s="230">
        <f>$T53</f>
        <v>0</v>
      </c>
      <c r="BM127" s="231">
        <f>$T55</f>
        <v>13.6</v>
      </c>
      <c r="BO127" s="15">
        <v>4</v>
      </c>
      <c r="BP127" s="15">
        <v>1</v>
      </c>
      <c r="BQ127" s="15">
        <v>5</v>
      </c>
      <c r="BR127" s="232">
        <f>$T69</f>
        <v>0</v>
      </c>
      <c r="BS127" s="233">
        <f>$T71</f>
        <v>13.6</v>
      </c>
      <c r="BU127" s="17">
        <v>5</v>
      </c>
      <c r="BV127" s="17">
        <v>1</v>
      </c>
      <c r="BW127" s="17">
        <v>5</v>
      </c>
      <c r="BX127" s="234">
        <f>IF(AM18&lt;&gt;5,0,$T85)</f>
        <v>0</v>
      </c>
      <c r="BY127" s="235">
        <f>IF(AM18&lt;&gt;5,0,$T87)</f>
        <v>0</v>
      </c>
      <c r="BZ127" s="235">
        <f>$T87</f>
        <v>13.6</v>
      </c>
    </row>
    <row r="128" spans="2:78" hidden="1" x14ac:dyDescent="0.2">
      <c r="AW128" s="9">
        <v>1</v>
      </c>
      <c r="AX128" s="9">
        <v>1</v>
      </c>
      <c r="AY128" s="9">
        <v>6</v>
      </c>
      <c r="AZ128" s="226">
        <f>$X21</f>
        <v>0</v>
      </c>
      <c r="BA128" s="227">
        <f>$X23</f>
        <v>13.6</v>
      </c>
      <c r="BC128" s="11">
        <v>2</v>
      </c>
      <c r="BD128" s="11">
        <v>1</v>
      </c>
      <c r="BE128" s="11">
        <v>6</v>
      </c>
      <c r="BF128" s="228">
        <f>$X37</f>
        <v>0</v>
      </c>
      <c r="BG128" s="229">
        <f>$X39</f>
        <v>13.6</v>
      </c>
      <c r="BI128" s="13">
        <v>3</v>
      </c>
      <c r="BJ128" s="13">
        <v>1</v>
      </c>
      <c r="BK128" s="13">
        <v>6</v>
      </c>
      <c r="BL128" s="230">
        <f>$X53</f>
        <v>0</v>
      </c>
      <c r="BM128" s="231">
        <f>$X55</f>
        <v>13.6</v>
      </c>
      <c r="BO128" s="15">
        <v>4</v>
      </c>
      <c r="BP128" s="15">
        <v>1</v>
      </c>
      <c r="BQ128" s="15">
        <v>6</v>
      </c>
      <c r="BR128" s="232">
        <f>$X69</f>
        <v>0</v>
      </c>
      <c r="BS128" s="233">
        <f>$X71</f>
        <v>13.6</v>
      </c>
      <c r="BU128" s="17">
        <v>5</v>
      </c>
      <c r="BV128" s="17">
        <v>1</v>
      </c>
      <c r="BW128" s="17">
        <v>6</v>
      </c>
      <c r="BX128" s="234">
        <f>IF(AM18&lt;&gt;5,0,$X85)</f>
        <v>0</v>
      </c>
      <c r="BY128" s="235">
        <f>IF(AM18&lt;&gt;5,0,$X87)</f>
        <v>0</v>
      </c>
      <c r="BZ128" s="235">
        <f>$X87</f>
        <v>13.6</v>
      </c>
    </row>
    <row r="129" spans="49:78" hidden="1" x14ac:dyDescent="0.2">
      <c r="AW129" s="9">
        <v>1</v>
      </c>
      <c r="AX129" s="9">
        <v>1</v>
      </c>
      <c r="AY129" s="9">
        <v>7</v>
      </c>
      <c r="AZ129" s="226">
        <f>$AB21</f>
        <v>0</v>
      </c>
      <c r="BA129" s="227">
        <f>$AB23</f>
        <v>13.6</v>
      </c>
      <c r="BC129" s="11">
        <v>2</v>
      </c>
      <c r="BD129" s="11">
        <v>1</v>
      </c>
      <c r="BE129" s="11">
        <v>7</v>
      </c>
      <c r="BF129" s="228">
        <f>$AB37</f>
        <v>0</v>
      </c>
      <c r="BG129" s="229">
        <f>$AB39</f>
        <v>13.6</v>
      </c>
      <c r="BI129" s="13">
        <v>3</v>
      </c>
      <c r="BJ129" s="13">
        <v>1</v>
      </c>
      <c r="BK129" s="13">
        <v>7</v>
      </c>
      <c r="BL129" s="230">
        <f>$AB53</f>
        <v>0</v>
      </c>
      <c r="BM129" s="231">
        <f>$AB55</f>
        <v>13.6</v>
      </c>
      <c r="BO129" s="15">
        <v>4</v>
      </c>
      <c r="BP129" s="15">
        <v>1</v>
      </c>
      <c r="BQ129" s="15">
        <v>7</v>
      </c>
      <c r="BR129" s="232">
        <f>$AB69</f>
        <v>0</v>
      </c>
      <c r="BS129" s="233">
        <f>$AB71</f>
        <v>13.6</v>
      </c>
      <c r="BU129" s="17">
        <v>5</v>
      </c>
      <c r="BV129" s="17">
        <v>1</v>
      </c>
      <c r="BW129" s="17">
        <v>7</v>
      </c>
      <c r="BX129" s="234">
        <f>IF(AM18&lt;&gt;5,0,$AB85)</f>
        <v>0</v>
      </c>
      <c r="BY129" s="235">
        <f>IF(AM18&lt;&gt;5,0,$AB87)</f>
        <v>0</v>
      </c>
      <c r="BZ129" s="235">
        <f>$AB87</f>
        <v>13.6</v>
      </c>
    </row>
    <row r="130" spans="49:78" hidden="1" x14ac:dyDescent="0.2">
      <c r="AW130" s="9">
        <v>1</v>
      </c>
      <c r="AX130" s="9">
        <v>2</v>
      </c>
      <c r="AY130" s="9">
        <v>1</v>
      </c>
      <c r="AZ130" s="226">
        <f>$D25</f>
        <v>0</v>
      </c>
      <c r="BA130" s="227">
        <f>$D27</f>
        <v>9.5</v>
      </c>
      <c r="BC130" s="11">
        <v>2</v>
      </c>
      <c r="BD130" s="11">
        <v>2</v>
      </c>
      <c r="BE130" s="11">
        <v>1</v>
      </c>
      <c r="BF130" s="228">
        <f>$D41</f>
        <v>0</v>
      </c>
      <c r="BG130" s="229">
        <f>$D43</f>
        <v>9.5</v>
      </c>
      <c r="BI130" s="13">
        <v>3</v>
      </c>
      <c r="BJ130" s="13">
        <v>2</v>
      </c>
      <c r="BK130" s="13">
        <v>1</v>
      </c>
      <c r="BL130" s="230">
        <f>$D57</f>
        <v>0</v>
      </c>
      <c r="BM130" s="231">
        <f>$D59</f>
        <v>9.5</v>
      </c>
      <c r="BO130" s="15">
        <v>4</v>
      </c>
      <c r="BP130" s="15">
        <v>2</v>
      </c>
      <c r="BQ130" s="15">
        <v>1</v>
      </c>
      <c r="BR130" s="232">
        <f>$D73</f>
        <v>0</v>
      </c>
      <c r="BS130" s="233">
        <f>$D75</f>
        <v>9.5</v>
      </c>
      <c r="BU130" s="17">
        <v>5</v>
      </c>
      <c r="BV130" s="17">
        <v>2</v>
      </c>
      <c r="BW130" s="17">
        <v>1</v>
      </c>
      <c r="BX130" s="234">
        <f>IF(AM18&lt;&gt;5,0,$D89)</f>
        <v>0</v>
      </c>
      <c r="BY130" s="235">
        <f>IF(AM18&lt;&gt;5,0,$D91)</f>
        <v>0</v>
      </c>
      <c r="BZ130" s="235">
        <f>$D91</f>
        <v>9.5</v>
      </c>
    </row>
    <row r="131" spans="49:78" hidden="1" x14ac:dyDescent="0.2">
      <c r="AW131" s="9">
        <v>1</v>
      </c>
      <c r="AX131" s="9">
        <v>2</v>
      </c>
      <c r="AY131" s="9">
        <v>2</v>
      </c>
      <c r="AZ131" s="226">
        <f>$H25</f>
        <v>0</v>
      </c>
      <c r="BA131" s="227">
        <f>$H27</f>
        <v>9.5</v>
      </c>
      <c r="BC131" s="11">
        <v>2</v>
      </c>
      <c r="BD131" s="11">
        <v>2</v>
      </c>
      <c r="BE131" s="11">
        <v>2</v>
      </c>
      <c r="BF131" s="228">
        <f>$H41</f>
        <v>0</v>
      </c>
      <c r="BG131" s="229">
        <f>$H43</f>
        <v>9.5</v>
      </c>
      <c r="BI131" s="13">
        <v>3</v>
      </c>
      <c r="BJ131" s="13">
        <v>2</v>
      </c>
      <c r="BK131" s="13">
        <v>2</v>
      </c>
      <c r="BL131" s="230">
        <f>$H57</f>
        <v>0</v>
      </c>
      <c r="BM131" s="231">
        <f>$H59</f>
        <v>9.5</v>
      </c>
      <c r="BO131" s="15">
        <v>4</v>
      </c>
      <c r="BP131" s="15">
        <v>2</v>
      </c>
      <c r="BQ131" s="15">
        <v>2</v>
      </c>
      <c r="BR131" s="232">
        <f>$H73</f>
        <v>0</v>
      </c>
      <c r="BS131" s="233">
        <f>$H75</f>
        <v>9.5</v>
      </c>
      <c r="BU131" s="17">
        <v>5</v>
      </c>
      <c r="BV131" s="17">
        <v>2</v>
      </c>
      <c r="BW131" s="17">
        <v>2</v>
      </c>
      <c r="BX131" s="234">
        <f>IF(AM18&lt;&gt;5,0,$H89)</f>
        <v>0</v>
      </c>
      <c r="BY131" s="235">
        <f>IF(AM18&lt;&gt;5,0,$H91)</f>
        <v>0</v>
      </c>
      <c r="BZ131" s="235">
        <f>$H91</f>
        <v>9.5</v>
      </c>
    </row>
    <row r="132" spans="49:78" hidden="1" x14ac:dyDescent="0.2">
      <c r="AW132" s="9">
        <v>1</v>
      </c>
      <c r="AX132" s="9">
        <v>2</v>
      </c>
      <c r="AY132" s="9">
        <v>3</v>
      </c>
      <c r="AZ132" s="226">
        <f>$L25</f>
        <v>0</v>
      </c>
      <c r="BA132" s="227">
        <f>$L27</f>
        <v>9.5</v>
      </c>
      <c r="BC132" s="11">
        <v>2</v>
      </c>
      <c r="BD132" s="11">
        <v>2</v>
      </c>
      <c r="BE132" s="11">
        <v>3</v>
      </c>
      <c r="BF132" s="228">
        <f>$L41</f>
        <v>0</v>
      </c>
      <c r="BG132" s="229">
        <f>$L43</f>
        <v>9.5</v>
      </c>
      <c r="BI132" s="13">
        <v>3</v>
      </c>
      <c r="BJ132" s="13">
        <v>2</v>
      </c>
      <c r="BK132" s="13">
        <v>3</v>
      </c>
      <c r="BL132" s="230">
        <f>$L57</f>
        <v>0</v>
      </c>
      <c r="BM132" s="231">
        <f>$L59</f>
        <v>9.5</v>
      </c>
      <c r="BO132" s="15">
        <v>4</v>
      </c>
      <c r="BP132" s="15">
        <v>2</v>
      </c>
      <c r="BQ132" s="15">
        <v>3</v>
      </c>
      <c r="BR132" s="232">
        <f>$L73</f>
        <v>0</v>
      </c>
      <c r="BS132" s="233">
        <f>$L75</f>
        <v>9.5</v>
      </c>
      <c r="BU132" s="17">
        <v>5</v>
      </c>
      <c r="BV132" s="17">
        <v>2</v>
      </c>
      <c r="BW132" s="17">
        <v>3</v>
      </c>
      <c r="BX132" s="234">
        <f>IF(AM18&lt;&gt;5,0,$L89)</f>
        <v>0</v>
      </c>
      <c r="BY132" s="235">
        <f>IF(AM18&lt;&gt;5,0,$L91)</f>
        <v>0</v>
      </c>
      <c r="BZ132" s="235">
        <f>$L91</f>
        <v>9.5</v>
      </c>
    </row>
    <row r="133" spans="49:78" hidden="1" x14ac:dyDescent="0.2">
      <c r="AW133" s="9">
        <v>1</v>
      </c>
      <c r="AX133" s="9">
        <v>2</v>
      </c>
      <c r="AY133" s="9">
        <v>4</v>
      </c>
      <c r="AZ133" s="226">
        <f>$P25</f>
        <v>0</v>
      </c>
      <c r="BA133" s="227">
        <f>$P27</f>
        <v>8.1999999999999993</v>
      </c>
      <c r="BC133" s="11">
        <v>2</v>
      </c>
      <c r="BD133" s="11">
        <v>2</v>
      </c>
      <c r="BE133" s="11">
        <v>4</v>
      </c>
      <c r="BF133" s="228">
        <f>$P41</f>
        <v>0</v>
      </c>
      <c r="BG133" s="229">
        <f>$P43</f>
        <v>9.5</v>
      </c>
      <c r="BI133" s="13">
        <v>3</v>
      </c>
      <c r="BJ133" s="13">
        <v>2</v>
      </c>
      <c r="BK133" s="13">
        <v>4</v>
      </c>
      <c r="BL133" s="230">
        <f>$P57</f>
        <v>0</v>
      </c>
      <c r="BM133" s="231">
        <f>$P59</f>
        <v>9.5</v>
      </c>
      <c r="BO133" s="15">
        <v>4</v>
      </c>
      <c r="BP133" s="15">
        <v>2</v>
      </c>
      <c r="BQ133" s="15">
        <v>4</v>
      </c>
      <c r="BR133" s="232">
        <f>$P73</f>
        <v>0</v>
      </c>
      <c r="BS133" s="233">
        <f>$P75</f>
        <v>9.5</v>
      </c>
      <c r="BU133" s="17">
        <v>5</v>
      </c>
      <c r="BV133" s="17">
        <v>2</v>
      </c>
      <c r="BW133" s="17">
        <v>4</v>
      </c>
      <c r="BX133" s="234">
        <f>IF(AM18&lt;&gt;5,0,$P89)</f>
        <v>0</v>
      </c>
      <c r="BY133" s="235">
        <f>IF(AM18&lt;&gt;5,0,$P91)</f>
        <v>0</v>
      </c>
      <c r="BZ133" s="235">
        <f>$P91</f>
        <v>9.5</v>
      </c>
    </row>
    <row r="134" spans="49:78" hidden="1" x14ac:dyDescent="0.2">
      <c r="AW134" s="9">
        <v>1</v>
      </c>
      <c r="AX134" s="9">
        <v>2</v>
      </c>
      <c r="AY134" s="9">
        <v>5</v>
      </c>
      <c r="AZ134" s="226">
        <f>$T25</f>
        <v>0</v>
      </c>
      <c r="BA134" s="227">
        <f>$T27</f>
        <v>9.5</v>
      </c>
      <c r="BC134" s="11">
        <v>2</v>
      </c>
      <c r="BD134" s="11">
        <v>2</v>
      </c>
      <c r="BE134" s="11">
        <v>5</v>
      </c>
      <c r="BF134" s="228">
        <f>$T41</f>
        <v>0</v>
      </c>
      <c r="BG134" s="229">
        <f>$T43</f>
        <v>9.5</v>
      </c>
      <c r="BI134" s="13">
        <v>3</v>
      </c>
      <c r="BJ134" s="13">
        <v>2</v>
      </c>
      <c r="BK134" s="13">
        <v>5</v>
      </c>
      <c r="BL134" s="230">
        <f>$T57</f>
        <v>0</v>
      </c>
      <c r="BM134" s="231">
        <f>$T59</f>
        <v>9.5</v>
      </c>
      <c r="BO134" s="15">
        <v>4</v>
      </c>
      <c r="BP134" s="15">
        <v>2</v>
      </c>
      <c r="BQ134" s="15">
        <v>5</v>
      </c>
      <c r="BR134" s="232">
        <f>$T73</f>
        <v>0</v>
      </c>
      <c r="BS134" s="233">
        <f>$T75</f>
        <v>9.5</v>
      </c>
      <c r="BU134" s="17">
        <v>5</v>
      </c>
      <c r="BV134" s="17">
        <v>2</v>
      </c>
      <c r="BW134" s="17">
        <v>5</v>
      </c>
      <c r="BX134" s="234">
        <f>IF(AM18&lt;&gt;5,0,$T89)</f>
        <v>0</v>
      </c>
      <c r="BY134" s="235">
        <f>IF(AM18&lt;&gt;5,0,$T91)</f>
        <v>0</v>
      </c>
      <c r="BZ134" s="235">
        <f>$T91</f>
        <v>9.5</v>
      </c>
    </row>
    <row r="135" spans="49:78" hidden="1" x14ac:dyDescent="0.2">
      <c r="AW135" s="9">
        <v>1</v>
      </c>
      <c r="AX135" s="9">
        <v>2</v>
      </c>
      <c r="AY135" s="9">
        <v>6</v>
      </c>
      <c r="AZ135" s="226">
        <f>$X25</f>
        <v>0</v>
      </c>
      <c r="BA135" s="227">
        <f>$X27</f>
        <v>8.1999999999999993</v>
      </c>
      <c r="BC135" s="11">
        <v>2</v>
      </c>
      <c r="BD135" s="11">
        <v>2</v>
      </c>
      <c r="BE135" s="11">
        <v>6</v>
      </c>
      <c r="BF135" s="228">
        <f>$X41</f>
        <v>0</v>
      </c>
      <c r="BG135" s="229">
        <f>$X43</f>
        <v>9.5</v>
      </c>
      <c r="BI135" s="13">
        <v>3</v>
      </c>
      <c r="BJ135" s="13">
        <v>2</v>
      </c>
      <c r="BK135" s="13">
        <v>6</v>
      </c>
      <c r="BL135" s="230">
        <f>$X57</f>
        <v>0</v>
      </c>
      <c r="BM135" s="231">
        <f>$X59</f>
        <v>9.5</v>
      </c>
      <c r="BO135" s="15">
        <v>4</v>
      </c>
      <c r="BP135" s="15">
        <v>2</v>
      </c>
      <c r="BQ135" s="15">
        <v>6</v>
      </c>
      <c r="BR135" s="232">
        <f>$X73</f>
        <v>0</v>
      </c>
      <c r="BS135" s="233">
        <f>$X75</f>
        <v>9.5</v>
      </c>
      <c r="BU135" s="17">
        <v>5</v>
      </c>
      <c r="BV135" s="17">
        <v>2</v>
      </c>
      <c r="BW135" s="17">
        <v>6</v>
      </c>
      <c r="BX135" s="234">
        <f>IF(AM18&lt;&gt;5,0,$X89)</f>
        <v>0</v>
      </c>
      <c r="BY135" s="235">
        <f>IF(AM18&lt;&gt;5,0,$X91)</f>
        <v>0</v>
      </c>
      <c r="BZ135" s="235">
        <f>$X91</f>
        <v>9.5</v>
      </c>
    </row>
    <row r="136" spans="49:78" hidden="1" x14ac:dyDescent="0.2">
      <c r="AW136" s="9">
        <v>1</v>
      </c>
      <c r="AX136" s="9">
        <v>2</v>
      </c>
      <c r="AY136" s="9">
        <v>7</v>
      </c>
      <c r="AZ136" s="226">
        <f>$AB25</f>
        <v>0</v>
      </c>
      <c r="BA136" s="227">
        <f>$AB27</f>
        <v>9.5</v>
      </c>
      <c r="BC136" s="11">
        <v>2</v>
      </c>
      <c r="BD136" s="11">
        <v>2</v>
      </c>
      <c r="BE136" s="11">
        <v>7</v>
      </c>
      <c r="BF136" s="228">
        <f>$AB41</f>
        <v>0</v>
      </c>
      <c r="BG136" s="229">
        <f>$AB43</f>
        <v>9.5</v>
      </c>
      <c r="BI136" s="13">
        <v>3</v>
      </c>
      <c r="BJ136" s="13">
        <v>2</v>
      </c>
      <c r="BK136" s="13">
        <v>7</v>
      </c>
      <c r="BL136" s="230">
        <f>$AB57</f>
        <v>0</v>
      </c>
      <c r="BM136" s="231">
        <f>$AB59</f>
        <v>9.5</v>
      </c>
      <c r="BO136" s="15">
        <v>4</v>
      </c>
      <c r="BP136" s="15">
        <v>2</v>
      </c>
      <c r="BQ136" s="15">
        <v>7</v>
      </c>
      <c r="BR136" s="232">
        <f>$AB73</f>
        <v>0</v>
      </c>
      <c r="BS136" s="233">
        <f>$AB75</f>
        <v>9.5</v>
      </c>
      <c r="BU136" s="17">
        <v>5</v>
      </c>
      <c r="BV136" s="17">
        <v>2</v>
      </c>
      <c r="BW136" s="17">
        <v>7</v>
      </c>
      <c r="BX136" s="234">
        <f>IF(AM18&lt;&gt;5,0,$AB89)</f>
        <v>0</v>
      </c>
      <c r="BY136" s="235">
        <f>IF(AM18&lt;&gt;5,0,$AB91)</f>
        <v>0</v>
      </c>
      <c r="BZ136" s="235">
        <f>$AB91</f>
        <v>9.5</v>
      </c>
    </row>
    <row r="137" spans="49:78" hidden="1" x14ac:dyDescent="0.2">
      <c r="AW137" s="9">
        <v>1</v>
      </c>
      <c r="AX137" s="9">
        <v>3</v>
      </c>
      <c r="AY137" s="9">
        <v>1</v>
      </c>
      <c r="AZ137" s="226">
        <f>$D29</f>
        <v>0</v>
      </c>
      <c r="BA137" s="227">
        <f>$D31</f>
        <v>9.5</v>
      </c>
      <c r="BC137" s="11">
        <v>2</v>
      </c>
      <c r="BD137" s="11">
        <v>3</v>
      </c>
      <c r="BE137" s="11">
        <v>1</v>
      </c>
      <c r="BF137" s="228">
        <f>$D45</f>
        <v>0</v>
      </c>
      <c r="BG137" s="229">
        <f>$D47</f>
        <v>9.5</v>
      </c>
      <c r="BI137" s="13">
        <v>3</v>
      </c>
      <c r="BJ137" s="13">
        <v>3</v>
      </c>
      <c r="BK137" s="13">
        <v>1</v>
      </c>
      <c r="BL137" s="230">
        <f>$D61</f>
        <v>0</v>
      </c>
      <c r="BM137" s="231">
        <f>$D63</f>
        <v>9.5</v>
      </c>
      <c r="BO137" s="15">
        <v>4</v>
      </c>
      <c r="BP137" s="15">
        <v>3</v>
      </c>
      <c r="BQ137" s="15">
        <v>1</v>
      </c>
      <c r="BR137" s="232">
        <f>$D77</f>
        <v>0</v>
      </c>
      <c r="BS137" s="233">
        <f>$D79</f>
        <v>9.5</v>
      </c>
      <c r="BU137" s="17">
        <v>5</v>
      </c>
      <c r="BV137" s="17">
        <v>3</v>
      </c>
      <c r="BW137" s="17">
        <v>1</v>
      </c>
      <c r="BX137" s="234">
        <f>IF(AM18&lt;&gt;5,0,$D93)</f>
        <v>0</v>
      </c>
      <c r="BY137" s="235">
        <f>IF(AM18&lt;&gt;5,0,$D95)</f>
        <v>0</v>
      </c>
      <c r="BZ137" s="235">
        <f>$D95</f>
        <v>9.5</v>
      </c>
    </row>
    <row r="138" spans="49:78" hidden="1" x14ac:dyDescent="0.2">
      <c r="AW138" s="9">
        <v>1</v>
      </c>
      <c r="AX138" s="9">
        <v>3</v>
      </c>
      <c r="AY138" s="9">
        <v>2</v>
      </c>
      <c r="AZ138" s="226">
        <f>$H29</f>
        <v>0</v>
      </c>
      <c r="BA138" s="227">
        <f>$H31</f>
        <v>9.5</v>
      </c>
      <c r="BC138" s="11">
        <v>2</v>
      </c>
      <c r="BD138" s="11">
        <v>3</v>
      </c>
      <c r="BE138" s="11">
        <v>2</v>
      </c>
      <c r="BF138" s="228">
        <f>$H45</f>
        <v>0</v>
      </c>
      <c r="BG138" s="229">
        <f>$H47</f>
        <v>9.5</v>
      </c>
      <c r="BI138" s="13">
        <v>3</v>
      </c>
      <c r="BJ138" s="13">
        <v>3</v>
      </c>
      <c r="BK138" s="13">
        <v>2</v>
      </c>
      <c r="BL138" s="230">
        <f>$H61</f>
        <v>0</v>
      </c>
      <c r="BM138" s="231">
        <f>$H63</f>
        <v>9.5</v>
      </c>
      <c r="BO138" s="15">
        <v>4</v>
      </c>
      <c r="BP138" s="15">
        <v>3</v>
      </c>
      <c r="BQ138" s="15">
        <v>2</v>
      </c>
      <c r="BR138" s="232">
        <f>$H77</f>
        <v>0</v>
      </c>
      <c r="BS138" s="233">
        <f>$H79</f>
        <v>9.5</v>
      </c>
      <c r="BU138" s="17">
        <v>5</v>
      </c>
      <c r="BV138" s="17">
        <v>3</v>
      </c>
      <c r="BW138" s="17">
        <v>2</v>
      </c>
      <c r="BX138" s="234">
        <f>IF(AM18&lt;&gt;5,0,$H93)</f>
        <v>0</v>
      </c>
      <c r="BY138" s="235">
        <f>IF(AM18&lt;&gt;5,0,$H95)</f>
        <v>0</v>
      </c>
      <c r="BZ138" s="235">
        <f>$H95</f>
        <v>9.5</v>
      </c>
    </row>
    <row r="139" spans="49:78" hidden="1" x14ac:dyDescent="0.2">
      <c r="AW139" s="9">
        <v>1</v>
      </c>
      <c r="AX139" s="9">
        <v>3</v>
      </c>
      <c r="AY139" s="9">
        <v>3</v>
      </c>
      <c r="AZ139" s="226">
        <f>$L29</f>
        <v>0</v>
      </c>
      <c r="BA139" s="227">
        <f>$L31</f>
        <v>9.5</v>
      </c>
      <c r="BC139" s="11">
        <v>2</v>
      </c>
      <c r="BD139" s="11">
        <v>3</v>
      </c>
      <c r="BE139" s="11">
        <v>3</v>
      </c>
      <c r="BF139" s="228">
        <f>$L45</f>
        <v>0</v>
      </c>
      <c r="BG139" s="229">
        <f>$L47</f>
        <v>9.5</v>
      </c>
      <c r="BI139" s="13">
        <v>3</v>
      </c>
      <c r="BJ139" s="13">
        <v>3</v>
      </c>
      <c r="BK139" s="13">
        <v>3</v>
      </c>
      <c r="BL139" s="230">
        <f>$L61</f>
        <v>0</v>
      </c>
      <c r="BM139" s="231">
        <f>$L63</f>
        <v>9.5</v>
      </c>
      <c r="BO139" s="15">
        <v>4</v>
      </c>
      <c r="BP139" s="15">
        <v>3</v>
      </c>
      <c r="BQ139" s="15">
        <v>3</v>
      </c>
      <c r="BR139" s="232">
        <f>$L77</f>
        <v>0</v>
      </c>
      <c r="BS139" s="233">
        <f>$L79</f>
        <v>9.5</v>
      </c>
      <c r="BU139" s="17">
        <v>5</v>
      </c>
      <c r="BV139" s="17">
        <v>3</v>
      </c>
      <c r="BW139" s="17">
        <v>3</v>
      </c>
      <c r="BX139" s="234">
        <f>IF(AM18&lt;&gt;5,0,$L93)</f>
        <v>0</v>
      </c>
      <c r="BY139" s="235">
        <f>IF(AM18&lt;&gt;5,0,$L95)</f>
        <v>0</v>
      </c>
      <c r="BZ139" s="235">
        <f>$L95</f>
        <v>9.5</v>
      </c>
    </row>
    <row r="140" spans="49:78" hidden="1" x14ac:dyDescent="0.2">
      <c r="AW140" s="9">
        <v>1</v>
      </c>
      <c r="AX140" s="9">
        <v>3</v>
      </c>
      <c r="AY140" s="9">
        <v>4</v>
      </c>
      <c r="AZ140" s="226">
        <f>$P29</f>
        <v>0</v>
      </c>
      <c r="BA140" s="227">
        <f>$P31</f>
        <v>9.5</v>
      </c>
      <c r="BC140" s="11">
        <v>2</v>
      </c>
      <c r="BD140" s="11">
        <v>3</v>
      </c>
      <c r="BE140" s="11">
        <v>4</v>
      </c>
      <c r="BF140" s="228">
        <f>$P45</f>
        <v>0</v>
      </c>
      <c r="BG140" s="229">
        <f>$P47</f>
        <v>8.1999999999999993</v>
      </c>
      <c r="BI140" s="13">
        <v>3</v>
      </c>
      <c r="BJ140" s="13">
        <v>3</v>
      </c>
      <c r="BK140" s="13">
        <v>4</v>
      </c>
      <c r="BL140" s="230">
        <f>$P61</f>
        <v>0</v>
      </c>
      <c r="BM140" s="231">
        <f>$P63</f>
        <v>9.5</v>
      </c>
      <c r="BO140" s="15">
        <v>4</v>
      </c>
      <c r="BP140" s="15">
        <v>3</v>
      </c>
      <c r="BQ140" s="15">
        <v>4</v>
      </c>
      <c r="BR140" s="232">
        <f>$P77</f>
        <v>0</v>
      </c>
      <c r="BS140" s="233">
        <f>$P79</f>
        <v>9.5</v>
      </c>
      <c r="BU140" s="17">
        <v>5</v>
      </c>
      <c r="BV140" s="17">
        <v>3</v>
      </c>
      <c r="BW140" s="17">
        <v>4</v>
      </c>
      <c r="BX140" s="234">
        <f>IF(AM18&lt;&gt;5,0,$P93)</f>
        <v>0</v>
      </c>
      <c r="BY140" s="235">
        <f>IF(AM18&lt;&gt;5,0,$P95)</f>
        <v>0</v>
      </c>
      <c r="BZ140" s="235">
        <f>$P95</f>
        <v>9.5</v>
      </c>
    </row>
    <row r="141" spans="49:78" hidden="1" x14ac:dyDescent="0.2">
      <c r="AW141" s="9">
        <v>1</v>
      </c>
      <c r="AX141" s="9">
        <v>3</v>
      </c>
      <c r="AY141" s="9">
        <v>5</v>
      </c>
      <c r="AZ141" s="226">
        <f>$T29</f>
        <v>0</v>
      </c>
      <c r="BA141" s="227">
        <f>$T31</f>
        <v>9.5</v>
      </c>
      <c r="BC141" s="11">
        <v>2</v>
      </c>
      <c r="BD141" s="11">
        <v>3</v>
      </c>
      <c r="BE141" s="11">
        <v>5</v>
      </c>
      <c r="BF141" s="228">
        <f>$T45</f>
        <v>0</v>
      </c>
      <c r="BG141" s="229">
        <f>$T47</f>
        <v>9.5</v>
      </c>
      <c r="BI141" s="13">
        <v>3</v>
      </c>
      <c r="BJ141" s="13">
        <v>3</v>
      </c>
      <c r="BK141" s="13">
        <v>5</v>
      </c>
      <c r="BL141" s="230">
        <f>$T61</f>
        <v>0</v>
      </c>
      <c r="BM141" s="231">
        <f>$T63</f>
        <v>9.5</v>
      </c>
      <c r="BO141" s="15">
        <v>4</v>
      </c>
      <c r="BP141" s="15">
        <v>3</v>
      </c>
      <c r="BQ141" s="15">
        <v>5</v>
      </c>
      <c r="BR141" s="232">
        <f>$T77</f>
        <v>0</v>
      </c>
      <c r="BS141" s="233">
        <f>$T79</f>
        <v>9.5</v>
      </c>
      <c r="BU141" s="17">
        <v>5</v>
      </c>
      <c r="BV141" s="17">
        <v>3</v>
      </c>
      <c r="BW141" s="17">
        <v>5</v>
      </c>
      <c r="BX141" s="234">
        <f>IF(AM18&lt;&gt;5,0,$T93)</f>
        <v>0</v>
      </c>
      <c r="BY141" s="235">
        <f>IF(AM18&lt;&gt;5,0,$T95)</f>
        <v>0</v>
      </c>
      <c r="BZ141" s="235">
        <f>$T95</f>
        <v>9.5</v>
      </c>
    </row>
    <row r="142" spans="49:78" hidden="1" x14ac:dyDescent="0.2">
      <c r="AW142" s="9">
        <v>1</v>
      </c>
      <c r="AX142" s="9">
        <v>3</v>
      </c>
      <c r="AY142" s="9">
        <v>6</v>
      </c>
      <c r="AZ142" s="226">
        <f>$X29</f>
        <v>0</v>
      </c>
      <c r="BA142" s="227">
        <f>$X31</f>
        <v>9.5</v>
      </c>
      <c r="BC142" s="11">
        <v>2</v>
      </c>
      <c r="BD142" s="11">
        <v>3</v>
      </c>
      <c r="BE142" s="11">
        <v>6</v>
      </c>
      <c r="BF142" s="228">
        <f>$X45</f>
        <v>0</v>
      </c>
      <c r="BG142" s="229">
        <f>$X47</f>
        <v>8.1999999999999993</v>
      </c>
      <c r="BI142" s="13">
        <v>3</v>
      </c>
      <c r="BJ142" s="13">
        <v>3</v>
      </c>
      <c r="BK142" s="13">
        <v>6</v>
      </c>
      <c r="BL142" s="230">
        <f>$X61</f>
        <v>0</v>
      </c>
      <c r="BM142" s="231">
        <f>$X63</f>
        <v>9.5</v>
      </c>
      <c r="BO142" s="15">
        <v>4</v>
      </c>
      <c r="BP142" s="15">
        <v>3</v>
      </c>
      <c r="BQ142" s="15">
        <v>6</v>
      </c>
      <c r="BR142" s="232">
        <f>$X77</f>
        <v>0</v>
      </c>
      <c r="BS142" s="233">
        <f>$X79</f>
        <v>9.5</v>
      </c>
      <c r="BU142" s="17">
        <v>5</v>
      </c>
      <c r="BV142" s="17">
        <v>3</v>
      </c>
      <c r="BW142" s="17">
        <v>6</v>
      </c>
      <c r="BX142" s="234">
        <f>IF(AM18&lt;&gt;5,0,$X93)</f>
        <v>0</v>
      </c>
      <c r="BY142" s="235">
        <f>IF(AM18&lt;&gt;5,0,$X95)</f>
        <v>0</v>
      </c>
      <c r="BZ142" s="235">
        <f>$X95</f>
        <v>9.5</v>
      </c>
    </row>
    <row r="143" spans="49:78" hidden="1" x14ac:dyDescent="0.2">
      <c r="AW143" s="9">
        <v>1</v>
      </c>
      <c r="AX143" s="9">
        <v>3</v>
      </c>
      <c r="AY143" s="9">
        <v>7</v>
      </c>
      <c r="AZ143" s="226">
        <f>$AB29</f>
        <v>0</v>
      </c>
      <c r="BA143" s="227">
        <f>$AB31</f>
        <v>9.5</v>
      </c>
      <c r="BC143" s="11">
        <v>2</v>
      </c>
      <c r="BD143" s="11">
        <v>3</v>
      </c>
      <c r="BE143" s="11">
        <v>7</v>
      </c>
      <c r="BF143" s="228">
        <f>$AB45</f>
        <v>0</v>
      </c>
      <c r="BG143" s="229">
        <f>$AB47</f>
        <v>9.5</v>
      </c>
      <c r="BI143" s="13">
        <v>3</v>
      </c>
      <c r="BJ143" s="13">
        <v>3</v>
      </c>
      <c r="BK143" s="13">
        <v>7</v>
      </c>
      <c r="BL143" s="230">
        <f>$AB61</f>
        <v>0</v>
      </c>
      <c r="BM143" s="231">
        <f>$AB63</f>
        <v>9.5</v>
      </c>
      <c r="BO143" s="15">
        <v>4</v>
      </c>
      <c r="BP143" s="15">
        <v>3</v>
      </c>
      <c r="BQ143" s="15">
        <v>7</v>
      </c>
      <c r="BR143" s="232">
        <f>$AB77</f>
        <v>0</v>
      </c>
      <c r="BS143" s="233">
        <f>$AB79</f>
        <v>9.5</v>
      </c>
      <c r="BU143" s="17">
        <v>5</v>
      </c>
      <c r="BV143" s="17">
        <v>3</v>
      </c>
      <c r="BW143" s="17">
        <v>7</v>
      </c>
      <c r="BX143" s="234">
        <f>IF(AM18&lt;&gt;5,0,$AB93)</f>
        <v>0</v>
      </c>
      <c r="BY143" s="235">
        <f>IF(AM18&lt;&gt;5,0,$AB95)</f>
        <v>0</v>
      </c>
      <c r="BZ143" s="235">
        <f>$AB95</f>
        <v>9.5</v>
      </c>
    </row>
    <row r="144" spans="49:78" hidden="1" x14ac:dyDescent="0.2">
      <c r="AW144" s="9"/>
      <c r="AX144" s="9"/>
      <c r="AY144" s="9"/>
      <c r="AZ144" s="9"/>
      <c r="BA144" s="9"/>
      <c r="BC144" s="11"/>
      <c r="BD144" s="11"/>
      <c r="BE144" s="11"/>
      <c r="BF144" s="11"/>
      <c r="BG144" s="11"/>
      <c r="BI144" s="13"/>
      <c r="BJ144" s="13"/>
      <c r="BK144" s="13"/>
      <c r="BL144" s="13"/>
      <c r="BM144" s="13"/>
      <c r="BO144" s="15"/>
      <c r="BP144" s="15"/>
      <c r="BQ144" s="15"/>
      <c r="BR144" s="15"/>
      <c r="BS144" s="15"/>
      <c r="BU144" s="17"/>
      <c r="BV144" s="17"/>
      <c r="BW144" s="17"/>
      <c r="BX144" s="17"/>
      <c r="BY144" s="17"/>
    </row>
    <row r="145" spans="49:116" hidden="1" x14ac:dyDescent="0.2">
      <c r="AW145" s="236" t="s">
        <v>137</v>
      </c>
      <c r="AX145" s="236" t="s">
        <v>138</v>
      </c>
      <c r="AY145" s="236" t="s">
        <v>139</v>
      </c>
      <c r="AZ145" s="236" t="s">
        <v>135</v>
      </c>
      <c r="BA145" s="236" t="s">
        <v>111</v>
      </c>
      <c r="BC145" s="237" t="s">
        <v>137</v>
      </c>
      <c r="BD145" s="237" t="s">
        <v>138</v>
      </c>
      <c r="BE145" s="237" t="s">
        <v>139</v>
      </c>
      <c r="BF145" s="237" t="s">
        <v>135</v>
      </c>
      <c r="BG145" s="237" t="s">
        <v>111</v>
      </c>
      <c r="BI145" s="238" t="s">
        <v>137</v>
      </c>
      <c r="BJ145" s="238" t="s">
        <v>138</v>
      </c>
      <c r="BK145" s="238" t="s">
        <v>139</v>
      </c>
      <c r="BL145" s="238" t="s">
        <v>135</v>
      </c>
      <c r="BM145" s="238" t="s">
        <v>111</v>
      </c>
      <c r="BO145" s="239" t="s">
        <v>137</v>
      </c>
      <c r="BP145" s="239" t="s">
        <v>138</v>
      </c>
      <c r="BQ145" s="239" t="s">
        <v>139</v>
      </c>
      <c r="BR145" s="239" t="s">
        <v>135</v>
      </c>
      <c r="BS145" s="239" t="s">
        <v>111</v>
      </c>
      <c r="BU145" s="240" t="s">
        <v>137</v>
      </c>
      <c r="BV145" s="240" t="s">
        <v>138</v>
      </c>
      <c r="BW145" s="240" t="s">
        <v>139</v>
      </c>
      <c r="BX145" s="240" t="s">
        <v>135</v>
      </c>
      <c r="BY145" s="240" t="s">
        <v>111</v>
      </c>
      <c r="BZ145" s="240" t="s">
        <v>136</v>
      </c>
    </row>
    <row r="146" spans="49:116" hidden="1" x14ac:dyDescent="0.2">
      <c r="AW146" s="9" t="str">
        <f t="shared" ref="AW146:AW163" si="6">IF(OR(AZ146=0,AX146=0),"Ignore me","Claim")</f>
        <v>Ignore me</v>
      </c>
      <c r="AX146" s="241">
        <f>$H$107</f>
        <v>9</v>
      </c>
      <c r="AY146" s="9">
        <f t="shared" ref="AY146:AY151" si="7">$AL$102</f>
        <v>4016</v>
      </c>
      <c r="AZ146" s="226">
        <f>(1-($D$108+$D$109))*SUMIF(BA$123:BA$129,BA146,AZ$123:AZ$129)</f>
        <v>0</v>
      </c>
      <c r="BA146" s="227">
        <f>MIN(BA$123:BA$129)</f>
        <v>13.6</v>
      </c>
      <c r="BC146" s="11" t="str">
        <f t="shared" ref="BC146:BC163" si="8">IF(OR(BF146=0,BD146=0),"Ignore me","Claim")</f>
        <v>Claim</v>
      </c>
      <c r="BD146" s="242">
        <f>$H$107</f>
        <v>9</v>
      </c>
      <c r="BE146" s="11">
        <f t="shared" ref="BE146:BE151" si="9">$AL$102</f>
        <v>4016</v>
      </c>
      <c r="BF146" s="228">
        <f>(1-($D$108+$D$109))*SUMIF(BG$123:BG$129,BG146,BF$123:BF$129)</f>
        <v>3</v>
      </c>
      <c r="BG146" s="229">
        <f>MIN(BG$123:BG$129)</f>
        <v>13.6</v>
      </c>
      <c r="BI146" s="13" t="str">
        <f t="shared" ref="BI146:BI163" si="10">IF(OR(BL146=0,BJ146=0),"Ignore me","Claim")</f>
        <v>Claim</v>
      </c>
      <c r="BJ146" s="243">
        <f>$H$107</f>
        <v>9</v>
      </c>
      <c r="BK146" s="13">
        <f t="shared" ref="BK146:BK151" si="11">$AL$102</f>
        <v>4016</v>
      </c>
      <c r="BL146" s="230">
        <f>(1-($D$108+$D$109))*SUMIF(BM$123:BM$129,BM146,BL$123:BL$129)</f>
        <v>14</v>
      </c>
      <c r="BM146" s="231">
        <f>MIN(BM$123:BM$129)</f>
        <v>13.6</v>
      </c>
      <c r="BO146" s="15" t="str">
        <f t="shared" ref="BO146:BO163" si="12">IF(OR(BR146=0,BP146=0),"Ignore me","Claim")</f>
        <v>Ignore me</v>
      </c>
      <c r="BP146" s="244">
        <f>$H$107</f>
        <v>9</v>
      </c>
      <c r="BQ146" s="15">
        <f t="shared" ref="BQ146:BQ151" si="13">$AL$102</f>
        <v>4016</v>
      </c>
      <c r="BR146" s="232">
        <f>(1-($D$108+$D$109))*SUMIF(BS$123:BS$129,BS146,BR$123:BR$129)</f>
        <v>0</v>
      </c>
      <c r="BS146" s="233">
        <f>MIN(BS$123:BS$129)</f>
        <v>13.6</v>
      </c>
      <c r="BU146" s="17" t="str">
        <f t="shared" ref="BU146:BU163" si="14">IF(OR(BX146=0,BV146=0),"Ignore me","Claim")</f>
        <v>Ignore me</v>
      </c>
      <c r="BV146" s="245">
        <f>$H$107</f>
        <v>9</v>
      </c>
      <c r="BW146" s="17">
        <f t="shared" ref="BW146:BW151" si="15">$AL$102</f>
        <v>4016</v>
      </c>
      <c r="BX146" s="234">
        <f>(1-($D$108+$D$109))*SUMIF(BY$123:BY$129,BY146,BX$123:BX$129)</f>
        <v>0</v>
      </c>
      <c r="BY146" s="235">
        <f t="shared" ref="BY146:BZ148" si="16">MIN(BY$123:BY$129)</f>
        <v>0</v>
      </c>
      <c r="BZ146" s="235">
        <f t="shared" si="16"/>
        <v>13.6</v>
      </c>
      <c r="CZ146" s="1" t="s">
        <v>137</v>
      </c>
      <c r="DA146" s="1" t="s">
        <v>138</v>
      </c>
      <c r="DB146" s="1" t="s">
        <v>139</v>
      </c>
      <c r="DC146" s="1" t="s">
        <v>135</v>
      </c>
      <c r="DD146" s="1" t="s">
        <v>111</v>
      </c>
      <c r="DG146" s="163" t="s">
        <v>139</v>
      </c>
      <c r="DH146" s="163" t="s">
        <v>111</v>
      </c>
      <c r="DI146" s="163" t="s">
        <v>112</v>
      </c>
      <c r="DJ146" s="163" t="s">
        <v>113</v>
      </c>
      <c r="DK146" s="163" t="s">
        <v>114</v>
      </c>
      <c r="DL146" s="163" t="s">
        <v>140</v>
      </c>
    </row>
    <row r="147" spans="49:116" hidden="1" x14ac:dyDescent="0.2">
      <c r="AW147" s="9" t="str">
        <f t="shared" si="6"/>
        <v>Ignore me</v>
      </c>
      <c r="AX147" s="241">
        <f>$H$108</f>
        <v>0</v>
      </c>
      <c r="AY147" s="9">
        <f t="shared" si="7"/>
        <v>4016</v>
      </c>
      <c r="AZ147" s="226">
        <f>$D$108*SUMIF(BA$123:BA$129,BA146,AZ$123:AZ$129)</f>
        <v>0</v>
      </c>
      <c r="BA147" s="227">
        <f>MIN(BA$123:BA$129)</f>
        <v>13.6</v>
      </c>
      <c r="BC147" s="11" t="str">
        <f t="shared" si="8"/>
        <v>Ignore me</v>
      </c>
      <c r="BD147" s="242">
        <f>$H$108</f>
        <v>0</v>
      </c>
      <c r="BE147" s="11">
        <f t="shared" si="9"/>
        <v>4016</v>
      </c>
      <c r="BF147" s="228">
        <f>$D$108*SUMIF(BG$123:BG$129,BG146,BF$123:BF$129)</f>
        <v>0</v>
      </c>
      <c r="BG147" s="229">
        <f>MIN(BG$123:BG$129)</f>
        <v>13.6</v>
      </c>
      <c r="BI147" s="13" t="str">
        <f t="shared" si="10"/>
        <v>Ignore me</v>
      </c>
      <c r="BJ147" s="243">
        <f>$H$108</f>
        <v>0</v>
      </c>
      <c r="BK147" s="13">
        <f t="shared" si="11"/>
        <v>4016</v>
      </c>
      <c r="BL147" s="230">
        <f>$D$108*SUMIF(BM$123:BM$129,BM146,BL$123:BL$129)</f>
        <v>0</v>
      </c>
      <c r="BM147" s="231">
        <f>MIN(BM$123:BM$129)</f>
        <v>13.6</v>
      </c>
      <c r="BO147" s="15" t="str">
        <f t="shared" si="12"/>
        <v>Ignore me</v>
      </c>
      <c r="BP147" s="244">
        <f>$H$108</f>
        <v>0</v>
      </c>
      <c r="BQ147" s="15">
        <f t="shared" si="13"/>
        <v>4016</v>
      </c>
      <c r="BR147" s="232">
        <f>$D$108*SUMIF(BS$123:BS$129,BS146,BR$123:BR$129)</f>
        <v>0</v>
      </c>
      <c r="BS147" s="233">
        <f>MIN(BS$123:BS$129)</f>
        <v>13.6</v>
      </c>
      <c r="BU147" s="17" t="str">
        <f t="shared" si="14"/>
        <v>Ignore me</v>
      </c>
      <c r="BV147" s="245">
        <f>$H$108</f>
        <v>0</v>
      </c>
      <c r="BW147" s="17">
        <f t="shared" si="15"/>
        <v>4016</v>
      </c>
      <c r="BX147" s="234">
        <f>$D$108*SUMIF(BY$123:BY$129,BY146,BX$123:BX$129)</f>
        <v>0</v>
      </c>
      <c r="BY147" s="235">
        <f t="shared" si="16"/>
        <v>0</v>
      </c>
      <c r="BZ147" s="235">
        <f t="shared" si="16"/>
        <v>13.6</v>
      </c>
      <c r="CZ147" s="1" t="s">
        <v>141</v>
      </c>
      <c r="DA147" s="1" t="s">
        <v>112</v>
      </c>
      <c r="DB147" s="1">
        <f>AY146</f>
        <v>4016</v>
      </c>
      <c r="DC147" s="1">
        <f>AZ146</f>
        <v>0</v>
      </c>
      <c r="DD147" s="158">
        <f>BA146</f>
        <v>13.6</v>
      </c>
      <c r="DE147" s="158"/>
      <c r="DG147" s="246">
        <v>3062</v>
      </c>
      <c r="DH147" s="246" t="s">
        <v>142</v>
      </c>
      <c r="DI147" s="247">
        <f>'UniWorkforce Expenses Claim'!L33*(1-($D$108+$D$109))</f>
        <v>0</v>
      </c>
      <c r="DJ147" s="247">
        <f>'UniWorkforce Expenses Claim'!L33*$D$108</f>
        <v>0</v>
      </c>
      <c r="DK147" s="247">
        <f>'UniWorkforce Expenses Claim'!L33*$D$109</f>
        <v>0</v>
      </c>
      <c r="DL147" s="248">
        <f>'UniWorkforce Expenses Claim'!L33</f>
        <v>0</v>
      </c>
    </row>
    <row r="148" spans="49:116" hidden="1" x14ac:dyDescent="0.2">
      <c r="AW148" s="9" t="str">
        <f t="shared" si="6"/>
        <v>Ignore me</v>
      </c>
      <c r="AX148" s="241">
        <f>$H$109</f>
        <v>0</v>
      </c>
      <c r="AY148" s="9">
        <f t="shared" si="7"/>
        <v>4016</v>
      </c>
      <c r="AZ148" s="226">
        <f>$D$109*SUMIF(BA$123:BA$129,BA146,AZ$123:AZ$129)</f>
        <v>0</v>
      </c>
      <c r="BA148" s="227">
        <f>MIN(BA$123:BA$129)</f>
        <v>13.6</v>
      </c>
      <c r="BC148" s="11" t="str">
        <f t="shared" si="8"/>
        <v>Ignore me</v>
      </c>
      <c r="BD148" s="242">
        <f>$H$109</f>
        <v>0</v>
      </c>
      <c r="BE148" s="11">
        <f t="shared" si="9"/>
        <v>4016</v>
      </c>
      <c r="BF148" s="228">
        <f>$D$109*SUMIF(BG$123:BG$129,BG146,BF$123:BF$129)</f>
        <v>0</v>
      </c>
      <c r="BG148" s="229">
        <f>MIN(BG$123:BG$129)</f>
        <v>13.6</v>
      </c>
      <c r="BI148" s="13" t="str">
        <f t="shared" si="10"/>
        <v>Ignore me</v>
      </c>
      <c r="BJ148" s="243">
        <f>$H$109</f>
        <v>0</v>
      </c>
      <c r="BK148" s="13">
        <f t="shared" si="11"/>
        <v>4016</v>
      </c>
      <c r="BL148" s="230">
        <f>$D$109*SUMIF(BM$123:BM$129,BM146,BL$123:BL$129)</f>
        <v>0</v>
      </c>
      <c r="BM148" s="231">
        <f>MIN(BM$123:BM$129)</f>
        <v>13.6</v>
      </c>
      <c r="BO148" s="15" t="str">
        <f t="shared" si="12"/>
        <v>Ignore me</v>
      </c>
      <c r="BP148" s="244">
        <f>$H$109</f>
        <v>0</v>
      </c>
      <c r="BQ148" s="15">
        <f t="shared" si="13"/>
        <v>4016</v>
      </c>
      <c r="BR148" s="232">
        <f>$D$109*SUMIF(BS$123:BS$129,BS146,BR$123:BR$129)</f>
        <v>0</v>
      </c>
      <c r="BS148" s="233">
        <f>MIN(BS$123:BS$129)</f>
        <v>13.6</v>
      </c>
      <c r="BU148" s="17" t="str">
        <f t="shared" si="14"/>
        <v>Ignore me</v>
      </c>
      <c r="BV148" s="245">
        <f>$H$109</f>
        <v>0</v>
      </c>
      <c r="BW148" s="17">
        <f t="shared" si="15"/>
        <v>4016</v>
      </c>
      <c r="BX148" s="234">
        <f>$D$109*SUMIF(BY$123:BY$129,BY146,BX$123:BX$129)</f>
        <v>0</v>
      </c>
      <c r="BY148" s="235">
        <f t="shared" si="16"/>
        <v>0</v>
      </c>
      <c r="BZ148" s="235">
        <f t="shared" si="16"/>
        <v>13.6</v>
      </c>
      <c r="CZ148" s="1" t="s">
        <v>141</v>
      </c>
      <c r="DA148" s="1" t="s">
        <v>113</v>
      </c>
      <c r="DB148" s="1">
        <f t="shared" ref="DB148:DB164" si="17">AY147</f>
        <v>4016</v>
      </c>
      <c r="DC148" s="1">
        <f t="shared" ref="DC148:DC164" si="18">AZ147</f>
        <v>0</v>
      </c>
      <c r="DD148" s="158">
        <f t="shared" ref="DD148:DD164" si="19">BA147</f>
        <v>13.6</v>
      </c>
      <c r="DE148" s="158"/>
      <c r="DG148" s="246">
        <v>3502</v>
      </c>
      <c r="DH148" s="246" t="s">
        <v>142</v>
      </c>
      <c r="DI148" s="249">
        <f>'UniWorkforce Expenses Claim'!L35*(1-($D$108+$D$109))</f>
        <v>0</v>
      </c>
      <c r="DJ148" s="249">
        <f>'UniWorkforce Expenses Claim'!L35*$D$108</f>
        <v>0</v>
      </c>
      <c r="DK148" s="249">
        <f>'UniWorkforce Expenses Claim'!L35*$D$109</f>
        <v>0</v>
      </c>
      <c r="DL148" s="248">
        <f>'UniWorkforce Expenses Claim'!L35</f>
        <v>0</v>
      </c>
    </row>
    <row r="149" spans="49:116" hidden="1" x14ac:dyDescent="0.2">
      <c r="AW149" s="9" t="str">
        <f t="shared" si="6"/>
        <v>Ignore me</v>
      </c>
      <c r="AX149" s="241">
        <f>$H$107</f>
        <v>9</v>
      </c>
      <c r="AY149" s="9">
        <f t="shared" si="7"/>
        <v>4016</v>
      </c>
      <c r="AZ149" s="226">
        <f>(1-($D$108+$D$109))*IF(BA146=BA149,0,SUMIF(BA$123:BA$129,BA149,AZ$123:AZ$129))</f>
        <v>0</v>
      </c>
      <c r="BA149" s="227">
        <f>MAX(BA$123:BA$129)</f>
        <v>13.6</v>
      </c>
      <c r="BC149" s="11" t="str">
        <f t="shared" si="8"/>
        <v>Ignore me</v>
      </c>
      <c r="BD149" s="242">
        <f>$H$107</f>
        <v>9</v>
      </c>
      <c r="BE149" s="11">
        <f t="shared" si="9"/>
        <v>4016</v>
      </c>
      <c r="BF149" s="228">
        <f>(1-($D$108+$D$109))*IF(BG146=BG149,0,SUMIF(BG$123:BG$129,BG149,BF$123:BF$129))</f>
        <v>0</v>
      </c>
      <c r="BG149" s="229">
        <f>MAX(BG$123:BG$129)</f>
        <v>13.6</v>
      </c>
      <c r="BI149" s="13" t="str">
        <f t="shared" si="10"/>
        <v>Ignore me</v>
      </c>
      <c r="BJ149" s="243">
        <f>$H$107</f>
        <v>9</v>
      </c>
      <c r="BK149" s="13">
        <f t="shared" si="11"/>
        <v>4016</v>
      </c>
      <c r="BL149" s="230">
        <f>(1-($D$108+$D$109))*IF(BM146=BM149,0,SUMIF(BM$123:BM$129,BM149,BL$123:BL$129))</f>
        <v>0</v>
      </c>
      <c r="BM149" s="231">
        <f>MAX(BM$123:BM$129)</f>
        <v>13.6</v>
      </c>
      <c r="BO149" s="15" t="str">
        <f t="shared" si="12"/>
        <v>Ignore me</v>
      </c>
      <c r="BP149" s="244">
        <f>$H$107</f>
        <v>9</v>
      </c>
      <c r="BQ149" s="15">
        <f t="shared" si="13"/>
        <v>4016</v>
      </c>
      <c r="BR149" s="232">
        <f>(1-($D$108+$D$109))*IF(BS146=BS149,0,SUMIF(BS$123:BS$129,BS149,BR$123:BR$129))</f>
        <v>0</v>
      </c>
      <c r="BS149" s="233">
        <f>MAX(BS$123:BS$129)</f>
        <v>13.6</v>
      </c>
      <c r="BU149" s="17" t="str">
        <f t="shared" si="14"/>
        <v>Ignore me</v>
      </c>
      <c r="BV149" s="245">
        <f>$H$107</f>
        <v>9</v>
      </c>
      <c r="BW149" s="17">
        <f t="shared" si="15"/>
        <v>4016</v>
      </c>
      <c r="BX149" s="234">
        <f>(1-($D$108+$D$109))*IF(BY146=BY149,0,SUMIF(BY$123:BY$129,BY149,BX$123:BX$129))</f>
        <v>0</v>
      </c>
      <c r="BY149" s="235">
        <f t="shared" ref="BY149:BZ151" si="20">MAX(BY$123:BY$129)</f>
        <v>0</v>
      </c>
      <c r="BZ149" s="235">
        <f t="shared" si="20"/>
        <v>13.6</v>
      </c>
      <c r="CZ149" s="1" t="s">
        <v>141</v>
      </c>
      <c r="DA149" s="1" t="s">
        <v>114</v>
      </c>
      <c r="DB149" s="1">
        <f t="shared" si="17"/>
        <v>4016</v>
      </c>
      <c r="DC149" s="1">
        <f t="shared" si="18"/>
        <v>0</v>
      </c>
      <c r="DD149" s="158">
        <f t="shared" si="19"/>
        <v>13.6</v>
      </c>
      <c r="DE149" s="158"/>
      <c r="DG149" s="163">
        <v>4022</v>
      </c>
      <c r="DH149" s="163" t="s">
        <v>142</v>
      </c>
      <c r="DI149" s="158">
        <f>DL149*(1-($D$108+$D$109))</f>
        <v>39.558319999999995</v>
      </c>
      <c r="DJ149" s="250">
        <f>DL149*$D$108</f>
        <v>0</v>
      </c>
      <c r="DK149" s="250">
        <f>DL149*$D$109</f>
        <v>0</v>
      </c>
      <c r="DL149" s="158">
        <f>AM110</f>
        <v>39.558319999999995</v>
      </c>
    </row>
    <row r="150" spans="49:116" hidden="1" x14ac:dyDescent="0.2">
      <c r="AW150" s="9" t="str">
        <f t="shared" si="6"/>
        <v>Ignore me</v>
      </c>
      <c r="AX150" s="241">
        <f>$H$108</f>
        <v>0</v>
      </c>
      <c r="AY150" s="9">
        <f t="shared" si="7"/>
        <v>4016</v>
      </c>
      <c r="AZ150" s="226">
        <f>$D$108*IF(BA146=BA149,0,SUMIF(BA$123:BA$129,BA149,AZ$123:AZ$129))</f>
        <v>0</v>
      </c>
      <c r="BA150" s="227">
        <f>MAX(BA$123:BA$129)</f>
        <v>13.6</v>
      </c>
      <c r="BC150" s="11" t="str">
        <f t="shared" si="8"/>
        <v>Ignore me</v>
      </c>
      <c r="BD150" s="242">
        <f>$H$108</f>
        <v>0</v>
      </c>
      <c r="BE150" s="11">
        <f t="shared" si="9"/>
        <v>4016</v>
      </c>
      <c r="BF150" s="228">
        <f>$D$108*IF(BG146=BG149,0,SUMIF(BG$123:BG$129,BG149,BF$123:BF$129))</f>
        <v>0</v>
      </c>
      <c r="BG150" s="229">
        <f>MAX(BG$123:BG$129)</f>
        <v>13.6</v>
      </c>
      <c r="BI150" s="13" t="str">
        <f t="shared" si="10"/>
        <v>Ignore me</v>
      </c>
      <c r="BJ150" s="243">
        <f>$H$108</f>
        <v>0</v>
      </c>
      <c r="BK150" s="13">
        <f t="shared" si="11"/>
        <v>4016</v>
      </c>
      <c r="BL150" s="230">
        <f>$D$108*IF(BM146=BM149,0,SUMIF(BM$123:BM$129,BM149,BL$123:BL$129))</f>
        <v>0</v>
      </c>
      <c r="BM150" s="231">
        <f>MAX(BM$123:BM$129)</f>
        <v>13.6</v>
      </c>
      <c r="BO150" s="15" t="str">
        <f t="shared" si="12"/>
        <v>Ignore me</v>
      </c>
      <c r="BP150" s="244">
        <f>$H$108</f>
        <v>0</v>
      </c>
      <c r="BQ150" s="15">
        <f t="shared" si="13"/>
        <v>4016</v>
      </c>
      <c r="BR150" s="232">
        <f>$D$108*IF(BS146=BS149,0,SUMIF(BS$123:BS$129,BS149,BR$123:BR$129))</f>
        <v>0</v>
      </c>
      <c r="BS150" s="233">
        <f>MAX(BS$123:BS$129)</f>
        <v>13.6</v>
      </c>
      <c r="BU150" s="17" t="str">
        <f t="shared" si="14"/>
        <v>Ignore me</v>
      </c>
      <c r="BV150" s="245">
        <f>$H$108</f>
        <v>0</v>
      </c>
      <c r="BW150" s="17">
        <f t="shared" si="15"/>
        <v>4016</v>
      </c>
      <c r="BX150" s="234">
        <f>$D$108*IF(BY146=BY149,0,SUMIF(BY$123:BY$129,BY149,BX$123:BX$129))</f>
        <v>0</v>
      </c>
      <c r="BY150" s="235">
        <f t="shared" si="20"/>
        <v>0</v>
      </c>
      <c r="BZ150" s="235">
        <f t="shared" si="20"/>
        <v>13.6</v>
      </c>
      <c r="CZ150" s="1" t="s">
        <v>141</v>
      </c>
      <c r="DA150" s="1" t="s">
        <v>112</v>
      </c>
      <c r="DB150" s="1">
        <f t="shared" si="17"/>
        <v>4016</v>
      </c>
      <c r="DC150" s="1">
        <f t="shared" si="18"/>
        <v>0</v>
      </c>
      <c r="DD150" s="158">
        <f t="shared" si="19"/>
        <v>13.6</v>
      </c>
      <c r="DE150" s="158"/>
      <c r="DF150" s="1" t="s">
        <v>141</v>
      </c>
      <c r="DG150" s="5">
        <f>VLOOKUP(D12,TypeFPE,2,FALSE)</f>
        <v>4016</v>
      </c>
      <c r="DH150" s="158" cm="1">
        <f t="array" ref="DH150">MIN(IF(CZ147:CZ236="PE1",DD147:DD236))</f>
        <v>13.6</v>
      </c>
      <c r="DI150" s="200">
        <f>SUMIFS($DC$147:$DC$236,$DB$147:$DB$236,$DG150,$DA$147:$DA$236,DI$146,$CZ$147:$CZ$236,$DF150,$DD$147:$DD$236,$DH150)</f>
        <v>17</v>
      </c>
      <c r="DJ150" s="200">
        <f>SUMIFS($DC$147:$DC$236,$DB$147:$DB$236,$DG150,$DA$147:$DA$236,DJ$146,$CZ$147:$CZ$236,$DF150,$DD$147:$DD$236,$DH150)</f>
        <v>0</v>
      </c>
      <c r="DK150" s="200">
        <f>SUMIFS($DC$147:$DC$236,$DB$147:$DB$236,$DG150,$DA$147:$DA$236,DK$146,$CZ$147:$CZ$236,$DF150,$DD$147:$DD$236,$DH150)</f>
        <v>0</v>
      </c>
      <c r="DL150" s="158">
        <f t="shared" ref="DL150:DL155" si="21">DH150*SUM(DI150:DK150)</f>
        <v>231.2</v>
      </c>
    </row>
    <row r="151" spans="49:116" hidden="1" x14ac:dyDescent="0.2">
      <c r="AW151" s="9" t="str">
        <f t="shared" si="6"/>
        <v>Ignore me</v>
      </c>
      <c r="AX151" s="241">
        <f>$H$109</f>
        <v>0</v>
      </c>
      <c r="AY151" s="9">
        <f t="shared" si="7"/>
        <v>4016</v>
      </c>
      <c r="AZ151" s="226">
        <f>$D$109*IF(BA146=BA149,0,SUMIF(BA$123:BA$129,BA149,AZ$123:AZ$129))</f>
        <v>0</v>
      </c>
      <c r="BA151" s="227">
        <f>MAX(BA$123:BA$129)</f>
        <v>13.6</v>
      </c>
      <c r="BC151" s="11" t="str">
        <f t="shared" si="8"/>
        <v>Ignore me</v>
      </c>
      <c r="BD151" s="242">
        <f>$H$109</f>
        <v>0</v>
      </c>
      <c r="BE151" s="11">
        <f t="shared" si="9"/>
        <v>4016</v>
      </c>
      <c r="BF151" s="228">
        <f>$D$109*IF(BG146=BG149,0,SUMIF(BG$123:BG$129,BG149,BF$123:BF$129))</f>
        <v>0</v>
      </c>
      <c r="BG151" s="229">
        <f>MAX(BG$123:BG$129)</f>
        <v>13.6</v>
      </c>
      <c r="BI151" s="13" t="str">
        <f t="shared" si="10"/>
        <v>Ignore me</v>
      </c>
      <c r="BJ151" s="243">
        <f>$H$109</f>
        <v>0</v>
      </c>
      <c r="BK151" s="13">
        <f t="shared" si="11"/>
        <v>4016</v>
      </c>
      <c r="BL151" s="230">
        <f>$D$109*IF(BM146=BM149,0,SUMIF(BM$123:BM$129,BM149,BL$123:BL$129))</f>
        <v>0</v>
      </c>
      <c r="BM151" s="231">
        <f>MAX(BM$123:BM$129)</f>
        <v>13.6</v>
      </c>
      <c r="BO151" s="15" t="str">
        <f t="shared" si="12"/>
        <v>Ignore me</v>
      </c>
      <c r="BP151" s="244">
        <f>$H$109</f>
        <v>0</v>
      </c>
      <c r="BQ151" s="15">
        <f t="shared" si="13"/>
        <v>4016</v>
      </c>
      <c r="BR151" s="232">
        <f>$D$109*IF(BS146=BS149,0,SUMIF(BS$123:BS$129,BS149,BR$123:BR$129))</f>
        <v>0</v>
      </c>
      <c r="BS151" s="233">
        <f>MAX(BS$123:BS$129)</f>
        <v>13.6</v>
      </c>
      <c r="BU151" s="17" t="str">
        <f t="shared" si="14"/>
        <v>Ignore me</v>
      </c>
      <c r="BV151" s="245">
        <f>$H$109</f>
        <v>0</v>
      </c>
      <c r="BW151" s="17">
        <f t="shared" si="15"/>
        <v>4016</v>
      </c>
      <c r="BX151" s="234">
        <f>$D$109*IF(BY146=BY149,0,SUMIF(BY$123:BY$129,BY149,BX$123:BX$129))</f>
        <v>0</v>
      </c>
      <c r="BY151" s="235">
        <f t="shared" si="20"/>
        <v>0</v>
      </c>
      <c r="BZ151" s="235">
        <f t="shared" si="20"/>
        <v>13.6</v>
      </c>
      <c r="CZ151" s="1" t="s">
        <v>141</v>
      </c>
      <c r="DA151" s="1" t="s">
        <v>113</v>
      </c>
      <c r="DB151" s="1">
        <f t="shared" si="17"/>
        <v>4016</v>
      </c>
      <c r="DC151" s="1">
        <f t="shared" si="18"/>
        <v>0</v>
      </c>
      <c r="DD151" s="158">
        <f t="shared" si="19"/>
        <v>13.6</v>
      </c>
      <c r="DE151" s="158"/>
      <c r="DF151" s="1" t="s">
        <v>141</v>
      </c>
      <c r="DG151" s="5">
        <f>DG150</f>
        <v>4016</v>
      </c>
      <c r="DH151" s="158">
        <f t="array" ref="DH151">MAX(IF(CZ147:CZ236="PE1",DD147:DD236))</f>
        <v>13.6</v>
      </c>
      <c r="DI151" s="200">
        <f>IF($DH151=$DH150,0,SUMIFS($DC$147:$DC$236,$DB$147:$DB$236,$DG151,$DA$147:$DA$236,DI$146,$CZ$147:$CZ$236,$DF151,$DD$147:$DD$236,$DH151))</f>
        <v>0</v>
      </c>
      <c r="DJ151" s="200">
        <f>IF($DH151=$DH150,0,SUMIFS($DC$147:$DC$236,$DB$147:$DB$236,$DG151,$DA$147:$DA$236,DJ$146,$CZ$147:$CZ$236,$DF151,$DD$147:$DD$236,$DH151))</f>
        <v>0</v>
      </c>
      <c r="DK151" s="200">
        <f>IF($DH151=$DH150,0,SUMIFS($DC$147:$DC$236,$DB$147:$DB$236,$DG151,$DA$147:$DA$236,DK$146,$CZ$147:$CZ$236,$DF151,$DD$147:$DD$236,$DH151))</f>
        <v>0</v>
      </c>
      <c r="DL151" s="158">
        <f t="shared" si="21"/>
        <v>0</v>
      </c>
    </row>
    <row r="152" spans="49:116" hidden="1" x14ac:dyDescent="0.2">
      <c r="AW152" s="9" t="str">
        <f t="shared" si="6"/>
        <v>Ignore me</v>
      </c>
      <c r="AX152" s="241">
        <f>$H$107</f>
        <v>9</v>
      </c>
      <c r="AY152" s="9" t="str">
        <f t="shared" ref="AY152:AY157" si="22">$AL$103</f>
        <v>----</v>
      </c>
      <c r="AZ152" s="226">
        <f>(1-($D$108+$D$109))*SUMIF(BA$130:BA$136,BA152,AZ$130:AZ$136)</f>
        <v>0</v>
      </c>
      <c r="BA152" s="227">
        <f>MIN(BA$130:BA$136)</f>
        <v>8.1999999999999993</v>
      </c>
      <c r="BC152" s="11" t="str">
        <f t="shared" si="8"/>
        <v>Ignore me</v>
      </c>
      <c r="BD152" s="242">
        <f>$H$107</f>
        <v>9</v>
      </c>
      <c r="BE152" s="11" t="str">
        <f t="shared" ref="BE152:BE157" si="23">$AL$103</f>
        <v>----</v>
      </c>
      <c r="BF152" s="228">
        <f>(1-($D$108+$D$109))*SUMIF(BG$130:BG$136,BG152,BF$130:BF$136)</f>
        <v>0</v>
      </c>
      <c r="BG152" s="229">
        <f>MIN(BG$130:BG$136)</f>
        <v>9.5</v>
      </c>
      <c r="BI152" s="13" t="str">
        <f t="shared" si="10"/>
        <v>Ignore me</v>
      </c>
      <c r="BJ152" s="243">
        <f>$H$107</f>
        <v>9</v>
      </c>
      <c r="BK152" s="13" t="str">
        <f t="shared" ref="BK152:BK157" si="24">$AL$103</f>
        <v>----</v>
      </c>
      <c r="BL152" s="230">
        <f>(1-($D$108+$D$109))*SUMIF(BM$130:BM$136,BM152,BL$130:BL$136)</f>
        <v>0</v>
      </c>
      <c r="BM152" s="231">
        <f>MIN(BM$130:BM$136)</f>
        <v>9.5</v>
      </c>
      <c r="BO152" s="15" t="str">
        <f t="shared" si="12"/>
        <v>Ignore me</v>
      </c>
      <c r="BP152" s="244">
        <f>$H$107</f>
        <v>9</v>
      </c>
      <c r="BQ152" s="15" t="str">
        <f t="shared" ref="BQ152:BQ157" si="25">$AL$103</f>
        <v>----</v>
      </c>
      <c r="BR152" s="232">
        <f>(1-($D$108+$D$109))*SUMIF(BS$130:BS$136,BS152,BR$130:BR$136)</f>
        <v>0</v>
      </c>
      <c r="BS152" s="233">
        <f>MIN(BS$130:BS$136)</f>
        <v>9.5</v>
      </c>
      <c r="BU152" s="17" t="str">
        <f t="shared" si="14"/>
        <v>Ignore me</v>
      </c>
      <c r="BV152" s="245">
        <f>$H$107</f>
        <v>9</v>
      </c>
      <c r="BW152" s="17" t="str">
        <f t="shared" ref="BW152:BW157" si="26">$AL$103</f>
        <v>----</v>
      </c>
      <c r="BX152" s="234">
        <f>(1-($D$108+$D$109))*SUMIF(BY$130:BY$136,BY152,BX$130:BX$136)</f>
        <v>0</v>
      </c>
      <c r="BY152" s="235">
        <f t="shared" ref="BY152:BZ154" si="27">MIN(BY$130:BY$136)</f>
        <v>0</v>
      </c>
      <c r="BZ152" s="235">
        <f t="shared" si="27"/>
        <v>9.5</v>
      </c>
      <c r="CZ152" s="1" t="s">
        <v>141</v>
      </c>
      <c r="DA152" s="1" t="s">
        <v>114</v>
      </c>
      <c r="DB152" s="1">
        <f t="shared" si="17"/>
        <v>4016</v>
      </c>
      <c r="DC152" s="1">
        <f t="shared" si="18"/>
        <v>0</v>
      </c>
      <c r="DD152" s="158">
        <f t="shared" si="19"/>
        <v>13.6</v>
      </c>
      <c r="DE152" s="158"/>
      <c r="DF152" s="1" t="s">
        <v>143</v>
      </c>
      <c r="DG152" s="5" t="str">
        <f>VLOOKUP(D14,TypeFPE,2,FALSE)</f>
        <v>----</v>
      </c>
      <c r="DH152" s="158">
        <f t="array" ref="DH152">MIN(IF(CZ147:CZ236="PE2",DD147:DD236))</f>
        <v>8.1999999999999993</v>
      </c>
      <c r="DI152" s="200">
        <f>SUMIFS($DC$147:$DC$236,$DB$147:$DB$236,$DG152,$DA$147:$DA$236,DI$146,$CZ$147:$CZ$236,$DF152,$DD$147:$DD$236,$DH152)</f>
        <v>0</v>
      </c>
      <c r="DJ152" s="200">
        <f>SUMIFS($DC$147:$DC$236,$DB$147:$DB$236,$DG152,$DA$147:$DA$236,DJ$146,$CZ$147:$CZ$236,$DF152,$DD$147:$DD$236,$DH152)</f>
        <v>0</v>
      </c>
      <c r="DK152" s="200">
        <f>SUMIFS($DC$147:$DC$236,$DB$147:$DB$236,$DG152,$DA$147:$DA$236,DK$146,$CZ$147:$CZ$236,$DF152,$DD$147:$DD$236,$DH152)</f>
        <v>0</v>
      </c>
      <c r="DL152" s="158">
        <f t="shared" si="21"/>
        <v>0</v>
      </c>
    </row>
    <row r="153" spans="49:116" hidden="1" x14ac:dyDescent="0.2">
      <c r="AW153" s="9" t="str">
        <f t="shared" si="6"/>
        <v>Ignore me</v>
      </c>
      <c r="AX153" s="241">
        <f>$H$108</f>
        <v>0</v>
      </c>
      <c r="AY153" s="9" t="str">
        <f t="shared" si="22"/>
        <v>----</v>
      </c>
      <c r="AZ153" s="226">
        <f>$D$108*SUMIF(BA$130:BA$136,BA152,AZ$130:AZ$136)</f>
        <v>0</v>
      </c>
      <c r="BA153" s="227">
        <f>MIN(BA$130:BA$136)</f>
        <v>8.1999999999999993</v>
      </c>
      <c r="BC153" s="11" t="str">
        <f t="shared" si="8"/>
        <v>Ignore me</v>
      </c>
      <c r="BD153" s="242">
        <f>$H$108</f>
        <v>0</v>
      </c>
      <c r="BE153" s="11" t="str">
        <f t="shared" si="23"/>
        <v>----</v>
      </c>
      <c r="BF153" s="228">
        <f>$D$108*SUMIF(BG$130:BG$136,BG152,BF$130:BF$136)</f>
        <v>0</v>
      </c>
      <c r="BG153" s="229">
        <f>MIN(BG$130:BG$136)</f>
        <v>9.5</v>
      </c>
      <c r="BI153" s="13" t="str">
        <f t="shared" si="10"/>
        <v>Ignore me</v>
      </c>
      <c r="BJ153" s="243">
        <f>$H$108</f>
        <v>0</v>
      </c>
      <c r="BK153" s="13" t="str">
        <f t="shared" si="24"/>
        <v>----</v>
      </c>
      <c r="BL153" s="230">
        <f>$D$108*SUMIF(BM$130:BM$136,BM152,BL$130:BL$136)</f>
        <v>0</v>
      </c>
      <c r="BM153" s="231">
        <f>MIN(BM$130:BM$136)</f>
        <v>9.5</v>
      </c>
      <c r="BO153" s="15" t="str">
        <f t="shared" si="12"/>
        <v>Ignore me</v>
      </c>
      <c r="BP153" s="244">
        <f>$H$108</f>
        <v>0</v>
      </c>
      <c r="BQ153" s="15" t="str">
        <f t="shared" si="25"/>
        <v>----</v>
      </c>
      <c r="BR153" s="232">
        <f>$D$108*SUMIF(BS$130:BS$136,BS152,BR$130:BR$136)</f>
        <v>0</v>
      </c>
      <c r="BS153" s="233">
        <f>MIN(BS$130:BS$136)</f>
        <v>9.5</v>
      </c>
      <c r="BU153" s="17" t="str">
        <f t="shared" si="14"/>
        <v>Ignore me</v>
      </c>
      <c r="BV153" s="245">
        <f>$H$108</f>
        <v>0</v>
      </c>
      <c r="BW153" s="17" t="str">
        <f t="shared" si="26"/>
        <v>----</v>
      </c>
      <c r="BX153" s="234">
        <f>$D$108*SUMIF(BY$130:BY$136,BY152,BX$130:BX$136)</f>
        <v>0</v>
      </c>
      <c r="BY153" s="235">
        <f t="shared" si="27"/>
        <v>0</v>
      </c>
      <c r="BZ153" s="235">
        <f t="shared" si="27"/>
        <v>9.5</v>
      </c>
      <c r="CZ153" s="1" t="s">
        <v>143</v>
      </c>
      <c r="DA153" s="1" t="s">
        <v>112</v>
      </c>
      <c r="DB153" s="1" t="str">
        <f t="shared" si="17"/>
        <v>----</v>
      </c>
      <c r="DC153" s="1">
        <f t="shared" si="18"/>
        <v>0</v>
      </c>
      <c r="DD153" s="158">
        <f t="shared" si="19"/>
        <v>8.1999999999999993</v>
      </c>
      <c r="DE153" s="158"/>
      <c r="DF153" s="1" t="s">
        <v>143</v>
      </c>
      <c r="DG153" s="5" t="str">
        <f>DG152</f>
        <v>----</v>
      </c>
      <c r="DH153" s="158">
        <f t="array" ref="DH153">MAX(IF(CZ147:CZ236="PE2",DD147:DD236))</f>
        <v>9.5</v>
      </c>
      <c r="DI153" s="200">
        <f>IF($DH153=$DH152,0,SUMIFS($DC$147:$DC$236,$DB$147:$DB$236,$DG153,$DA$147:$DA$236,DI$146,$CZ$147:$CZ$236,$DF153,$DD$147:$DD$236,$DH153))</f>
        <v>0</v>
      </c>
      <c r="DJ153" s="200">
        <f>IF($DH153=$DH152,0,SUMIFS($DC$147:$DC$236,$DB$147:$DB$236,$DG153,$DA$147:$DA$236,DJ$146,$CZ$147:$CZ$236,$DF153,$DD$147:$DD$236,$DH153))</f>
        <v>0</v>
      </c>
      <c r="DK153" s="200">
        <f>IF($DH153=$DH152,0,SUMIFS($DC$147:$DC$236,$DB$147:$DB$236,$DG153,$DA$147:$DA$236,DK$146,$CZ$147:$CZ$236,$DF153,$DD$147:$DD$236,$DH153))</f>
        <v>0</v>
      </c>
      <c r="DL153" s="158">
        <f t="shared" si="21"/>
        <v>0</v>
      </c>
    </row>
    <row r="154" spans="49:116" hidden="1" x14ac:dyDescent="0.2">
      <c r="AW154" s="9" t="str">
        <f t="shared" si="6"/>
        <v>Ignore me</v>
      </c>
      <c r="AX154" s="241">
        <f>$H$109</f>
        <v>0</v>
      </c>
      <c r="AY154" s="9" t="str">
        <f t="shared" si="22"/>
        <v>----</v>
      </c>
      <c r="AZ154" s="226">
        <f>$D$109*SUMIF(BA$130:BA$136,BA152,AZ$130:AZ$136)</f>
        <v>0</v>
      </c>
      <c r="BA154" s="227">
        <f>MIN(BA$130:BA$136)</f>
        <v>8.1999999999999993</v>
      </c>
      <c r="BC154" s="11" t="str">
        <f t="shared" si="8"/>
        <v>Ignore me</v>
      </c>
      <c r="BD154" s="242">
        <f>$H$109</f>
        <v>0</v>
      </c>
      <c r="BE154" s="11" t="str">
        <f t="shared" si="23"/>
        <v>----</v>
      </c>
      <c r="BF154" s="228">
        <f>$D$109*SUMIF(BG$130:BG$136,BG152,BF$130:BF$136)</f>
        <v>0</v>
      </c>
      <c r="BG154" s="229">
        <f>MIN(BG$130:BG$136)</f>
        <v>9.5</v>
      </c>
      <c r="BI154" s="13" t="str">
        <f t="shared" si="10"/>
        <v>Ignore me</v>
      </c>
      <c r="BJ154" s="243">
        <f>$H$109</f>
        <v>0</v>
      </c>
      <c r="BK154" s="13" t="str">
        <f t="shared" si="24"/>
        <v>----</v>
      </c>
      <c r="BL154" s="230">
        <f>$D$109*SUMIF(BM$130:BM$136,BM152,BL$130:BL$136)</f>
        <v>0</v>
      </c>
      <c r="BM154" s="231">
        <f>MIN(BM$130:BM$136)</f>
        <v>9.5</v>
      </c>
      <c r="BO154" s="15" t="str">
        <f t="shared" si="12"/>
        <v>Ignore me</v>
      </c>
      <c r="BP154" s="244">
        <f>$H$109</f>
        <v>0</v>
      </c>
      <c r="BQ154" s="15" t="str">
        <f t="shared" si="25"/>
        <v>----</v>
      </c>
      <c r="BR154" s="232">
        <f>$D$109*SUMIF(BS$130:BS$136,BS152,BR$130:BR$136)</f>
        <v>0</v>
      </c>
      <c r="BS154" s="233">
        <f>MIN(BS$130:BS$136)</f>
        <v>9.5</v>
      </c>
      <c r="BU154" s="17" t="str">
        <f t="shared" si="14"/>
        <v>Ignore me</v>
      </c>
      <c r="BV154" s="245">
        <f>$H$109</f>
        <v>0</v>
      </c>
      <c r="BW154" s="17" t="str">
        <f t="shared" si="26"/>
        <v>----</v>
      </c>
      <c r="BX154" s="234">
        <f>$D$109*SUMIF(BY$130:BY$136,BY152,BX$130:BX$136)</f>
        <v>0</v>
      </c>
      <c r="BY154" s="235">
        <f t="shared" si="27"/>
        <v>0</v>
      </c>
      <c r="BZ154" s="235">
        <f t="shared" si="27"/>
        <v>9.5</v>
      </c>
      <c r="CZ154" s="1" t="s">
        <v>143</v>
      </c>
      <c r="DA154" s="1" t="s">
        <v>113</v>
      </c>
      <c r="DB154" s="1" t="str">
        <f t="shared" si="17"/>
        <v>----</v>
      </c>
      <c r="DC154" s="1">
        <f t="shared" si="18"/>
        <v>0</v>
      </c>
      <c r="DD154" s="158">
        <f t="shared" si="19"/>
        <v>8.1999999999999993</v>
      </c>
      <c r="DE154" s="158"/>
      <c r="DF154" s="1" t="s">
        <v>144</v>
      </c>
      <c r="DG154" s="5" t="str">
        <f>VLOOKUP(D16,TypeFPE,2,FALSE)</f>
        <v>----</v>
      </c>
      <c r="DH154" s="158">
        <f t="array" ref="DH154">MIN(IF(CZ147:CZ236="PE3",DD147:DD236))</f>
        <v>8.1999999999999993</v>
      </c>
      <c r="DI154" s="200">
        <f>SUMIFS($DC$147:$DC$236,$DB$147:$DB$236,$DG154,$DA$147:$DA$236,DI$146,$CZ$147:$CZ$236,$DF154,$DD$147:$DD$236,$DH154)</f>
        <v>0</v>
      </c>
      <c r="DJ154" s="200">
        <f>SUMIFS($DC$147:$DC$236,$DB$147:$DB$236,$DG154,$DA$147:$DA$236,DJ$146,$CZ$147:$CZ$236,$DF154,$DD$147:$DD$236,$DH154)</f>
        <v>0</v>
      </c>
      <c r="DK154" s="200">
        <f>SUMIFS($DC$147:$DC$236,$DB$147:$DB$236,$DG154,$DA$147:$DA$236,DK$146,$CZ$147:$CZ$236,$DF154,$DD$147:$DD$236,$DH154)</f>
        <v>0</v>
      </c>
      <c r="DL154" s="158">
        <f t="shared" si="21"/>
        <v>0</v>
      </c>
    </row>
    <row r="155" spans="49:116" hidden="1" x14ac:dyDescent="0.2">
      <c r="AW155" s="9" t="str">
        <f t="shared" si="6"/>
        <v>Ignore me</v>
      </c>
      <c r="AX155" s="241">
        <f>$H$107</f>
        <v>9</v>
      </c>
      <c r="AY155" s="9" t="str">
        <f t="shared" si="22"/>
        <v>----</v>
      </c>
      <c r="AZ155" s="226">
        <f>(1-($D$108+$D$109))*IF(BA152=BA155,0,SUMIF(BA$130:BA$136,BA155,AZ$130:AZ$136))</f>
        <v>0</v>
      </c>
      <c r="BA155" s="227">
        <f>MAX(BA$130:BA$136)</f>
        <v>9.5</v>
      </c>
      <c r="BC155" s="11" t="str">
        <f t="shared" si="8"/>
        <v>Ignore me</v>
      </c>
      <c r="BD155" s="242">
        <f>$H$107</f>
        <v>9</v>
      </c>
      <c r="BE155" s="11" t="str">
        <f t="shared" si="23"/>
        <v>----</v>
      </c>
      <c r="BF155" s="228">
        <f>(1-($D$108+$D$109))*IF(BG152=BG155,0,SUMIF(BG$130:BG$136,BG155,BF$130:BF$136))</f>
        <v>0</v>
      </c>
      <c r="BG155" s="229">
        <f>MAX(BG$130:BG$136)</f>
        <v>9.5</v>
      </c>
      <c r="BI155" s="13" t="str">
        <f t="shared" si="10"/>
        <v>Ignore me</v>
      </c>
      <c r="BJ155" s="243">
        <f>$H$107</f>
        <v>9</v>
      </c>
      <c r="BK155" s="13" t="str">
        <f t="shared" si="24"/>
        <v>----</v>
      </c>
      <c r="BL155" s="230">
        <f>(1-($D$108+$D$109))*IF(BM152=BM155,0,SUMIF(BM$130:BM$136,BM155,BL$130:BL$136))</f>
        <v>0</v>
      </c>
      <c r="BM155" s="231">
        <f>MAX(BM$130:BM$136)</f>
        <v>9.5</v>
      </c>
      <c r="BO155" s="15" t="str">
        <f t="shared" si="12"/>
        <v>Ignore me</v>
      </c>
      <c r="BP155" s="244">
        <f>$H$107</f>
        <v>9</v>
      </c>
      <c r="BQ155" s="15" t="str">
        <f t="shared" si="25"/>
        <v>----</v>
      </c>
      <c r="BR155" s="232">
        <f>(1-($D$108+$D$109))*IF(BS152=BS155,0,SUMIF(BS$130:BS$136,BS155,BR$130:BR$136))</f>
        <v>0</v>
      </c>
      <c r="BS155" s="233">
        <f>MAX(BS$130:BS$136)</f>
        <v>9.5</v>
      </c>
      <c r="BU155" s="17" t="str">
        <f t="shared" si="14"/>
        <v>Ignore me</v>
      </c>
      <c r="BV155" s="245">
        <f>$H$107</f>
        <v>9</v>
      </c>
      <c r="BW155" s="17" t="str">
        <f t="shared" si="26"/>
        <v>----</v>
      </c>
      <c r="BX155" s="234">
        <f>(1-($D$108+$D$109))*IF(BY152=BY155,0,SUMIF(BY$130:BY$136,BY155,BX$130:BX$136))</f>
        <v>0</v>
      </c>
      <c r="BY155" s="235">
        <f t="shared" ref="BY155:BZ157" si="28">MAX(BY$130:BY$136)</f>
        <v>0</v>
      </c>
      <c r="BZ155" s="235">
        <f t="shared" si="28"/>
        <v>9.5</v>
      </c>
      <c r="CZ155" s="1" t="s">
        <v>143</v>
      </c>
      <c r="DA155" s="1" t="s">
        <v>114</v>
      </c>
      <c r="DB155" s="1" t="str">
        <f t="shared" si="17"/>
        <v>----</v>
      </c>
      <c r="DC155" s="1">
        <f t="shared" si="18"/>
        <v>0</v>
      </c>
      <c r="DD155" s="158">
        <f t="shared" si="19"/>
        <v>8.1999999999999993</v>
      </c>
      <c r="DE155" s="158"/>
      <c r="DF155" s="1" t="s">
        <v>144</v>
      </c>
      <c r="DG155" s="5" t="str">
        <f>DG154</f>
        <v>----</v>
      </c>
      <c r="DH155" s="158">
        <f t="array" ref="DH155">MAX(IF(CZ147:CZ236="PE3",DD147:DD236))</f>
        <v>9.5</v>
      </c>
      <c r="DI155" s="200">
        <f>IF($DH155=$DH154,0,SUMIFS($DC$147:$DC$236,$DB$147:$DB$236,$DG155,$DA$147:$DA$236,DI$146,$CZ$147:$CZ$236,$DF155,$DD$147:$DD$236,$DH155))</f>
        <v>0</v>
      </c>
      <c r="DJ155" s="200">
        <f>IF($DH155=$DH154,0,SUMIFS($DC$147:$DC$236,$DB$147:$DB$236,$DG155,$DA$147:$DA$236,DJ$146,$CZ$147:$CZ$236,$DF155,$DD$147:$DD$236,$DH155))</f>
        <v>0</v>
      </c>
      <c r="DK155" s="200">
        <f>IF($DH155=$DH154,0,SUMIFS($DC$147:$DC$236,$DB$147:$DB$236,$DG155,$DA$147:$DA$236,DK$146,$CZ$147:$CZ$236,$DF155,$DD$147:$DD$236,$DH155))</f>
        <v>0</v>
      </c>
      <c r="DL155" s="158">
        <f t="shared" si="21"/>
        <v>0</v>
      </c>
    </row>
    <row r="156" spans="49:116" hidden="1" x14ac:dyDescent="0.2">
      <c r="AW156" s="9" t="str">
        <f t="shared" si="6"/>
        <v>Ignore me</v>
      </c>
      <c r="AX156" s="241">
        <f>$H$108</f>
        <v>0</v>
      </c>
      <c r="AY156" s="9" t="str">
        <f t="shared" si="22"/>
        <v>----</v>
      </c>
      <c r="AZ156" s="226">
        <f>$D$108*IF(BA152=BA155,0,SUMIF(BA$130:BA$136,BA155,AZ$130:AZ$136))</f>
        <v>0</v>
      </c>
      <c r="BA156" s="227">
        <f>MAX(BA$130:BA$136)</f>
        <v>9.5</v>
      </c>
      <c r="BC156" s="11" t="str">
        <f t="shared" si="8"/>
        <v>Ignore me</v>
      </c>
      <c r="BD156" s="242">
        <f>$H$108</f>
        <v>0</v>
      </c>
      <c r="BE156" s="11" t="str">
        <f t="shared" si="23"/>
        <v>----</v>
      </c>
      <c r="BF156" s="228">
        <f>$D$108*IF(BG152=BG155,0,SUMIF(BG$130:BG$136,BG155,BF$130:BF$136))</f>
        <v>0</v>
      </c>
      <c r="BG156" s="229">
        <f>MAX(BG$130:BG$136)</f>
        <v>9.5</v>
      </c>
      <c r="BI156" s="13" t="str">
        <f t="shared" si="10"/>
        <v>Ignore me</v>
      </c>
      <c r="BJ156" s="243">
        <f>$H$108</f>
        <v>0</v>
      </c>
      <c r="BK156" s="13" t="str">
        <f t="shared" si="24"/>
        <v>----</v>
      </c>
      <c r="BL156" s="230">
        <f>$D$108*IF(BM152=BM155,0,SUMIF(BM$130:BM$136,BM155,BL$130:BL$136))</f>
        <v>0</v>
      </c>
      <c r="BM156" s="231">
        <f>MAX(BM$130:BM$136)</f>
        <v>9.5</v>
      </c>
      <c r="BO156" s="15" t="str">
        <f t="shared" si="12"/>
        <v>Ignore me</v>
      </c>
      <c r="BP156" s="244">
        <f>$H$108</f>
        <v>0</v>
      </c>
      <c r="BQ156" s="15" t="str">
        <f t="shared" si="25"/>
        <v>----</v>
      </c>
      <c r="BR156" s="232">
        <f>$D$108*IF(BS152=BS155,0,SUMIF(BS$130:BS$136,BS155,BR$130:BR$136))</f>
        <v>0</v>
      </c>
      <c r="BS156" s="233">
        <f>MAX(BS$130:BS$136)</f>
        <v>9.5</v>
      </c>
      <c r="BU156" s="17" t="str">
        <f t="shared" si="14"/>
        <v>Ignore me</v>
      </c>
      <c r="BV156" s="245">
        <f>$H$108</f>
        <v>0</v>
      </c>
      <c r="BW156" s="17" t="str">
        <f t="shared" si="26"/>
        <v>----</v>
      </c>
      <c r="BX156" s="234">
        <f>$D$108*IF(BY152=BY155,0,SUMIF(BY$130:BY$136,BY155,BX$130:BX$136))</f>
        <v>0</v>
      </c>
      <c r="BY156" s="235">
        <f t="shared" si="28"/>
        <v>0</v>
      </c>
      <c r="BZ156" s="235">
        <f t="shared" si="28"/>
        <v>9.5</v>
      </c>
      <c r="CZ156" s="1" t="s">
        <v>143</v>
      </c>
      <c r="DA156" s="1" t="s">
        <v>112</v>
      </c>
      <c r="DB156" s="1" t="str">
        <f t="shared" si="17"/>
        <v>----</v>
      </c>
      <c r="DC156" s="1">
        <f t="shared" si="18"/>
        <v>0</v>
      </c>
      <c r="DD156" s="158">
        <f t="shared" si="19"/>
        <v>9.5</v>
      </c>
      <c r="DE156" s="158"/>
      <c r="DG156" s="5"/>
      <c r="DH156" s="158"/>
      <c r="DI156" s="200"/>
      <c r="DJ156" s="200"/>
      <c r="DK156" s="200"/>
      <c r="DL156" s="158"/>
    </row>
    <row r="157" spans="49:116" hidden="1" x14ac:dyDescent="0.2">
      <c r="AW157" s="9" t="str">
        <f t="shared" si="6"/>
        <v>Ignore me</v>
      </c>
      <c r="AX157" s="241">
        <f>$H$109</f>
        <v>0</v>
      </c>
      <c r="AY157" s="9" t="str">
        <f t="shared" si="22"/>
        <v>----</v>
      </c>
      <c r="AZ157" s="226">
        <f>$D$109*IF(BA152=BA155,0,SUMIF(BA$130:BA$136,BA155,AZ$130:AZ$136))</f>
        <v>0</v>
      </c>
      <c r="BA157" s="227">
        <f>MAX(BA$130:BA$136)</f>
        <v>9.5</v>
      </c>
      <c r="BC157" s="11" t="str">
        <f t="shared" si="8"/>
        <v>Ignore me</v>
      </c>
      <c r="BD157" s="242">
        <f>$H$109</f>
        <v>0</v>
      </c>
      <c r="BE157" s="11" t="str">
        <f t="shared" si="23"/>
        <v>----</v>
      </c>
      <c r="BF157" s="228">
        <f>$D$109*IF(BG152=BG155,0,SUMIF(BG$130:BG$136,BG155,BF$130:BF$136))</f>
        <v>0</v>
      </c>
      <c r="BG157" s="229">
        <f>MAX(BG$130:BG$136)</f>
        <v>9.5</v>
      </c>
      <c r="BI157" s="13" t="str">
        <f t="shared" si="10"/>
        <v>Ignore me</v>
      </c>
      <c r="BJ157" s="243">
        <f>$H$109</f>
        <v>0</v>
      </c>
      <c r="BK157" s="13" t="str">
        <f t="shared" si="24"/>
        <v>----</v>
      </c>
      <c r="BL157" s="230">
        <f>$D$109*IF(BM152=BM155,0,SUMIF(BM$130:BM$136,BM155,BL$130:BL$136))</f>
        <v>0</v>
      </c>
      <c r="BM157" s="231">
        <f>MAX(BM$130:BM$136)</f>
        <v>9.5</v>
      </c>
      <c r="BO157" s="15" t="str">
        <f t="shared" si="12"/>
        <v>Ignore me</v>
      </c>
      <c r="BP157" s="244">
        <f>$H$109</f>
        <v>0</v>
      </c>
      <c r="BQ157" s="15" t="str">
        <f t="shared" si="25"/>
        <v>----</v>
      </c>
      <c r="BR157" s="232">
        <f>$D$109*IF(BS152=BS155,0,SUMIF(BS$130:BS$136,BS155,BR$130:BR$136))</f>
        <v>0</v>
      </c>
      <c r="BS157" s="233">
        <f>MAX(BS$130:BS$136)</f>
        <v>9.5</v>
      </c>
      <c r="BU157" s="17" t="str">
        <f t="shared" si="14"/>
        <v>Ignore me</v>
      </c>
      <c r="BV157" s="245">
        <f>$H$109</f>
        <v>0</v>
      </c>
      <c r="BW157" s="17" t="str">
        <f t="shared" si="26"/>
        <v>----</v>
      </c>
      <c r="BX157" s="234">
        <f>$D$109*IF(BY152=BY155,0,SUMIF(BY$130:BY$136,BY155,BX$130:BX$136))</f>
        <v>0</v>
      </c>
      <c r="BY157" s="235">
        <f t="shared" si="28"/>
        <v>0</v>
      </c>
      <c r="BZ157" s="235">
        <f t="shared" si="28"/>
        <v>9.5</v>
      </c>
      <c r="CZ157" s="1" t="s">
        <v>143</v>
      </c>
      <c r="DA157" s="1" t="s">
        <v>113</v>
      </c>
      <c r="DB157" s="1" t="str">
        <f t="shared" si="17"/>
        <v>----</v>
      </c>
      <c r="DC157" s="1">
        <f t="shared" si="18"/>
        <v>0</v>
      </c>
      <c r="DD157" s="158">
        <f t="shared" si="19"/>
        <v>9.5</v>
      </c>
      <c r="DE157" s="158"/>
      <c r="DG157" s="163" t="s">
        <v>139</v>
      </c>
      <c r="DH157" s="163" t="s">
        <v>111</v>
      </c>
      <c r="DI157" s="163" t="s">
        <v>112</v>
      </c>
      <c r="DJ157" s="163" t="s">
        <v>113</v>
      </c>
      <c r="DK157" s="163" t="s">
        <v>114</v>
      </c>
      <c r="DL157" s="163" t="s">
        <v>140</v>
      </c>
    </row>
    <row r="158" spans="49:116" hidden="1" x14ac:dyDescent="0.2">
      <c r="AW158" s="9" t="str">
        <f t="shared" si="6"/>
        <v>Ignore me</v>
      </c>
      <c r="AX158" s="241">
        <f>$H$107</f>
        <v>9</v>
      </c>
      <c r="AY158" s="9" t="str">
        <f t="shared" ref="AY158:AY163" si="29">$AL$104</f>
        <v>----</v>
      </c>
      <c r="AZ158" s="226">
        <f>(1-($D$108+$D$109))*SUMIF(BA$137:BA$143,BA158,AZ$137:AZ$143)</f>
        <v>0</v>
      </c>
      <c r="BA158" s="227">
        <f>MIN(BA$137:BA$143)</f>
        <v>9.5</v>
      </c>
      <c r="BC158" s="11" t="str">
        <f t="shared" si="8"/>
        <v>Ignore me</v>
      </c>
      <c r="BD158" s="242">
        <f>$H$107</f>
        <v>9</v>
      </c>
      <c r="BE158" s="11" t="str">
        <f t="shared" ref="BE158:BE163" si="30">$AL$104</f>
        <v>----</v>
      </c>
      <c r="BF158" s="228">
        <f>(1-($D$108+$D$109))*SUMIF(BG$137:BG$143,BG158,BF$137:BF$143)</f>
        <v>0</v>
      </c>
      <c r="BG158" s="229">
        <f>MIN(BG$137:BG$143)</f>
        <v>8.1999999999999993</v>
      </c>
      <c r="BI158" s="13" t="str">
        <f t="shared" si="10"/>
        <v>Ignore me</v>
      </c>
      <c r="BJ158" s="243">
        <f>$H$107</f>
        <v>9</v>
      </c>
      <c r="BK158" s="13" t="str">
        <f t="shared" ref="BK158:BK163" si="31">$AL$104</f>
        <v>----</v>
      </c>
      <c r="BL158" s="230">
        <f>(1-($D$108+$D$109))*SUMIF(BM$137:BM$143,BM158,BL$137:BL$143)</f>
        <v>0</v>
      </c>
      <c r="BM158" s="231">
        <f>MIN(BM$137:BM$143)</f>
        <v>9.5</v>
      </c>
      <c r="BO158" s="15" t="str">
        <f t="shared" si="12"/>
        <v>Ignore me</v>
      </c>
      <c r="BP158" s="244">
        <f>$H$107</f>
        <v>9</v>
      </c>
      <c r="BQ158" s="15" t="str">
        <f t="shared" ref="BQ158:BQ163" si="32">$AL$104</f>
        <v>----</v>
      </c>
      <c r="BR158" s="232">
        <f>(1-($D$108+$D$109))*SUMIF(BS$137:BS$143,BS158,BR$137:BR$143)</f>
        <v>0</v>
      </c>
      <c r="BS158" s="233">
        <f>MIN(BS$137:BS$143)</f>
        <v>9.5</v>
      </c>
      <c r="BU158" s="17" t="str">
        <f t="shared" si="14"/>
        <v>Ignore me</v>
      </c>
      <c r="BV158" s="245">
        <f>$H$107</f>
        <v>9</v>
      </c>
      <c r="BW158" s="17" t="str">
        <f t="shared" ref="BW158:BW163" si="33">$AL$104</f>
        <v>----</v>
      </c>
      <c r="BX158" s="234">
        <f>(1-($D$108+$D$109))*SUMIF(BY$137:BY$143,BY158,BX$137:BX$143)</f>
        <v>0</v>
      </c>
      <c r="BY158" s="235">
        <f t="shared" ref="BY158:BZ160" si="34">MIN(BY$137:BY$143)</f>
        <v>0</v>
      </c>
      <c r="BZ158" s="235">
        <f t="shared" si="34"/>
        <v>9.5</v>
      </c>
      <c r="CZ158" s="1" t="s">
        <v>143</v>
      </c>
      <c r="DA158" s="1" t="s">
        <v>114</v>
      </c>
      <c r="DB158" s="1" t="str">
        <f t="shared" si="17"/>
        <v>----</v>
      </c>
      <c r="DC158" s="1">
        <f t="shared" si="18"/>
        <v>0</v>
      </c>
      <c r="DD158" s="158">
        <f t="shared" si="19"/>
        <v>9.5</v>
      </c>
      <c r="DE158" s="158"/>
      <c r="DF158" s="1">
        <v>1</v>
      </c>
      <c r="DG158" s="163">
        <f t="array" ref="DG158">IFERROR(INDEX(DG$150:DG$155, SMALL(IF($DL$150:$DL$155&lt;&gt;0, ROW(DG$150:DG$155)-MIN(ROW(DG$150:DG$155))+1, ""), ROW(A1))), "")</f>
        <v>4016</v>
      </c>
      <c r="DH158" s="163" cm="1">
        <f t="array" ref="DH158">IFERROR(INDEX(DH$150:DH$155, SMALL(IF($DL$150:$DL$155&lt;&gt;0, ROW(DH$150:DH$155)-MIN(ROW(DH$150:DH$155))+1, ""), ROW(B1))), "")</f>
        <v>13.6</v>
      </c>
      <c r="DI158" s="200">
        <f t="array" ref="DI158">IFERROR(INDEX(DI$150:DI$155, SMALL(IF($DL$150:$DL$155&lt;&gt;0, ROW(DI$150:DI$155)-MIN(ROW(DI$150:DI$155))+1, ""), ROW(B1))), "")</f>
        <v>17</v>
      </c>
      <c r="DJ158" s="251">
        <f t="array" ref="DJ158">IFERROR(INDEX(DJ$150:DJ$155, SMALL(IF($DL$150:$DL$155&lt;&gt;0, ROW(DJ$150:DJ$155)-MIN(ROW(DJ$150:DJ$155))+1, ""), ROW(C1))), "")</f>
        <v>0</v>
      </c>
      <c r="DK158" s="251">
        <f t="array" ref="DK158">IFERROR(INDEX(DK$150:DK$155, SMALL(IF($DL$150:$DL$155&lt;&gt;0, ROW(DK$150:DK$155)-MIN(ROW(DK$150:DK$155))+1, ""), ROW(D1))), "")</f>
        <v>0</v>
      </c>
      <c r="DL158" s="158">
        <f t="array" ref="DL158">IFERROR(INDEX(DL$150:DL$155, SMALL(IF($DL$150:$DL$155&lt;&gt;0, ROW(DL$150:DL$155)-MIN(ROW(DL$150:DL$155))+1, ""), ROW(E1))), "")</f>
        <v>231.2</v>
      </c>
    </row>
    <row r="159" spans="49:116" hidden="1" x14ac:dyDescent="0.2">
      <c r="AW159" s="9" t="str">
        <f t="shared" si="6"/>
        <v>Ignore me</v>
      </c>
      <c r="AX159" s="241">
        <f>$H$108</f>
        <v>0</v>
      </c>
      <c r="AY159" s="9" t="str">
        <f t="shared" si="29"/>
        <v>----</v>
      </c>
      <c r="AZ159" s="226">
        <f>$D$108*SUMIF(BA$137:BA$143,BA158,AZ$137:AZ$143)</f>
        <v>0</v>
      </c>
      <c r="BA159" s="227">
        <f>MIN(BA$137:BA$143)</f>
        <v>9.5</v>
      </c>
      <c r="BC159" s="11" t="str">
        <f t="shared" si="8"/>
        <v>Ignore me</v>
      </c>
      <c r="BD159" s="242">
        <f>$H$108</f>
        <v>0</v>
      </c>
      <c r="BE159" s="11" t="str">
        <f t="shared" si="30"/>
        <v>----</v>
      </c>
      <c r="BF159" s="228">
        <f>$D$108*SUMIF(BG$137:BG$143,BG158,BF$137:BF$143)</f>
        <v>0</v>
      </c>
      <c r="BG159" s="229">
        <f>MIN(BG$137:BG$143)</f>
        <v>8.1999999999999993</v>
      </c>
      <c r="BI159" s="13" t="str">
        <f t="shared" si="10"/>
        <v>Ignore me</v>
      </c>
      <c r="BJ159" s="243">
        <f>$H$108</f>
        <v>0</v>
      </c>
      <c r="BK159" s="13" t="str">
        <f t="shared" si="31"/>
        <v>----</v>
      </c>
      <c r="BL159" s="230">
        <f>$D$108*SUMIF(BM$137:BM$143,BM158,BL$137:BL$143)</f>
        <v>0</v>
      </c>
      <c r="BM159" s="231">
        <f>MIN(BM$137:BM$143)</f>
        <v>9.5</v>
      </c>
      <c r="BO159" s="15" t="str">
        <f t="shared" si="12"/>
        <v>Ignore me</v>
      </c>
      <c r="BP159" s="244">
        <f>$H$108</f>
        <v>0</v>
      </c>
      <c r="BQ159" s="15" t="str">
        <f t="shared" si="32"/>
        <v>----</v>
      </c>
      <c r="BR159" s="232">
        <f>$D$108*SUMIF(BS$137:BS$143,BS158,BR$137:BR$143)</f>
        <v>0</v>
      </c>
      <c r="BS159" s="233">
        <f>MIN(BS$137:BS$143)</f>
        <v>9.5</v>
      </c>
      <c r="BU159" s="17" t="str">
        <f t="shared" si="14"/>
        <v>Ignore me</v>
      </c>
      <c r="BV159" s="245">
        <f>$H$108</f>
        <v>0</v>
      </c>
      <c r="BW159" s="17" t="str">
        <f t="shared" si="33"/>
        <v>----</v>
      </c>
      <c r="BX159" s="234">
        <f>$D$108*SUMIF(BY$137:BY$143,BY158,BX$137:BX$143)</f>
        <v>0</v>
      </c>
      <c r="BY159" s="235">
        <f t="shared" si="34"/>
        <v>0</v>
      </c>
      <c r="BZ159" s="235">
        <f t="shared" si="34"/>
        <v>9.5</v>
      </c>
      <c r="CZ159" s="1" t="s">
        <v>144</v>
      </c>
      <c r="DA159" s="1" t="s">
        <v>112</v>
      </c>
      <c r="DB159" s="1" t="str">
        <f t="shared" si="17"/>
        <v>----</v>
      </c>
      <c r="DC159" s="1">
        <f t="shared" si="18"/>
        <v>0</v>
      </c>
      <c r="DD159" s="158">
        <f t="shared" si="19"/>
        <v>9.5</v>
      </c>
      <c r="DE159" s="158"/>
      <c r="DF159" s="1">
        <v>2</v>
      </c>
      <c r="DG159" s="163" t="str">
        <f t="array" ref="DG159">IFERROR(INDEX(DG$150:DG$155, SMALL(IF($DL$150:$DL$155&lt;&gt;0, ROW(DG$150:DG$155)-MIN(ROW(DG$150:DG$155))+1, ""), ROW(A2))), "")</f>
        <v/>
      </c>
      <c r="DH159" s="163" t="str" cm="1">
        <f t="array" ref="DH159">IFERROR(INDEX(DH$150:DH$155, SMALL(IF($DL$150:$DL$155&lt;&gt;0, ROW(DH$150:DH$155)-MIN(ROW(DH$150:DH$155))+1, ""), ROW(B2))), "")</f>
        <v/>
      </c>
      <c r="DI159" s="200" t="str">
        <f t="array" ref="DI159">IFERROR(INDEX(DI$150:DI$155, SMALL(IF($DL$150:$DL$155&lt;&gt;0, ROW(DI$150:DI$155)-MIN(ROW(DI$150:DI$155))+1, ""), ROW(B2))), "")</f>
        <v/>
      </c>
      <c r="DJ159" s="251" t="str">
        <f t="array" ref="DJ159">IFERROR(INDEX(DJ$150:DJ$155, SMALL(IF($DL$150:$DL$155&lt;&gt;0, ROW(DJ$150:DJ$155)-MIN(ROW(DJ$150:DJ$155))+1, ""), ROW(C2))), "")</f>
        <v/>
      </c>
      <c r="DK159" s="251" t="str">
        <f t="array" ref="DK159">IFERROR(INDEX(DK$150:DK$155, SMALL(IF($DL$150:$DL$155&lt;&gt;0, ROW(DK$150:DK$155)-MIN(ROW(DK$150:DK$155))+1, ""), ROW(D2))), "")</f>
        <v/>
      </c>
      <c r="DL159" s="158" t="str">
        <f t="array" ref="DL159">IFERROR(INDEX(DL$150:DL$155, SMALL(IF($DL$150:$DL$155&lt;&gt;0, ROW(DL$150:DL$155)-MIN(ROW(DL$150:DL$155))+1, ""), ROW(E2))), "")</f>
        <v/>
      </c>
    </row>
    <row r="160" spans="49:116" hidden="1" x14ac:dyDescent="0.2">
      <c r="AW160" s="9" t="str">
        <f t="shared" si="6"/>
        <v>Ignore me</v>
      </c>
      <c r="AX160" s="241">
        <f>$H$109</f>
        <v>0</v>
      </c>
      <c r="AY160" s="9" t="str">
        <f t="shared" si="29"/>
        <v>----</v>
      </c>
      <c r="AZ160" s="226">
        <f>$D$109*SUMIF(BA$137:BA$143,BA158,AZ$137:AZ$143)</f>
        <v>0</v>
      </c>
      <c r="BA160" s="227">
        <f>MIN(BA$137:BA$143)</f>
        <v>9.5</v>
      </c>
      <c r="BC160" s="11" t="str">
        <f t="shared" si="8"/>
        <v>Ignore me</v>
      </c>
      <c r="BD160" s="242">
        <f>$H$109</f>
        <v>0</v>
      </c>
      <c r="BE160" s="11" t="str">
        <f t="shared" si="30"/>
        <v>----</v>
      </c>
      <c r="BF160" s="228">
        <f>$D$109*SUMIF(BG$137:BG$143,BG158,BF$137:BF$143)</f>
        <v>0</v>
      </c>
      <c r="BG160" s="229">
        <f>MIN(BG$137:BG$143)</f>
        <v>8.1999999999999993</v>
      </c>
      <c r="BI160" s="13" t="str">
        <f t="shared" si="10"/>
        <v>Ignore me</v>
      </c>
      <c r="BJ160" s="243">
        <f>$H$109</f>
        <v>0</v>
      </c>
      <c r="BK160" s="13" t="str">
        <f t="shared" si="31"/>
        <v>----</v>
      </c>
      <c r="BL160" s="230">
        <f>$D$109*SUMIF(BM$137:BM$143,BM158,BL$137:BL$143)</f>
        <v>0</v>
      </c>
      <c r="BM160" s="231">
        <f>MIN(BM$137:BM$143)</f>
        <v>9.5</v>
      </c>
      <c r="BO160" s="15" t="str">
        <f t="shared" si="12"/>
        <v>Ignore me</v>
      </c>
      <c r="BP160" s="244">
        <f>$H$109</f>
        <v>0</v>
      </c>
      <c r="BQ160" s="15" t="str">
        <f t="shared" si="32"/>
        <v>----</v>
      </c>
      <c r="BR160" s="232">
        <f>$D$109*SUMIF(BS$137:BS$143,BS158,BR$137:BR$143)</f>
        <v>0</v>
      </c>
      <c r="BS160" s="233">
        <f>MIN(BS$137:BS$143)</f>
        <v>9.5</v>
      </c>
      <c r="BU160" s="17" t="str">
        <f t="shared" si="14"/>
        <v>Ignore me</v>
      </c>
      <c r="BV160" s="245">
        <f>$H$109</f>
        <v>0</v>
      </c>
      <c r="BW160" s="17" t="str">
        <f t="shared" si="33"/>
        <v>----</v>
      </c>
      <c r="BX160" s="234">
        <f>$D$109*SUMIF(BY$137:BY$143,BY158,BX$137:BX$143)</f>
        <v>0</v>
      </c>
      <c r="BY160" s="235">
        <f t="shared" si="34"/>
        <v>0</v>
      </c>
      <c r="BZ160" s="235">
        <f t="shared" si="34"/>
        <v>9.5</v>
      </c>
      <c r="CZ160" s="1" t="s">
        <v>144</v>
      </c>
      <c r="DA160" s="1" t="s">
        <v>113</v>
      </c>
      <c r="DB160" s="1" t="str">
        <f t="shared" si="17"/>
        <v>----</v>
      </c>
      <c r="DC160" s="1">
        <f t="shared" si="18"/>
        <v>0</v>
      </c>
      <c r="DD160" s="158">
        <f t="shared" si="19"/>
        <v>9.5</v>
      </c>
      <c r="DE160" s="158"/>
      <c r="DF160" s="1">
        <v>3</v>
      </c>
      <c r="DG160" s="163" t="str">
        <f t="array" ref="DG160">IFERROR(INDEX(DG$150:DG$155, SMALL(IF($DL$150:$DL$155&lt;&gt;0, ROW(DG$150:DG$155)-MIN(ROW(DG$150:DG$155))+1, ""), ROW(A3))), "")</f>
        <v/>
      </c>
      <c r="DH160" s="163" t="str" cm="1">
        <f t="array" ref="DH160">IFERROR(INDEX(DH$150:DH$155, SMALL(IF($DL$150:$DL$155&lt;&gt;0, ROW(DH$150:DH$155)-MIN(ROW(DH$150:DH$155))+1, ""), ROW(B3))), "")</f>
        <v/>
      </c>
      <c r="DI160" s="200" t="str">
        <f t="array" ref="DI160">IFERROR(INDEX(DI$150:DI$155, SMALL(IF($DL$150:$DL$155&lt;&gt;0, ROW(DI$150:DI$155)-MIN(ROW(DI$150:DI$155))+1, ""), ROW(B3))), "")</f>
        <v/>
      </c>
      <c r="DJ160" s="251" t="str">
        <f t="array" ref="DJ160">IFERROR(INDEX(DJ$150:DJ$155, SMALL(IF($DL$150:$DL$155&lt;&gt;0, ROW(DJ$150:DJ$155)-MIN(ROW(DJ$150:DJ$155))+1, ""), ROW(C3))), "")</f>
        <v/>
      </c>
      <c r="DK160" s="251" t="str">
        <f t="array" ref="DK160">IFERROR(INDEX(DK$150:DK$155, SMALL(IF($DL$150:$DL$155&lt;&gt;0, ROW(DK$150:DK$155)-MIN(ROW(DK$150:DK$155))+1, ""), ROW(D3))), "")</f>
        <v/>
      </c>
      <c r="DL160" s="158" t="str">
        <f t="array" ref="DL160">IFERROR(INDEX(DL$150:DL$155, SMALL(IF($DL$150:$DL$155&lt;&gt;0, ROW(DL$150:DL$155)-MIN(ROW(DL$150:DL$155))+1, ""), ROW(E3))), "")</f>
        <v/>
      </c>
    </row>
    <row r="161" spans="2:116" hidden="1" x14ac:dyDescent="0.2">
      <c r="AW161" s="9" t="str">
        <f t="shared" si="6"/>
        <v>Ignore me</v>
      </c>
      <c r="AX161" s="241">
        <f>$H$107</f>
        <v>9</v>
      </c>
      <c r="AY161" s="9" t="str">
        <f t="shared" si="29"/>
        <v>----</v>
      </c>
      <c r="AZ161" s="226">
        <f>(1-($D$108+$D$109))*IF(BA158=BA161,0,SUMIF(BA$137:BA$143,BA161,AZ$137:AZ$143))</f>
        <v>0</v>
      </c>
      <c r="BA161" s="227">
        <f>MAX(BA$137:BA$143)</f>
        <v>9.5</v>
      </c>
      <c r="BC161" s="11" t="str">
        <f t="shared" si="8"/>
        <v>Ignore me</v>
      </c>
      <c r="BD161" s="242">
        <f>$H$107</f>
        <v>9</v>
      </c>
      <c r="BE161" s="11" t="str">
        <f t="shared" si="30"/>
        <v>----</v>
      </c>
      <c r="BF161" s="228">
        <f>(1-($D$108+$D$109))*IF(BG158=BG161,0,SUMIF(BG$137:BG$143,BG161,BF$137:BF$143))</f>
        <v>0</v>
      </c>
      <c r="BG161" s="229">
        <f>MAX(BG$137:BG$143)</f>
        <v>9.5</v>
      </c>
      <c r="BI161" s="13" t="str">
        <f t="shared" si="10"/>
        <v>Ignore me</v>
      </c>
      <c r="BJ161" s="243">
        <f>$H$107</f>
        <v>9</v>
      </c>
      <c r="BK161" s="13" t="str">
        <f t="shared" si="31"/>
        <v>----</v>
      </c>
      <c r="BL161" s="230">
        <f>(1-($D$108+$D$109))*IF(BM158=BM161,0,SUMIF(BM$137:BM$143,BM161,BL$137:BL$143))</f>
        <v>0</v>
      </c>
      <c r="BM161" s="231">
        <f>MAX(BM$137:BM$143)</f>
        <v>9.5</v>
      </c>
      <c r="BO161" s="15" t="str">
        <f t="shared" si="12"/>
        <v>Ignore me</v>
      </c>
      <c r="BP161" s="244">
        <f>$H$107</f>
        <v>9</v>
      </c>
      <c r="BQ161" s="15" t="str">
        <f t="shared" si="32"/>
        <v>----</v>
      </c>
      <c r="BR161" s="232">
        <f>(1-($D$108+$D$109))*IF(BS158=BS161,0,SUMIF(BS$137:BS$143,BS161,BR$137:BR$143))</f>
        <v>0</v>
      </c>
      <c r="BS161" s="233">
        <f>MAX(BS$137:BS$143)</f>
        <v>9.5</v>
      </c>
      <c r="BU161" s="17" t="str">
        <f t="shared" si="14"/>
        <v>Ignore me</v>
      </c>
      <c r="BV161" s="245">
        <f>$H$107</f>
        <v>9</v>
      </c>
      <c r="BW161" s="17" t="str">
        <f t="shared" si="33"/>
        <v>----</v>
      </c>
      <c r="BX161" s="234">
        <f>(1-($D$108+$D$109))*IF(BY158=BY161,0,SUMIF(BY$137:BY$143,BY161,BX$137:BX$143))</f>
        <v>0</v>
      </c>
      <c r="BY161" s="235">
        <f t="shared" ref="BY161:BZ163" si="35">MAX(BY$137:BY$143)</f>
        <v>0</v>
      </c>
      <c r="BZ161" s="235">
        <f t="shared" si="35"/>
        <v>9.5</v>
      </c>
      <c r="CZ161" s="1" t="s">
        <v>144</v>
      </c>
      <c r="DA161" s="1" t="s">
        <v>114</v>
      </c>
      <c r="DB161" s="1" t="str">
        <f t="shared" si="17"/>
        <v>----</v>
      </c>
      <c r="DC161" s="1">
        <f t="shared" si="18"/>
        <v>0</v>
      </c>
      <c r="DD161" s="158">
        <f t="shared" si="19"/>
        <v>9.5</v>
      </c>
      <c r="DE161" s="158"/>
      <c r="DF161" s="1">
        <v>4</v>
      </c>
      <c r="DG161" s="163" t="str">
        <f t="array" ref="DG161">IFERROR(INDEX(DG$150:DG$155, SMALL(IF($DL$150:$DL$155&lt;&gt;0, ROW(DG$150:DG$155)-MIN(ROW(DG$150:DG$155))+1, ""), ROW(A4))), "")</f>
        <v/>
      </c>
      <c r="DH161" s="163" t="str" cm="1">
        <f t="array" ref="DH161">IFERROR(INDEX(DH$150:DH$155, SMALL(IF($DL$150:$DL$155&lt;&gt;0, ROW(DH$150:DH$155)-MIN(ROW(DH$150:DH$155))+1, ""), ROW(B4))), "")</f>
        <v/>
      </c>
      <c r="DI161" s="200" t="str">
        <f t="array" ref="DI161">IFERROR(INDEX(DI$150:DI$155, SMALL(IF($DL$150:$DL$155&lt;&gt;0, ROW(DI$150:DI$155)-MIN(ROW(DI$150:DI$155))+1, ""), ROW(B4))), "")</f>
        <v/>
      </c>
      <c r="DJ161" s="251" t="str">
        <f t="array" ref="DJ161">IFERROR(INDEX(DJ$150:DJ$155, SMALL(IF($DL$150:$DL$155&lt;&gt;0, ROW(DJ$150:DJ$155)-MIN(ROW(DJ$150:DJ$155))+1, ""), ROW(C4))), "")</f>
        <v/>
      </c>
      <c r="DK161" s="251" t="str">
        <f t="array" ref="DK161">IFERROR(INDEX(DK$150:DK$155, SMALL(IF($DL$150:$DL$155&lt;&gt;0, ROW(DK$150:DK$155)-MIN(ROW(DK$150:DK$155))+1, ""), ROW(D4))), "")</f>
        <v/>
      </c>
      <c r="DL161" s="158" t="str">
        <f t="array" ref="DL161">IFERROR(INDEX(DL$150:DL$155, SMALL(IF($DL$150:$DL$155&lt;&gt;0, ROW(DL$150:DL$155)-MIN(ROW(DL$150:DL$155))+1, ""), ROW(E4))), "")</f>
        <v/>
      </c>
    </row>
    <row r="162" spans="2:116" hidden="1" x14ac:dyDescent="0.2">
      <c r="AW162" s="9" t="str">
        <f t="shared" si="6"/>
        <v>Ignore me</v>
      </c>
      <c r="AX162" s="241">
        <f>$H$108</f>
        <v>0</v>
      </c>
      <c r="AY162" s="9" t="str">
        <f t="shared" si="29"/>
        <v>----</v>
      </c>
      <c r="AZ162" s="226">
        <f>$D$108*IF(BA158=BA161,0,SUMIF(BA$137:BA$143,BA161,AZ$137:AZ$143))</f>
        <v>0</v>
      </c>
      <c r="BA162" s="227">
        <f>MAX(BA$137:BA$143)</f>
        <v>9.5</v>
      </c>
      <c r="BC162" s="11" t="str">
        <f t="shared" si="8"/>
        <v>Ignore me</v>
      </c>
      <c r="BD162" s="242">
        <f>$H$108</f>
        <v>0</v>
      </c>
      <c r="BE162" s="11" t="str">
        <f t="shared" si="30"/>
        <v>----</v>
      </c>
      <c r="BF162" s="228">
        <f>$D$108*IF(BG158=BG161,0,SUMIF(BG$137:BG$143,BG161,BF$137:BF$143))</f>
        <v>0</v>
      </c>
      <c r="BG162" s="229">
        <f>MAX(BG$137:BG$143)</f>
        <v>9.5</v>
      </c>
      <c r="BI162" s="13" t="str">
        <f t="shared" si="10"/>
        <v>Ignore me</v>
      </c>
      <c r="BJ162" s="243">
        <f>$H$108</f>
        <v>0</v>
      </c>
      <c r="BK162" s="13" t="str">
        <f t="shared" si="31"/>
        <v>----</v>
      </c>
      <c r="BL162" s="230">
        <f>$D$108*IF(BM158=BM161,0,SUMIF(BM$137:BM$143,BM161,BL$137:BL$143))</f>
        <v>0</v>
      </c>
      <c r="BM162" s="231">
        <f>MAX(BM$137:BM$143)</f>
        <v>9.5</v>
      </c>
      <c r="BO162" s="15" t="str">
        <f t="shared" si="12"/>
        <v>Ignore me</v>
      </c>
      <c r="BP162" s="244">
        <f>$H$108</f>
        <v>0</v>
      </c>
      <c r="BQ162" s="15" t="str">
        <f t="shared" si="32"/>
        <v>----</v>
      </c>
      <c r="BR162" s="232">
        <f>$D$108*IF(BS158=BS161,0,SUMIF(BS$137:BS$143,BS161,BR$137:BR$143))</f>
        <v>0</v>
      </c>
      <c r="BS162" s="233">
        <f>MAX(BS$137:BS$143)</f>
        <v>9.5</v>
      </c>
      <c r="BU162" s="17" t="str">
        <f t="shared" si="14"/>
        <v>Ignore me</v>
      </c>
      <c r="BV162" s="245">
        <f>$H$108</f>
        <v>0</v>
      </c>
      <c r="BW162" s="17" t="str">
        <f t="shared" si="33"/>
        <v>----</v>
      </c>
      <c r="BX162" s="234">
        <f>$D$108*IF(BY158=BY161,0,SUMIF(BY$137:BY$143,BY161,BX$137:BX$143))</f>
        <v>0</v>
      </c>
      <c r="BY162" s="235">
        <f t="shared" si="35"/>
        <v>0</v>
      </c>
      <c r="BZ162" s="235">
        <f t="shared" si="35"/>
        <v>9.5</v>
      </c>
      <c r="CZ162" s="1" t="s">
        <v>144</v>
      </c>
      <c r="DA162" s="1" t="s">
        <v>112</v>
      </c>
      <c r="DB162" s="1" t="str">
        <f t="shared" si="17"/>
        <v>----</v>
      </c>
      <c r="DC162" s="1">
        <f t="shared" si="18"/>
        <v>0</v>
      </c>
      <c r="DD162" s="158">
        <f t="shared" si="19"/>
        <v>9.5</v>
      </c>
      <c r="DE162" s="158"/>
      <c r="DF162" s="1">
        <v>5</v>
      </c>
      <c r="DG162" s="163" t="str">
        <f t="array" ref="DG162">IFERROR(INDEX(DG$150:DG$155, SMALL(IF($DL$150:$DL$155&lt;&gt;0, ROW(DG$150:DG$155)-MIN(ROW(DG$150:DG$155))+1, ""), ROW(A5))), "")</f>
        <v/>
      </c>
      <c r="DH162" s="163" t="str" cm="1">
        <f t="array" ref="DH162">IFERROR(INDEX(DH$150:DH$155, SMALL(IF($DL$150:$DL$155&lt;&gt;0, ROW(DH$150:DH$155)-MIN(ROW(DH$150:DH$155))+1, ""), ROW(B5))), "")</f>
        <v/>
      </c>
      <c r="DI162" s="200" t="str">
        <f t="array" ref="DI162">IFERROR(INDEX(DI$150:DI$155, SMALL(IF($DL$150:$DL$155&lt;&gt;0, ROW(DI$150:DI$155)-MIN(ROW(DI$150:DI$155))+1, ""), ROW(B5))), "")</f>
        <v/>
      </c>
      <c r="DJ162" s="251" t="str">
        <f t="array" ref="DJ162">IFERROR(INDEX(DJ$150:DJ$155, SMALL(IF($DL$150:$DL$155&lt;&gt;0, ROW(DJ$150:DJ$155)-MIN(ROW(DJ$150:DJ$155))+1, ""), ROW(C5))), "")</f>
        <v/>
      </c>
      <c r="DK162" s="251" t="str">
        <f t="array" ref="DK162">IFERROR(INDEX(DK$150:DK$155, SMALL(IF($DL$150:$DL$155&lt;&gt;0, ROW(DK$150:DK$155)-MIN(ROW(DK$150:DK$155))+1, ""), ROW(D5))), "")</f>
        <v/>
      </c>
      <c r="DL162" s="158" t="str">
        <f t="array" ref="DL162">IFERROR(INDEX(DL$150:DL$155, SMALL(IF($DL$150:$DL$155&lt;&gt;0, ROW(DL$150:DL$155)-MIN(ROW(DL$150:DL$155))+1, ""), ROW(E5))), "")</f>
        <v/>
      </c>
    </row>
    <row r="163" spans="2:116" hidden="1" x14ac:dyDescent="0.2">
      <c r="AW163" s="9" t="str">
        <f t="shared" si="6"/>
        <v>Ignore me</v>
      </c>
      <c r="AX163" s="241">
        <f>$H$109</f>
        <v>0</v>
      </c>
      <c r="AY163" s="9" t="str">
        <f t="shared" si="29"/>
        <v>----</v>
      </c>
      <c r="AZ163" s="226">
        <f>$D$109*IF(BA158=BA161,0,SUMIF(BA$137:BA$143,BA161,AZ$137:AZ$143))</f>
        <v>0</v>
      </c>
      <c r="BA163" s="227">
        <f>MAX(BA$137:BA$143)</f>
        <v>9.5</v>
      </c>
      <c r="BC163" s="11" t="str">
        <f t="shared" si="8"/>
        <v>Ignore me</v>
      </c>
      <c r="BD163" s="242">
        <f>$H$109</f>
        <v>0</v>
      </c>
      <c r="BE163" s="11" t="str">
        <f t="shared" si="30"/>
        <v>----</v>
      </c>
      <c r="BF163" s="228">
        <f>$D$109*IF(BG158=BG161,0,SUMIF(BG$137:BG$143,BG161,BF$137:BF$143))</f>
        <v>0</v>
      </c>
      <c r="BG163" s="229">
        <f>MAX(BG$137:BG$143)</f>
        <v>9.5</v>
      </c>
      <c r="BI163" s="13" t="str">
        <f t="shared" si="10"/>
        <v>Ignore me</v>
      </c>
      <c r="BJ163" s="243">
        <f>$H$109</f>
        <v>0</v>
      </c>
      <c r="BK163" s="13" t="str">
        <f t="shared" si="31"/>
        <v>----</v>
      </c>
      <c r="BL163" s="230">
        <f>$D$109*IF(BM158=BM161,0,SUMIF(BM$137:BM$143,BM161,BL$137:BL$143))</f>
        <v>0</v>
      </c>
      <c r="BM163" s="231">
        <f>MAX(BM$137:BM$143)</f>
        <v>9.5</v>
      </c>
      <c r="BO163" s="15" t="str">
        <f t="shared" si="12"/>
        <v>Ignore me</v>
      </c>
      <c r="BP163" s="244">
        <f>$H$109</f>
        <v>0</v>
      </c>
      <c r="BQ163" s="15" t="str">
        <f t="shared" si="32"/>
        <v>----</v>
      </c>
      <c r="BR163" s="232">
        <f>$D$109*IF(BS158=BS161,0,SUMIF(BS$137:BS$143,BS161,BR$137:BR$143))</f>
        <v>0</v>
      </c>
      <c r="BS163" s="233">
        <f>MAX(BS$137:BS$143)</f>
        <v>9.5</v>
      </c>
      <c r="BU163" s="17" t="str">
        <f t="shared" si="14"/>
        <v>Ignore me</v>
      </c>
      <c r="BV163" s="245">
        <f>$H$109</f>
        <v>0</v>
      </c>
      <c r="BW163" s="17" t="str">
        <f t="shared" si="33"/>
        <v>----</v>
      </c>
      <c r="BX163" s="234">
        <f>$D$109*IF(BY158=BY161,0,SUMIF(BY$137:BY$143,BY161,BX$137:BX$143))</f>
        <v>0</v>
      </c>
      <c r="BY163" s="235">
        <f t="shared" si="35"/>
        <v>0</v>
      </c>
      <c r="BZ163" s="235">
        <f t="shared" si="35"/>
        <v>9.5</v>
      </c>
      <c r="CZ163" s="1" t="s">
        <v>144</v>
      </c>
      <c r="DA163" s="1" t="s">
        <v>113</v>
      </c>
      <c r="DB163" s="1" t="str">
        <f t="shared" si="17"/>
        <v>----</v>
      </c>
      <c r="DC163" s="1">
        <f t="shared" si="18"/>
        <v>0</v>
      </c>
      <c r="DD163" s="158">
        <f t="shared" si="19"/>
        <v>9.5</v>
      </c>
      <c r="DE163" s="158"/>
      <c r="DF163" s="1">
        <v>6</v>
      </c>
      <c r="DG163" s="163" t="str">
        <f t="array" ref="DG163">IFERROR(INDEX(DG$150:DG$155, SMALL(IF($DL$150:$DL$155&lt;&gt;0, ROW(DG$150:DG$155)-MIN(ROW(DG$150:DG$155))+1, ""), ROW(A6))), "")</f>
        <v/>
      </c>
      <c r="DH163" s="163" t="str" cm="1">
        <f t="array" ref="DH163">IFERROR(INDEX(DH$150:DH$155, SMALL(IF($DL$150:$DL$155&lt;&gt;0, ROW(DH$150:DH$155)-MIN(ROW(DH$150:DH$155))+1, ""), ROW(B6))), "")</f>
        <v/>
      </c>
      <c r="DI163" s="200" t="str">
        <f t="array" ref="DI163">IFERROR(INDEX(DI$150:DI$155, SMALL(IF($DL$150:$DL$155&lt;&gt;0, ROW(DI$150:DI$155)-MIN(ROW(DI$150:DI$155))+1, ""), ROW(B6))), "")</f>
        <v/>
      </c>
      <c r="DJ163" s="251" t="str">
        <f t="array" ref="DJ163">IFERROR(INDEX(DJ$150:DJ$155, SMALL(IF($DL$150:$DL$155&lt;&gt;0, ROW(DJ$150:DJ$155)-MIN(ROW(DJ$150:DJ$155))+1, ""), ROW(C6))), "")</f>
        <v/>
      </c>
      <c r="DK163" s="251" t="str">
        <f t="array" ref="DK163">IFERROR(INDEX(DK$150:DK$155, SMALL(IF($DL$150:$DL$155&lt;&gt;0, ROW(DK$150:DK$155)-MIN(ROW(DK$150:DK$155))+1, ""), ROW(D6))), "")</f>
        <v/>
      </c>
      <c r="DL163" s="158" t="str">
        <f t="array" ref="DL163">IFERROR(INDEX(DL$150:DL$155, SMALL(IF($DL$150:$DL$155&lt;&gt;0, ROW(DL$150:DL$155)-MIN(ROW(DL$150:DL$155))+1, ""), ROW(E6))), "")</f>
        <v/>
      </c>
    </row>
    <row r="164" spans="2:116" hidden="1" x14ac:dyDescent="0.2">
      <c r="AW164" s="9"/>
      <c r="AX164" s="9"/>
      <c r="AY164" s="9"/>
      <c r="AZ164" s="8"/>
      <c r="BA164" s="8"/>
      <c r="BC164" s="11"/>
      <c r="BD164" s="11"/>
      <c r="BE164" s="11"/>
      <c r="BF164" s="10"/>
      <c r="BG164" s="10"/>
      <c r="BI164" s="13"/>
      <c r="BJ164" s="13"/>
      <c r="BK164" s="13"/>
      <c r="BL164" s="12"/>
      <c r="BM164" s="12"/>
      <c r="BO164" s="15"/>
      <c r="BP164" s="15"/>
      <c r="BQ164" s="15"/>
      <c r="BR164" s="14"/>
      <c r="BS164" s="14"/>
      <c r="BU164" s="17"/>
      <c r="BV164" s="17"/>
      <c r="BW164" s="17"/>
      <c r="BX164" s="16"/>
      <c r="BY164" s="16"/>
      <c r="CZ164" s="1" t="s">
        <v>144</v>
      </c>
      <c r="DA164" s="1" t="s">
        <v>114</v>
      </c>
      <c r="DB164" s="1" t="str">
        <f t="shared" si="17"/>
        <v>----</v>
      </c>
      <c r="DC164" s="1">
        <f t="shared" si="18"/>
        <v>0</v>
      </c>
      <c r="DD164" s="158">
        <f t="shared" si="19"/>
        <v>9.5</v>
      </c>
      <c r="DE164" s="158"/>
      <c r="DG164" s="163"/>
      <c r="DH164" s="163"/>
      <c r="DI164" s="158"/>
      <c r="DJ164" s="250"/>
      <c r="DK164" s="250"/>
      <c r="DL164" s="158"/>
    </row>
    <row r="165" spans="2:116" hidden="1" x14ac:dyDescent="0.2">
      <c r="AW165" s="8"/>
      <c r="AX165" s="8"/>
      <c r="AY165" s="8"/>
      <c r="AZ165" s="8"/>
      <c r="BA165" s="252"/>
      <c r="BC165" s="10"/>
      <c r="BD165" s="10"/>
      <c r="BE165" s="10"/>
      <c r="BF165" s="10"/>
      <c r="BG165" s="253"/>
      <c r="BI165" s="12"/>
      <c r="BJ165" s="12"/>
      <c r="BK165" s="12"/>
      <c r="BL165" s="12"/>
      <c r="BM165" s="254"/>
      <c r="BO165" s="14"/>
      <c r="BP165" s="14"/>
      <c r="BQ165" s="14"/>
      <c r="BR165" s="14"/>
      <c r="BS165" s="255"/>
      <c r="BU165" s="16"/>
      <c r="BV165" s="16"/>
      <c r="BW165" s="16"/>
      <c r="BX165" s="16"/>
      <c r="BY165" s="256"/>
      <c r="CZ165" s="1" t="s">
        <v>141</v>
      </c>
      <c r="DA165" s="1" t="s">
        <v>112</v>
      </c>
      <c r="DB165" s="1">
        <f>BE146</f>
        <v>4016</v>
      </c>
      <c r="DC165" s="1">
        <f>BF146</f>
        <v>3</v>
      </c>
      <c r="DD165" s="158">
        <f>BG146</f>
        <v>13.6</v>
      </c>
      <c r="DE165" s="158"/>
      <c r="DG165" s="163"/>
      <c r="DH165" s="163"/>
      <c r="DI165" s="158"/>
      <c r="DJ165" s="250"/>
      <c r="DK165" s="250"/>
      <c r="DL165" s="158"/>
    </row>
    <row r="166" spans="2:116" hidden="1" x14ac:dyDescent="0.2">
      <c r="AW166" s="227">
        <f>MIN(BA123:BA129)</f>
        <v>13.6</v>
      </c>
      <c r="AX166" s="227">
        <f>SMALL(AW$166:AW$171,1)</f>
        <v>8.1999999999999993</v>
      </c>
      <c r="AY166" s="227">
        <f t="array" ref="AY166">IFERROR(INDEX($AX$166:$AX$171, MATCH(0, COUNTIF(AY$165:$AY165, $AX$166:$AX$171), 0),1),0)</f>
        <v>8.1999999999999993</v>
      </c>
      <c r="AZ166" s="8"/>
      <c r="BA166" s="8"/>
      <c r="BC166" s="229">
        <f>MIN(BG123:BG129)</f>
        <v>13.6</v>
      </c>
      <c r="BD166" s="229">
        <f>SMALL(BC$166:BC$171,1)</f>
        <v>8.1999999999999993</v>
      </c>
      <c r="BE166" s="229">
        <f t="array" ref="BE166">IFERROR(INDEX($BD$166:$BD$171, MATCH(0, COUNTIF($BE$165:BE165, $BD$166:$BD$171), 0),1),0)</f>
        <v>8.1999999999999993</v>
      </c>
      <c r="BF166" s="10"/>
      <c r="BG166" s="10"/>
      <c r="BI166" s="231">
        <f>MIN(BM123:BM129)</f>
        <v>13.6</v>
      </c>
      <c r="BJ166" s="231">
        <f>SMALL(BI$166:BI$171,1)</f>
        <v>9.5</v>
      </c>
      <c r="BK166" s="231">
        <f t="array" ref="BK166">IFERROR(INDEX($BJ$166:$BJ$171, MATCH(0, COUNTIF($BK$165:BK165, $BJ$166:$BJ$171), 0),1),0)</f>
        <v>9.5</v>
      </c>
      <c r="BL166" s="12"/>
      <c r="BM166" s="12"/>
      <c r="BO166" s="233">
        <f>MIN(BS123:BS129)</f>
        <v>13.6</v>
      </c>
      <c r="BP166" s="233">
        <f>SMALL(BO$166:BO$171,1)</f>
        <v>9.5</v>
      </c>
      <c r="BQ166" s="233">
        <f t="array" ref="BQ166">IFERROR(INDEX($BP$166:$BP$171, MATCH(0, COUNTIF($BQ$165:BQ165, $BP$166:$BP$171), 0),1),0)</f>
        <v>9.5</v>
      </c>
      <c r="BR166" s="14"/>
      <c r="BS166" s="14"/>
      <c r="BU166" s="235">
        <f>MIN(BY123:BY129)</f>
        <v>0</v>
      </c>
      <c r="BV166" s="235">
        <f>SMALL(BU$166:BU$171,1)</f>
        <v>0</v>
      </c>
      <c r="BW166" s="235">
        <f t="array" ref="BW166">IFERROR(INDEX($BV$166:$BV$171, MATCH(0, COUNTIF($BW$165:BW165, $BV$166:$BV$171), 0),1),0)</f>
        <v>0</v>
      </c>
      <c r="BX166" s="16"/>
      <c r="BY166" s="16"/>
      <c r="CZ166" s="1" t="s">
        <v>141</v>
      </c>
      <c r="DA166" s="1" t="s">
        <v>113</v>
      </c>
      <c r="DB166" s="1">
        <f t="shared" ref="DB166:DB172" si="36">BE147</f>
        <v>4016</v>
      </c>
      <c r="DC166" s="1">
        <f t="shared" ref="DC166:DC172" si="37">BF147</f>
        <v>0</v>
      </c>
      <c r="DD166" s="158">
        <f t="shared" ref="DD166:DD172" si="38">BG147</f>
        <v>13.6</v>
      </c>
      <c r="DE166" s="158"/>
      <c r="DG166" s="163"/>
      <c r="DH166" s="163"/>
      <c r="DI166" s="158"/>
      <c r="DJ166" s="250"/>
      <c r="DK166" s="250"/>
      <c r="DL166" s="158"/>
    </row>
    <row r="167" spans="2:116" hidden="1" x14ac:dyDescent="0.2">
      <c r="AW167" s="227">
        <f>MAX(BA123:BA129)</f>
        <v>13.6</v>
      </c>
      <c r="AX167" s="227">
        <f>SMALL(AW$166:AW$171,2)</f>
        <v>9.5</v>
      </c>
      <c r="AY167" s="227">
        <f t="array" ref="AY167">IFERROR(INDEX($AX$166:$AX$171, MATCH(0, COUNTIF(AY$165:$AY166, $AX$166:$AX$171), 0),1),0)</f>
        <v>9.5</v>
      </c>
      <c r="AZ167" s="8"/>
      <c r="BA167" s="8"/>
      <c r="BC167" s="229">
        <f>MAX(BG123:BG129)</f>
        <v>13.6</v>
      </c>
      <c r="BD167" s="229">
        <f>SMALL(BC$166:BC$171,2)</f>
        <v>9.5</v>
      </c>
      <c r="BE167" s="229">
        <f t="array" ref="BE167">IFERROR(INDEX($BD$166:$BD$171, MATCH(0, COUNTIF($BE$165:BE166, $BD$166:$BD$171), 0),1),0)</f>
        <v>9.5</v>
      </c>
      <c r="BF167" s="10"/>
      <c r="BG167" s="10"/>
      <c r="BI167" s="231">
        <f>MAX(BM123:BM129)</f>
        <v>13.6</v>
      </c>
      <c r="BJ167" s="231">
        <f>SMALL(BI$166:BI$171,2)</f>
        <v>9.5</v>
      </c>
      <c r="BK167" s="231">
        <f t="array" ref="BK167">IFERROR(INDEX($BJ$166:$BJ$171, MATCH(0, COUNTIF($BK$165:BK166, $BJ$166:$BJ$171), 0),1),0)</f>
        <v>13.6</v>
      </c>
      <c r="BL167" s="12"/>
      <c r="BM167" s="12"/>
      <c r="BO167" s="233">
        <f>MAX(BS123:BS129)</f>
        <v>13.6</v>
      </c>
      <c r="BP167" s="233">
        <f>SMALL(BO$166:BO$171,2)</f>
        <v>9.5</v>
      </c>
      <c r="BQ167" s="233">
        <f t="array" ref="BQ167">IFERROR(INDEX($BP$166:$BP$171, MATCH(0, COUNTIF($BQ$165:BQ166, $BP$166:$BP$171), 0),1),0)</f>
        <v>13.6</v>
      </c>
      <c r="BR167" s="14"/>
      <c r="BS167" s="14"/>
      <c r="BU167" s="235">
        <f>MAX(BY123:BY129)</f>
        <v>0</v>
      </c>
      <c r="BV167" s="235">
        <f>SMALL(BU$166:BU$171,2)</f>
        <v>0</v>
      </c>
      <c r="BW167" s="235">
        <f t="array" ref="BW167">IFERROR(INDEX($BV$166:$BV$171, MATCH(0, COUNTIF($BW$165:BW166, $BV$166:$BV$171), 0),1),0)</f>
        <v>0</v>
      </c>
      <c r="BX167" s="16"/>
      <c r="BY167" s="16"/>
      <c r="CZ167" s="1" t="s">
        <v>141</v>
      </c>
      <c r="DA167" s="1" t="s">
        <v>114</v>
      </c>
      <c r="DB167" s="1">
        <f t="shared" si="36"/>
        <v>4016</v>
      </c>
      <c r="DC167" s="1">
        <f t="shared" si="37"/>
        <v>0</v>
      </c>
      <c r="DD167" s="158">
        <f t="shared" si="38"/>
        <v>13.6</v>
      </c>
      <c r="DE167" s="158"/>
    </row>
    <row r="168" spans="2:116" hidden="1" x14ac:dyDescent="0.2">
      <c r="AW168" s="227">
        <f>MIN(BA130:BA136)</f>
        <v>8.1999999999999993</v>
      </c>
      <c r="AX168" s="227">
        <f>SMALL(AW$166:AW$171,3)</f>
        <v>9.5</v>
      </c>
      <c r="AY168" s="227">
        <f t="array" ref="AY168">IFERROR(INDEX($AX$166:$AX$171, MATCH(0, COUNTIF(AY$165:$AY167, $AX$166:$AX$171), 0),1),0)</f>
        <v>13.6</v>
      </c>
      <c r="AZ168" s="8"/>
      <c r="BA168" s="8"/>
      <c r="BC168" s="229">
        <f>MIN(BG130:BG136)</f>
        <v>9.5</v>
      </c>
      <c r="BD168" s="229">
        <f>SMALL(BC$166:BC$171,3)</f>
        <v>9.5</v>
      </c>
      <c r="BE168" s="229">
        <f t="array" ref="BE168">IFERROR(INDEX($BD$166:$BD$171, MATCH(0, COUNTIF($BE$165:BE167, $BD$166:$BD$171), 0),1),0)</f>
        <v>13.6</v>
      </c>
      <c r="BF168" s="10"/>
      <c r="BG168" s="10"/>
      <c r="BI168" s="231">
        <f>MIN(BM130:BM136)</f>
        <v>9.5</v>
      </c>
      <c r="BJ168" s="231">
        <f>SMALL(BI$166:BI$171,3)</f>
        <v>9.5</v>
      </c>
      <c r="BK168" s="231">
        <f t="array" ref="BK168">IFERROR(INDEX($BJ$166:$BJ$171, MATCH(0, COUNTIF($BK$165:BK167, $BJ$166:$BJ$171), 0),1),0)</f>
        <v>0</v>
      </c>
      <c r="BL168" s="12"/>
      <c r="BM168" s="12"/>
      <c r="BO168" s="233">
        <f>MIN(BS130:BS136)</f>
        <v>9.5</v>
      </c>
      <c r="BP168" s="233">
        <f>SMALL(BO$166:BO$171,3)</f>
        <v>9.5</v>
      </c>
      <c r="BQ168" s="233">
        <f t="array" ref="BQ168">IFERROR(INDEX($BP$166:$BP$171, MATCH(0, COUNTIF($BQ$165:BQ167, $BP$166:$BP$171), 0),1),0)</f>
        <v>0</v>
      </c>
      <c r="BR168" s="14"/>
      <c r="BS168" s="14"/>
      <c r="BU168" s="235">
        <f>MIN(BY130:BY136)</f>
        <v>0</v>
      </c>
      <c r="BV168" s="235">
        <f>SMALL(BU$166:BU$171,3)</f>
        <v>0</v>
      </c>
      <c r="BW168" s="235">
        <f t="array" ref="BW168">IFERROR(INDEX($BV$166:$BV$171, MATCH(0, COUNTIF($BW$165:BW167, $BV$166:$BV$171), 0),1),0)</f>
        <v>0</v>
      </c>
      <c r="BX168" s="16"/>
      <c r="BY168" s="16"/>
      <c r="CZ168" s="1" t="s">
        <v>141</v>
      </c>
      <c r="DA168" s="1" t="s">
        <v>112</v>
      </c>
      <c r="DB168" s="1">
        <f t="shared" si="36"/>
        <v>4016</v>
      </c>
      <c r="DC168" s="1">
        <f t="shared" si="37"/>
        <v>0</v>
      </c>
      <c r="DD168" s="158">
        <f t="shared" si="38"/>
        <v>13.6</v>
      </c>
      <c r="DE168" s="158"/>
    </row>
    <row r="169" spans="2:116" hidden="1" x14ac:dyDescent="0.2">
      <c r="AW169" s="227">
        <f>MAX(BA130:BA136)</f>
        <v>9.5</v>
      </c>
      <c r="AX169" s="227">
        <f>SMALL(AW$166:AW$171,4)</f>
        <v>9.5</v>
      </c>
      <c r="AY169" s="227">
        <f t="array" ref="AY169">IFERROR(INDEX($AX$166:$AX$171, MATCH(0, COUNTIF(AY$165:$AY168, $AX$166:$AX$171), 0),1),0)</f>
        <v>0</v>
      </c>
      <c r="AZ169" s="9"/>
      <c r="BA169" s="8"/>
      <c r="BC169" s="229">
        <f>MAX(BG130:BG136)</f>
        <v>9.5</v>
      </c>
      <c r="BD169" s="229">
        <f>SMALL(BC$166:BC$171,4)</f>
        <v>9.5</v>
      </c>
      <c r="BE169" s="229">
        <f t="array" ref="BE169">IFERROR(INDEX($BD$166:$BD$171, MATCH(0, COUNTIF($BE$165:BE168, $BD$166:$BD$171), 0),1),0)</f>
        <v>0</v>
      </c>
      <c r="BF169" s="11"/>
      <c r="BG169" s="10"/>
      <c r="BI169" s="231">
        <f>MAX(BM130:BM136)</f>
        <v>9.5</v>
      </c>
      <c r="BJ169" s="231">
        <f>SMALL(BI$166:BI$171,4)</f>
        <v>9.5</v>
      </c>
      <c r="BK169" s="231">
        <f t="array" ref="BK169">IFERROR(INDEX($BJ$166:$BJ$171, MATCH(0, COUNTIF($BK$165:BK168, $BJ$166:$BJ$171), 0),1),0)</f>
        <v>0</v>
      </c>
      <c r="BL169" s="13"/>
      <c r="BM169" s="12"/>
      <c r="BO169" s="233">
        <f>MAX(BS130:BS136)</f>
        <v>9.5</v>
      </c>
      <c r="BP169" s="233">
        <f>SMALL(BO$166:BO$171,4)</f>
        <v>9.5</v>
      </c>
      <c r="BQ169" s="233">
        <f t="array" ref="BQ169">IFERROR(INDEX($BP$166:$BP$171, MATCH(0, COUNTIF($BQ$165:BQ168, $BP$166:$BP$171), 0),1),0)</f>
        <v>0</v>
      </c>
      <c r="BR169" s="15"/>
      <c r="BS169" s="14"/>
      <c r="BU169" s="235">
        <f>MAX(BY130:BY136)</f>
        <v>0</v>
      </c>
      <c r="BV169" s="235">
        <f>SMALL(BU$166:BU$171,4)</f>
        <v>0</v>
      </c>
      <c r="BW169" s="235">
        <f t="array" ref="BW169">IFERROR(INDEX($BV$166:$BV$171, MATCH(0, COUNTIF($BW$165:BW168, $BV$166:$BV$171), 0),1),0)</f>
        <v>0</v>
      </c>
      <c r="BX169" s="17"/>
      <c r="BY169" s="16"/>
      <c r="CZ169" s="1" t="s">
        <v>141</v>
      </c>
      <c r="DA169" s="1" t="s">
        <v>113</v>
      </c>
      <c r="DB169" s="1">
        <f t="shared" si="36"/>
        <v>4016</v>
      </c>
      <c r="DC169" s="1">
        <f t="shared" si="37"/>
        <v>0</v>
      </c>
      <c r="DD169" s="158">
        <f t="shared" si="38"/>
        <v>13.6</v>
      </c>
      <c r="DE169" s="158"/>
    </row>
    <row r="170" spans="2:116" hidden="1" x14ac:dyDescent="0.2">
      <c r="AW170" s="227">
        <f>MIN(BA137:BA143)</f>
        <v>9.5</v>
      </c>
      <c r="AX170" s="227">
        <f>SMALL(AW$166:AW$171,5)</f>
        <v>13.6</v>
      </c>
      <c r="AY170" s="227">
        <f t="array" ref="AY170">IFERROR(INDEX($AX$166:$AX$171, MATCH(0, COUNTIF(AY$165:$AY169, $AX$166:$AX$171), 0),1),0)</f>
        <v>0</v>
      </c>
      <c r="AZ170" s="9"/>
      <c r="BA170" s="227"/>
      <c r="BC170" s="229">
        <f>MIN(BG137:BG143)</f>
        <v>8.1999999999999993</v>
      </c>
      <c r="BD170" s="229">
        <f>SMALL(BC$166:BC$171,5)</f>
        <v>13.6</v>
      </c>
      <c r="BE170" s="229">
        <f t="array" ref="BE170">IFERROR(INDEX($BD$166:$BD$171, MATCH(0, COUNTIF($BE$165:BE169, $BD$166:$BD$171), 0),1),0)</f>
        <v>0</v>
      </c>
      <c r="BF170" s="11"/>
      <c r="BG170" s="229"/>
      <c r="BI170" s="231">
        <f>MIN(BM137:BM143)</f>
        <v>9.5</v>
      </c>
      <c r="BJ170" s="231">
        <f>SMALL(BI$166:BI$171,5)</f>
        <v>13.6</v>
      </c>
      <c r="BK170" s="231">
        <f t="array" ref="BK170">IFERROR(INDEX($BJ$166:$BJ$171, MATCH(0, COUNTIF($BK$165:BK169, $BJ$166:$BJ$171), 0),1),0)</f>
        <v>0</v>
      </c>
      <c r="BL170" s="13"/>
      <c r="BM170" s="231"/>
      <c r="BO170" s="233">
        <f>MIN(BS137:BS143)</f>
        <v>9.5</v>
      </c>
      <c r="BP170" s="233">
        <f>SMALL(BO$166:BO$171,5)</f>
        <v>13.6</v>
      </c>
      <c r="BQ170" s="233">
        <f t="array" ref="BQ170">IFERROR(INDEX($BP$166:$BP$171, MATCH(0, COUNTIF($BQ$165:BQ169, $BP$166:$BP$171), 0),1),0)</f>
        <v>0</v>
      </c>
      <c r="BR170" s="15"/>
      <c r="BS170" s="233"/>
      <c r="BU170" s="235">
        <f>MIN(BY137:BY143)</f>
        <v>0</v>
      </c>
      <c r="BV170" s="235">
        <f>SMALL(BU$166:BU$171,5)</f>
        <v>0</v>
      </c>
      <c r="BW170" s="235">
        <f t="array" ref="BW170">IFERROR(INDEX($BV$166:$BV$171, MATCH(0, COUNTIF($BW$165:BW169, $BV$166:$BV$171), 0),1),0)</f>
        <v>0</v>
      </c>
      <c r="BX170" s="17"/>
      <c r="BY170" s="235"/>
      <c r="CZ170" s="1" t="s">
        <v>141</v>
      </c>
      <c r="DA170" s="1" t="s">
        <v>114</v>
      </c>
      <c r="DB170" s="1">
        <f t="shared" si="36"/>
        <v>4016</v>
      </c>
      <c r="DC170" s="1">
        <f t="shared" si="37"/>
        <v>0</v>
      </c>
      <c r="DD170" s="158">
        <f t="shared" si="38"/>
        <v>13.6</v>
      </c>
      <c r="DE170" s="158"/>
    </row>
    <row r="171" spans="2:116" hidden="1" x14ac:dyDescent="0.2">
      <c r="AW171" s="227">
        <f>MAX(BA137:BA143)</f>
        <v>9.5</v>
      </c>
      <c r="AX171" s="227">
        <f>SMALL(AW$166:AW$171,6)</f>
        <v>13.6</v>
      </c>
      <c r="AY171" s="227">
        <f t="array" ref="AY171">IFERROR(INDEX($AX$166:$AX$171, MATCH(0, COUNTIF(AY$165:$AY170, $AX$166:$AX$171), 0),1),0)</f>
        <v>0</v>
      </c>
      <c r="AZ171" s="9"/>
      <c r="BA171" s="227"/>
      <c r="BC171" s="229">
        <f>MAX(BG137:BG143)</f>
        <v>9.5</v>
      </c>
      <c r="BD171" s="229">
        <f>SMALL(BC$166:BC$171,6)</f>
        <v>13.6</v>
      </c>
      <c r="BE171" s="229">
        <f t="array" ref="BE171">IFERROR(INDEX($BD$166:$BD$171, MATCH(0, COUNTIF($BE$165:BE170, $BD$166:$BD$171), 0),1),0)</f>
        <v>0</v>
      </c>
      <c r="BF171" s="11"/>
      <c r="BG171" s="229"/>
      <c r="BI171" s="231">
        <f>MAX(BM137:BM143)</f>
        <v>9.5</v>
      </c>
      <c r="BJ171" s="231">
        <f>SMALL(BI$166:BI$171,6)</f>
        <v>13.6</v>
      </c>
      <c r="BK171" s="231">
        <f t="array" ref="BK171">IFERROR(INDEX($BJ$166:$BJ$171, MATCH(0, COUNTIF($BK$165:BK170, $BJ$166:$BJ$171), 0),1),0)</f>
        <v>0</v>
      </c>
      <c r="BL171" s="13"/>
      <c r="BM171" s="231"/>
      <c r="BO171" s="233">
        <f>MAX(BS137:BS143)</f>
        <v>9.5</v>
      </c>
      <c r="BP171" s="233">
        <f>SMALL(BO$166:BO$171,6)</f>
        <v>13.6</v>
      </c>
      <c r="BQ171" s="233">
        <f t="array" ref="BQ171">IFERROR(INDEX($BP$166:$BP$171, MATCH(0, COUNTIF($BQ$165:BQ170, $BP$166:$BP$171), 0),1),0)</f>
        <v>0</v>
      </c>
      <c r="BR171" s="15"/>
      <c r="BS171" s="233"/>
      <c r="BU171" s="235">
        <f>MAX(BY137:BY143)</f>
        <v>0</v>
      </c>
      <c r="BV171" s="235">
        <f>SMALL(BU$166:BU$171,6)</f>
        <v>0</v>
      </c>
      <c r="BW171" s="235">
        <f t="array" ref="BW171">IFERROR(INDEX($BV$166:$BV$171, MATCH(0, COUNTIF($BW$165:BW170, $BV$166:$BV$171), 0),1),0)</f>
        <v>0</v>
      </c>
      <c r="BX171" s="17"/>
      <c r="BY171" s="235"/>
      <c r="CZ171" s="1" t="s">
        <v>143</v>
      </c>
      <c r="DA171" s="1" t="s">
        <v>112</v>
      </c>
      <c r="DB171" s="1" t="str">
        <f t="shared" si="36"/>
        <v>----</v>
      </c>
      <c r="DC171" s="1">
        <f t="shared" si="37"/>
        <v>0</v>
      </c>
      <c r="DD171" s="158">
        <f t="shared" si="38"/>
        <v>9.5</v>
      </c>
      <c r="DE171" s="158"/>
    </row>
    <row r="172" spans="2:116" hidden="1" x14ac:dyDescent="0.2">
      <c r="C172" s="155"/>
      <c r="AW172" s="55"/>
      <c r="AX172" s="55"/>
      <c r="AY172" s="55"/>
      <c r="AZ172" s="55"/>
      <c r="BA172" s="157"/>
      <c r="BI172" s="55"/>
      <c r="BJ172" s="55"/>
      <c r="BK172" s="55"/>
      <c r="BL172" s="55"/>
      <c r="BM172" s="157"/>
      <c r="BO172" s="55"/>
      <c r="BP172" s="55"/>
      <c r="BQ172" s="55"/>
      <c r="BR172" s="55"/>
      <c r="BS172" s="157"/>
      <c r="BU172" s="55"/>
      <c r="BV172" s="55"/>
      <c r="BW172" s="55"/>
      <c r="BX172" s="55"/>
      <c r="BY172" s="157"/>
      <c r="CZ172" s="1" t="s">
        <v>143</v>
      </c>
      <c r="DA172" s="1" t="s">
        <v>113</v>
      </c>
      <c r="DB172" s="1" t="str">
        <f t="shared" si="36"/>
        <v>----</v>
      </c>
      <c r="DC172" s="1">
        <f t="shared" si="37"/>
        <v>0</v>
      </c>
      <c r="DD172" s="158">
        <f t="shared" si="38"/>
        <v>9.5</v>
      </c>
      <c r="DE172" s="158"/>
    </row>
    <row r="173" spans="2:116" hidden="1" x14ac:dyDescent="0.2">
      <c r="AW173" s="1" t="s">
        <v>137</v>
      </c>
      <c r="AX173" s="41" t="s">
        <v>145</v>
      </c>
      <c r="AY173" s="41" t="s">
        <v>146</v>
      </c>
      <c r="AZ173" s="41" t="s">
        <v>147</v>
      </c>
      <c r="BA173" s="41">
        <v>4000</v>
      </c>
      <c r="BB173" s="41"/>
      <c r="BC173" s="41">
        <v>4004</v>
      </c>
      <c r="BD173" s="41"/>
      <c r="BE173" s="41">
        <v>4005</v>
      </c>
      <c r="BF173" s="41"/>
      <c r="BG173" s="41">
        <v>4006</v>
      </c>
      <c r="BH173" s="41"/>
      <c r="BI173" s="41">
        <v>4007</v>
      </c>
      <c r="BJ173" s="41"/>
      <c r="BK173" s="41">
        <v>4009</v>
      </c>
      <c r="BL173" s="41"/>
      <c r="BM173" s="41">
        <v>4011</v>
      </c>
      <c r="BN173" s="41"/>
      <c r="BO173" s="41">
        <v>4012</v>
      </c>
      <c r="BP173" s="41"/>
      <c r="BQ173" s="41">
        <v>4013</v>
      </c>
      <c r="BR173" s="41"/>
      <c r="BS173" s="41">
        <v>4015</v>
      </c>
      <c r="BT173" s="41"/>
      <c r="BU173" s="41">
        <v>4016</v>
      </c>
      <c r="BV173" s="41"/>
      <c r="BW173" s="41">
        <v>4019</v>
      </c>
      <c r="BX173" s="41"/>
      <c r="BY173" s="41">
        <v>4040</v>
      </c>
      <c r="BZ173" s="41"/>
      <c r="CA173" s="257">
        <v>4023</v>
      </c>
      <c r="CB173" s="258"/>
      <c r="CC173" s="258" t="s">
        <v>148</v>
      </c>
      <c r="CD173" s="258"/>
      <c r="CE173" s="258" t="s">
        <v>148</v>
      </c>
      <c r="CF173" s="259"/>
      <c r="CZ173" s="1" t="s">
        <v>143</v>
      </c>
      <c r="DA173" s="1" t="s">
        <v>114</v>
      </c>
      <c r="DB173" s="1" t="str">
        <f t="shared" ref="DB173:DB182" si="39">BE154</f>
        <v>----</v>
      </c>
      <c r="DC173" s="1">
        <f t="shared" ref="DC173:DC182" si="40">BF154</f>
        <v>0</v>
      </c>
      <c r="DD173" s="158">
        <f t="shared" ref="DD173:DD182" si="41">BG154</f>
        <v>9.5</v>
      </c>
      <c r="DE173" s="158"/>
    </row>
    <row r="174" spans="2:116" hidden="1" x14ac:dyDescent="0.2">
      <c r="CA174" s="259"/>
      <c r="CB174" s="259"/>
      <c r="CC174" s="259"/>
      <c r="CD174" s="259"/>
      <c r="CE174" s="259"/>
      <c r="CF174" s="259"/>
      <c r="CH174" s="61" t="s">
        <v>149</v>
      </c>
      <c r="CI174" s="61" t="s">
        <v>149</v>
      </c>
      <c r="CZ174" s="1" t="s">
        <v>143</v>
      </c>
      <c r="DA174" s="1" t="s">
        <v>112</v>
      </c>
      <c r="DB174" s="1" t="str">
        <f t="shared" si="39"/>
        <v>----</v>
      </c>
      <c r="DC174" s="1">
        <f t="shared" si="40"/>
        <v>0</v>
      </c>
      <c r="DD174" s="158">
        <f t="shared" si="41"/>
        <v>9.5</v>
      </c>
      <c r="DE174" s="158"/>
    </row>
    <row r="175" spans="2:116" hidden="1" x14ac:dyDescent="0.2">
      <c r="AX175" s="1" t="s">
        <v>150</v>
      </c>
      <c r="AY175" s="1" t="s">
        <v>151</v>
      </c>
      <c r="AZ175" s="1" t="s">
        <v>152</v>
      </c>
      <c r="BA175" s="1" t="s">
        <v>153</v>
      </c>
      <c r="BB175" s="1" t="s">
        <v>154</v>
      </c>
      <c r="BC175" s="1" t="s">
        <v>155</v>
      </c>
      <c r="BD175" s="1" t="s">
        <v>156</v>
      </c>
      <c r="BE175" s="1" t="s">
        <v>157</v>
      </c>
      <c r="BF175" s="1" t="s">
        <v>158</v>
      </c>
      <c r="BG175" s="1" t="s">
        <v>159</v>
      </c>
      <c r="BH175" s="1" t="s">
        <v>160</v>
      </c>
      <c r="BI175" s="1" t="s">
        <v>161</v>
      </c>
      <c r="BJ175" s="1" t="s">
        <v>162</v>
      </c>
      <c r="BK175" s="1" t="s">
        <v>163</v>
      </c>
      <c r="BL175" s="1" t="s">
        <v>164</v>
      </c>
      <c r="BM175" s="1" t="s">
        <v>165</v>
      </c>
      <c r="BN175" s="1" t="s">
        <v>166</v>
      </c>
      <c r="BO175" s="1" t="s">
        <v>167</v>
      </c>
      <c r="BP175" s="1" t="s">
        <v>168</v>
      </c>
      <c r="BQ175" s="1" t="s">
        <v>169</v>
      </c>
      <c r="BR175" s="1" t="s">
        <v>170</v>
      </c>
      <c r="BS175" s="1" t="s">
        <v>171</v>
      </c>
      <c r="BT175" s="1" t="s">
        <v>172</v>
      </c>
      <c r="BU175" s="1" t="s">
        <v>173</v>
      </c>
      <c r="BV175" s="1" t="s">
        <v>174</v>
      </c>
      <c r="BW175" s="1" t="s">
        <v>175</v>
      </c>
      <c r="BX175" s="1" t="s">
        <v>176</v>
      </c>
      <c r="BY175" s="1" t="s">
        <v>177</v>
      </c>
      <c r="BZ175" s="1" t="s">
        <v>178</v>
      </c>
      <c r="CA175" s="260" t="s">
        <v>179</v>
      </c>
      <c r="CB175" s="260" t="s">
        <v>180</v>
      </c>
      <c r="CC175" s="259" t="s">
        <v>181</v>
      </c>
      <c r="CD175" s="259" t="s">
        <v>182</v>
      </c>
      <c r="CE175" s="259" t="s">
        <v>181</v>
      </c>
      <c r="CF175" s="259" t="s">
        <v>182</v>
      </c>
      <c r="CG175" s="1" t="s">
        <v>183</v>
      </c>
      <c r="CH175" s="1" t="s">
        <v>184</v>
      </c>
      <c r="CI175" s="1" t="s">
        <v>185</v>
      </c>
      <c r="CZ175" s="1" t="s">
        <v>143</v>
      </c>
      <c r="DA175" s="1" t="s">
        <v>113</v>
      </c>
      <c r="DB175" s="1" t="str">
        <f t="shared" si="39"/>
        <v>----</v>
      </c>
      <c r="DC175" s="1">
        <f t="shared" si="40"/>
        <v>0</v>
      </c>
      <c r="DD175" s="158">
        <f t="shared" si="41"/>
        <v>9.5</v>
      </c>
      <c r="DE175" s="158"/>
    </row>
    <row r="176" spans="2:116" hidden="1" x14ac:dyDescent="0.2">
      <c r="B176" s="320">
        <f>D$19</f>
        <v>44711</v>
      </c>
      <c r="C176" s="27">
        <f>D$32</f>
        <v>0</v>
      </c>
      <c r="D176" s="156"/>
      <c r="E176" s="156"/>
      <c r="F176" s="156"/>
      <c r="G176" s="156"/>
      <c r="H176" s="156"/>
      <c r="I176" s="156"/>
      <c r="J176" s="156"/>
      <c r="K176" s="156"/>
      <c r="L176" s="156"/>
      <c r="M176" s="156"/>
      <c r="N176" s="420"/>
      <c r="O176" s="420"/>
      <c r="P176" s="420"/>
      <c r="Q176" s="420"/>
      <c r="R176" s="420"/>
      <c r="AQ176" s="61"/>
      <c r="AR176" s="1">
        <v>0</v>
      </c>
      <c r="AS176" s="1" t="str">
        <f>AZ176&amp;(ROUND((AX176*AY176)*(SUM(BA176:CI176)/1000000),0))</f>
        <v>9262314</v>
      </c>
      <c r="AU176" s="1" t="str">
        <f>AZ176&amp;(ROUND((AX176*AY176)*(SUM(BA176:CI176)/1000000),0))</f>
        <v>9262314</v>
      </c>
      <c r="AV176" s="1">
        <v>0</v>
      </c>
      <c r="AW176" s="8" t="str">
        <f>IF((BA176+BC176+BE176+BG176+BI176+BK176+BM176+BO176+BQ176+BS176+BU176+BW176+BY176+CA176+CC176+CE176+CG176)=0,"Ignore me","Claim")</f>
        <v>Ignore me</v>
      </c>
      <c r="AX176" s="261">
        <f t="array" ref="AX176">IF(SUM($C$176:$C$182)=0,$D$19,MIN(IF($C$176:$C$182&gt;0,$B$176:$B$182)))</f>
        <v>44711</v>
      </c>
      <c r="AY176" s="261">
        <f t="array" ref="AY176">IF(SUM($C$176:$C$182)=0,$AB$19,MAX(IF($C$176:$C$182&gt;0,$B$176:$B$182)))</f>
        <v>44717</v>
      </c>
      <c r="AZ176" s="262">
        <f t="shared" ref="AZ176:AZ181" si="42">$H$107</f>
        <v>9</v>
      </c>
      <c r="BA176" s="226">
        <f t="shared" ref="BA176:BA193" si="43">SUMPRODUCT(($AX$146:$AX$163=$AZ176)*($AY$146:$AY$163=BA$173)*($BA$146:$BA$163=BB176)*$AZ$146:$AZ$163)</f>
        <v>0</v>
      </c>
      <c r="BB176" s="263">
        <f>$AY$166</f>
        <v>8.1999999999999993</v>
      </c>
      <c r="BC176" s="226">
        <f t="shared" ref="BC176:BC193" si="44">SUMPRODUCT(($AX$146:$AX$163=$AZ176)*($AY$146:$AY$163=BC$173)*($BA$146:$BA$163=BD176)*$AZ$146:$AZ$163)</f>
        <v>0</v>
      </c>
      <c r="BD176" s="263">
        <f>$AY$166</f>
        <v>8.1999999999999993</v>
      </c>
      <c r="BE176" s="226">
        <f t="shared" ref="BE176:BE193" si="45">SUMPRODUCT(($AX$146:$AX$163=$AZ176)*($AY$146:$AY$163=BE$173)*($BA$146:$BA$163=BF176)*$AZ$146:$AZ$163)</f>
        <v>0</v>
      </c>
      <c r="BF176" s="263">
        <f>$AY$166</f>
        <v>8.1999999999999993</v>
      </c>
      <c r="BG176" s="226">
        <f t="shared" ref="BG176:BG193" si="46">SUMPRODUCT(($AX$146:$AX$163=$AZ176)*($AY$146:$AY$163=BG$173)*($BA$146:$BA$163=BH176)*$AZ$146:$AZ$163)</f>
        <v>0</v>
      </c>
      <c r="BH176" s="263">
        <f>$AY$166</f>
        <v>8.1999999999999993</v>
      </c>
      <c r="BI176" s="226">
        <f t="shared" ref="BI176:BI193" si="47">SUMPRODUCT(($AX$146:$AX$163=$AZ176)*($AY$146:$AY$163=BI$173)*($BA$146:$BA$163=BJ176)*$AZ$146:$AZ$163)</f>
        <v>0</v>
      </c>
      <c r="BJ176" s="263">
        <f>$AY$166</f>
        <v>8.1999999999999993</v>
      </c>
      <c r="BK176" s="226">
        <f t="shared" ref="BK176:BK193" si="48">SUMPRODUCT(($AX$146:$AX$163=$AZ176)*($AY$146:$AY$163=BK$173)*($BA$146:$BA$163=BL176)*$AZ$146:$AZ$163)</f>
        <v>0</v>
      </c>
      <c r="BL176" s="263">
        <f>$AY$166</f>
        <v>8.1999999999999993</v>
      </c>
      <c r="BM176" s="226">
        <f t="shared" ref="BM176:BM193" si="49">SUMPRODUCT(($AX$146:$AX$163=$AZ176)*($AY$146:$AY$163=BM$173)*($BA$146:$BA$163=BN176)*$AZ$146:$AZ$163)</f>
        <v>0</v>
      </c>
      <c r="BN176" s="263">
        <f>$AY$166</f>
        <v>8.1999999999999993</v>
      </c>
      <c r="BO176" s="226">
        <f t="shared" ref="BO176:BO193" si="50">SUMPRODUCT(($AX$146:$AX$163=$AZ176)*($AY$146:$AY$163=BO$173)*($BA$146:$BA$163=BP176)*$AZ$146:$AZ$163)</f>
        <v>0</v>
      </c>
      <c r="BP176" s="263">
        <f>$AY$166</f>
        <v>8.1999999999999993</v>
      </c>
      <c r="BQ176" s="226">
        <f t="shared" ref="BQ176:BQ193" si="51">SUMPRODUCT(($AX$146:$AX$163=$AZ176)*($AY$146:$AY$163=BQ$173)*($BA$146:$BA$163=BR176)*$AZ$146:$AZ$163)</f>
        <v>0</v>
      </c>
      <c r="BR176" s="263">
        <f>$AY$166</f>
        <v>8.1999999999999993</v>
      </c>
      <c r="BS176" s="226">
        <f t="shared" ref="BS176:BS193" si="52">SUMPRODUCT(($AX$146:$AX$163=$AZ176)*($AY$146:$AY$163=BS$173)*($BA$146:$BA$163=BT176)*$AZ$146:$AZ$163)</f>
        <v>0</v>
      </c>
      <c r="BT176" s="263">
        <f>$AY$166</f>
        <v>8.1999999999999993</v>
      </c>
      <c r="BU176" s="226">
        <f t="shared" ref="BU176:BU193" si="53">SUMPRODUCT(($AX$146:$AX$163=$AZ176)*($AY$146:$AY$163=BU$173)*($BA$146:$BA$163=BV176)*$AZ$146:$AZ$163)</f>
        <v>0</v>
      </c>
      <c r="BV176" s="263">
        <f>$AY$166</f>
        <v>8.1999999999999993</v>
      </c>
      <c r="BW176" s="226">
        <f t="shared" ref="BW176:BW193" si="54">SUMPRODUCT(($AX$146:$AX$163=$AZ176)*($AY$146:$AY$163=BW$173)*($BA$146:$BA$163=BX176)*$AZ$146:$AZ$163)</f>
        <v>0</v>
      </c>
      <c r="BX176" s="263">
        <f>$AY$166</f>
        <v>8.1999999999999993</v>
      </c>
      <c r="BY176" s="226">
        <f t="shared" ref="BY176:BY193" si="55">SUMPRODUCT(($AX$146:$AX$163=$AZ176)*($AY$146:$AY$163=BY$173)*($BA$146:$BA$163=BZ176)*$AZ$146:$AZ$163)</f>
        <v>0</v>
      </c>
      <c r="BZ176" s="263">
        <f>$AY$166</f>
        <v>8.1999999999999993</v>
      </c>
      <c r="CA176" s="226">
        <f t="shared" ref="CA176:CA193" si="56">SUMPRODUCT(($AX$146:$AX$163=$AZ176)*($AY$146:$AY$163=CA$173)*($BA$146:$BA$163=CB176)*$AZ$146:$AZ$163)</f>
        <v>0</v>
      </c>
      <c r="CB176" s="263">
        <f>$AY$166</f>
        <v>8.1999999999999993</v>
      </c>
      <c r="CC176" s="226">
        <f t="shared" ref="CC176:CC193" si="57">SUMPRODUCT(($AX$146:$AX$163=$AZ176)*($AY$146:$AY$163=CC$173)*($BA$146:$BA$163=CD176)*$AZ$146:$AZ$163)</f>
        <v>0</v>
      </c>
      <c r="CD176" s="263">
        <f>$AY$166</f>
        <v>8.1999999999999993</v>
      </c>
      <c r="CE176" s="226">
        <f t="shared" ref="CE176:CE193" si="58">SUMPRODUCT(($AX$146:$AX$163=$AZ176)*($AY$146:$AY$163=CE$173)*($BA$146:$BA$163=CF176)*$AZ$146:$AZ$163)</f>
        <v>0</v>
      </c>
      <c r="CF176" s="263">
        <f>$AY$166</f>
        <v>8.1999999999999993</v>
      </c>
      <c r="CG176" s="158">
        <v>0</v>
      </c>
      <c r="CH176" s="158">
        <v>0</v>
      </c>
      <c r="CI176" s="158">
        <v>0</v>
      </c>
      <c r="CZ176" s="1" t="s">
        <v>143</v>
      </c>
      <c r="DA176" s="1" t="s">
        <v>114</v>
      </c>
      <c r="DB176" s="1" t="str">
        <f t="shared" si="39"/>
        <v>----</v>
      </c>
      <c r="DC176" s="1">
        <f t="shared" si="40"/>
        <v>0</v>
      </c>
      <c r="DD176" s="158">
        <f t="shared" si="41"/>
        <v>9.5</v>
      </c>
      <c r="DE176" s="158"/>
    </row>
    <row r="177" spans="2:109" hidden="1" x14ac:dyDescent="0.2">
      <c r="B177" s="320">
        <f>H$19</f>
        <v>44712</v>
      </c>
      <c r="C177" s="27">
        <f>H$32</f>
        <v>0</v>
      </c>
      <c r="AQ177" s="61"/>
      <c r="AR177" s="1">
        <f>COUNTIF($AS$176:$AS176,$AS177)</f>
        <v>0</v>
      </c>
      <c r="AS177" s="1" t="str">
        <f t="shared" ref="AS177:AS240" si="59">AZ177&amp;(ROUND((AX177*AY177)*(SUM(BA177:CI177)/1000000),0))</f>
        <v>9303900</v>
      </c>
      <c r="AU177" s="1" t="str">
        <f t="shared" ref="AU177:AU240" si="60">AZ177&amp;(ROUND((AX177*AY177)*(SUM(BA177:CI177)/1000000),0))</f>
        <v>9303900</v>
      </c>
      <c r="AV177" s="1">
        <f>COUNTIF($AS$176:$AS176,$AS177)</f>
        <v>0</v>
      </c>
      <c r="AW177" s="8" t="str">
        <f>IF(OR((BA177+BC177+BE177+BG177+BI177+BK177+BM177+BO177+BQ177+BS177+BU177+BW177+BY177+CA177+CC177+CE177+CG177)=0,AV177&lt;&gt;0),"Ignore me","Claim")</f>
        <v>Ignore me</v>
      </c>
      <c r="AX177" s="261">
        <f t="array" ref="AX177">IF(SUM($C$176:$C$182)=0,$D$19,MIN(IF($C$176:$C$182&gt;0,$B$176:$B$182)))</f>
        <v>44711</v>
      </c>
      <c r="AY177" s="261">
        <f t="array" ref="AY177">IF(SUM($C$176:$C$182)=0,$AB$19,MAX(IF($C$176:$C$182&gt;0,$B$176:$B$182)))</f>
        <v>44717</v>
      </c>
      <c r="AZ177" s="262">
        <f t="shared" si="42"/>
        <v>9</v>
      </c>
      <c r="BA177" s="226">
        <f t="shared" si="43"/>
        <v>0</v>
      </c>
      <c r="BB177" s="263">
        <f>$AY$167</f>
        <v>9.5</v>
      </c>
      <c r="BC177" s="226">
        <f t="shared" si="44"/>
        <v>0</v>
      </c>
      <c r="BD177" s="263">
        <f>$AY$167</f>
        <v>9.5</v>
      </c>
      <c r="BE177" s="226">
        <f t="shared" si="45"/>
        <v>0</v>
      </c>
      <c r="BF177" s="263">
        <f>$AY$167</f>
        <v>9.5</v>
      </c>
      <c r="BG177" s="226">
        <f t="shared" si="46"/>
        <v>0</v>
      </c>
      <c r="BH177" s="263">
        <f>$AY$167</f>
        <v>9.5</v>
      </c>
      <c r="BI177" s="226">
        <f t="shared" si="47"/>
        <v>0</v>
      </c>
      <c r="BJ177" s="263">
        <f>$AY$167</f>
        <v>9.5</v>
      </c>
      <c r="BK177" s="226">
        <f t="shared" si="48"/>
        <v>0</v>
      </c>
      <c r="BL177" s="263">
        <f>$AY$167</f>
        <v>9.5</v>
      </c>
      <c r="BM177" s="226">
        <f t="shared" si="49"/>
        <v>0</v>
      </c>
      <c r="BN177" s="263">
        <f>$AY$167</f>
        <v>9.5</v>
      </c>
      <c r="BO177" s="226">
        <f t="shared" si="50"/>
        <v>0</v>
      </c>
      <c r="BP177" s="263">
        <f>$AY$167</f>
        <v>9.5</v>
      </c>
      <c r="BQ177" s="226">
        <f t="shared" si="51"/>
        <v>0</v>
      </c>
      <c r="BR177" s="263">
        <f>$AY$167</f>
        <v>9.5</v>
      </c>
      <c r="BS177" s="226">
        <f t="shared" si="52"/>
        <v>0</v>
      </c>
      <c r="BT177" s="263">
        <f>$AY$167</f>
        <v>9.5</v>
      </c>
      <c r="BU177" s="226">
        <f t="shared" si="53"/>
        <v>0</v>
      </c>
      <c r="BV177" s="263">
        <f>$AY$167</f>
        <v>9.5</v>
      </c>
      <c r="BW177" s="226">
        <f t="shared" si="54"/>
        <v>0</v>
      </c>
      <c r="BX177" s="263">
        <f>$AY$167</f>
        <v>9.5</v>
      </c>
      <c r="BY177" s="226">
        <f t="shared" si="55"/>
        <v>0</v>
      </c>
      <c r="BZ177" s="263">
        <f>$AY$167</f>
        <v>9.5</v>
      </c>
      <c r="CA177" s="226">
        <f t="shared" si="56"/>
        <v>0</v>
      </c>
      <c r="CB177" s="263">
        <f>$AY$167</f>
        <v>9.5</v>
      </c>
      <c r="CC177" s="226">
        <f t="shared" si="57"/>
        <v>0</v>
      </c>
      <c r="CD177" s="263">
        <f>$AY$167</f>
        <v>9.5</v>
      </c>
      <c r="CE177" s="226">
        <f t="shared" si="58"/>
        <v>0</v>
      </c>
      <c r="CF177" s="263">
        <f>$AY$167</f>
        <v>9.5</v>
      </c>
      <c r="CG177" s="158">
        <v>0</v>
      </c>
      <c r="CH177" s="158">
        <v>0</v>
      </c>
      <c r="CI177" s="158">
        <v>0</v>
      </c>
      <c r="CZ177" s="1" t="s">
        <v>144</v>
      </c>
      <c r="DA177" s="1" t="s">
        <v>112</v>
      </c>
      <c r="DB177" s="1" t="str">
        <f t="shared" si="39"/>
        <v>----</v>
      </c>
      <c r="DC177" s="1">
        <f t="shared" si="40"/>
        <v>0</v>
      </c>
      <c r="DD177" s="158">
        <f t="shared" si="41"/>
        <v>8.1999999999999993</v>
      </c>
      <c r="DE177" s="158"/>
    </row>
    <row r="178" spans="2:109" hidden="1" x14ac:dyDescent="0.2">
      <c r="B178" s="320">
        <f>L$19</f>
        <v>44713</v>
      </c>
      <c r="C178" s="27">
        <f>L$32</f>
        <v>0</v>
      </c>
      <c r="AQ178" s="61"/>
      <c r="AR178" s="1">
        <f>COUNTIF($AS$176:$AS177,$AS178)</f>
        <v>0</v>
      </c>
      <c r="AS178" s="1" t="str">
        <f t="shared" si="59"/>
        <v>9435057</v>
      </c>
      <c r="AU178" s="1" t="str">
        <f t="shared" si="60"/>
        <v>9435057</v>
      </c>
      <c r="AV178" s="1">
        <f>COUNTIF($AS$176:$AS177,$AS178)</f>
        <v>0</v>
      </c>
      <c r="AW178" s="8" t="str">
        <f t="shared" ref="AW178:AW241" si="61">IF(OR((BA178+BC178+BE178+BG178+BI178+BK178+BM178+BO178+BQ178+BS178+BU178+BW178+BY178+CA178+CC178+CE178+CG178)=0,AV178&lt;&gt;0),"Ignore me","Claim")</f>
        <v>Ignore me</v>
      </c>
      <c r="AX178" s="261">
        <f t="array" ref="AX178">IF(SUM($C$176:$C$182)=0,$D$19,MIN(IF($C$176:$C$182&gt;0,$B$176:$B$182)))</f>
        <v>44711</v>
      </c>
      <c r="AY178" s="261">
        <f t="array" ref="AY178">IF(SUM($C$176:$C$182)=0,$AB$19,MAX(IF($C$176:$C$182&gt;0,$B$176:$B$182)))</f>
        <v>44717</v>
      </c>
      <c r="AZ178" s="262">
        <f t="shared" si="42"/>
        <v>9</v>
      </c>
      <c r="BA178" s="226">
        <f t="shared" si="43"/>
        <v>0</v>
      </c>
      <c r="BB178" s="263">
        <f>$AY$168</f>
        <v>13.6</v>
      </c>
      <c r="BC178" s="226">
        <f t="shared" si="44"/>
        <v>0</v>
      </c>
      <c r="BD178" s="263">
        <f>$AY$168</f>
        <v>13.6</v>
      </c>
      <c r="BE178" s="226">
        <f t="shared" si="45"/>
        <v>0</v>
      </c>
      <c r="BF178" s="263">
        <f>$AY$168</f>
        <v>13.6</v>
      </c>
      <c r="BG178" s="226">
        <f t="shared" si="46"/>
        <v>0</v>
      </c>
      <c r="BH178" s="263">
        <f>$AY$168</f>
        <v>13.6</v>
      </c>
      <c r="BI178" s="226">
        <f t="shared" si="47"/>
        <v>0</v>
      </c>
      <c r="BJ178" s="263">
        <f>$AY$168</f>
        <v>13.6</v>
      </c>
      <c r="BK178" s="226">
        <f t="shared" si="48"/>
        <v>0</v>
      </c>
      <c r="BL178" s="263">
        <f>$AY$168</f>
        <v>13.6</v>
      </c>
      <c r="BM178" s="226">
        <f t="shared" si="49"/>
        <v>0</v>
      </c>
      <c r="BN178" s="263">
        <f>$AY$168</f>
        <v>13.6</v>
      </c>
      <c r="BO178" s="226">
        <f t="shared" si="50"/>
        <v>0</v>
      </c>
      <c r="BP178" s="263">
        <f>$AY$168</f>
        <v>13.6</v>
      </c>
      <c r="BQ178" s="226">
        <f t="shared" si="51"/>
        <v>0</v>
      </c>
      <c r="BR178" s="263">
        <f>$AY$168</f>
        <v>13.6</v>
      </c>
      <c r="BS178" s="226">
        <f t="shared" si="52"/>
        <v>0</v>
      </c>
      <c r="BT178" s="263">
        <f>$AY$168</f>
        <v>13.6</v>
      </c>
      <c r="BU178" s="226">
        <f t="shared" si="53"/>
        <v>0</v>
      </c>
      <c r="BV178" s="263">
        <f>$AY$168</f>
        <v>13.6</v>
      </c>
      <c r="BW178" s="226">
        <f t="shared" si="54"/>
        <v>0</v>
      </c>
      <c r="BX178" s="263">
        <f>$AY$168</f>
        <v>13.6</v>
      </c>
      <c r="BY178" s="226">
        <f t="shared" si="55"/>
        <v>0</v>
      </c>
      <c r="BZ178" s="263">
        <f>$AY$168</f>
        <v>13.6</v>
      </c>
      <c r="CA178" s="226">
        <f t="shared" si="56"/>
        <v>0</v>
      </c>
      <c r="CB178" s="263">
        <f>$AY$168</f>
        <v>13.6</v>
      </c>
      <c r="CC178" s="226">
        <f t="shared" si="57"/>
        <v>0</v>
      </c>
      <c r="CD178" s="263">
        <f>$AY$168</f>
        <v>13.6</v>
      </c>
      <c r="CE178" s="226">
        <f t="shared" si="58"/>
        <v>0</v>
      </c>
      <c r="CF178" s="263">
        <f>$AY$168</f>
        <v>13.6</v>
      </c>
      <c r="CG178" s="158">
        <v>0</v>
      </c>
      <c r="CH178" s="158">
        <v>0</v>
      </c>
      <c r="CI178" s="158">
        <v>0</v>
      </c>
      <c r="CZ178" s="1" t="s">
        <v>144</v>
      </c>
      <c r="DA178" s="1" t="s">
        <v>113</v>
      </c>
      <c r="DB178" s="1" t="str">
        <f t="shared" si="39"/>
        <v>----</v>
      </c>
      <c r="DC178" s="1">
        <f t="shared" si="40"/>
        <v>0</v>
      </c>
      <c r="DD178" s="158">
        <f t="shared" si="41"/>
        <v>8.1999999999999993</v>
      </c>
      <c r="DE178" s="158"/>
    </row>
    <row r="179" spans="2:109" hidden="1" x14ac:dyDescent="0.2">
      <c r="B179" s="320">
        <f>P$19</f>
        <v>44714</v>
      </c>
      <c r="C179" s="27">
        <f>P$32</f>
        <v>0</v>
      </c>
      <c r="AQ179" s="61"/>
      <c r="AR179" s="1">
        <f>COUNTIF($AS$176:$AS178,$AS179)</f>
        <v>0</v>
      </c>
      <c r="AS179" s="1" t="str">
        <f t="shared" si="59"/>
        <v>90</v>
      </c>
      <c r="AU179" s="1" t="str">
        <f t="shared" si="60"/>
        <v>90</v>
      </c>
      <c r="AV179" s="1">
        <f>COUNTIF($AS$176:$AS178,$AS179)</f>
        <v>0</v>
      </c>
      <c r="AW179" s="8" t="str">
        <f t="shared" si="61"/>
        <v>Ignore me</v>
      </c>
      <c r="AX179" s="261">
        <f t="array" ref="AX179">IF(SUM($C$176:$C$182)=0,$D$19,MIN(IF($C$176:$C$182&gt;0,$B$176:$B$182)))</f>
        <v>44711</v>
      </c>
      <c r="AY179" s="261">
        <f t="array" ref="AY179">IF(SUM($C$176:$C$182)=0,$AB$19,MAX(IF($C$176:$C$182&gt;0,$B$176:$B$182)))</f>
        <v>44717</v>
      </c>
      <c r="AZ179" s="262">
        <f t="shared" si="42"/>
        <v>9</v>
      </c>
      <c r="BA179" s="226">
        <f t="shared" si="43"/>
        <v>0</v>
      </c>
      <c r="BB179" s="263">
        <f>$AY$169</f>
        <v>0</v>
      </c>
      <c r="BC179" s="226">
        <f t="shared" si="44"/>
        <v>0</v>
      </c>
      <c r="BD179" s="263">
        <f>$AY$169</f>
        <v>0</v>
      </c>
      <c r="BE179" s="226">
        <f t="shared" si="45"/>
        <v>0</v>
      </c>
      <c r="BF179" s="263">
        <f>$AY$169</f>
        <v>0</v>
      </c>
      <c r="BG179" s="226">
        <f t="shared" si="46"/>
        <v>0</v>
      </c>
      <c r="BH179" s="263">
        <f>$AY$169</f>
        <v>0</v>
      </c>
      <c r="BI179" s="226">
        <f t="shared" si="47"/>
        <v>0</v>
      </c>
      <c r="BJ179" s="263">
        <f>$AY$169</f>
        <v>0</v>
      </c>
      <c r="BK179" s="226">
        <f t="shared" si="48"/>
        <v>0</v>
      </c>
      <c r="BL179" s="263">
        <f>$AY$169</f>
        <v>0</v>
      </c>
      <c r="BM179" s="226">
        <f t="shared" si="49"/>
        <v>0</v>
      </c>
      <c r="BN179" s="263">
        <f>$AY$169</f>
        <v>0</v>
      </c>
      <c r="BO179" s="226">
        <f t="shared" si="50"/>
        <v>0</v>
      </c>
      <c r="BP179" s="263">
        <f>$AY$169</f>
        <v>0</v>
      </c>
      <c r="BQ179" s="226">
        <f t="shared" si="51"/>
        <v>0</v>
      </c>
      <c r="BR179" s="263">
        <f>$AY$169</f>
        <v>0</v>
      </c>
      <c r="BS179" s="226">
        <f t="shared" si="52"/>
        <v>0</v>
      </c>
      <c r="BT179" s="263">
        <f>$AY$169</f>
        <v>0</v>
      </c>
      <c r="BU179" s="226">
        <f t="shared" si="53"/>
        <v>0</v>
      </c>
      <c r="BV179" s="263">
        <f>$AY$169</f>
        <v>0</v>
      </c>
      <c r="BW179" s="226">
        <f>SUMPRODUCT(($AX$146:$AX$163=$AZ179)*($AY$146:$AY$163=BW$173)*($BA$146:$BA$163=BX179)*$AZ$146:$AZ$163)</f>
        <v>0</v>
      </c>
      <c r="BX179" s="263">
        <f>$AY$169</f>
        <v>0</v>
      </c>
      <c r="BY179" s="226">
        <f t="shared" si="55"/>
        <v>0</v>
      </c>
      <c r="BZ179" s="263">
        <f>$AY$169</f>
        <v>0</v>
      </c>
      <c r="CA179" s="226">
        <f t="shared" si="56"/>
        <v>0</v>
      </c>
      <c r="CB179" s="263">
        <f>$AY$169</f>
        <v>0</v>
      </c>
      <c r="CC179" s="226">
        <f t="shared" si="57"/>
        <v>0</v>
      </c>
      <c r="CD179" s="263">
        <f>$AY$169</f>
        <v>0</v>
      </c>
      <c r="CE179" s="226">
        <f t="shared" si="58"/>
        <v>0</v>
      </c>
      <c r="CF179" s="263">
        <f>$AY$169</f>
        <v>0</v>
      </c>
      <c r="CG179" s="158">
        <v>0</v>
      </c>
      <c r="CH179" s="158">
        <v>0</v>
      </c>
      <c r="CI179" s="158">
        <v>0</v>
      </c>
      <c r="CZ179" s="1" t="s">
        <v>144</v>
      </c>
      <c r="DA179" s="1" t="s">
        <v>114</v>
      </c>
      <c r="DB179" s="1" t="str">
        <f t="shared" si="39"/>
        <v>----</v>
      </c>
      <c r="DC179" s="1">
        <f t="shared" si="40"/>
        <v>0</v>
      </c>
      <c r="DD179" s="158">
        <f t="shared" si="41"/>
        <v>8.1999999999999993</v>
      </c>
      <c r="DE179" s="158"/>
    </row>
    <row r="180" spans="2:109" hidden="1" x14ac:dyDescent="0.2">
      <c r="B180" s="320">
        <f>T$19</f>
        <v>44715</v>
      </c>
      <c r="C180" s="27">
        <f>T$32</f>
        <v>0</v>
      </c>
      <c r="AQ180" s="61"/>
      <c r="AR180" s="1">
        <f>COUNTIF($AS$176:$AS179,$AS180)</f>
        <v>1</v>
      </c>
      <c r="AS180" s="1" t="str">
        <f t="shared" si="59"/>
        <v>90</v>
      </c>
      <c r="AU180" s="1" t="str">
        <f t="shared" si="60"/>
        <v>90</v>
      </c>
      <c r="AV180" s="1">
        <f>COUNTIF($AS$176:$AS179,$AS180)</f>
        <v>1</v>
      </c>
      <c r="AW180" s="8" t="str">
        <f t="shared" si="61"/>
        <v>Ignore me</v>
      </c>
      <c r="AX180" s="261">
        <f t="array" ref="AX180">IF(SUM($C$176:$C$182)=0,$D$19,MIN(IF($C$176:$C$182&gt;0,$B$176:$B$182)))</f>
        <v>44711</v>
      </c>
      <c r="AY180" s="261">
        <f t="array" ref="AY180">IF(SUM($C$176:$C$182)=0,$AB$19,MAX(IF($C$176:$C$182&gt;0,$B$176:$B$182)))</f>
        <v>44717</v>
      </c>
      <c r="AZ180" s="262">
        <f t="shared" si="42"/>
        <v>9</v>
      </c>
      <c r="BA180" s="226">
        <f t="shared" si="43"/>
        <v>0</v>
      </c>
      <c r="BB180" s="263">
        <f>$AY$170</f>
        <v>0</v>
      </c>
      <c r="BC180" s="226">
        <f t="shared" si="44"/>
        <v>0</v>
      </c>
      <c r="BD180" s="263">
        <f>$AY$170</f>
        <v>0</v>
      </c>
      <c r="BE180" s="226">
        <f t="shared" si="45"/>
        <v>0</v>
      </c>
      <c r="BF180" s="263">
        <f>$AY$170</f>
        <v>0</v>
      </c>
      <c r="BG180" s="226">
        <f t="shared" si="46"/>
        <v>0</v>
      </c>
      <c r="BH180" s="263">
        <f>$AY$170</f>
        <v>0</v>
      </c>
      <c r="BI180" s="226">
        <f t="shared" si="47"/>
        <v>0</v>
      </c>
      <c r="BJ180" s="263">
        <f>$AY$170</f>
        <v>0</v>
      </c>
      <c r="BK180" s="226">
        <f t="shared" si="48"/>
        <v>0</v>
      </c>
      <c r="BL180" s="263">
        <f>$AY$170</f>
        <v>0</v>
      </c>
      <c r="BM180" s="226">
        <f t="shared" si="49"/>
        <v>0</v>
      </c>
      <c r="BN180" s="263">
        <f>$AY$170</f>
        <v>0</v>
      </c>
      <c r="BO180" s="226">
        <f t="shared" si="50"/>
        <v>0</v>
      </c>
      <c r="BP180" s="263">
        <f>$AY$170</f>
        <v>0</v>
      </c>
      <c r="BQ180" s="226">
        <f t="shared" si="51"/>
        <v>0</v>
      </c>
      <c r="BR180" s="263">
        <f>$AY$170</f>
        <v>0</v>
      </c>
      <c r="BS180" s="226">
        <f t="shared" si="52"/>
        <v>0</v>
      </c>
      <c r="BT180" s="263">
        <f>$AY$170</f>
        <v>0</v>
      </c>
      <c r="BU180" s="226">
        <f t="shared" si="53"/>
        <v>0</v>
      </c>
      <c r="BV180" s="263">
        <f>$AY$170</f>
        <v>0</v>
      </c>
      <c r="BW180" s="226">
        <f t="shared" si="54"/>
        <v>0</v>
      </c>
      <c r="BX180" s="263">
        <f>$AY$170</f>
        <v>0</v>
      </c>
      <c r="BY180" s="226">
        <f t="shared" si="55"/>
        <v>0</v>
      </c>
      <c r="BZ180" s="263">
        <f>$AY$170</f>
        <v>0</v>
      </c>
      <c r="CA180" s="226">
        <f t="shared" si="56"/>
        <v>0</v>
      </c>
      <c r="CB180" s="263">
        <f>$AY$170</f>
        <v>0</v>
      </c>
      <c r="CC180" s="226">
        <f t="shared" si="57"/>
        <v>0</v>
      </c>
      <c r="CD180" s="263">
        <f>$AY$170</f>
        <v>0</v>
      </c>
      <c r="CE180" s="226">
        <f t="shared" si="58"/>
        <v>0</v>
      </c>
      <c r="CF180" s="263">
        <f>$AY$170</f>
        <v>0</v>
      </c>
      <c r="CG180" s="158">
        <v>0</v>
      </c>
      <c r="CH180" s="158">
        <v>0</v>
      </c>
      <c r="CI180" s="158">
        <v>0</v>
      </c>
      <c r="CZ180" s="1" t="s">
        <v>144</v>
      </c>
      <c r="DA180" s="1" t="s">
        <v>112</v>
      </c>
      <c r="DB180" s="1" t="str">
        <f t="shared" si="39"/>
        <v>----</v>
      </c>
      <c r="DC180" s="1">
        <f t="shared" si="40"/>
        <v>0</v>
      </c>
      <c r="DD180" s="158">
        <f t="shared" si="41"/>
        <v>9.5</v>
      </c>
      <c r="DE180" s="158"/>
    </row>
    <row r="181" spans="2:109" hidden="1" x14ac:dyDescent="0.2">
      <c r="B181" s="320">
        <f>X$19</f>
        <v>44716</v>
      </c>
      <c r="C181" s="27">
        <f>X$32</f>
        <v>0</v>
      </c>
      <c r="AQ181" s="61"/>
      <c r="AR181" s="1">
        <f>COUNTIF($AS$176:$AS180,$AS181)</f>
        <v>2</v>
      </c>
      <c r="AS181" s="1" t="str">
        <f t="shared" si="59"/>
        <v>90</v>
      </c>
      <c r="AU181" s="1" t="str">
        <f t="shared" si="60"/>
        <v>90</v>
      </c>
      <c r="AV181" s="1">
        <f>COUNTIF($AS$176:$AS180,$AS181)</f>
        <v>2</v>
      </c>
      <c r="AW181" s="8" t="str">
        <f t="shared" si="61"/>
        <v>Ignore me</v>
      </c>
      <c r="AX181" s="261">
        <f t="array" ref="AX181">IF(SUM($C$176:$C$182)=0,$D$19,MIN(IF($C$176:$C$182&gt;0,$B$176:$B$182)))</f>
        <v>44711</v>
      </c>
      <c r="AY181" s="261">
        <f t="array" ref="AY181">IF(SUM($C$176:$C$182)=0,$AB$19,MAX(IF($C$176:$C$182&gt;0,$B$176:$B$182)))</f>
        <v>44717</v>
      </c>
      <c r="AZ181" s="262">
        <f t="shared" si="42"/>
        <v>9</v>
      </c>
      <c r="BA181" s="226">
        <f t="shared" si="43"/>
        <v>0</v>
      </c>
      <c r="BB181" s="263">
        <f>$AY$171</f>
        <v>0</v>
      </c>
      <c r="BC181" s="226">
        <f t="shared" si="44"/>
        <v>0</v>
      </c>
      <c r="BD181" s="263">
        <f>$AY$171</f>
        <v>0</v>
      </c>
      <c r="BE181" s="226">
        <f t="shared" si="45"/>
        <v>0</v>
      </c>
      <c r="BF181" s="263">
        <f>$AY$171</f>
        <v>0</v>
      </c>
      <c r="BG181" s="226">
        <f t="shared" si="46"/>
        <v>0</v>
      </c>
      <c r="BH181" s="263">
        <f>$AY$171</f>
        <v>0</v>
      </c>
      <c r="BI181" s="226">
        <f t="shared" si="47"/>
        <v>0</v>
      </c>
      <c r="BJ181" s="263">
        <f>$AY$171</f>
        <v>0</v>
      </c>
      <c r="BK181" s="226">
        <f t="shared" si="48"/>
        <v>0</v>
      </c>
      <c r="BL181" s="263">
        <f>$AY$171</f>
        <v>0</v>
      </c>
      <c r="BM181" s="226">
        <f t="shared" si="49"/>
        <v>0</v>
      </c>
      <c r="BN181" s="263">
        <f>$AY$171</f>
        <v>0</v>
      </c>
      <c r="BO181" s="226">
        <f t="shared" si="50"/>
        <v>0</v>
      </c>
      <c r="BP181" s="263">
        <f>$AY$171</f>
        <v>0</v>
      </c>
      <c r="BQ181" s="226">
        <f t="shared" si="51"/>
        <v>0</v>
      </c>
      <c r="BR181" s="263">
        <f>$AY$171</f>
        <v>0</v>
      </c>
      <c r="BS181" s="226">
        <f t="shared" si="52"/>
        <v>0</v>
      </c>
      <c r="BT181" s="263">
        <f>$AY$171</f>
        <v>0</v>
      </c>
      <c r="BU181" s="226">
        <f t="shared" si="53"/>
        <v>0</v>
      </c>
      <c r="BV181" s="263">
        <f>$AY$171</f>
        <v>0</v>
      </c>
      <c r="BW181" s="226">
        <f t="shared" si="54"/>
        <v>0</v>
      </c>
      <c r="BX181" s="263">
        <f>$AY$171</f>
        <v>0</v>
      </c>
      <c r="BY181" s="226">
        <f t="shared" si="55"/>
        <v>0</v>
      </c>
      <c r="BZ181" s="263">
        <f>$AY$171</f>
        <v>0</v>
      </c>
      <c r="CA181" s="226">
        <f t="shared" si="56"/>
        <v>0</v>
      </c>
      <c r="CB181" s="263">
        <f>$AY$171</f>
        <v>0</v>
      </c>
      <c r="CC181" s="226">
        <f t="shared" si="57"/>
        <v>0</v>
      </c>
      <c r="CD181" s="263">
        <f>$AY$171</f>
        <v>0</v>
      </c>
      <c r="CE181" s="226">
        <f t="shared" si="58"/>
        <v>0</v>
      </c>
      <c r="CF181" s="263">
        <f>$AY$171</f>
        <v>0</v>
      </c>
      <c r="CG181" s="158">
        <v>0</v>
      </c>
      <c r="CH181" s="158">
        <v>0</v>
      </c>
      <c r="CI181" s="158">
        <v>0</v>
      </c>
      <c r="CZ181" s="1" t="s">
        <v>144</v>
      </c>
      <c r="DA181" s="1" t="s">
        <v>113</v>
      </c>
      <c r="DB181" s="1" t="str">
        <f t="shared" si="39"/>
        <v>----</v>
      </c>
      <c r="DC181" s="1">
        <f t="shared" si="40"/>
        <v>0</v>
      </c>
      <c r="DD181" s="158">
        <f t="shared" si="41"/>
        <v>9.5</v>
      </c>
      <c r="DE181" s="158"/>
    </row>
    <row r="182" spans="2:109" hidden="1" x14ac:dyDescent="0.2">
      <c r="B182" s="320">
        <f>AB$19</f>
        <v>44717</v>
      </c>
      <c r="C182" s="27">
        <f>AB$32</f>
        <v>0</v>
      </c>
      <c r="AQ182" s="61"/>
      <c r="AR182" s="1">
        <f>COUNTIF($AS$176:$AS181,$AS182)</f>
        <v>0</v>
      </c>
      <c r="AS182" s="1" t="str">
        <f t="shared" si="59"/>
        <v>0262314</v>
      </c>
      <c r="AU182" s="1" t="str">
        <f t="shared" si="60"/>
        <v>0262314</v>
      </c>
      <c r="AV182" s="1">
        <f>COUNTIF($AS$176:$AS181,$AS182)</f>
        <v>0</v>
      </c>
      <c r="AW182" s="8" t="str">
        <f t="shared" si="61"/>
        <v>Ignore me</v>
      </c>
      <c r="AX182" s="261">
        <f t="array" ref="AX182">IF(SUM($C$176:$C$182)=0,$D$19,MIN(IF($C$176:$C$182&gt;0,$B$176:$B$182)))</f>
        <v>44711</v>
      </c>
      <c r="AY182" s="261">
        <f t="array" ref="AY182">IF(SUM($C$176:$C$182)=0,$AB$19,MAX(IF($C$176:$C$182&gt;0,$B$176:$B$182)))</f>
        <v>44717</v>
      </c>
      <c r="AZ182" s="262">
        <f t="shared" ref="AZ182:AZ187" si="62">$H$108</f>
        <v>0</v>
      </c>
      <c r="BA182" s="226">
        <f t="shared" si="43"/>
        <v>0</v>
      </c>
      <c r="BB182" s="263">
        <f>$AY$166</f>
        <v>8.1999999999999993</v>
      </c>
      <c r="BC182" s="226">
        <f t="shared" si="44"/>
        <v>0</v>
      </c>
      <c r="BD182" s="263">
        <f>$AY$166</f>
        <v>8.1999999999999993</v>
      </c>
      <c r="BE182" s="226">
        <f t="shared" si="45"/>
        <v>0</v>
      </c>
      <c r="BF182" s="263">
        <f>$AY$166</f>
        <v>8.1999999999999993</v>
      </c>
      <c r="BG182" s="226">
        <f t="shared" si="46"/>
        <v>0</v>
      </c>
      <c r="BH182" s="263">
        <f>$AY$166</f>
        <v>8.1999999999999993</v>
      </c>
      <c r="BI182" s="226">
        <f t="shared" si="47"/>
        <v>0</v>
      </c>
      <c r="BJ182" s="263">
        <f>$AY$166</f>
        <v>8.1999999999999993</v>
      </c>
      <c r="BK182" s="226">
        <f t="shared" si="48"/>
        <v>0</v>
      </c>
      <c r="BL182" s="263">
        <f>$AY$166</f>
        <v>8.1999999999999993</v>
      </c>
      <c r="BM182" s="226">
        <f t="shared" si="49"/>
        <v>0</v>
      </c>
      <c r="BN182" s="263">
        <f>$AY$166</f>
        <v>8.1999999999999993</v>
      </c>
      <c r="BO182" s="226">
        <f t="shared" si="50"/>
        <v>0</v>
      </c>
      <c r="BP182" s="263">
        <f>$AY$166</f>
        <v>8.1999999999999993</v>
      </c>
      <c r="BQ182" s="226">
        <f t="shared" si="51"/>
        <v>0</v>
      </c>
      <c r="BR182" s="263">
        <f>$AY$166</f>
        <v>8.1999999999999993</v>
      </c>
      <c r="BS182" s="226">
        <f t="shared" si="52"/>
        <v>0</v>
      </c>
      <c r="BT182" s="263">
        <f>$AY$166</f>
        <v>8.1999999999999993</v>
      </c>
      <c r="BU182" s="226">
        <f t="shared" si="53"/>
        <v>0</v>
      </c>
      <c r="BV182" s="263">
        <f>$AY$166</f>
        <v>8.1999999999999993</v>
      </c>
      <c r="BW182" s="226">
        <f t="shared" si="54"/>
        <v>0</v>
      </c>
      <c r="BX182" s="263">
        <f>$AY$166</f>
        <v>8.1999999999999993</v>
      </c>
      <c r="BY182" s="226">
        <f t="shared" si="55"/>
        <v>0</v>
      </c>
      <c r="BZ182" s="263">
        <f>$AY$166</f>
        <v>8.1999999999999993</v>
      </c>
      <c r="CA182" s="226">
        <f t="shared" si="56"/>
        <v>0</v>
      </c>
      <c r="CB182" s="263">
        <f>$AY$166</f>
        <v>8.1999999999999993</v>
      </c>
      <c r="CC182" s="226">
        <f t="shared" si="57"/>
        <v>0</v>
      </c>
      <c r="CD182" s="263">
        <f>$AY$166</f>
        <v>8.1999999999999993</v>
      </c>
      <c r="CE182" s="226">
        <f t="shared" si="58"/>
        <v>0</v>
      </c>
      <c r="CF182" s="263">
        <f>$AY$166</f>
        <v>8.1999999999999993</v>
      </c>
      <c r="CG182" s="158">
        <v>0</v>
      </c>
      <c r="CH182" s="158">
        <v>0</v>
      </c>
      <c r="CI182" s="158">
        <v>0</v>
      </c>
      <c r="CZ182" s="1" t="s">
        <v>144</v>
      </c>
      <c r="DA182" s="1" t="s">
        <v>114</v>
      </c>
      <c r="DB182" s="1" t="str">
        <f t="shared" si="39"/>
        <v>----</v>
      </c>
      <c r="DC182" s="1">
        <f t="shared" si="40"/>
        <v>0</v>
      </c>
      <c r="DD182" s="158">
        <f t="shared" si="41"/>
        <v>9.5</v>
      </c>
      <c r="DE182" s="158"/>
    </row>
    <row r="183" spans="2:109" hidden="1" x14ac:dyDescent="0.2">
      <c r="B183" s="320">
        <f>D$35</f>
        <v>44718</v>
      </c>
      <c r="C183" s="28">
        <f>D$48</f>
        <v>0</v>
      </c>
      <c r="AQ183" s="61"/>
      <c r="AR183" s="1">
        <f>COUNTIF($AS$176:$AS182,$AS183)</f>
        <v>0</v>
      </c>
      <c r="AS183" s="1" t="str">
        <f t="shared" si="59"/>
        <v>0303900</v>
      </c>
      <c r="AU183" s="1" t="str">
        <f t="shared" si="60"/>
        <v>0303900</v>
      </c>
      <c r="AV183" s="1">
        <f>COUNTIF($AS$176:$AS182,$AS183)</f>
        <v>0</v>
      </c>
      <c r="AW183" s="8" t="str">
        <f t="shared" si="61"/>
        <v>Ignore me</v>
      </c>
      <c r="AX183" s="261">
        <f t="array" ref="AX183">IF(SUM($C$176:$C$182)=0,$D$19,MIN(IF($C$176:$C$182&gt;0,$B$176:$B$182)))</f>
        <v>44711</v>
      </c>
      <c r="AY183" s="261">
        <f t="array" ref="AY183">IF(SUM($C$176:$C$182)=0,$AB$19,MAX(IF($C$176:$C$182&gt;0,$B$176:$B$182)))</f>
        <v>44717</v>
      </c>
      <c r="AZ183" s="262">
        <f t="shared" si="62"/>
        <v>0</v>
      </c>
      <c r="BA183" s="226">
        <f t="shared" si="43"/>
        <v>0</v>
      </c>
      <c r="BB183" s="263">
        <f>$AY$167</f>
        <v>9.5</v>
      </c>
      <c r="BC183" s="226">
        <f t="shared" si="44"/>
        <v>0</v>
      </c>
      <c r="BD183" s="263">
        <f>$AY$167</f>
        <v>9.5</v>
      </c>
      <c r="BE183" s="226">
        <f t="shared" si="45"/>
        <v>0</v>
      </c>
      <c r="BF183" s="263">
        <f>$AY$167</f>
        <v>9.5</v>
      </c>
      <c r="BG183" s="226">
        <f t="shared" si="46"/>
        <v>0</v>
      </c>
      <c r="BH183" s="263">
        <f>$AY$167</f>
        <v>9.5</v>
      </c>
      <c r="BI183" s="226">
        <f t="shared" si="47"/>
        <v>0</v>
      </c>
      <c r="BJ183" s="263">
        <f>$AY$167</f>
        <v>9.5</v>
      </c>
      <c r="BK183" s="226">
        <f t="shared" si="48"/>
        <v>0</v>
      </c>
      <c r="BL183" s="263">
        <f>$AY$167</f>
        <v>9.5</v>
      </c>
      <c r="BM183" s="226">
        <f t="shared" si="49"/>
        <v>0</v>
      </c>
      <c r="BN183" s="263">
        <f>$AY$167</f>
        <v>9.5</v>
      </c>
      <c r="BO183" s="226">
        <f t="shared" si="50"/>
        <v>0</v>
      </c>
      <c r="BP183" s="263">
        <f>$AY$167</f>
        <v>9.5</v>
      </c>
      <c r="BQ183" s="226">
        <f t="shared" si="51"/>
        <v>0</v>
      </c>
      <c r="BR183" s="263">
        <f>$AY$167</f>
        <v>9.5</v>
      </c>
      <c r="BS183" s="226">
        <f t="shared" si="52"/>
        <v>0</v>
      </c>
      <c r="BT183" s="263">
        <f>$AY$167</f>
        <v>9.5</v>
      </c>
      <c r="BU183" s="226">
        <f t="shared" si="53"/>
        <v>0</v>
      </c>
      <c r="BV183" s="263">
        <f>$AY$167</f>
        <v>9.5</v>
      </c>
      <c r="BW183" s="226">
        <f t="shared" si="54"/>
        <v>0</v>
      </c>
      <c r="BX183" s="263">
        <f>$AY$167</f>
        <v>9.5</v>
      </c>
      <c r="BY183" s="226">
        <f t="shared" si="55"/>
        <v>0</v>
      </c>
      <c r="BZ183" s="263">
        <f>$AY$167</f>
        <v>9.5</v>
      </c>
      <c r="CA183" s="226">
        <f t="shared" si="56"/>
        <v>0</v>
      </c>
      <c r="CB183" s="263">
        <f>$AY$167</f>
        <v>9.5</v>
      </c>
      <c r="CC183" s="226">
        <f t="shared" si="57"/>
        <v>0</v>
      </c>
      <c r="CD183" s="263">
        <f>$AY$167</f>
        <v>9.5</v>
      </c>
      <c r="CE183" s="226">
        <f t="shared" si="58"/>
        <v>0</v>
      </c>
      <c r="CF183" s="263">
        <f>$AY$167</f>
        <v>9.5</v>
      </c>
      <c r="CG183" s="158">
        <v>0</v>
      </c>
      <c r="CH183" s="158">
        <v>0</v>
      </c>
      <c r="CI183" s="158">
        <v>0</v>
      </c>
      <c r="CZ183" s="1" t="s">
        <v>141</v>
      </c>
      <c r="DA183" s="1" t="s">
        <v>112</v>
      </c>
      <c r="DB183" s="1">
        <f t="shared" ref="DB183:DB200" si="63">BK146</f>
        <v>4016</v>
      </c>
      <c r="DC183" s="1">
        <f t="shared" ref="DC183:DC200" si="64">BL146</f>
        <v>14</v>
      </c>
      <c r="DD183" s="158">
        <f t="shared" ref="DD183:DD200" si="65">BM146</f>
        <v>13.6</v>
      </c>
      <c r="DE183" s="158"/>
    </row>
    <row r="184" spans="2:109" hidden="1" x14ac:dyDescent="0.2">
      <c r="B184" s="320">
        <f>H$35</f>
        <v>44719</v>
      </c>
      <c r="C184" s="28">
        <f>H$48</f>
        <v>0</v>
      </c>
      <c r="AQ184" s="61"/>
      <c r="AR184" s="1">
        <f>COUNTIF($AS$176:$AS183,$AS184)</f>
        <v>0</v>
      </c>
      <c r="AS184" s="1" t="str">
        <f t="shared" si="59"/>
        <v>0435057</v>
      </c>
      <c r="AU184" s="1" t="str">
        <f t="shared" si="60"/>
        <v>0435057</v>
      </c>
      <c r="AV184" s="1">
        <f>COUNTIF($AS$176:$AS183,$AS184)</f>
        <v>0</v>
      </c>
      <c r="AW184" s="8" t="str">
        <f t="shared" si="61"/>
        <v>Ignore me</v>
      </c>
      <c r="AX184" s="261">
        <f t="array" ref="AX184">IF(SUM($C$176:$C$182)=0,$D$19,MIN(IF($C$176:$C$182&gt;0,$B$176:$B$182)))</f>
        <v>44711</v>
      </c>
      <c r="AY184" s="261">
        <f t="array" ref="AY184">IF(SUM($C$176:$C$182)=0,$AB$19,MAX(IF($C$176:$C$182&gt;0,$B$176:$B$182)))</f>
        <v>44717</v>
      </c>
      <c r="AZ184" s="262">
        <f t="shared" si="62"/>
        <v>0</v>
      </c>
      <c r="BA184" s="226">
        <f t="shared" si="43"/>
        <v>0</v>
      </c>
      <c r="BB184" s="263">
        <f>$AY$168</f>
        <v>13.6</v>
      </c>
      <c r="BC184" s="226">
        <f t="shared" si="44"/>
        <v>0</v>
      </c>
      <c r="BD184" s="263">
        <f>$AY$168</f>
        <v>13.6</v>
      </c>
      <c r="BE184" s="226">
        <f t="shared" si="45"/>
        <v>0</v>
      </c>
      <c r="BF184" s="263">
        <f>$AY$168</f>
        <v>13.6</v>
      </c>
      <c r="BG184" s="226">
        <f t="shared" si="46"/>
        <v>0</v>
      </c>
      <c r="BH184" s="263">
        <f>$AY$168</f>
        <v>13.6</v>
      </c>
      <c r="BI184" s="226">
        <f t="shared" si="47"/>
        <v>0</v>
      </c>
      <c r="BJ184" s="263">
        <f>$AY$168</f>
        <v>13.6</v>
      </c>
      <c r="BK184" s="226">
        <f t="shared" si="48"/>
        <v>0</v>
      </c>
      <c r="BL184" s="263">
        <f>$AY$168</f>
        <v>13.6</v>
      </c>
      <c r="BM184" s="226">
        <f t="shared" si="49"/>
        <v>0</v>
      </c>
      <c r="BN184" s="263">
        <f>$AY$168</f>
        <v>13.6</v>
      </c>
      <c r="BO184" s="226">
        <f t="shared" si="50"/>
        <v>0</v>
      </c>
      <c r="BP184" s="263">
        <f>$AY$168</f>
        <v>13.6</v>
      </c>
      <c r="BQ184" s="226">
        <f t="shared" si="51"/>
        <v>0</v>
      </c>
      <c r="BR184" s="263">
        <f>$AY$168</f>
        <v>13.6</v>
      </c>
      <c r="BS184" s="226">
        <f t="shared" si="52"/>
        <v>0</v>
      </c>
      <c r="BT184" s="263">
        <f>$AY$168</f>
        <v>13.6</v>
      </c>
      <c r="BU184" s="226">
        <f t="shared" si="53"/>
        <v>0</v>
      </c>
      <c r="BV184" s="263">
        <f>$AY$168</f>
        <v>13.6</v>
      </c>
      <c r="BW184" s="226">
        <f t="shared" si="54"/>
        <v>0</v>
      </c>
      <c r="BX184" s="263">
        <f>$AY$168</f>
        <v>13.6</v>
      </c>
      <c r="BY184" s="226">
        <f t="shared" si="55"/>
        <v>0</v>
      </c>
      <c r="BZ184" s="263">
        <f>$AY$168</f>
        <v>13.6</v>
      </c>
      <c r="CA184" s="226">
        <f t="shared" si="56"/>
        <v>0</v>
      </c>
      <c r="CB184" s="263">
        <f>$AY$168</f>
        <v>13.6</v>
      </c>
      <c r="CC184" s="226">
        <f t="shared" si="57"/>
        <v>0</v>
      </c>
      <c r="CD184" s="263">
        <f>$AY$168</f>
        <v>13.6</v>
      </c>
      <c r="CE184" s="226">
        <f t="shared" si="58"/>
        <v>0</v>
      </c>
      <c r="CF184" s="263">
        <f>$AY$168</f>
        <v>13.6</v>
      </c>
      <c r="CG184" s="158">
        <v>0</v>
      </c>
      <c r="CH184" s="158">
        <v>0</v>
      </c>
      <c r="CI184" s="158">
        <v>0</v>
      </c>
      <c r="CZ184" s="1" t="s">
        <v>141</v>
      </c>
      <c r="DA184" s="1" t="s">
        <v>113</v>
      </c>
      <c r="DB184" s="1">
        <f t="shared" si="63"/>
        <v>4016</v>
      </c>
      <c r="DC184" s="1">
        <f t="shared" si="64"/>
        <v>0</v>
      </c>
      <c r="DD184" s="158">
        <f t="shared" si="65"/>
        <v>13.6</v>
      </c>
      <c r="DE184" s="158"/>
    </row>
    <row r="185" spans="2:109" hidden="1" x14ac:dyDescent="0.2">
      <c r="B185" s="320">
        <f>L$35</f>
        <v>44720</v>
      </c>
      <c r="C185" s="28">
        <f>L$48</f>
        <v>0</v>
      </c>
      <c r="AQ185" s="61"/>
      <c r="AR185" s="1">
        <f>COUNTIF($AS$176:$AS184,$AS185)</f>
        <v>0</v>
      </c>
      <c r="AS185" s="1" t="str">
        <f t="shared" si="59"/>
        <v>00</v>
      </c>
      <c r="AU185" s="1" t="str">
        <f t="shared" si="60"/>
        <v>00</v>
      </c>
      <c r="AV185" s="1">
        <f>COUNTIF($AS$176:$AS184,$AS185)</f>
        <v>0</v>
      </c>
      <c r="AW185" s="8" t="str">
        <f t="shared" si="61"/>
        <v>Ignore me</v>
      </c>
      <c r="AX185" s="261">
        <f t="array" ref="AX185">IF(SUM($C$176:$C$182)=0,$D$19,MIN(IF($C$176:$C$182&gt;0,$B$176:$B$182)))</f>
        <v>44711</v>
      </c>
      <c r="AY185" s="261">
        <f t="array" ref="AY185">IF(SUM($C$176:$C$182)=0,$AB$19,MAX(IF($C$176:$C$182&gt;0,$B$176:$B$182)))</f>
        <v>44717</v>
      </c>
      <c r="AZ185" s="262">
        <f t="shared" si="62"/>
        <v>0</v>
      </c>
      <c r="BA185" s="226">
        <f t="shared" si="43"/>
        <v>0</v>
      </c>
      <c r="BB185" s="263">
        <f>$AY$169</f>
        <v>0</v>
      </c>
      <c r="BC185" s="226">
        <f t="shared" si="44"/>
        <v>0</v>
      </c>
      <c r="BD185" s="263">
        <f>$AY$169</f>
        <v>0</v>
      </c>
      <c r="BE185" s="226">
        <f t="shared" si="45"/>
        <v>0</v>
      </c>
      <c r="BF185" s="263">
        <f>$AY$169</f>
        <v>0</v>
      </c>
      <c r="BG185" s="226">
        <f t="shared" si="46"/>
        <v>0</v>
      </c>
      <c r="BH185" s="263">
        <f>$AY$169</f>
        <v>0</v>
      </c>
      <c r="BI185" s="226">
        <f t="shared" si="47"/>
        <v>0</v>
      </c>
      <c r="BJ185" s="263">
        <f>$AY$169</f>
        <v>0</v>
      </c>
      <c r="BK185" s="226">
        <f t="shared" si="48"/>
        <v>0</v>
      </c>
      <c r="BL185" s="263">
        <f>$AY$169</f>
        <v>0</v>
      </c>
      <c r="BM185" s="226">
        <f t="shared" si="49"/>
        <v>0</v>
      </c>
      <c r="BN185" s="263">
        <f>$AY$169</f>
        <v>0</v>
      </c>
      <c r="BO185" s="226">
        <f t="shared" si="50"/>
        <v>0</v>
      </c>
      <c r="BP185" s="263">
        <f>$AY$169</f>
        <v>0</v>
      </c>
      <c r="BQ185" s="226">
        <f t="shared" si="51"/>
        <v>0</v>
      </c>
      <c r="BR185" s="263">
        <f>$AY$169</f>
        <v>0</v>
      </c>
      <c r="BS185" s="226">
        <f t="shared" si="52"/>
        <v>0</v>
      </c>
      <c r="BT185" s="263">
        <f>$AY$169</f>
        <v>0</v>
      </c>
      <c r="BU185" s="226">
        <f t="shared" si="53"/>
        <v>0</v>
      </c>
      <c r="BV185" s="263">
        <f>$AY$169</f>
        <v>0</v>
      </c>
      <c r="BW185" s="226">
        <f t="shared" si="54"/>
        <v>0</v>
      </c>
      <c r="BX185" s="263">
        <f>$AY$169</f>
        <v>0</v>
      </c>
      <c r="BY185" s="226">
        <f t="shared" si="55"/>
        <v>0</v>
      </c>
      <c r="BZ185" s="263">
        <f>$AY$169</f>
        <v>0</v>
      </c>
      <c r="CA185" s="226">
        <f t="shared" si="56"/>
        <v>0</v>
      </c>
      <c r="CB185" s="263">
        <f>$AY$169</f>
        <v>0</v>
      </c>
      <c r="CC185" s="226">
        <f t="shared" si="57"/>
        <v>0</v>
      </c>
      <c r="CD185" s="263">
        <f>$AY$169</f>
        <v>0</v>
      </c>
      <c r="CE185" s="226">
        <f t="shared" si="58"/>
        <v>0</v>
      </c>
      <c r="CF185" s="263">
        <f>$AY$169</f>
        <v>0</v>
      </c>
      <c r="CG185" s="158">
        <v>0</v>
      </c>
      <c r="CH185" s="158">
        <v>0</v>
      </c>
      <c r="CI185" s="158">
        <v>0</v>
      </c>
      <c r="CZ185" s="1" t="s">
        <v>141</v>
      </c>
      <c r="DA185" s="1" t="s">
        <v>114</v>
      </c>
      <c r="DB185" s="1">
        <f t="shared" si="63"/>
        <v>4016</v>
      </c>
      <c r="DC185" s="1">
        <f t="shared" si="64"/>
        <v>0</v>
      </c>
      <c r="DD185" s="158">
        <f t="shared" si="65"/>
        <v>13.6</v>
      </c>
      <c r="DE185" s="158"/>
    </row>
    <row r="186" spans="2:109" hidden="1" x14ac:dyDescent="0.2">
      <c r="B186" s="320">
        <f>P$35</f>
        <v>44721</v>
      </c>
      <c r="C186" s="28">
        <f>P$48</f>
        <v>0</v>
      </c>
      <c r="AQ186" s="61"/>
      <c r="AR186" s="1">
        <f>COUNTIF($AS$176:$AS185,$AS186)</f>
        <v>1</v>
      </c>
      <c r="AS186" s="1" t="str">
        <f t="shared" si="59"/>
        <v>00</v>
      </c>
      <c r="AU186" s="1" t="str">
        <f t="shared" si="60"/>
        <v>00</v>
      </c>
      <c r="AV186" s="1">
        <f>COUNTIF($AS$176:$AS185,$AS186)</f>
        <v>1</v>
      </c>
      <c r="AW186" s="8" t="str">
        <f t="shared" si="61"/>
        <v>Ignore me</v>
      </c>
      <c r="AX186" s="261">
        <f t="array" ref="AX186">IF(SUM($C$176:$C$182)=0,$D$19,MIN(IF($C$176:$C$182&gt;0,$B$176:$B$182)))</f>
        <v>44711</v>
      </c>
      <c r="AY186" s="261">
        <f t="array" ref="AY186">IF(SUM($C$176:$C$182)=0,$AB$19,MAX(IF($C$176:$C$182&gt;0,$B$176:$B$182)))</f>
        <v>44717</v>
      </c>
      <c r="AZ186" s="262">
        <f t="shared" si="62"/>
        <v>0</v>
      </c>
      <c r="BA186" s="226">
        <f t="shared" si="43"/>
        <v>0</v>
      </c>
      <c r="BB186" s="263">
        <f>$AY$170</f>
        <v>0</v>
      </c>
      <c r="BC186" s="226">
        <f t="shared" si="44"/>
        <v>0</v>
      </c>
      <c r="BD186" s="263">
        <f>$AY$170</f>
        <v>0</v>
      </c>
      <c r="BE186" s="226">
        <f t="shared" si="45"/>
        <v>0</v>
      </c>
      <c r="BF186" s="263">
        <f>$AY$170</f>
        <v>0</v>
      </c>
      <c r="BG186" s="226">
        <f t="shared" si="46"/>
        <v>0</v>
      </c>
      <c r="BH186" s="263">
        <f>$AY$170</f>
        <v>0</v>
      </c>
      <c r="BI186" s="226">
        <f t="shared" si="47"/>
        <v>0</v>
      </c>
      <c r="BJ186" s="263">
        <f>$AY$170</f>
        <v>0</v>
      </c>
      <c r="BK186" s="226">
        <f t="shared" si="48"/>
        <v>0</v>
      </c>
      <c r="BL186" s="263">
        <f>$AY$170</f>
        <v>0</v>
      </c>
      <c r="BM186" s="226">
        <f t="shared" si="49"/>
        <v>0</v>
      </c>
      <c r="BN186" s="263">
        <f>$AY$170</f>
        <v>0</v>
      </c>
      <c r="BO186" s="226">
        <f t="shared" si="50"/>
        <v>0</v>
      </c>
      <c r="BP186" s="263">
        <f>$AY$170</f>
        <v>0</v>
      </c>
      <c r="BQ186" s="226">
        <f t="shared" si="51"/>
        <v>0</v>
      </c>
      <c r="BR186" s="263">
        <f>$AY$170</f>
        <v>0</v>
      </c>
      <c r="BS186" s="226">
        <f t="shared" si="52"/>
        <v>0</v>
      </c>
      <c r="BT186" s="263">
        <f>$AY$170</f>
        <v>0</v>
      </c>
      <c r="BU186" s="226">
        <f t="shared" si="53"/>
        <v>0</v>
      </c>
      <c r="BV186" s="263">
        <f>$AY$170</f>
        <v>0</v>
      </c>
      <c r="BW186" s="226">
        <f t="shared" si="54"/>
        <v>0</v>
      </c>
      <c r="BX186" s="263">
        <f>$AY$170</f>
        <v>0</v>
      </c>
      <c r="BY186" s="226">
        <f t="shared" si="55"/>
        <v>0</v>
      </c>
      <c r="BZ186" s="263">
        <f>$AY$170</f>
        <v>0</v>
      </c>
      <c r="CA186" s="226">
        <f t="shared" si="56"/>
        <v>0</v>
      </c>
      <c r="CB186" s="263">
        <f>$AY$170</f>
        <v>0</v>
      </c>
      <c r="CC186" s="226">
        <f t="shared" si="57"/>
        <v>0</v>
      </c>
      <c r="CD186" s="263">
        <f>$AY$170</f>
        <v>0</v>
      </c>
      <c r="CE186" s="226">
        <f t="shared" si="58"/>
        <v>0</v>
      </c>
      <c r="CF186" s="263">
        <f>$AY$170</f>
        <v>0</v>
      </c>
      <c r="CG186" s="158">
        <v>0</v>
      </c>
      <c r="CH186" s="158">
        <v>0</v>
      </c>
      <c r="CI186" s="158">
        <v>0</v>
      </c>
      <c r="CZ186" s="1" t="s">
        <v>141</v>
      </c>
      <c r="DA186" s="1" t="s">
        <v>112</v>
      </c>
      <c r="DB186" s="1">
        <f t="shared" si="63"/>
        <v>4016</v>
      </c>
      <c r="DC186" s="1">
        <f t="shared" si="64"/>
        <v>0</v>
      </c>
      <c r="DD186" s="158">
        <f t="shared" si="65"/>
        <v>13.6</v>
      </c>
      <c r="DE186" s="158"/>
    </row>
    <row r="187" spans="2:109" hidden="1" x14ac:dyDescent="0.2">
      <c r="B187" s="320">
        <f>T$35</f>
        <v>44722</v>
      </c>
      <c r="C187" s="28">
        <f>T$48</f>
        <v>40.799999999999997</v>
      </c>
      <c r="AQ187" s="61"/>
      <c r="AR187" s="1">
        <f>COUNTIF($AS$176:$AS186,$AS187)</f>
        <v>2</v>
      </c>
      <c r="AS187" s="1" t="str">
        <f t="shared" si="59"/>
        <v>00</v>
      </c>
      <c r="AU187" s="1" t="str">
        <f t="shared" si="60"/>
        <v>00</v>
      </c>
      <c r="AV187" s="1">
        <f>COUNTIF($AS$176:$AS186,$AS187)</f>
        <v>2</v>
      </c>
      <c r="AW187" s="8" t="str">
        <f t="shared" si="61"/>
        <v>Ignore me</v>
      </c>
      <c r="AX187" s="261">
        <f t="array" ref="AX187">IF(SUM($C$176:$C$182)=0,$D$19,MIN(IF($C$176:$C$182&gt;0,$B$176:$B$182)))</f>
        <v>44711</v>
      </c>
      <c r="AY187" s="261">
        <f t="array" ref="AY187">IF(SUM($C$176:$C$182)=0,$AB$19,MAX(IF($C$176:$C$182&gt;0,$B$176:$B$182)))</f>
        <v>44717</v>
      </c>
      <c r="AZ187" s="262">
        <f t="shared" si="62"/>
        <v>0</v>
      </c>
      <c r="BA187" s="226">
        <f t="shared" si="43"/>
        <v>0</v>
      </c>
      <c r="BB187" s="263">
        <f>$AY$171</f>
        <v>0</v>
      </c>
      <c r="BC187" s="226">
        <f t="shared" si="44"/>
        <v>0</v>
      </c>
      <c r="BD187" s="263">
        <f>$AY$171</f>
        <v>0</v>
      </c>
      <c r="BE187" s="226">
        <f t="shared" si="45"/>
        <v>0</v>
      </c>
      <c r="BF187" s="263">
        <f>$AY$171</f>
        <v>0</v>
      </c>
      <c r="BG187" s="226">
        <f t="shared" si="46"/>
        <v>0</v>
      </c>
      <c r="BH187" s="263">
        <f>$AY$171</f>
        <v>0</v>
      </c>
      <c r="BI187" s="226">
        <f t="shared" si="47"/>
        <v>0</v>
      </c>
      <c r="BJ187" s="263">
        <f>$AY$171</f>
        <v>0</v>
      </c>
      <c r="BK187" s="226">
        <f t="shared" si="48"/>
        <v>0</v>
      </c>
      <c r="BL187" s="263">
        <f>$AY$171</f>
        <v>0</v>
      </c>
      <c r="BM187" s="226">
        <f t="shared" si="49"/>
        <v>0</v>
      </c>
      <c r="BN187" s="263">
        <f>$AY$171</f>
        <v>0</v>
      </c>
      <c r="BO187" s="226">
        <f t="shared" si="50"/>
        <v>0</v>
      </c>
      <c r="BP187" s="263">
        <f>$AY$171</f>
        <v>0</v>
      </c>
      <c r="BQ187" s="226">
        <f t="shared" si="51"/>
        <v>0</v>
      </c>
      <c r="BR187" s="263">
        <f>$AY$171</f>
        <v>0</v>
      </c>
      <c r="BS187" s="226">
        <f t="shared" si="52"/>
        <v>0</v>
      </c>
      <c r="BT187" s="263">
        <f>$AY$171</f>
        <v>0</v>
      </c>
      <c r="BU187" s="226">
        <f t="shared" si="53"/>
        <v>0</v>
      </c>
      <c r="BV187" s="263">
        <f>$AY$171</f>
        <v>0</v>
      </c>
      <c r="BW187" s="226">
        <f t="shared" si="54"/>
        <v>0</v>
      </c>
      <c r="BX187" s="263">
        <f>$AY$171</f>
        <v>0</v>
      </c>
      <c r="BY187" s="226">
        <f t="shared" si="55"/>
        <v>0</v>
      </c>
      <c r="BZ187" s="263">
        <f>$AY$171</f>
        <v>0</v>
      </c>
      <c r="CA187" s="226">
        <f t="shared" si="56"/>
        <v>0</v>
      </c>
      <c r="CB187" s="263">
        <f>$AY$171</f>
        <v>0</v>
      </c>
      <c r="CC187" s="226">
        <f t="shared" si="57"/>
        <v>0</v>
      </c>
      <c r="CD187" s="263">
        <f>$AY$171</f>
        <v>0</v>
      </c>
      <c r="CE187" s="226">
        <f t="shared" si="58"/>
        <v>0</v>
      </c>
      <c r="CF187" s="263">
        <f>$AY$171</f>
        <v>0</v>
      </c>
      <c r="CG187" s="158">
        <v>0</v>
      </c>
      <c r="CH187" s="158">
        <v>0</v>
      </c>
      <c r="CI187" s="158">
        <v>0</v>
      </c>
      <c r="CZ187" s="1" t="s">
        <v>141</v>
      </c>
      <c r="DA187" s="1" t="s">
        <v>113</v>
      </c>
      <c r="DB187" s="1">
        <f t="shared" si="63"/>
        <v>4016</v>
      </c>
      <c r="DC187" s="1">
        <f t="shared" si="64"/>
        <v>0</v>
      </c>
      <c r="DD187" s="158">
        <f t="shared" si="65"/>
        <v>13.6</v>
      </c>
      <c r="DE187" s="158"/>
    </row>
    <row r="188" spans="2:109" hidden="1" x14ac:dyDescent="0.2">
      <c r="B188" s="320">
        <f>X$35</f>
        <v>44723</v>
      </c>
      <c r="C188" s="28">
        <f>X$48</f>
        <v>0</v>
      </c>
      <c r="AQ188" s="61"/>
      <c r="AR188" s="1">
        <f>COUNTIF($AS$176:$AS187,$AS188)</f>
        <v>1</v>
      </c>
      <c r="AS188" s="1" t="str">
        <f t="shared" si="59"/>
        <v>0262314</v>
      </c>
      <c r="AU188" s="1" t="str">
        <f t="shared" si="60"/>
        <v>0262314</v>
      </c>
      <c r="AV188" s="1">
        <f>COUNTIF($AS$176:$AS187,$AS188)</f>
        <v>1</v>
      </c>
      <c r="AW188" s="8" t="str">
        <f t="shared" si="61"/>
        <v>Ignore me</v>
      </c>
      <c r="AX188" s="261">
        <f t="array" ref="AX188">IF(SUM($C$176:$C$182)=0,$D$19,MIN(IF($C$176:$C$182&gt;0,$B$176:$B$182)))</f>
        <v>44711</v>
      </c>
      <c r="AY188" s="261">
        <f t="array" ref="AY188">IF(SUM($C$176:$C$182)=0,$AB$19,MAX(IF($C$176:$C$182&gt;0,$B$176:$B$182)))</f>
        <v>44717</v>
      </c>
      <c r="AZ188" s="262">
        <f t="shared" ref="AZ188:AZ193" si="66">$H$109</f>
        <v>0</v>
      </c>
      <c r="BA188" s="226">
        <f t="shared" si="43"/>
        <v>0</v>
      </c>
      <c r="BB188" s="263">
        <f>$AY$166</f>
        <v>8.1999999999999993</v>
      </c>
      <c r="BC188" s="226">
        <f t="shared" si="44"/>
        <v>0</v>
      </c>
      <c r="BD188" s="263">
        <f>$AY$166</f>
        <v>8.1999999999999993</v>
      </c>
      <c r="BE188" s="226">
        <f t="shared" si="45"/>
        <v>0</v>
      </c>
      <c r="BF188" s="263">
        <f>$AY$166</f>
        <v>8.1999999999999993</v>
      </c>
      <c r="BG188" s="226">
        <f t="shared" si="46"/>
        <v>0</v>
      </c>
      <c r="BH188" s="263">
        <f>$AY$166</f>
        <v>8.1999999999999993</v>
      </c>
      <c r="BI188" s="226">
        <f t="shared" si="47"/>
        <v>0</v>
      </c>
      <c r="BJ188" s="263">
        <f>$AY$166</f>
        <v>8.1999999999999993</v>
      </c>
      <c r="BK188" s="226">
        <f t="shared" si="48"/>
        <v>0</v>
      </c>
      <c r="BL188" s="263">
        <f>$AY$166</f>
        <v>8.1999999999999993</v>
      </c>
      <c r="BM188" s="226">
        <f t="shared" si="49"/>
        <v>0</v>
      </c>
      <c r="BN188" s="263">
        <f>$AY$166</f>
        <v>8.1999999999999993</v>
      </c>
      <c r="BO188" s="226">
        <f t="shared" si="50"/>
        <v>0</v>
      </c>
      <c r="BP188" s="263">
        <f>$AY$166</f>
        <v>8.1999999999999993</v>
      </c>
      <c r="BQ188" s="226">
        <f t="shared" si="51"/>
        <v>0</v>
      </c>
      <c r="BR188" s="263">
        <f>$AY$166</f>
        <v>8.1999999999999993</v>
      </c>
      <c r="BS188" s="226">
        <f t="shared" si="52"/>
        <v>0</v>
      </c>
      <c r="BT188" s="263">
        <f>$AY$166</f>
        <v>8.1999999999999993</v>
      </c>
      <c r="BU188" s="226">
        <f t="shared" si="53"/>
        <v>0</v>
      </c>
      <c r="BV188" s="263">
        <f>$AY$166</f>
        <v>8.1999999999999993</v>
      </c>
      <c r="BW188" s="226">
        <f t="shared" si="54"/>
        <v>0</v>
      </c>
      <c r="BX188" s="263">
        <f>$AY$166</f>
        <v>8.1999999999999993</v>
      </c>
      <c r="BY188" s="226">
        <f t="shared" si="55"/>
        <v>0</v>
      </c>
      <c r="BZ188" s="263">
        <f>$AY$166</f>
        <v>8.1999999999999993</v>
      </c>
      <c r="CA188" s="226">
        <f t="shared" si="56"/>
        <v>0</v>
      </c>
      <c r="CB188" s="263">
        <f>$AY$166</f>
        <v>8.1999999999999993</v>
      </c>
      <c r="CC188" s="226">
        <f t="shared" si="57"/>
        <v>0</v>
      </c>
      <c r="CD188" s="263">
        <f>$AY$166</f>
        <v>8.1999999999999993</v>
      </c>
      <c r="CE188" s="226">
        <f t="shared" si="58"/>
        <v>0</v>
      </c>
      <c r="CF188" s="263">
        <f>$AY$166</f>
        <v>8.1999999999999993</v>
      </c>
      <c r="CG188" s="158">
        <v>0</v>
      </c>
      <c r="CH188" s="158">
        <v>0</v>
      </c>
      <c r="CI188" s="158">
        <v>0</v>
      </c>
      <c r="CZ188" s="1" t="s">
        <v>141</v>
      </c>
      <c r="DA188" s="1" t="s">
        <v>114</v>
      </c>
      <c r="DB188" s="1">
        <f t="shared" si="63"/>
        <v>4016</v>
      </c>
      <c r="DC188" s="1">
        <f t="shared" si="64"/>
        <v>0</v>
      </c>
      <c r="DD188" s="158">
        <f t="shared" si="65"/>
        <v>13.6</v>
      </c>
      <c r="DE188" s="158"/>
    </row>
    <row r="189" spans="2:109" hidden="1" x14ac:dyDescent="0.2">
      <c r="B189" s="320">
        <f>AB$35</f>
        <v>44724</v>
      </c>
      <c r="C189" s="28">
        <f>AB$48</f>
        <v>0</v>
      </c>
      <c r="AQ189" s="61"/>
      <c r="AR189" s="1">
        <f>COUNTIF($AS$176:$AS188,$AS189)</f>
        <v>1</v>
      </c>
      <c r="AS189" s="1" t="str">
        <f t="shared" si="59"/>
        <v>0303900</v>
      </c>
      <c r="AU189" s="1" t="str">
        <f t="shared" si="60"/>
        <v>0303900</v>
      </c>
      <c r="AV189" s="1">
        <f>COUNTIF($AS$176:$AS188,$AS189)</f>
        <v>1</v>
      </c>
      <c r="AW189" s="8" t="str">
        <f t="shared" si="61"/>
        <v>Ignore me</v>
      </c>
      <c r="AX189" s="261">
        <f t="array" ref="AX189">IF(SUM($C$176:$C$182)=0,$D$19,MIN(IF($C$176:$C$182&gt;0,$B$176:$B$182)))</f>
        <v>44711</v>
      </c>
      <c r="AY189" s="261">
        <f t="array" ref="AY189">IF(SUM($C$176:$C$182)=0,$AB$19,MAX(IF($C$176:$C$182&gt;0,$B$176:$B$182)))</f>
        <v>44717</v>
      </c>
      <c r="AZ189" s="262">
        <f t="shared" si="66"/>
        <v>0</v>
      </c>
      <c r="BA189" s="226">
        <f t="shared" si="43"/>
        <v>0</v>
      </c>
      <c r="BB189" s="263">
        <f>$AY$167</f>
        <v>9.5</v>
      </c>
      <c r="BC189" s="226">
        <f t="shared" si="44"/>
        <v>0</v>
      </c>
      <c r="BD189" s="263">
        <f>$AY$167</f>
        <v>9.5</v>
      </c>
      <c r="BE189" s="226">
        <f t="shared" si="45"/>
        <v>0</v>
      </c>
      <c r="BF189" s="263">
        <f>$AY$167</f>
        <v>9.5</v>
      </c>
      <c r="BG189" s="226">
        <f t="shared" si="46"/>
        <v>0</v>
      </c>
      <c r="BH189" s="263">
        <f>$AY$167</f>
        <v>9.5</v>
      </c>
      <c r="BI189" s="226">
        <f t="shared" si="47"/>
        <v>0</v>
      </c>
      <c r="BJ189" s="263">
        <f>$AY$167</f>
        <v>9.5</v>
      </c>
      <c r="BK189" s="226">
        <f t="shared" si="48"/>
        <v>0</v>
      </c>
      <c r="BL189" s="263">
        <f>$AY$167</f>
        <v>9.5</v>
      </c>
      <c r="BM189" s="226">
        <f t="shared" si="49"/>
        <v>0</v>
      </c>
      <c r="BN189" s="263">
        <f>$AY$167</f>
        <v>9.5</v>
      </c>
      <c r="BO189" s="226">
        <f t="shared" si="50"/>
        <v>0</v>
      </c>
      <c r="BP189" s="263">
        <f>$AY$167</f>
        <v>9.5</v>
      </c>
      <c r="BQ189" s="226">
        <f t="shared" si="51"/>
        <v>0</v>
      </c>
      <c r="BR189" s="263">
        <f>$AY$167</f>
        <v>9.5</v>
      </c>
      <c r="BS189" s="226">
        <f t="shared" si="52"/>
        <v>0</v>
      </c>
      <c r="BT189" s="263">
        <f>$AY$167</f>
        <v>9.5</v>
      </c>
      <c r="BU189" s="226">
        <f t="shared" si="53"/>
        <v>0</v>
      </c>
      <c r="BV189" s="263">
        <f>$AY$167</f>
        <v>9.5</v>
      </c>
      <c r="BW189" s="226">
        <f t="shared" si="54"/>
        <v>0</v>
      </c>
      <c r="BX189" s="263">
        <f>$AY$167</f>
        <v>9.5</v>
      </c>
      <c r="BY189" s="226">
        <f t="shared" si="55"/>
        <v>0</v>
      </c>
      <c r="BZ189" s="263">
        <f>$AY$167</f>
        <v>9.5</v>
      </c>
      <c r="CA189" s="226">
        <f t="shared" si="56"/>
        <v>0</v>
      </c>
      <c r="CB189" s="263">
        <f>$AY$167</f>
        <v>9.5</v>
      </c>
      <c r="CC189" s="226">
        <f t="shared" si="57"/>
        <v>0</v>
      </c>
      <c r="CD189" s="263">
        <f>$AY$167</f>
        <v>9.5</v>
      </c>
      <c r="CE189" s="226">
        <f t="shared" si="58"/>
        <v>0</v>
      </c>
      <c r="CF189" s="263">
        <f>$AY$167</f>
        <v>9.5</v>
      </c>
      <c r="CG189" s="158">
        <v>0</v>
      </c>
      <c r="CH189" s="158">
        <v>0</v>
      </c>
      <c r="CI189" s="158">
        <v>0</v>
      </c>
      <c r="CZ189" s="1" t="s">
        <v>143</v>
      </c>
      <c r="DA189" s="1" t="s">
        <v>112</v>
      </c>
      <c r="DB189" s="1" t="str">
        <f t="shared" si="63"/>
        <v>----</v>
      </c>
      <c r="DC189" s="1">
        <f t="shared" si="64"/>
        <v>0</v>
      </c>
      <c r="DD189" s="158">
        <f t="shared" si="65"/>
        <v>9.5</v>
      </c>
      <c r="DE189" s="158"/>
    </row>
    <row r="190" spans="2:109" hidden="1" x14ac:dyDescent="0.2">
      <c r="B190" s="320">
        <f>D$51</f>
        <v>44725</v>
      </c>
      <c r="C190" s="29">
        <f>D$64</f>
        <v>40.799999999999997</v>
      </c>
      <c r="AQ190" s="61"/>
      <c r="AR190" s="1">
        <f>COUNTIF($AS$176:$AS189,$AS190)</f>
        <v>1</v>
      </c>
      <c r="AS190" s="1" t="str">
        <f t="shared" si="59"/>
        <v>0435057</v>
      </c>
      <c r="AU190" s="1" t="str">
        <f t="shared" si="60"/>
        <v>0435057</v>
      </c>
      <c r="AV190" s="1">
        <f>COUNTIF($AS$176:$AS189,$AS190)</f>
        <v>1</v>
      </c>
      <c r="AW190" s="8" t="str">
        <f t="shared" si="61"/>
        <v>Ignore me</v>
      </c>
      <c r="AX190" s="261">
        <f t="array" ref="AX190">IF(SUM($C$176:$C$182)=0,$D$19,MIN(IF($C$176:$C$182&gt;0,$B$176:$B$182)))</f>
        <v>44711</v>
      </c>
      <c r="AY190" s="261">
        <f t="array" ref="AY190">IF(SUM($C$176:$C$182)=0,$AB$19,MAX(IF($C$176:$C$182&gt;0,$B$176:$B$182)))</f>
        <v>44717</v>
      </c>
      <c r="AZ190" s="262">
        <f t="shared" si="66"/>
        <v>0</v>
      </c>
      <c r="BA190" s="226">
        <f t="shared" si="43"/>
        <v>0</v>
      </c>
      <c r="BB190" s="263">
        <f>$AY$168</f>
        <v>13.6</v>
      </c>
      <c r="BC190" s="226">
        <f t="shared" si="44"/>
        <v>0</v>
      </c>
      <c r="BD190" s="263">
        <f>$AY$168</f>
        <v>13.6</v>
      </c>
      <c r="BE190" s="226">
        <f t="shared" si="45"/>
        <v>0</v>
      </c>
      <c r="BF190" s="263">
        <f>$AY$168</f>
        <v>13.6</v>
      </c>
      <c r="BG190" s="226">
        <f t="shared" si="46"/>
        <v>0</v>
      </c>
      <c r="BH190" s="263">
        <f>$AY$168</f>
        <v>13.6</v>
      </c>
      <c r="BI190" s="226">
        <f t="shared" si="47"/>
        <v>0</v>
      </c>
      <c r="BJ190" s="263">
        <f>$AY$168</f>
        <v>13.6</v>
      </c>
      <c r="BK190" s="226">
        <f t="shared" si="48"/>
        <v>0</v>
      </c>
      <c r="BL190" s="263">
        <f>$AY$168</f>
        <v>13.6</v>
      </c>
      <c r="BM190" s="226">
        <f t="shared" si="49"/>
        <v>0</v>
      </c>
      <c r="BN190" s="263">
        <f>$AY$168</f>
        <v>13.6</v>
      </c>
      <c r="BO190" s="226">
        <f t="shared" si="50"/>
        <v>0</v>
      </c>
      <c r="BP190" s="263">
        <f>$AY$168</f>
        <v>13.6</v>
      </c>
      <c r="BQ190" s="226">
        <f t="shared" si="51"/>
        <v>0</v>
      </c>
      <c r="BR190" s="263">
        <f>$AY$168</f>
        <v>13.6</v>
      </c>
      <c r="BS190" s="226">
        <f t="shared" si="52"/>
        <v>0</v>
      </c>
      <c r="BT190" s="263">
        <f>$AY$168</f>
        <v>13.6</v>
      </c>
      <c r="BU190" s="226">
        <f t="shared" si="53"/>
        <v>0</v>
      </c>
      <c r="BV190" s="263">
        <f>$AY$168</f>
        <v>13.6</v>
      </c>
      <c r="BW190" s="226">
        <f t="shared" si="54"/>
        <v>0</v>
      </c>
      <c r="BX190" s="263">
        <f>$AY$168</f>
        <v>13.6</v>
      </c>
      <c r="BY190" s="226">
        <f t="shared" si="55"/>
        <v>0</v>
      </c>
      <c r="BZ190" s="263">
        <f>$AY$168</f>
        <v>13.6</v>
      </c>
      <c r="CA190" s="226">
        <f t="shared" si="56"/>
        <v>0</v>
      </c>
      <c r="CB190" s="263">
        <f>$AY$168</f>
        <v>13.6</v>
      </c>
      <c r="CC190" s="226">
        <f t="shared" si="57"/>
        <v>0</v>
      </c>
      <c r="CD190" s="263">
        <f>$AY$168</f>
        <v>13.6</v>
      </c>
      <c r="CE190" s="226">
        <f t="shared" si="58"/>
        <v>0</v>
      </c>
      <c r="CF190" s="263">
        <f>$AY$168</f>
        <v>13.6</v>
      </c>
      <c r="CG190" s="158">
        <v>0</v>
      </c>
      <c r="CH190" s="158">
        <v>0</v>
      </c>
      <c r="CI190" s="158">
        <v>0</v>
      </c>
      <c r="CZ190" s="1" t="s">
        <v>143</v>
      </c>
      <c r="DA190" s="1" t="s">
        <v>113</v>
      </c>
      <c r="DB190" s="1" t="str">
        <f t="shared" si="63"/>
        <v>----</v>
      </c>
      <c r="DC190" s="1">
        <f t="shared" si="64"/>
        <v>0</v>
      </c>
      <c r="DD190" s="158">
        <f t="shared" si="65"/>
        <v>9.5</v>
      </c>
      <c r="DE190" s="158"/>
    </row>
    <row r="191" spans="2:109" hidden="1" x14ac:dyDescent="0.2">
      <c r="B191" s="320">
        <f>H$51</f>
        <v>44726</v>
      </c>
      <c r="C191" s="29">
        <f>H$64</f>
        <v>40.799999999999997</v>
      </c>
      <c r="AQ191" s="61"/>
      <c r="AR191" s="1">
        <f>COUNTIF($AS$176:$AS190,$AS191)</f>
        <v>3</v>
      </c>
      <c r="AS191" s="1" t="str">
        <f t="shared" si="59"/>
        <v>00</v>
      </c>
      <c r="AU191" s="1" t="str">
        <f t="shared" si="60"/>
        <v>00</v>
      </c>
      <c r="AV191" s="1">
        <f>COUNTIF($AS$176:$AS190,$AS191)</f>
        <v>3</v>
      </c>
      <c r="AW191" s="8" t="str">
        <f t="shared" si="61"/>
        <v>Ignore me</v>
      </c>
      <c r="AX191" s="261">
        <f t="array" ref="AX191">IF(SUM($C$176:$C$182)=0,$D$19,MIN(IF($C$176:$C$182&gt;0,$B$176:$B$182)))</f>
        <v>44711</v>
      </c>
      <c r="AY191" s="261">
        <f t="array" ref="AY191">IF(SUM($C$176:$C$182)=0,$AB$19,MAX(IF($C$176:$C$182&gt;0,$B$176:$B$182)))</f>
        <v>44717</v>
      </c>
      <c r="AZ191" s="262">
        <f t="shared" si="66"/>
        <v>0</v>
      </c>
      <c r="BA191" s="226">
        <f t="shared" si="43"/>
        <v>0</v>
      </c>
      <c r="BB191" s="263">
        <f>$AY$169</f>
        <v>0</v>
      </c>
      <c r="BC191" s="226">
        <f t="shared" si="44"/>
        <v>0</v>
      </c>
      <c r="BD191" s="263">
        <f>$AY$169</f>
        <v>0</v>
      </c>
      <c r="BE191" s="226">
        <f t="shared" si="45"/>
        <v>0</v>
      </c>
      <c r="BF191" s="263">
        <f>$AY$169</f>
        <v>0</v>
      </c>
      <c r="BG191" s="226">
        <f t="shared" si="46"/>
        <v>0</v>
      </c>
      <c r="BH191" s="263">
        <f>$AY$169</f>
        <v>0</v>
      </c>
      <c r="BI191" s="226">
        <f t="shared" si="47"/>
        <v>0</v>
      </c>
      <c r="BJ191" s="263">
        <f>$AY$169</f>
        <v>0</v>
      </c>
      <c r="BK191" s="226">
        <f t="shared" si="48"/>
        <v>0</v>
      </c>
      <c r="BL191" s="263">
        <f>$AY$169</f>
        <v>0</v>
      </c>
      <c r="BM191" s="226">
        <f t="shared" si="49"/>
        <v>0</v>
      </c>
      <c r="BN191" s="263">
        <f>$AY$169</f>
        <v>0</v>
      </c>
      <c r="BO191" s="226">
        <f t="shared" si="50"/>
        <v>0</v>
      </c>
      <c r="BP191" s="263">
        <f>$AY$169</f>
        <v>0</v>
      </c>
      <c r="BQ191" s="226">
        <f t="shared" si="51"/>
        <v>0</v>
      </c>
      <c r="BR191" s="263">
        <f>$AY$169</f>
        <v>0</v>
      </c>
      <c r="BS191" s="226">
        <f t="shared" si="52"/>
        <v>0</v>
      </c>
      <c r="BT191" s="263">
        <f>$AY$169</f>
        <v>0</v>
      </c>
      <c r="BU191" s="226">
        <f t="shared" si="53"/>
        <v>0</v>
      </c>
      <c r="BV191" s="263">
        <f>$AY$169</f>
        <v>0</v>
      </c>
      <c r="BW191" s="226">
        <f t="shared" si="54"/>
        <v>0</v>
      </c>
      <c r="BX191" s="263">
        <f>$AY$169</f>
        <v>0</v>
      </c>
      <c r="BY191" s="226">
        <f t="shared" si="55"/>
        <v>0</v>
      </c>
      <c r="BZ191" s="263">
        <f>$AY$169</f>
        <v>0</v>
      </c>
      <c r="CA191" s="226">
        <f t="shared" si="56"/>
        <v>0</v>
      </c>
      <c r="CB191" s="263">
        <f>$AY$169</f>
        <v>0</v>
      </c>
      <c r="CC191" s="226">
        <f t="shared" si="57"/>
        <v>0</v>
      </c>
      <c r="CD191" s="263">
        <f>$AY$169</f>
        <v>0</v>
      </c>
      <c r="CE191" s="226">
        <f t="shared" si="58"/>
        <v>0</v>
      </c>
      <c r="CF191" s="263">
        <f>$AY$169</f>
        <v>0</v>
      </c>
      <c r="CG191" s="158">
        <v>0</v>
      </c>
      <c r="CH191" s="158">
        <v>0</v>
      </c>
      <c r="CI191" s="158">
        <v>0</v>
      </c>
      <c r="CZ191" s="1" t="s">
        <v>143</v>
      </c>
      <c r="DA191" s="1" t="s">
        <v>114</v>
      </c>
      <c r="DB191" s="1" t="str">
        <f t="shared" si="63"/>
        <v>----</v>
      </c>
      <c r="DC191" s="1">
        <f t="shared" si="64"/>
        <v>0</v>
      </c>
      <c r="DD191" s="158">
        <f t="shared" si="65"/>
        <v>9.5</v>
      </c>
      <c r="DE191" s="158"/>
    </row>
    <row r="192" spans="2:109" hidden="1" x14ac:dyDescent="0.2">
      <c r="B192" s="320">
        <f>L$51</f>
        <v>44727</v>
      </c>
      <c r="C192" s="29">
        <f>L$64</f>
        <v>68</v>
      </c>
      <c r="AQ192" s="61"/>
      <c r="AR192" s="1">
        <f>COUNTIF($AS$176:$AS191,$AS192)</f>
        <v>4</v>
      </c>
      <c r="AS192" s="1" t="str">
        <f t="shared" si="59"/>
        <v>00</v>
      </c>
      <c r="AU192" s="1" t="str">
        <f t="shared" si="60"/>
        <v>00</v>
      </c>
      <c r="AV192" s="1">
        <f>COUNTIF($AS$176:$AS191,$AS192)</f>
        <v>4</v>
      </c>
      <c r="AW192" s="8" t="str">
        <f t="shared" si="61"/>
        <v>Ignore me</v>
      </c>
      <c r="AX192" s="261">
        <f t="array" ref="AX192">IF(SUM($C$176:$C$182)=0,$D$19,MIN(IF($C$176:$C$182&gt;0,$B$176:$B$182)))</f>
        <v>44711</v>
      </c>
      <c r="AY192" s="261">
        <f t="array" ref="AY192">IF(SUM($C$176:$C$182)=0,$AB$19,MAX(IF($C$176:$C$182&gt;0,$B$176:$B$182)))</f>
        <v>44717</v>
      </c>
      <c r="AZ192" s="262">
        <f t="shared" si="66"/>
        <v>0</v>
      </c>
      <c r="BA192" s="226">
        <f t="shared" si="43"/>
        <v>0</v>
      </c>
      <c r="BB192" s="263">
        <f>$AY$170</f>
        <v>0</v>
      </c>
      <c r="BC192" s="226">
        <f t="shared" si="44"/>
        <v>0</v>
      </c>
      <c r="BD192" s="263">
        <f>$AY$170</f>
        <v>0</v>
      </c>
      <c r="BE192" s="226">
        <f t="shared" si="45"/>
        <v>0</v>
      </c>
      <c r="BF192" s="263">
        <f>$AY$170</f>
        <v>0</v>
      </c>
      <c r="BG192" s="226">
        <f t="shared" si="46"/>
        <v>0</v>
      </c>
      <c r="BH192" s="263">
        <f>$AY$170</f>
        <v>0</v>
      </c>
      <c r="BI192" s="226">
        <f t="shared" si="47"/>
        <v>0</v>
      </c>
      <c r="BJ192" s="263">
        <f>$AY$170</f>
        <v>0</v>
      </c>
      <c r="BK192" s="226">
        <f t="shared" si="48"/>
        <v>0</v>
      </c>
      <c r="BL192" s="263">
        <f>$AY$170</f>
        <v>0</v>
      </c>
      <c r="BM192" s="226">
        <f t="shared" si="49"/>
        <v>0</v>
      </c>
      <c r="BN192" s="263">
        <f>$AY$170</f>
        <v>0</v>
      </c>
      <c r="BO192" s="226">
        <f t="shared" si="50"/>
        <v>0</v>
      </c>
      <c r="BP192" s="263">
        <f>$AY$170</f>
        <v>0</v>
      </c>
      <c r="BQ192" s="226">
        <f t="shared" si="51"/>
        <v>0</v>
      </c>
      <c r="BR192" s="263">
        <f>$AY$170</f>
        <v>0</v>
      </c>
      <c r="BS192" s="226">
        <f t="shared" si="52"/>
        <v>0</v>
      </c>
      <c r="BT192" s="263">
        <f>$AY$170</f>
        <v>0</v>
      </c>
      <c r="BU192" s="226">
        <f t="shared" si="53"/>
        <v>0</v>
      </c>
      <c r="BV192" s="263">
        <f>$AY$170</f>
        <v>0</v>
      </c>
      <c r="BW192" s="226">
        <f t="shared" si="54"/>
        <v>0</v>
      </c>
      <c r="BX192" s="263">
        <f>$AY$170</f>
        <v>0</v>
      </c>
      <c r="BY192" s="226">
        <f t="shared" si="55"/>
        <v>0</v>
      </c>
      <c r="BZ192" s="263">
        <f>$AY$170</f>
        <v>0</v>
      </c>
      <c r="CA192" s="226">
        <f t="shared" si="56"/>
        <v>0</v>
      </c>
      <c r="CB192" s="263">
        <f>$AY$170</f>
        <v>0</v>
      </c>
      <c r="CC192" s="226">
        <f t="shared" si="57"/>
        <v>0</v>
      </c>
      <c r="CD192" s="263">
        <f>$AY$170</f>
        <v>0</v>
      </c>
      <c r="CE192" s="226">
        <f t="shared" si="58"/>
        <v>0</v>
      </c>
      <c r="CF192" s="263">
        <f>$AY$170</f>
        <v>0</v>
      </c>
      <c r="CG192" s="158">
        <v>0</v>
      </c>
      <c r="CH192" s="158">
        <v>0</v>
      </c>
      <c r="CI192" s="158">
        <v>0</v>
      </c>
      <c r="CZ192" s="1" t="s">
        <v>143</v>
      </c>
      <c r="DA192" s="1" t="s">
        <v>112</v>
      </c>
      <c r="DB192" s="1" t="str">
        <f t="shared" si="63"/>
        <v>----</v>
      </c>
      <c r="DC192" s="1">
        <f t="shared" si="64"/>
        <v>0</v>
      </c>
      <c r="DD192" s="158">
        <f t="shared" si="65"/>
        <v>9.5</v>
      </c>
      <c r="DE192" s="158"/>
    </row>
    <row r="193" spans="2:109" hidden="1" x14ac:dyDescent="0.2">
      <c r="B193" s="320">
        <f>P$51</f>
        <v>44728</v>
      </c>
      <c r="C193" s="29">
        <f>P$64</f>
        <v>40.799999999999997</v>
      </c>
      <c r="AQ193" s="61"/>
      <c r="AR193" s="1">
        <f>COUNTIF($AS$176:$AS192,$AS193)</f>
        <v>5</v>
      </c>
      <c r="AS193" s="1" t="str">
        <f t="shared" si="59"/>
        <v>00</v>
      </c>
      <c r="AU193" s="1" t="str">
        <f t="shared" si="60"/>
        <v>00</v>
      </c>
      <c r="AV193" s="1">
        <f>COUNTIF($AS$176:$AS192,$AS193)</f>
        <v>5</v>
      </c>
      <c r="AW193" s="8" t="str">
        <f t="shared" si="61"/>
        <v>Ignore me</v>
      </c>
      <c r="AX193" s="261">
        <f t="array" ref="AX193">IF(SUM($C$176:$C$182)=0,$D$19,MIN(IF($C$176:$C$182&gt;0,$B$176:$B$182)))</f>
        <v>44711</v>
      </c>
      <c r="AY193" s="261">
        <f t="array" ref="AY193">IF(SUM($C$176:$C$182)=0,$AB$19,MAX(IF($C$176:$C$182&gt;0,$B$176:$B$182)))</f>
        <v>44717</v>
      </c>
      <c r="AZ193" s="262">
        <f t="shared" si="66"/>
        <v>0</v>
      </c>
      <c r="BA193" s="226">
        <f t="shared" si="43"/>
        <v>0</v>
      </c>
      <c r="BB193" s="263">
        <f>$AY$171</f>
        <v>0</v>
      </c>
      <c r="BC193" s="226">
        <f t="shared" si="44"/>
        <v>0</v>
      </c>
      <c r="BD193" s="263">
        <f>$AY$171</f>
        <v>0</v>
      </c>
      <c r="BE193" s="226">
        <f t="shared" si="45"/>
        <v>0</v>
      </c>
      <c r="BF193" s="263">
        <f>$AY$171</f>
        <v>0</v>
      </c>
      <c r="BG193" s="226">
        <f t="shared" si="46"/>
        <v>0</v>
      </c>
      <c r="BH193" s="263">
        <f>$AY$171</f>
        <v>0</v>
      </c>
      <c r="BI193" s="226">
        <f t="shared" si="47"/>
        <v>0</v>
      </c>
      <c r="BJ193" s="263">
        <f>$AY$171</f>
        <v>0</v>
      </c>
      <c r="BK193" s="226">
        <f t="shared" si="48"/>
        <v>0</v>
      </c>
      <c r="BL193" s="263">
        <f>$AY$171</f>
        <v>0</v>
      </c>
      <c r="BM193" s="226">
        <f t="shared" si="49"/>
        <v>0</v>
      </c>
      <c r="BN193" s="263">
        <f>$AY$171</f>
        <v>0</v>
      </c>
      <c r="BO193" s="226">
        <f t="shared" si="50"/>
        <v>0</v>
      </c>
      <c r="BP193" s="263">
        <f>$AY$171</f>
        <v>0</v>
      </c>
      <c r="BQ193" s="226">
        <f t="shared" si="51"/>
        <v>0</v>
      </c>
      <c r="BR193" s="263">
        <f>$AY$171</f>
        <v>0</v>
      </c>
      <c r="BS193" s="226">
        <f t="shared" si="52"/>
        <v>0</v>
      </c>
      <c r="BT193" s="263">
        <f>$AY$171</f>
        <v>0</v>
      </c>
      <c r="BU193" s="226">
        <f t="shared" si="53"/>
        <v>0</v>
      </c>
      <c r="BV193" s="263">
        <f>$AY$171</f>
        <v>0</v>
      </c>
      <c r="BW193" s="226">
        <f t="shared" si="54"/>
        <v>0</v>
      </c>
      <c r="BX193" s="263">
        <f>$AY$171</f>
        <v>0</v>
      </c>
      <c r="BY193" s="226">
        <f t="shared" si="55"/>
        <v>0</v>
      </c>
      <c r="BZ193" s="263">
        <f>$AY$171</f>
        <v>0</v>
      </c>
      <c r="CA193" s="226">
        <f t="shared" si="56"/>
        <v>0</v>
      </c>
      <c r="CB193" s="263">
        <f>$AY$171</f>
        <v>0</v>
      </c>
      <c r="CC193" s="226">
        <f t="shared" si="57"/>
        <v>0</v>
      </c>
      <c r="CD193" s="263">
        <f>$AY$171</f>
        <v>0</v>
      </c>
      <c r="CE193" s="226">
        <f t="shared" si="58"/>
        <v>0</v>
      </c>
      <c r="CF193" s="263">
        <f>$AY$171</f>
        <v>0</v>
      </c>
      <c r="CG193" s="158">
        <v>0</v>
      </c>
      <c r="CH193" s="158">
        <v>0</v>
      </c>
      <c r="CI193" s="158">
        <v>0</v>
      </c>
      <c r="CZ193" s="1" t="s">
        <v>143</v>
      </c>
      <c r="DA193" s="1" t="s">
        <v>113</v>
      </c>
      <c r="DB193" s="1" t="str">
        <f t="shared" si="63"/>
        <v>----</v>
      </c>
      <c r="DC193" s="1">
        <f t="shared" si="64"/>
        <v>0</v>
      </c>
      <c r="DD193" s="158">
        <f t="shared" si="65"/>
        <v>9.5</v>
      </c>
      <c r="DE193" s="158"/>
    </row>
    <row r="194" spans="2:109" hidden="1" x14ac:dyDescent="0.2">
      <c r="B194" s="320">
        <f>T$51</f>
        <v>44729</v>
      </c>
      <c r="C194" s="29">
        <f>T$64</f>
        <v>0</v>
      </c>
      <c r="AQ194" s="61"/>
      <c r="AR194" s="1">
        <f>COUNTIF($AS$176:$AS193,$AS194)</f>
        <v>0</v>
      </c>
      <c r="AS194" s="1" t="str">
        <f t="shared" si="59"/>
        <v>9262408</v>
      </c>
      <c r="AU194" s="1" t="str">
        <f t="shared" si="60"/>
        <v>9262408</v>
      </c>
      <c r="AV194" s="1">
        <f>COUNTIF($AS$176:$AS193,$AS194)</f>
        <v>0</v>
      </c>
      <c r="AW194" s="8" t="str">
        <f t="shared" si="61"/>
        <v>Ignore me</v>
      </c>
      <c r="AX194" s="264">
        <f t="array" ref="AX194">IF(SUM($C$183:$C$189)=0,$D$35,MIN(IF($C$183:$C$189&gt;0,$B$183:$B$189)))</f>
        <v>44722</v>
      </c>
      <c r="AY194" s="264">
        <f t="array" ref="AY194">IF(SUM($C$183:$C$189)=0,$AB$35,MAX(IF($C$183:$C$189&gt;0,$B$183:$B$189)))</f>
        <v>44722</v>
      </c>
      <c r="AZ194" s="265">
        <f t="shared" ref="AZ194:AZ199" si="67">$H$107</f>
        <v>9</v>
      </c>
      <c r="BA194" s="228">
        <f t="shared" ref="BA194:BA211" si="68">SUMPRODUCT(($BD$146:$BD$163=$AZ194)*($BE$146:$BE$163=BA$173)*($BG$146:$BG$163=BB194)*$BF$146:$BF$163)</f>
        <v>0</v>
      </c>
      <c r="BB194" s="28">
        <f>$BE$166</f>
        <v>8.1999999999999993</v>
      </c>
      <c r="BC194" s="228">
        <f t="shared" ref="BC194:BC210" si="69">SUMPRODUCT(($BD$146:$BD$163=$AZ194)*($BE$146:$BE$163=BC$173)*($BG$146:$BG$163=BD194)*$BF$146:$BF$163)</f>
        <v>0</v>
      </c>
      <c r="BD194" s="28">
        <f>$BE$166</f>
        <v>8.1999999999999993</v>
      </c>
      <c r="BE194" s="228">
        <f t="shared" ref="BE194:BE210" si="70">SUMPRODUCT(($BD$146:$BD$163=$AZ194)*($BE$146:$BE$163=BE$173)*($BG$146:$BG$163=BF194)*$BF$146:$BF$163)</f>
        <v>0</v>
      </c>
      <c r="BF194" s="28">
        <f>$BE$166</f>
        <v>8.1999999999999993</v>
      </c>
      <c r="BG194" s="228">
        <f t="shared" ref="BG194:BG210" si="71">SUMPRODUCT(($BD$146:$BD$163=$AZ194)*($BE$146:$BE$163=BG$173)*($BG$146:$BG$163=BH194)*$BF$146:$BF$163)</f>
        <v>0</v>
      </c>
      <c r="BH194" s="28">
        <f>$BE$166</f>
        <v>8.1999999999999993</v>
      </c>
      <c r="BI194" s="228">
        <f t="shared" ref="BI194:BI210" si="72">SUMPRODUCT(($BD$146:$BD$163=$AZ194)*($BE$146:$BE$163=BI$173)*($BG$146:$BG$163=BJ194)*$BF$146:$BF$163)</f>
        <v>0</v>
      </c>
      <c r="BJ194" s="28">
        <f>$BE$166</f>
        <v>8.1999999999999993</v>
      </c>
      <c r="BK194" s="228">
        <f t="shared" ref="BK194:BK210" si="73">SUMPRODUCT(($BD$146:$BD$163=$AZ194)*($BE$146:$BE$163=BK$173)*($BG$146:$BG$163=BL194)*$BF$146:$BF$163)</f>
        <v>0</v>
      </c>
      <c r="BL194" s="28">
        <f>$BE$166</f>
        <v>8.1999999999999993</v>
      </c>
      <c r="BM194" s="228">
        <f t="shared" ref="BM194:BM210" si="74">SUMPRODUCT(($BD$146:$BD$163=$AZ194)*($BE$146:$BE$163=BM$173)*($BG$146:$BG$163=BN194)*$BF$146:$BF$163)</f>
        <v>0</v>
      </c>
      <c r="BN194" s="28">
        <f>$BE$166</f>
        <v>8.1999999999999993</v>
      </c>
      <c r="BO194" s="228">
        <f t="shared" ref="BO194:BO210" si="75">SUMPRODUCT(($BD$146:$BD$163=$AZ194)*($BE$146:$BE$163=BO$173)*($BG$146:$BG$163=BP194)*$BF$146:$BF$163)</f>
        <v>0</v>
      </c>
      <c r="BP194" s="28">
        <f>$BE$166</f>
        <v>8.1999999999999993</v>
      </c>
      <c r="BQ194" s="228">
        <f t="shared" ref="BQ194:BQ210" si="76">SUMPRODUCT(($BD$146:$BD$163=$AZ194)*($BE$146:$BE$163=BQ$173)*($BG$146:$BG$163=BR194)*$BF$146:$BF$163)</f>
        <v>0</v>
      </c>
      <c r="BR194" s="28">
        <f>$BE$166</f>
        <v>8.1999999999999993</v>
      </c>
      <c r="BS194" s="228">
        <f t="shared" ref="BS194:BS210" si="77">SUMPRODUCT(($BD$146:$BD$163=$AZ194)*($BE$146:$BE$163=BS$173)*($BG$146:$BG$163=BT194)*$BF$146:$BF$163)</f>
        <v>0</v>
      </c>
      <c r="BT194" s="28">
        <f>$BE$166</f>
        <v>8.1999999999999993</v>
      </c>
      <c r="BU194" s="228">
        <f t="shared" ref="BU194:BU210" si="78">SUMPRODUCT(($BD$146:$BD$163=$AZ194)*($BE$146:$BE$163=BU$173)*($BG$146:$BG$163=BV194)*$BF$146:$BF$163)</f>
        <v>0</v>
      </c>
      <c r="BV194" s="28">
        <f>$BE$166</f>
        <v>8.1999999999999993</v>
      </c>
      <c r="BW194" s="228">
        <f t="shared" ref="BW194:BW210" si="79">SUMPRODUCT(($BD$146:$BD$163=$AZ194)*($BE$146:$BE$163=BW$173)*($BG$146:$BG$163=BX194)*$BF$146:$BF$163)</f>
        <v>0</v>
      </c>
      <c r="BX194" s="28">
        <f>$BE$166</f>
        <v>8.1999999999999993</v>
      </c>
      <c r="BY194" s="228">
        <f t="shared" ref="BY194:BY210" si="80">SUMPRODUCT(($BD$146:$BD$163=$AZ194)*($BE$146:$BE$163=BY$173)*($BG$146:$BG$163=BZ194)*$BF$146:$BF$163)</f>
        <v>0</v>
      </c>
      <c r="BZ194" s="28">
        <f>$BE$166</f>
        <v>8.1999999999999993</v>
      </c>
      <c r="CA194" s="228">
        <f t="shared" ref="CA194:CA210" si="81">SUMPRODUCT(($BD$146:$BD$163=$AZ194)*($BE$146:$BE$163=CA$173)*($BG$146:$BG$163=CB194)*$BF$146:$BF$163)</f>
        <v>0</v>
      </c>
      <c r="CB194" s="28">
        <f>$BE$166</f>
        <v>8.1999999999999993</v>
      </c>
      <c r="CC194" s="228">
        <f t="shared" ref="CC194:CC210" si="82">SUMPRODUCT(($BD$146:$BD$163=$AZ194)*($BE$146:$BE$163=CC$173)*($BG$146:$BG$163=CD194)*$BF$146:$BF$163)</f>
        <v>0</v>
      </c>
      <c r="CD194" s="28">
        <f>$BE$166</f>
        <v>8.1999999999999993</v>
      </c>
      <c r="CE194" s="228">
        <f t="shared" ref="CE194:CE210" si="83">SUMPRODUCT(($BD$146:$BD$163=$AZ194)*($BE$146:$BE$163=CE$173)*($BG$146:$BG$163=CF194)*$BF$146:$BF$163)</f>
        <v>0</v>
      </c>
      <c r="CF194" s="28">
        <f>$BE$166</f>
        <v>8.1999999999999993</v>
      </c>
      <c r="CG194" s="158">
        <v>0</v>
      </c>
      <c r="CH194" s="158">
        <v>0</v>
      </c>
      <c r="CI194" s="158">
        <v>0</v>
      </c>
      <c r="CZ194" s="1" t="s">
        <v>143</v>
      </c>
      <c r="DA194" s="1" t="s">
        <v>114</v>
      </c>
      <c r="DB194" s="1" t="str">
        <f t="shared" si="63"/>
        <v>----</v>
      </c>
      <c r="DC194" s="1">
        <f t="shared" si="64"/>
        <v>0</v>
      </c>
      <c r="DD194" s="158">
        <f t="shared" si="65"/>
        <v>9.5</v>
      </c>
      <c r="DE194" s="158"/>
    </row>
    <row r="195" spans="2:109" hidden="1" x14ac:dyDescent="0.2">
      <c r="B195" s="320">
        <f>X$51</f>
        <v>44730</v>
      </c>
      <c r="C195" s="29">
        <f>X$64</f>
        <v>0</v>
      </c>
      <c r="AQ195" s="61"/>
      <c r="AR195" s="1">
        <f>COUNTIF($AS$176:$AS194,$AS195)</f>
        <v>0</v>
      </c>
      <c r="AS195" s="1" t="str">
        <f t="shared" si="59"/>
        <v>9304009</v>
      </c>
      <c r="AU195" s="1" t="str">
        <f t="shared" si="60"/>
        <v>9304009</v>
      </c>
      <c r="AV195" s="1">
        <f>COUNTIF($AS$176:$AS194,$AS195)</f>
        <v>0</v>
      </c>
      <c r="AW195" s="8" t="str">
        <f t="shared" si="61"/>
        <v>Ignore me</v>
      </c>
      <c r="AX195" s="264">
        <f t="array" ref="AX195">IF(SUM($C$183:$C$189)=0,$D$35,MIN(IF($C$183:$C$189&gt;0,$B$183:$B$189)))</f>
        <v>44722</v>
      </c>
      <c r="AY195" s="264">
        <f t="array" ref="AY195">IF(SUM($C$183:$C$189)=0,$AB$35,MAX(IF($C$183:$C$189&gt;0,$B$183:$B$189)))</f>
        <v>44722</v>
      </c>
      <c r="AZ195" s="265">
        <f t="shared" si="67"/>
        <v>9</v>
      </c>
      <c r="BA195" s="228">
        <f t="shared" si="68"/>
        <v>0</v>
      </c>
      <c r="BB195" s="28">
        <f>$BE$167</f>
        <v>9.5</v>
      </c>
      <c r="BC195" s="228">
        <f t="shared" si="69"/>
        <v>0</v>
      </c>
      <c r="BD195" s="28">
        <f>$BE$167</f>
        <v>9.5</v>
      </c>
      <c r="BE195" s="228">
        <f t="shared" si="70"/>
        <v>0</v>
      </c>
      <c r="BF195" s="28">
        <f>$BE$167</f>
        <v>9.5</v>
      </c>
      <c r="BG195" s="228">
        <f t="shared" si="71"/>
        <v>0</v>
      </c>
      <c r="BH195" s="28">
        <f>$BE$167</f>
        <v>9.5</v>
      </c>
      <c r="BI195" s="228">
        <f t="shared" si="72"/>
        <v>0</v>
      </c>
      <c r="BJ195" s="28">
        <f>$BE$167</f>
        <v>9.5</v>
      </c>
      <c r="BK195" s="228">
        <f t="shared" si="73"/>
        <v>0</v>
      </c>
      <c r="BL195" s="28">
        <f>$BE$167</f>
        <v>9.5</v>
      </c>
      <c r="BM195" s="228">
        <f t="shared" si="74"/>
        <v>0</v>
      </c>
      <c r="BN195" s="28">
        <f>$BE$167</f>
        <v>9.5</v>
      </c>
      <c r="BO195" s="228">
        <f t="shared" si="75"/>
        <v>0</v>
      </c>
      <c r="BP195" s="28">
        <f>$BE$167</f>
        <v>9.5</v>
      </c>
      <c r="BQ195" s="228">
        <f t="shared" si="76"/>
        <v>0</v>
      </c>
      <c r="BR195" s="28">
        <f>$BE$167</f>
        <v>9.5</v>
      </c>
      <c r="BS195" s="228">
        <f t="shared" si="77"/>
        <v>0</v>
      </c>
      <c r="BT195" s="28">
        <f>$BE$167</f>
        <v>9.5</v>
      </c>
      <c r="BU195" s="228">
        <f t="shared" si="78"/>
        <v>0</v>
      </c>
      <c r="BV195" s="28">
        <f>$BE$167</f>
        <v>9.5</v>
      </c>
      <c r="BW195" s="228">
        <f t="shared" si="79"/>
        <v>0</v>
      </c>
      <c r="BX195" s="28">
        <f>$BE$167</f>
        <v>9.5</v>
      </c>
      <c r="BY195" s="228">
        <f t="shared" si="80"/>
        <v>0</v>
      </c>
      <c r="BZ195" s="28">
        <f>$BE$167</f>
        <v>9.5</v>
      </c>
      <c r="CA195" s="228">
        <f t="shared" si="81"/>
        <v>0</v>
      </c>
      <c r="CB195" s="28">
        <f>$BE$167</f>
        <v>9.5</v>
      </c>
      <c r="CC195" s="228">
        <f t="shared" si="82"/>
        <v>0</v>
      </c>
      <c r="CD195" s="28">
        <f>$BE$167</f>
        <v>9.5</v>
      </c>
      <c r="CE195" s="228">
        <f t="shared" si="83"/>
        <v>0</v>
      </c>
      <c r="CF195" s="28">
        <f>$BE$167</f>
        <v>9.5</v>
      </c>
      <c r="CG195" s="158">
        <v>0</v>
      </c>
      <c r="CH195" s="158">
        <v>0</v>
      </c>
      <c r="CI195" s="158">
        <v>0</v>
      </c>
      <c r="CZ195" s="1" t="s">
        <v>144</v>
      </c>
      <c r="DA195" s="1" t="s">
        <v>112</v>
      </c>
      <c r="DB195" s="1" t="str">
        <f t="shared" si="63"/>
        <v>----</v>
      </c>
      <c r="DC195" s="1">
        <f t="shared" si="64"/>
        <v>0</v>
      </c>
      <c r="DD195" s="158">
        <f t="shared" si="65"/>
        <v>9.5</v>
      </c>
      <c r="DE195" s="158"/>
    </row>
    <row r="196" spans="2:109" hidden="1" x14ac:dyDescent="0.2">
      <c r="B196" s="320">
        <f>AB$51</f>
        <v>44731</v>
      </c>
      <c r="C196" s="29">
        <f>AB$64</f>
        <v>0</v>
      </c>
      <c r="AQ196" s="61"/>
      <c r="AR196" s="1">
        <f>COUNTIF($AS$176:$AS195,$AS196)</f>
        <v>0</v>
      </c>
      <c r="AS196" s="1" t="str">
        <f t="shared" si="59"/>
        <v>9441213</v>
      </c>
      <c r="AU196" s="1" t="str">
        <f t="shared" si="60"/>
        <v>9441213</v>
      </c>
      <c r="AV196" s="1">
        <f>COUNTIF($AS$176:$AS195,$AS196)</f>
        <v>0</v>
      </c>
      <c r="AW196" s="8" t="str">
        <f t="shared" si="61"/>
        <v>Claim</v>
      </c>
      <c r="AX196" s="264">
        <f t="array" ref="AX196">IF(SUM($C$183:$C$189)=0,$D$35,MIN(IF($C$183:$C$189&gt;0,$B$183:$B$189)))</f>
        <v>44722</v>
      </c>
      <c r="AY196" s="264">
        <f t="array" ref="AY196">IF(SUM($C$183:$C$189)=0,$AB$35,MAX(IF($C$183:$C$189&gt;0,$B$183:$B$189)))</f>
        <v>44722</v>
      </c>
      <c r="AZ196" s="265">
        <f t="shared" si="67"/>
        <v>9</v>
      </c>
      <c r="BA196" s="228">
        <f t="shared" si="68"/>
        <v>0</v>
      </c>
      <c r="BB196" s="28">
        <f>$BE$168</f>
        <v>13.6</v>
      </c>
      <c r="BC196" s="228">
        <f t="shared" si="69"/>
        <v>0</v>
      </c>
      <c r="BD196" s="28">
        <f>$BE$168</f>
        <v>13.6</v>
      </c>
      <c r="BE196" s="228">
        <f t="shared" si="70"/>
        <v>0</v>
      </c>
      <c r="BF196" s="28">
        <f>$BE$168</f>
        <v>13.6</v>
      </c>
      <c r="BG196" s="228">
        <f t="shared" si="71"/>
        <v>0</v>
      </c>
      <c r="BH196" s="28">
        <f>$BE$168</f>
        <v>13.6</v>
      </c>
      <c r="BI196" s="228">
        <f t="shared" si="72"/>
        <v>0</v>
      </c>
      <c r="BJ196" s="28">
        <f>$BE$168</f>
        <v>13.6</v>
      </c>
      <c r="BK196" s="228">
        <f t="shared" si="73"/>
        <v>0</v>
      </c>
      <c r="BL196" s="28">
        <f>$BE$168</f>
        <v>13.6</v>
      </c>
      <c r="BM196" s="228">
        <f t="shared" si="74"/>
        <v>0</v>
      </c>
      <c r="BN196" s="28">
        <f>$BE$168</f>
        <v>13.6</v>
      </c>
      <c r="BO196" s="228">
        <f t="shared" si="75"/>
        <v>0</v>
      </c>
      <c r="BP196" s="28">
        <f>$BE$168</f>
        <v>13.6</v>
      </c>
      <c r="BQ196" s="228">
        <f t="shared" si="76"/>
        <v>0</v>
      </c>
      <c r="BR196" s="28">
        <f>$BE$168</f>
        <v>13.6</v>
      </c>
      <c r="BS196" s="228">
        <f t="shared" si="77"/>
        <v>0</v>
      </c>
      <c r="BT196" s="28">
        <f>$BE$168</f>
        <v>13.6</v>
      </c>
      <c r="BU196" s="228">
        <f t="shared" si="78"/>
        <v>3</v>
      </c>
      <c r="BV196" s="28">
        <f>$BE$168</f>
        <v>13.6</v>
      </c>
      <c r="BW196" s="228">
        <f t="shared" si="79"/>
        <v>0</v>
      </c>
      <c r="BX196" s="28">
        <f>$BE$168</f>
        <v>13.6</v>
      </c>
      <c r="BY196" s="228">
        <f t="shared" si="80"/>
        <v>0</v>
      </c>
      <c r="BZ196" s="28">
        <f>$BE$168</f>
        <v>13.6</v>
      </c>
      <c r="CA196" s="228">
        <f t="shared" si="81"/>
        <v>0</v>
      </c>
      <c r="CB196" s="28">
        <f>$BE$168</f>
        <v>13.6</v>
      </c>
      <c r="CC196" s="228">
        <f t="shared" si="82"/>
        <v>0</v>
      </c>
      <c r="CD196" s="28">
        <f>$BE$168</f>
        <v>13.6</v>
      </c>
      <c r="CE196" s="228">
        <f t="shared" si="83"/>
        <v>0</v>
      </c>
      <c r="CF196" s="28">
        <f>$BE$168</f>
        <v>13.6</v>
      </c>
      <c r="CG196" s="158">
        <v>0</v>
      </c>
      <c r="CH196" s="158">
        <v>0</v>
      </c>
      <c r="CI196" s="158">
        <v>0</v>
      </c>
      <c r="CZ196" s="1" t="s">
        <v>144</v>
      </c>
      <c r="DA196" s="1" t="s">
        <v>113</v>
      </c>
      <c r="DB196" s="1" t="str">
        <f t="shared" si="63"/>
        <v>----</v>
      </c>
      <c r="DC196" s="1">
        <f t="shared" si="64"/>
        <v>0</v>
      </c>
      <c r="DD196" s="158">
        <f t="shared" si="65"/>
        <v>9.5</v>
      </c>
      <c r="DE196" s="158"/>
    </row>
    <row r="197" spans="2:109" hidden="1" x14ac:dyDescent="0.2">
      <c r="B197" s="320">
        <f>D$67</f>
        <v>44732</v>
      </c>
      <c r="C197" s="30">
        <f>D$80</f>
        <v>0</v>
      </c>
      <c r="AQ197" s="61"/>
      <c r="AR197" s="1">
        <f>COUNTIF($AS$176:$AS196,$AS197)</f>
        <v>3</v>
      </c>
      <c r="AS197" s="1" t="str">
        <f t="shared" si="59"/>
        <v>90</v>
      </c>
      <c r="AU197" s="1" t="str">
        <f t="shared" si="60"/>
        <v>90</v>
      </c>
      <c r="AV197" s="1">
        <f>COUNTIF($AS$176:$AS196,$AS197)</f>
        <v>3</v>
      </c>
      <c r="AW197" s="8" t="str">
        <f t="shared" si="61"/>
        <v>Ignore me</v>
      </c>
      <c r="AX197" s="264">
        <f t="array" ref="AX197">IF(SUM($C$183:$C$189)=0,$D$35,MIN(IF($C$183:$C$189&gt;0,$B$183:$B$189)))</f>
        <v>44722</v>
      </c>
      <c r="AY197" s="264">
        <f t="array" ref="AY197">IF(SUM($C$183:$C$189)=0,$AB$35,MAX(IF($C$183:$C$189&gt;0,$B$183:$B$189)))</f>
        <v>44722</v>
      </c>
      <c r="AZ197" s="265">
        <f t="shared" si="67"/>
        <v>9</v>
      </c>
      <c r="BA197" s="228">
        <f t="shared" si="68"/>
        <v>0</v>
      </c>
      <c r="BB197" s="28">
        <f>$BE$169</f>
        <v>0</v>
      </c>
      <c r="BC197" s="228">
        <f t="shared" si="69"/>
        <v>0</v>
      </c>
      <c r="BD197" s="28">
        <f>$BE$169</f>
        <v>0</v>
      </c>
      <c r="BE197" s="228">
        <f t="shared" si="70"/>
        <v>0</v>
      </c>
      <c r="BF197" s="28">
        <f>$BE$169</f>
        <v>0</v>
      </c>
      <c r="BG197" s="228">
        <f t="shared" si="71"/>
        <v>0</v>
      </c>
      <c r="BH197" s="28">
        <f>$BE$169</f>
        <v>0</v>
      </c>
      <c r="BI197" s="228">
        <f t="shared" si="72"/>
        <v>0</v>
      </c>
      <c r="BJ197" s="28">
        <f>$BE$169</f>
        <v>0</v>
      </c>
      <c r="BK197" s="228">
        <f t="shared" si="73"/>
        <v>0</v>
      </c>
      <c r="BL197" s="28">
        <f>$BE$169</f>
        <v>0</v>
      </c>
      <c r="BM197" s="228">
        <f t="shared" si="74"/>
        <v>0</v>
      </c>
      <c r="BN197" s="28">
        <f>$BE$169</f>
        <v>0</v>
      </c>
      <c r="BO197" s="228">
        <f t="shared" si="75"/>
        <v>0</v>
      </c>
      <c r="BP197" s="28">
        <f>$BE$169</f>
        <v>0</v>
      </c>
      <c r="BQ197" s="228">
        <f t="shared" si="76"/>
        <v>0</v>
      </c>
      <c r="BR197" s="28">
        <f>$BE$169</f>
        <v>0</v>
      </c>
      <c r="BS197" s="228">
        <f t="shared" si="77"/>
        <v>0</v>
      </c>
      <c r="BT197" s="28">
        <f>$BE$169</f>
        <v>0</v>
      </c>
      <c r="BU197" s="228">
        <f t="shared" si="78"/>
        <v>0</v>
      </c>
      <c r="BV197" s="28">
        <f>$BE$169</f>
        <v>0</v>
      </c>
      <c r="BW197" s="228">
        <f t="shared" si="79"/>
        <v>0</v>
      </c>
      <c r="BX197" s="28">
        <f>$BE$169</f>
        <v>0</v>
      </c>
      <c r="BY197" s="228">
        <f t="shared" si="80"/>
        <v>0</v>
      </c>
      <c r="BZ197" s="28">
        <f>$BE$169</f>
        <v>0</v>
      </c>
      <c r="CA197" s="228">
        <f t="shared" si="81"/>
        <v>0</v>
      </c>
      <c r="CB197" s="28">
        <f>$BE$169</f>
        <v>0</v>
      </c>
      <c r="CC197" s="228">
        <f t="shared" si="82"/>
        <v>0</v>
      </c>
      <c r="CD197" s="28">
        <f>$BE$169</f>
        <v>0</v>
      </c>
      <c r="CE197" s="228">
        <f t="shared" si="83"/>
        <v>0</v>
      </c>
      <c r="CF197" s="28">
        <f>$BE$169</f>
        <v>0</v>
      </c>
      <c r="CG197" s="158">
        <v>0</v>
      </c>
      <c r="CH197" s="158">
        <v>0</v>
      </c>
      <c r="CI197" s="158">
        <v>0</v>
      </c>
      <c r="CZ197" s="1" t="s">
        <v>144</v>
      </c>
      <c r="DA197" s="1" t="s">
        <v>114</v>
      </c>
      <c r="DB197" s="1" t="str">
        <f t="shared" si="63"/>
        <v>----</v>
      </c>
      <c r="DC197" s="1">
        <f t="shared" si="64"/>
        <v>0</v>
      </c>
      <c r="DD197" s="158">
        <f t="shared" si="65"/>
        <v>9.5</v>
      </c>
      <c r="DE197" s="158"/>
    </row>
    <row r="198" spans="2:109" hidden="1" x14ac:dyDescent="0.2">
      <c r="B198" s="320">
        <f>H$67</f>
        <v>44733</v>
      </c>
      <c r="C198" s="30">
        <f>H$80</f>
        <v>0</v>
      </c>
      <c r="AQ198" s="61"/>
      <c r="AR198" s="1">
        <f>COUNTIF($AS$176:$AS197,$AS198)</f>
        <v>4</v>
      </c>
      <c r="AS198" s="1" t="str">
        <f t="shared" si="59"/>
        <v>90</v>
      </c>
      <c r="AU198" s="1" t="str">
        <f t="shared" si="60"/>
        <v>90</v>
      </c>
      <c r="AV198" s="1">
        <f>COUNTIF($AS$176:$AS197,$AS198)</f>
        <v>4</v>
      </c>
      <c r="AW198" s="8" t="str">
        <f t="shared" si="61"/>
        <v>Ignore me</v>
      </c>
      <c r="AX198" s="264">
        <f t="array" ref="AX198">IF(SUM($C$183:$C$189)=0,$D$35,MIN(IF($C$183:$C$189&gt;0,$B$183:$B$189)))</f>
        <v>44722</v>
      </c>
      <c r="AY198" s="264">
        <f t="array" ref="AY198">IF(SUM($C$183:$C$189)=0,$AB$35,MAX(IF($C$183:$C$189&gt;0,$B$183:$B$189)))</f>
        <v>44722</v>
      </c>
      <c r="AZ198" s="265">
        <f t="shared" si="67"/>
        <v>9</v>
      </c>
      <c r="BA198" s="228">
        <f t="shared" si="68"/>
        <v>0</v>
      </c>
      <c r="BB198" s="28">
        <f>$BE$170</f>
        <v>0</v>
      </c>
      <c r="BC198" s="228">
        <f t="shared" si="69"/>
        <v>0</v>
      </c>
      <c r="BD198" s="28">
        <f>$BE$170</f>
        <v>0</v>
      </c>
      <c r="BE198" s="228">
        <f t="shared" si="70"/>
        <v>0</v>
      </c>
      <c r="BF198" s="28">
        <f>$BE$170</f>
        <v>0</v>
      </c>
      <c r="BG198" s="228">
        <f t="shared" si="71"/>
        <v>0</v>
      </c>
      <c r="BH198" s="28">
        <f>$BE$170</f>
        <v>0</v>
      </c>
      <c r="BI198" s="228">
        <f t="shared" si="72"/>
        <v>0</v>
      </c>
      <c r="BJ198" s="28">
        <f>$BE$170</f>
        <v>0</v>
      </c>
      <c r="BK198" s="228">
        <f t="shared" si="73"/>
        <v>0</v>
      </c>
      <c r="BL198" s="28">
        <f>$BE$170</f>
        <v>0</v>
      </c>
      <c r="BM198" s="228">
        <f t="shared" si="74"/>
        <v>0</v>
      </c>
      <c r="BN198" s="28">
        <f>$BE$170</f>
        <v>0</v>
      </c>
      <c r="BO198" s="228">
        <f t="shared" si="75"/>
        <v>0</v>
      </c>
      <c r="BP198" s="28">
        <f>$BE$170</f>
        <v>0</v>
      </c>
      <c r="BQ198" s="228">
        <f t="shared" si="76"/>
        <v>0</v>
      </c>
      <c r="BR198" s="28">
        <f>$BE$170</f>
        <v>0</v>
      </c>
      <c r="BS198" s="228">
        <f t="shared" si="77"/>
        <v>0</v>
      </c>
      <c r="BT198" s="28">
        <f>$BE$170</f>
        <v>0</v>
      </c>
      <c r="BU198" s="228">
        <f t="shared" si="78"/>
        <v>0</v>
      </c>
      <c r="BV198" s="28">
        <f>$BE$170</f>
        <v>0</v>
      </c>
      <c r="BW198" s="228">
        <f t="shared" si="79"/>
        <v>0</v>
      </c>
      <c r="BX198" s="28">
        <f>$BE$170</f>
        <v>0</v>
      </c>
      <c r="BY198" s="228">
        <f t="shared" si="80"/>
        <v>0</v>
      </c>
      <c r="BZ198" s="28">
        <f>$BE$170</f>
        <v>0</v>
      </c>
      <c r="CA198" s="228">
        <f t="shared" si="81"/>
        <v>0</v>
      </c>
      <c r="CB198" s="28">
        <f>$BE$170</f>
        <v>0</v>
      </c>
      <c r="CC198" s="228">
        <f t="shared" si="82"/>
        <v>0</v>
      </c>
      <c r="CD198" s="28">
        <f>$BE$170</f>
        <v>0</v>
      </c>
      <c r="CE198" s="228">
        <f t="shared" si="83"/>
        <v>0</v>
      </c>
      <c r="CF198" s="28">
        <f>$BE$170</f>
        <v>0</v>
      </c>
      <c r="CG198" s="158">
        <v>0</v>
      </c>
      <c r="CH198" s="158">
        <v>0</v>
      </c>
      <c r="CI198" s="158">
        <v>0</v>
      </c>
      <c r="CZ198" s="1" t="s">
        <v>144</v>
      </c>
      <c r="DA198" s="1" t="s">
        <v>112</v>
      </c>
      <c r="DB198" s="1" t="str">
        <f t="shared" si="63"/>
        <v>----</v>
      </c>
      <c r="DC198" s="1">
        <f t="shared" si="64"/>
        <v>0</v>
      </c>
      <c r="DD198" s="158">
        <f t="shared" si="65"/>
        <v>9.5</v>
      </c>
      <c r="DE198" s="158"/>
    </row>
    <row r="199" spans="2:109" hidden="1" x14ac:dyDescent="0.2">
      <c r="B199" s="320">
        <f>L$67</f>
        <v>44734</v>
      </c>
      <c r="C199" s="30">
        <f>L$80</f>
        <v>0</v>
      </c>
      <c r="AQ199" s="61"/>
      <c r="AR199" s="1">
        <f>COUNTIF($AS$176:$AS198,$AS199)</f>
        <v>5</v>
      </c>
      <c r="AS199" s="1" t="str">
        <f t="shared" si="59"/>
        <v>90</v>
      </c>
      <c r="AU199" s="1" t="str">
        <f t="shared" si="60"/>
        <v>90</v>
      </c>
      <c r="AV199" s="1">
        <f>COUNTIF($AS$176:$AS198,$AS199)</f>
        <v>5</v>
      </c>
      <c r="AW199" s="8" t="str">
        <f t="shared" si="61"/>
        <v>Ignore me</v>
      </c>
      <c r="AX199" s="264">
        <f t="array" ref="AX199">IF(SUM($C$183:$C$189)=0,$D$35,MIN(IF($C$183:$C$189&gt;0,$B$183:$B$189)))</f>
        <v>44722</v>
      </c>
      <c r="AY199" s="264">
        <f t="array" ref="AY199">IF(SUM($C$183:$C$189)=0,$AB$35,MAX(IF($C$183:$C$189&gt;0,$B$183:$B$189)))</f>
        <v>44722</v>
      </c>
      <c r="AZ199" s="265">
        <f t="shared" si="67"/>
        <v>9</v>
      </c>
      <c r="BA199" s="228">
        <f t="shared" si="68"/>
        <v>0</v>
      </c>
      <c r="BB199" s="28">
        <f>$BE$171</f>
        <v>0</v>
      </c>
      <c r="BC199" s="228">
        <f t="shared" si="69"/>
        <v>0</v>
      </c>
      <c r="BD199" s="28">
        <f>$BE$171</f>
        <v>0</v>
      </c>
      <c r="BE199" s="228">
        <f t="shared" si="70"/>
        <v>0</v>
      </c>
      <c r="BF199" s="28">
        <f>$BE$171</f>
        <v>0</v>
      </c>
      <c r="BG199" s="228">
        <f t="shared" si="71"/>
        <v>0</v>
      </c>
      <c r="BH199" s="28">
        <f>$BE$171</f>
        <v>0</v>
      </c>
      <c r="BI199" s="228">
        <f t="shared" si="72"/>
        <v>0</v>
      </c>
      <c r="BJ199" s="28">
        <f>$BE$171</f>
        <v>0</v>
      </c>
      <c r="BK199" s="228">
        <f t="shared" si="73"/>
        <v>0</v>
      </c>
      <c r="BL199" s="28">
        <f>$BE$171</f>
        <v>0</v>
      </c>
      <c r="BM199" s="228">
        <f t="shared" si="74"/>
        <v>0</v>
      </c>
      <c r="BN199" s="28">
        <f>$BE$171</f>
        <v>0</v>
      </c>
      <c r="BO199" s="228">
        <f t="shared" si="75"/>
        <v>0</v>
      </c>
      <c r="BP199" s="28">
        <f>$BE$171</f>
        <v>0</v>
      </c>
      <c r="BQ199" s="228">
        <f t="shared" si="76"/>
        <v>0</v>
      </c>
      <c r="BR199" s="28">
        <f>$BE$171</f>
        <v>0</v>
      </c>
      <c r="BS199" s="228">
        <f t="shared" si="77"/>
        <v>0</v>
      </c>
      <c r="BT199" s="28">
        <f>$BE$171</f>
        <v>0</v>
      </c>
      <c r="BU199" s="228">
        <f t="shared" si="78"/>
        <v>0</v>
      </c>
      <c r="BV199" s="28">
        <f>$BE$171</f>
        <v>0</v>
      </c>
      <c r="BW199" s="228">
        <f t="shared" si="79"/>
        <v>0</v>
      </c>
      <c r="BX199" s="28">
        <f>$BE$171</f>
        <v>0</v>
      </c>
      <c r="BY199" s="228">
        <f t="shared" si="80"/>
        <v>0</v>
      </c>
      <c r="BZ199" s="28">
        <f>$BE$171</f>
        <v>0</v>
      </c>
      <c r="CA199" s="228">
        <f t="shared" si="81"/>
        <v>0</v>
      </c>
      <c r="CB199" s="28">
        <f>$BE$171</f>
        <v>0</v>
      </c>
      <c r="CC199" s="228">
        <f t="shared" si="82"/>
        <v>0</v>
      </c>
      <c r="CD199" s="28">
        <f>$BE$171</f>
        <v>0</v>
      </c>
      <c r="CE199" s="228">
        <f t="shared" si="83"/>
        <v>0</v>
      </c>
      <c r="CF199" s="28">
        <f>$BE$171</f>
        <v>0</v>
      </c>
      <c r="CG199" s="158">
        <v>0</v>
      </c>
      <c r="CH199" s="158">
        <v>0</v>
      </c>
      <c r="CI199" s="158">
        <v>0</v>
      </c>
      <c r="CZ199" s="1" t="s">
        <v>144</v>
      </c>
      <c r="DA199" s="1" t="s">
        <v>113</v>
      </c>
      <c r="DB199" s="1" t="str">
        <f t="shared" si="63"/>
        <v>----</v>
      </c>
      <c r="DC199" s="1">
        <f t="shared" si="64"/>
        <v>0</v>
      </c>
      <c r="DD199" s="158">
        <f t="shared" si="65"/>
        <v>9.5</v>
      </c>
      <c r="DE199" s="158"/>
    </row>
    <row r="200" spans="2:109" hidden="1" x14ac:dyDescent="0.2">
      <c r="B200" s="320">
        <f>P$67</f>
        <v>44735</v>
      </c>
      <c r="C200" s="30">
        <f>P$80</f>
        <v>0</v>
      </c>
      <c r="AQ200" s="61"/>
      <c r="AR200" s="1">
        <f>COUNTIF($AS$176:$AS199,$AS200)</f>
        <v>0</v>
      </c>
      <c r="AS200" s="1" t="str">
        <f t="shared" si="59"/>
        <v>0262408</v>
      </c>
      <c r="AU200" s="1" t="str">
        <f t="shared" si="60"/>
        <v>0262408</v>
      </c>
      <c r="AV200" s="1">
        <f>COUNTIF($AS$176:$AS199,$AS200)</f>
        <v>0</v>
      </c>
      <c r="AW200" s="8" t="str">
        <f t="shared" si="61"/>
        <v>Ignore me</v>
      </c>
      <c r="AX200" s="264">
        <f t="array" ref="AX200">IF(SUM($C$183:$C$189)=0,$D$35,MIN(IF($C$183:$C$189&gt;0,$B$183:$B$189)))</f>
        <v>44722</v>
      </c>
      <c r="AY200" s="264">
        <f t="array" ref="AY200">IF(SUM($C$183:$C$189)=0,$AB$35,MAX(IF($C$183:$C$189&gt;0,$B$183:$B$189)))</f>
        <v>44722</v>
      </c>
      <c r="AZ200" s="265">
        <f t="shared" ref="AZ200:AZ205" si="84">$H$108</f>
        <v>0</v>
      </c>
      <c r="BA200" s="228">
        <f t="shared" si="68"/>
        <v>0</v>
      </c>
      <c r="BB200" s="28">
        <f>$BE$166</f>
        <v>8.1999999999999993</v>
      </c>
      <c r="BC200" s="228">
        <f t="shared" si="69"/>
        <v>0</v>
      </c>
      <c r="BD200" s="28">
        <f>$BE$166</f>
        <v>8.1999999999999993</v>
      </c>
      <c r="BE200" s="228">
        <f t="shared" si="70"/>
        <v>0</v>
      </c>
      <c r="BF200" s="28">
        <f>$BE$166</f>
        <v>8.1999999999999993</v>
      </c>
      <c r="BG200" s="228">
        <f t="shared" si="71"/>
        <v>0</v>
      </c>
      <c r="BH200" s="28">
        <f>$BE$166</f>
        <v>8.1999999999999993</v>
      </c>
      <c r="BI200" s="228">
        <f t="shared" si="72"/>
        <v>0</v>
      </c>
      <c r="BJ200" s="28">
        <f>$BE$166</f>
        <v>8.1999999999999993</v>
      </c>
      <c r="BK200" s="228">
        <f t="shared" si="73"/>
        <v>0</v>
      </c>
      <c r="BL200" s="28">
        <f>$BE$166</f>
        <v>8.1999999999999993</v>
      </c>
      <c r="BM200" s="228">
        <f t="shared" si="74"/>
        <v>0</v>
      </c>
      <c r="BN200" s="28">
        <f>$BE$166</f>
        <v>8.1999999999999993</v>
      </c>
      <c r="BO200" s="228">
        <f t="shared" si="75"/>
        <v>0</v>
      </c>
      <c r="BP200" s="28">
        <f>$BE$166</f>
        <v>8.1999999999999993</v>
      </c>
      <c r="BQ200" s="228">
        <f t="shared" si="76"/>
        <v>0</v>
      </c>
      <c r="BR200" s="28">
        <f>$BE$166</f>
        <v>8.1999999999999993</v>
      </c>
      <c r="BS200" s="228">
        <f t="shared" si="77"/>
        <v>0</v>
      </c>
      <c r="BT200" s="28">
        <f>$BE$166</f>
        <v>8.1999999999999993</v>
      </c>
      <c r="BU200" s="228">
        <f t="shared" si="78"/>
        <v>0</v>
      </c>
      <c r="BV200" s="28">
        <f>$BE$166</f>
        <v>8.1999999999999993</v>
      </c>
      <c r="BW200" s="228">
        <f t="shared" si="79"/>
        <v>0</v>
      </c>
      <c r="BX200" s="28">
        <f>$BE$166</f>
        <v>8.1999999999999993</v>
      </c>
      <c r="BY200" s="228">
        <f t="shared" si="80"/>
        <v>0</v>
      </c>
      <c r="BZ200" s="28">
        <f>$BE$166</f>
        <v>8.1999999999999993</v>
      </c>
      <c r="CA200" s="228">
        <f t="shared" si="81"/>
        <v>0</v>
      </c>
      <c r="CB200" s="28">
        <f>$BE$166</f>
        <v>8.1999999999999993</v>
      </c>
      <c r="CC200" s="228">
        <f t="shared" si="82"/>
        <v>0</v>
      </c>
      <c r="CD200" s="28">
        <f>$BE$166</f>
        <v>8.1999999999999993</v>
      </c>
      <c r="CE200" s="228">
        <f t="shared" si="83"/>
        <v>0</v>
      </c>
      <c r="CF200" s="28">
        <f>$BE$166</f>
        <v>8.1999999999999993</v>
      </c>
      <c r="CG200" s="158">
        <v>0</v>
      </c>
      <c r="CH200" s="158">
        <v>0</v>
      </c>
      <c r="CI200" s="158">
        <v>0</v>
      </c>
      <c r="CZ200" s="1" t="s">
        <v>144</v>
      </c>
      <c r="DA200" s="1" t="s">
        <v>114</v>
      </c>
      <c r="DB200" s="1" t="str">
        <f t="shared" si="63"/>
        <v>----</v>
      </c>
      <c r="DC200" s="1">
        <f t="shared" si="64"/>
        <v>0</v>
      </c>
      <c r="DD200" s="158">
        <f t="shared" si="65"/>
        <v>9.5</v>
      </c>
      <c r="DE200" s="158"/>
    </row>
    <row r="201" spans="2:109" hidden="1" x14ac:dyDescent="0.2">
      <c r="B201" s="320">
        <f>T$67</f>
        <v>44736</v>
      </c>
      <c r="C201" s="30">
        <f>T$80</f>
        <v>0</v>
      </c>
      <c r="AQ201" s="61"/>
      <c r="AR201" s="1">
        <f>COUNTIF($AS$176:$AS200,$AS201)</f>
        <v>0</v>
      </c>
      <c r="AS201" s="1" t="str">
        <f t="shared" si="59"/>
        <v>0304009</v>
      </c>
      <c r="AU201" s="1" t="str">
        <f t="shared" si="60"/>
        <v>0304009</v>
      </c>
      <c r="AV201" s="1">
        <f>COUNTIF($AS$176:$AS200,$AS201)</f>
        <v>0</v>
      </c>
      <c r="AW201" s="8" t="str">
        <f t="shared" si="61"/>
        <v>Ignore me</v>
      </c>
      <c r="AX201" s="264">
        <f t="array" ref="AX201">IF(SUM($C$183:$C$189)=0,$D$35,MIN(IF($C$183:$C$189&gt;0,$B$183:$B$189)))</f>
        <v>44722</v>
      </c>
      <c r="AY201" s="264">
        <f t="array" ref="AY201">IF(SUM($C$183:$C$189)=0,$AB$35,MAX(IF($C$183:$C$189&gt;0,$B$183:$B$189)))</f>
        <v>44722</v>
      </c>
      <c r="AZ201" s="265">
        <f t="shared" si="84"/>
        <v>0</v>
      </c>
      <c r="BA201" s="228">
        <f t="shared" si="68"/>
        <v>0</v>
      </c>
      <c r="BB201" s="28">
        <f>$BE$167</f>
        <v>9.5</v>
      </c>
      <c r="BC201" s="228">
        <f t="shared" si="69"/>
        <v>0</v>
      </c>
      <c r="BD201" s="28">
        <f>$BE$167</f>
        <v>9.5</v>
      </c>
      <c r="BE201" s="228">
        <f t="shared" si="70"/>
        <v>0</v>
      </c>
      <c r="BF201" s="28">
        <f>$BE$167</f>
        <v>9.5</v>
      </c>
      <c r="BG201" s="228">
        <f t="shared" si="71"/>
        <v>0</v>
      </c>
      <c r="BH201" s="28">
        <f>$BE$167</f>
        <v>9.5</v>
      </c>
      <c r="BI201" s="228">
        <f t="shared" si="72"/>
        <v>0</v>
      </c>
      <c r="BJ201" s="28">
        <f>$BE$167</f>
        <v>9.5</v>
      </c>
      <c r="BK201" s="228">
        <f t="shared" si="73"/>
        <v>0</v>
      </c>
      <c r="BL201" s="28">
        <f>$BE$167</f>
        <v>9.5</v>
      </c>
      <c r="BM201" s="228">
        <f t="shared" si="74"/>
        <v>0</v>
      </c>
      <c r="BN201" s="28">
        <f>$BE$167</f>
        <v>9.5</v>
      </c>
      <c r="BO201" s="228">
        <f t="shared" si="75"/>
        <v>0</v>
      </c>
      <c r="BP201" s="28">
        <f>$BE$167</f>
        <v>9.5</v>
      </c>
      <c r="BQ201" s="228">
        <f t="shared" si="76"/>
        <v>0</v>
      </c>
      <c r="BR201" s="28">
        <f>$BE$167</f>
        <v>9.5</v>
      </c>
      <c r="BS201" s="228">
        <f t="shared" si="77"/>
        <v>0</v>
      </c>
      <c r="BT201" s="28">
        <f>$BE$167</f>
        <v>9.5</v>
      </c>
      <c r="BU201" s="228">
        <f t="shared" si="78"/>
        <v>0</v>
      </c>
      <c r="BV201" s="28">
        <f>$BE$167</f>
        <v>9.5</v>
      </c>
      <c r="BW201" s="228">
        <f t="shared" si="79"/>
        <v>0</v>
      </c>
      <c r="BX201" s="28">
        <f>$BE$167</f>
        <v>9.5</v>
      </c>
      <c r="BY201" s="228">
        <f t="shared" si="80"/>
        <v>0</v>
      </c>
      <c r="BZ201" s="28">
        <f>$BE$167</f>
        <v>9.5</v>
      </c>
      <c r="CA201" s="228">
        <f t="shared" si="81"/>
        <v>0</v>
      </c>
      <c r="CB201" s="28">
        <f>$BE$167</f>
        <v>9.5</v>
      </c>
      <c r="CC201" s="228">
        <f t="shared" si="82"/>
        <v>0</v>
      </c>
      <c r="CD201" s="28">
        <f>$BE$167</f>
        <v>9.5</v>
      </c>
      <c r="CE201" s="228">
        <f t="shared" si="83"/>
        <v>0</v>
      </c>
      <c r="CF201" s="28">
        <f>$BE$167</f>
        <v>9.5</v>
      </c>
      <c r="CG201" s="158">
        <v>0</v>
      </c>
      <c r="CH201" s="158">
        <v>0</v>
      </c>
      <c r="CI201" s="158">
        <v>0</v>
      </c>
      <c r="CZ201" s="1" t="s">
        <v>141</v>
      </c>
      <c r="DA201" s="1" t="s">
        <v>112</v>
      </c>
      <c r="DB201" s="1">
        <f t="shared" ref="DB201:DB218" si="85">BQ146</f>
        <v>4016</v>
      </c>
      <c r="DC201" s="1">
        <f t="shared" ref="DC201:DC218" si="86">BR146</f>
        <v>0</v>
      </c>
      <c r="DD201" s="158">
        <f t="shared" ref="DD201:DD218" si="87">BS146</f>
        <v>13.6</v>
      </c>
      <c r="DE201" s="158"/>
    </row>
    <row r="202" spans="2:109" hidden="1" x14ac:dyDescent="0.2">
      <c r="B202" s="320">
        <f>X$67</f>
        <v>44737</v>
      </c>
      <c r="C202" s="30">
        <f>X$80</f>
        <v>0</v>
      </c>
      <c r="AQ202" s="61"/>
      <c r="AR202" s="1">
        <f>COUNTIF($AS$176:$AS201,$AS202)</f>
        <v>0</v>
      </c>
      <c r="AS202" s="1" t="str">
        <f t="shared" si="59"/>
        <v>0435212</v>
      </c>
      <c r="AU202" s="1" t="str">
        <f t="shared" si="60"/>
        <v>0435212</v>
      </c>
      <c r="AV202" s="1">
        <f>COUNTIF($AS$176:$AS201,$AS202)</f>
        <v>0</v>
      </c>
      <c r="AW202" s="8" t="str">
        <f t="shared" si="61"/>
        <v>Ignore me</v>
      </c>
      <c r="AX202" s="264">
        <f t="array" ref="AX202">IF(SUM($C$183:$C$189)=0,$D$35,MIN(IF($C$183:$C$189&gt;0,$B$183:$B$189)))</f>
        <v>44722</v>
      </c>
      <c r="AY202" s="264">
        <f t="array" ref="AY202">IF(SUM($C$183:$C$189)=0,$AB$35,MAX(IF($C$183:$C$189&gt;0,$B$183:$B$189)))</f>
        <v>44722</v>
      </c>
      <c r="AZ202" s="265">
        <f t="shared" si="84"/>
        <v>0</v>
      </c>
      <c r="BA202" s="228">
        <f t="shared" si="68"/>
        <v>0</v>
      </c>
      <c r="BB202" s="28">
        <f>$BE$168</f>
        <v>13.6</v>
      </c>
      <c r="BC202" s="228">
        <f t="shared" si="69"/>
        <v>0</v>
      </c>
      <c r="BD202" s="28">
        <f>$BE$168</f>
        <v>13.6</v>
      </c>
      <c r="BE202" s="228">
        <f t="shared" si="70"/>
        <v>0</v>
      </c>
      <c r="BF202" s="28">
        <f>$BE$168</f>
        <v>13.6</v>
      </c>
      <c r="BG202" s="228">
        <f t="shared" si="71"/>
        <v>0</v>
      </c>
      <c r="BH202" s="28">
        <f>$BE$168</f>
        <v>13.6</v>
      </c>
      <c r="BI202" s="228">
        <f t="shared" si="72"/>
        <v>0</v>
      </c>
      <c r="BJ202" s="28">
        <f>$BE$168</f>
        <v>13.6</v>
      </c>
      <c r="BK202" s="228">
        <f t="shared" si="73"/>
        <v>0</v>
      </c>
      <c r="BL202" s="28">
        <f>$BE$168</f>
        <v>13.6</v>
      </c>
      <c r="BM202" s="228">
        <f t="shared" si="74"/>
        <v>0</v>
      </c>
      <c r="BN202" s="28">
        <f>$BE$168</f>
        <v>13.6</v>
      </c>
      <c r="BO202" s="228">
        <f t="shared" si="75"/>
        <v>0</v>
      </c>
      <c r="BP202" s="28">
        <f>$BE$168</f>
        <v>13.6</v>
      </c>
      <c r="BQ202" s="228">
        <f t="shared" si="76"/>
        <v>0</v>
      </c>
      <c r="BR202" s="28">
        <f>$BE$168</f>
        <v>13.6</v>
      </c>
      <c r="BS202" s="228">
        <f t="shared" si="77"/>
        <v>0</v>
      </c>
      <c r="BT202" s="28">
        <f>$BE$168</f>
        <v>13.6</v>
      </c>
      <c r="BU202" s="228">
        <f t="shared" si="78"/>
        <v>0</v>
      </c>
      <c r="BV202" s="28">
        <f>$BE$168</f>
        <v>13.6</v>
      </c>
      <c r="BW202" s="228">
        <f t="shared" si="79"/>
        <v>0</v>
      </c>
      <c r="BX202" s="28">
        <f>$BE$168</f>
        <v>13.6</v>
      </c>
      <c r="BY202" s="228">
        <f t="shared" si="80"/>
        <v>0</v>
      </c>
      <c r="BZ202" s="28">
        <f>$BE$168</f>
        <v>13.6</v>
      </c>
      <c r="CA202" s="228">
        <f t="shared" si="81"/>
        <v>0</v>
      </c>
      <c r="CB202" s="28">
        <f>$BE$168</f>
        <v>13.6</v>
      </c>
      <c r="CC202" s="228">
        <f t="shared" si="82"/>
        <v>0</v>
      </c>
      <c r="CD202" s="28">
        <f>$BE$168</f>
        <v>13.6</v>
      </c>
      <c r="CE202" s="228">
        <f t="shared" si="83"/>
        <v>0</v>
      </c>
      <c r="CF202" s="28">
        <f>$BE$168</f>
        <v>13.6</v>
      </c>
      <c r="CG202" s="158">
        <v>0</v>
      </c>
      <c r="CH202" s="158">
        <v>0</v>
      </c>
      <c r="CI202" s="158">
        <v>0</v>
      </c>
      <c r="CZ202" s="1" t="s">
        <v>141</v>
      </c>
      <c r="DA202" s="1" t="s">
        <v>113</v>
      </c>
      <c r="DB202" s="1">
        <f t="shared" si="85"/>
        <v>4016</v>
      </c>
      <c r="DC202" s="1">
        <f t="shared" si="86"/>
        <v>0</v>
      </c>
      <c r="DD202" s="158">
        <f t="shared" si="87"/>
        <v>13.6</v>
      </c>
      <c r="DE202" s="158"/>
    </row>
    <row r="203" spans="2:109" hidden="1" x14ac:dyDescent="0.2">
      <c r="B203" s="320">
        <f>AB$67</f>
        <v>44738</v>
      </c>
      <c r="C203" s="30">
        <f>AB$80</f>
        <v>0</v>
      </c>
      <c r="AQ203" s="61"/>
      <c r="AR203" s="1">
        <f>COUNTIF($AS$176:$AS202,$AS203)</f>
        <v>6</v>
      </c>
      <c r="AS203" s="1" t="str">
        <f t="shared" si="59"/>
        <v>00</v>
      </c>
      <c r="AU203" s="1" t="str">
        <f t="shared" si="60"/>
        <v>00</v>
      </c>
      <c r="AV203" s="1">
        <f>COUNTIF($AS$176:$AS202,$AS203)</f>
        <v>6</v>
      </c>
      <c r="AW203" s="8" t="str">
        <f t="shared" si="61"/>
        <v>Ignore me</v>
      </c>
      <c r="AX203" s="264">
        <f t="array" ref="AX203">IF(SUM($C$183:$C$189)=0,$D$35,MIN(IF($C$183:$C$189&gt;0,$B$183:$B$189)))</f>
        <v>44722</v>
      </c>
      <c r="AY203" s="264">
        <f t="array" ref="AY203">IF(SUM($C$183:$C$189)=0,$AB$35,MAX(IF($C$183:$C$189&gt;0,$B$183:$B$189)))</f>
        <v>44722</v>
      </c>
      <c r="AZ203" s="265">
        <f t="shared" si="84"/>
        <v>0</v>
      </c>
      <c r="BA203" s="228">
        <f t="shared" si="68"/>
        <v>0</v>
      </c>
      <c r="BB203" s="28">
        <f>$BE$169</f>
        <v>0</v>
      </c>
      <c r="BC203" s="228">
        <f t="shared" si="69"/>
        <v>0</v>
      </c>
      <c r="BD203" s="28">
        <f>$BE$169</f>
        <v>0</v>
      </c>
      <c r="BE203" s="228">
        <f t="shared" si="70"/>
        <v>0</v>
      </c>
      <c r="BF203" s="28">
        <f>$BE$169</f>
        <v>0</v>
      </c>
      <c r="BG203" s="228">
        <f t="shared" si="71"/>
        <v>0</v>
      </c>
      <c r="BH203" s="28">
        <f>$BE$169</f>
        <v>0</v>
      </c>
      <c r="BI203" s="228">
        <f t="shared" si="72"/>
        <v>0</v>
      </c>
      <c r="BJ203" s="28">
        <f>$BE$169</f>
        <v>0</v>
      </c>
      <c r="BK203" s="228">
        <f t="shared" si="73"/>
        <v>0</v>
      </c>
      <c r="BL203" s="28">
        <f>$BE$169</f>
        <v>0</v>
      </c>
      <c r="BM203" s="228">
        <f t="shared" si="74"/>
        <v>0</v>
      </c>
      <c r="BN203" s="28">
        <f>$BE$169</f>
        <v>0</v>
      </c>
      <c r="BO203" s="228">
        <f t="shared" si="75"/>
        <v>0</v>
      </c>
      <c r="BP203" s="28">
        <f>$BE$169</f>
        <v>0</v>
      </c>
      <c r="BQ203" s="228">
        <f t="shared" si="76"/>
        <v>0</v>
      </c>
      <c r="BR203" s="28">
        <f>$BE$169</f>
        <v>0</v>
      </c>
      <c r="BS203" s="228">
        <f t="shared" si="77"/>
        <v>0</v>
      </c>
      <c r="BT203" s="28">
        <f>$BE$169</f>
        <v>0</v>
      </c>
      <c r="BU203" s="228">
        <f t="shared" si="78"/>
        <v>0</v>
      </c>
      <c r="BV203" s="28">
        <f>$BE$169</f>
        <v>0</v>
      </c>
      <c r="BW203" s="228">
        <f t="shared" si="79"/>
        <v>0</v>
      </c>
      <c r="BX203" s="28">
        <f>$BE$169</f>
        <v>0</v>
      </c>
      <c r="BY203" s="228">
        <f t="shared" si="80"/>
        <v>0</v>
      </c>
      <c r="BZ203" s="28">
        <f>$BE$169</f>
        <v>0</v>
      </c>
      <c r="CA203" s="228">
        <f t="shared" si="81"/>
        <v>0</v>
      </c>
      <c r="CB203" s="28">
        <f>$BE$169</f>
        <v>0</v>
      </c>
      <c r="CC203" s="228">
        <f t="shared" si="82"/>
        <v>0</v>
      </c>
      <c r="CD203" s="28">
        <f>$BE$169</f>
        <v>0</v>
      </c>
      <c r="CE203" s="228">
        <f t="shared" si="83"/>
        <v>0</v>
      </c>
      <c r="CF203" s="28">
        <f>$BE$169</f>
        <v>0</v>
      </c>
      <c r="CG203" s="158">
        <v>0</v>
      </c>
      <c r="CH203" s="158">
        <v>0</v>
      </c>
      <c r="CI203" s="158">
        <v>0</v>
      </c>
      <c r="CZ203" s="1" t="s">
        <v>141</v>
      </c>
      <c r="DA203" s="1" t="s">
        <v>114</v>
      </c>
      <c r="DB203" s="1">
        <f t="shared" si="85"/>
        <v>4016</v>
      </c>
      <c r="DC203" s="1">
        <f t="shared" si="86"/>
        <v>0</v>
      </c>
      <c r="DD203" s="158">
        <f t="shared" si="87"/>
        <v>13.6</v>
      </c>
      <c r="DE203" s="158"/>
    </row>
    <row r="204" spans="2:109" hidden="1" x14ac:dyDescent="0.2">
      <c r="B204" s="320">
        <f>D$83</f>
        <v>44739</v>
      </c>
      <c r="C204" s="31">
        <f>D$96</f>
        <v>0</v>
      </c>
      <c r="AQ204" s="61"/>
      <c r="AR204" s="1">
        <f>COUNTIF($AS$176:$AS203,$AS204)</f>
        <v>7</v>
      </c>
      <c r="AS204" s="1" t="str">
        <f t="shared" si="59"/>
        <v>00</v>
      </c>
      <c r="AU204" s="1" t="str">
        <f t="shared" si="60"/>
        <v>00</v>
      </c>
      <c r="AV204" s="1">
        <f>COUNTIF($AS$176:$AS203,$AS204)</f>
        <v>7</v>
      </c>
      <c r="AW204" s="8" t="str">
        <f t="shared" si="61"/>
        <v>Ignore me</v>
      </c>
      <c r="AX204" s="264">
        <f t="array" ref="AX204">IF(SUM($C$183:$C$189)=0,$D$35,MIN(IF($C$183:$C$189&gt;0,$B$183:$B$189)))</f>
        <v>44722</v>
      </c>
      <c r="AY204" s="264">
        <f t="array" ref="AY204">IF(SUM($C$183:$C$189)=0,$AB$35,MAX(IF($C$183:$C$189&gt;0,$B$183:$B$189)))</f>
        <v>44722</v>
      </c>
      <c r="AZ204" s="265">
        <f t="shared" si="84"/>
        <v>0</v>
      </c>
      <c r="BA204" s="228">
        <f t="shared" si="68"/>
        <v>0</v>
      </c>
      <c r="BB204" s="28">
        <f>$BE$170</f>
        <v>0</v>
      </c>
      <c r="BC204" s="228">
        <f t="shared" si="69"/>
        <v>0</v>
      </c>
      <c r="BD204" s="28">
        <f>$BE$170</f>
        <v>0</v>
      </c>
      <c r="BE204" s="228">
        <f t="shared" si="70"/>
        <v>0</v>
      </c>
      <c r="BF204" s="28">
        <f>$BE$170</f>
        <v>0</v>
      </c>
      <c r="BG204" s="228">
        <f t="shared" si="71"/>
        <v>0</v>
      </c>
      <c r="BH204" s="28">
        <f>$BE$170</f>
        <v>0</v>
      </c>
      <c r="BI204" s="228">
        <f t="shared" si="72"/>
        <v>0</v>
      </c>
      <c r="BJ204" s="28">
        <f>$BE$170</f>
        <v>0</v>
      </c>
      <c r="BK204" s="228">
        <f t="shared" si="73"/>
        <v>0</v>
      </c>
      <c r="BL204" s="28">
        <f>$BE$170</f>
        <v>0</v>
      </c>
      <c r="BM204" s="228">
        <f t="shared" si="74"/>
        <v>0</v>
      </c>
      <c r="BN204" s="28">
        <f>$BE$170</f>
        <v>0</v>
      </c>
      <c r="BO204" s="228">
        <f t="shared" si="75"/>
        <v>0</v>
      </c>
      <c r="BP204" s="28">
        <f>$BE$170</f>
        <v>0</v>
      </c>
      <c r="BQ204" s="228">
        <f t="shared" si="76"/>
        <v>0</v>
      </c>
      <c r="BR204" s="28">
        <f>$BE$170</f>
        <v>0</v>
      </c>
      <c r="BS204" s="228">
        <f t="shared" si="77"/>
        <v>0</v>
      </c>
      <c r="BT204" s="28">
        <f>$BE$170</f>
        <v>0</v>
      </c>
      <c r="BU204" s="228">
        <f t="shared" si="78"/>
        <v>0</v>
      </c>
      <c r="BV204" s="28">
        <f>$BE$170</f>
        <v>0</v>
      </c>
      <c r="BW204" s="228">
        <f t="shared" si="79"/>
        <v>0</v>
      </c>
      <c r="BX204" s="28">
        <f>$BE$170</f>
        <v>0</v>
      </c>
      <c r="BY204" s="228">
        <f t="shared" si="80"/>
        <v>0</v>
      </c>
      <c r="BZ204" s="28">
        <f>$BE$170</f>
        <v>0</v>
      </c>
      <c r="CA204" s="228">
        <f t="shared" si="81"/>
        <v>0</v>
      </c>
      <c r="CB204" s="28">
        <f>$BE$170</f>
        <v>0</v>
      </c>
      <c r="CC204" s="228">
        <f t="shared" si="82"/>
        <v>0</v>
      </c>
      <c r="CD204" s="28">
        <f>$BE$170</f>
        <v>0</v>
      </c>
      <c r="CE204" s="228">
        <f t="shared" si="83"/>
        <v>0</v>
      </c>
      <c r="CF204" s="28">
        <f>$BE$170</f>
        <v>0</v>
      </c>
      <c r="CG204" s="158">
        <v>0</v>
      </c>
      <c r="CH204" s="158">
        <v>0</v>
      </c>
      <c r="CI204" s="158">
        <v>0</v>
      </c>
      <c r="CZ204" s="1" t="s">
        <v>141</v>
      </c>
      <c r="DA204" s="1" t="s">
        <v>112</v>
      </c>
      <c r="DB204" s="1">
        <f t="shared" si="85"/>
        <v>4016</v>
      </c>
      <c r="DC204" s="1">
        <f t="shared" si="86"/>
        <v>0</v>
      </c>
      <c r="DD204" s="158">
        <f t="shared" si="87"/>
        <v>13.6</v>
      </c>
      <c r="DE204" s="158"/>
    </row>
    <row r="205" spans="2:109" hidden="1" x14ac:dyDescent="0.2">
      <c r="B205" s="320">
        <f>H$83</f>
        <v>44740</v>
      </c>
      <c r="C205" s="31">
        <f>H$96</f>
        <v>0</v>
      </c>
      <c r="AQ205" s="61"/>
      <c r="AR205" s="1">
        <f>COUNTIF($AS$176:$AS204,$AS205)</f>
        <v>8</v>
      </c>
      <c r="AS205" s="1" t="str">
        <f t="shared" si="59"/>
        <v>00</v>
      </c>
      <c r="AU205" s="1" t="str">
        <f t="shared" si="60"/>
        <v>00</v>
      </c>
      <c r="AV205" s="1">
        <f>COUNTIF($AS$176:$AS204,$AS205)</f>
        <v>8</v>
      </c>
      <c r="AW205" s="8" t="str">
        <f t="shared" si="61"/>
        <v>Ignore me</v>
      </c>
      <c r="AX205" s="264">
        <f t="array" ref="AX205">IF(SUM($C$183:$C$189)=0,$D$35,MIN(IF($C$183:$C$189&gt;0,$B$183:$B$189)))</f>
        <v>44722</v>
      </c>
      <c r="AY205" s="264">
        <f t="array" ref="AY205">IF(SUM($C$183:$C$189)=0,$AB$35,MAX(IF($C$183:$C$189&gt;0,$B$183:$B$189)))</f>
        <v>44722</v>
      </c>
      <c r="AZ205" s="265">
        <f t="shared" si="84"/>
        <v>0</v>
      </c>
      <c r="BA205" s="228">
        <f t="shared" si="68"/>
        <v>0</v>
      </c>
      <c r="BB205" s="28">
        <f>$BE$171</f>
        <v>0</v>
      </c>
      <c r="BC205" s="228">
        <f t="shared" si="69"/>
        <v>0</v>
      </c>
      <c r="BD205" s="28">
        <f>$BE$171</f>
        <v>0</v>
      </c>
      <c r="BE205" s="228">
        <f t="shared" si="70"/>
        <v>0</v>
      </c>
      <c r="BF205" s="28">
        <f>$BE$171</f>
        <v>0</v>
      </c>
      <c r="BG205" s="228">
        <f t="shared" si="71"/>
        <v>0</v>
      </c>
      <c r="BH205" s="28">
        <f>$BE$171</f>
        <v>0</v>
      </c>
      <c r="BI205" s="228">
        <f t="shared" si="72"/>
        <v>0</v>
      </c>
      <c r="BJ205" s="28">
        <f>$BE$171</f>
        <v>0</v>
      </c>
      <c r="BK205" s="228">
        <f t="shared" si="73"/>
        <v>0</v>
      </c>
      <c r="BL205" s="28">
        <f>$BE$171</f>
        <v>0</v>
      </c>
      <c r="BM205" s="228">
        <f t="shared" si="74"/>
        <v>0</v>
      </c>
      <c r="BN205" s="28">
        <f>$BE$171</f>
        <v>0</v>
      </c>
      <c r="BO205" s="228">
        <f t="shared" si="75"/>
        <v>0</v>
      </c>
      <c r="BP205" s="28">
        <f>$BE$171</f>
        <v>0</v>
      </c>
      <c r="BQ205" s="228">
        <f t="shared" si="76"/>
        <v>0</v>
      </c>
      <c r="BR205" s="28">
        <f>$BE$171</f>
        <v>0</v>
      </c>
      <c r="BS205" s="228">
        <f t="shared" si="77"/>
        <v>0</v>
      </c>
      <c r="BT205" s="28">
        <f>$BE$171</f>
        <v>0</v>
      </c>
      <c r="BU205" s="228">
        <f t="shared" si="78"/>
        <v>0</v>
      </c>
      <c r="BV205" s="28">
        <f>$BE$171</f>
        <v>0</v>
      </c>
      <c r="BW205" s="228">
        <f t="shared" si="79"/>
        <v>0</v>
      </c>
      <c r="BX205" s="28">
        <f>$BE$171</f>
        <v>0</v>
      </c>
      <c r="BY205" s="228">
        <f t="shared" si="80"/>
        <v>0</v>
      </c>
      <c r="BZ205" s="28">
        <f>$BE$171</f>
        <v>0</v>
      </c>
      <c r="CA205" s="228">
        <f t="shared" si="81"/>
        <v>0</v>
      </c>
      <c r="CB205" s="28">
        <f>$BE$171</f>
        <v>0</v>
      </c>
      <c r="CC205" s="228">
        <f t="shared" si="82"/>
        <v>0</v>
      </c>
      <c r="CD205" s="28">
        <f>$BE$171</f>
        <v>0</v>
      </c>
      <c r="CE205" s="228">
        <f t="shared" si="83"/>
        <v>0</v>
      </c>
      <c r="CF205" s="28">
        <f>$BE$171</f>
        <v>0</v>
      </c>
      <c r="CG205" s="158">
        <v>0</v>
      </c>
      <c r="CH205" s="158">
        <v>0</v>
      </c>
      <c r="CI205" s="158">
        <v>0</v>
      </c>
      <c r="CZ205" s="1" t="s">
        <v>141</v>
      </c>
      <c r="DA205" s="1" t="s">
        <v>113</v>
      </c>
      <c r="DB205" s="1">
        <f t="shared" si="85"/>
        <v>4016</v>
      </c>
      <c r="DC205" s="1">
        <f t="shared" si="86"/>
        <v>0</v>
      </c>
      <c r="DD205" s="158">
        <f t="shared" si="87"/>
        <v>13.6</v>
      </c>
      <c r="DE205" s="158"/>
    </row>
    <row r="206" spans="2:109" hidden="1" x14ac:dyDescent="0.2">
      <c r="B206" s="320">
        <f>L$83</f>
        <v>44741</v>
      </c>
      <c r="C206" s="31">
        <f>L$96</f>
        <v>0</v>
      </c>
      <c r="AQ206" s="61"/>
      <c r="AR206" s="1">
        <f>COUNTIF($AS$176:$AS205,$AS206)</f>
        <v>1</v>
      </c>
      <c r="AS206" s="1" t="str">
        <f t="shared" si="59"/>
        <v>0262408</v>
      </c>
      <c r="AU206" s="1" t="str">
        <f t="shared" si="60"/>
        <v>0262408</v>
      </c>
      <c r="AV206" s="1">
        <f>COUNTIF($AS$176:$AS205,$AS206)</f>
        <v>1</v>
      </c>
      <c r="AW206" s="8" t="str">
        <f t="shared" si="61"/>
        <v>Ignore me</v>
      </c>
      <c r="AX206" s="264">
        <f t="array" ref="AX206">IF(SUM($C$183:$C$189)=0,$D$35,MIN(IF($C$183:$C$189&gt;0,$B$183:$B$189)))</f>
        <v>44722</v>
      </c>
      <c r="AY206" s="264">
        <f t="array" ref="AY206">IF(SUM($C$183:$C$189)=0,$AB$35,MAX(IF($C$183:$C$189&gt;0,$B$183:$B$189)))</f>
        <v>44722</v>
      </c>
      <c r="AZ206" s="265">
        <f t="shared" ref="AZ206:AZ211" si="88">$H$109</f>
        <v>0</v>
      </c>
      <c r="BA206" s="228">
        <f t="shared" si="68"/>
        <v>0</v>
      </c>
      <c r="BB206" s="28">
        <f>$BE$166</f>
        <v>8.1999999999999993</v>
      </c>
      <c r="BC206" s="228">
        <f t="shared" si="69"/>
        <v>0</v>
      </c>
      <c r="BD206" s="28">
        <f>$BE$166</f>
        <v>8.1999999999999993</v>
      </c>
      <c r="BE206" s="228">
        <f t="shared" si="70"/>
        <v>0</v>
      </c>
      <c r="BF206" s="28">
        <f>$BE$166</f>
        <v>8.1999999999999993</v>
      </c>
      <c r="BG206" s="228">
        <f t="shared" si="71"/>
        <v>0</v>
      </c>
      <c r="BH206" s="28">
        <f>$BE$166</f>
        <v>8.1999999999999993</v>
      </c>
      <c r="BI206" s="228">
        <f t="shared" si="72"/>
        <v>0</v>
      </c>
      <c r="BJ206" s="28">
        <f>$BE$166</f>
        <v>8.1999999999999993</v>
      </c>
      <c r="BK206" s="228">
        <f t="shared" si="73"/>
        <v>0</v>
      </c>
      <c r="BL206" s="28">
        <f>$BE$166</f>
        <v>8.1999999999999993</v>
      </c>
      <c r="BM206" s="228">
        <f t="shared" si="74"/>
        <v>0</v>
      </c>
      <c r="BN206" s="28">
        <f>$BE$166</f>
        <v>8.1999999999999993</v>
      </c>
      <c r="BO206" s="228">
        <f t="shared" si="75"/>
        <v>0</v>
      </c>
      <c r="BP206" s="28">
        <f>$BE$166</f>
        <v>8.1999999999999993</v>
      </c>
      <c r="BQ206" s="228">
        <f t="shared" si="76"/>
        <v>0</v>
      </c>
      <c r="BR206" s="28">
        <f>$BE$166</f>
        <v>8.1999999999999993</v>
      </c>
      <c r="BS206" s="228">
        <f t="shared" si="77"/>
        <v>0</v>
      </c>
      <c r="BT206" s="28">
        <f>$BE$166</f>
        <v>8.1999999999999993</v>
      </c>
      <c r="BU206" s="228">
        <f t="shared" si="78"/>
        <v>0</v>
      </c>
      <c r="BV206" s="28">
        <f>$BE$166</f>
        <v>8.1999999999999993</v>
      </c>
      <c r="BW206" s="228">
        <f t="shared" si="79"/>
        <v>0</v>
      </c>
      <c r="BX206" s="28">
        <f>$BE$166</f>
        <v>8.1999999999999993</v>
      </c>
      <c r="BY206" s="228">
        <f t="shared" si="80"/>
        <v>0</v>
      </c>
      <c r="BZ206" s="28">
        <f>$BE$166</f>
        <v>8.1999999999999993</v>
      </c>
      <c r="CA206" s="228">
        <f t="shared" si="81"/>
        <v>0</v>
      </c>
      <c r="CB206" s="28">
        <f>$BE$166</f>
        <v>8.1999999999999993</v>
      </c>
      <c r="CC206" s="228">
        <f t="shared" si="82"/>
        <v>0</v>
      </c>
      <c r="CD206" s="28">
        <f>$BE$166</f>
        <v>8.1999999999999993</v>
      </c>
      <c r="CE206" s="228">
        <f t="shared" si="83"/>
        <v>0</v>
      </c>
      <c r="CF206" s="28">
        <f>$BE$166</f>
        <v>8.1999999999999993</v>
      </c>
      <c r="CG206" s="158">
        <v>0</v>
      </c>
      <c r="CH206" s="158">
        <v>0</v>
      </c>
      <c r="CI206" s="158">
        <v>0</v>
      </c>
      <c r="CZ206" s="1" t="s">
        <v>141</v>
      </c>
      <c r="DA206" s="1" t="s">
        <v>114</v>
      </c>
      <c r="DB206" s="1">
        <f t="shared" si="85"/>
        <v>4016</v>
      </c>
      <c r="DC206" s="1">
        <f t="shared" si="86"/>
        <v>0</v>
      </c>
      <c r="DD206" s="158">
        <f t="shared" si="87"/>
        <v>13.6</v>
      </c>
      <c r="DE206" s="158"/>
    </row>
    <row r="207" spans="2:109" hidden="1" x14ac:dyDescent="0.2">
      <c r="B207" s="320">
        <f>P$83</f>
        <v>44742</v>
      </c>
      <c r="C207" s="31">
        <f>P$96</f>
        <v>0</v>
      </c>
      <c r="AQ207" s="61"/>
      <c r="AR207" s="1">
        <f>COUNTIF($AS$176:$AS206,$AS207)</f>
        <v>1</v>
      </c>
      <c r="AS207" s="1" t="str">
        <f t="shared" si="59"/>
        <v>0304009</v>
      </c>
      <c r="AU207" s="1" t="str">
        <f t="shared" si="60"/>
        <v>0304009</v>
      </c>
      <c r="AV207" s="1">
        <f>COUNTIF($AS$176:$AS206,$AS207)</f>
        <v>1</v>
      </c>
      <c r="AW207" s="8" t="str">
        <f t="shared" si="61"/>
        <v>Ignore me</v>
      </c>
      <c r="AX207" s="264">
        <f t="array" ref="AX207">IF(SUM($C$183:$C$189)=0,$D$35,MIN(IF($C$183:$C$189&gt;0,$B$183:$B$189)))</f>
        <v>44722</v>
      </c>
      <c r="AY207" s="264">
        <f t="array" ref="AY207">IF(SUM($C$183:$C$189)=0,$AB$35,MAX(IF($C$183:$C$189&gt;0,$B$183:$B$189)))</f>
        <v>44722</v>
      </c>
      <c r="AZ207" s="265">
        <f t="shared" si="88"/>
        <v>0</v>
      </c>
      <c r="BA207" s="228">
        <f t="shared" si="68"/>
        <v>0</v>
      </c>
      <c r="BB207" s="28">
        <f>$BE$167</f>
        <v>9.5</v>
      </c>
      <c r="BC207" s="228">
        <f t="shared" si="69"/>
        <v>0</v>
      </c>
      <c r="BD207" s="28">
        <f>$BE$167</f>
        <v>9.5</v>
      </c>
      <c r="BE207" s="228">
        <f t="shared" si="70"/>
        <v>0</v>
      </c>
      <c r="BF207" s="28">
        <f>$BE$167</f>
        <v>9.5</v>
      </c>
      <c r="BG207" s="228">
        <f t="shared" si="71"/>
        <v>0</v>
      </c>
      <c r="BH207" s="28">
        <f>$BE$167</f>
        <v>9.5</v>
      </c>
      <c r="BI207" s="228">
        <f t="shared" si="72"/>
        <v>0</v>
      </c>
      <c r="BJ207" s="28">
        <f>$BE$167</f>
        <v>9.5</v>
      </c>
      <c r="BK207" s="228">
        <f t="shared" si="73"/>
        <v>0</v>
      </c>
      <c r="BL207" s="28">
        <f>$BE$167</f>
        <v>9.5</v>
      </c>
      <c r="BM207" s="228">
        <f t="shared" si="74"/>
        <v>0</v>
      </c>
      <c r="BN207" s="28">
        <f>$BE$167</f>
        <v>9.5</v>
      </c>
      <c r="BO207" s="228">
        <f t="shared" si="75"/>
        <v>0</v>
      </c>
      <c r="BP207" s="28">
        <f>$BE$167</f>
        <v>9.5</v>
      </c>
      <c r="BQ207" s="228">
        <f t="shared" si="76"/>
        <v>0</v>
      </c>
      <c r="BR207" s="28">
        <f>$BE$167</f>
        <v>9.5</v>
      </c>
      <c r="BS207" s="228">
        <f t="shared" si="77"/>
        <v>0</v>
      </c>
      <c r="BT207" s="28">
        <f>$BE$167</f>
        <v>9.5</v>
      </c>
      <c r="BU207" s="228">
        <f t="shared" si="78"/>
        <v>0</v>
      </c>
      <c r="BV207" s="28">
        <f>$BE$167</f>
        <v>9.5</v>
      </c>
      <c r="BW207" s="228">
        <f t="shared" si="79"/>
        <v>0</v>
      </c>
      <c r="BX207" s="28">
        <f>$BE$167</f>
        <v>9.5</v>
      </c>
      <c r="BY207" s="228">
        <f t="shared" si="80"/>
        <v>0</v>
      </c>
      <c r="BZ207" s="28">
        <f>$BE$167</f>
        <v>9.5</v>
      </c>
      <c r="CA207" s="228">
        <f t="shared" si="81"/>
        <v>0</v>
      </c>
      <c r="CB207" s="28">
        <f>$BE$167</f>
        <v>9.5</v>
      </c>
      <c r="CC207" s="228">
        <f t="shared" si="82"/>
        <v>0</v>
      </c>
      <c r="CD207" s="28">
        <f>$BE$167</f>
        <v>9.5</v>
      </c>
      <c r="CE207" s="228">
        <f t="shared" si="83"/>
        <v>0</v>
      </c>
      <c r="CF207" s="28">
        <f>$BE$167</f>
        <v>9.5</v>
      </c>
      <c r="CG207" s="158">
        <v>0</v>
      </c>
      <c r="CH207" s="158">
        <v>0</v>
      </c>
      <c r="CI207" s="158">
        <v>0</v>
      </c>
      <c r="CZ207" s="1" t="s">
        <v>143</v>
      </c>
      <c r="DA207" s="1" t="s">
        <v>112</v>
      </c>
      <c r="DB207" s="1" t="str">
        <f t="shared" si="85"/>
        <v>----</v>
      </c>
      <c r="DC207" s="1">
        <f t="shared" si="86"/>
        <v>0</v>
      </c>
      <c r="DD207" s="158">
        <f t="shared" si="87"/>
        <v>9.5</v>
      </c>
      <c r="DE207" s="158"/>
    </row>
    <row r="208" spans="2:109" hidden="1" x14ac:dyDescent="0.2">
      <c r="B208" s="320">
        <f>T$83</f>
        <v>44743</v>
      </c>
      <c r="C208" s="31">
        <f>T$96</f>
        <v>0</v>
      </c>
      <c r="AQ208" s="61"/>
      <c r="AR208" s="1">
        <f>COUNTIF($AS$176:$AS207,$AS208)</f>
        <v>1</v>
      </c>
      <c r="AS208" s="1" t="str">
        <f t="shared" si="59"/>
        <v>0435212</v>
      </c>
      <c r="AU208" s="1" t="str">
        <f t="shared" si="60"/>
        <v>0435212</v>
      </c>
      <c r="AV208" s="1">
        <f>COUNTIF($AS$176:$AS207,$AS208)</f>
        <v>1</v>
      </c>
      <c r="AW208" s="8" t="str">
        <f t="shared" si="61"/>
        <v>Ignore me</v>
      </c>
      <c r="AX208" s="264">
        <f t="array" ref="AX208">IF(SUM($C$183:$C$189)=0,$D$35,MIN(IF($C$183:$C$189&gt;0,$B$183:$B$189)))</f>
        <v>44722</v>
      </c>
      <c r="AY208" s="264">
        <f t="array" ref="AY208">IF(SUM($C$183:$C$189)=0,$AB$35,MAX(IF($C$183:$C$189&gt;0,$B$183:$B$189)))</f>
        <v>44722</v>
      </c>
      <c r="AZ208" s="265">
        <f t="shared" si="88"/>
        <v>0</v>
      </c>
      <c r="BA208" s="228">
        <f t="shared" si="68"/>
        <v>0</v>
      </c>
      <c r="BB208" s="28">
        <f>$BE$168</f>
        <v>13.6</v>
      </c>
      <c r="BC208" s="228">
        <f t="shared" si="69"/>
        <v>0</v>
      </c>
      <c r="BD208" s="28">
        <f>$BE$168</f>
        <v>13.6</v>
      </c>
      <c r="BE208" s="228">
        <f t="shared" si="70"/>
        <v>0</v>
      </c>
      <c r="BF208" s="28">
        <f>$BE$168</f>
        <v>13.6</v>
      </c>
      <c r="BG208" s="228">
        <f t="shared" si="71"/>
        <v>0</v>
      </c>
      <c r="BH208" s="28">
        <f>$BE$168</f>
        <v>13.6</v>
      </c>
      <c r="BI208" s="228">
        <f t="shared" si="72"/>
        <v>0</v>
      </c>
      <c r="BJ208" s="28">
        <f>$BE$168</f>
        <v>13.6</v>
      </c>
      <c r="BK208" s="228">
        <f t="shared" si="73"/>
        <v>0</v>
      </c>
      <c r="BL208" s="28">
        <f>$BE$168</f>
        <v>13.6</v>
      </c>
      <c r="BM208" s="228">
        <f t="shared" si="74"/>
        <v>0</v>
      </c>
      <c r="BN208" s="28">
        <f>$BE$168</f>
        <v>13.6</v>
      </c>
      <c r="BO208" s="228">
        <f t="shared" si="75"/>
        <v>0</v>
      </c>
      <c r="BP208" s="28">
        <f>$BE$168</f>
        <v>13.6</v>
      </c>
      <c r="BQ208" s="228">
        <f t="shared" si="76"/>
        <v>0</v>
      </c>
      <c r="BR208" s="28">
        <f>$BE$168</f>
        <v>13.6</v>
      </c>
      <c r="BS208" s="228">
        <f t="shared" si="77"/>
        <v>0</v>
      </c>
      <c r="BT208" s="28">
        <f>$BE$168</f>
        <v>13.6</v>
      </c>
      <c r="BU208" s="228">
        <f t="shared" si="78"/>
        <v>0</v>
      </c>
      <c r="BV208" s="28">
        <f>$BE$168</f>
        <v>13.6</v>
      </c>
      <c r="BW208" s="228">
        <f t="shared" si="79"/>
        <v>0</v>
      </c>
      <c r="BX208" s="28">
        <f>$BE$168</f>
        <v>13.6</v>
      </c>
      <c r="BY208" s="228">
        <f t="shared" si="80"/>
        <v>0</v>
      </c>
      <c r="BZ208" s="28">
        <f>$BE$168</f>
        <v>13.6</v>
      </c>
      <c r="CA208" s="228">
        <f t="shared" si="81"/>
        <v>0</v>
      </c>
      <c r="CB208" s="28">
        <f>$BE$168</f>
        <v>13.6</v>
      </c>
      <c r="CC208" s="228">
        <f t="shared" si="82"/>
        <v>0</v>
      </c>
      <c r="CD208" s="28">
        <f>$BE$168</f>
        <v>13.6</v>
      </c>
      <c r="CE208" s="228">
        <f t="shared" si="83"/>
        <v>0</v>
      </c>
      <c r="CF208" s="28">
        <f>$BE$168</f>
        <v>13.6</v>
      </c>
      <c r="CG208" s="158">
        <v>0</v>
      </c>
      <c r="CH208" s="158">
        <v>0</v>
      </c>
      <c r="CI208" s="158">
        <v>0</v>
      </c>
      <c r="CZ208" s="1" t="s">
        <v>143</v>
      </c>
      <c r="DA208" s="1" t="s">
        <v>113</v>
      </c>
      <c r="DB208" s="1" t="str">
        <f t="shared" si="85"/>
        <v>----</v>
      </c>
      <c r="DC208" s="1">
        <f t="shared" si="86"/>
        <v>0</v>
      </c>
      <c r="DD208" s="158">
        <f t="shared" si="87"/>
        <v>9.5</v>
      </c>
      <c r="DE208" s="158"/>
    </row>
    <row r="209" spans="2:109" hidden="1" x14ac:dyDescent="0.2">
      <c r="B209" s="320">
        <f>X$83</f>
        <v>44744</v>
      </c>
      <c r="C209" s="31">
        <f>X$96</f>
        <v>0</v>
      </c>
      <c r="AQ209" s="61"/>
      <c r="AR209" s="1">
        <f>COUNTIF($AS$176:$AS208,$AS209)</f>
        <v>9</v>
      </c>
      <c r="AS209" s="1" t="str">
        <f t="shared" si="59"/>
        <v>00</v>
      </c>
      <c r="AU209" s="1" t="str">
        <f t="shared" si="60"/>
        <v>00</v>
      </c>
      <c r="AV209" s="1">
        <f>COUNTIF($AS$176:$AS208,$AS209)</f>
        <v>9</v>
      </c>
      <c r="AW209" s="8" t="str">
        <f t="shared" si="61"/>
        <v>Ignore me</v>
      </c>
      <c r="AX209" s="264">
        <f t="array" ref="AX209">IF(SUM($C$183:$C$189)=0,$D$35,MIN(IF($C$183:$C$189&gt;0,$B$183:$B$189)))</f>
        <v>44722</v>
      </c>
      <c r="AY209" s="264">
        <f t="array" ref="AY209">IF(SUM($C$183:$C$189)=0,$AB$35,MAX(IF($C$183:$C$189&gt;0,$B$183:$B$189)))</f>
        <v>44722</v>
      </c>
      <c r="AZ209" s="265">
        <f t="shared" si="88"/>
        <v>0</v>
      </c>
      <c r="BA209" s="228">
        <f t="shared" si="68"/>
        <v>0</v>
      </c>
      <c r="BB209" s="28">
        <f>$BE$169</f>
        <v>0</v>
      </c>
      <c r="BC209" s="228">
        <f t="shared" si="69"/>
        <v>0</v>
      </c>
      <c r="BD209" s="28">
        <f>$BE$169</f>
        <v>0</v>
      </c>
      <c r="BE209" s="228">
        <f t="shared" si="70"/>
        <v>0</v>
      </c>
      <c r="BF209" s="28">
        <f>$BE$169</f>
        <v>0</v>
      </c>
      <c r="BG209" s="228">
        <f t="shared" si="71"/>
        <v>0</v>
      </c>
      <c r="BH209" s="28">
        <f>$BE$169</f>
        <v>0</v>
      </c>
      <c r="BI209" s="228">
        <f t="shared" si="72"/>
        <v>0</v>
      </c>
      <c r="BJ209" s="28">
        <f>$BE$169</f>
        <v>0</v>
      </c>
      <c r="BK209" s="228">
        <f t="shared" si="73"/>
        <v>0</v>
      </c>
      <c r="BL209" s="28">
        <f>$BE$169</f>
        <v>0</v>
      </c>
      <c r="BM209" s="228">
        <f t="shared" si="74"/>
        <v>0</v>
      </c>
      <c r="BN209" s="28">
        <f>$BE$169</f>
        <v>0</v>
      </c>
      <c r="BO209" s="228">
        <f t="shared" si="75"/>
        <v>0</v>
      </c>
      <c r="BP209" s="28">
        <f>$BE$169</f>
        <v>0</v>
      </c>
      <c r="BQ209" s="228">
        <f t="shared" si="76"/>
        <v>0</v>
      </c>
      <c r="BR209" s="28">
        <f>$BE$169</f>
        <v>0</v>
      </c>
      <c r="BS209" s="228">
        <f t="shared" si="77"/>
        <v>0</v>
      </c>
      <c r="BT209" s="28">
        <f>$BE$169</f>
        <v>0</v>
      </c>
      <c r="BU209" s="228">
        <f t="shared" si="78"/>
        <v>0</v>
      </c>
      <c r="BV209" s="28">
        <f>$BE$169</f>
        <v>0</v>
      </c>
      <c r="BW209" s="228">
        <f t="shared" si="79"/>
        <v>0</v>
      </c>
      <c r="BX209" s="28">
        <f>$BE$169</f>
        <v>0</v>
      </c>
      <c r="BY209" s="228">
        <f t="shared" si="80"/>
        <v>0</v>
      </c>
      <c r="BZ209" s="28">
        <f>$BE$169</f>
        <v>0</v>
      </c>
      <c r="CA209" s="228">
        <f t="shared" si="81"/>
        <v>0</v>
      </c>
      <c r="CB209" s="28">
        <f>$BE$169</f>
        <v>0</v>
      </c>
      <c r="CC209" s="228">
        <f t="shared" si="82"/>
        <v>0</v>
      </c>
      <c r="CD209" s="28">
        <f>$BE$169</f>
        <v>0</v>
      </c>
      <c r="CE209" s="228">
        <f t="shared" si="83"/>
        <v>0</v>
      </c>
      <c r="CF209" s="28">
        <f>$BE$169</f>
        <v>0</v>
      </c>
      <c r="CG209" s="158">
        <v>0</v>
      </c>
      <c r="CH209" s="158">
        <v>0</v>
      </c>
      <c r="CI209" s="158">
        <v>0</v>
      </c>
      <c r="CZ209" s="1" t="s">
        <v>143</v>
      </c>
      <c r="DA209" s="1" t="s">
        <v>114</v>
      </c>
      <c r="DB209" s="1" t="str">
        <f t="shared" si="85"/>
        <v>----</v>
      </c>
      <c r="DC209" s="1">
        <f t="shared" si="86"/>
        <v>0</v>
      </c>
      <c r="DD209" s="158">
        <f t="shared" si="87"/>
        <v>9.5</v>
      </c>
      <c r="DE209" s="158"/>
    </row>
    <row r="210" spans="2:109" hidden="1" x14ac:dyDescent="0.2">
      <c r="B210" s="320">
        <f>AB$83</f>
        <v>44745</v>
      </c>
      <c r="C210" s="31">
        <f>AB$96</f>
        <v>0</v>
      </c>
      <c r="AQ210" s="61"/>
      <c r="AR210" s="1">
        <f>COUNTIF($AS$176:$AS209,$AS210)</f>
        <v>10</v>
      </c>
      <c r="AS210" s="1" t="str">
        <f t="shared" si="59"/>
        <v>00</v>
      </c>
      <c r="AU210" s="1" t="str">
        <f t="shared" si="60"/>
        <v>00</v>
      </c>
      <c r="AV210" s="1">
        <f>COUNTIF($AS$176:$AS209,$AS210)</f>
        <v>10</v>
      </c>
      <c r="AW210" s="8" t="str">
        <f t="shared" si="61"/>
        <v>Ignore me</v>
      </c>
      <c r="AX210" s="264">
        <f t="array" ref="AX210">IF(SUM($C$183:$C$189)=0,$D$35,MIN(IF($C$183:$C$189&gt;0,$B$183:$B$189)))</f>
        <v>44722</v>
      </c>
      <c r="AY210" s="264">
        <f t="array" ref="AY210">IF(SUM($C$183:$C$189)=0,$AB$35,MAX(IF($C$183:$C$189&gt;0,$B$183:$B$189)))</f>
        <v>44722</v>
      </c>
      <c r="AZ210" s="265">
        <f t="shared" si="88"/>
        <v>0</v>
      </c>
      <c r="BA210" s="228">
        <f t="shared" si="68"/>
        <v>0</v>
      </c>
      <c r="BB210" s="28">
        <f>$BE$170</f>
        <v>0</v>
      </c>
      <c r="BC210" s="228">
        <f t="shared" si="69"/>
        <v>0</v>
      </c>
      <c r="BD210" s="28">
        <f>$BE$170</f>
        <v>0</v>
      </c>
      <c r="BE210" s="228">
        <f t="shared" si="70"/>
        <v>0</v>
      </c>
      <c r="BF210" s="28">
        <f>$BE$170</f>
        <v>0</v>
      </c>
      <c r="BG210" s="228">
        <f t="shared" si="71"/>
        <v>0</v>
      </c>
      <c r="BH210" s="28">
        <f>$BE$170</f>
        <v>0</v>
      </c>
      <c r="BI210" s="228">
        <f t="shared" si="72"/>
        <v>0</v>
      </c>
      <c r="BJ210" s="28">
        <f>$BE$170</f>
        <v>0</v>
      </c>
      <c r="BK210" s="228">
        <f t="shared" si="73"/>
        <v>0</v>
      </c>
      <c r="BL210" s="28">
        <f>$BE$170</f>
        <v>0</v>
      </c>
      <c r="BM210" s="228">
        <f t="shared" si="74"/>
        <v>0</v>
      </c>
      <c r="BN210" s="28">
        <f>$BE$170</f>
        <v>0</v>
      </c>
      <c r="BO210" s="228">
        <f t="shared" si="75"/>
        <v>0</v>
      </c>
      <c r="BP210" s="28">
        <f>$BE$170</f>
        <v>0</v>
      </c>
      <c r="BQ210" s="228">
        <f t="shared" si="76"/>
        <v>0</v>
      </c>
      <c r="BR210" s="28">
        <f>$BE$170</f>
        <v>0</v>
      </c>
      <c r="BS210" s="228">
        <f t="shared" si="77"/>
        <v>0</v>
      </c>
      <c r="BT210" s="28">
        <f>$BE$170</f>
        <v>0</v>
      </c>
      <c r="BU210" s="228">
        <f t="shared" si="78"/>
        <v>0</v>
      </c>
      <c r="BV210" s="28">
        <f>$BE$170</f>
        <v>0</v>
      </c>
      <c r="BW210" s="228">
        <f t="shared" si="79"/>
        <v>0</v>
      </c>
      <c r="BX210" s="28">
        <f>$BE$170</f>
        <v>0</v>
      </c>
      <c r="BY210" s="228">
        <f t="shared" si="80"/>
        <v>0</v>
      </c>
      <c r="BZ210" s="28">
        <f>$BE$170</f>
        <v>0</v>
      </c>
      <c r="CA210" s="228">
        <f t="shared" si="81"/>
        <v>0</v>
      </c>
      <c r="CB210" s="28">
        <f>$BE$170</f>
        <v>0</v>
      </c>
      <c r="CC210" s="228">
        <f t="shared" si="82"/>
        <v>0</v>
      </c>
      <c r="CD210" s="28">
        <f>$BE$170</f>
        <v>0</v>
      </c>
      <c r="CE210" s="228">
        <f t="shared" si="83"/>
        <v>0</v>
      </c>
      <c r="CF210" s="28">
        <f>$BE$170</f>
        <v>0</v>
      </c>
      <c r="CG210" s="158">
        <v>0</v>
      </c>
      <c r="CH210" s="158">
        <v>0</v>
      </c>
      <c r="CI210" s="158">
        <v>0</v>
      </c>
      <c r="CZ210" s="1" t="s">
        <v>143</v>
      </c>
      <c r="DA210" s="1" t="s">
        <v>112</v>
      </c>
      <c r="DB210" s="1" t="str">
        <f t="shared" si="85"/>
        <v>----</v>
      </c>
      <c r="DC210" s="1">
        <f t="shared" si="86"/>
        <v>0</v>
      </c>
      <c r="DD210" s="158">
        <f t="shared" si="87"/>
        <v>9.5</v>
      </c>
      <c r="DE210" s="158"/>
    </row>
    <row r="211" spans="2:109" hidden="1" x14ac:dyDescent="0.2">
      <c r="AQ211" s="61"/>
      <c r="AR211" s="1">
        <f>COUNTIF($AS$176:$AS210,$AS211)</f>
        <v>11</v>
      </c>
      <c r="AS211" s="1" t="str">
        <f t="shared" si="59"/>
        <v>00</v>
      </c>
      <c r="AU211" s="1" t="str">
        <f t="shared" si="60"/>
        <v>00</v>
      </c>
      <c r="AV211" s="1">
        <f>COUNTIF($AS$176:$AS210,$AS211)</f>
        <v>11</v>
      </c>
      <c r="AW211" s="8" t="str">
        <f t="shared" si="61"/>
        <v>Ignore me</v>
      </c>
      <c r="AX211" s="264">
        <f t="array" ref="AX211">IF(SUM($C$183:$C$189)=0,$D$35,MIN(IF($C$183:$C$189&gt;0,$B$183:$B$189)))</f>
        <v>44722</v>
      </c>
      <c r="AY211" s="264">
        <f t="array" ref="AY211">IF(SUM($C$183:$C$189)=0,$AB$35,MAX(IF($C$183:$C$189&gt;0,$B$183:$B$189)))</f>
        <v>44722</v>
      </c>
      <c r="AZ211" s="265">
        <f t="shared" si="88"/>
        <v>0</v>
      </c>
      <c r="BA211" s="228">
        <f t="shared" si="68"/>
        <v>0</v>
      </c>
      <c r="BB211" s="28">
        <f>$BE$171</f>
        <v>0</v>
      </c>
      <c r="BC211" s="228">
        <f t="shared" ref="BC211:CE211" si="89">SUMPRODUCT(($BD$146:$BD$163=$AZ211)*($BE$146:$BE$163=BC$173)*($BG$146:$BG$163=BD211)*$BF$146:$BF$163)</f>
        <v>0</v>
      </c>
      <c r="BD211" s="28">
        <f>$BE$171</f>
        <v>0</v>
      </c>
      <c r="BE211" s="228">
        <f t="shared" si="89"/>
        <v>0</v>
      </c>
      <c r="BF211" s="28">
        <f>$BE$171</f>
        <v>0</v>
      </c>
      <c r="BG211" s="228">
        <f t="shared" si="89"/>
        <v>0</v>
      </c>
      <c r="BH211" s="28">
        <f>$BE$171</f>
        <v>0</v>
      </c>
      <c r="BI211" s="228">
        <f t="shared" si="89"/>
        <v>0</v>
      </c>
      <c r="BJ211" s="28">
        <f>$BE$171</f>
        <v>0</v>
      </c>
      <c r="BK211" s="228">
        <f t="shared" si="89"/>
        <v>0</v>
      </c>
      <c r="BL211" s="28">
        <f>$BE$171</f>
        <v>0</v>
      </c>
      <c r="BM211" s="228">
        <f t="shared" si="89"/>
        <v>0</v>
      </c>
      <c r="BN211" s="28">
        <f>$BE$171</f>
        <v>0</v>
      </c>
      <c r="BO211" s="228">
        <f t="shared" si="89"/>
        <v>0</v>
      </c>
      <c r="BP211" s="28">
        <f>$BE$171</f>
        <v>0</v>
      </c>
      <c r="BQ211" s="228">
        <f t="shared" si="89"/>
        <v>0</v>
      </c>
      <c r="BR211" s="28">
        <f>$BE$171</f>
        <v>0</v>
      </c>
      <c r="BS211" s="228">
        <f t="shared" si="89"/>
        <v>0</v>
      </c>
      <c r="BT211" s="28">
        <f>$BE$171</f>
        <v>0</v>
      </c>
      <c r="BU211" s="228">
        <f t="shared" si="89"/>
        <v>0</v>
      </c>
      <c r="BV211" s="28">
        <f>$BE$171</f>
        <v>0</v>
      </c>
      <c r="BW211" s="228">
        <f t="shared" si="89"/>
        <v>0</v>
      </c>
      <c r="BX211" s="28">
        <f>$BE$171</f>
        <v>0</v>
      </c>
      <c r="BY211" s="228">
        <f t="shared" si="89"/>
        <v>0</v>
      </c>
      <c r="BZ211" s="28">
        <f>$BE$171</f>
        <v>0</v>
      </c>
      <c r="CA211" s="228">
        <f t="shared" si="89"/>
        <v>0</v>
      </c>
      <c r="CB211" s="28">
        <f>$BE$171</f>
        <v>0</v>
      </c>
      <c r="CC211" s="228">
        <f t="shared" si="89"/>
        <v>0</v>
      </c>
      <c r="CD211" s="28">
        <f>$BE$171</f>
        <v>0</v>
      </c>
      <c r="CE211" s="228">
        <f t="shared" si="89"/>
        <v>0</v>
      </c>
      <c r="CF211" s="28">
        <f>$BE$171</f>
        <v>0</v>
      </c>
      <c r="CG211" s="158">
        <v>0</v>
      </c>
      <c r="CH211" s="158">
        <v>0</v>
      </c>
      <c r="CI211" s="158">
        <v>0</v>
      </c>
      <c r="CZ211" s="1" t="s">
        <v>143</v>
      </c>
      <c r="DA211" s="1" t="s">
        <v>113</v>
      </c>
      <c r="DB211" s="1" t="str">
        <f t="shared" si="85"/>
        <v>----</v>
      </c>
      <c r="DC211" s="1">
        <f t="shared" si="86"/>
        <v>0</v>
      </c>
      <c r="DD211" s="158">
        <f t="shared" si="87"/>
        <v>9.5</v>
      </c>
      <c r="DE211" s="158"/>
    </row>
    <row r="212" spans="2:109" hidden="1" x14ac:dyDescent="0.2">
      <c r="AQ212" s="61"/>
      <c r="AR212" s="1">
        <f>COUNTIF($AS$176:$AS211,$AS212)</f>
        <v>0</v>
      </c>
      <c r="AS212" s="1" t="str">
        <f t="shared" si="59"/>
        <v>9304070</v>
      </c>
      <c r="AU212" s="1" t="str">
        <f t="shared" si="60"/>
        <v>9304070</v>
      </c>
      <c r="AV212" s="1">
        <f>COUNTIF($AS$176:$AS211,$AS212)</f>
        <v>0</v>
      </c>
      <c r="AW212" s="8" t="str">
        <f t="shared" si="61"/>
        <v>Ignore me</v>
      </c>
      <c r="AX212" s="266">
        <f t="array" ref="AX212">IF(SUM($C$190:$C$196)=0,$D$51,MIN(IF($C$190:$C$196&gt;0,$B$190:$B$196)))</f>
        <v>44725</v>
      </c>
      <c r="AY212" s="266">
        <f t="array" ref="AY212">IF(SUM($C$190:$C$196)=0,$AB$51,MAX(IF($C$190:$C$196&gt;0,$B$190:$B$196)))</f>
        <v>44728</v>
      </c>
      <c r="AZ212" s="267">
        <f t="shared" ref="AZ212:AZ217" si="90">$H$107</f>
        <v>9</v>
      </c>
      <c r="BA212" s="230">
        <f t="shared" ref="BA212:BA229" si="91">SUMPRODUCT(($BJ$146:$BJ$163=$AZ212)*($BK$146:$BK$163=BA$173)*($BM$146:$BM$163=BB212)*$BL$146:$BL$163)</f>
        <v>0</v>
      </c>
      <c r="BB212" s="268">
        <f>$BK$166</f>
        <v>9.5</v>
      </c>
      <c r="BC212" s="230">
        <f t="shared" ref="BC212:BC229" si="92">SUMPRODUCT(($BJ$146:$BJ$163=$AZ212)*($BK$146:$BK$163=BC$173)*($BM$146:$BM$163=BD212)*$BL$146:$BL$163)</f>
        <v>0</v>
      </c>
      <c r="BD212" s="268">
        <f>$BK$166</f>
        <v>9.5</v>
      </c>
      <c r="BE212" s="230">
        <f t="shared" ref="BE212:BE229" si="93">SUMPRODUCT(($BJ$146:$BJ$163=$AZ212)*($BK$146:$BK$163=BE$173)*($BM$146:$BM$163=BF212)*$BL$146:$BL$163)</f>
        <v>0</v>
      </c>
      <c r="BF212" s="268">
        <f>$BK$166</f>
        <v>9.5</v>
      </c>
      <c r="BG212" s="230">
        <f t="shared" ref="BG212:BG229" si="94">SUMPRODUCT(($BJ$146:$BJ$163=$AZ212)*($BK$146:$BK$163=BG$173)*($BM$146:$BM$163=BH212)*$BL$146:$BL$163)</f>
        <v>0</v>
      </c>
      <c r="BH212" s="268">
        <f>$BK$166</f>
        <v>9.5</v>
      </c>
      <c r="BI212" s="230">
        <f t="shared" ref="BI212:BI229" si="95">SUMPRODUCT(($BJ$146:$BJ$163=$AZ212)*($BK$146:$BK$163=BI$173)*($BM$146:$BM$163=BJ212)*$BL$146:$BL$163)</f>
        <v>0</v>
      </c>
      <c r="BJ212" s="268">
        <f>$BK$166</f>
        <v>9.5</v>
      </c>
      <c r="BK212" s="230">
        <f t="shared" ref="BK212:BK229" si="96">SUMPRODUCT(($BJ$146:$BJ$163=$AZ212)*($BK$146:$BK$163=BK$173)*($BM$146:$BM$163=BL212)*$BL$146:$BL$163)</f>
        <v>0</v>
      </c>
      <c r="BL212" s="268">
        <f>$BK$166</f>
        <v>9.5</v>
      </c>
      <c r="BM212" s="230">
        <f t="shared" ref="BM212:BM229" si="97">SUMPRODUCT(($BJ$146:$BJ$163=$AZ212)*($BK$146:$BK$163=BM$173)*($BM$146:$BM$163=BN212)*$BL$146:$BL$163)</f>
        <v>0</v>
      </c>
      <c r="BN212" s="268">
        <f>$BK$166</f>
        <v>9.5</v>
      </c>
      <c r="BO212" s="230">
        <f t="shared" ref="BO212:BO229" si="98">SUMPRODUCT(($BJ$146:$BJ$163=$AZ212)*($BK$146:$BK$163=BO$173)*($BM$146:$BM$163=BP212)*$BL$146:$BL$163)</f>
        <v>0</v>
      </c>
      <c r="BP212" s="268">
        <f>$BK$166</f>
        <v>9.5</v>
      </c>
      <c r="BQ212" s="230">
        <f t="shared" ref="BQ212:BQ229" si="99">SUMPRODUCT(($BJ$146:$BJ$163=$AZ212)*($BK$146:$BK$163=BQ$173)*($BM$146:$BM$163=BR212)*$BL$146:$BL$163)</f>
        <v>0</v>
      </c>
      <c r="BR212" s="268">
        <f>$BK$166</f>
        <v>9.5</v>
      </c>
      <c r="BS212" s="230">
        <f t="shared" ref="BS212:BS229" si="100">SUMPRODUCT(($BJ$146:$BJ$163=$AZ212)*($BK$146:$BK$163=BS$173)*($BM$146:$BM$163=BT212)*$BL$146:$BL$163)</f>
        <v>0</v>
      </c>
      <c r="BT212" s="268">
        <f>$BK$166</f>
        <v>9.5</v>
      </c>
      <c r="BU212" s="230">
        <f t="shared" ref="BU212:BU229" si="101">SUMPRODUCT(($BJ$146:$BJ$163=$AZ212)*($BK$146:$BK$163=BU$173)*($BM$146:$BM$163=BV212)*$BL$146:$BL$163)</f>
        <v>0</v>
      </c>
      <c r="BV212" s="268">
        <f>$BK$166</f>
        <v>9.5</v>
      </c>
      <c r="BW212" s="230">
        <f t="shared" ref="BW212:BW229" si="102">SUMPRODUCT(($BJ$146:$BJ$163=$AZ212)*($BK$146:$BK$163=BW$173)*($BM$146:$BM$163=BX212)*$BL$146:$BL$163)</f>
        <v>0</v>
      </c>
      <c r="BX212" s="268">
        <f>$BK$166</f>
        <v>9.5</v>
      </c>
      <c r="BY212" s="230">
        <f t="shared" ref="BY212:BY229" si="103">SUMPRODUCT(($BJ$146:$BJ$163=$AZ212)*($BK$146:$BK$163=BY$173)*($BM$146:$BM$163=BZ212)*$BL$146:$BL$163)</f>
        <v>0</v>
      </c>
      <c r="BZ212" s="268">
        <f>$BK$166</f>
        <v>9.5</v>
      </c>
      <c r="CA212" s="230">
        <f t="shared" ref="CA212:CA229" si="104">SUMPRODUCT(($BJ$146:$BJ$163=$AZ212)*($BK$146:$BK$163=CA$173)*($BM$146:$BM$163=CB212)*$BL$146:$BL$163)</f>
        <v>0</v>
      </c>
      <c r="CB212" s="268">
        <f>$BK$166</f>
        <v>9.5</v>
      </c>
      <c r="CC212" s="230">
        <f t="shared" ref="CC212:CC229" si="105">SUMPRODUCT(($BJ$146:$BJ$163=$AZ212)*($BK$146:$BK$163=CC$173)*($BM$146:$BM$163=CD212)*$BL$146:$BL$163)</f>
        <v>0</v>
      </c>
      <c r="CD212" s="268">
        <f>$BK$166</f>
        <v>9.5</v>
      </c>
      <c r="CE212" s="230">
        <f t="shared" ref="CE212:CE229" si="106">SUMPRODUCT(($BJ$146:$BJ$163=$AZ212)*($BK$146:$BK$163=CE$173)*($BM$146:$BM$163=CF212)*$BL$146:$BL$163)</f>
        <v>0</v>
      </c>
      <c r="CF212" s="268">
        <f>$BK$166</f>
        <v>9.5</v>
      </c>
      <c r="CG212" s="158">
        <v>0</v>
      </c>
      <c r="CH212" s="158">
        <v>0</v>
      </c>
      <c r="CI212" s="158">
        <v>0</v>
      </c>
      <c r="CZ212" s="1" t="s">
        <v>143</v>
      </c>
      <c r="DA212" s="1" t="s">
        <v>114</v>
      </c>
      <c r="DB212" s="1" t="str">
        <f t="shared" si="85"/>
        <v>----</v>
      </c>
      <c r="DC212" s="1">
        <f t="shared" si="86"/>
        <v>0</v>
      </c>
      <c r="DD212" s="158">
        <f t="shared" si="87"/>
        <v>9.5</v>
      </c>
      <c r="DE212" s="158"/>
    </row>
    <row r="213" spans="2:109" hidden="1" x14ac:dyDescent="0.2">
      <c r="AQ213" s="61"/>
      <c r="AR213" s="1">
        <f>COUNTIF($AS$176:$AS212,$AS213)</f>
        <v>0</v>
      </c>
      <c r="AS213" s="1" t="str">
        <f t="shared" si="59"/>
        <v>9463306</v>
      </c>
      <c r="AU213" s="1" t="str">
        <f t="shared" si="60"/>
        <v>9463306</v>
      </c>
      <c r="AV213" s="1">
        <f>COUNTIF($AS$176:$AS212,$AS213)</f>
        <v>0</v>
      </c>
      <c r="AW213" s="8" t="str">
        <f t="shared" si="61"/>
        <v>Claim</v>
      </c>
      <c r="AX213" s="266">
        <f t="array" ref="AX213">IF(SUM($C$190:$C$196)=0,$D$51,MIN(IF($C$190:$C$196&gt;0,$B$190:$B$196)))</f>
        <v>44725</v>
      </c>
      <c r="AY213" s="266">
        <f t="array" ref="AY213">IF(SUM($C$190:$C$196)=0,$AB$51,MAX(IF($C$190:$C$196&gt;0,$B$190:$B$196)))</f>
        <v>44728</v>
      </c>
      <c r="AZ213" s="267">
        <f t="shared" si="90"/>
        <v>9</v>
      </c>
      <c r="BA213" s="230">
        <f t="shared" si="91"/>
        <v>0</v>
      </c>
      <c r="BB213" s="268">
        <f>$BK$167</f>
        <v>13.6</v>
      </c>
      <c r="BC213" s="230">
        <f t="shared" si="92"/>
        <v>0</v>
      </c>
      <c r="BD213" s="268">
        <f>$BK$167</f>
        <v>13.6</v>
      </c>
      <c r="BE213" s="230">
        <f t="shared" si="93"/>
        <v>0</v>
      </c>
      <c r="BF213" s="268">
        <f>$BK$167</f>
        <v>13.6</v>
      </c>
      <c r="BG213" s="230">
        <f t="shared" si="94"/>
        <v>0</v>
      </c>
      <c r="BH213" s="268">
        <f>$BK$167</f>
        <v>13.6</v>
      </c>
      <c r="BI213" s="230">
        <f t="shared" si="95"/>
        <v>0</v>
      </c>
      <c r="BJ213" s="268">
        <f>$BK$167</f>
        <v>13.6</v>
      </c>
      <c r="BK213" s="230">
        <f t="shared" si="96"/>
        <v>0</v>
      </c>
      <c r="BL213" s="268">
        <f>$BK$167</f>
        <v>13.6</v>
      </c>
      <c r="BM213" s="230">
        <f t="shared" si="97"/>
        <v>0</v>
      </c>
      <c r="BN213" s="268">
        <f>$BK$167</f>
        <v>13.6</v>
      </c>
      <c r="BO213" s="230">
        <f t="shared" si="98"/>
        <v>0</v>
      </c>
      <c r="BP213" s="268">
        <f>$BK$167</f>
        <v>13.6</v>
      </c>
      <c r="BQ213" s="230">
        <f t="shared" si="99"/>
        <v>0</v>
      </c>
      <c r="BR213" s="268">
        <f>$BK$167</f>
        <v>13.6</v>
      </c>
      <c r="BS213" s="230">
        <f t="shared" si="100"/>
        <v>0</v>
      </c>
      <c r="BT213" s="268">
        <f>$BK$167</f>
        <v>13.6</v>
      </c>
      <c r="BU213" s="230">
        <f t="shared" si="101"/>
        <v>14</v>
      </c>
      <c r="BV213" s="268">
        <f>$BK$167</f>
        <v>13.6</v>
      </c>
      <c r="BW213" s="230">
        <f t="shared" si="102"/>
        <v>0</v>
      </c>
      <c r="BX213" s="268">
        <f>$BK$167</f>
        <v>13.6</v>
      </c>
      <c r="BY213" s="230">
        <f t="shared" si="103"/>
        <v>0</v>
      </c>
      <c r="BZ213" s="268">
        <f>$BK$167</f>
        <v>13.6</v>
      </c>
      <c r="CA213" s="230">
        <f t="shared" si="104"/>
        <v>0</v>
      </c>
      <c r="CB213" s="268">
        <f>$BK$167</f>
        <v>13.6</v>
      </c>
      <c r="CC213" s="230">
        <f t="shared" si="105"/>
        <v>0</v>
      </c>
      <c r="CD213" s="268">
        <f>$BK$167</f>
        <v>13.6</v>
      </c>
      <c r="CE213" s="230">
        <f t="shared" si="106"/>
        <v>0</v>
      </c>
      <c r="CF213" s="268">
        <f>$BK$167</f>
        <v>13.6</v>
      </c>
      <c r="CG213" s="158">
        <v>0</v>
      </c>
      <c r="CH213" s="158">
        <v>0</v>
      </c>
      <c r="CI213" s="158">
        <v>0</v>
      </c>
      <c r="CZ213" s="1" t="s">
        <v>144</v>
      </c>
      <c r="DA213" s="1" t="s">
        <v>112</v>
      </c>
      <c r="DB213" s="1" t="str">
        <f t="shared" si="85"/>
        <v>----</v>
      </c>
      <c r="DC213" s="1">
        <f t="shared" si="86"/>
        <v>0</v>
      </c>
      <c r="DD213" s="158">
        <f t="shared" si="87"/>
        <v>9.5</v>
      </c>
      <c r="DE213" s="158"/>
    </row>
    <row r="214" spans="2:109" hidden="1" x14ac:dyDescent="0.2">
      <c r="AQ214" s="61"/>
      <c r="AR214" s="1">
        <f>COUNTIF($AS$176:$AS213,$AS214)</f>
        <v>6</v>
      </c>
      <c r="AS214" s="1" t="str">
        <f t="shared" si="59"/>
        <v>90</v>
      </c>
      <c r="AU214" s="1" t="str">
        <f t="shared" si="60"/>
        <v>90</v>
      </c>
      <c r="AV214" s="1">
        <f>COUNTIF($AS$176:$AS213,$AS214)</f>
        <v>6</v>
      </c>
      <c r="AW214" s="8" t="str">
        <f t="shared" si="61"/>
        <v>Ignore me</v>
      </c>
      <c r="AX214" s="266">
        <f t="array" ref="AX214">IF(SUM($C$190:$C$196)=0,$D$51,MIN(IF($C$190:$C$196&gt;0,$B$190:$B$196)))</f>
        <v>44725</v>
      </c>
      <c r="AY214" s="266">
        <f t="array" ref="AY214">IF(SUM($C$190:$C$196)=0,$AB$51,MAX(IF($C$190:$C$196&gt;0,$B$190:$B$196)))</f>
        <v>44728</v>
      </c>
      <c r="AZ214" s="267">
        <f t="shared" si="90"/>
        <v>9</v>
      </c>
      <c r="BA214" s="230">
        <f t="shared" si="91"/>
        <v>0</v>
      </c>
      <c r="BB214" s="268">
        <f>$BK$168</f>
        <v>0</v>
      </c>
      <c r="BC214" s="230">
        <f t="shared" si="92"/>
        <v>0</v>
      </c>
      <c r="BD214" s="268">
        <f>$BK$168</f>
        <v>0</v>
      </c>
      <c r="BE214" s="230">
        <f t="shared" si="93"/>
        <v>0</v>
      </c>
      <c r="BF214" s="268">
        <f>$BK$168</f>
        <v>0</v>
      </c>
      <c r="BG214" s="230">
        <f t="shared" si="94"/>
        <v>0</v>
      </c>
      <c r="BH214" s="268">
        <f>$BK$168</f>
        <v>0</v>
      </c>
      <c r="BI214" s="230">
        <f t="shared" si="95"/>
        <v>0</v>
      </c>
      <c r="BJ214" s="268">
        <f>$BK$168</f>
        <v>0</v>
      </c>
      <c r="BK214" s="230">
        <f t="shared" si="96"/>
        <v>0</v>
      </c>
      <c r="BL214" s="268">
        <f>$BK$168</f>
        <v>0</v>
      </c>
      <c r="BM214" s="230">
        <f t="shared" si="97"/>
        <v>0</v>
      </c>
      <c r="BN214" s="268">
        <f>$BK$168</f>
        <v>0</v>
      </c>
      <c r="BO214" s="230">
        <f t="shared" si="98"/>
        <v>0</v>
      </c>
      <c r="BP214" s="268">
        <f>$BK$168</f>
        <v>0</v>
      </c>
      <c r="BQ214" s="230">
        <f t="shared" si="99"/>
        <v>0</v>
      </c>
      <c r="BR214" s="268">
        <f>$BK$168</f>
        <v>0</v>
      </c>
      <c r="BS214" s="230">
        <f t="shared" si="100"/>
        <v>0</v>
      </c>
      <c r="BT214" s="268">
        <f>$BK$168</f>
        <v>0</v>
      </c>
      <c r="BU214" s="230">
        <f t="shared" si="101"/>
        <v>0</v>
      </c>
      <c r="BV214" s="268">
        <f>$BK$168</f>
        <v>0</v>
      </c>
      <c r="BW214" s="230">
        <f t="shared" si="102"/>
        <v>0</v>
      </c>
      <c r="BX214" s="268">
        <f>$BK$168</f>
        <v>0</v>
      </c>
      <c r="BY214" s="230">
        <f t="shared" si="103"/>
        <v>0</v>
      </c>
      <c r="BZ214" s="268">
        <f>$BK$168</f>
        <v>0</v>
      </c>
      <c r="CA214" s="230">
        <f t="shared" si="104"/>
        <v>0</v>
      </c>
      <c r="CB214" s="268">
        <f>$BK$168</f>
        <v>0</v>
      </c>
      <c r="CC214" s="230">
        <f t="shared" si="105"/>
        <v>0</v>
      </c>
      <c r="CD214" s="268">
        <f>$BK$168</f>
        <v>0</v>
      </c>
      <c r="CE214" s="230">
        <f t="shared" si="106"/>
        <v>0</v>
      </c>
      <c r="CF214" s="268">
        <f>$BK$168</f>
        <v>0</v>
      </c>
      <c r="CG214" s="158">
        <v>0</v>
      </c>
      <c r="CH214" s="158">
        <v>0</v>
      </c>
      <c r="CI214" s="158">
        <v>0</v>
      </c>
      <c r="CZ214" s="1" t="s">
        <v>144</v>
      </c>
      <c r="DA214" s="1" t="s">
        <v>113</v>
      </c>
      <c r="DB214" s="1" t="str">
        <f t="shared" si="85"/>
        <v>----</v>
      </c>
      <c r="DC214" s="1">
        <f t="shared" si="86"/>
        <v>0</v>
      </c>
      <c r="DD214" s="158">
        <f t="shared" si="87"/>
        <v>9.5</v>
      </c>
      <c r="DE214" s="158"/>
    </row>
    <row r="215" spans="2:109" hidden="1" x14ac:dyDescent="0.2">
      <c r="AQ215" s="61"/>
      <c r="AR215" s="1">
        <f>COUNTIF($AS$176:$AS214,$AS215)</f>
        <v>7</v>
      </c>
      <c r="AS215" s="1" t="str">
        <f t="shared" si="59"/>
        <v>90</v>
      </c>
      <c r="AU215" s="1" t="str">
        <f t="shared" si="60"/>
        <v>90</v>
      </c>
      <c r="AV215" s="1">
        <f>COUNTIF($AS$176:$AS214,$AS215)</f>
        <v>7</v>
      </c>
      <c r="AW215" s="8" t="str">
        <f t="shared" si="61"/>
        <v>Ignore me</v>
      </c>
      <c r="AX215" s="266">
        <f t="array" ref="AX215">IF(SUM($C$190:$C$196)=0,$D$51,MIN(IF($C$190:$C$196&gt;0,$B$190:$B$196)))</f>
        <v>44725</v>
      </c>
      <c r="AY215" s="266">
        <f t="array" ref="AY215">IF(SUM($C$190:$C$196)=0,$AB$51,MAX(IF($C$190:$C$196&gt;0,$B$190:$B$196)))</f>
        <v>44728</v>
      </c>
      <c r="AZ215" s="267">
        <f t="shared" si="90"/>
        <v>9</v>
      </c>
      <c r="BA215" s="230">
        <f t="shared" si="91"/>
        <v>0</v>
      </c>
      <c r="BB215" s="268">
        <f>$BK$169</f>
        <v>0</v>
      </c>
      <c r="BC215" s="230">
        <f t="shared" si="92"/>
        <v>0</v>
      </c>
      <c r="BD215" s="268">
        <f>$BK$169</f>
        <v>0</v>
      </c>
      <c r="BE215" s="230">
        <f t="shared" si="93"/>
        <v>0</v>
      </c>
      <c r="BF215" s="268">
        <f>$BK$169</f>
        <v>0</v>
      </c>
      <c r="BG215" s="230">
        <f t="shared" si="94"/>
        <v>0</v>
      </c>
      <c r="BH215" s="268">
        <f>$BK$169</f>
        <v>0</v>
      </c>
      <c r="BI215" s="230">
        <f t="shared" si="95"/>
        <v>0</v>
      </c>
      <c r="BJ215" s="268">
        <f>$BK$169</f>
        <v>0</v>
      </c>
      <c r="BK215" s="230">
        <f t="shared" si="96"/>
        <v>0</v>
      </c>
      <c r="BL215" s="268">
        <f>$BK$169</f>
        <v>0</v>
      </c>
      <c r="BM215" s="230">
        <f t="shared" si="97"/>
        <v>0</v>
      </c>
      <c r="BN215" s="268">
        <f>$BK$169</f>
        <v>0</v>
      </c>
      <c r="BO215" s="230">
        <f t="shared" si="98"/>
        <v>0</v>
      </c>
      <c r="BP215" s="268">
        <f>$BK$169</f>
        <v>0</v>
      </c>
      <c r="BQ215" s="230">
        <f t="shared" si="99"/>
        <v>0</v>
      </c>
      <c r="BR215" s="268">
        <f>$BK$169</f>
        <v>0</v>
      </c>
      <c r="BS215" s="230">
        <f t="shared" si="100"/>
        <v>0</v>
      </c>
      <c r="BT215" s="268">
        <f>$BK$169</f>
        <v>0</v>
      </c>
      <c r="BU215" s="230">
        <f t="shared" si="101"/>
        <v>0</v>
      </c>
      <c r="BV215" s="268">
        <f>$BK$169</f>
        <v>0</v>
      </c>
      <c r="BW215" s="230">
        <f t="shared" si="102"/>
        <v>0</v>
      </c>
      <c r="BX215" s="268">
        <f>$BK$169</f>
        <v>0</v>
      </c>
      <c r="BY215" s="230">
        <f t="shared" si="103"/>
        <v>0</v>
      </c>
      <c r="BZ215" s="268">
        <f>$BK$169</f>
        <v>0</v>
      </c>
      <c r="CA215" s="230">
        <f t="shared" si="104"/>
        <v>0</v>
      </c>
      <c r="CB215" s="268">
        <f>$BK$169</f>
        <v>0</v>
      </c>
      <c r="CC215" s="230">
        <f t="shared" si="105"/>
        <v>0</v>
      </c>
      <c r="CD215" s="268">
        <f>$BK$169</f>
        <v>0</v>
      </c>
      <c r="CE215" s="230">
        <f t="shared" si="106"/>
        <v>0</v>
      </c>
      <c r="CF215" s="268">
        <f>$BK$169</f>
        <v>0</v>
      </c>
      <c r="CG215" s="158">
        <v>0</v>
      </c>
      <c r="CH215" s="158">
        <v>0</v>
      </c>
      <c r="CI215" s="158">
        <v>0</v>
      </c>
      <c r="CZ215" s="1" t="s">
        <v>144</v>
      </c>
      <c r="DA215" s="1" t="s">
        <v>114</v>
      </c>
      <c r="DB215" s="1" t="str">
        <f t="shared" si="85"/>
        <v>----</v>
      </c>
      <c r="DC215" s="1">
        <f t="shared" si="86"/>
        <v>0</v>
      </c>
      <c r="DD215" s="158">
        <f t="shared" si="87"/>
        <v>9.5</v>
      </c>
      <c r="DE215" s="158"/>
    </row>
    <row r="216" spans="2:109" hidden="1" x14ac:dyDescent="0.2">
      <c r="AQ216" s="61"/>
      <c r="AR216" s="1">
        <f>COUNTIF($AS$176:$AS215,$AS216)</f>
        <v>8</v>
      </c>
      <c r="AS216" s="1" t="str">
        <f t="shared" si="59"/>
        <v>90</v>
      </c>
      <c r="AU216" s="1" t="str">
        <f t="shared" si="60"/>
        <v>90</v>
      </c>
      <c r="AV216" s="1">
        <f>COUNTIF($AS$176:$AS215,$AS216)</f>
        <v>8</v>
      </c>
      <c r="AW216" s="8" t="str">
        <f t="shared" si="61"/>
        <v>Ignore me</v>
      </c>
      <c r="AX216" s="266">
        <f t="array" ref="AX216">IF(SUM($C$190:$C$196)=0,$D$51,MIN(IF($C$190:$C$196&gt;0,$B$190:$B$196)))</f>
        <v>44725</v>
      </c>
      <c r="AY216" s="266">
        <f t="array" ref="AY216">IF(SUM($C$190:$C$196)=0,$AB$51,MAX(IF($C$190:$C$196&gt;0,$B$190:$B$196)))</f>
        <v>44728</v>
      </c>
      <c r="AZ216" s="267">
        <f t="shared" si="90"/>
        <v>9</v>
      </c>
      <c r="BA216" s="230">
        <f t="shared" si="91"/>
        <v>0</v>
      </c>
      <c r="BB216" s="268">
        <f>$BK$170</f>
        <v>0</v>
      </c>
      <c r="BC216" s="230">
        <f t="shared" si="92"/>
        <v>0</v>
      </c>
      <c r="BD216" s="268">
        <f>$BK$170</f>
        <v>0</v>
      </c>
      <c r="BE216" s="230">
        <f t="shared" si="93"/>
        <v>0</v>
      </c>
      <c r="BF216" s="268">
        <f>$BK$170</f>
        <v>0</v>
      </c>
      <c r="BG216" s="230">
        <f t="shared" si="94"/>
        <v>0</v>
      </c>
      <c r="BH216" s="268">
        <f>$BK$170</f>
        <v>0</v>
      </c>
      <c r="BI216" s="230">
        <f t="shared" si="95"/>
        <v>0</v>
      </c>
      <c r="BJ216" s="268">
        <f>$BK$170</f>
        <v>0</v>
      </c>
      <c r="BK216" s="230">
        <f t="shared" si="96"/>
        <v>0</v>
      </c>
      <c r="BL216" s="268">
        <f>$BK$170</f>
        <v>0</v>
      </c>
      <c r="BM216" s="230">
        <f t="shared" si="97"/>
        <v>0</v>
      </c>
      <c r="BN216" s="268">
        <f>$BK$170</f>
        <v>0</v>
      </c>
      <c r="BO216" s="230">
        <f t="shared" si="98"/>
        <v>0</v>
      </c>
      <c r="BP216" s="268">
        <f>$BK$170</f>
        <v>0</v>
      </c>
      <c r="BQ216" s="230">
        <f t="shared" si="99"/>
        <v>0</v>
      </c>
      <c r="BR216" s="268">
        <f>$BK$170</f>
        <v>0</v>
      </c>
      <c r="BS216" s="230">
        <f t="shared" si="100"/>
        <v>0</v>
      </c>
      <c r="BT216" s="268">
        <f>$BK$170</f>
        <v>0</v>
      </c>
      <c r="BU216" s="230">
        <f t="shared" si="101"/>
        <v>0</v>
      </c>
      <c r="BV216" s="268">
        <f>$BK$170</f>
        <v>0</v>
      </c>
      <c r="BW216" s="230">
        <f t="shared" si="102"/>
        <v>0</v>
      </c>
      <c r="BX216" s="268">
        <f>$BK$170</f>
        <v>0</v>
      </c>
      <c r="BY216" s="230">
        <f t="shared" si="103"/>
        <v>0</v>
      </c>
      <c r="BZ216" s="268">
        <f>$BK$170</f>
        <v>0</v>
      </c>
      <c r="CA216" s="230">
        <f t="shared" si="104"/>
        <v>0</v>
      </c>
      <c r="CB216" s="268">
        <f>$BK$170</f>
        <v>0</v>
      </c>
      <c r="CC216" s="230">
        <f t="shared" si="105"/>
        <v>0</v>
      </c>
      <c r="CD216" s="268">
        <f>$BK$170</f>
        <v>0</v>
      </c>
      <c r="CE216" s="230">
        <f t="shared" si="106"/>
        <v>0</v>
      </c>
      <c r="CF216" s="268">
        <f>$BK$170</f>
        <v>0</v>
      </c>
      <c r="CG216" s="158">
        <v>0</v>
      </c>
      <c r="CH216" s="158">
        <v>0</v>
      </c>
      <c r="CI216" s="158">
        <v>0</v>
      </c>
      <c r="CZ216" s="1" t="s">
        <v>144</v>
      </c>
      <c r="DA216" s="1" t="s">
        <v>112</v>
      </c>
      <c r="DB216" s="1" t="str">
        <f t="shared" si="85"/>
        <v>----</v>
      </c>
      <c r="DC216" s="1">
        <f t="shared" si="86"/>
        <v>0</v>
      </c>
      <c r="DD216" s="158">
        <f t="shared" si="87"/>
        <v>9.5</v>
      </c>
      <c r="DE216" s="158"/>
    </row>
    <row r="217" spans="2:109" hidden="1" x14ac:dyDescent="0.2">
      <c r="AQ217" s="61"/>
      <c r="AR217" s="1">
        <f>COUNTIF($AS$176:$AS216,$AS217)</f>
        <v>9</v>
      </c>
      <c r="AS217" s="1" t="str">
        <f t="shared" si="59"/>
        <v>90</v>
      </c>
      <c r="AU217" s="1" t="str">
        <f t="shared" si="60"/>
        <v>90</v>
      </c>
      <c r="AV217" s="1">
        <f>COUNTIF($AS$176:$AS216,$AS217)</f>
        <v>9</v>
      </c>
      <c r="AW217" s="8" t="str">
        <f t="shared" si="61"/>
        <v>Ignore me</v>
      </c>
      <c r="AX217" s="266">
        <f t="array" ref="AX217">IF(SUM($C$190:$C$196)=0,$D$51,MIN(IF($C$190:$C$196&gt;0,$B$190:$B$196)))</f>
        <v>44725</v>
      </c>
      <c r="AY217" s="266">
        <f t="array" ref="AY217">IF(SUM($C$190:$C$196)=0,$AB$51,MAX(IF($C$190:$C$196&gt;0,$B$190:$B$196)))</f>
        <v>44728</v>
      </c>
      <c r="AZ217" s="267">
        <f t="shared" si="90"/>
        <v>9</v>
      </c>
      <c r="BA217" s="230">
        <f t="shared" si="91"/>
        <v>0</v>
      </c>
      <c r="BB217" s="268">
        <f>$BK$171</f>
        <v>0</v>
      </c>
      <c r="BC217" s="230">
        <f t="shared" si="92"/>
        <v>0</v>
      </c>
      <c r="BD217" s="268">
        <f>$BK$171</f>
        <v>0</v>
      </c>
      <c r="BE217" s="230">
        <f t="shared" si="93"/>
        <v>0</v>
      </c>
      <c r="BF217" s="268">
        <f>$BK$171</f>
        <v>0</v>
      </c>
      <c r="BG217" s="230">
        <f t="shared" si="94"/>
        <v>0</v>
      </c>
      <c r="BH217" s="268">
        <f>$BK$171</f>
        <v>0</v>
      </c>
      <c r="BI217" s="230">
        <f t="shared" si="95"/>
        <v>0</v>
      </c>
      <c r="BJ217" s="268">
        <f>$BK$171</f>
        <v>0</v>
      </c>
      <c r="BK217" s="230">
        <f t="shared" si="96"/>
        <v>0</v>
      </c>
      <c r="BL217" s="268">
        <f>$BK$171</f>
        <v>0</v>
      </c>
      <c r="BM217" s="230">
        <f t="shared" si="97"/>
        <v>0</v>
      </c>
      <c r="BN217" s="268">
        <f>$BK$171</f>
        <v>0</v>
      </c>
      <c r="BO217" s="230">
        <f t="shared" si="98"/>
        <v>0</v>
      </c>
      <c r="BP217" s="268">
        <f>$BK$171</f>
        <v>0</v>
      </c>
      <c r="BQ217" s="230">
        <f t="shared" si="99"/>
        <v>0</v>
      </c>
      <c r="BR217" s="268">
        <f>$BK$171</f>
        <v>0</v>
      </c>
      <c r="BS217" s="230">
        <f t="shared" si="100"/>
        <v>0</v>
      </c>
      <c r="BT217" s="268">
        <f>$BK$171</f>
        <v>0</v>
      </c>
      <c r="BU217" s="230">
        <f t="shared" si="101"/>
        <v>0</v>
      </c>
      <c r="BV217" s="268">
        <f>$BK$171</f>
        <v>0</v>
      </c>
      <c r="BW217" s="230">
        <f t="shared" si="102"/>
        <v>0</v>
      </c>
      <c r="BX217" s="268">
        <f>$BK$171</f>
        <v>0</v>
      </c>
      <c r="BY217" s="230">
        <f t="shared" si="103"/>
        <v>0</v>
      </c>
      <c r="BZ217" s="268">
        <f>$BK$171</f>
        <v>0</v>
      </c>
      <c r="CA217" s="230">
        <f t="shared" si="104"/>
        <v>0</v>
      </c>
      <c r="CB217" s="268">
        <f>$BK$171</f>
        <v>0</v>
      </c>
      <c r="CC217" s="230">
        <f t="shared" si="105"/>
        <v>0</v>
      </c>
      <c r="CD217" s="268">
        <f>$BK$171</f>
        <v>0</v>
      </c>
      <c r="CE217" s="230">
        <f t="shared" si="106"/>
        <v>0</v>
      </c>
      <c r="CF217" s="268">
        <f>$BK$171</f>
        <v>0</v>
      </c>
      <c r="CG217" s="158">
        <v>0</v>
      </c>
      <c r="CH217" s="158">
        <v>0</v>
      </c>
      <c r="CI217" s="158">
        <v>0</v>
      </c>
      <c r="CZ217" s="1" t="s">
        <v>144</v>
      </c>
      <c r="DA217" s="1" t="s">
        <v>113</v>
      </c>
      <c r="DB217" s="1" t="str">
        <f t="shared" si="85"/>
        <v>----</v>
      </c>
      <c r="DC217" s="1">
        <f t="shared" si="86"/>
        <v>0</v>
      </c>
      <c r="DD217" s="158">
        <f t="shared" si="87"/>
        <v>9.5</v>
      </c>
      <c r="DE217" s="158"/>
    </row>
    <row r="218" spans="2:109" hidden="1" x14ac:dyDescent="0.2">
      <c r="AQ218" s="61"/>
      <c r="AR218" s="1">
        <f>COUNTIF($AS$176:$AS217,$AS218)</f>
        <v>0</v>
      </c>
      <c r="AS218" s="1" t="str">
        <f t="shared" si="59"/>
        <v>0304070</v>
      </c>
      <c r="AU218" s="1" t="str">
        <f t="shared" si="60"/>
        <v>0304070</v>
      </c>
      <c r="AV218" s="1">
        <f>COUNTIF($AS$176:$AS217,$AS218)</f>
        <v>0</v>
      </c>
      <c r="AW218" s="8" t="str">
        <f t="shared" si="61"/>
        <v>Ignore me</v>
      </c>
      <c r="AX218" s="266">
        <f t="array" ref="AX218">IF(SUM($C$190:$C$196)=0,$D$51,MIN(IF($C$190:$C$196&gt;0,$B$190:$B$196)))</f>
        <v>44725</v>
      </c>
      <c r="AY218" s="266">
        <f t="array" ref="AY218">IF(SUM($C$190:$C$196)=0,$AB$51,MAX(IF($C$190:$C$196&gt;0,$B$190:$B$196)))</f>
        <v>44728</v>
      </c>
      <c r="AZ218" s="267">
        <f t="shared" ref="AZ218:AZ223" si="107">$H$108</f>
        <v>0</v>
      </c>
      <c r="BA218" s="230">
        <f t="shared" si="91"/>
        <v>0</v>
      </c>
      <c r="BB218" s="268">
        <f>$BK$166</f>
        <v>9.5</v>
      </c>
      <c r="BC218" s="230">
        <f t="shared" si="92"/>
        <v>0</v>
      </c>
      <c r="BD218" s="268">
        <f>$BK$166</f>
        <v>9.5</v>
      </c>
      <c r="BE218" s="230">
        <f t="shared" si="93"/>
        <v>0</v>
      </c>
      <c r="BF218" s="268">
        <f>$BK$166</f>
        <v>9.5</v>
      </c>
      <c r="BG218" s="230">
        <f t="shared" si="94"/>
        <v>0</v>
      </c>
      <c r="BH218" s="268">
        <f>$BK$166</f>
        <v>9.5</v>
      </c>
      <c r="BI218" s="230">
        <f t="shared" si="95"/>
        <v>0</v>
      </c>
      <c r="BJ218" s="268">
        <f>$BK$166</f>
        <v>9.5</v>
      </c>
      <c r="BK218" s="230">
        <f t="shared" si="96"/>
        <v>0</v>
      </c>
      <c r="BL218" s="268">
        <f>$BK$166</f>
        <v>9.5</v>
      </c>
      <c r="BM218" s="230">
        <f t="shared" si="97"/>
        <v>0</v>
      </c>
      <c r="BN218" s="268">
        <f>$BK$166</f>
        <v>9.5</v>
      </c>
      <c r="BO218" s="230">
        <f t="shared" si="98"/>
        <v>0</v>
      </c>
      <c r="BP218" s="268">
        <f>$BK$166</f>
        <v>9.5</v>
      </c>
      <c r="BQ218" s="230">
        <f t="shared" si="99"/>
        <v>0</v>
      </c>
      <c r="BR218" s="268">
        <f>$BK$166</f>
        <v>9.5</v>
      </c>
      <c r="BS218" s="230">
        <f t="shared" si="100"/>
        <v>0</v>
      </c>
      <c r="BT218" s="268">
        <f>$BK$166</f>
        <v>9.5</v>
      </c>
      <c r="BU218" s="230">
        <f t="shared" si="101"/>
        <v>0</v>
      </c>
      <c r="BV218" s="268">
        <f>$BK$166</f>
        <v>9.5</v>
      </c>
      <c r="BW218" s="230">
        <f t="shared" si="102"/>
        <v>0</v>
      </c>
      <c r="BX218" s="268">
        <f>$BK$166</f>
        <v>9.5</v>
      </c>
      <c r="BY218" s="230">
        <f t="shared" si="103"/>
        <v>0</v>
      </c>
      <c r="BZ218" s="268">
        <f>$BK$166</f>
        <v>9.5</v>
      </c>
      <c r="CA218" s="230">
        <f t="shared" si="104"/>
        <v>0</v>
      </c>
      <c r="CB218" s="268">
        <f>$BK$166</f>
        <v>9.5</v>
      </c>
      <c r="CC218" s="230">
        <f t="shared" si="105"/>
        <v>0</v>
      </c>
      <c r="CD218" s="268">
        <f>$BK$166</f>
        <v>9.5</v>
      </c>
      <c r="CE218" s="230">
        <f t="shared" si="106"/>
        <v>0</v>
      </c>
      <c r="CF218" s="268">
        <f>$BK$166</f>
        <v>9.5</v>
      </c>
      <c r="CG218" s="158">
        <v>0</v>
      </c>
      <c r="CH218" s="158">
        <v>0</v>
      </c>
      <c r="CI218" s="158">
        <v>0</v>
      </c>
      <c r="CZ218" s="1" t="s">
        <v>144</v>
      </c>
      <c r="DA218" s="1" t="s">
        <v>114</v>
      </c>
      <c r="DB218" s="1" t="str">
        <f t="shared" si="85"/>
        <v>----</v>
      </c>
      <c r="DC218" s="1">
        <f t="shared" si="86"/>
        <v>0</v>
      </c>
      <c r="DD218" s="158">
        <f t="shared" si="87"/>
        <v>9.5</v>
      </c>
      <c r="DE218" s="158"/>
    </row>
    <row r="219" spans="2:109" hidden="1" x14ac:dyDescent="0.2">
      <c r="AQ219" s="61"/>
      <c r="AR219" s="1">
        <f>COUNTIF($AS$176:$AS218,$AS219)</f>
        <v>0</v>
      </c>
      <c r="AS219" s="1" t="str">
        <f t="shared" si="59"/>
        <v>0435300</v>
      </c>
      <c r="AU219" s="1" t="str">
        <f t="shared" si="60"/>
        <v>0435300</v>
      </c>
      <c r="AV219" s="1">
        <f>COUNTIF($AS$176:$AS218,$AS219)</f>
        <v>0</v>
      </c>
      <c r="AW219" s="8" t="str">
        <f t="shared" si="61"/>
        <v>Ignore me</v>
      </c>
      <c r="AX219" s="266">
        <f t="array" ref="AX219">IF(SUM($C$190:$C$196)=0,$D$51,MIN(IF($C$190:$C$196&gt;0,$B$190:$B$196)))</f>
        <v>44725</v>
      </c>
      <c r="AY219" s="266">
        <f t="array" ref="AY219">IF(SUM($C$190:$C$196)=0,$AB$51,MAX(IF($C$190:$C$196&gt;0,$B$190:$B$196)))</f>
        <v>44728</v>
      </c>
      <c r="AZ219" s="267">
        <f t="shared" si="107"/>
        <v>0</v>
      </c>
      <c r="BA219" s="230">
        <f t="shared" si="91"/>
        <v>0</v>
      </c>
      <c r="BB219" s="268">
        <f>$BK$167</f>
        <v>13.6</v>
      </c>
      <c r="BC219" s="230">
        <f t="shared" si="92"/>
        <v>0</v>
      </c>
      <c r="BD219" s="268">
        <f>$BK$167</f>
        <v>13.6</v>
      </c>
      <c r="BE219" s="230">
        <f t="shared" si="93"/>
        <v>0</v>
      </c>
      <c r="BF219" s="268">
        <f>$BK$167</f>
        <v>13.6</v>
      </c>
      <c r="BG219" s="230">
        <f t="shared" si="94"/>
        <v>0</v>
      </c>
      <c r="BH219" s="268">
        <f>$BK$167</f>
        <v>13.6</v>
      </c>
      <c r="BI219" s="230">
        <f t="shared" si="95"/>
        <v>0</v>
      </c>
      <c r="BJ219" s="268">
        <f>$BK$167</f>
        <v>13.6</v>
      </c>
      <c r="BK219" s="230">
        <f t="shared" si="96"/>
        <v>0</v>
      </c>
      <c r="BL219" s="268">
        <f>$BK$167</f>
        <v>13.6</v>
      </c>
      <c r="BM219" s="230">
        <f t="shared" si="97"/>
        <v>0</v>
      </c>
      <c r="BN219" s="268">
        <f>$BK$167</f>
        <v>13.6</v>
      </c>
      <c r="BO219" s="230">
        <f t="shared" si="98"/>
        <v>0</v>
      </c>
      <c r="BP219" s="268">
        <f>$BK$167</f>
        <v>13.6</v>
      </c>
      <c r="BQ219" s="230">
        <f t="shared" si="99"/>
        <v>0</v>
      </c>
      <c r="BR219" s="268">
        <f>$BK$167</f>
        <v>13.6</v>
      </c>
      <c r="BS219" s="230">
        <f t="shared" si="100"/>
        <v>0</v>
      </c>
      <c r="BT219" s="268">
        <f>$BK$167</f>
        <v>13.6</v>
      </c>
      <c r="BU219" s="230">
        <f t="shared" si="101"/>
        <v>0</v>
      </c>
      <c r="BV219" s="268">
        <f>$BK$167</f>
        <v>13.6</v>
      </c>
      <c r="BW219" s="230">
        <f t="shared" si="102"/>
        <v>0</v>
      </c>
      <c r="BX219" s="268">
        <f>$BK$167</f>
        <v>13.6</v>
      </c>
      <c r="BY219" s="230">
        <f t="shared" si="103"/>
        <v>0</v>
      </c>
      <c r="BZ219" s="268">
        <f>$BK$167</f>
        <v>13.6</v>
      </c>
      <c r="CA219" s="230">
        <f t="shared" si="104"/>
        <v>0</v>
      </c>
      <c r="CB219" s="268">
        <f>$BK$167</f>
        <v>13.6</v>
      </c>
      <c r="CC219" s="230">
        <f t="shared" si="105"/>
        <v>0</v>
      </c>
      <c r="CD219" s="268">
        <f>$BK$167</f>
        <v>13.6</v>
      </c>
      <c r="CE219" s="230">
        <f t="shared" si="106"/>
        <v>0</v>
      </c>
      <c r="CF219" s="268">
        <f>$BK$167</f>
        <v>13.6</v>
      </c>
      <c r="CG219" s="158">
        <v>0</v>
      </c>
      <c r="CH219" s="158">
        <v>0</v>
      </c>
      <c r="CI219" s="158">
        <v>0</v>
      </c>
      <c r="CZ219" s="1" t="s">
        <v>141</v>
      </c>
      <c r="DA219" s="1" t="s">
        <v>112</v>
      </c>
      <c r="DB219" s="1">
        <f t="shared" ref="DB219:DB236" si="108">BW146</f>
        <v>4016</v>
      </c>
      <c r="DC219" s="1">
        <f t="shared" ref="DC219:DC236" si="109">BX146</f>
        <v>0</v>
      </c>
      <c r="DD219" s="158">
        <f t="shared" ref="DD219:DD236" si="110">BZ146</f>
        <v>13.6</v>
      </c>
      <c r="DE219" s="158"/>
    </row>
    <row r="220" spans="2:109" hidden="1" x14ac:dyDescent="0.2">
      <c r="AQ220" s="61"/>
      <c r="AR220" s="1">
        <f>COUNTIF($AS$176:$AS219,$AS220)</f>
        <v>12</v>
      </c>
      <c r="AS220" s="1" t="str">
        <f t="shared" si="59"/>
        <v>00</v>
      </c>
      <c r="AU220" s="1" t="str">
        <f t="shared" si="60"/>
        <v>00</v>
      </c>
      <c r="AV220" s="1">
        <f>COUNTIF($AS$176:$AS219,$AS220)</f>
        <v>12</v>
      </c>
      <c r="AW220" s="8" t="str">
        <f t="shared" si="61"/>
        <v>Ignore me</v>
      </c>
      <c r="AX220" s="266">
        <f t="array" ref="AX220">IF(SUM($C$190:$C$196)=0,$D$51,MIN(IF($C$190:$C$196&gt;0,$B$190:$B$196)))</f>
        <v>44725</v>
      </c>
      <c r="AY220" s="266">
        <f t="array" ref="AY220">IF(SUM($C$190:$C$196)=0,$AB$51,MAX(IF($C$190:$C$196&gt;0,$B$190:$B$196)))</f>
        <v>44728</v>
      </c>
      <c r="AZ220" s="267">
        <f t="shared" si="107"/>
        <v>0</v>
      </c>
      <c r="BA220" s="230">
        <f t="shared" si="91"/>
        <v>0</v>
      </c>
      <c r="BB220" s="268">
        <f>$BK$168</f>
        <v>0</v>
      </c>
      <c r="BC220" s="230">
        <f t="shared" si="92"/>
        <v>0</v>
      </c>
      <c r="BD220" s="268">
        <f>$BK$168</f>
        <v>0</v>
      </c>
      <c r="BE220" s="230">
        <f t="shared" si="93"/>
        <v>0</v>
      </c>
      <c r="BF220" s="268">
        <f>$BK$168</f>
        <v>0</v>
      </c>
      <c r="BG220" s="230">
        <f t="shared" si="94"/>
        <v>0</v>
      </c>
      <c r="BH220" s="268">
        <f>$BK$168</f>
        <v>0</v>
      </c>
      <c r="BI220" s="230">
        <f t="shared" si="95"/>
        <v>0</v>
      </c>
      <c r="BJ220" s="268">
        <f>$BK$168</f>
        <v>0</v>
      </c>
      <c r="BK220" s="230">
        <f t="shared" si="96"/>
        <v>0</v>
      </c>
      <c r="BL220" s="268">
        <f>$BK$168</f>
        <v>0</v>
      </c>
      <c r="BM220" s="230">
        <f t="shared" si="97"/>
        <v>0</v>
      </c>
      <c r="BN220" s="268">
        <f>$BK$168</f>
        <v>0</v>
      </c>
      <c r="BO220" s="230">
        <f t="shared" si="98"/>
        <v>0</v>
      </c>
      <c r="BP220" s="268">
        <f>$BK$168</f>
        <v>0</v>
      </c>
      <c r="BQ220" s="230">
        <f t="shared" si="99"/>
        <v>0</v>
      </c>
      <c r="BR220" s="268">
        <f>$BK$168</f>
        <v>0</v>
      </c>
      <c r="BS220" s="230">
        <f t="shared" si="100"/>
        <v>0</v>
      </c>
      <c r="BT220" s="268">
        <f>$BK$168</f>
        <v>0</v>
      </c>
      <c r="BU220" s="230">
        <f t="shared" si="101"/>
        <v>0</v>
      </c>
      <c r="BV220" s="268">
        <f>$BK$168</f>
        <v>0</v>
      </c>
      <c r="BW220" s="230">
        <f t="shared" si="102"/>
        <v>0</v>
      </c>
      <c r="BX220" s="268">
        <f>$BK$168</f>
        <v>0</v>
      </c>
      <c r="BY220" s="230">
        <f t="shared" si="103"/>
        <v>0</v>
      </c>
      <c r="BZ220" s="268">
        <f>$BK$168</f>
        <v>0</v>
      </c>
      <c r="CA220" s="230">
        <f t="shared" si="104"/>
        <v>0</v>
      </c>
      <c r="CB220" s="268">
        <f>$BK$168</f>
        <v>0</v>
      </c>
      <c r="CC220" s="230">
        <f t="shared" si="105"/>
        <v>0</v>
      </c>
      <c r="CD220" s="268">
        <f>$BK$168</f>
        <v>0</v>
      </c>
      <c r="CE220" s="230">
        <f t="shared" si="106"/>
        <v>0</v>
      </c>
      <c r="CF220" s="268">
        <f>$BK$168</f>
        <v>0</v>
      </c>
      <c r="CG220" s="158">
        <v>0</v>
      </c>
      <c r="CH220" s="158">
        <v>0</v>
      </c>
      <c r="CI220" s="158">
        <v>0</v>
      </c>
      <c r="CZ220" s="1" t="s">
        <v>141</v>
      </c>
      <c r="DA220" s="1" t="s">
        <v>113</v>
      </c>
      <c r="DB220" s="1">
        <f t="shared" si="108"/>
        <v>4016</v>
      </c>
      <c r="DC220" s="1">
        <f t="shared" si="109"/>
        <v>0</v>
      </c>
      <c r="DD220" s="158">
        <f t="shared" si="110"/>
        <v>13.6</v>
      </c>
      <c r="DE220" s="158"/>
    </row>
    <row r="221" spans="2:109" hidden="1" x14ac:dyDescent="0.2">
      <c r="AQ221" s="61"/>
      <c r="AR221" s="1">
        <f>COUNTIF($AS$176:$AS220,$AS221)</f>
        <v>13</v>
      </c>
      <c r="AS221" s="1" t="str">
        <f t="shared" si="59"/>
        <v>00</v>
      </c>
      <c r="AU221" s="1" t="str">
        <f t="shared" si="60"/>
        <v>00</v>
      </c>
      <c r="AV221" s="1">
        <f>COUNTIF($AS$176:$AS220,$AS221)</f>
        <v>13</v>
      </c>
      <c r="AW221" s="8" t="str">
        <f t="shared" si="61"/>
        <v>Ignore me</v>
      </c>
      <c r="AX221" s="266">
        <f t="array" ref="AX221">IF(SUM($C$190:$C$196)=0,$D$51,MIN(IF($C$190:$C$196&gt;0,$B$190:$B$196)))</f>
        <v>44725</v>
      </c>
      <c r="AY221" s="266">
        <f t="array" ref="AY221">IF(SUM($C$190:$C$196)=0,$AB$51,MAX(IF($C$190:$C$196&gt;0,$B$190:$B$196)))</f>
        <v>44728</v>
      </c>
      <c r="AZ221" s="267">
        <f t="shared" si="107"/>
        <v>0</v>
      </c>
      <c r="BA221" s="230">
        <f t="shared" si="91"/>
        <v>0</v>
      </c>
      <c r="BB221" s="268">
        <f>$BK$169</f>
        <v>0</v>
      </c>
      <c r="BC221" s="230">
        <f t="shared" si="92"/>
        <v>0</v>
      </c>
      <c r="BD221" s="268">
        <f>$BK$169</f>
        <v>0</v>
      </c>
      <c r="BE221" s="230">
        <f t="shared" si="93"/>
        <v>0</v>
      </c>
      <c r="BF221" s="268">
        <f>$BK$169</f>
        <v>0</v>
      </c>
      <c r="BG221" s="230">
        <f t="shared" si="94"/>
        <v>0</v>
      </c>
      <c r="BH221" s="268">
        <f>$BK$169</f>
        <v>0</v>
      </c>
      <c r="BI221" s="230">
        <f t="shared" si="95"/>
        <v>0</v>
      </c>
      <c r="BJ221" s="268">
        <f>$BK$169</f>
        <v>0</v>
      </c>
      <c r="BK221" s="230">
        <f t="shared" si="96"/>
        <v>0</v>
      </c>
      <c r="BL221" s="268">
        <f>$BK$169</f>
        <v>0</v>
      </c>
      <c r="BM221" s="230">
        <f t="shared" si="97"/>
        <v>0</v>
      </c>
      <c r="BN221" s="268">
        <f>$BK$169</f>
        <v>0</v>
      </c>
      <c r="BO221" s="230">
        <f t="shared" si="98"/>
        <v>0</v>
      </c>
      <c r="BP221" s="268">
        <f>$BK$169</f>
        <v>0</v>
      </c>
      <c r="BQ221" s="230">
        <f t="shared" si="99"/>
        <v>0</v>
      </c>
      <c r="BR221" s="268">
        <f>$BK$169</f>
        <v>0</v>
      </c>
      <c r="BS221" s="230">
        <f t="shared" si="100"/>
        <v>0</v>
      </c>
      <c r="BT221" s="268">
        <f>$BK$169</f>
        <v>0</v>
      </c>
      <c r="BU221" s="230">
        <f t="shared" si="101"/>
        <v>0</v>
      </c>
      <c r="BV221" s="268">
        <f>$BK$169</f>
        <v>0</v>
      </c>
      <c r="BW221" s="230">
        <f t="shared" si="102"/>
        <v>0</v>
      </c>
      <c r="BX221" s="268">
        <f>$BK$169</f>
        <v>0</v>
      </c>
      <c r="BY221" s="230">
        <f t="shared" si="103"/>
        <v>0</v>
      </c>
      <c r="BZ221" s="268">
        <f>$BK$169</f>
        <v>0</v>
      </c>
      <c r="CA221" s="230">
        <f t="shared" si="104"/>
        <v>0</v>
      </c>
      <c r="CB221" s="268">
        <f>$BK$169</f>
        <v>0</v>
      </c>
      <c r="CC221" s="230">
        <f t="shared" si="105"/>
        <v>0</v>
      </c>
      <c r="CD221" s="268">
        <f>$BK$169</f>
        <v>0</v>
      </c>
      <c r="CE221" s="230">
        <f t="shared" si="106"/>
        <v>0</v>
      </c>
      <c r="CF221" s="268">
        <f>$BK$169</f>
        <v>0</v>
      </c>
      <c r="CG221" s="158">
        <v>0</v>
      </c>
      <c r="CH221" s="158">
        <v>0</v>
      </c>
      <c r="CI221" s="158">
        <v>0</v>
      </c>
      <c r="CZ221" s="1" t="s">
        <v>141</v>
      </c>
      <c r="DA221" s="1" t="s">
        <v>114</v>
      </c>
      <c r="DB221" s="1">
        <f t="shared" si="108"/>
        <v>4016</v>
      </c>
      <c r="DC221" s="1">
        <f t="shared" si="109"/>
        <v>0</v>
      </c>
      <c r="DD221" s="158">
        <f t="shared" si="110"/>
        <v>13.6</v>
      </c>
      <c r="DE221" s="158"/>
    </row>
    <row r="222" spans="2:109" hidden="1" x14ac:dyDescent="0.2">
      <c r="AQ222" s="61"/>
      <c r="AR222" s="1">
        <f>COUNTIF($AS$176:$AS221,$AS222)</f>
        <v>14</v>
      </c>
      <c r="AS222" s="1" t="str">
        <f t="shared" si="59"/>
        <v>00</v>
      </c>
      <c r="AU222" s="1" t="str">
        <f t="shared" si="60"/>
        <v>00</v>
      </c>
      <c r="AV222" s="1">
        <f>COUNTIF($AS$176:$AS221,$AS222)</f>
        <v>14</v>
      </c>
      <c r="AW222" s="8" t="str">
        <f t="shared" si="61"/>
        <v>Ignore me</v>
      </c>
      <c r="AX222" s="266">
        <f t="array" ref="AX222">IF(SUM($C$190:$C$196)=0,$D$51,MIN(IF($C$190:$C$196&gt;0,$B$190:$B$196)))</f>
        <v>44725</v>
      </c>
      <c r="AY222" s="266">
        <f t="array" ref="AY222">IF(SUM($C$190:$C$196)=0,$AB$51,MAX(IF($C$190:$C$196&gt;0,$B$190:$B$196)))</f>
        <v>44728</v>
      </c>
      <c r="AZ222" s="267">
        <f t="shared" si="107"/>
        <v>0</v>
      </c>
      <c r="BA222" s="230">
        <f t="shared" si="91"/>
        <v>0</v>
      </c>
      <c r="BB222" s="268">
        <f>$BK$170</f>
        <v>0</v>
      </c>
      <c r="BC222" s="230">
        <f t="shared" si="92"/>
        <v>0</v>
      </c>
      <c r="BD222" s="268">
        <f>$BK$170</f>
        <v>0</v>
      </c>
      <c r="BE222" s="230">
        <f t="shared" si="93"/>
        <v>0</v>
      </c>
      <c r="BF222" s="268">
        <f>$BK$170</f>
        <v>0</v>
      </c>
      <c r="BG222" s="230">
        <f t="shared" si="94"/>
        <v>0</v>
      </c>
      <c r="BH222" s="268">
        <f>$BK$170</f>
        <v>0</v>
      </c>
      <c r="BI222" s="230">
        <f t="shared" si="95"/>
        <v>0</v>
      </c>
      <c r="BJ222" s="268">
        <f>$BK$170</f>
        <v>0</v>
      </c>
      <c r="BK222" s="230">
        <f t="shared" si="96"/>
        <v>0</v>
      </c>
      <c r="BL222" s="268">
        <f>$BK$170</f>
        <v>0</v>
      </c>
      <c r="BM222" s="230">
        <f t="shared" si="97"/>
        <v>0</v>
      </c>
      <c r="BN222" s="268">
        <f>$BK$170</f>
        <v>0</v>
      </c>
      <c r="BO222" s="230">
        <f t="shared" si="98"/>
        <v>0</v>
      </c>
      <c r="BP222" s="268">
        <f>$BK$170</f>
        <v>0</v>
      </c>
      <c r="BQ222" s="230">
        <f t="shared" si="99"/>
        <v>0</v>
      </c>
      <c r="BR222" s="268">
        <f>$BK$170</f>
        <v>0</v>
      </c>
      <c r="BS222" s="230">
        <f t="shared" si="100"/>
        <v>0</v>
      </c>
      <c r="BT222" s="268">
        <f>$BK$170</f>
        <v>0</v>
      </c>
      <c r="BU222" s="230">
        <f t="shared" si="101"/>
        <v>0</v>
      </c>
      <c r="BV222" s="268">
        <f>$BK$170</f>
        <v>0</v>
      </c>
      <c r="BW222" s="230">
        <f t="shared" si="102"/>
        <v>0</v>
      </c>
      <c r="BX222" s="268">
        <f>$BK$170</f>
        <v>0</v>
      </c>
      <c r="BY222" s="230">
        <f t="shared" si="103"/>
        <v>0</v>
      </c>
      <c r="BZ222" s="268">
        <f>$BK$170</f>
        <v>0</v>
      </c>
      <c r="CA222" s="230">
        <f t="shared" si="104"/>
        <v>0</v>
      </c>
      <c r="CB222" s="268">
        <f>$BK$170</f>
        <v>0</v>
      </c>
      <c r="CC222" s="230">
        <f t="shared" si="105"/>
        <v>0</v>
      </c>
      <c r="CD222" s="268">
        <f>$BK$170</f>
        <v>0</v>
      </c>
      <c r="CE222" s="230">
        <f t="shared" si="106"/>
        <v>0</v>
      </c>
      <c r="CF222" s="268">
        <f>$BK$170</f>
        <v>0</v>
      </c>
      <c r="CG222" s="158">
        <v>0</v>
      </c>
      <c r="CH222" s="158">
        <v>0</v>
      </c>
      <c r="CI222" s="158">
        <v>0</v>
      </c>
      <c r="CZ222" s="1" t="s">
        <v>141</v>
      </c>
      <c r="DA222" s="1" t="s">
        <v>112</v>
      </c>
      <c r="DB222" s="1">
        <f t="shared" si="108"/>
        <v>4016</v>
      </c>
      <c r="DC222" s="1">
        <f t="shared" si="109"/>
        <v>0</v>
      </c>
      <c r="DD222" s="158">
        <f t="shared" si="110"/>
        <v>13.6</v>
      </c>
      <c r="DE222" s="158"/>
    </row>
    <row r="223" spans="2:109" hidden="1" x14ac:dyDescent="0.2">
      <c r="AQ223" s="61"/>
      <c r="AR223" s="1">
        <f>COUNTIF($AS$176:$AS222,$AS223)</f>
        <v>15</v>
      </c>
      <c r="AS223" s="1" t="str">
        <f t="shared" si="59"/>
        <v>00</v>
      </c>
      <c r="AU223" s="1" t="str">
        <f t="shared" si="60"/>
        <v>00</v>
      </c>
      <c r="AV223" s="1">
        <f>COUNTIF($AS$176:$AS222,$AS223)</f>
        <v>15</v>
      </c>
      <c r="AW223" s="8" t="str">
        <f t="shared" si="61"/>
        <v>Ignore me</v>
      </c>
      <c r="AX223" s="266">
        <f t="array" ref="AX223">IF(SUM($C$190:$C$196)=0,$D$51,MIN(IF($C$190:$C$196&gt;0,$B$190:$B$196)))</f>
        <v>44725</v>
      </c>
      <c r="AY223" s="266">
        <f t="array" ref="AY223">IF(SUM($C$190:$C$196)=0,$AB$51,MAX(IF($C$190:$C$196&gt;0,$B$190:$B$196)))</f>
        <v>44728</v>
      </c>
      <c r="AZ223" s="267">
        <f t="shared" si="107"/>
        <v>0</v>
      </c>
      <c r="BA223" s="230">
        <f t="shared" si="91"/>
        <v>0</v>
      </c>
      <c r="BB223" s="268">
        <f>$BK$171</f>
        <v>0</v>
      </c>
      <c r="BC223" s="230">
        <f t="shared" si="92"/>
        <v>0</v>
      </c>
      <c r="BD223" s="268">
        <f>$BK$171</f>
        <v>0</v>
      </c>
      <c r="BE223" s="230">
        <f t="shared" si="93"/>
        <v>0</v>
      </c>
      <c r="BF223" s="268">
        <f>$BK$171</f>
        <v>0</v>
      </c>
      <c r="BG223" s="230">
        <f t="shared" si="94"/>
        <v>0</v>
      </c>
      <c r="BH223" s="268">
        <f>$BK$171</f>
        <v>0</v>
      </c>
      <c r="BI223" s="230">
        <f t="shared" si="95"/>
        <v>0</v>
      </c>
      <c r="BJ223" s="268">
        <f>$BK$171</f>
        <v>0</v>
      </c>
      <c r="BK223" s="230">
        <f t="shared" si="96"/>
        <v>0</v>
      </c>
      <c r="BL223" s="268">
        <f>$BK$171</f>
        <v>0</v>
      </c>
      <c r="BM223" s="230">
        <f t="shared" si="97"/>
        <v>0</v>
      </c>
      <c r="BN223" s="268">
        <f>$BK$171</f>
        <v>0</v>
      </c>
      <c r="BO223" s="230">
        <f t="shared" si="98"/>
        <v>0</v>
      </c>
      <c r="BP223" s="268">
        <f>$BK$171</f>
        <v>0</v>
      </c>
      <c r="BQ223" s="230">
        <f t="shared" si="99"/>
        <v>0</v>
      </c>
      <c r="BR223" s="268">
        <f>$BK$171</f>
        <v>0</v>
      </c>
      <c r="BS223" s="230">
        <f t="shared" si="100"/>
        <v>0</v>
      </c>
      <c r="BT223" s="268">
        <f>$BK$171</f>
        <v>0</v>
      </c>
      <c r="BU223" s="230">
        <f t="shared" si="101"/>
        <v>0</v>
      </c>
      <c r="BV223" s="268">
        <f>$BK$171</f>
        <v>0</v>
      </c>
      <c r="BW223" s="230">
        <f t="shared" si="102"/>
        <v>0</v>
      </c>
      <c r="BX223" s="268">
        <f>$BK$171</f>
        <v>0</v>
      </c>
      <c r="BY223" s="230">
        <f t="shared" si="103"/>
        <v>0</v>
      </c>
      <c r="BZ223" s="268">
        <f>$BK$171</f>
        <v>0</v>
      </c>
      <c r="CA223" s="230">
        <f t="shared" si="104"/>
        <v>0</v>
      </c>
      <c r="CB223" s="268">
        <f>$BK$171</f>
        <v>0</v>
      </c>
      <c r="CC223" s="230">
        <f t="shared" si="105"/>
        <v>0</v>
      </c>
      <c r="CD223" s="268">
        <f>$BK$171</f>
        <v>0</v>
      </c>
      <c r="CE223" s="230">
        <f t="shared" si="106"/>
        <v>0</v>
      </c>
      <c r="CF223" s="268">
        <f>$BK$171</f>
        <v>0</v>
      </c>
      <c r="CG223" s="158">
        <v>0</v>
      </c>
      <c r="CH223" s="158">
        <v>0</v>
      </c>
      <c r="CI223" s="158">
        <v>0</v>
      </c>
      <c r="CZ223" s="1" t="s">
        <v>141</v>
      </c>
      <c r="DA223" s="1" t="s">
        <v>113</v>
      </c>
      <c r="DB223" s="1">
        <f t="shared" si="108"/>
        <v>4016</v>
      </c>
      <c r="DC223" s="1">
        <f t="shared" si="109"/>
        <v>0</v>
      </c>
      <c r="DD223" s="158">
        <f t="shared" si="110"/>
        <v>13.6</v>
      </c>
      <c r="DE223" s="158"/>
    </row>
    <row r="224" spans="2:109" hidden="1" x14ac:dyDescent="0.2">
      <c r="AQ224" s="61"/>
      <c r="AR224" s="1">
        <f>COUNTIF($AS$176:$AS223,$AS224)</f>
        <v>1</v>
      </c>
      <c r="AS224" s="1" t="str">
        <f t="shared" si="59"/>
        <v>0304070</v>
      </c>
      <c r="AU224" s="1" t="str">
        <f t="shared" si="60"/>
        <v>0304070</v>
      </c>
      <c r="AV224" s="1">
        <f>COUNTIF($AS$176:$AS223,$AS224)</f>
        <v>1</v>
      </c>
      <c r="AW224" s="8" t="str">
        <f t="shared" si="61"/>
        <v>Ignore me</v>
      </c>
      <c r="AX224" s="266">
        <f t="array" ref="AX224">IF(SUM($C$190:$C$196)=0,$D$51,MIN(IF($C$190:$C$196&gt;0,$B$190:$B$196)))</f>
        <v>44725</v>
      </c>
      <c r="AY224" s="266">
        <f t="array" ref="AY224">IF(SUM($C$190:$C$196)=0,$AB$51,MAX(IF($C$190:$C$196&gt;0,$B$190:$B$196)))</f>
        <v>44728</v>
      </c>
      <c r="AZ224" s="267">
        <f t="shared" ref="AZ224:AZ229" si="111">$H$109</f>
        <v>0</v>
      </c>
      <c r="BA224" s="230">
        <f t="shared" si="91"/>
        <v>0</v>
      </c>
      <c r="BB224" s="268">
        <f>$BK$166</f>
        <v>9.5</v>
      </c>
      <c r="BC224" s="230">
        <f t="shared" si="92"/>
        <v>0</v>
      </c>
      <c r="BD224" s="268">
        <f>$BK$166</f>
        <v>9.5</v>
      </c>
      <c r="BE224" s="230">
        <f t="shared" si="93"/>
        <v>0</v>
      </c>
      <c r="BF224" s="268">
        <f>$BK$166</f>
        <v>9.5</v>
      </c>
      <c r="BG224" s="230">
        <f t="shared" si="94"/>
        <v>0</v>
      </c>
      <c r="BH224" s="268">
        <f>$BK$166</f>
        <v>9.5</v>
      </c>
      <c r="BI224" s="230">
        <f t="shared" si="95"/>
        <v>0</v>
      </c>
      <c r="BJ224" s="268">
        <f>$BK$166</f>
        <v>9.5</v>
      </c>
      <c r="BK224" s="230">
        <f t="shared" si="96"/>
        <v>0</v>
      </c>
      <c r="BL224" s="268">
        <f>$BK$166</f>
        <v>9.5</v>
      </c>
      <c r="BM224" s="230">
        <f t="shared" si="97"/>
        <v>0</v>
      </c>
      <c r="BN224" s="268">
        <f>$BK$166</f>
        <v>9.5</v>
      </c>
      <c r="BO224" s="230">
        <f t="shared" si="98"/>
        <v>0</v>
      </c>
      <c r="BP224" s="268">
        <f>$BK$166</f>
        <v>9.5</v>
      </c>
      <c r="BQ224" s="230">
        <f t="shared" si="99"/>
        <v>0</v>
      </c>
      <c r="BR224" s="268">
        <f>$BK$166</f>
        <v>9.5</v>
      </c>
      <c r="BS224" s="230">
        <f t="shared" si="100"/>
        <v>0</v>
      </c>
      <c r="BT224" s="268">
        <f>$BK$166</f>
        <v>9.5</v>
      </c>
      <c r="BU224" s="230">
        <f t="shared" si="101"/>
        <v>0</v>
      </c>
      <c r="BV224" s="268">
        <f>$BK$166</f>
        <v>9.5</v>
      </c>
      <c r="BW224" s="230">
        <f t="shared" si="102"/>
        <v>0</v>
      </c>
      <c r="BX224" s="268">
        <f>$BK$166</f>
        <v>9.5</v>
      </c>
      <c r="BY224" s="230">
        <f t="shared" si="103"/>
        <v>0</v>
      </c>
      <c r="BZ224" s="268">
        <f>$BK$166</f>
        <v>9.5</v>
      </c>
      <c r="CA224" s="230">
        <f t="shared" si="104"/>
        <v>0</v>
      </c>
      <c r="CB224" s="268">
        <f>$BK$166</f>
        <v>9.5</v>
      </c>
      <c r="CC224" s="230">
        <f t="shared" si="105"/>
        <v>0</v>
      </c>
      <c r="CD224" s="268">
        <f>$BK$166</f>
        <v>9.5</v>
      </c>
      <c r="CE224" s="230">
        <f t="shared" si="106"/>
        <v>0</v>
      </c>
      <c r="CF224" s="268">
        <f>$BK$166</f>
        <v>9.5</v>
      </c>
      <c r="CG224" s="158">
        <v>0</v>
      </c>
      <c r="CH224" s="158">
        <v>0</v>
      </c>
      <c r="CI224" s="158">
        <v>0</v>
      </c>
      <c r="CZ224" s="1" t="s">
        <v>141</v>
      </c>
      <c r="DA224" s="1" t="s">
        <v>114</v>
      </c>
      <c r="DB224" s="1">
        <f t="shared" si="108"/>
        <v>4016</v>
      </c>
      <c r="DC224" s="1">
        <f t="shared" si="109"/>
        <v>0</v>
      </c>
      <c r="DD224" s="158">
        <f t="shared" si="110"/>
        <v>13.6</v>
      </c>
      <c r="DE224" s="158"/>
    </row>
    <row r="225" spans="43:109" hidden="1" x14ac:dyDescent="0.2">
      <c r="AQ225" s="61"/>
      <c r="AR225" s="1">
        <f>COUNTIF($AS$176:$AS224,$AS225)</f>
        <v>1</v>
      </c>
      <c r="AS225" s="1" t="str">
        <f t="shared" si="59"/>
        <v>0435300</v>
      </c>
      <c r="AU225" s="1" t="str">
        <f t="shared" si="60"/>
        <v>0435300</v>
      </c>
      <c r="AV225" s="1">
        <f>COUNTIF($AS$176:$AS224,$AS225)</f>
        <v>1</v>
      </c>
      <c r="AW225" s="8" t="str">
        <f t="shared" si="61"/>
        <v>Ignore me</v>
      </c>
      <c r="AX225" s="266">
        <f t="array" ref="AX225">IF(SUM($C$190:$C$196)=0,$D$51,MIN(IF($C$190:$C$196&gt;0,$B$190:$B$196)))</f>
        <v>44725</v>
      </c>
      <c r="AY225" s="266">
        <f t="array" ref="AY225">IF(SUM($C$190:$C$196)=0,$AB$51,MAX(IF($C$190:$C$196&gt;0,$B$190:$B$196)))</f>
        <v>44728</v>
      </c>
      <c r="AZ225" s="267">
        <f t="shared" si="111"/>
        <v>0</v>
      </c>
      <c r="BA225" s="230">
        <f t="shared" si="91"/>
        <v>0</v>
      </c>
      <c r="BB225" s="268">
        <f>$BK$167</f>
        <v>13.6</v>
      </c>
      <c r="BC225" s="230">
        <f t="shared" si="92"/>
        <v>0</v>
      </c>
      <c r="BD225" s="268">
        <f>$BK$167</f>
        <v>13.6</v>
      </c>
      <c r="BE225" s="230">
        <f t="shared" si="93"/>
        <v>0</v>
      </c>
      <c r="BF225" s="268">
        <f>$BK$167</f>
        <v>13.6</v>
      </c>
      <c r="BG225" s="230">
        <f t="shared" si="94"/>
        <v>0</v>
      </c>
      <c r="BH225" s="268">
        <f>$BK$167</f>
        <v>13.6</v>
      </c>
      <c r="BI225" s="230">
        <f t="shared" si="95"/>
        <v>0</v>
      </c>
      <c r="BJ225" s="268">
        <f>$BK$167</f>
        <v>13.6</v>
      </c>
      <c r="BK225" s="230">
        <f t="shared" si="96"/>
        <v>0</v>
      </c>
      <c r="BL225" s="268">
        <f>$BK$167</f>
        <v>13.6</v>
      </c>
      <c r="BM225" s="230">
        <f t="shared" si="97"/>
        <v>0</v>
      </c>
      <c r="BN225" s="268">
        <f>$BK$167</f>
        <v>13.6</v>
      </c>
      <c r="BO225" s="230">
        <f t="shared" si="98"/>
        <v>0</v>
      </c>
      <c r="BP225" s="268">
        <f>$BK$167</f>
        <v>13.6</v>
      </c>
      <c r="BQ225" s="230">
        <f t="shared" si="99"/>
        <v>0</v>
      </c>
      <c r="BR225" s="268">
        <f>$BK$167</f>
        <v>13.6</v>
      </c>
      <c r="BS225" s="230">
        <f t="shared" si="100"/>
        <v>0</v>
      </c>
      <c r="BT225" s="268">
        <f>$BK$167</f>
        <v>13.6</v>
      </c>
      <c r="BU225" s="230">
        <f t="shared" si="101"/>
        <v>0</v>
      </c>
      <c r="BV225" s="268">
        <f>$BK$167</f>
        <v>13.6</v>
      </c>
      <c r="BW225" s="230">
        <f t="shared" si="102"/>
        <v>0</v>
      </c>
      <c r="BX225" s="268">
        <f>$BK$167</f>
        <v>13.6</v>
      </c>
      <c r="BY225" s="230">
        <f t="shared" si="103"/>
        <v>0</v>
      </c>
      <c r="BZ225" s="268">
        <f>$BK$167</f>
        <v>13.6</v>
      </c>
      <c r="CA225" s="230">
        <f t="shared" si="104"/>
        <v>0</v>
      </c>
      <c r="CB225" s="268">
        <f>$BK$167</f>
        <v>13.6</v>
      </c>
      <c r="CC225" s="230">
        <f t="shared" si="105"/>
        <v>0</v>
      </c>
      <c r="CD225" s="268">
        <f>$BK$167</f>
        <v>13.6</v>
      </c>
      <c r="CE225" s="230">
        <f t="shared" si="106"/>
        <v>0</v>
      </c>
      <c r="CF225" s="268">
        <f>$BK$167</f>
        <v>13.6</v>
      </c>
      <c r="CG225" s="158">
        <v>0</v>
      </c>
      <c r="CH225" s="158">
        <v>0</v>
      </c>
      <c r="CI225" s="158">
        <v>0</v>
      </c>
      <c r="CZ225" s="1" t="s">
        <v>143</v>
      </c>
      <c r="DA225" s="1" t="s">
        <v>112</v>
      </c>
      <c r="DB225" s="1" t="str">
        <f t="shared" si="108"/>
        <v>----</v>
      </c>
      <c r="DC225" s="1">
        <f t="shared" si="109"/>
        <v>0</v>
      </c>
      <c r="DD225" s="158">
        <f t="shared" si="110"/>
        <v>9.5</v>
      </c>
      <c r="DE225" s="158"/>
    </row>
    <row r="226" spans="43:109" hidden="1" x14ac:dyDescent="0.2">
      <c r="AQ226" s="61"/>
      <c r="AR226" s="1">
        <f>COUNTIF($AS$176:$AS225,$AS226)</f>
        <v>16</v>
      </c>
      <c r="AS226" s="1" t="str">
        <f t="shared" si="59"/>
        <v>00</v>
      </c>
      <c r="AU226" s="1" t="str">
        <f t="shared" si="60"/>
        <v>00</v>
      </c>
      <c r="AV226" s="1">
        <f>COUNTIF($AS$176:$AS225,$AS226)</f>
        <v>16</v>
      </c>
      <c r="AW226" s="8" t="str">
        <f t="shared" si="61"/>
        <v>Ignore me</v>
      </c>
      <c r="AX226" s="266">
        <f t="array" ref="AX226">IF(SUM($C$190:$C$196)=0,$D$51,MIN(IF($C$190:$C$196&gt;0,$B$190:$B$196)))</f>
        <v>44725</v>
      </c>
      <c r="AY226" s="266">
        <f t="array" ref="AY226">IF(SUM($C$190:$C$196)=0,$AB$51,MAX(IF($C$190:$C$196&gt;0,$B$190:$B$196)))</f>
        <v>44728</v>
      </c>
      <c r="AZ226" s="267">
        <f t="shared" si="111"/>
        <v>0</v>
      </c>
      <c r="BA226" s="230">
        <f t="shared" si="91"/>
        <v>0</v>
      </c>
      <c r="BB226" s="268">
        <f>$BK$168</f>
        <v>0</v>
      </c>
      <c r="BC226" s="230">
        <f t="shared" si="92"/>
        <v>0</v>
      </c>
      <c r="BD226" s="268">
        <f>$BK$168</f>
        <v>0</v>
      </c>
      <c r="BE226" s="230">
        <f t="shared" si="93"/>
        <v>0</v>
      </c>
      <c r="BF226" s="268">
        <f>$BK$168</f>
        <v>0</v>
      </c>
      <c r="BG226" s="230">
        <f t="shared" si="94"/>
        <v>0</v>
      </c>
      <c r="BH226" s="268">
        <f>$BK$168</f>
        <v>0</v>
      </c>
      <c r="BI226" s="230">
        <f t="shared" si="95"/>
        <v>0</v>
      </c>
      <c r="BJ226" s="268">
        <f>$BK$168</f>
        <v>0</v>
      </c>
      <c r="BK226" s="230">
        <f t="shared" si="96"/>
        <v>0</v>
      </c>
      <c r="BL226" s="268">
        <f>$BK$168</f>
        <v>0</v>
      </c>
      <c r="BM226" s="230">
        <f t="shared" si="97"/>
        <v>0</v>
      </c>
      <c r="BN226" s="268">
        <f>$BK$168</f>
        <v>0</v>
      </c>
      <c r="BO226" s="230">
        <f t="shared" si="98"/>
        <v>0</v>
      </c>
      <c r="BP226" s="268">
        <f>$BK$168</f>
        <v>0</v>
      </c>
      <c r="BQ226" s="230">
        <f t="shared" si="99"/>
        <v>0</v>
      </c>
      <c r="BR226" s="268">
        <f>$BK$168</f>
        <v>0</v>
      </c>
      <c r="BS226" s="230">
        <f t="shared" si="100"/>
        <v>0</v>
      </c>
      <c r="BT226" s="268">
        <f>$BK$168</f>
        <v>0</v>
      </c>
      <c r="BU226" s="230">
        <f t="shared" si="101"/>
        <v>0</v>
      </c>
      <c r="BV226" s="268">
        <f>$BK$168</f>
        <v>0</v>
      </c>
      <c r="BW226" s="230">
        <f t="shared" si="102"/>
        <v>0</v>
      </c>
      <c r="BX226" s="268">
        <f>$BK$168</f>
        <v>0</v>
      </c>
      <c r="BY226" s="230">
        <f t="shared" si="103"/>
        <v>0</v>
      </c>
      <c r="BZ226" s="268">
        <f>$BK$168</f>
        <v>0</v>
      </c>
      <c r="CA226" s="230">
        <f t="shared" si="104"/>
        <v>0</v>
      </c>
      <c r="CB226" s="268">
        <f>$BK$168</f>
        <v>0</v>
      </c>
      <c r="CC226" s="230">
        <f t="shared" si="105"/>
        <v>0</v>
      </c>
      <c r="CD226" s="268">
        <f>$BK$168</f>
        <v>0</v>
      </c>
      <c r="CE226" s="230">
        <f t="shared" si="106"/>
        <v>0</v>
      </c>
      <c r="CF226" s="268">
        <f>$BK$168</f>
        <v>0</v>
      </c>
      <c r="CG226" s="158">
        <v>0</v>
      </c>
      <c r="CH226" s="158">
        <v>0</v>
      </c>
      <c r="CI226" s="158">
        <v>0</v>
      </c>
      <c r="CZ226" s="1" t="s">
        <v>143</v>
      </c>
      <c r="DA226" s="1" t="s">
        <v>113</v>
      </c>
      <c r="DB226" s="1" t="str">
        <f t="shared" si="108"/>
        <v>----</v>
      </c>
      <c r="DC226" s="1">
        <f t="shared" si="109"/>
        <v>0</v>
      </c>
      <c r="DD226" s="158">
        <f t="shared" si="110"/>
        <v>9.5</v>
      </c>
      <c r="DE226" s="158"/>
    </row>
    <row r="227" spans="43:109" hidden="1" x14ac:dyDescent="0.2">
      <c r="AQ227" s="61"/>
      <c r="AR227" s="1">
        <f>COUNTIF($AS$176:$AS226,$AS227)</f>
        <v>17</v>
      </c>
      <c r="AS227" s="1" t="str">
        <f t="shared" si="59"/>
        <v>00</v>
      </c>
      <c r="AU227" s="1" t="str">
        <f t="shared" si="60"/>
        <v>00</v>
      </c>
      <c r="AV227" s="1">
        <f>COUNTIF($AS$176:$AS226,$AS227)</f>
        <v>17</v>
      </c>
      <c r="AW227" s="8" t="str">
        <f t="shared" si="61"/>
        <v>Ignore me</v>
      </c>
      <c r="AX227" s="266">
        <f t="array" ref="AX227">IF(SUM($C$190:$C$196)=0,$D$51,MIN(IF($C$190:$C$196&gt;0,$B$190:$B$196)))</f>
        <v>44725</v>
      </c>
      <c r="AY227" s="266">
        <f t="array" ref="AY227">IF(SUM($C$190:$C$196)=0,$AB$51,MAX(IF($C$190:$C$196&gt;0,$B$190:$B$196)))</f>
        <v>44728</v>
      </c>
      <c r="AZ227" s="267">
        <f t="shared" si="111"/>
        <v>0</v>
      </c>
      <c r="BA227" s="230">
        <f t="shared" si="91"/>
        <v>0</v>
      </c>
      <c r="BB227" s="268">
        <f>$BK$169</f>
        <v>0</v>
      </c>
      <c r="BC227" s="230">
        <f t="shared" si="92"/>
        <v>0</v>
      </c>
      <c r="BD227" s="268">
        <f>$BK$169</f>
        <v>0</v>
      </c>
      <c r="BE227" s="230">
        <f t="shared" si="93"/>
        <v>0</v>
      </c>
      <c r="BF227" s="268">
        <f>$BK$169</f>
        <v>0</v>
      </c>
      <c r="BG227" s="230">
        <f t="shared" si="94"/>
        <v>0</v>
      </c>
      <c r="BH227" s="268">
        <f>$BK$169</f>
        <v>0</v>
      </c>
      <c r="BI227" s="230">
        <f t="shared" si="95"/>
        <v>0</v>
      </c>
      <c r="BJ227" s="268">
        <f>$BK$169</f>
        <v>0</v>
      </c>
      <c r="BK227" s="230">
        <f t="shared" si="96"/>
        <v>0</v>
      </c>
      <c r="BL227" s="268">
        <f>$BK$169</f>
        <v>0</v>
      </c>
      <c r="BM227" s="230">
        <f t="shared" si="97"/>
        <v>0</v>
      </c>
      <c r="BN227" s="268">
        <f>$BK$169</f>
        <v>0</v>
      </c>
      <c r="BO227" s="230">
        <f t="shared" si="98"/>
        <v>0</v>
      </c>
      <c r="BP227" s="268">
        <f>$BK$169</f>
        <v>0</v>
      </c>
      <c r="BQ227" s="230">
        <f t="shared" si="99"/>
        <v>0</v>
      </c>
      <c r="BR227" s="268">
        <f>$BK$169</f>
        <v>0</v>
      </c>
      <c r="BS227" s="230">
        <f t="shared" si="100"/>
        <v>0</v>
      </c>
      <c r="BT227" s="268">
        <f>$BK$169</f>
        <v>0</v>
      </c>
      <c r="BU227" s="230">
        <f t="shared" si="101"/>
        <v>0</v>
      </c>
      <c r="BV227" s="268">
        <f>$BK$169</f>
        <v>0</v>
      </c>
      <c r="BW227" s="230">
        <f t="shared" si="102"/>
        <v>0</v>
      </c>
      <c r="BX227" s="268">
        <f>$BK$169</f>
        <v>0</v>
      </c>
      <c r="BY227" s="230">
        <f t="shared" si="103"/>
        <v>0</v>
      </c>
      <c r="BZ227" s="268">
        <f>$BK$169</f>
        <v>0</v>
      </c>
      <c r="CA227" s="230">
        <f t="shared" si="104"/>
        <v>0</v>
      </c>
      <c r="CB227" s="268">
        <f>$BK$169</f>
        <v>0</v>
      </c>
      <c r="CC227" s="230">
        <f t="shared" si="105"/>
        <v>0</v>
      </c>
      <c r="CD227" s="268">
        <f>$BK$169</f>
        <v>0</v>
      </c>
      <c r="CE227" s="230">
        <f t="shared" si="106"/>
        <v>0</v>
      </c>
      <c r="CF227" s="268">
        <f>$BK$169</f>
        <v>0</v>
      </c>
      <c r="CG227" s="158">
        <v>0</v>
      </c>
      <c r="CH227" s="158">
        <v>0</v>
      </c>
      <c r="CI227" s="158">
        <v>0</v>
      </c>
      <c r="CZ227" s="1" t="s">
        <v>143</v>
      </c>
      <c r="DA227" s="1" t="s">
        <v>114</v>
      </c>
      <c r="DB227" s="1" t="str">
        <f t="shared" si="108"/>
        <v>----</v>
      </c>
      <c r="DC227" s="1">
        <f t="shared" si="109"/>
        <v>0</v>
      </c>
      <c r="DD227" s="158">
        <f t="shared" si="110"/>
        <v>9.5</v>
      </c>
      <c r="DE227" s="158"/>
    </row>
    <row r="228" spans="43:109" hidden="1" x14ac:dyDescent="0.2">
      <c r="AQ228" s="61"/>
      <c r="AR228" s="1">
        <f>COUNTIF($AS$176:$AS227,$AS228)</f>
        <v>18</v>
      </c>
      <c r="AS228" s="1" t="str">
        <f t="shared" si="59"/>
        <v>00</v>
      </c>
      <c r="AU228" s="1" t="str">
        <f t="shared" si="60"/>
        <v>00</v>
      </c>
      <c r="AV228" s="1">
        <f>COUNTIF($AS$176:$AS227,$AS228)</f>
        <v>18</v>
      </c>
      <c r="AW228" s="8" t="str">
        <f t="shared" si="61"/>
        <v>Ignore me</v>
      </c>
      <c r="AX228" s="266">
        <f t="array" ref="AX228">IF(SUM($C$190:$C$196)=0,$D$51,MIN(IF($C$190:$C$196&gt;0,$B$190:$B$196)))</f>
        <v>44725</v>
      </c>
      <c r="AY228" s="266">
        <f t="array" ref="AY228">IF(SUM($C$190:$C$196)=0,$AB$51,MAX(IF($C$190:$C$196&gt;0,$B$190:$B$196)))</f>
        <v>44728</v>
      </c>
      <c r="AZ228" s="267">
        <f t="shared" si="111"/>
        <v>0</v>
      </c>
      <c r="BA228" s="230">
        <f t="shared" si="91"/>
        <v>0</v>
      </c>
      <c r="BB228" s="268">
        <f>$BK$170</f>
        <v>0</v>
      </c>
      <c r="BC228" s="230">
        <f t="shared" si="92"/>
        <v>0</v>
      </c>
      <c r="BD228" s="268">
        <f>$BK$170</f>
        <v>0</v>
      </c>
      <c r="BE228" s="230">
        <f t="shared" si="93"/>
        <v>0</v>
      </c>
      <c r="BF228" s="268">
        <f>$BK$170</f>
        <v>0</v>
      </c>
      <c r="BG228" s="230">
        <f t="shared" si="94"/>
        <v>0</v>
      </c>
      <c r="BH228" s="268">
        <f>$BK$170</f>
        <v>0</v>
      </c>
      <c r="BI228" s="230">
        <f t="shared" si="95"/>
        <v>0</v>
      </c>
      <c r="BJ228" s="268">
        <f>$BK$170</f>
        <v>0</v>
      </c>
      <c r="BK228" s="230">
        <f t="shared" si="96"/>
        <v>0</v>
      </c>
      <c r="BL228" s="268">
        <f>$BK$170</f>
        <v>0</v>
      </c>
      <c r="BM228" s="230">
        <f t="shared" si="97"/>
        <v>0</v>
      </c>
      <c r="BN228" s="268">
        <f>$BK$170</f>
        <v>0</v>
      </c>
      <c r="BO228" s="230">
        <f t="shared" si="98"/>
        <v>0</v>
      </c>
      <c r="BP228" s="268">
        <f>$BK$170</f>
        <v>0</v>
      </c>
      <c r="BQ228" s="230">
        <f t="shared" si="99"/>
        <v>0</v>
      </c>
      <c r="BR228" s="268">
        <f>$BK$170</f>
        <v>0</v>
      </c>
      <c r="BS228" s="230">
        <f t="shared" si="100"/>
        <v>0</v>
      </c>
      <c r="BT228" s="268">
        <f>$BK$170</f>
        <v>0</v>
      </c>
      <c r="BU228" s="230">
        <f t="shared" si="101"/>
        <v>0</v>
      </c>
      <c r="BV228" s="268">
        <f>$BK$170</f>
        <v>0</v>
      </c>
      <c r="BW228" s="230">
        <f t="shared" si="102"/>
        <v>0</v>
      </c>
      <c r="BX228" s="268">
        <f>$BK$170</f>
        <v>0</v>
      </c>
      <c r="BY228" s="230">
        <f t="shared" si="103"/>
        <v>0</v>
      </c>
      <c r="BZ228" s="268">
        <f>$BK$170</f>
        <v>0</v>
      </c>
      <c r="CA228" s="230">
        <f t="shared" si="104"/>
        <v>0</v>
      </c>
      <c r="CB228" s="268">
        <f>$BK$170</f>
        <v>0</v>
      </c>
      <c r="CC228" s="230">
        <f t="shared" si="105"/>
        <v>0</v>
      </c>
      <c r="CD228" s="268">
        <f>$BK$170</f>
        <v>0</v>
      </c>
      <c r="CE228" s="230">
        <f t="shared" si="106"/>
        <v>0</v>
      </c>
      <c r="CF228" s="268">
        <f>$BK$170</f>
        <v>0</v>
      </c>
      <c r="CG228" s="158">
        <v>0</v>
      </c>
      <c r="CH228" s="158">
        <v>0</v>
      </c>
      <c r="CI228" s="158">
        <v>0</v>
      </c>
      <c r="CZ228" s="1" t="s">
        <v>143</v>
      </c>
      <c r="DA228" s="1" t="s">
        <v>112</v>
      </c>
      <c r="DB228" s="1" t="str">
        <f t="shared" si="108"/>
        <v>----</v>
      </c>
      <c r="DC228" s="1">
        <f t="shared" si="109"/>
        <v>0</v>
      </c>
      <c r="DD228" s="158">
        <f t="shared" si="110"/>
        <v>9.5</v>
      </c>
      <c r="DE228" s="158"/>
    </row>
    <row r="229" spans="43:109" hidden="1" x14ac:dyDescent="0.2">
      <c r="AQ229" s="61"/>
      <c r="AR229" s="1">
        <f>COUNTIF($AS$176:$AS228,$AS229)</f>
        <v>19</v>
      </c>
      <c r="AS229" s="1" t="str">
        <f t="shared" si="59"/>
        <v>00</v>
      </c>
      <c r="AU229" s="1" t="str">
        <f t="shared" si="60"/>
        <v>00</v>
      </c>
      <c r="AV229" s="1">
        <f>COUNTIF($AS$176:$AS228,$AS229)</f>
        <v>19</v>
      </c>
      <c r="AW229" s="8" t="str">
        <f t="shared" si="61"/>
        <v>Ignore me</v>
      </c>
      <c r="AX229" s="266">
        <f t="array" ref="AX229">IF(SUM($C$190:$C$196)=0,$D$51,MIN(IF($C$190:$C$196&gt;0,$B$190:$B$196)))</f>
        <v>44725</v>
      </c>
      <c r="AY229" s="266">
        <f t="array" ref="AY229">IF(SUM($C$190:$C$196)=0,$AB$51,MAX(IF($C$190:$C$196&gt;0,$B$190:$B$196)))</f>
        <v>44728</v>
      </c>
      <c r="AZ229" s="267">
        <f t="shared" si="111"/>
        <v>0</v>
      </c>
      <c r="BA229" s="230">
        <f t="shared" si="91"/>
        <v>0</v>
      </c>
      <c r="BB229" s="268">
        <f>$BK$171</f>
        <v>0</v>
      </c>
      <c r="BC229" s="230">
        <f t="shared" si="92"/>
        <v>0</v>
      </c>
      <c r="BD229" s="268">
        <f>$BK$171</f>
        <v>0</v>
      </c>
      <c r="BE229" s="230">
        <f t="shared" si="93"/>
        <v>0</v>
      </c>
      <c r="BF229" s="268">
        <f>$BK$171</f>
        <v>0</v>
      </c>
      <c r="BG229" s="230">
        <f t="shared" si="94"/>
        <v>0</v>
      </c>
      <c r="BH229" s="268">
        <f>$BK$171</f>
        <v>0</v>
      </c>
      <c r="BI229" s="230">
        <f t="shared" si="95"/>
        <v>0</v>
      </c>
      <c r="BJ229" s="268">
        <f>$BK$171</f>
        <v>0</v>
      </c>
      <c r="BK229" s="230">
        <f t="shared" si="96"/>
        <v>0</v>
      </c>
      <c r="BL229" s="268">
        <f>$BK$171</f>
        <v>0</v>
      </c>
      <c r="BM229" s="230">
        <f t="shared" si="97"/>
        <v>0</v>
      </c>
      <c r="BN229" s="268">
        <f>$BK$171</f>
        <v>0</v>
      </c>
      <c r="BO229" s="230">
        <f t="shared" si="98"/>
        <v>0</v>
      </c>
      <c r="BP229" s="268">
        <f>$BK$171</f>
        <v>0</v>
      </c>
      <c r="BQ229" s="230">
        <f t="shared" si="99"/>
        <v>0</v>
      </c>
      <c r="BR229" s="268">
        <f>$BK$171</f>
        <v>0</v>
      </c>
      <c r="BS229" s="230">
        <f t="shared" si="100"/>
        <v>0</v>
      </c>
      <c r="BT229" s="268">
        <f>$BK$171</f>
        <v>0</v>
      </c>
      <c r="BU229" s="230">
        <f t="shared" si="101"/>
        <v>0</v>
      </c>
      <c r="BV229" s="268">
        <f>$BK$171</f>
        <v>0</v>
      </c>
      <c r="BW229" s="230">
        <f t="shared" si="102"/>
        <v>0</v>
      </c>
      <c r="BX229" s="268">
        <f>$BK$171</f>
        <v>0</v>
      </c>
      <c r="BY229" s="230">
        <f t="shared" si="103"/>
        <v>0</v>
      </c>
      <c r="BZ229" s="268">
        <f>$BK$171</f>
        <v>0</v>
      </c>
      <c r="CA229" s="230">
        <f t="shared" si="104"/>
        <v>0</v>
      </c>
      <c r="CB229" s="268">
        <f>$BK$171</f>
        <v>0</v>
      </c>
      <c r="CC229" s="230">
        <f t="shared" si="105"/>
        <v>0</v>
      </c>
      <c r="CD229" s="268">
        <f>$BK$171</f>
        <v>0</v>
      </c>
      <c r="CE229" s="230">
        <f t="shared" si="106"/>
        <v>0</v>
      </c>
      <c r="CF229" s="268">
        <f>$BK$171</f>
        <v>0</v>
      </c>
      <c r="CG229" s="158">
        <v>0</v>
      </c>
      <c r="CH229" s="158">
        <v>0</v>
      </c>
      <c r="CI229" s="158">
        <v>0</v>
      </c>
      <c r="CZ229" s="1" t="s">
        <v>143</v>
      </c>
      <c r="DA229" s="1" t="s">
        <v>113</v>
      </c>
      <c r="DB229" s="1" t="str">
        <f t="shared" si="108"/>
        <v>----</v>
      </c>
      <c r="DC229" s="1">
        <f t="shared" si="109"/>
        <v>0</v>
      </c>
      <c r="DD229" s="158">
        <f t="shared" si="110"/>
        <v>9.5</v>
      </c>
      <c r="DE229" s="158"/>
    </row>
    <row r="230" spans="43:109" hidden="1" x14ac:dyDescent="0.2">
      <c r="AQ230" s="61"/>
      <c r="AR230" s="1">
        <f>COUNTIF($AS$176:$AS229,$AS230)</f>
        <v>0</v>
      </c>
      <c r="AS230" s="1" t="str">
        <f t="shared" si="59"/>
        <v>9304185</v>
      </c>
      <c r="AU230" s="1" t="str">
        <f t="shared" si="60"/>
        <v>9304185</v>
      </c>
      <c r="AV230" s="1">
        <f>COUNTIF($AS$176:$AS229,$AS230)</f>
        <v>0</v>
      </c>
      <c r="AW230" s="8" t="str">
        <f t="shared" si="61"/>
        <v>Ignore me</v>
      </c>
      <c r="AX230" s="269">
        <f t="array" ref="AX230">IF(SUM($C$197:$C$203)=0,$D$67,MIN(IF($C$197:$C$203&gt;0,$B$197:$B$203)))</f>
        <v>44732</v>
      </c>
      <c r="AY230" s="269">
        <f t="array" ref="AY230">IF(SUM($C$197:$C$203)=0,$AB$67,MAX(IF($C$197:$C$203&gt;0,$B$197:$B$203)))</f>
        <v>44738</v>
      </c>
      <c r="AZ230" s="270">
        <f t="shared" ref="AZ230:AZ235" si="112">$H$107</f>
        <v>9</v>
      </c>
      <c r="BA230" s="232">
        <f t="shared" ref="BA230:BA247" si="113">SUMPRODUCT(($BP$146:$BP$163=$AZ230)*($BQ$146:$BQ$163=BA$173)*($BS$146:$BS$163=BB230)*$BR$146:$BR$163)</f>
        <v>0</v>
      </c>
      <c r="BB230" s="30">
        <f>$BQ$166</f>
        <v>9.5</v>
      </c>
      <c r="BC230" s="232">
        <f t="shared" ref="BC230:BC247" si="114">SUMPRODUCT(($BP$146:$BP$163=$AZ230)*($BQ$146:$BQ$163=BC$173)*($BS$146:$BS$163=BD230)*$BR$146:$BR$163)</f>
        <v>0</v>
      </c>
      <c r="BD230" s="30">
        <f>$BQ$166</f>
        <v>9.5</v>
      </c>
      <c r="BE230" s="232">
        <f t="shared" ref="BE230:BE247" si="115">SUMPRODUCT(($BP$146:$BP$163=$AZ230)*($BQ$146:$BQ$163=BE$173)*($BS$146:$BS$163=BF230)*$BR$146:$BR$163)</f>
        <v>0</v>
      </c>
      <c r="BF230" s="30">
        <f>$BQ$166</f>
        <v>9.5</v>
      </c>
      <c r="BG230" s="232">
        <f t="shared" ref="BG230:BG247" si="116">SUMPRODUCT(($BP$146:$BP$163=$AZ230)*($BQ$146:$BQ$163=BG$173)*($BS$146:$BS$163=BH230)*$BR$146:$BR$163)</f>
        <v>0</v>
      </c>
      <c r="BH230" s="30">
        <f>$BQ$166</f>
        <v>9.5</v>
      </c>
      <c r="BI230" s="232">
        <f t="shared" ref="BI230:BI247" si="117">SUMPRODUCT(($BP$146:$BP$163=$AZ230)*($BQ$146:$BQ$163=BI$173)*($BS$146:$BS$163=BJ230)*$BR$146:$BR$163)</f>
        <v>0</v>
      </c>
      <c r="BJ230" s="30">
        <f>$BQ$166</f>
        <v>9.5</v>
      </c>
      <c r="BK230" s="232">
        <f t="shared" ref="BK230:BK247" si="118">SUMPRODUCT(($BP$146:$BP$163=$AZ230)*($BQ$146:$BQ$163=BK$173)*($BS$146:$BS$163=BL230)*$BR$146:$BR$163)</f>
        <v>0</v>
      </c>
      <c r="BL230" s="30">
        <f>$BQ$166</f>
        <v>9.5</v>
      </c>
      <c r="BM230" s="232">
        <f t="shared" ref="BM230:BM247" si="119">SUMPRODUCT(($BP$146:$BP$163=$AZ230)*($BQ$146:$BQ$163=BM$173)*($BS$146:$BS$163=BN230)*$BR$146:$BR$163)</f>
        <v>0</v>
      </c>
      <c r="BN230" s="30">
        <f>$BQ$166</f>
        <v>9.5</v>
      </c>
      <c r="BO230" s="232">
        <f t="shared" ref="BO230:BO247" si="120">SUMPRODUCT(($BP$146:$BP$163=$AZ230)*($BQ$146:$BQ$163=BO$173)*($BS$146:$BS$163=BP230)*$BR$146:$BR$163)</f>
        <v>0</v>
      </c>
      <c r="BP230" s="30">
        <f>$BQ$166</f>
        <v>9.5</v>
      </c>
      <c r="BQ230" s="232">
        <f t="shared" ref="BQ230:BQ247" si="121">SUMPRODUCT(($BP$146:$BP$163=$AZ230)*($BQ$146:$BQ$163=BQ$173)*($BS$146:$BS$163=BR230)*$BR$146:$BR$163)</f>
        <v>0</v>
      </c>
      <c r="BR230" s="30">
        <f>$BQ$166</f>
        <v>9.5</v>
      </c>
      <c r="BS230" s="232">
        <f t="shared" ref="BS230:BS247" si="122">SUMPRODUCT(($BP$146:$BP$163=$AZ230)*($BQ$146:$BQ$163=BS$173)*($BS$146:$BS$163=BT230)*$BR$146:$BR$163)</f>
        <v>0</v>
      </c>
      <c r="BT230" s="30">
        <f>$BQ$166</f>
        <v>9.5</v>
      </c>
      <c r="BU230" s="232">
        <f t="shared" ref="BU230:BU247" si="123">SUMPRODUCT(($BP$146:$BP$163=$AZ230)*($BQ$146:$BQ$163=BU$173)*($BS$146:$BS$163=BV230)*$BR$146:$BR$163)</f>
        <v>0</v>
      </c>
      <c r="BV230" s="30">
        <f>$BQ$166</f>
        <v>9.5</v>
      </c>
      <c r="BW230" s="232">
        <f t="shared" ref="BW230:BW247" si="124">SUMPRODUCT(($BP$146:$BP$163=$AZ230)*($BQ$146:$BQ$163=BW$173)*($BS$146:$BS$163=BX230)*$BR$146:$BR$163)</f>
        <v>0</v>
      </c>
      <c r="BX230" s="30">
        <f>$BQ$166</f>
        <v>9.5</v>
      </c>
      <c r="BY230" s="232">
        <f t="shared" ref="BY230:BY247" si="125">SUMPRODUCT(($BP$146:$BP$163=$AZ230)*($BQ$146:$BQ$163=BY$173)*($BS$146:$BS$163=BZ230)*$BR$146:$BR$163)</f>
        <v>0</v>
      </c>
      <c r="BZ230" s="30">
        <f>$BQ$166</f>
        <v>9.5</v>
      </c>
      <c r="CA230" s="232">
        <f t="shared" ref="CA230:CA247" si="126">SUMPRODUCT(($BP$146:$BP$163=$AZ230)*($BQ$146:$BQ$163=CA$173)*($BS$146:$BS$163=CB230)*$BR$146:$BR$163)</f>
        <v>0</v>
      </c>
      <c r="CB230" s="30">
        <f>$BQ$166</f>
        <v>9.5</v>
      </c>
      <c r="CC230" s="232">
        <f t="shared" ref="CC230:CC247" si="127">SUMPRODUCT(($BP$146:$BP$163=$AZ230)*($BQ$146:$BQ$163=CC$173)*($BS$146:$BS$163=CD230)*$BR$146:$BR$163)</f>
        <v>0</v>
      </c>
      <c r="CD230" s="30">
        <f>$BQ$166</f>
        <v>9.5</v>
      </c>
      <c r="CE230" s="232">
        <f t="shared" ref="CE230:CE247" si="128">SUMPRODUCT(($BP$146:$BP$163=$AZ230)*($BQ$146:$BQ$163=CE$173)*($BS$146:$BS$163=CF230)*$BR$146:$BR$163)</f>
        <v>0</v>
      </c>
      <c r="CF230" s="30">
        <f>$BQ$166</f>
        <v>9.5</v>
      </c>
      <c r="CG230" s="158">
        <v>0</v>
      </c>
      <c r="CH230" s="158">
        <v>0</v>
      </c>
      <c r="CI230" s="158">
        <v>0</v>
      </c>
      <c r="CZ230" s="1" t="s">
        <v>143</v>
      </c>
      <c r="DA230" s="1" t="s">
        <v>114</v>
      </c>
      <c r="DB230" s="1" t="str">
        <f t="shared" si="108"/>
        <v>----</v>
      </c>
      <c r="DC230" s="1">
        <f t="shared" si="109"/>
        <v>0</v>
      </c>
      <c r="DD230" s="158">
        <f t="shared" si="110"/>
        <v>9.5</v>
      </c>
      <c r="DE230" s="158"/>
    </row>
    <row r="231" spans="43:109" hidden="1" x14ac:dyDescent="0.2">
      <c r="AQ231" s="61"/>
      <c r="AR231" s="1">
        <f>COUNTIF($AS$176:$AS230,$AS231)</f>
        <v>0</v>
      </c>
      <c r="AS231" s="1" t="str">
        <f t="shared" si="59"/>
        <v>9435466</v>
      </c>
      <c r="AU231" s="1" t="str">
        <f t="shared" si="60"/>
        <v>9435466</v>
      </c>
      <c r="AV231" s="1">
        <f>COUNTIF($AS$176:$AS230,$AS231)</f>
        <v>0</v>
      </c>
      <c r="AW231" s="8" t="str">
        <f t="shared" si="61"/>
        <v>Ignore me</v>
      </c>
      <c r="AX231" s="269">
        <f t="array" ref="AX231">IF(SUM($C$197:$C$203)=0,$D$67,MIN(IF($C$197:$C$203&gt;0,$B$197:$B$203)))</f>
        <v>44732</v>
      </c>
      <c r="AY231" s="269">
        <f t="array" ref="AY231">IF(SUM($C$197:$C$203)=0,$AB$67,MAX(IF($C$197:$C$203&gt;0,$B$197:$B$203)))</f>
        <v>44738</v>
      </c>
      <c r="AZ231" s="270">
        <f t="shared" si="112"/>
        <v>9</v>
      </c>
      <c r="BA231" s="232">
        <f t="shared" si="113"/>
        <v>0</v>
      </c>
      <c r="BB231" s="30">
        <f>$BQ$167</f>
        <v>13.6</v>
      </c>
      <c r="BC231" s="232">
        <f t="shared" si="114"/>
        <v>0</v>
      </c>
      <c r="BD231" s="30">
        <f>$BQ$167</f>
        <v>13.6</v>
      </c>
      <c r="BE231" s="232">
        <f t="shared" si="115"/>
        <v>0</v>
      </c>
      <c r="BF231" s="30">
        <f>$BQ$167</f>
        <v>13.6</v>
      </c>
      <c r="BG231" s="232">
        <f t="shared" si="116"/>
        <v>0</v>
      </c>
      <c r="BH231" s="30">
        <f>$BQ$167</f>
        <v>13.6</v>
      </c>
      <c r="BI231" s="232">
        <f t="shared" si="117"/>
        <v>0</v>
      </c>
      <c r="BJ231" s="30">
        <f>$BQ$167</f>
        <v>13.6</v>
      </c>
      <c r="BK231" s="232">
        <f t="shared" si="118"/>
        <v>0</v>
      </c>
      <c r="BL231" s="30">
        <f>$BQ$167</f>
        <v>13.6</v>
      </c>
      <c r="BM231" s="232">
        <f t="shared" si="119"/>
        <v>0</v>
      </c>
      <c r="BN231" s="30">
        <f>$BQ$167</f>
        <v>13.6</v>
      </c>
      <c r="BO231" s="232">
        <f t="shared" si="120"/>
        <v>0</v>
      </c>
      <c r="BP231" s="30">
        <f>$BQ$167</f>
        <v>13.6</v>
      </c>
      <c r="BQ231" s="232">
        <f t="shared" si="121"/>
        <v>0</v>
      </c>
      <c r="BR231" s="30">
        <f>$BQ$167</f>
        <v>13.6</v>
      </c>
      <c r="BS231" s="232">
        <f t="shared" si="122"/>
        <v>0</v>
      </c>
      <c r="BT231" s="30">
        <f>$BQ$167</f>
        <v>13.6</v>
      </c>
      <c r="BU231" s="232">
        <f t="shared" si="123"/>
        <v>0</v>
      </c>
      <c r="BV231" s="30">
        <f>$BQ$167</f>
        <v>13.6</v>
      </c>
      <c r="BW231" s="232">
        <f t="shared" si="124"/>
        <v>0</v>
      </c>
      <c r="BX231" s="30">
        <f>$BQ$167</f>
        <v>13.6</v>
      </c>
      <c r="BY231" s="232">
        <f t="shared" si="125"/>
        <v>0</v>
      </c>
      <c r="BZ231" s="30">
        <f>$BQ$167</f>
        <v>13.6</v>
      </c>
      <c r="CA231" s="232">
        <f t="shared" si="126"/>
        <v>0</v>
      </c>
      <c r="CB231" s="30">
        <f>$BQ$167</f>
        <v>13.6</v>
      </c>
      <c r="CC231" s="232">
        <f t="shared" si="127"/>
        <v>0</v>
      </c>
      <c r="CD231" s="30">
        <f>$BQ$167</f>
        <v>13.6</v>
      </c>
      <c r="CE231" s="232">
        <f t="shared" si="128"/>
        <v>0</v>
      </c>
      <c r="CF231" s="30">
        <f>$BQ$167</f>
        <v>13.6</v>
      </c>
      <c r="CG231" s="158">
        <v>0</v>
      </c>
      <c r="CH231" s="158">
        <v>0</v>
      </c>
      <c r="CI231" s="158">
        <v>0</v>
      </c>
      <c r="CZ231" s="1" t="s">
        <v>144</v>
      </c>
      <c r="DA231" s="1" t="s">
        <v>112</v>
      </c>
      <c r="DB231" s="1" t="str">
        <f t="shared" si="108"/>
        <v>----</v>
      </c>
      <c r="DC231" s="1">
        <f t="shared" si="109"/>
        <v>0</v>
      </c>
      <c r="DD231" s="158">
        <f t="shared" si="110"/>
        <v>9.5</v>
      </c>
      <c r="DE231" s="158"/>
    </row>
    <row r="232" spans="43:109" hidden="1" x14ac:dyDescent="0.2">
      <c r="AQ232" s="61"/>
      <c r="AR232" s="1">
        <f>COUNTIF($AS$176:$AS231,$AS232)</f>
        <v>10</v>
      </c>
      <c r="AS232" s="1" t="str">
        <f t="shared" si="59"/>
        <v>90</v>
      </c>
      <c r="AU232" s="1" t="str">
        <f t="shared" si="60"/>
        <v>90</v>
      </c>
      <c r="AV232" s="1">
        <f>COUNTIF($AS$176:$AS231,$AS232)</f>
        <v>10</v>
      </c>
      <c r="AW232" s="8" t="str">
        <f t="shared" si="61"/>
        <v>Ignore me</v>
      </c>
      <c r="AX232" s="269">
        <f t="array" ref="AX232">IF(SUM($C$197:$C$203)=0,$D$67,MIN(IF($C$197:$C$203&gt;0,$B$197:$B$203)))</f>
        <v>44732</v>
      </c>
      <c r="AY232" s="269">
        <f t="array" ref="AY232">IF(SUM($C$197:$C$203)=0,$AB$67,MAX(IF($C$197:$C$203&gt;0,$B$197:$B$203)))</f>
        <v>44738</v>
      </c>
      <c r="AZ232" s="270">
        <f t="shared" si="112"/>
        <v>9</v>
      </c>
      <c r="BA232" s="232">
        <f t="shared" si="113"/>
        <v>0</v>
      </c>
      <c r="BB232" s="30">
        <f>$BQ$168</f>
        <v>0</v>
      </c>
      <c r="BC232" s="232">
        <f t="shared" si="114"/>
        <v>0</v>
      </c>
      <c r="BD232" s="30">
        <f>$BQ$168</f>
        <v>0</v>
      </c>
      <c r="BE232" s="232">
        <f t="shared" si="115"/>
        <v>0</v>
      </c>
      <c r="BF232" s="30">
        <f>$BQ$168</f>
        <v>0</v>
      </c>
      <c r="BG232" s="232">
        <f t="shared" si="116"/>
        <v>0</v>
      </c>
      <c r="BH232" s="30">
        <f>$BQ$168</f>
        <v>0</v>
      </c>
      <c r="BI232" s="232">
        <f t="shared" si="117"/>
        <v>0</v>
      </c>
      <c r="BJ232" s="30">
        <f>$BQ$168</f>
        <v>0</v>
      </c>
      <c r="BK232" s="232">
        <f t="shared" si="118"/>
        <v>0</v>
      </c>
      <c r="BL232" s="30">
        <f>$BQ$168</f>
        <v>0</v>
      </c>
      <c r="BM232" s="232">
        <f t="shared" si="119"/>
        <v>0</v>
      </c>
      <c r="BN232" s="30">
        <f>$BQ$168</f>
        <v>0</v>
      </c>
      <c r="BO232" s="232">
        <f t="shared" si="120"/>
        <v>0</v>
      </c>
      <c r="BP232" s="30">
        <f>$BQ$168</f>
        <v>0</v>
      </c>
      <c r="BQ232" s="232">
        <f t="shared" si="121"/>
        <v>0</v>
      </c>
      <c r="BR232" s="30">
        <f>$BQ$168</f>
        <v>0</v>
      </c>
      <c r="BS232" s="232">
        <f t="shared" si="122"/>
        <v>0</v>
      </c>
      <c r="BT232" s="30">
        <f>$BQ$168</f>
        <v>0</v>
      </c>
      <c r="BU232" s="232">
        <f t="shared" si="123"/>
        <v>0</v>
      </c>
      <c r="BV232" s="30">
        <f>$BQ$168</f>
        <v>0</v>
      </c>
      <c r="BW232" s="232">
        <f t="shared" si="124"/>
        <v>0</v>
      </c>
      <c r="BX232" s="30">
        <f>$BQ$168</f>
        <v>0</v>
      </c>
      <c r="BY232" s="232">
        <f t="shared" si="125"/>
        <v>0</v>
      </c>
      <c r="BZ232" s="30">
        <f>$BQ$168</f>
        <v>0</v>
      </c>
      <c r="CA232" s="232">
        <f t="shared" si="126"/>
        <v>0</v>
      </c>
      <c r="CB232" s="30">
        <f>$BQ$168</f>
        <v>0</v>
      </c>
      <c r="CC232" s="232">
        <f t="shared" si="127"/>
        <v>0</v>
      </c>
      <c r="CD232" s="30">
        <f>$BQ$168</f>
        <v>0</v>
      </c>
      <c r="CE232" s="232">
        <f t="shared" si="128"/>
        <v>0</v>
      </c>
      <c r="CF232" s="30">
        <f>$BQ$168</f>
        <v>0</v>
      </c>
      <c r="CG232" s="158">
        <v>0</v>
      </c>
      <c r="CH232" s="158">
        <v>0</v>
      </c>
      <c r="CI232" s="158">
        <v>0</v>
      </c>
      <c r="CZ232" s="1" t="s">
        <v>144</v>
      </c>
      <c r="DA232" s="1" t="s">
        <v>113</v>
      </c>
      <c r="DB232" s="1" t="str">
        <f t="shared" si="108"/>
        <v>----</v>
      </c>
      <c r="DC232" s="1">
        <f t="shared" si="109"/>
        <v>0</v>
      </c>
      <c r="DD232" s="158">
        <f t="shared" si="110"/>
        <v>9.5</v>
      </c>
      <c r="DE232" s="158"/>
    </row>
    <row r="233" spans="43:109" hidden="1" x14ac:dyDescent="0.2">
      <c r="AQ233" s="61"/>
      <c r="AR233" s="1">
        <f>COUNTIF($AS$176:$AS232,$AS233)</f>
        <v>11</v>
      </c>
      <c r="AS233" s="1" t="str">
        <f t="shared" si="59"/>
        <v>90</v>
      </c>
      <c r="AU233" s="1" t="str">
        <f t="shared" si="60"/>
        <v>90</v>
      </c>
      <c r="AV233" s="1">
        <f>COUNTIF($AS$176:$AS232,$AS233)</f>
        <v>11</v>
      </c>
      <c r="AW233" s="8" t="str">
        <f t="shared" si="61"/>
        <v>Ignore me</v>
      </c>
      <c r="AX233" s="269">
        <f t="array" ref="AX233">IF(SUM($C$197:$C$203)=0,$D$67,MIN(IF($C$197:$C$203&gt;0,$B$197:$B$203)))</f>
        <v>44732</v>
      </c>
      <c r="AY233" s="269">
        <f t="array" ref="AY233">IF(SUM($C$197:$C$203)=0,$AB$67,MAX(IF($C$197:$C$203&gt;0,$B$197:$B$203)))</f>
        <v>44738</v>
      </c>
      <c r="AZ233" s="270">
        <f t="shared" si="112"/>
        <v>9</v>
      </c>
      <c r="BA233" s="232">
        <f t="shared" si="113"/>
        <v>0</v>
      </c>
      <c r="BB233" s="30">
        <f>$BQ$169</f>
        <v>0</v>
      </c>
      <c r="BC233" s="232">
        <f t="shared" si="114"/>
        <v>0</v>
      </c>
      <c r="BD233" s="30">
        <f>$BQ$169</f>
        <v>0</v>
      </c>
      <c r="BE233" s="232">
        <f t="shared" si="115"/>
        <v>0</v>
      </c>
      <c r="BF233" s="30">
        <f>$BQ$169</f>
        <v>0</v>
      </c>
      <c r="BG233" s="232">
        <f t="shared" si="116"/>
        <v>0</v>
      </c>
      <c r="BH233" s="30">
        <f>$BQ$169</f>
        <v>0</v>
      </c>
      <c r="BI233" s="232">
        <f t="shared" si="117"/>
        <v>0</v>
      </c>
      <c r="BJ233" s="30">
        <f>$BQ$169</f>
        <v>0</v>
      </c>
      <c r="BK233" s="232">
        <f t="shared" si="118"/>
        <v>0</v>
      </c>
      <c r="BL233" s="30">
        <f>$BQ$169</f>
        <v>0</v>
      </c>
      <c r="BM233" s="232">
        <f t="shared" si="119"/>
        <v>0</v>
      </c>
      <c r="BN233" s="30">
        <f>$BQ$169</f>
        <v>0</v>
      </c>
      <c r="BO233" s="232">
        <f t="shared" si="120"/>
        <v>0</v>
      </c>
      <c r="BP233" s="30">
        <f>$BQ$169</f>
        <v>0</v>
      </c>
      <c r="BQ233" s="232">
        <f t="shared" si="121"/>
        <v>0</v>
      </c>
      <c r="BR233" s="30">
        <f>$BQ$169</f>
        <v>0</v>
      </c>
      <c r="BS233" s="232">
        <f t="shared" si="122"/>
        <v>0</v>
      </c>
      <c r="BT233" s="30">
        <f>$BQ$169</f>
        <v>0</v>
      </c>
      <c r="BU233" s="232">
        <f t="shared" si="123"/>
        <v>0</v>
      </c>
      <c r="BV233" s="30">
        <f>$BQ$169</f>
        <v>0</v>
      </c>
      <c r="BW233" s="232">
        <f t="shared" si="124"/>
        <v>0</v>
      </c>
      <c r="BX233" s="30">
        <f>$BQ$169</f>
        <v>0</v>
      </c>
      <c r="BY233" s="232">
        <f t="shared" si="125"/>
        <v>0</v>
      </c>
      <c r="BZ233" s="30">
        <f>$BQ$169</f>
        <v>0</v>
      </c>
      <c r="CA233" s="232">
        <f t="shared" si="126"/>
        <v>0</v>
      </c>
      <c r="CB233" s="30">
        <f>$BQ$169</f>
        <v>0</v>
      </c>
      <c r="CC233" s="232">
        <f t="shared" si="127"/>
        <v>0</v>
      </c>
      <c r="CD233" s="30">
        <f>$BQ$169</f>
        <v>0</v>
      </c>
      <c r="CE233" s="232">
        <f t="shared" si="128"/>
        <v>0</v>
      </c>
      <c r="CF233" s="30">
        <f>$BQ$169</f>
        <v>0</v>
      </c>
      <c r="CG233" s="158">
        <v>0</v>
      </c>
      <c r="CH233" s="158">
        <v>0</v>
      </c>
      <c r="CI233" s="158">
        <v>0</v>
      </c>
      <c r="CZ233" s="1" t="s">
        <v>144</v>
      </c>
      <c r="DA233" s="1" t="s">
        <v>114</v>
      </c>
      <c r="DB233" s="1" t="str">
        <f t="shared" si="108"/>
        <v>----</v>
      </c>
      <c r="DC233" s="1">
        <f t="shared" si="109"/>
        <v>0</v>
      </c>
      <c r="DD233" s="158">
        <f t="shared" si="110"/>
        <v>9.5</v>
      </c>
      <c r="DE233" s="158"/>
    </row>
    <row r="234" spans="43:109" hidden="1" x14ac:dyDescent="0.2">
      <c r="AQ234" s="61"/>
      <c r="AR234" s="1">
        <f>COUNTIF($AS$176:$AS233,$AS234)</f>
        <v>12</v>
      </c>
      <c r="AS234" s="1" t="str">
        <f t="shared" si="59"/>
        <v>90</v>
      </c>
      <c r="AU234" s="1" t="str">
        <f t="shared" si="60"/>
        <v>90</v>
      </c>
      <c r="AV234" s="1">
        <f>COUNTIF($AS$176:$AS233,$AS234)</f>
        <v>12</v>
      </c>
      <c r="AW234" s="8" t="str">
        <f t="shared" si="61"/>
        <v>Ignore me</v>
      </c>
      <c r="AX234" s="269">
        <f t="array" ref="AX234">IF(SUM($C$197:$C$203)=0,$D$67,MIN(IF($C$197:$C$203&gt;0,$B$197:$B$203)))</f>
        <v>44732</v>
      </c>
      <c r="AY234" s="269">
        <f t="array" ref="AY234">IF(SUM($C$197:$C$203)=0,$AB$67,MAX(IF($C$197:$C$203&gt;0,$B$197:$B$203)))</f>
        <v>44738</v>
      </c>
      <c r="AZ234" s="270">
        <f t="shared" si="112"/>
        <v>9</v>
      </c>
      <c r="BA234" s="232">
        <f t="shared" si="113"/>
        <v>0</v>
      </c>
      <c r="BB234" s="30">
        <f>$BQ$170</f>
        <v>0</v>
      </c>
      <c r="BC234" s="232">
        <f t="shared" si="114"/>
        <v>0</v>
      </c>
      <c r="BD234" s="30">
        <f>$BQ$170</f>
        <v>0</v>
      </c>
      <c r="BE234" s="232">
        <f t="shared" si="115"/>
        <v>0</v>
      </c>
      <c r="BF234" s="30">
        <f>$BQ$170</f>
        <v>0</v>
      </c>
      <c r="BG234" s="232">
        <f t="shared" si="116"/>
        <v>0</v>
      </c>
      <c r="BH234" s="30">
        <f>$BQ$170</f>
        <v>0</v>
      </c>
      <c r="BI234" s="232">
        <f t="shared" si="117"/>
        <v>0</v>
      </c>
      <c r="BJ234" s="30">
        <f>$BQ$170</f>
        <v>0</v>
      </c>
      <c r="BK234" s="232">
        <f t="shared" si="118"/>
        <v>0</v>
      </c>
      <c r="BL234" s="30">
        <f>$BQ$170</f>
        <v>0</v>
      </c>
      <c r="BM234" s="232">
        <f t="shared" si="119"/>
        <v>0</v>
      </c>
      <c r="BN234" s="30">
        <f>$BQ$170</f>
        <v>0</v>
      </c>
      <c r="BO234" s="232">
        <f t="shared" si="120"/>
        <v>0</v>
      </c>
      <c r="BP234" s="30">
        <f>$BQ$170</f>
        <v>0</v>
      </c>
      <c r="BQ234" s="232">
        <f t="shared" si="121"/>
        <v>0</v>
      </c>
      <c r="BR234" s="30">
        <f>$BQ$170</f>
        <v>0</v>
      </c>
      <c r="BS234" s="232">
        <f t="shared" si="122"/>
        <v>0</v>
      </c>
      <c r="BT234" s="30">
        <f>$BQ$170</f>
        <v>0</v>
      </c>
      <c r="BU234" s="232">
        <f t="shared" si="123"/>
        <v>0</v>
      </c>
      <c r="BV234" s="30">
        <f>$BQ$170</f>
        <v>0</v>
      </c>
      <c r="BW234" s="232">
        <f t="shared" si="124"/>
        <v>0</v>
      </c>
      <c r="BX234" s="30">
        <f>$BQ$170</f>
        <v>0</v>
      </c>
      <c r="BY234" s="232">
        <f t="shared" si="125"/>
        <v>0</v>
      </c>
      <c r="BZ234" s="30">
        <f>$BQ$170</f>
        <v>0</v>
      </c>
      <c r="CA234" s="232">
        <f t="shared" si="126"/>
        <v>0</v>
      </c>
      <c r="CB234" s="30">
        <f>$BQ$170</f>
        <v>0</v>
      </c>
      <c r="CC234" s="232">
        <f t="shared" si="127"/>
        <v>0</v>
      </c>
      <c r="CD234" s="30">
        <f>$BQ$170</f>
        <v>0</v>
      </c>
      <c r="CE234" s="232">
        <f t="shared" si="128"/>
        <v>0</v>
      </c>
      <c r="CF234" s="30">
        <f>$BQ$170</f>
        <v>0</v>
      </c>
      <c r="CG234" s="158">
        <v>0</v>
      </c>
      <c r="CH234" s="158">
        <v>0</v>
      </c>
      <c r="CI234" s="158">
        <v>0</v>
      </c>
      <c r="CZ234" s="1" t="s">
        <v>144</v>
      </c>
      <c r="DA234" s="1" t="s">
        <v>112</v>
      </c>
      <c r="DB234" s="1" t="str">
        <f t="shared" si="108"/>
        <v>----</v>
      </c>
      <c r="DC234" s="1">
        <f t="shared" si="109"/>
        <v>0</v>
      </c>
      <c r="DD234" s="158">
        <f t="shared" si="110"/>
        <v>9.5</v>
      </c>
      <c r="DE234" s="158"/>
    </row>
    <row r="235" spans="43:109" hidden="1" x14ac:dyDescent="0.2">
      <c r="AQ235" s="61"/>
      <c r="AR235" s="1">
        <f>COUNTIF($AS$176:$AS234,$AS235)</f>
        <v>13</v>
      </c>
      <c r="AS235" s="1" t="str">
        <f t="shared" si="59"/>
        <v>90</v>
      </c>
      <c r="AU235" s="1" t="str">
        <f t="shared" si="60"/>
        <v>90</v>
      </c>
      <c r="AV235" s="1">
        <f>COUNTIF($AS$176:$AS234,$AS235)</f>
        <v>13</v>
      </c>
      <c r="AW235" s="8" t="str">
        <f t="shared" si="61"/>
        <v>Ignore me</v>
      </c>
      <c r="AX235" s="269">
        <f t="array" ref="AX235">IF(SUM($C$197:$C$203)=0,$D$67,MIN(IF($C$197:$C$203&gt;0,$B$197:$B$203)))</f>
        <v>44732</v>
      </c>
      <c r="AY235" s="269">
        <f t="array" ref="AY235">IF(SUM($C$197:$C$203)=0,$AB$67,MAX(IF($C$197:$C$203&gt;0,$B$197:$B$203)))</f>
        <v>44738</v>
      </c>
      <c r="AZ235" s="270">
        <f t="shared" si="112"/>
        <v>9</v>
      </c>
      <c r="BA235" s="232">
        <f t="shared" si="113"/>
        <v>0</v>
      </c>
      <c r="BB235" s="30">
        <f>$BQ$171</f>
        <v>0</v>
      </c>
      <c r="BC235" s="232">
        <f t="shared" si="114"/>
        <v>0</v>
      </c>
      <c r="BD235" s="30">
        <f>$BQ$171</f>
        <v>0</v>
      </c>
      <c r="BE235" s="232">
        <f t="shared" si="115"/>
        <v>0</v>
      </c>
      <c r="BF235" s="30">
        <f>$BQ$171</f>
        <v>0</v>
      </c>
      <c r="BG235" s="232">
        <f t="shared" si="116"/>
        <v>0</v>
      </c>
      <c r="BH235" s="30">
        <f>$BQ$171</f>
        <v>0</v>
      </c>
      <c r="BI235" s="232">
        <f t="shared" si="117"/>
        <v>0</v>
      </c>
      <c r="BJ235" s="30">
        <f>$BQ$171</f>
        <v>0</v>
      </c>
      <c r="BK235" s="232">
        <f t="shared" si="118"/>
        <v>0</v>
      </c>
      <c r="BL235" s="30">
        <f>$BQ$171</f>
        <v>0</v>
      </c>
      <c r="BM235" s="232">
        <f t="shared" si="119"/>
        <v>0</v>
      </c>
      <c r="BN235" s="30">
        <f>$BQ$171</f>
        <v>0</v>
      </c>
      <c r="BO235" s="232">
        <f t="shared" si="120"/>
        <v>0</v>
      </c>
      <c r="BP235" s="30">
        <f>$BQ$171</f>
        <v>0</v>
      </c>
      <c r="BQ235" s="232">
        <f t="shared" si="121"/>
        <v>0</v>
      </c>
      <c r="BR235" s="30">
        <f>$BQ$171</f>
        <v>0</v>
      </c>
      <c r="BS235" s="232">
        <f t="shared" si="122"/>
        <v>0</v>
      </c>
      <c r="BT235" s="30">
        <f>$BQ$171</f>
        <v>0</v>
      </c>
      <c r="BU235" s="232">
        <f t="shared" si="123"/>
        <v>0</v>
      </c>
      <c r="BV235" s="30">
        <f>$BQ$171</f>
        <v>0</v>
      </c>
      <c r="BW235" s="232">
        <f t="shared" si="124"/>
        <v>0</v>
      </c>
      <c r="BX235" s="30">
        <f>$BQ$171</f>
        <v>0</v>
      </c>
      <c r="BY235" s="232">
        <f t="shared" si="125"/>
        <v>0</v>
      </c>
      <c r="BZ235" s="30">
        <f>$BQ$171</f>
        <v>0</v>
      </c>
      <c r="CA235" s="232">
        <f t="shared" si="126"/>
        <v>0</v>
      </c>
      <c r="CB235" s="30">
        <f>$BQ$171</f>
        <v>0</v>
      </c>
      <c r="CC235" s="232">
        <f t="shared" si="127"/>
        <v>0</v>
      </c>
      <c r="CD235" s="30">
        <f>$BQ$171</f>
        <v>0</v>
      </c>
      <c r="CE235" s="232">
        <f t="shared" si="128"/>
        <v>0</v>
      </c>
      <c r="CF235" s="30">
        <f>$BQ$171</f>
        <v>0</v>
      </c>
      <c r="CG235" s="158">
        <v>0</v>
      </c>
      <c r="CH235" s="158">
        <v>0</v>
      </c>
      <c r="CI235" s="158">
        <v>0</v>
      </c>
      <c r="CZ235" s="1" t="s">
        <v>144</v>
      </c>
      <c r="DA235" s="1" t="s">
        <v>113</v>
      </c>
      <c r="DB235" s="1" t="str">
        <f t="shared" si="108"/>
        <v>----</v>
      </c>
      <c r="DC235" s="1">
        <f t="shared" si="109"/>
        <v>0</v>
      </c>
      <c r="DD235" s="158">
        <f t="shared" si="110"/>
        <v>9.5</v>
      </c>
      <c r="DE235" s="158"/>
    </row>
    <row r="236" spans="43:109" hidden="1" x14ac:dyDescent="0.2">
      <c r="AQ236" s="61"/>
      <c r="AR236" s="1">
        <f>COUNTIF($AS$176:$AS235,$AS236)</f>
        <v>0</v>
      </c>
      <c r="AS236" s="1" t="str">
        <f t="shared" si="59"/>
        <v>0304185</v>
      </c>
      <c r="AU236" s="1" t="str">
        <f t="shared" si="60"/>
        <v>0304185</v>
      </c>
      <c r="AV236" s="1">
        <f>COUNTIF($AS$176:$AS235,$AS236)</f>
        <v>0</v>
      </c>
      <c r="AW236" s="8" t="str">
        <f t="shared" si="61"/>
        <v>Ignore me</v>
      </c>
      <c r="AX236" s="269">
        <f t="array" ref="AX236">IF(SUM($C$197:$C$203)=0,$D$67,MIN(IF($C$197:$C$203&gt;0,$B$197:$B$203)))</f>
        <v>44732</v>
      </c>
      <c r="AY236" s="269">
        <f t="array" ref="AY236">IF(SUM($C$197:$C$203)=0,$AB$67,MAX(IF($C$197:$C$203&gt;0,$B$197:$B$203)))</f>
        <v>44738</v>
      </c>
      <c r="AZ236" s="270">
        <f t="shared" ref="AZ236:AZ241" si="129">$H$108</f>
        <v>0</v>
      </c>
      <c r="BA236" s="232">
        <f t="shared" si="113"/>
        <v>0</v>
      </c>
      <c r="BB236" s="30">
        <f>$BQ$166</f>
        <v>9.5</v>
      </c>
      <c r="BC236" s="232">
        <f t="shared" si="114"/>
        <v>0</v>
      </c>
      <c r="BD236" s="30">
        <f>$BQ$166</f>
        <v>9.5</v>
      </c>
      <c r="BE236" s="232">
        <f t="shared" si="115"/>
        <v>0</v>
      </c>
      <c r="BF236" s="30">
        <f>$BQ$166</f>
        <v>9.5</v>
      </c>
      <c r="BG236" s="232">
        <f t="shared" si="116"/>
        <v>0</v>
      </c>
      <c r="BH236" s="30">
        <f>$BQ$166</f>
        <v>9.5</v>
      </c>
      <c r="BI236" s="232">
        <f t="shared" si="117"/>
        <v>0</v>
      </c>
      <c r="BJ236" s="30">
        <f>$BQ$166</f>
        <v>9.5</v>
      </c>
      <c r="BK236" s="232">
        <f t="shared" si="118"/>
        <v>0</v>
      </c>
      <c r="BL236" s="30">
        <f>$BQ$166</f>
        <v>9.5</v>
      </c>
      <c r="BM236" s="232">
        <f t="shared" si="119"/>
        <v>0</v>
      </c>
      <c r="BN236" s="30">
        <f>$BQ$166</f>
        <v>9.5</v>
      </c>
      <c r="BO236" s="232">
        <f t="shared" si="120"/>
        <v>0</v>
      </c>
      <c r="BP236" s="30">
        <f>$BQ$166</f>
        <v>9.5</v>
      </c>
      <c r="BQ236" s="232">
        <f t="shared" si="121"/>
        <v>0</v>
      </c>
      <c r="BR236" s="30">
        <f>$BQ$166</f>
        <v>9.5</v>
      </c>
      <c r="BS236" s="232">
        <f t="shared" si="122"/>
        <v>0</v>
      </c>
      <c r="BT236" s="30">
        <f>$BQ$166</f>
        <v>9.5</v>
      </c>
      <c r="BU236" s="232">
        <f t="shared" si="123"/>
        <v>0</v>
      </c>
      <c r="BV236" s="30">
        <f>$BQ$166</f>
        <v>9.5</v>
      </c>
      <c r="BW236" s="232">
        <f t="shared" si="124"/>
        <v>0</v>
      </c>
      <c r="BX236" s="30">
        <f>$BQ$166</f>
        <v>9.5</v>
      </c>
      <c r="BY236" s="232">
        <f t="shared" si="125"/>
        <v>0</v>
      </c>
      <c r="BZ236" s="30">
        <f>$BQ$166</f>
        <v>9.5</v>
      </c>
      <c r="CA236" s="232">
        <f t="shared" si="126"/>
        <v>0</v>
      </c>
      <c r="CB236" s="30">
        <f>$BQ$166</f>
        <v>9.5</v>
      </c>
      <c r="CC236" s="232">
        <f t="shared" si="127"/>
        <v>0</v>
      </c>
      <c r="CD236" s="30">
        <f>$BQ$166</f>
        <v>9.5</v>
      </c>
      <c r="CE236" s="232">
        <f t="shared" si="128"/>
        <v>0</v>
      </c>
      <c r="CF236" s="30">
        <f>$BQ$166</f>
        <v>9.5</v>
      </c>
      <c r="CG236" s="158">
        <v>0</v>
      </c>
      <c r="CH236" s="158">
        <v>0</v>
      </c>
      <c r="CI236" s="158">
        <v>0</v>
      </c>
      <c r="CZ236" s="1" t="s">
        <v>144</v>
      </c>
      <c r="DA236" s="1" t="s">
        <v>114</v>
      </c>
      <c r="DB236" s="1" t="str">
        <f t="shared" si="108"/>
        <v>----</v>
      </c>
      <c r="DC236" s="1">
        <f t="shared" si="109"/>
        <v>0</v>
      </c>
      <c r="DD236" s="158">
        <f t="shared" si="110"/>
        <v>9.5</v>
      </c>
      <c r="DE236" s="158"/>
    </row>
    <row r="237" spans="43:109" hidden="1" x14ac:dyDescent="0.2">
      <c r="AQ237" s="61"/>
      <c r="AR237" s="1">
        <f>COUNTIF($AS$176:$AS236,$AS237)</f>
        <v>0</v>
      </c>
      <c r="AS237" s="1" t="str">
        <f t="shared" si="59"/>
        <v>0435466</v>
      </c>
      <c r="AU237" s="1" t="str">
        <f t="shared" si="60"/>
        <v>0435466</v>
      </c>
      <c r="AV237" s="1">
        <f>COUNTIF($AS$176:$AS236,$AS237)</f>
        <v>0</v>
      </c>
      <c r="AW237" s="8" t="str">
        <f t="shared" si="61"/>
        <v>Ignore me</v>
      </c>
      <c r="AX237" s="269">
        <f t="array" ref="AX237">IF(SUM($C$197:$C$203)=0,$D$67,MIN(IF($C$197:$C$203&gt;0,$B$197:$B$203)))</f>
        <v>44732</v>
      </c>
      <c r="AY237" s="269">
        <f t="array" ref="AY237">IF(SUM($C$197:$C$203)=0,$AB$67,MAX(IF($C$197:$C$203&gt;0,$B$197:$B$203)))</f>
        <v>44738</v>
      </c>
      <c r="AZ237" s="270">
        <f t="shared" si="129"/>
        <v>0</v>
      </c>
      <c r="BA237" s="232">
        <f t="shared" si="113"/>
        <v>0</v>
      </c>
      <c r="BB237" s="30">
        <f>$BQ$167</f>
        <v>13.6</v>
      </c>
      <c r="BC237" s="232">
        <f t="shared" si="114"/>
        <v>0</v>
      </c>
      <c r="BD237" s="30">
        <f>$BQ$167</f>
        <v>13.6</v>
      </c>
      <c r="BE237" s="232">
        <f t="shared" si="115"/>
        <v>0</v>
      </c>
      <c r="BF237" s="30">
        <f>$BQ$167</f>
        <v>13.6</v>
      </c>
      <c r="BG237" s="232">
        <f t="shared" si="116"/>
        <v>0</v>
      </c>
      <c r="BH237" s="30">
        <f>$BQ$167</f>
        <v>13.6</v>
      </c>
      <c r="BI237" s="232">
        <f t="shared" si="117"/>
        <v>0</v>
      </c>
      <c r="BJ237" s="30">
        <f>$BQ$167</f>
        <v>13.6</v>
      </c>
      <c r="BK237" s="232">
        <f t="shared" si="118"/>
        <v>0</v>
      </c>
      <c r="BL237" s="30">
        <f>$BQ$167</f>
        <v>13.6</v>
      </c>
      <c r="BM237" s="232">
        <f t="shared" si="119"/>
        <v>0</v>
      </c>
      <c r="BN237" s="30">
        <f>$BQ$167</f>
        <v>13.6</v>
      </c>
      <c r="BO237" s="232">
        <f t="shared" si="120"/>
        <v>0</v>
      </c>
      <c r="BP237" s="30">
        <f>$BQ$167</f>
        <v>13.6</v>
      </c>
      <c r="BQ237" s="232">
        <f t="shared" si="121"/>
        <v>0</v>
      </c>
      <c r="BR237" s="30">
        <f>$BQ$167</f>
        <v>13.6</v>
      </c>
      <c r="BS237" s="232">
        <f t="shared" si="122"/>
        <v>0</v>
      </c>
      <c r="BT237" s="30">
        <f>$BQ$167</f>
        <v>13.6</v>
      </c>
      <c r="BU237" s="232">
        <f t="shared" si="123"/>
        <v>0</v>
      </c>
      <c r="BV237" s="30">
        <f>$BQ$167</f>
        <v>13.6</v>
      </c>
      <c r="BW237" s="232">
        <f t="shared" si="124"/>
        <v>0</v>
      </c>
      <c r="BX237" s="30">
        <f>$BQ$167</f>
        <v>13.6</v>
      </c>
      <c r="BY237" s="232">
        <f t="shared" si="125"/>
        <v>0</v>
      </c>
      <c r="BZ237" s="30">
        <f>$BQ$167</f>
        <v>13.6</v>
      </c>
      <c r="CA237" s="232">
        <f t="shared" si="126"/>
        <v>0</v>
      </c>
      <c r="CB237" s="30">
        <f>$BQ$167</f>
        <v>13.6</v>
      </c>
      <c r="CC237" s="232">
        <f t="shared" si="127"/>
        <v>0</v>
      </c>
      <c r="CD237" s="30">
        <f>$BQ$167</f>
        <v>13.6</v>
      </c>
      <c r="CE237" s="232">
        <f t="shared" si="128"/>
        <v>0</v>
      </c>
      <c r="CF237" s="30">
        <f>$BQ$167</f>
        <v>13.6</v>
      </c>
      <c r="CG237" s="158">
        <v>0</v>
      </c>
      <c r="CH237" s="158">
        <v>0</v>
      </c>
      <c r="CI237" s="158">
        <v>0</v>
      </c>
    </row>
    <row r="238" spans="43:109" hidden="1" x14ac:dyDescent="0.2">
      <c r="AQ238" s="61"/>
      <c r="AR238" s="1">
        <f>COUNTIF($AS$176:$AS237,$AS238)</f>
        <v>20</v>
      </c>
      <c r="AS238" s="1" t="str">
        <f t="shared" si="59"/>
        <v>00</v>
      </c>
      <c r="AU238" s="1" t="str">
        <f t="shared" si="60"/>
        <v>00</v>
      </c>
      <c r="AV238" s="1">
        <f>COUNTIF($AS$176:$AS237,$AS238)</f>
        <v>20</v>
      </c>
      <c r="AW238" s="8" t="str">
        <f t="shared" si="61"/>
        <v>Ignore me</v>
      </c>
      <c r="AX238" s="269">
        <f t="array" ref="AX238">IF(SUM($C$197:$C$203)=0,$D$67,MIN(IF($C$197:$C$203&gt;0,$B$197:$B$203)))</f>
        <v>44732</v>
      </c>
      <c r="AY238" s="269">
        <f t="array" ref="AY238">IF(SUM($C$197:$C$203)=0,$AB$67,MAX(IF($C$197:$C$203&gt;0,$B$197:$B$203)))</f>
        <v>44738</v>
      </c>
      <c r="AZ238" s="270">
        <f t="shared" si="129"/>
        <v>0</v>
      </c>
      <c r="BA238" s="232">
        <f t="shared" si="113"/>
        <v>0</v>
      </c>
      <c r="BB238" s="30">
        <f>$BQ$168</f>
        <v>0</v>
      </c>
      <c r="BC238" s="232">
        <f t="shared" si="114"/>
        <v>0</v>
      </c>
      <c r="BD238" s="30">
        <f>$BQ$168</f>
        <v>0</v>
      </c>
      <c r="BE238" s="232">
        <f t="shared" si="115"/>
        <v>0</v>
      </c>
      <c r="BF238" s="30">
        <f>$BQ$168</f>
        <v>0</v>
      </c>
      <c r="BG238" s="232">
        <f t="shared" si="116"/>
        <v>0</v>
      </c>
      <c r="BH238" s="30">
        <f>$BQ$168</f>
        <v>0</v>
      </c>
      <c r="BI238" s="232">
        <f t="shared" si="117"/>
        <v>0</v>
      </c>
      <c r="BJ238" s="30">
        <f>$BQ$168</f>
        <v>0</v>
      </c>
      <c r="BK238" s="232">
        <f t="shared" si="118"/>
        <v>0</v>
      </c>
      <c r="BL238" s="30">
        <f>$BQ$168</f>
        <v>0</v>
      </c>
      <c r="BM238" s="232">
        <f t="shared" si="119"/>
        <v>0</v>
      </c>
      <c r="BN238" s="30">
        <f>$BQ$168</f>
        <v>0</v>
      </c>
      <c r="BO238" s="232">
        <f t="shared" si="120"/>
        <v>0</v>
      </c>
      <c r="BP238" s="30">
        <f>$BQ$168</f>
        <v>0</v>
      </c>
      <c r="BQ238" s="232">
        <f t="shared" si="121"/>
        <v>0</v>
      </c>
      <c r="BR238" s="30">
        <f>$BQ$168</f>
        <v>0</v>
      </c>
      <c r="BS238" s="232">
        <f t="shared" si="122"/>
        <v>0</v>
      </c>
      <c r="BT238" s="30">
        <f>$BQ$168</f>
        <v>0</v>
      </c>
      <c r="BU238" s="232">
        <f t="shared" si="123"/>
        <v>0</v>
      </c>
      <c r="BV238" s="30">
        <f>$BQ$168</f>
        <v>0</v>
      </c>
      <c r="BW238" s="232">
        <f t="shared" si="124"/>
        <v>0</v>
      </c>
      <c r="BX238" s="30">
        <f>$BQ$168</f>
        <v>0</v>
      </c>
      <c r="BY238" s="232">
        <f t="shared" si="125"/>
        <v>0</v>
      </c>
      <c r="BZ238" s="30">
        <f>$BQ$168</f>
        <v>0</v>
      </c>
      <c r="CA238" s="232">
        <f t="shared" si="126"/>
        <v>0</v>
      </c>
      <c r="CB238" s="30">
        <f>$BQ$168</f>
        <v>0</v>
      </c>
      <c r="CC238" s="232">
        <f t="shared" si="127"/>
        <v>0</v>
      </c>
      <c r="CD238" s="30">
        <f>$BQ$168</f>
        <v>0</v>
      </c>
      <c r="CE238" s="232">
        <f t="shared" si="128"/>
        <v>0</v>
      </c>
      <c r="CF238" s="30">
        <f>$BQ$168</f>
        <v>0</v>
      </c>
      <c r="CG238" s="158">
        <v>0</v>
      </c>
      <c r="CH238" s="158">
        <v>0</v>
      </c>
      <c r="CI238" s="158">
        <v>0</v>
      </c>
    </row>
    <row r="239" spans="43:109" hidden="1" x14ac:dyDescent="0.2">
      <c r="AQ239" s="61"/>
      <c r="AR239" s="1">
        <f>COUNTIF($AS$176:$AS238,$AS239)</f>
        <v>21</v>
      </c>
      <c r="AS239" s="1" t="str">
        <f t="shared" si="59"/>
        <v>00</v>
      </c>
      <c r="AU239" s="1" t="str">
        <f t="shared" si="60"/>
        <v>00</v>
      </c>
      <c r="AV239" s="1">
        <f>COUNTIF($AS$176:$AS238,$AS239)</f>
        <v>21</v>
      </c>
      <c r="AW239" s="8" t="str">
        <f t="shared" si="61"/>
        <v>Ignore me</v>
      </c>
      <c r="AX239" s="269">
        <f t="array" ref="AX239">IF(SUM($C$197:$C$203)=0,$D$67,MIN(IF($C$197:$C$203&gt;0,$B$197:$B$203)))</f>
        <v>44732</v>
      </c>
      <c r="AY239" s="269">
        <f t="array" ref="AY239">IF(SUM($C$197:$C$203)=0,$AB$67,MAX(IF($C$197:$C$203&gt;0,$B$197:$B$203)))</f>
        <v>44738</v>
      </c>
      <c r="AZ239" s="270">
        <f t="shared" si="129"/>
        <v>0</v>
      </c>
      <c r="BA239" s="232">
        <f t="shared" si="113"/>
        <v>0</v>
      </c>
      <c r="BB239" s="30">
        <f>$BQ$169</f>
        <v>0</v>
      </c>
      <c r="BC239" s="232">
        <f t="shared" si="114"/>
        <v>0</v>
      </c>
      <c r="BD239" s="30">
        <f>$BQ$169</f>
        <v>0</v>
      </c>
      <c r="BE239" s="232">
        <f t="shared" si="115"/>
        <v>0</v>
      </c>
      <c r="BF239" s="30">
        <f>$BQ$169</f>
        <v>0</v>
      </c>
      <c r="BG239" s="232">
        <f t="shared" si="116"/>
        <v>0</v>
      </c>
      <c r="BH239" s="30">
        <f>$BQ$169</f>
        <v>0</v>
      </c>
      <c r="BI239" s="232">
        <f t="shared" si="117"/>
        <v>0</v>
      </c>
      <c r="BJ239" s="30">
        <f>$BQ$169</f>
        <v>0</v>
      </c>
      <c r="BK239" s="232">
        <f t="shared" si="118"/>
        <v>0</v>
      </c>
      <c r="BL239" s="30">
        <f>$BQ$169</f>
        <v>0</v>
      </c>
      <c r="BM239" s="232">
        <f t="shared" si="119"/>
        <v>0</v>
      </c>
      <c r="BN239" s="30">
        <f>$BQ$169</f>
        <v>0</v>
      </c>
      <c r="BO239" s="232">
        <f t="shared" si="120"/>
        <v>0</v>
      </c>
      <c r="BP239" s="30">
        <f>$BQ$169</f>
        <v>0</v>
      </c>
      <c r="BQ239" s="232">
        <f t="shared" si="121"/>
        <v>0</v>
      </c>
      <c r="BR239" s="30">
        <f>$BQ$169</f>
        <v>0</v>
      </c>
      <c r="BS239" s="232">
        <f t="shared" si="122"/>
        <v>0</v>
      </c>
      <c r="BT239" s="30">
        <f>$BQ$169</f>
        <v>0</v>
      </c>
      <c r="BU239" s="232">
        <f t="shared" si="123"/>
        <v>0</v>
      </c>
      <c r="BV239" s="30">
        <f>$BQ$169</f>
        <v>0</v>
      </c>
      <c r="BW239" s="232">
        <f t="shared" si="124"/>
        <v>0</v>
      </c>
      <c r="BX239" s="30">
        <f>$BQ$169</f>
        <v>0</v>
      </c>
      <c r="BY239" s="232">
        <f t="shared" si="125"/>
        <v>0</v>
      </c>
      <c r="BZ239" s="30">
        <f>$BQ$169</f>
        <v>0</v>
      </c>
      <c r="CA239" s="232">
        <f t="shared" si="126"/>
        <v>0</v>
      </c>
      <c r="CB239" s="30">
        <f>$BQ$169</f>
        <v>0</v>
      </c>
      <c r="CC239" s="232">
        <f t="shared" si="127"/>
        <v>0</v>
      </c>
      <c r="CD239" s="30">
        <f>$BQ$169</f>
        <v>0</v>
      </c>
      <c r="CE239" s="232">
        <f t="shared" si="128"/>
        <v>0</v>
      </c>
      <c r="CF239" s="30">
        <f>$BQ$169</f>
        <v>0</v>
      </c>
      <c r="CG239" s="158">
        <v>0</v>
      </c>
      <c r="CH239" s="158">
        <v>0</v>
      </c>
      <c r="CI239" s="158">
        <v>0</v>
      </c>
    </row>
    <row r="240" spans="43:109" hidden="1" x14ac:dyDescent="0.2">
      <c r="AQ240" s="61"/>
      <c r="AR240" s="1">
        <f>COUNTIF($AS$176:$AS239,$AS240)</f>
        <v>22</v>
      </c>
      <c r="AS240" s="1" t="str">
        <f t="shared" si="59"/>
        <v>00</v>
      </c>
      <c r="AU240" s="1" t="str">
        <f t="shared" si="60"/>
        <v>00</v>
      </c>
      <c r="AV240" s="1">
        <f>COUNTIF($AS$176:$AS239,$AS240)</f>
        <v>22</v>
      </c>
      <c r="AW240" s="8" t="str">
        <f t="shared" si="61"/>
        <v>Ignore me</v>
      </c>
      <c r="AX240" s="269">
        <f t="array" ref="AX240">IF(SUM($C$197:$C$203)=0,$D$67,MIN(IF($C$197:$C$203&gt;0,$B$197:$B$203)))</f>
        <v>44732</v>
      </c>
      <c r="AY240" s="269">
        <f t="array" ref="AY240">IF(SUM($C$197:$C$203)=0,$AB$67,MAX(IF($C$197:$C$203&gt;0,$B$197:$B$203)))</f>
        <v>44738</v>
      </c>
      <c r="AZ240" s="270">
        <f t="shared" si="129"/>
        <v>0</v>
      </c>
      <c r="BA240" s="232">
        <f t="shared" si="113"/>
        <v>0</v>
      </c>
      <c r="BB240" s="30">
        <f>$BQ$170</f>
        <v>0</v>
      </c>
      <c r="BC240" s="232">
        <f t="shared" si="114"/>
        <v>0</v>
      </c>
      <c r="BD240" s="30">
        <f>$BQ$170</f>
        <v>0</v>
      </c>
      <c r="BE240" s="232">
        <f t="shared" si="115"/>
        <v>0</v>
      </c>
      <c r="BF240" s="30">
        <f>$BQ$170</f>
        <v>0</v>
      </c>
      <c r="BG240" s="232">
        <f t="shared" si="116"/>
        <v>0</v>
      </c>
      <c r="BH240" s="30">
        <f>$BQ$170</f>
        <v>0</v>
      </c>
      <c r="BI240" s="232">
        <f t="shared" si="117"/>
        <v>0</v>
      </c>
      <c r="BJ240" s="30">
        <f>$BQ$170</f>
        <v>0</v>
      </c>
      <c r="BK240" s="232">
        <f t="shared" si="118"/>
        <v>0</v>
      </c>
      <c r="BL240" s="30">
        <f>$BQ$170</f>
        <v>0</v>
      </c>
      <c r="BM240" s="232">
        <f t="shared" si="119"/>
        <v>0</v>
      </c>
      <c r="BN240" s="30">
        <f>$BQ$170</f>
        <v>0</v>
      </c>
      <c r="BO240" s="232">
        <f t="shared" si="120"/>
        <v>0</v>
      </c>
      <c r="BP240" s="30">
        <f>$BQ$170</f>
        <v>0</v>
      </c>
      <c r="BQ240" s="232">
        <f t="shared" si="121"/>
        <v>0</v>
      </c>
      <c r="BR240" s="30">
        <f>$BQ$170</f>
        <v>0</v>
      </c>
      <c r="BS240" s="232">
        <f t="shared" si="122"/>
        <v>0</v>
      </c>
      <c r="BT240" s="30">
        <f>$BQ$170</f>
        <v>0</v>
      </c>
      <c r="BU240" s="232">
        <f t="shared" si="123"/>
        <v>0</v>
      </c>
      <c r="BV240" s="30">
        <f>$BQ$170</f>
        <v>0</v>
      </c>
      <c r="BW240" s="232">
        <f t="shared" si="124"/>
        <v>0</v>
      </c>
      <c r="BX240" s="30">
        <f>$BQ$170</f>
        <v>0</v>
      </c>
      <c r="BY240" s="232">
        <f t="shared" si="125"/>
        <v>0</v>
      </c>
      <c r="BZ240" s="30">
        <f>$BQ$170</f>
        <v>0</v>
      </c>
      <c r="CA240" s="232">
        <f t="shared" si="126"/>
        <v>0</v>
      </c>
      <c r="CB240" s="30">
        <f>$BQ$170</f>
        <v>0</v>
      </c>
      <c r="CC240" s="232">
        <f t="shared" si="127"/>
        <v>0</v>
      </c>
      <c r="CD240" s="30">
        <f>$BQ$170</f>
        <v>0</v>
      </c>
      <c r="CE240" s="232">
        <f t="shared" si="128"/>
        <v>0</v>
      </c>
      <c r="CF240" s="30">
        <f>$BQ$170</f>
        <v>0</v>
      </c>
      <c r="CG240" s="158">
        <v>0</v>
      </c>
      <c r="CH240" s="158">
        <v>0</v>
      </c>
      <c r="CI240" s="158">
        <v>0</v>
      </c>
    </row>
    <row r="241" spans="43:87" hidden="1" x14ac:dyDescent="0.2">
      <c r="AQ241" s="61"/>
      <c r="AR241" s="1">
        <f>COUNTIF($AS$176:$AS240,$AS241)</f>
        <v>23</v>
      </c>
      <c r="AS241" s="1" t="str">
        <f t="shared" ref="AS241:AS268" si="130">AZ241&amp;(ROUND((AX241*AY241)*(SUM(BA241:CI241)/1000000),0))</f>
        <v>00</v>
      </c>
      <c r="AU241" s="1" t="str">
        <f t="shared" ref="AU241:AU274" si="131">AZ241&amp;(ROUND((AX241*AY241)*(SUM(BA241:CI241)/1000000),0))</f>
        <v>00</v>
      </c>
      <c r="AV241" s="1">
        <f>COUNTIF($AS$176:$AS240,$AS241)</f>
        <v>23</v>
      </c>
      <c r="AW241" s="8" t="str">
        <f t="shared" si="61"/>
        <v>Ignore me</v>
      </c>
      <c r="AX241" s="269">
        <f t="array" ref="AX241">IF(SUM($C$197:$C$203)=0,$D$67,MIN(IF($C$197:$C$203&gt;0,$B$197:$B$203)))</f>
        <v>44732</v>
      </c>
      <c r="AY241" s="269">
        <f t="array" ref="AY241">IF(SUM($C$197:$C$203)=0,$AB$67,MAX(IF($C$197:$C$203&gt;0,$B$197:$B$203)))</f>
        <v>44738</v>
      </c>
      <c r="AZ241" s="270">
        <f t="shared" si="129"/>
        <v>0</v>
      </c>
      <c r="BA241" s="232">
        <f t="shared" si="113"/>
        <v>0</v>
      </c>
      <c r="BB241" s="30">
        <f>$BQ$171</f>
        <v>0</v>
      </c>
      <c r="BC241" s="232">
        <f t="shared" si="114"/>
        <v>0</v>
      </c>
      <c r="BD241" s="30">
        <f>$BQ$171</f>
        <v>0</v>
      </c>
      <c r="BE241" s="232">
        <f t="shared" si="115"/>
        <v>0</v>
      </c>
      <c r="BF241" s="30">
        <f>$BQ$171</f>
        <v>0</v>
      </c>
      <c r="BG241" s="232">
        <f t="shared" si="116"/>
        <v>0</v>
      </c>
      <c r="BH241" s="30">
        <f>$BQ$171</f>
        <v>0</v>
      </c>
      <c r="BI241" s="232">
        <f t="shared" si="117"/>
        <v>0</v>
      </c>
      <c r="BJ241" s="30">
        <f>$BQ$171</f>
        <v>0</v>
      </c>
      <c r="BK241" s="232">
        <f t="shared" si="118"/>
        <v>0</v>
      </c>
      <c r="BL241" s="30">
        <f>$BQ$171</f>
        <v>0</v>
      </c>
      <c r="BM241" s="232">
        <f t="shared" si="119"/>
        <v>0</v>
      </c>
      <c r="BN241" s="30">
        <f>$BQ$171</f>
        <v>0</v>
      </c>
      <c r="BO241" s="232">
        <f t="shared" si="120"/>
        <v>0</v>
      </c>
      <c r="BP241" s="30">
        <f>$BQ$171</f>
        <v>0</v>
      </c>
      <c r="BQ241" s="232">
        <f t="shared" si="121"/>
        <v>0</v>
      </c>
      <c r="BR241" s="30">
        <f>$BQ$171</f>
        <v>0</v>
      </c>
      <c r="BS241" s="232">
        <f t="shared" si="122"/>
        <v>0</v>
      </c>
      <c r="BT241" s="30">
        <f>$BQ$171</f>
        <v>0</v>
      </c>
      <c r="BU241" s="232">
        <f t="shared" si="123"/>
        <v>0</v>
      </c>
      <c r="BV241" s="30">
        <f>$BQ$171</f>
        <v>0</v>
      </c>
      <c r="BW241" s="232">
        <f t="shared" si="124"/>
        <v>0</v>
      </c>
      <c r="BX241" s="30">
        <f>$BQ$171</f>
        <v>0</v>
      </c>
      <c r="BY241" s="232">
        <f t="shared" si="125"/>
        <v>0</v>
      </c>
      <c r="BZ241" s="30">
        <f>$BQ$171</f>
        <v>0</v>
      </c>
      <c r="CA241" s="232">
        <f t="shared" si="126"/>
        <v>0</v>
      </c>
      <c r="CB241" s="30">
        <f>$BQ$171</f>
        <v>0</v>
      </c>
      <c r="CC241" s="232">
        <f t="shared" si="127"/>
        <v>0</v>
      </c>
      <c r="CD241" s="30">
        <f>$BQ$171</f>
        <v>0</v>
      </c>
      <c r="CE241" s="232">
        <f t="shared" si="128"/>
        <v>0</v>
      </c>
      <c r="CF241" s="30">
        <f>$BQ$171</f>
        <v>0</v>
      </c>
      <c r="CG241" s="158">
        <v>0</v>
      </c>
      <c r="CH241" s="158">
        <v>0</v>
      </c>
      <c r="CI241" s="158">
        <v>0</v>
      </c>
    </row>
    <row r="242" spans="43:87" hidden="1" x14ac:dyDescent="0.2">
      <c r="AQ242" s="61"/>
      <c r="AR242" s="1">
        <f>COUNTIF($AS$176:$AS241,$AS242)</f>
        <v>1</v>
      </c>
      <c r="AS242" s="1" t="str">
        <f t="shared" si="130"/>
        <v>0304185</v>
      </c>
      <c r="AU242" s="1" t="str">
        <f t="shared" si="131"/>
        <v>0304185</v>
      </c>
      <c r="AV242" s="1">
        <f>COUNTIF($AS$176:$AS241,$AS242)</f>
        <v>1</v>
      </c>
      <c r="AW242" s="8" t="str">
        <f t="shared" ref="AW242:AW268" si="132">IF(OR((BA242+BC242+BE242+BG242+BI242+BK242+BM242+BO242+BQ242+BS242+BU242+BW242+BY242+CA242+CC242+CE242+CG242)=0,AV242&lt;&gt;0),"Ignore me","Claim")</f>
        <v>Ignore me</v>
      </c>
      <c r="AX242" s="269">
        <f t="array" ref="AX242">IF(SUM($C$197:$C$203)=0,$D$67,MIN(IF($C$197:$C$203&gt;0,$B$197:$B$203)))</f>
        <v>44732</v>
      </c>
      <c r="AY242" s="269">
        <f t="array" ref="AY242">IF(SUM($C$197:$C$203)=0,$AB$67,MAX(IF($C$197:$C$203&gt;0,$B$197:$B$203)))</f>
        <v>44738</v>
      </c>
      <c r="AZ242" s="270">
        <f t="shared" ref="AZ242:AZ247" si="133">$H$109</f>
        <v>0</v>
      </c>
      <c r="BA242" s="232">
        <f t="shared" si="113"/>
        <v>0</v>
      </c>
      <c r="BB242" s="30">
        <f>$BQ$166</f>
        <v>9.5</v>
      </c>
      <c r="BC242" s="232">
        <f t="shared" si="114"/>
        <v>0</v>
      </c>
      <c r="BD242" s="30">
        <f>$BQ$166</f>
        <v>9.5</v>
      </c>
      <c r="BE242" s="232">
        <f t="shared" si="115"/>
        <v>0</v>
      </c>
      <c r="BF242" s="30">
        <f>$BQ$166</f>
        <v>9.5</v>
      </c>
      <c r="BG242" s="232">
        <f t="shared" si="116"/>
        <v>0</v>
      </c>
      <c r="BH242" s="30">
        <f>$BQ$166</f>
        <v>9.5</v>
      </c>
      <c r="BI242" s="232">
        <f t="shared" si="117"/>
        <v>0</v>
      </c>
      <c r="BJ242" s="30">
        <f>$BQ$166</f>
        <v>9.5</v>
      </c>
      <c r="BK242" s="232">
        <f t="shared" si="118"/>
        <v>0</v>
      </c>
      <c r="BL242" s="30">
        <f>$BQ$166</f>
        <v>9.5</v>
      </c>
      <c r="BM242" s="232">
        <f t="shared" si="119"/>
        <v>0</v>
      </c>
      <c r="BN242" s="30">
        <f>$BQ$166</f>
        <v>9.5</v>
      </c>
      <c r="BO242" s="232">
        <f t="shared" si="120"/>
        <v>0</v>
      </c>
      <c r="BP242" s="30">
        <f>$BQ$166</f>
        <v>9.5</v>
      </c>
      <c r="BQ242" s="232">
        <f t="shared" si="121"/>
        <v>0</v>
      </c>
      <c r="BR242" s="30">
        <f>$BQ$166</f>
        <v>9.5</v>
      </c>
      <c r="BS242" s="232">
        <f t="shared" si="122"/>
        <v>0</v>
      </c>
      <c r="BT242" s="30">
        <f>$BQ$166</f>
        <v>9.5</v>
      </c>
      <c r="BU242" s="232">
        <f t="shared" si="123"/>
        <v>0</v>
      </c>
      <c r="BV242" s="30">
        <f>$BQ$166</f>
        <v>9.5</v>
      </c>
      <c r="BW242" s="232">
        <f t="shared" si="124"/>
        <v>0</v>
      </c>
      <c r="BX242" s="30">
        <f>$BQ$166</f>
        <v>9.5</v>
      </c>
      <c r="BY242" s="232">
        <f t="shared" si="125"/>
        <v>0</v>
      </c>
      <c r="BZ242" s="30">
        <f>$BQ$166</f>
        <v>9.5</v>
      </c>
      <c r="CA242" s="232">
        <f t="shared" si="126"/>
        <v>0</v>
      </c>
      <c r="CB242" s="30">
        <f>$BQ$166</f>
        <v>9.5</v>
      </c>
      <c r="CC242" s="232">
        <f t="shared" si="127"/>
        <v>0</v>
      </c>
      <c r="CD242" s="30">
        <f>$BQ$166</f>
        <v>9.5</v>
      </c>
      <c r="CE242" s="232">
        <f t="shared" si="128"/>
        <v>0</v>
      </c>
      <c r="CF242" s="30">
        <f>$BQ$166</f>
        <v>9.5</v>
      </c>
      <c r="CG242" s="158">
        <v>0</v>
      </c>
      <c r="CH242" s="158">
        <v>0</v>
      </c>
      <c r="CI242" s="158">
        <v>0</v>
      </c>
    </row>
    <row r="243" spans="43:87" hidden="1" x14ac:dyDescent="0.2">
      <c r="AQ243" s="61"/>
      <c r="AR243" s="1">
        <f>COUNTIF($AS$176:$AS242,$AS243)</f>
        <v>1</v>
      </c>
      <c r="AS243" s="1" t="str">
        <f t="shared" si="130"/>
        <v>0435466</v>
      </c>
      <c r="AU243" s="1" t="str">
        <f t="shared" si="131"/>
        <v>0435466</v>
      </c>
      <c r="AV243" s="1">
        <f>COUNTIF($AS$176:$AS242,$AS243)</f>
        <v>1</v>
      </c>
      <c r="AW243" s="8" t="str">
        <f t="shared" si="132"/>
        <v>Ignore me</v>
      </c>
      <c r="AX243" s="269">
        <f t="array" ref="AX243">IF(SUM($C$197:$C$203)=0,$D$67,MIN(IF($C$197:$C$203&gt;0,$B$197:$B$203)))</f>
        <v>44732</v>
      </c>
      <c r="AY243" s="269">
        <f t="array" ref="AY243">IF(SUM($C$197:$C$203)=0,$AB$67,MAX(IF($C$197:$C$203&gt;0,$B$197:$B$203)))</f>
        <v>44738</v>
      </c>
      <c r="AZ243" s="270">
        <f t="shared" si="133"/>
        <v>0</v>
      </c>
      <c r="BA243" s="232">
        <f t="shared" si="113"/>
        <v>0</v>
      </c>
      <c r="BB243" s="30">
        <f>$BQ$167</f>
        <v>13.6</v>
      </c>
      <c r="BC243" s="232">
        <f t="shared" si="114"/>
        <v>0</v>
      </c>
      <c r="BD243" s="30">
        <f>$BQ$167</f>
        <v>13.6</v>
      </c>
      <c r="BE243" s="232">
        <f t="shared" si="115"/>
        <v>0</v>
      </c>
      <c r="BF243" s="30">
        <f>$BQ$167</f>
        <v>13.6</v>
      </c>
      <c r="BG243" s="232">
        <f t="shared" si="116"/>
        <v>0</v>
      </c>
      <c r="BH243" s="30">
        <f>$BQ$167</f>
        <v>13.6</v>
      </c>
      <c r="BI243" s="232">
        <f t="shared" si="117"/>
        <v>0</v>
      </c>
      <c r="BJ243" s="30">
        <f>$BQ$167</f>
        <v>13.6</v>
      </c>
      <c r="BK243" s="232">
        <f t="shared" si="118"/>
        <v>0</v>
      </c>
      <c r="BL243" s="30">
        <f>$BQ$167</f>
        <v>13.6</v>
      </c>
      <c r="BM243" s="232">
        <f t="shared" si="119"/>
        <v>0</v>
      </c>
      <c r="BN243" s="30">
        <f>$BQ$167</f>
        <v>13.6</v>
      </c>
      <c r="BO243" s="232">
        <f t="shared" si="120"/>
        <v>0</v>
      </c>
      <c r="BP243" s="30">
        <f>$BQ$167</f>
        <v>13.6</v>
      </c>
      <c r="BQ243" s="232">
        <f t="shared" si="121"/>
        <v>0</v>
      </c>
      <c r="BR243" s="30">
        <f>$BQ$167</f>
        <v>13.6</v>
      </c>
      <c r="BS243" s="232">
        <f t="shared" si="122"/>
        <v>0</v>
      </c>
      <c r="BT243" s="30">
        <f>$BQ$167</f>
        <v>13.6</v>
      </c>
      <c r="BU243" s="232">
        <f t="shared" si="123"/>
        <v>0</v>
      </c>
      <c r="BV243" s="30">
        <f>$BQ$167</f>
        <v>13.6</v>
      </c>
      <c r="BW243" s="232">
        <f t="shared" si="124"/>
        <v>0</v>
      </c>
      <c r="BX243" s="30">
        <f>$BQ$167</f>
        <v>13.6</v>
      </c>
      <c r="BY243" s="232">
        <f t="shared" si="125"/>
        <v>0</v>
      </c>
      <c r="BZ243" s="30">
        <f>$BQ$167</f>
        <v>13.6</v>
      </c>
      <c r="CA243" s="232">
        <f t="shared" si="126"/>
        <v>0</v>
      </c>
      <c r="CB243" s="30">
        <f>$BQ$167</f>
        <v>13.6</v>
      </c>
      <c r="CC243" s="232">
        <f t="shared" si="127"/>
        <v>0</v>
      </c>
      <c r="CD243" s="30">
        <f>$BQ$167</f>
        <v>13.6</v>
      </c>
      <c r="CE243" s="232">
        <f t="shared" si="128"/>
        <v>0</v>
      </c>
      <c r="CF243" s="30">
        <f>$BQ$167</f>
        <v>13.6</v>
      </c>
      <c r="CG243" s="158">
        <v>0</v>
      </c>
      <c r="CH243" s="158">
        <v>0</v>
      </c>
      <c r="CI243" s="158">
        <v>0</v>
      </c>
    </row>
    <row r="244" spans="43:87" hidden="1" x14ac:dyDescent="0.2">
      <c r="AQ244" s="61"/>
      <c r="AR244" s="1">
        <f>COUNTIF($AS$176:$AS243,$AS244)</f>
        <v>24</v>
      </c>
      <c r="AS244" s="1" t="str">
        <f t="shared" si="130"/>
        <v>00</v>
      </c>
      <c r="AU244" s="1" t="str">
        <f t="shared" si="131"/>
        <v>00</v>
      </c>
      <c r="AV244" s="1">
        <f>COUNTIF($AS$176:$AS243,$AS244)</f>
        <v>24</v>
      </c>
      <c r="AW244" s="8" t="str">
        <f t="shared" si="132"/>
        <v>Ignore me</v>
      </c>
      <c r="AX244" s="269">
        <f t="array" ref="AX244">IF(SUM($C$197:$C$203)=0,$D$67,MIN(IF($C$197:$C$203&gt;0,$B$197:$B$203)))</f>
        <v>44732</v>
      </c>
      <c r="AY244" s="269">
        <f t="array" ref="AY244">IF(SUM($C$197:$C$203)=0,$AB$67,MAX(IF($C$197:$C$203&gt;0,$B$197:$B$203)))</f>
        <v>44738</v>
      </c>
      <c r="AZ244" s="270">
        <f t="shared" si="133"/>
        <v>0</v>
      </c>
      <c r="BA244" s="232">
        <f t="shared" si="113"/>
        <v>0</v>
      </c>
      <c r="BB244" s="30">
        <f>$BQ$168</f>
        <v>0</v>
      </c>
      <c r="BC244" s="232">
        <f t="shared" si="114"/>
        <v>0</v>
      </c>
      <c r="BD244" s="30">
        <f>$BQ$168</f>
        <v>0</v>
      </c>
      <c r="BE244" s="232">
        <f t="shared" si="115"/>
        <v>0</v>
      </c>
      <c r="BF244" s="30">
        <f>$BQ$168</f>
        <v>0</v>
      </c>
      <c r="BG244" s="232">
        <f t="shared" si="116"/>
        <v>0</v>
      </c>
      <c r="BH244" s="30">
        <f>$BQ$168</f>
        <v>0</v>
      </c>
      <c r="BI244" s="232">
        <f t="shared" si="117"/>
        <v>0</v>
      </c>
      <c r="BJ244" s="30">
        <f>$BQ$168</f>
        <v>0</v>
      </c>
      <c r="BK244" s="232">
        <f t="shared" si="118"/>
        <v>0</v>
      </c>
      <c r="BL244" s="30">
        <f>$BQ$168</f>
        <v>0</v>
      </c>
      <c r="BM244" s="232">
        <f t="shared" si="119"/>
        <v>0</v>
      </c>
      <c r="BN244" s="30">
        <f>$BQ$168</f>
        <v>0</v>
      </c>
      <c r="BO244" s="232">
        <f t="shared" si="120"/>
        <v>0</v>
      </c>
      <c r="BP244" s="30">
        <f>$BQ$168</f>
        <v>0</v>
      </c>
      <c r="BQ244" s="232">
        <f t="shared" si="121"/>
        <v>0</v>
      </c>
      <c r="BR244" s="30">
        <f>$BQ$168</f>
        <v>0</v>
      </c>
      <c r="BS244" s="232">
        <f t="shared" si="122"/>
        <v>0</v>
      </c>
      <c r="BT244" s="30">
        <f>$BQ$168</f>
        <v>0</v>
      </c>
      <c r="BU244" s="232">
        <f t="shared" si="123"/>
        <v>0</v>
      </c>
      <c r="BV244" s="30">
        <f>$BQ$168</f>
        <v>0</v>
      </c>
      <c r="BW244" s="232">
        <f t="shared" si="124"/>
        <v>0</v>
      </c>
      <c r="BX244" s="30">
        <f>$BQ$168</f>
        <v>0</v>
      </c>
      <c r="BY244" s="232">
        <f t="shared" si="125"/>
        <v>0</v>
      </c>
      <c r="BZ244" s="30">
        <f>$BQ$168</f>
        <v>0</v>
      </c>
      <c r="CA244" s="232">
        <f t="shared" si="126"/>
        <v>0</v>
      </c>
      <c r="CB244" s="30">
        <f>$BQ$168</f>
        <v>0</v>
      </c>
      <c r="CC244" s="232">
        <f t="shared" si="127"/>
        <v>0</v>
      </c>
      <c r="CD244" s="30">
        <f>$BQ$168</f>
        <v>0</v>
      </c>
      <c r="CE244" s="232">
        <f t="shared" si="128"/>
        <v>0</v>
      </c>
      <c r="CF244" s="30">
        <f>$BQ$168</f>
        <v>0</v>
      </c>
      <c r="CG244" s="158">
        <v>0</v>
      </c>
      <c r="CH244" s="158">
        <v>0</v>
      </c>
      <c r="CI244" s="158">
        <v>0</v>
      </c>
    </row>
    <row r="245" spans="43:87" hidden="1" x14ac:dyDescent="0.2">
      <c r="AQ245" s="61"/>
      <c r="AR245" s="1">
        <f>COUNTIF($AS$176:$AS244,$AS245)</f>
        <v>25</v>
      </c>
      <c r="AS245" s="1" t="str">
        <f t="shared" si="130"/>
        <v>00</v>
      </c>
      <c r="AU245" s="1" t="str">
        <f t="shared" si="131"/>
        <v>00</v>
      </c>
      <c r="AV245" s="1">
        <f>COUNTIF($AS$176:$AS244,$AS245)</f>
        <v>25</v>
      </c>
      <c r="AW245" s="8" t="str">
        <f t="shared" si="132"/>
        <v>Ignore me</v>
      </c>
      <c r="AX245" s="269">
        <f t="array" ref="AX245">IF(SUM($C$197:$C$203)=0,$D$67,MIN(IF($C$197:$C$203&gt;0,$B$197:$B$203)))</f>
        <v>44732</v>
      </c>
      <c r="AY245" s="269">
        <f t="array" ref="AY245">IF(SUM($C$197:$C$203)=0,$AB$67,MAX(IF($C$197:$C$203&gt;0,$B$197:$B$203)))</f>
        <v>44738</v>
      </c>
      <c r="AZ245" s="270">
        <f t="shared" si="133"/>
        <v>0</v>
      </c>
      <c r="BA245" s="232">
        <f t="shared" si="113"/>
        <v>0</v>
      </c>
      <c r="BB245" s="30">
        <f>$BQ$169</f>
        <v>0</v>
      </c>
      <c r="BC245" s="232">
        <f t="shared" si="114"/>
        <v>0</v>
      </c>
      <c r="BD245" s="30">
        <f>$BQ$169</f>
        <v>0</v>
      </c>
      <c r="BE245" s="232">
        <f t="shared" si="115"/>
        <v>0</v>
      </c>
      <c r="BF245" s="30">
        <f>$BQ$169</f>
        <v>0</v>
      </c>
      <c r="BG245" s="232">
        <f t="shared" si="116"/>
        <v>0</v>
      </c>
      <c r="BH245" s="30">
        <f>$BQ$169</f>
        <v>0</v>
      </c>
      <c r="BI245" s="232">
        <f t="shared" si="117"/>
        <v>0</v>
      </c>
      <c r="BJ245" s="30">
        <f>$BQ$169</f>
        <v>0</v>
      </c>
      <c r="BK245" s="232">
        <f t="shared" si="118"/>
        <v>0</v>
      </c>
      <c r="BL245" s="30">
        <f>$BQ$169</f>
        <v>0</v>
      </c>
      <c r="BM245" s="232">
        <f t="shared" si="119"/>
        <v>0</v>
      </c>
      <c r="BN245" s="30">
        <f>$BQ$169</f>
        <v>0</v>
      </c>
      <c r="BO245" s="232">
        <f t="shared" si="120"/>
        <v>0</v>
      </c>
      <c r="BP245" s="30">
        <f>$BQ$169</f>
        <v>0</v>
      </c>
      <c r="BQ245" s="232">
        <f t="shared" si="121"/>
        <v>0</v>
      </c>
      <c r="BR245" s="30">
        <f>$BQ$169</f>
        <v>0</v>
      </c>
      <c r="BS245" s="232">
        <f t="shared" si="122"/>
        <v>0</v>
      </c>
      <c r="BT245" s="30">
        <f>$BQ$169</f>
        <v>0</v>
      </c>
      <c r="BU245" s="232">
        <f t="shared" si="123"/>
        <v>0</v>
      </c>
      <c r="BV245" s="30">
        <f>$BQ$169</f>
        <v>0</v>
      </c>
      <c r="BW245" s="232">
        <f t="shared" si="124"/>
        <v>0</v>
      </c>
      <c r="BX245" s="30">
        <f>$BQ$169</f>
        <v>0</v>
      </c>
      <c r="BY245" s="232">
        <f t="shared" si="125"/>
        <v>0</v>
      </c>
      <c r="BZ245" s="30">
        <f>$BQ$169</f>
        <v>0</v>
      </c>
      <c r="CA245" s="232">
        <f t="shared" si="126"/>
        <v>0</v>
      </c>
      <c r="CB245" s="30">
        <f>$BQ$169</f>
        <v>0</v>
      </c>
      <c r="CC245" s="232">
        <f t="shared" si="127"/>
        <v>0</v>
      </c>
      <c r="CD245" s="30">
        <f>$BQ$169</f>
        <v>0</v>
      </c>
      <c r="CE245" s="232">
        <f t="shared" si="128"/>
        <v>0</v>
      </c>
      <c r="CF245" s="30">
        <f>$BQ$169</f>
        <v>0</v>
      </c>
      <c r="CG245" s="158">
        <v>0</v>
      </c>
      <c r="CH245" s="158">
        <v>0</v>
      </c>
      <c r="CI245" s="158">
        <v>0</v>
      </c>
    </row>
    <row r="246" spans="43:87" hidden="1" x14ac:dyDescent="0.2">
      <c r="AQ246" s="61"/>
      <c r="AR246" s="1">
        <f>COUNTIF($AS$176:$AS245,$AS246)</f>
        <v>26</v>
      </c>
      <c r="AS246" s="1" t="str">
        <f t="shared" si="130"/>
        <v>00</v>
      </c>
      <c r="AU246" s="1" t="str">
        <f t="shared" si="131"/>
        <v>00</v>
      </c>
      <c r="AV246" s="1">
        <f>COUNTIF($AS$176:$AS245,$AS246)</f>
        <v>26</v>
      </c>
      <c r="AW246" s="8" t="str">
        <f t="shared" si="132"/>
        <v>Ignore me</v>
      </c>
      <c r="AX246" s="269">
        <f t="array" ref="AX246">IF(SUM($C$197:$C$203)=0,$D$67,MIN(IF($C$197:$C$203&gt;0,$B$197:$B$203)))</f>
        <v>44732</v>
      </c>
      <c r="AY246" s="269">
        <f t="array" ref="AY246">IF(SUM($C$197:$C$203)=0,$AB$67,MAX(IF($C$197:$C$203&gt;0,$B$197:$B$203)))</f>
        <v>44738</v>
      </c>
      <c r="AZ246" s="270">
        <f t="shared" si="133"/>
        <v>0</v>
      </c>
      <c r="BA246" s="232">
        <f t="shared" si="113"/>
        <v>0</v>
      </c>
      <c r="BB246" s="30">
        <f>$BQ$170</f>
        <v>0</v>
      </c>
      <c r="BC246" s="232">
        <f t="shared" si="114"/>
        <v>0</v>
      </c>
      <c r="BD246" s="30">
        <f>$BQ$170</f>
        <v>0</v>
      </c>
      <c r="BE246" s="232">
        <f t="shared" si="115"/>
        <v>0</v>
      </c>
      <c r="BF246" s="30">
        <f>$BQ$170</f>
        <v>0</v>
      </c>
      <c r="BG246" s="232">
        <f t="shared" si="116"/>
        <v>0</v>
      </c>
      <c r="BH246" s="30">
        <f>$BQ$170</f>
        <v>0</v>
      </c>
      <c r="BI246" s="232">
        <f t="shared" si="117"/>
        <v>0</v>
      </c>
      <c r="BJ246" s="30">
        <f>$BQ$170</f>
        <v>0</v>
      </c>
      <c r="BK246" s="232">
        <f t="shared" si="118"/>
        <v>0</v>
      </c>
      <c r="BL246" s="30">
        <f>$BQ$170</f>
        <v>0</v>
      </c>
      <c r="BM246" s="232">
        <f t="shared" si="119"/>
        <v>0</v>
      </c>
      <c r="BN246" s="30">
        <f>$BQ$170</f>
        <v>0</v>
      </c>
      <c r="BO246" s="232">
        <f t="shared" si="120"/>
        <v>0</v>
      </c>
      <c r="BP246" s="30">
        <f>$BQ$170</f>
        <v>0</v>
      </c>
      <c r="BQ246" s="232">
        <f t="shared" si="121"/>
        <v>0</v>
      </c>
      <c r="BR246" s="30">
        <f>$BQ$170</f>
        <v>0</v>
      </c>
      <c r="BS246" s="232">
        <f t="shared" si="122"/>
        <v>0</v>
      </c>
      <c r="BT246" s="30">
        <f>$BQ$170</f>
        <v>0</v>
      </c>
      <c r="BU246" s="232">
        <f t="shared" si="123"/>
        <v>0</v>
      </c>
      <c r="BV246" s="30">
        <f>$BQ$170</f>
        <v>0</v>
      </c>
      <c r="BW246" s="232">
        <f t="shared" si="124"/>
        <v>0</v>
      </c>
      <c r="BX246" s="30">
        <f>$BQ$170</f>
        <v>0</v>
      </c>
      <c r="BY246" s="232">
        <f t="shared" si="125"/>
        <v>0</v>
      </c>
      <c r="BZ246" s="30">
        <f>$BQ$170</f>
        <v>0</v>
      </c>
      <c r="CA246" s="232">
        <f t="shared" si="126"/>
        <v>0</v>
      </c>
      <c r="CB246" s="30">
        <f>$BQ$170</f>
        <v>0</v>
      </c>
      <c r="CC246" s="232">
        <f t="shared" si="127"/>
        <v>0</v>
      </c>
      <c r="CD246" s="30">
        <f>$BQ$170</f>
        <v>0</v>
      </c>
      <c r="CE246" s="232">
        <f t="shared" si="128"/>
        <v>0</v>
      </c>
      <c r="CF246" s="30">
        <f>$BQ$170</f>
        <v>0</v>
      </c>
      <c r="CG246" s="158">
        <v>0</v>
      </c>
      <c r="CH246" s="158">
        <v>0</v>
      </c>
      <c r="CI246" s="158">
        <v>0</v>
      </c>
    </row>
    <row r="247" spans="43:87" hidden="1" x14ac:dyDescent="0.2">
      <c r="AQ247" s="61"/>
      <c r="AR247" s="1">
        <f>COUNTIF($AS$176:$AS246,$AS247)</f>
        <v>27</v>
      </c>
      <c r="AS247" s="1" t="str">
        <f t="shared" si="130"/>
        <v>00</v>
      </c>
      <c r="AU247" s="1" t="str">
        <f t="shared" si="131"/>
        <v>00</v>
      </c>
      <c r="AV247" s="1">
        <f>COUNTIF($AS$176:$AS246,$AS247)</f>
        <v>27</v>
      </c>
      <c r="AW247" s="8" t="str">
        <f t="shared" si="132"/>
        <v>Ignore me</v>
      </c>
      <c r="AX247" s="269">
        <f t="array" ref="AX247">IF(SUM($C$197:$C$203)=0,$D$67,MIN(IF($C$197:$C$203&gt;0,$B$197:$B$203)))</f>
        <v>44732</v>
      </c>
      <c r="AY247" s="269">
        <f t="array" ref="AY247">IF(SUM($C$197:$C$203)=0,$AB$67,MAX(IF($C$197:$C$203&gt;0,$B$197:$B$203)))</f>
        <v>44738</v>
      </c>
      <c r="AZ247" s="270">
        <f t="shared" si="133"/>
        <v>0</v>
      </c>
      <c r="BA247" s="232">
        <f t="shared" si="113"/>
        <v>0</v>
      </c>
      <c r="BB247" s="30">
        <f>$BQ$171</f>
        <v>0</v>
      </c>
      <c r="BC247" s="232">
        <f t="shared" si="114"/>
        <v>0</v>
      </c>
      <c r="BD247" s="30">
        <f>$BQ$171</f>
        <v>0</v>
      </c>
      <c r="BE247" s="232">
        <f t="shared" si="115"/>
        <v>0</v>
      </c>
      <c r="BF247" s="30">
        <f>$BQ$171</f>
        <v>0</v>
      </c>
      <c r="BG247" s="232">
        <f t="shared" si="116"/>
        <v>0</v>
      </c>
      <c r="BH247" s="30">
        <f>$BQ$171</f>
        <v>0</v>
      </c>
      <c r="BI247" s="232">
        <f t="shared" si="117"/>
        <v>0</v>
      </c>
      <c r="BJ247" s="30">
        <f>$BQ$171</f>
        <v>0</v>
      </c>
      <c r="BK247" s="232">
        <f t="shared" si="118"/>
        <v>0</v>
      </c>
      <c r="BL247" s="30">
        <f>$BQ$171</f>
        <v>0</v>
      </c>
      <c r="BM247" s="232">
        <f t="shared" si="119"/>
        <v>0</v>
      </c>
      <c r="BN247" s="30">
        <f>$BQ$171</f>
        <v>0</v>
      </c>
      <c r="BO247" s="232">
        <f t="shared" si="120"/>
        <v>0</v>
      </c>
      <c r="BP247" s="30">
        <f>$BQ$171</f>
        <v>0</v>
      </c>
      <c r="BQ247" s="232">
        <f t="shared" si="121"/>
        <v>0</v>
      </c>
      <c r="BR247" s="30">
        <f>$BQ$171</f>
        <v>0</v>
      </c>
      <c r="BS247" s="232">
        <f t="shared" si="122"/>
        <v>0</v>
      </c>
      <c r="BT247" s="30">
        <f>$BQ$171</f>
        <v>0</v>
      </c>
      <c r="BU247" s="232">
        <f t="shared" si="123"/>
        <v>0</v>
      </c>
      <c r="BV247" s="30">
        <f>$BQ$171</f>
        <v>0</v>
      </c>
      <c r="BW247" s="232">
        <f t="shared" si="124"/>
        <v>0</v>
      </c>
      <c r="BX247" s="30">
        <f>$BQ$171</f>
        <v>0</v>
      </c>
      <c r="BY247" s="232">
        <f t="shared" si="125"/>
        <v>0</v>
      </c>
      <c r="BZ247" s="30">
        <f>$BQ$171</f>
        <v>0</v>
      </c>
      <c r="CA247" s="232">
        <f t="shared" si="126"/>
        <v>0</v>
      </c>
      <c r="CB247" s="30">
        <f>$BQ$171</f>
        <v>0</v>
      </c>
      <c r="CC247" s="232">
        <f t="shared" si="127"/>
        <v>0</v>
      </c>
      <c r="CD247" s="30">
        <f>$BQ$171</f>
        <v>0</v>
      </c>
      <c r="CE247" s="232">
        <f t="shared" si="128"/>
        <v>0</v>
      </c>
      <c r="CF247" s="30">
        <f>$BQ$171</f>
        <v>0</v>
      </c>
      <c r="CG247" s="158">
        <v>0</v>
      </c>
      <c r="CH247" s="158">
        <v>0</v>
      </c>
      <c r="CI247" s="158">
        <v>0</v>
      </c>
    </row>
    <row r="248" spans="43:87" hidden="1" x14ac:dyDescent="0.2">
      <c r="AQ248" s="61"/>
      <c r="AR248" s="1">
        <f>COUNTIF($AS$176:$AS247,$AS248)</f>
        <v>14</v>
      </c>
      <c r="AS248" s="1" t="str">
        <f t="shared" si="130"/>
        <v>90</v>
      </c>
      <c r="AU248" s="1" t="str">
        <f t="shared" si="131"/>
        <v>90</v>
      </c>
      <c r="AV248" s="1">
        <f>COUNTIF($AS$176:$AS247,$AS248)</f>
        <v>14</v>
      </c>
      <c r="AW248" s="8" t="str">
        <f t="shared" si="132"/>
        <v>Ignore me</v>
      </c>
      <c r="AX248" s="271">
        <f t="array" ref="AX248">IF(SUM($C$204:$C$210)=0,$D$83,MIN(IF($C$204:$C$210&gt;0,$B$204:$B$210)))</f>
        <v>44739</v>
      </c>
      <c r="AY248" s="271">
        <f t="array" ref="AY248">IF(SUM($C$204:$C$210)=0,$AB$83,MAX(IF($C$204:$C$210&gt;0,$B$204:$B$210)))</f>
        <v>44745</v>
      </c>
      <c r="AZ248" s="272">
        <f t="shared" ref="AZ248:AZ253" si="134">$H$107</f>
        <v>9</v>
      </c>
      <c r="BA248" s="234">
        <f t="shared" ref="BA248:BA265" si="135">SUMPRODUCT(($BV$146:$BV$163=$AZ248)*($BW$146:$BW$163=BA$173)*($BY$146:$BY$163=BB248)*$BX$146:$BX$163)</f>
        <v>0</v>
      </c>
      <c r="BB248" s="273">
        <f>$BW$166</f>
        <v>0</v>
      </c>
      <c r="BC248" s="234">
        <f t="shared" ref="BC248:BC265" si="136">SUMPRODUCT(($BV$146:$BV$163=$AZ248)*($BW$146:$BW$163=BC$173)*($BY$146:$BY$163=BD248)*$BX$146:$BX$163)</f>
        <v>0</v>
      </c>
      <c r="BD248" s="273">
        <f>$BW$166</f>
        <v>0</v>
      </c>
      <c r="BE248" s="234">
        <f t="shared" ref="BE248:BE265" si="137">SUMPRODUCT(($BV$146:$BV$163=$AZ248)*($BW$146:$BW$163=BE$173)*($BY$146:$BY$163=BF248)*$BX$146:$BX$163)</f>
        <v>0</v>
      </c>
      <c r="BF248" s="273">
        <f>$BW$166</f>
        <v>0</v>
      </c>
      <c r="BG248" s="234">
        <f t="shared" ref="BG248:BG265" si="138">SUMPRODUCT(($BV$146:$BV$163=$AZ248)*($BW$146:$BW$163=BG$173)*($BY$146:$BY$163=BH248)*$BX$146:$BX$163)</f>
        <v>0</v>
      </c>
      <c r="BH248" s="273">
        <f>$BW$166</f>
        <v>0</v>
      </c>
      <c r="BI248" s="234">
        <f t="shared" ref="BI248:BI265" si="139">SUMPRODUCT(($BV$146:$BV$163=$AZ248)*($BW$146:$BW$163=BI$173)*($BY$146:$BY$163=BJ248)*$BX$146:$BX$163)</f>
        <v>0</v>
      </c>
      <c r="BJ248" s="273">
        <f>$BW$166</f>
        <v>0</v>
      </c>
      <c r="BK248" s="234">
        <f t="shared" ref="BK248:BK265" si="140">SUMPRODUCT(($BV$146:$BV$163=$AZ248)*($BW$146:$BW$163=BK$173)*($BY$146:$BY$163=BL248)*$BX$146:$BX$163)</f>
        <v>0</v>
      </c>
      <c r="BL248" s="273">
        <f>$BW$166</f>
        <v>0</v>
      </c>
      <c r="BM248" s="234">
        <f t="shared" ref="BM248:BM265" si="141">SUMPRODUCT(($BV$146:$BV$163=$AZ248)*($BW$146:$BW$163=BM$173)*($BY$146:$BY$163=BN248)*$BX$146:$BX$163)</f>
        <v>0</v>
      </c>
      <c r="BN248" s="273">
        <f>$BW$166</f>
        <v>0</v>
      </c>
      <c r="BO248" s="234">
        <f t="shared" ref="BO248:BO265" si="142">SUMPRODUCT(($BV$146:$BV$163=$AZ248)*($BW$146:$BW$163=BO$173)*($BY$146:$BY$163=BP248)*$BX$146:$BX$163)</f>
        <v>0</v>
      </c>
      <c r="BP248" s="273">
        <f>$BW$166</f>
        <v>0</v>
      </c>
      <c r="BQ248" s="234">
        <f t="shared" ref="BQ248:BQ265" si="143">SUMPRODUCT(($BV$146:$BV$163=$AZ248)*($BW$146:$BW$163=BQ$173)*($BY$146:$BY$163=BR248)*$BX$146:$BX$163)</f>
        <v>0</v>
      </c>
      <c r="BR248" s="273">
        <f>$BW$166</f>
        <v>0</v>
      </c>
      <c r="BS248" s="234">
        <f t="shared" ref="BS248:BS265" si="144">SUMPRODUCT(($BV$146:$BV$163=$AZ248)*($BW$146:$BW$163=BS$173)*($BY$146:$BY$163=BT248)*$BX$146:$BX$163)</f>
        <v>0</v>
      </c>
      <c r="BT248" s="273">
        <f>$BW$166</f>
        <v>0</v>
      </c>
      <c r="BU248" s="234">
        <f t="shared" ref="BU248:BU265" si="145">SUMPRODUCT(($BV$146:$BV$163=$AZ248)*($BW$146:$BW$163=BU$173)*($BY$146:$BY$163=BV248)*$BX$146:$BX$163)</f>
        <v>0</v>
      </c>
      <c r="BV248" s="273">
        <f>$BW$166</f>
        <v>0</v>
      </c>
      <c r="BW248" s="234">
        <f t="shared" ref="BW248:BW265" si="146">SUMPRODUCT(($BV$146:$BV$163=$AZ248)*($BW$146:$BW$163=BW$173)*($BY$146:$BY$163=BX248)*$BX$146:$BX$163)</f>
        <v>0</v>
      </c>
      <c r="BX248" s="273">
        <f>$BW$166</f>
        <v>0</v>
      </c>
      <c r="BY248" s="234">
        <f t="shared" ref="BY248:BY265" si="147">SUMPRODUCT(($BV$146:$BV$163=$AZ248)*($BW$146:$BW$163=BY$173)*($BY$146:$BY$163=BZ248)*$BX$146:$BX$163)</f>
        <v>0</v>
      </c>
      <c r="BZ248" s="273">
        <f>$BW$166</f>
        <v>0</v>
      </c>
      <c r="CA248" s="234">
        <f t="shared" ref="CA248:CA265" si="148">SUMPRODUCT(($BV$146:$BV$163=$AZ248)*($BW$146:$BW$163=CA$173)*($BY$146:$BY$163=CB248)*$BX$146:$BX$163)</f>
        <v>0</v>
      </c>
      <c r="CB248" s="273">
        <f>$BW$166</f>
        <v>0</v>
      </c>
      <c r="CC248" s="234">
        <f t="shared" ref="CC248:CC265" si="149">SUMPRODUCT(($BV$146:$BV$163=$AZ248)*($BW$146:$BW$163=CC$173)*($BY$146:$BY$163=CD248)*$BX$146:$BX$163)</f>
        <v>0</v>
      </c>
      <c r="CD248" s="273">
        <f>$BW$166</f>
        <v>0</v>
      </c>
      <c r="CE248" s="234">
        <f t="shared" ref="CE248:CE265" si="150">SUMPRODUCT(($BV$146:$BV$163=$AZ248)*($BW$146:$BW$163=CE$173)*($BY$146:$BY$163=CF248)*$BX$146:$BX$163)</f>
        <v>0</v>
      </c>
      <c r="CF248" s="273">
        <f>$BW$166</f>
        <v>0</v>
      </c>
      <c r="CG248" s="158">
        <v>0</v>
      </c>
      <c r="CH248" s="158">
        <v>0</v>
      </c>
      <c r="CI248" s="158">
        <v>0</v>
      </c>
    </row>
    <row r="249" spans="43:87" hidden="1" x14ac:dyDescent="0.2">
      <c r="AQ249" s="61"/>
      <c r="AR249" s="1">
        <f>COUNTIF($AS$176:$AS248,$AS249)</f>
        <v>15</v>
      </c>
      <c r="AS249" s="1" t="str">
        <f t="shared" si="130"/>
        <v>90</v>
      </c>
      <c r="AU249" s="1" t="str">
        <f t="shared" si="131"/>
        <v>90</v>
      </c>
      <c r="AV249" s="1">
        <f>COUNTIF($AS$176:$AS248,$AS249)</f>
        <v>15</v>
      </c>
      <c r="AW249" s="8" t="str">
        <f t="shared" si="132"/>
        <v>Ignore me</v>
      </c>
      <c r="AX249" s="271">
        <f t="array" ref="AX249">IF(SUM($C$204:$C$210)=0,$D$83,MIN(IF($C$204:$C$210&gt;0,$B$204:$B$210)))</f>
        <v>44739</v>
      </c>
      <c r="AY249" s="271">
        <f t="array" ref="AY249">IF(SUM($C$204:$C$210)=0,$AB$83,MAX(IF($C$204:$C$210&gt;0,$B$204:$B$210)))</f>
        <v>44745</v>
      </c>
      <c r="AZ249" s="272">
        <f t="shared" si="134"/>
        <v>9</v>
      </c>
      <c r="BA249" s="234">
        <f t="shared" si="135"/>
        <v>0</v>
      </c>
      <c r="BB249" s="273">
        <f>$BW$167</f>
        <v>0</v>
      </c>
      <c r="BC249" s="234">
        <f t="shared" si="136"/>
        <v>0</v>
      </c>
      <c r="BD249" s="273">
        <f>$BW$167</f>
        <v>0</v>
      </c>
      <c r="BE249" s="234">
        <f t="shared" si="137"/>
        <v>0</v>
      </c>
      <c r="BF249" s="273">
        <f>$BW$167</f>
        <v>0</v>
      </c>
      <c r="BG249" s="234">
        <f t="shared" si="138"/>
        <v>0</v>
      </c>
      <c r="BH249" s="273">
        <f>$BW$167</f>
        <v>0</v>
      </c>
      <c r="BI249" s="234">
        <f t="shared" si="139"/>
        <v>0</v>
      </c>
      <c r="BJ249" s="273">
        <f>$BW$167</f>
        <v>0</v>
      </c>
      <c r="BK249" s="234">
        <f t="shared" si="140"/>
        <v>0</v>
      </c>
      <c r="BL249" s="273">
        <f>$BW$167</f>
        <v>0</v>
      </c>
      <c r="BM249" s="234">
        <f t="shared" si="141"/>
        <v>0</v>
      </c>
      <c r="BN249" s="273">
        <f>$BW$167</f>
        <v>0</v>
      </c>
      <c r="BO249" s="234">
        <f t="shared" si="142"/>
        <v>0</v>
      </c>
      <c r="BP249" s="273">
        <f>$BW$167</f>
        <v>0</v>
      </c>
      <c r="BQ249" s="234">
        <f t="shared" si="143"/>
        <v>0</v>
      </c>
      <c r="BR249" s="273">
        <f>$BW$167</f>
        <v>0</v>
      </c>
      <c r="BS249" s="234">
        <f t="shared" si="144"/>
        <v>0</v>
      </c>
      <c r="BT249" s="273">
        <f>$BW$167</f>
        <v>0</v>
      </c>
      <c r="BU249" s="234">
        <f t="shared" si="145"/>
        <v>0</v>
      </c>
      <c r="BV249" s="273">
        <f>$BW$167</f>
        <v>0</v>
      </c>
      <c r="BW249" s="234">
        <f t="shared" si="146"/>
        <v>0</v>
      </c>
      <c r="BX249" s="273">
        <f>$BW$167</f>
        <v>0</v>
      </c>
      <c r="BY249" s="234">
        <f t="shared" si="147"/>
        <v>0</v>
      </c>
      <c r="BZ249" s="273">
        <f>$BW$167</f>
        <v>0</v>
      </c>
      <c r="CA249" s="234">
        <f t="shared" si="148"/>
        <v>0</v>
      </c>
      <c r="CB249" s="273">
        <f>$BW$167</f>
        <v>0</v>
      </c>
      <c r="CC249" s="234">
        <f t="shared" si="149"/>
        <v>0</v>
      </c>
      <c r="CD249" s="273">
        <f>$BW$167</f>
        <v>0</v>
      </c>
      <c r="CE249" s="234">
        <f t="shared" si="150"/>
        <v>0</v>
      </c>
      <c r="CF249" s="273">
        <f>$BW$167</f>
        <v>0</v>
      </c>
      <c r="CG249" s="158">
        <v>0</v>
      </c>
      <c r="CH249" s="158">
        <v>0</v>
      </c>
      <c r="CI249" s="158">
        <v>0</v>
      </c>
    </row>
    <row r="250" spans="43:87" hidden="1" x14ac:dyDescent="0.2">
      <c r="AQ250" s="61"/>
      <c r="AR250" s="1">
        <f>COUNTIF($AS$176:$AS249,$AS250)</f>
        <v>16</v>
      </c>
      <c r="AS250" s="1" t="str">
        <f t="shared" si="130"/>
        <v>90</v>
      </c>
      <c r="AU250" s="1" t="str">
        <f t="shared" si="131"/>
        <v>90</v>
      </c>
      <c r="AV250" s="1">
        <f>COUNTIF($AS$176:$AS249,$AS250)</f>
        <v>16</v>
      </c>
      <c r="AW250" s="8" t="str">
        <f t="shared" si="132"/>
        <v>Ignore me</v>
      </c>
      <c r="AX250" s="271">
        <f t="array" ref="AX250">IF(SUM($C$204:$C$210)=0,$D$83,MIN(IF($C$204:$C$210&gt;0,$B$204:$B$210)))</f>
        <v>44739</v>
      </c>
      <c r="AY250" s="271">
        <f t="array" ref="AY250">IF(SUM($C$204:$C$210)=0,$AB$83,MAX(IF($C$204:$C$210&gt;0,$B$204:$B$210)))</f>
        <v>44745</v>
      </c>
      <c r="AZ250" s="272">
        <f t="shared" si="134"/>
        <v>9</v>
      </c>
      <c r="BA250" s="234">
        <f t="shared" si="135"/>
        <v>0</v>
      </c>
      <c r="BB250" s="273">
        <f>$BW$168</f>
        <v>0</v>
      </c>
      <c r="BC250" s="234">
        <f t="shared" si="136"/>
        <v>0</v>
      </c>
      <c r="BD250" s="273">
        <f>$BW$168</f>
        <v>0</v>
      </c>
      <c r="BE250" s="234">
        <f t="shared" si="137"/>
        <v>0</v>
      </c>
      <c r="BF250" s="273">
        <f>$BW$168</f>
        <v>0</v>
      </c>
      <c r="BG250" s="234">
        <f t="shared" si="138"/>
        <v>0</v>
      </c>
      <c r="BH250" s="273">
        <f>$BW$168</f>
        <v>0</v>
      </c>
      <c r="BI250" s="234">
        <f t="shared" si="139"/>
        <v>0</v>
      </c>
      <c r="BJ250" s="273">
        <f>$BW$168</f>
        <v>0</v>
      </c>
      <c r="BK250" s="234">
        <f t="shared" si="140"/>
        <v>0</v>
      </c>
      <c r="BL250" s="273">
        <f>$BW$168</f>
        <v>0</v>
      </c>
      <c r="BM250" s="234">
        <f t="shared" si="141"/>
        <v>0</v>
      </c>
      <c r="BN250" s="273">
        <f>$BW$168</f>
        <v>0</v>
      </c>
      <c r="BO250" s="234">
        <f t="shared" si="142"/>
        <v>0</v>
      </c>
      <c r="BP250" s="273">
        <f>$BW$168</f>
        <v>0</v>
      </c>
      <c r="BQ250" s="234">
        <f t="shared" si="143"/>
        <v>0</v>
      </c>
      <c r="BR250" s="273">
        <f>$BW$168</f>
        <v>0</v>
      </c>
      <c r="BS250" s="234">
        <f t="shared" si="144"/>
        <v>0</v>
      </c>
      <c r="BT250" s="273">
        <f>$BW$168</f>
        <v>0</v>
      </c>
      <c r="BU250" s="234">
        <f t="shared" si="145"/>
        <v>0</v>
      </c>
      <c r="BV250" s="273">
        <f>$BW$168</f>
        <v>0</v>
      </c>
      <c r="BW250" s="234">
        <f t="shared" si="146"/>
        <v>0</v>
      </c>
      <c r="BX250" s="273">
        <f>$BW$168</f>
        <v>0</v>
      </c>
      <c r="BY250" s="234">
        <f t="shared" si="147"/>
        <v>0</v>
      </c>
      <c r="BZ250" s="273">
        <f>$BW$168</f>
        <v>0</v>
      </c>
      <c r="CA250" s="234">
        <f t="shared" si="148"/>
        <v>0</v>
      </c>
      <c r="CB250" s="273">
        <f>$BW$168</f>
        <v>0</v>
      </c>
      <c r="CC250" s="234">
        <f t="shared" si="149"/>
        <v>0</v>
      </c>
      <c r="CD250" s="273">
        <f>$BW$168</f>
        <v>0</v>
      </c>
      <c r="CE250" s="234">
        <f t="shared" si="150"/>
        <v>0</v>
      </c>
      <c r="CF250" s="273">
        <f>$BW$168</f>
        <v>0</v>
      </c>
      <c r="CG250" s="158">
        <v>0</v>
      </c>
      <c r="CH250" s="158">
        <v>0</v>
      </c>
      <c r="CI250" s="158">
        <v>0</v>
      </c>
    </row>
    <row r="251" spans="43:87" hidden="1" x14ac:dyDescent="0.2">
      <c r="AQ251" s="61"/>
      <c r="AR251" s="1">
        <f>COUNTIF($AS$176:$AS250,$AS251)</f>
        <v>17</v>
      </c>
      <c r="AS251" s="1" t="str">
        <f t="shared" si="130"/>
        <v>90</v>
      </c>
      <c r="AU251" s="1" t="str">
        <f t="shared" si="131"/>
        <v>90</v>
      </c>
      <c r="AV251" s="1">
        <f>COUNTIF($AS$176:$AS250,$AS251)</f>
        <v>17</v>
      </c>
      <c r="AW251" s="8" t="str">
        <f t="shared" si="132"/>
        <v>Ignore me</v>
      </c>
      <c r="AX251" s="271">
        <f t="array" ref="AX251">IF(SUM($C$204:$C$210)=0,$D$83,MIN(IF($C$204:$C$210&gt;0,$B$204:$B$210)))</f>
        <v>44739</v>
      </c>
      <c r="AY251" s="271">
        <f t="array" ref="AY251">IF(SUM($C$204:$C$210)=0,$AB$83,MAX(IF($C$204:$C$210&gt;0,$B$204:$B$210)))</f>
        <v>44745</v>
      </c>
      <c r="AZ251" s="272">
        <f t="shared" si="134"/>
        <v>9</v>
      </c>
      <c r="BA251" s="234">
        <f t="shared" si="135"/>
        <v>0</v>
      </c>
      <c r="BB251" s="273">
        <f>$BW$169</f>
        <v>0</v>
      </c>
      <c r="BC251" s="234">
        <f t="shared" si="136"/>
        <v>0</v>
      </c>
      <c r="BD251" s="273">
        <f>$BW$169</f>
        <v>0</v>
      </c>
      <c r="BE251" s="234">
        <f t="shared" si="137"/>
        <v>0</v>
      </c>
      <c r="BF251" s="273">
        <f>$BW$169</f>
        <v>0</v>
      </c>
      <c r="BG251" s="234">
        <f t="shared" si="138"/>
        <v>0</v>
      </c>
      <c r="BH251" s="273">
        <f>$BW$169</f>
        <v>0</v>
      </c>
      <c r="BI251" s="234">
        <f t="shared" si="139"/>
        <v>0</v>
      </c>
      <c r="BJ251" s="273">
        <f>$BW$169</f>
        <v>0</v>
      </c>
      <c r="BK251" s="234">
        <f t="shared" si="140"/>
        <v>0</v>
      </c>
      <c r="BL251" s="273">
        <f>$BW$169</f>
        <v>0</v>
      </c>
      <c r="BM251" s="234">
        <f t="shared" si="141"/>
        <v>0</v>
      </c>
      <c r="BN251" s="273">
        <f>$BW$169</f>
        <v>0</v>
      </c>
      <c r="BO251" s="234">
        <f t="shared" si="142"/>
        <v>0</v>
      </c>
      <c r="BP251" s="273">
        <f>$BW$169</f>
        <v>0</v>
      </c>
      <c r="BQ251" s="234">
        <f t="shared" si="143"/>
        <v>0</v>
      </c>
      <c r="BR251" s="273">
        <f>$BW$169</f>
        <v>0</v>
      </c>
      <c r="BS251" s="234">
        <f t="shared" si="144"/>
        <v>0</v>
      </c>
      <c r="BT251" s="273">
        <f>$BW$169</f>
        <v>0</v>
      </c>
      <c r="BU251" s="234">
        <f t="shared" si="145"/>
        <v>0</v>
      </c>
      <c r="BV251" s="273">
        <f>$BW$169</f>
        <v>0</v>
      </c>
      <c r="BW251" s="234">
        <f t="shared" si="146"/>
        <v>0</v>
      </c>
      <c r="BX251" s="273">
        <f>$BW$169</f>
        <v>0</v>
      </c>
      <c r="BY251" s="234">
        <f t="shared" si="147"/>
        <v>0</v>
      </c>
      <c r="BZ251" s="273">
        <f>$BW$169</f>
        <v>0</v>
      </c>
      <c r="CA251" s="234">
        <f t="shared" si="148"/>
        <v>0</v>
      </c>
      <c r="CB251" s="273">
        <f>$BW$169</f>
        <v>0</v>
      </c>
      <c r="CC251" s="234">
        <f t="shared" si="149"/>
        <v>0</v>
      </c>
      <c r="CD251" s="273">
        <f>$BW$169</f>
        <v>0</v>
      </c>
      <c r="CE251" s="234">
        <f t="shared" si="150"/>
        <v>0</v>
      </c>
      <c r="CF251" s="273">
        <f>$BW$169</f>
        <v>0</v>
      </c>
      <c r="CG251" s="158">
        <v>0</v>
      </c>
      <c r="CH251" s="158">
        <v>0</v>
      </c>
      <c r="CI251" s="158">
        <v>0</v>
      </c>
    </row>
    <row r="252" spans="43:87" hidden="1" x14ac:dyDescent="0.2">
      <c r="AQ252" s="61"/>
      <c r="AR252" s="1">
        <f>COUNTIF($AS$176:$AS251,$AS252)</f>
        <v>18</v>
      </c>
      <c r="AS252" s="1" t="str">
        <f t="shared" si="130"/>
        <v>90</v>
      </c>
      <c r="AU252" s="1" t="str">
        <f t="shared" si="131"/>
        <v>90</v>
      </c>
      <c r="AV252" s="1">
        <f>COUNTIF($AS$176:$AS251,$AS252)</f>
        <v>18</v>
      </c>
      <c r="AW252" s="8" t="str">
        <f t="shared" si="132"/>
        <v>Ignore me</v>
      </c>
      <c r="AX252" s="271">
        <f t="array" ref="AX252">IF(SUM($C$204:$C$210)=0,$D$83,MIN(IF($C$204:$C$210&gt;0,$B$204:$B$210)))</f>
        <v>44739</v>
      </c>
      <c r="AY252" s="271">
        <f t="array" ref="AY252">IF(SUM($C$204:$C$210)=0,$AB$83,MAX(IF($C$204:$C$210&gt;0,$B$204:$B$210)))</f>
        <v>44745</v>
      </c>
      <c r="AZ252" s="272">
        <f t="shared" si="134"/>
        <v>9</v>
      </c>
      <c r="BA252" s="234">
        <f t="shared" si="135"/>
        <v>0</v>
      </c>
      <c r="BB252" s="273">
        <f>$BW$170</f>
        <v>0</v>
      </c>
      <c r="BC252" s="234">
        <f t="shared" si="136"/>
        <v>0</v>
      </c>
      <c r="BD252" s="273">
        <f>$BW$170</f>
        <v>0</v>
      </c>
      <c r="BE252" s="234">
        <f t="shared" si="137"/>
        <v>0</v>
      </c>
      <c r="BF252" s="273">
        <f>$BW$170</f>
        <v>0</v>
      </c>
      <c r="BG252" s="234">
        <f t="shared" si="138"/>
        <v>0</v>
      </c>
      <c r="BH252" s="273">
        <f>$BW$170</f>
        <v>0</v>
      </c>
      <c r="BI252" s="234">
        <f t="shared" si="139"/>
        <v>0</v>
      </c>
      <c r="BJ252" s="273">
        <f>$BW$170</f>
        <v>0</v>
      </c>
      <c r="BK252" s="234">
        <f t="shared" si="140"/>
        <v>0</v>
      </c>
      <c r="BL252" s="273">
        <f>$BW$170</f>
        <v>0</v>
      </c>
      <c r="BM252" s="234">
        <f t="shared" si="141"/>
        <v>0</v>
      </c>
      <c r="BN252" s="273">
        <f>$BW$170</f>
        <v>0</v>
      </c>
      <c r="BO252" s="234">
        <f t="shared" si="142"/>
        <v>0</v>
      </c>
      <c r="BP252" s="273">
        <f>$BW$170</f>
        <v>0</v>
      </c>
      <c r="BQ252" s="234">
        <f t="shared" si="143"/>
        <v>0</v>
      </c>
      <c r="BR252" s="273">
        <f>$BW$170</f>
        <v>0</v>
      </c>
      <c r="BS252" s="234">
        <f t="shared" si="144"/>
        <v>0</v>
      </c>
      <c r="BT252" s="273">
        <f>$BW$170</f>
        <v>0</v>
      </c>
      <c r="BU252" s="234">
        <f t="shared" si="145"/>
        <v>0</v>
      </c>
      <c r="BV252" s="273">
        <f>$BW$170</f>
        <v>0</v>
      </c>
      <c r="BW252" s="234">
        <f t="shared" si="146"/>
        <v>0</v>
      </c>
      <c r="BX252" s="273">
        <f>$BW$170</f>
        <v>0</v>
      </c>
      <c r="BY252" s="234">
        <f t="shared" si="147"/>
        <v>0</v>
      </c>
      <c r="BZ252" s="273">
        <f>$BW$170</f>
        <v>0</v>
      </c>
      <c r="CA252" s="234">
        <f t="shared" si="148"/>
        <v>0</v>
      </c>
      <c r="CB252" s="273">
        <f>$BW$170</f>
        <v>0</v>
      </c>
      <c r="CC252" s="234">
        <f t="shared" si="149"/>
        <v>0</v>
      </c>
      <c r="CD252" s="273">
        <f>$BW$170</f>
        <v>0</v>
      </c>
      <c r="CE252" s="234">
        <f t="shared" si="150"/>
        <v>0</v>
      </c>
      <c r="CF252" s="273">
        <f>$BW$170</f>
        <v>0</v>
      </c>
      <c r="CG252" s="158">
        <v>0</v>
      </c>
      <c r="CH252" s="158">
        <v>0</v>
      </c>
      <c r="CI252" s="158">
        <v>0</v>
      </c>
    </row>
    <row r="253" spans="43:87" hidden="1" x14ac:dyDescent="0.2">
      <c r="AQ253" s="61"/>
      <c r="AR253" s="1">
        <f>COUNTIF($AS$176:$AS252,$AS253)</f>
        <v>19</v>
      </c>
      <c r="AS253" s="1" t="str">
        <f t="shared" si="130"/>
        <v>90</v>
      </c>
      <c r="AU253" s="1" t="str">
        <f t="shared" si="131"/>
        <v>90</v>
      </c>
      <c r="AV253" s="1">
        <f>COUNTIF($AS$176:$AS252,$AS253)</f>
        <v>19</v>
      </c>
      <c r="AW253" s="8" t="str">
        <f t="shared" si="132"/>
        <v>Ignore me</v>
      </c>
      <c r="AX253" s="271">
        <f t="array" ref="AX253">IF(SUM($C$204:$C$210)=0,$D$83,MIN(IF($C$204:$C$210&gt;0,$B$204:$B$210)))</f>
        <v>44739</v>
      </c>
      <c r="AY253" s="271">
        <f t="array" ref="AY253">IF(SUM($C$204:$C$210)=0,$AB$83,MAX(IF($C$204:$C$210&gt;0,$B$204:$B$210)))</f>
        <v>44745</v>
      </c>
      <c r="AZ253" s="272">
        <f t="shared" si="134"/>
        <v>9</v>
      </c>
      <c r="BA253" s="234">
        <f t="shared" si="135"/>
        <v>0</v>
      </c>
      <c r="BB253" s="273">
        <f>$BW$171</f>
        <v>0</v>
      </c>
      <c r="BC253" s="234">
        <f t="shared" si="136"/>
        <v>0</v>
      </c>
      <c r="BD253" s="273">
        <f>$BW$171</f>
        <v>0</v>
      </c>
      <c r="BE253" s="234">
        <f t="shared" si="137"/>
        <v>0</v>
      </c>
      <c r="BF253" s="273">
        <f>$BW$171</f>
        <v>0</v>
      </c>
      <c r="BG253" s="234">
        <f t="shared" si="138"/>
        <v>0</v>
      </c>
      <c r="BH253" s="273">
        <f>$BW$171</f>
        <v>0</v>
      </c>
      <c r="BI253" s="234">
        <f t="shared" si="139"/>
        <v>0</v>
      </c>
      <c r="BJ253" s="273">
        <f>$BW$171</f>
        <v>0</v>
      </c>
      <c r="BK253" s="234">
        <f t="shared" si="140"/>
        <v>0</v>
      </c>
      <c r="BL253" s="273">
        <f>$BW$171</f>
        <v>0</v>
      </c>
      <c r="BM253" s="234">
        <f t="shared" si="141"/>
        <v>0</v>
      </c>
      <c r="BN253" s="273">
        <f>$BW$171</f>
        <v>0</v>
      </c>
      <c r="BO253" s="234">
        <f t="shared" si="142"/>
        <v>0</v>
      </c>
      <c r="BP253" s="273">
        <f>$BW$171</f>
        <v>0</v>
      </c>
      <c r="BQ253" s="234">
        <f t="shared" si="143"/>
        <v>0</v>
      </c>
      <c r="BR253" s="273">
        <f>$BW$171</f>
        <v>0</v>
      </c>
      <c r="BS253" s="234">
        <f t="shared" si="144"/>
        <v>0</v>
      </c>
      <c r="BT253" s="273">
        <f>$BW$171</f>
        <v>0</v>
      </c>
      <c r="BU253" s="234">
        <f t="shared" si="145"/>
        <v>0</v>
      </c>
      <c r="BV253" s="273">
        <f>$BW$171</f>
        <v>0</v>
      </c>
      <c r="BW253" s="234">
        <f t="shared" si="146"/>
        <v>0</v>
      </c>
      <c r="BX253" s="273">
        <f>$BW$171</f>
        <v>0</v>
      </c>
      <c r="BY253" s="234">
        <f t="shared" si="147"/>
        <v>0</v>
      </c>
      <c r="BZ253" s="273">
        <f>$BW$171</f>
        <v>0</v>
      </c>
      <c r="CA253" s="234">
        <f t="shared" si="148"/>
        <v>0</v>
      </c>
      <c r="CB253" s="273">
        <f>$BW$171</f>
        <v>0</v>
      </c>
      <c r="CC253" s="234">
        <f t="shared" si="149"/>
        <v>0</v>
      </c>
      <c r="CD253" s="273">
        <f>$BW$171</f>
        <v>0</v>
      </c>
      <c r="CE253" s="234">
        <f t="shared" si="150"/>
        <v>0</v>
      </c>
      <c r="CF253" s="273">
        <f>$BW$171</f>
        <v>0</v>
      </c>
      <c r="CG253" s="158">
        <v>0</v>
      </c>
      <c r="CH253" s="158">
        <v>0</v>
      </c>
      <c r="CI253" s="158">
        <v>0</v>
      </c>
    </row>
    <row r="254" spans="43:87" hidden="1" x14ac:dyDescent="0.2">
      <c r="AQ254" s="61"/>
      <c r="AR254" s="1">
        <f>COUNTIF($AS$176:$AS253,$AS254)</f>
        <v>28</v>
      </c>
      <c r="AS254" s="1" t="str">
        <f t="shared" si="130"/>
        <v>00</v>
      </c>
      <c r="AU254" s="1" t="str">
        <f t="shared" si="131"/>
        <v>00</v>
      </c>
      <c r="AV254" s="1">
        <f>COUNTIF($AS$176:$AS253,$AS254)</f>
        <v>28</v>
      </c>
      <c r="AW254" s="8" t="str">
        <f t="shared" si="132"/>
        <v>Ignore me</v>
      </c>
      <c r="AX254" s="271">
        <f t="array" ref="AX254">IF(SUM($C$204:$C$210)=0,$D$83,MIN(IF($C$204:$C$210&gt;0,$B$204:$B$210)))</f>
        <v>44739</v>
      </c>
      <c r="AY254" s="271">
        <f t="array" ref="AY254">IF(SUM($C$204:$C$210)=0,$AB$83,MAX(IF($C$204:$C$210&gt;0,$B$204:$B$210)))</f>
        <v>44745</v>
      </c>
      <c r="AZ254" s="272">
        <f t="shared" ref="AZ254:AZ259" si="151">$H$108</f>
        <v>0</v>
      </c>
      <c r="BA254" s="234">
        <f t="shared" si="135"/>
        <v>0</v>
      </c>
      <c r="BB254" s="273">
        <f>$BW$166</f>
        <v>0</v>
      </c>
      <c r="BC254" s="234">
        <f t="shared" si="136"/>
        <v>0</v>
      </c>
      <c r="BD254" s="273">
        <f>$BW$166</f>
        <v>0</v>
      </c>
      <c r="BE254" s="234">
        <f t="shared" si="137"/>
        <v>0</v>
      </c>
      <c r="BF254" s="273">
        <f>$BW$166</f>
        <v>0</v>
      </c>
      <c r="BG254" s="234">
        <f t="shared" si="138"/>
        <v>0</v>
      </c>
      <c r="BH254" s="273">
        <f>$BW$166</f>
        <v>0</v>
      </c>
      <c r="BI254" s="234">
        <f t="shared" si="139"/>
        <v>0</v>
      </c>
      <c r="BJ254" s="273">
        <f>$BW$166</f>
        <v>0</v>
      </c>
      <c r="BK254" s="234">
        <f t="shared" si="140"/>
        <v>0</v>
      </c>
      <c r="BL254" s="273">
        <f>$BW$166</f>
        <v>0</v>
      </c>
      <c r="BM254" s="234">
        <f t="shared" si="141"/>
        <v>0</v>
      </c>
      <c r="BN254" s="273">
        <f>$BW$166</f>
        <v>0</v>
      </c>
      <c r="BO254" s="234">
        <f t="shared" si="142"/>
        <v>0</v>
      </c>
      <c r="BP254" s="273">
        <f>$BW$166</f>
        <v>0</v>
      </c>
      <c r="BQ254" s="234">
        <f t="shared" si="143"/>
        <v>0</v>
      </c>
      <c r="BR254" s="273">
        <f>$BW$166</f>
        <v>0</v>
      </c>
      <c r="BS254" s="234">
        <f t="shared" si="144"/>
        <v>0</v>
      </c>
      <c r="BT254" s="273">
        <f>$BW$166</f>
        <v>0</v>
      </c>
      <c r="BU254" s="234">
        <f t="shared" si="145"/>
        <v>0</v>
      </c>
      <c r="BV254" s="273">
        <f>$BW$166</f>
        <v>0</v>
      </c>
      <c r="BW254" s="234">
        <f t="shared" si="146"/>
        <v>0</v>
      </c>
      <c r="BX254" s="273">
        <f>$BW$166</f>
        <v>0</v>
      </c>
      <c r="BY254" s="234">
        <f t="shared" si="147"/>
        <v>0</v>
      </c>
      <c r="BZ254" s="273">
        <f>$BW$166</f>
        <v>0</v>
      </c>
      <c r="CA254" s="234">
        <f t="shared" si="148"/>
        <v>0</v>
      </c>
      <c r="CB254" s="273">
        <f>$BW$166</f>
        <v>0</v>
      </c>
      <c r="CC254" s="234">
        <f t="shared" si="149"/>
        <v>0</v>
      </c>
      <c r="CD254" s="273">
        <f>$BW$166</f>
        <v>0</v>
      </c>
      <c r="CE254" s="234">
        <f t="shared" si="150"/>
        <v>0</v>
      </c>
      <c r="CF254" s="273">
        <f>$BW$166</f>
        <v>0</v>
      </c>
      <c r="CG254" s="158">
        <v>0</v>
      </c>
      <c r="CH254" s="158">
        <v>0</v>
      </c>
      <c r="CI254" s="158">
        <v>0</v>
      </c>
    </row>
    <row r="255" spans="43:87" hidden="1" x14ac:dyDescent="0.2">
      <c r="AQ255" s="61"/>
      <c r="AR255" s="1">
        <f>COUNTIF($AS$176:$AS254,$AS255)</f>
        <v>29</v>
      </c>
      <c r="AS255" s="1" t="str">
        <f t="shared" si="130"/>
        <v>00</v>
      </c>
      <c r="AU255" s="1" t="str">
        <f t="shared" si="131"/>
        <v>00</v>
      </c>
      <c r="AV255" s="1">
        <f>COUNTIF($AS$176:$AS254,$AS255)</f>
        <v>29</v>
      </c>
      <c r="AW255" s="8" t="str">
        <f t="shared" si="132"/>
        <v>Ignore me</v>
      </c>
      <c r="AX255" s="271">
        <f t="array" ref="AX255">IF(SUM($C$204:$C$210)=0,$D$83,MIN(IF($C$204:$C$210&gt;0,$B$204:$B$210)))</f>
        <v>44739</v>
      </c>
      <c r="AY255" s="271">
        <f t="array" ref="AY255">IF(SUM($C$204:$C$210)=0,$AB$83,MAX(IF($C$204:$C$210&gt;0,$B$204:$B$210)))</f>
        <v>44745</v>
      </c>
      <c r="AZ255" s="272">
        <f t="shared" si="151"/>
        <v>0</v>
      </c>
      <c r="BA255" s="234">
        <f t="shared" si="135"/>
        <v>0</v>
      </c>
      <c r="BB255" s="273">
        <f>$BW$167</f>
        <v>0</v>
      </c>
      <c r="BC255" s="234">
        <f t="shared" si="136"/>
        <v>0</v>
      </c>
      <c r="BD255" s="273">
        <f>$BW$167</f>
        <v>0</v>
      </c>
      <c r="BE255" s="234">
        <f t="shared" si="137"/>
        <v>0</v>
      </c>
      <c r="BF255" s="273">
        <f>$BW$167</f>
        <v>0</v>
      </c>
      <c r="BG255" s="234">
        <f t="shared" si="138"/>
        <v>0</v>
      </c>
      <c r="BH255" s="273">
        <f>$BW$167</f>
        <v>0</v>
      </c>
      <c r="BI255" s="234">
        <f t="shared" si="139"/>
        <v>0</v>
      </c>
      <c r="BJ255" s="273">
        <f>$BW$167</f>
        <v>0</v>
      </c>
      <c r="BK255" s="234">
        <f t="shared" si="140"/>
        <v>0</v>
      </c>
      <c r="BL255" s="273">
        <f>$BW$167</f>
        <v>0</v>
      </c>
      <c r="BM255" s="234">
        <f t="shared" si="141"/>
        <v>0</v>
      </c>
      <c r="BN255" s="273">
        <f>$BW$167</f>
        <v>0</v>
      </c>
      <c r="BO255" s="234">
        <f t="shared" si="142"/>
        <v>0</v>
      </c>
      <c r="BP255" s="273">
        <f>$BW$167</f>
        <v>0</v>
      </c>
      <c r="BQ255" s="234">
        <f t="shared" si="143"/>
        <v>0</v>
      </c>
      <c r="BR255" s="273">
        <f>$BW$167</f>
        <v>0</v>
      </c>
      <c r="BS255" s="234">
        <f t="shared" si="144"/>
        <v>0</v>
      </c>
      <c r="BT255" s="273">
        <f>$BW$167</f>
        <v>0</v>
      </c>
      <c r="BU255" s="234">
        <f t="shared" si="145"/>
        <v>0</v>
      </c>
      <c r="BV255" s="273">
        <f>$BW$167</f>
        <v>0</v>
      </c>
      <c r="BW255" s="234">
        <f t="shared" si="146"/>
        <v>0</v>
      </c>
      <c r="BX255" s="273">
        <f>$BW$167</f>
        <v>0</v>
      </c>
      <c r="BY255" s="234">
        <f t="shared" si="147"/>
        <v>0</v>
      </c>
      <c r="BZ255" s="273">
        <f>$BW$167</f>
        <v>0</v>
      </c>
      <c r="CA255" s="234">
        <f t="shared" si="148"/>
        <v>0</v>
      </c>
      <c r="CB255" s="273">
        <f>$BW$167</f>
        <v>0</v>
      </c>
      <c r="CC255" s="234">
        <f t="shared" si="149"/>
        <v>0</v>
      </c>
      <c r="CD255" s="273">
        <f>$BW$167</f>
        <v>0</v>
      </c>
      <c r="CE255" s="234">
        <f t="shared" si="150"/>
        <v>0</v>
      </c>
      <c r="CF255" s="273">
        <f>$BW$167</f>
        <v>0</v>
      </c>
      <c r="CG255" s="158">
        <v>0</v>
      </c>
      <c r="CH255" s="158">
        <v>0</v>
      </c>
      <c r="CI255" s="158">
        <v>0</v>
      </c>
    </row>
    <row r="256" spans="43:87" hidden="1" x14ac:dyDescent="0.2">
      <c r="AQ256" s="61"/>
      <c r="AR256" s="1">
        <f>COUNTIF($AS$176:$AS255,$AS256)</f>
        <v>30</v>
      </c>
      <c r="AS256" s="1" t="str">
        <f t="shared" si="130"/>
        <v>00</v>
      </c>
      <c r="AU256" s="1" t="str">
        <f t="shared" si="131"/>
        <v>00</v>
      </c>
      <c r="AV256" s="1">
        <f>COUNTIF($AS$176:$AS255,$AS256)</f>
        <v>30</v>
      </c>
      <c r="AW256" s="8" t="str">
        <f t="shared" si="132"/>
        <v>Ignore me</v>
      </c>
      <c r="AX256" s="271">
        <f t="array" ref="AX256">IF(SUM($C$204:$C$210)=0,$D$83,MIN(IF($C$204:$C$210&gt;0,$B$204:$B$210)))</f>
        <v>44739</v>
      </c>
      <c r="AY256" s="271">
        <f t="array" ref="AY256">IF(SUM($C$204:$C$210)=0,$AB$83,MAX(IF($C$204:$C$210&gt;0,$B$204:$B$210)))</f>
        <v>44745</v>
      </c>
      <c r="AZ256" s="272">
        <f t="shared" si="151"/>
        <v>0</v>
      </c>
      <c r="BA256" s="234">
        <f t="shared" si="135"/>
        <v>0</v>
      </c>
      <c r="BB256" s="273">
        <f>$BW$168</f>
        <v>0</v>
      </c>
      <c r="BC256" s="234">
        <f t="shared" si="136"/>
        <v>0</v>
      </c>
      <c r="BD256" s="273">
        <f>$BW$168</f>
        <v>0</v>
      </c>
      <c r="BE256" s="234">
        <f t="shared" si="137"/>
        <v>0</v>
      </c>
      <c r="BF256" s="273">
        <f>$BW$168</f>
        <v>0</v>
      </c>
      <c r="BG256" s="234">
        <f t="shared" si="138"/>
        <v>0</v>
      </c>
      <c r="BH256" s="273">
        <f>$BW$168</f>
        <v>0</v>
      </c>
      <c r="BI256" s="234">
        <f t="shared" si="139"/>
        <v>0</v>
      </c>
      <c r="BJ256" s="273">
        <f>$BW$168</f>
        <v>0</v>
      </c>
      <c r="BK256" s="234">
        <f t="shared" si="140"/>
        <v>0</v>
      </c>
      <c r="BL256" s="273">
        <f>$BW$168</f>
        <v>0</v>
      </c>
      <c r="BM256" s="234">
        <f t="shared" si="141"/>
        <v>0</v>
      </c>
      <c r="BN256" s="273">
        <f>$BW$168</f>
        <v>0</v>
      </c>
      <c r="BO256" s="234">
        <f t="shared" si="142"/>
        <v>0</v>
      </c>
      <c r="BP256" s="273">
        <f>$BW$168</f>
        <v>0</v>
      </c>
      <c r="BQ256" s="234">
        <f t="shared" si="143"/>
        <v>0</v>
      </c>
      <c r="BR256" s="273">
        <f>$BW$168</f>
        <v>0</v>
      </c>
      <c r="BS256" s="234">
        <f t="shared" si="144"/>
        <v>0</v>
      </c>
      <c r="BT256" s="273">
        <f>$BW$168</f>
        <v>0</v>
      </c>
      <c r="BU256" s="234">
        <f t="shared" si="145"/>
        <v>0</v>
      </c>
      <c r="BV256" s="273">
        <f>$BW$168</f>
        <v>0</v>
      </c>
      <c r="BW256" s="234">
        <f t="shared" si="146"/>
        <v>0</v>
      </c>
      <c r="BX256" s="273">
        <f>$BW$168</f>
        <v>0</v>
      </c>
      <c r="BY256" s="234">
        <f t="shared" si="147"/>
        <v>0</v>
      </c>
      <c r="BZ256" s="273">
        <f>$BW$168</f>
        <v>0</v>
      </c>
      <c r="CA256" s="234">
        <f t="shared" si="148"/>
        <v>0</v>
      </c>
      <c r="CB256" s="273">
        <f>$BW$168</f>
        <v>0</v>
      </c>
      <c r="CC256" s="234">
        <f t="shared" si="149"/>
        <v>0</v>
      </c>
      <c r="CD256" s="273">
        <f>$BW$168</f>
        <v>0</v>
      </c>
      <c r="CE256" s="234">
        <f t="shared" si="150"/>
        <v>0</v>
      </c>
      <c r="CF256" s="273">
        <f>$BW$168</f>
        <v>0</v>
      </c>
      <c r="CG256" s="158">
        <v>0</v>
      </c>
      <c r="CH256" s="158">
        <v>0</v>
      </c>
      <c r="CI256" s="158">
        <v>0</v>
      </c>
    </row>
    <row r="257" spans="43:87" hidden="1" x14ac:dyDescent="0.2">
      <c r="AQ257" s="61"/>
      <c r="AR257" s="1">
        <f>COUNTIF($AS$176:$AS256,$AS257)</f>
        <v>31</v>
      </c>
      <c r="AS257" s="1" t="str">
        <f t="shared" si="130"/>
        <v>00</v>
      </c>
      <c r="AU257" s="1" t="str">
        <f t="shared" si="131"/>
        <v>00</v>
      </c>
      <c r="AV257" s="1">
        <f>COUNTIF($AS$176:$AS256,$AS257)</f>
        <v>31</v>
      </c>
      <c r="AW257" s="8" t="str">
        <f t="shared" si="132"/>
        <v>Ignore me</v>
      </c>
      <c r="AX257" s="271">
        <f t="array" ref="AX257">IF(SUM($C$204:$C$210)=0,$D$83,MIN(IF($C$204:$C$210&gt;0,$B$204:$B$210)))</f>
        <v>44739</v>
      </c>
      <c r="AY257" s="271">
        <f t="array" ref="AY257">IF(SUM($C$204:$C$210)=0,$AB$83,MAX(IF($C$204:$C$210&gt;0,$B$204:$B$210)))</f>
        <v>44745</v>
      </c>
      <c r="AZ257" s="272">
        <f t="shared" si="151"/>
        <v>0</v>
      </c>
      <c r="BA257" s="234">
        <f t="shared" si="135"/>
        <v>0</v>
      </c>
      <c r="BB257" s="273">
        <f>$BW$169</f>
        <v>0</v>
      </c>
      <c r="BC257" s="234">
        <f t="shared" si="136"/>
        <v>0</v>
      </c>
      <c r="BD257" s="273">
        <f>$BW$169</f>
        <v>0</v>
      </c>
      <c r="BE257" s="234">
        <f t="shared" si="137"/>
        <v>0</v>
      </c>
      <c r="BF257" s="273">
        <f>$BW$169</f>
        <v>0</v>
      </c>
      <c r="BG257" s="234">
        <f t="shared" si="138"/>
        <v>0</v>
      </c>
      <c r="BH257" s="273">
        <f>$BW$169</f>
        <v>0</v>
      </c>
      <c r="BI257" s="234">
        <f t="shared" si="139"/>
        <v>0</v>
      </c>
      <c r="BJ257" s="273">
        <f>$BW$169</f>
        <v>0</v>
      </c>
      <c r="BK257" s="234">
        <f t="shared" si="140"/>
        <v>0</v>
      </c>
      <c r="BL257" s="273">
        <f>$BW$169</f>
        <v>0</v>
      </c>
      <c r="BM257" s="234">
        <f t="shared" si="141"/>
        <v>0</v>
      </c>
      <c r="BN257" s="273">
        <f>$BW$169</f>
        <v>0</v>
      </c>
      <c r="BO257" s="234">
        <f t="shared" si="142"/>
        <v>0</v>
      </c>
      <c r="BP257" s="273">
        <f>$BW$169</f>
        <v>0</v>
      </c>
      <c r="BQ257" s="234">
        <f t="shared" si="143"/>
        <v>0</v>
      </c>
      <c r="BR257" s="273">
        <f>$BW$169</f>
        <v>0</v>
      </c>
      <c r="BS257" s="234">
        <f t="shared" si="144"/>
        <v>0</v>
      </c>
      <c r="BT257" s="273">
        <f>$BW$169</f>
        <v>0</v>
      </c>
      <c r="BU257" s="234">
        <f t="shared" si="145"/>
        <v>0</v>
      </c>
      <c r="BV257" s="273">
        <f>$BW$169</f>
        <v>0</v>
      </c>
      <c r="BW257" s="234">
        <f t="shared" si="146"/>
        <v>0</v>
      </c>
      <c r="BX257" s="273">
        <f>$BW$169</f>
        <v>0</v>
      </c>
      <c r="BY257" s="234">
        <f t="shared" si="147"/>
        <v>0</v>
      </c>
      <c r="BZ257" s="273">
        <f>$BW$169</f>
        <v>0</v>
      </c>
      <c r="CA257" s="234">
        <f t="shared" si="148"/>
        <v>0</v>
      </c>
      <c r="CB257" s="273">
        <f>$BW$169</f>
        <v>0</v>
      </c>
      <c r="CC257" s="234">
        <f t="shared" si="149"/>
        <v>0</v>
      </c>
      <c r="CD257" s="273">
        <f>$BW$169</f>
        <v>0</v>
      </c>
      <c r="CE257" s="234">
        <f t="shared" si="150"/>
        <v>0</v>
      </c>
      <c r="CF257" s="273">
        <f>$BW$169</f>
        <v>0</v>
      </c>
      <c r="CG257" s="158">
        <v>0</v>
      </c>
      <c r="CH257" s="158">
        <v>0</v>
      </c>
      <c r="CI257" s="158">
        <v>0</v>
      </c>
    </row>
    <row r="258" spans="43:87" hidden="1" x14ac:dyDescent="0.2">
      <c r="AQ258" s="61"/>
      <c r="AR258" s="1">
        <f>COUNTIF($AS$176:$AS257,$AS258)</f>
        <v>32</v>
      </c>
      <c r="AS258" s="1" t="str">
        <f t="shared" si="130"/>
        <v>00</v>
      </c>
      <c r="AU258" s="1" t="str">
        <f t="shared" si="131"/>
        <v>00</v>
      </c>
      <c r="AV258" s="1">
        <f>COUNTIF($AS$176:$AS257,$AS258)</f>
        <v>32</v>
      </c>
      <c r="AW258" s="8" t="str">
        <f t="shared" si="132"/>
        <v>Ignore me</v>
      </c>
      <c r="AX258" s="271">
        <f t="array" ref="AX258">IF(SUM($C$204:$C$210)=0,$D$83,MIN(IF($C$204:$C$210&gt;0,$B$204:$B$210)))</f>
        <v>44739</v>
      </c>
      <c r="AY258" s="271">
        <f t="array" ref="AY258">IF(SUM($C$204:$C$210)=0,$AB$83,MAX(IF($C$204:$C$210&gt;0,$B$204:$B$210)))</f>
        <v>44745</v>
      </c>
      <c r="AZ258" s="272">
        <f t="shared" si="151"/>
        <v>0</v>
      </c>
      <c r="BA258" s="234">
        <f t="shared" si="135"/>
        <v>0</v>
      </c>
      <c r="BB258" s="273">
        <f>$BW$170</f>
        <v>0</v>
      </c>
      <c r="BC258" s="234">
        <f t="shared" si="136"/>
        <v>0</v>
      </c>
      <c r="BD258" s="273">
        <f>$BW$170</f>
        <v>0</v>
      </c>
      <c r="BE258" s="234">
        <f t="shared" si="137"/>
        <v>0</v>
      </c>
      <c r="BF258" s="273">
        <f>$BW$170</f>
        <v>0</v>
      </c>
      <c r="BG258" s="234">
        <f t="shared" si="138"/>
        <v>0</v>
      </c>
      <c r="BH258" s="273">
        <f>$BW$170</f>
        <v>0</v>
      </c>
      <c r="BI258" s="234">
        <f t="shared" si="139"/>
        <v>0</v>
      </c>
      <c r="BJ258" s="273">
        <f>$BW$170</f>
        <v>0</v>
      </c>
      <c r="BK258" s="234">
        <f t="shared" si="140"/>
        <v>0</v>
      </c>
      <c r="BL258" s="273">
        <f>$BW$170</f>
        <v>0</v>
      </c>
      <c r="BM258" s="234">
        <f t="shared" si="141"/>
        <v>0</v>
      </c>
      <c r="BN258" s="273">
        <f>$BW$170</f>
        <v>0</v>
      </c>
      <c r="BO258" s="234">
        <f t="shared" si="142"/>
        <v>0</v>
      </c>
      <c r="BP258" s="273">
        <f>$BW$170</f>
        <v>0</v>
      </c>
      <c r="BQ258" s="234">
        <f t="shared" si="143"/>
        <v>0</v>
      </c>
      <c r="BR258" s="273">
        <f>$BW$170</f>
        <v>0</v>
      </c>
      <c r="BS258" s="234">
        <f t="shared" si="144"/>
        <v>0</v>
      </c>
      <c r="BT258" s="273">
        <f>$BW$170</f>
        <v>0</v>
      </c>
      <c r="BU258" s="234">
        <f t="shared" si="145"/>
        <v>0</v>
      </c>
      <c r="BV258" s="273">
        <f>$BW$170</f>
        <v>0</v>
      </c>
      <c r="BW258" s="234">
        <f t="shared" si="146"/>
        <v>0</v>
      </c>
      <c r="BX258" s="273">
        <f>$BW$170</f>
        <v>0</v>
      </c>
      <c r="BY258" s="234">
        <f t="shared" si="147"/>
        <v>0</v>
      </c>
      <c r="BZ258" s="273">
        <f>$BW$170</f>
        <v>0</v>
      </c>
      <c r="CA258" s="234">
        <f t="shared" si="148"/>
        <v>0</v>
      </c>
      <c r="CB258" s="273">
        <f>$BW$170</f>
        <v>0</v>
      </c>
      <c r="CC258" s="234">
        <f t="shared" si="149"/>
        <v>0</v>
      </c>
      <c r="CD258" s="273">
        <f>$BW$170</f>
        <v>0</v>
      </c>
      <c r="CE258" s="234">
        <f t="shared" si="150"/>
        <v>0</v>
      </c>
      <c r="CF258" s="273">
        <f>$BW$170</f>
        <v>0</v>
      </c>
      <c r="CG258" s="158">
        <v>0</v>
      </c>
      <c r="CH258" s="158">
        <v>0</v>
      </c>
      <c r="CI258" s="158">
        <v>0</v>
      </c>
    </row>
    <row r="259" spans="43:87" hidden="1" x14ac:dyDescent="0.2">
      <c r="AQ259" s="61"/>
      <c r="AR259" s="1">
        <f>COUNTIF($AS$176:$AS258,$AS259)</f>
        <v>33</v>
      </c>
      <c r="AS259" s="1" t="str">
        <f t="shared" si="130"/>
        <v>00</v>
      </c>
      <c r="AU259" s="1" t="str">
        <f t="shared" si="131"/>
        <v>00</v>
      </c>
      <c r="AV259" s="1">
        <f>COUNTIF($AS$176:$AS258,$AS259)</f>
        <v>33</v>
      </c>
      <c r="AW259" s="8" t="str">
        <f t="shared" si="132"/>
        <v>Ignore me</v>
      </c>
      <c r="AX259" s="271">
        <f t="array" ref="AX259">IF(SUM($C$204:$C$210)=0,$D$83,MIN(IF($C$204:$C$210&gt;0,$B$204:$B$210)))</f>
        <v>44739</v>
      </c>
      <c r="AY259" s="271">
        <f t="array" ref="AY259">IF(SUM($C$204:$C$210)=0,$AB$83,MAX(IF($C$204:$C$210&gt;0,$B$204:$B$210)))</f>
        <v>44745</v>
      </c>
      <c r="AZ259" s="272">
        <f t="shared" si="151"/>
        <v>0</v>
      </c>
      <c r="BA259" s="234">
        <f t="shared" si="135"/>
        <v>0</v>
      </c>
      <c r="BB259" s="273">
        <f>$BW$171</f>
        <v>0</v>
      </c>
      <c r="BC259" s="234">
        <f t="shared" si="136"/>
        <v>0</v>
      </c>
      <c r="BD259" s="273">
        <f>$BW$171</f>
        <v>0</v>
      </c>
      <c r="BE259" s="234">
        <f t="shared" si="137"/>
        <v>0</v>
      </c>
      <c r="BF259" s="273">
        <f>$BW$171</f>
        <v>0</v>
      </c>
      <c r="BG259" s="234">
        <f t="shared" si="138"/>
        <v>0</v>
      </c>
      <c r="BH259" s="273">
        <f>$BW$171</f>
        <v>0</v>
      </c>
      <c r="BI259" s="234">
        <f t="shared" si="139"/>
        <v>0</v>
      </c>
      <c r="BJ259" s="273">
        <f>$BW$171</f>
        <v>0</v>
      </c>
      <c r="BK259" s="234">
        <f t="shared" si="140"/>
        <v>0</v>
      </c>
      <c r="BL259" s="273">
        <f>$BW$171</f>
        <v>0</v>
      </c>
      <c r="BM259" s="234">
        <f t="shared" si="141"/>
        <v>0</v>
      </c>
      <c r="BN259" s="273">
        <f>$BW$171</f>
        <v>0</v>
      </c>
      <c r="BO259" s="234">
        <f t="shared" si="142"/>
        <v>0</v>
      </c>
      <c r="BP259" s="273">
        <f>$BW$171</f>
        <v>0</v>
      </c>
      <c r="BQ259" s="234">
        <f t="shared" si="143"/>
        <v>0</v>
      </c>
      <c r="BR259" s="273">
        <f>$BW$171</f>
        <v>0</v>
      </c>
      <c r="BS259" s="234">
        <f t="shared" si="144"/>
        <v>0</v>
      </c>
      <c r="BT259" s="273">
        <f>$BW$171</f>
        <v>0</v>
      </c>
      <c r="BU259" s="234">
        <f t="shared" si="145"/>
        <v>0</v>
      </c>
      <c r="BV259" s="273">
        <f>$BW$171</f>
        <v>0</v>
      </c>
      <c r="BW259" s="234">
        <f t="shared" si="146"/>
        <v>0</v>
      </c>
      <c r="BX259" s="273">
        <f>$BW$171</f>
        <v>0</v>
      </c>
      <c r="BY259" s="234">
        <f t="shared" si="147"/>
        <v>0</v>
      </c>
      <c r="BZ259" s="273">
        <f>$BW$171</f>
        <v>0</v>
      </c>
      <c r="CA259" s="234">
        <f t="shared" si="148"/>
        <v>0</v>
      </c>
      <c r="CB259" s="273">
        <f>$BW$171</f>
        <v>0</v>
      </c>
      <c r="CC259" s="234">
        <f t="shared" si="149"/>
        <v>0</v>
      </c>
      <c r="CD259" s="273">
        <f>$BW$171</f>
        <v>0</v>
      </c>
      <c r="CE259" s="234">
        <f t="shared" si="150"/>
        <v>0</v>
      </c>
      <c r="CF259" s="273">
        <f>$BW$171</f>
        <v>0</v>
      </c>
      <c r="CG259" s="158">
        <v>0</v>
      </c>
      <c r="CH259" s="158">
        <v>0</v>
      </c>
      <c r="CI259" s="158">
        <v>0</v>
      </c>
    </row>
    <row r="260" spans="43:87" hidden="1" x14ac:dyDescent="0.2">
      <c r="AQ260" s="61"/>
      <c r="AR260" s="1">
        <f>COUNTIF($AS$176:$AS259,$AS260)</f>
        <v>34</v>
      </c>
      <c r="AS260" s="1" t="str">
        <f t="shared" si="130"/>
        <v>00</v>
      </c>
      <c r="AU260" s="1" t="str">
        <f t="shared" si="131"/>
        <v>00</v>
      </c>
      <c r="AV260" s="1">
        <f>COUNTIF($AS$176:$AS259,$AS260)</f>
        <v>34</v>
      </c>
      <c r="AW260" s="8" t="str">
        <f t="shared" si="132"/>
        <v>Ignore me</v>
      </c>
      <c r="AX260" s="271">
        <f t="array" ref="AX260">IF(SUM($C$204:$C$210)=0,$D$83,MIN(IF($C$204:$C$210&gt;0,$B$204:$B$210)))</f>
        <v>44739</v>
      </c>
      <c r="AY260" s="271">
        <f t="array" ref="AY260">IF(SUM($C$204:$C$210)=0,$AB$83,MAX(IF($C$204:$C$210&gt;0,$B$204:$B$210)))</f>
        <v>44745</v>
      </c>
      <c r="AZ260" s="272">
        <f t="shared" ref="AZ260:AZ265" si="152">$H$109</f>
        <v>0</v>
      </c>
      <c r="BA260" s="234">
        <f t="shared" si="135"/>
        <v>0</v>
      </c>
      <c r="BB260" s="273">
        <f>$BW$166</f>
        <v>0</v>
      </c>
      <c r="BC260" s="234">
        <f t="shared" si="136"/>
        <v>0</v>
      </c>
      <c r="BD260" s="273">
        <f>$BW$166</f>
        <v>0</v>
      </c>
      <c r="BE260" s="234">
        <f t="shared" si="137"/>
        <v>0</v>
      </c>
      <c r="BF260" s="273">
        <f>$BW$166</f>
        <v>0</v>
      </c>
      <c r="BG260" s="234">
        <f t="shared" si="138"/>
        <v>0</v>
      </c>
      <c r="BH260" s="273">
        <f>$BW$166</f>
        <v>0</v>
      </c>
      <c r="BI260" s="234">
        <f t="shared" si="139"/>
        <v>0</v>
      </c>
      <c r="BJ260" s="273">
        <f>$BW$166</f>
        <v>0</v>
      </c>
      <c r="BK260" s="234">
        <f t="shared" si="140"/>
        <v>0</v>
      </c>
      <c r="BL260" s="273">
        <f>$BW$166</f>
        <v>0</v>
      </c>
      <c r="BM260" s="234">
        <f t="shared" si="141"/>
        <v>0</v>
      </c>
      <c r="BN260" s="273">
        <f>$BW$166</f>
        <v>0</v>
      </c>
      <c r="BO260" s="234">
        <f t="shared" si="142"/>
        <v>0</v>
      </c>
      <c r="BP260" s="273">
        <f>$BW$166</f>
        <v>0</v>
      </c>
      <c r="BQ260" s="234">
        <f t="shared" si="143"/>
        <v>0</v>
      </c>
      <c r="BR260" s="273">
        <f>$BW$166</f>
        <v>0</v>
      </c>
      <c r="BS260" s="234">
        <f t="shared" si="144"/>
        <v>0</v>
      </c>
      <c r="BT260" s="273">
        <f>$BW$166</f>
        <v>0</v>
      </c>
      <c r="BU260" s="234">
        <f t="shared" si="145"/>
        <v>0</v>
      </c>
      <c r="BV260" s="273">
        <f>$BW$166</f>
        <v>0</v>
      </c>
      <c r="BW260" s="234">
        <f t="shared" si="146"/>
        <v>0</v>
      </c>
      <c r="BX260" s="273">
        <f>$BW$166</f>
        <v>0</v>
      </c>
      <c r="BY260" s="234">
        <f t="shared" si="147"/>
        <v>0</v>
      </c>
      <c r="BZ260" s="273">
        <f>$BW$166</f>
        <v>0</v>
      </c>
      <c r="CA260" s="234">
        <f t="shared" si="148"/>
        <v>0</v>
      </c>
      <c r="CB260" s="273">
        <f>$BW$166</f>
        <v>0</v>
      </c>
      <c r="CC260" s="234">
        <f t="shared" si="149"/>
        <v>0</v>
      </c>
      <c r="CD260" s="273">
        <f>$BW$166</f>
        <v>0</v>
      </c>
      <c r="CE260" s="234">
        <f t="shared" si="150"/>
        <v>0</v>
      </c>
      <c r="CF260" s="273">
        <f>$BW$166</f>
        <v>0</v>
      </c>
      <c r="CG260" s="158">
        <v>0</v>
      </c>
      <c r="CH260" s="158">
        <v>0</v>
      </c>
      <c r="CI260" s="158">
        <v>0</v>
      </c>
    </row>
    <row r="261" spans="43:87" hidden="1" x14ac:dyDescent="0.2">
      <c r="AQ261" s="61"/>
      <c r="AR261" s="1">
        <f>COUNTIF($AS$176:$AS260,$AS261)</f>
        <v>35</v>
      </c>
      <c r="AS261" s="1" t="str">
        <f t="shared" si="130"/>
        <v>00</v>
      </c>
      <c r="AU261" s="1" t="str">
        <f t="shared" si="131"/>
        <v>00</v>
      </c>
      <c r="AV261" s="1">
        <f>COUNTIF($AS$176:$AS260,$AS261)</f>
        <v>35</v>
      </c>
      <c r="AW261" s="8" t="str">
        <f t="shared" si="132"/>
        <v>Ignore me</v>
      </c>
      <c r="AX261" s="271">
        <f t="array" ref="AX261">IF(SUM($C$204:$C$210)=0,$D$83,MIN(IF($C$204:$C$210&gt;0,$B$204:$B$210)))</f>
        <v>44739</v>
      </c>
      <c r="AY261" s="271">
        <f t="array" ref="AY261">IF(SUM($C$204:$C$210)=0,$AB$83,MAX(IF($C$204:$C$210&gt;0,$B$204:$B$210)))</f>
        <v>44745</v>
      </c>
      <c r="AZ261" s="272">
        <f t="shared" si="152"/>
        <v>0</v>
      </c>
      <c r="BA261" s="234">
        <f t="shared" si="135"/>
        <v>0</v>
      </c>
      <c r="BB261" s="273">
        <f>$BW$167</f>
        <v>0</v>
      </c>
      <c r="BC261" s="234">
        <f t="shared" si="136"/>
        <v>0</v>
      </c>
      <c r="BD261" s="273">
        <f>$BW$167</f>
        <v>0</v>
      </c>
      <c r="BE261" s="234">
        <f t="shared" si="137"/>
        <v>0</v>
      </c>
      <c r="BF261" s="273">
        <f>$BW$167</f>
        <v>0</v>
      </c>
      <c r="BG261" s="234">
        <f t="shared" si="138"/>
        <v>0</v>
      </c>
      <c r="BH261" s="273">
        <f>$BW$167</f>
        <v>0</v>
      </c>
      <c r="BI261" s="234">
        <f t="shared" si="139"/>
        <v>0</v>
      </c>
      <c r="BJ261" s="273">
        <f>$BW$167</f>
        <v>0</v>
      </c>
      <c r="BK261" s="234">
        <f t="shared" si="140"/>
        <v>0</v>
      </c>
      <c r="BL261" s="273">
        <f>$BW$167</f>
        <v>0</v>
      </c>
      <c r="BM261" s="234">
        <f t="shared" si="141"/>
        <v>0</v>
      </c>
      <c r="BN261" s="273">
        <f>$BW$167</f>
        <v>0</v>
      </c>
      <c r="BO261" s="234">
        <f t="shared" si="142"/>
        <v>0</v>
      </c>
      <c r="BP261" s="273">
        <f>$BW$167</f>
        <v>0</v>
      </c>
      <c r="BQ261" s="234">
        <f t="shared" si="143"/>
        <v>0</v>
      </c>
      <c r="BR261" s="273">
        <f>$BW$167</f>
        <v>0</v>
      </c>
      <c r="BS261" s="234">
        <f t="shared" si="144"/>
        <v>0</v>
      </c>
      <c r="BT261" s="273">
        <f>$BW$167</f>
        <v>0</v>
      </c>
      <c r="BU261" s="234">
        <f t="shared" si="145"/>
        <v>0</v>
      </c>
      <c r="BV261" s="273">
        <f>$BW$167</f>
        <v>0</v>
      </c>
      <c r="BW261" s="234">
        <f t="shared" si="146"/>
        <v>0</v>
      </c>
      <c r="BX261" s="273">
        <f>$BW$167</f>
        <v>0</v>
      </c>
      <c r="BY261" s="234">
        <f t="shared" si="147"/>
        <v>0</v>
      </c>
      <c r="BZ261" s="273">
        <f>$BW$167</f>
        <v>0</v>
      </c>
      <c r="CA261" s="234">
        <f t="shared" si="148"/>
        <v>0</v>
      </c>
      <c r="CB261" s="273">
        <f>$BW$167</f>
        <v>0</v>
      </c>
      <c r="CC261" s="234">
        <f t="shared" si="149"/>
        <v>0</v>
      </c>
      <c r="CD261" s="273">
        <f>$BW$167</f>
        <v>0</v>
      </c>
      <c r="CE261" s="234">
        <f t="shared" si="150"/>
        <v>0</v>
      </c>
      <c r="CF261" s="273">
        <f>$BW$167</f>
        <v>0</v>
      </c>
      <c r="CG261" s="158">
        <v>0</v>
      </c>
      <c r="CH261" s="158">
        <v>0</v>
      </c>
      <c r="CI261" s="158">
        <v>0</v>
      </c>
    </row>
    <row r="262" spans="43:87" hidden="1" x14ac:dyDescent="0.2">
      <c r="AQ262" s="61"/>
      <c r="AR262" s="1">
        <f>COUNTIF($AS$176:$AS261,$AS262)</f>
        <v>36</v>
      </c>
      <c r="AS262" s="1" t="str">
        <f t="shared" si="130"/>
        <v>00</v>
      </c>
      <c r="AU262" s="1" t="str">
        <f t="shared" si="131"/>
        <v>00</v>
      </c>
      <c r="AV262" s="1">
        <f>COUNTIF($AS$176:$AS261,$AS262)</f>
        <v>36</v>
      </c>
      <c r="AW262" s="8" t="str">
        <f t="shared" si="132"/>
        <v>Ignore me</v>
      </c>
      <c r="AX262" s="271">
        <f t="array" ref="AX262">IF(SUM($C$204:$C$210)=0,$D$83,MIN(IF($C$204:$C$210&gt;0,$B$204:$B$210)))</f>
        <v>44739</v>
      </c>
      <c r="AY262" s="271">
        <f t="array" ref="AY262">IF(SUM($C$204:$C$210)=0,$AB$83,MAX(IF($C$204:$C$210&gt;0,$B$204:$B$210)))</f>
        <v>44745</v>
      </c>
      <c r="AZ262" s="272">
        <f t="shared" si="152"/>
        <v>0</v>
      </c>
      <c r="BA262" s="234">
        <f t="shared" si="135"/>
        <v>0</v>
      </c>
      <c r="BB262" s="273">
        <f>$BW$168</f>
        <v>0</v>
      </c>
      <c r="BC262" s="234">
        <f t="shared" si="136"/>
        <v>0</v>
      </c>
      <c r="BD262" s="273">
        <f>$BW$168</f>
        <v>0</v>
      </c>
      <c r="BE262" s="234">
        <f t="shared" si="137"/>
        <v>0</v>
      </c>
      <c r="BF262" s="273">
        <f>$BW$168</f>
        <v>0</v>
      </c>
      <c r="BG262" s="234">
        <f t="shared" si="138"/>
        <v>0</v>
      </c>
      <c r="BH262" s="273">
        <f>$BW$168</f>
        <v>0</v>
      </c>
      <c r="BI262" s="234">
        <f t="shared" si="139"/>
        <v>0</v>
      </c>
      <c r="BJ262" s="273">
        <f>$BW$168</f>
        <v>0</v>
      </c>
      <c r="BK262" s="234">
        <f t="shared" si="140"/>
        <v>0</v>
      </c>
      <c r="BL262" s="273">
        <f>$BW$168</f>
        <v>0</v>
      </c>
      <c r="BM262" s="234">
        <f t="shared" si="141"/>
        <v>0</v>
      </c>
      <c r="BN262" s="273">
        <f>$BW$168</f>
        <v>0</v>
      </c>
      <c r="BO262" s="234">
        <f t="shared" si="142"/>
        <v>0</v>
      </c>
      <c r="BP262" s="273">
        <f>$BW$168</f>
        <v>0</v>
      </c>
      <c r="BQ262" s="234">
        <f t="shared" si="143"/>
        <v>0</v>
      </c>
      <c r="BR262" s="273">
        <f>$BW$168</f>
        <v>0</v>
      </c>
      <c r="BS262" s="234">
        <f t="shared" si="144"/>
        <v>0</v>
      </c>
      <c r="BT262" s="273">
        <f>$BW$168</f>
        <v>0</v>
      </c>
      <c r="BU262" s="234">
        <f t="shared" si="145"/>
        <v>0</v>
      </c>
      <c r="BV262" s="273">
        <f>$BW$168</f>
        <v>0</v>
      </c>
      <c r="BW262" s="234">
        <f t="shared" si="146"/>
        <v>0</v>
      </c>
      <c r="BX262" s="273">
        <f>$BW$168</f>
        <v>0</v>
      </c>
      <c r="BY262" s="234">
        <f t="shared" si="147"/>
        <v>0</v>
      </c>
      <c r="BZ262" s="273">
        <f>$BW$168</f>
        <v>0</v>
      </c>
      <c r="CA262" s="234">
        <f t="shared" si="148"/>
        <v>0</v>
      </c>
      <c r="CB262" s="273">
        <f>$BW$168</f>
        <v>0</v>
      </c>
      <c r="CC262" s="234">
        <f t="shared" si="149"/>
        <v>0</v>
      </c>
      <c r="CD262" s="273">
        <f>$BW$168</f>
        <v>0</v>
      </c>
      <c r="CE262" s="234">
        <f t="shared" si="150"/>
        <v>0</v>
      </c>
      <c r="CF262" s="273">
        <f>$BW$168</f>
        <v>0</v>
      </c>
      <c r="CG262" s="158">
        <v>0</v>
      </c>
      <c r="CH262" s="158">
        <v>0</v>
      </c>
      <c r="CI262" s="158">
        <v>0</v>
      </c>
    </row>
    <row r="263" spans="43:87" hidden="1" x14ac:dyDescent="0.2">
      <c r="AQ263" s="61"/>
      <c r="AR263" s="1">
        <f>COUNTIF($AS$176:$AS262,$AS263)</f>
        <v>37</v>
      </c>
      <c r="AS263" s="1" t="str">
        <f t="shared" si="130"/>
        <v>00</v>
      </c>
      <c r="AU263" s="1" t="str">
        <f t="shared" si="131"/>
        <v>00</v>
      </c>
      <c r="AV263" s="1">
        <f>COUNTIF($AS$176:$AS262,$AS263)</f>
        <v>37</v>
      </c>
      <c r="AW263" s="8" t="str">
        <f t="shared" si="132"/>
        <v>Ignore me</v>
      </c>
      <c r="AX263" s="271">
        <f t="array" ref="AX263">IF(SUM($C$204:$C$210)=0,$D$83,MIN(IF($C$204:$C$210&gt;0,$B$204:$B$210)))</f>
        <v>44739</v>
      </c>
      <c r="AY263" s="271">
        <f t="array" ref="AY263">IF(SUM($C$204:$C$210)=0,$AB$83,MAX(IF($C$204:$C$210&gt;0,$B$204:$B$210)))</f>
        <v>44745</v>
      </c>
      <c r="AZ263" s="272">
        <f t="shared" si="152"/>
        <v>0</v>
      </c>
      <c r="BA263" s="234">
        <f t="shared" si="135"/>
        <v>0</v>
      </c>
      <c r="BB263" s="273">
        <f>$BW$169</f>
        <v>0</v>
      </c>
      <c r="BC263" s="234">
        <f t="shared" si="136"/>
        <v>0</v>
      </c>
      <c r="BD263" s="273">
        <f>$BW$169</f>
        <v>0</v>
      </c>
      <c r="BE263" s="234">
        <f t="shared" si="137"/>
        <v>0</v>
      </c>
      <c r="BF263" s="273">
        <f>$BW$169</f>
        <v>0</v>
      </c>
      <c r="BG263" s="234">
        <f t="shared" si="138"/>
        <v>0</v>
      </c>
      <c r="BH263" s="273">
        <f>$BW$169</f>
        <v>0</v>
      </c>
      <c r="BI263" s="234">
        <f t="shared" si="139"/>
        <v>0</v>
      </c>
      <c r="BJ263" s="273">
        <f>$BW$169</f>
        <v>0</v>
      </c>
      <c r="BK263" s="234">
        <f t="shared" si="140"/>
        <v>0</v>
      </c>
      <c r="BL263" s="273">
        <f>$BW$169</f>
        <v>0</v>
      </c>
      <c r="BM263" s="234">
        <f t="shared" si="141"/>
        <v>0</v>
      </c>
      <c r="BN263" s="273">
        <f>$BW$169</f>
        <v>0</v>
      </c>
      <c r="BO263" s="234">
        <f t="shared" si="142"/>
        <v>0</v>
      </c>
      <c r="BP263" s="273">
        <f>$BW$169</f>
        <v>0</v>
      </c>
      <c r="BQ263" s="234">
        <f t="shared" si="143"/>
        <v>0</v>
      </c>
      <c r="BR263" s="273">
        <f>$BW$169</f>
        <v>0</v>
      </c>
      <c r="BS263" s="234">
        <f t="shared" si="144"/>
        <v>0</v>
      </c>
      <c r="BT263" s="273">
        <f>$BW$169</f>
        <v>0</v>
      </c>
      <c r="BU263" s="234">
        <f t="shared" si="145"/>
        <v>0</v>
      </c>
      <c r="BV263" s="273">
        <f>$BW$169</f>
        <v>0</v>
      </c>
      <c r="BW263" s="234">
        <f t="shared" si="146"/>
        <v>0</v>
      </c>
      <c r="BX263" s="273">
        <f>$BW$169</f>
        <v>0</v>
      </c>
      <c r="BY263" s="234">
        <f t="shared" si="147"/>
        <v>0</v>
      </c>
      <c r="BZ263" s="273">
        <f>$BW$169</f>
        <v>0</v>
      </c>
      <c r="CA263" s="234">
        <f t="shared" si="148"/>
        <v>0</v>
      </c>
      <c r="CB263" s="273">
        <f>$BW$169</f>
        <v>0</v>
      </c>
      <c r="CC263" s="234">
        <f t="shared" si="149"/>
        <v>0</v>
      </c>
      <c r="CD263" s="273">
        <f>$BW$169</f>
        <v>0</v>
      </c>
      <c r="CE263" s="234">
        <f t="shared" si="150"/>
        <v>0</v>
      </c>
      <c r="CF263" s="273">
        <f>$BW$169</f>
        <v>0</v>
      </c>
      <c r="CG263" s="158">
        <v>0</v>
      </c>
      <c r="CH263" s="158">
        <v>0</v>
      </c>
      <c r="CI263" s="158">
        <v>0</v>
      </c>
    </row>
    <row r="264" spans="43:87" hidden="1" x14ac:dyDescent="0.2">
      <c r="AQ264" s="61"/>
      <c r="AR264" s="1">
        <f>COUNTIF($AS$176:$AS263,$AS264)</f>
        <v>38</v>
      </c>
      <c r="AS264" s="1" t="str">
        <f t="shared" si="130"/>
        <v>00</v>
      </c>
      <c r="AU264" s="1" t="str">
        <f t="shared" si="131"/>
        <v>00</v>
      </c>
      <c r="AV264" s="1">
        <f>COUNTIF($AS$176:$AS263,$AS264)</f>
        <v>38</v>
      </c>
      <c r="AW264" s="8" t="str">
        <f t="shared" si="132"/>
        <v>Ignore me</v>
      </c>
      <c r="AX264" s="271">
        <f t="array" ref="AX264">IF(SUM($C$204:$C$210)=0,$D$83,MIN(IF($C$204:$C$210&gt;0,$B$204:$B$210)))</f>
        <v>44739</v>
      </c>
      <c r="AY264" s="271">
        <f t="array" ref="AY264">IF(SUM($C$204:$C$210)=0,$AB$83,MAX(IF($C$204:$C$210&gt;0,$B$204:$B$210)))</f>
        <v>44745</v>
      </c>
      <c r="AZ264" s="272">
        <f t="shared" si="152"/>
        <v>0</v>
      </c>
      <c r="BA264" s="234">
        <f t="shared" si="135"/>
        <v>0</v>
      </c>
      <c r="BB264" s="273">
        <f>$BW$170</f>
        <v>0</v>
      </c>
      <c r="BC264" s="234">
        <f t="shared" si="136"/>
        <v>0</v>
      </c>
      <c r="BD264" s="273">
        <f>$BW$170</f>
        <v>0</v>
      </c>
      <c r="BE264" s="234">
        <f t="shared" si="137"/>
        <v>0</v>
      </c>
      <c r="BF264" s="273">
        <f>$BW$170</f>
        <v>0</v>
      </c>
      <c r="BG264" s="234">
        <f t="shared" si="138"/>
        <v>0</v>
      </c>
      <c r="BH264" s="273">
        <f>$BW$170</f>
        <v>0</v>
      </c>
      <c r="BI264" s="234">
        <f t="shared" si="139"/>
        <v>0</v>
      </c>
      <c r="BJ264" s="273">
        <f>$BW$170</f>
        <v>0</v>
      </c>
      <c r="BK264" s="234">
        <f t="shared" si="140"/>
        <v>0</v>
      </c>
      <c r="BL264" s="273">
        <f>$BW$170</f>
        <v>0</v>
      </c>
      <c r="BM264" s="234">
        <f t="shared" si="141"/>
        <v>0</v>
      </c>
      <c r="BN264" s="273">
        <f>$BW$170</f>
        <v>0</v>
      </c>
      <c r="BO264" s="234">
        <f t="shared" si="142"/>
        <v>0</v>
      </c>
      <c r="BP264" s="273">
        <f>$BW$170</f>
        <v>0</v>
      </c>
      <c r="BQ264" s="234">
        <f t="shared" si="143"/>
        <v>0</v>
      </c>
      <c r="BR264" s="273">
        <f>$BW$170</f>
        <v>0</v>
      </c>
      <c r="BS264" s="234">
        <f t="shared" si="144"/>
        <v>0</v>
      </c>
      <c r="BT264" s="273">
        <f>$BW$170</f>
        <v>0</v>
      </c>
      <c r="BU264" s="234">
        <f t="shared" si="145"/>
        <v>0</v>
      </c>
      <c r="BV264" s="273">
        <f>$BW$170</f>
        <v>0</v>
      </c>
      <c r="BW264" s="234">
        <f t="shared" si="146"/>
        <v>0</v>
      </c>
      <c r="BX264" s="273">
        <f>$BW$170</f>
        <v>0</v>
      </c>
      <c r="BY264" s="234">
        <f t="shared" si="147"/>
        <v>0</v>
      </c>
      <c r="BZ264" s="273">
        <f>$BW$170</f>
        <v>0</v>
      </c>
      <c r="CA264" s="234">
        <f t="shared" si="148"/>
        <v>0</v>
      </c>
      <c r="CB264" s="273">
        <f>$BW$170</f>
        <v>0</v>
      </c>
      <c r="CC264" s="234">
        <f t="shared" si="149"/>
        <v>0</v>
      </c>
      <c r="CD264" s="273">
        <f>$BW$170</f>
        <v>0</v>
      </c>
      <c r="CE264" s="234">
        <f t="shared" si="150"/>
        <v>0</v>
      </c>
      <c r="CF264" s="273">
        <f>$BW$170</f>
        <v>0</v>
      </c>
      <c r="CG264" s="158">
        <v>0</v>
      </c>
      <c r="CH264" s="158">
        <v>0</v>
      </c>
      <c r="CI264" s="158">
        <v>0</v>
      </c>
    </row>
    <row r="265" spans="43:87" hidden="1" x14ac:dyDescent="0.2">
      <c r="AQ265" s="61"/>
      <c r="AR265" s="1">
        <f>COUNTIF($AS$176:$AS264,$AS265)</f>
        <v>39</v>
      </c>
      <c r="AS265" s="1" t="str">
        <f t="shared" si="130"/>
        <v>00</v>
      </c>
      <c r="AU265" s="1" t="str">
        <f t="shared" si="131"/>
        <v>00</v>
      </c>
      <c r="AV265" s="1">
        <f>COUNTIF($AS$176:$AS264,$AS265)</f>
        <v>39</v>
      </c>
      <c r="AW265" s="8" t="str">
        <f t="shared" si="132"/>
        <v>Ignore me</v>
      </c>
      <c r="AX265" s="271">
        <f t="array" ref="AX265">IF(SUM($C$204:$C$210)=0,$D$83,MIN(IF($C$204:$C$210&gt;0,$B$204:$B$210)))</f>
        <v>44739</v>
      </c>
      <c r="AY265" s="271">
        <f t="array" ref="AY265">IF(SUM($C$204:$C$210)=0,$AB$83,MAX(IF($C$204:$C$210&gt;0,$B$204:$B$210)))</f>
        <v>44745</v>
      </c>
      <c r="AZ265" s="272">
        <f t="shared" si="152"/>
        <v>0</v>
      </c>
      <c r="BA265" s="234">
        <f t="shared" si="135"/>
        <v>0</v>
      </c>
      <c r="BB265" s="273">
        <f>$BW$171</f>
        <v>0</v>
      </c>
      <c r="BC265" s="234">
        <f t="shared" si="136"/>
        <v>0</v>
      </c>
      <c r="BD265" s="273">
        <f>$BW$171</f>
        <v>0</v>
      </c>
      <c r="BE265" s="234">
        <f t="shared" si="137"/>
        <v>0</v>
      </c>
      <c r="BF265" s="273">
        <f>$BW$171</f>
        <v>0</v>
      </c>
      <c r="BG265" s="234">
        <f t="shared" si="138"/>
        <v>0</v>
      </c>
      <c r="BH265" s="273">
        <f>$BW$171</f>
        <v>0</v>
      </c>
      <c r="BI265" s="234">
        <f t="shared" si="139"/>
        <v>0</v>
      </c>
      <c r="BJ265" s="273">
        <f>$BW$171</f>
        <v>0</v>
      </c>
      <c r="BK265" s="234">
        <f t="shared" si="140"/>
        <v>0</v>
      </c>
      <c r="BL265" s="273">
        <f>$BW$171</f>
        <v>0</v>
      </c>
      <c r="BM265" s="234">
        <f t="shared" si="141"/>
        <v>0</v>
      </c>
      <c r="BN265" s="273">
        <f>$BW$171</f>
        <v>0</v>
      </c>
      <c r="BO265" s="234">
        <f t="shared" si="142"/>
        <v>0</v>
      </c>
      <c r="BP265" s="273">
        <f>$BW$171</f>
        <v>0</v>
      </c>
      <c r="BQ265" s="234">
        <f t="shared" si="143"/>
        <v>0</v>
      </c>
      <c r="BR265" s="273">
        <f>$BW$171</f>
        <v>0</v>
      </c>
      <c r="BS265" s="234">
        <f t="shared" si="144"/>
        <v>0</v>
      </c>
      <c r="BT265" s="273">
        <f>$BW$171</f>
        <v>0</v>
      </c>
      <c r="BU265" s="234">
        <f t="shared" si="145"/>
        <v>0</v>
      </c>
      <c r="BV265" s="273">
        <f>$BW$171</f>
        <v>0</v>
      </c>
      <c r="BW265" s="234">
        <f t="shared" si="146"/>
        <v>0</v>
      </c>
      <c r="BX265" s="273">
        <f>$BW$171</f>
        <v>0</v>
      </c>
      <c r="BY265" s="234">
        <f t="shared" si="147"/>
        <v>0</v>
      </c>
      <c r="BZ265" s="273">
        <f>$BW$171</f>
        <v>0</v>
      </c>
      <c r="CA265" s="234">
        <f t="shared" si="148"/>
        <v>0</v>
      </c>
      <c r="CB265" s="273">
        <f>$BW$171</f>
        <v>0</v>
      </c>
      <c r="CC265" s="234">
        <f t="shared" si="149"/>
        <v>0</v>
      </c>
      <c r="CD265" s="273">
        <f>$BW$171</f>
        <v>0</v>
      </c>
      <c r="CE265" s="234">
        <f t="shared" si="150"/>
        <v>0</v>
      </c>
      <c r="CF265" s="273">
        <f>$BW$171</f>
        <v>0</v>
      </c>
      <c r="CG265" s="158">
        <v>0</v>
      </c>
      <c r="CH265" s="158">
        <v>0</v>
      </c>
      <c r="CI265" s="158">
        <v>0</v>
      </c>
    </row>
    <row r="266" spans="43:87" hidden="1" x14ac:dyDescent="0.2">
      <c r="AQ266" s="61"/>
      <c r="AR266" s="1">
        <f>COUNTIF($AS$176:$AS265,$AS266)</f>
        <v>0</v>
      </c>
      <c r="AS266" s="1" t="str">
        <f t="shared" si="130"/>
        <v>979130</v>
      </c>
      <c r="AU266" s="1" t="str">
        <f t="shared" si="131"/>
        <v>979130</v>
      </c>
      <c r="AV266" s="1">
        <f>COUNTIF($AS$176:$AS265,$AS266)</f>
        <v>0</v>
      </c>
      <c r="AW266" s="8" t="str">
        <f t="shared" si="132"/>
        <v>Claim</v>
      </c>
      <c r="AX266" s="274">
        <f t="array" ref="AX266">MIN(IF($C$176:$C$210&gt;0,$B$176:$B$210))</f>
        <v>44722</v>
      </c>
      <c r="AY266" s="275">
        <f t="array" ref="AY266">MAX(IF($C$176:$C$210&gt;0,$B$176:$B$210))</f>
        <v>44728</v>
      </c>
      <c r="AZ266" s="276">
        <f>$H$107</f>
        <v>9</v>
      </c>
      <c r="BA266" s="277">
        <v>0</v>
      </c>
      <c r="BB266" s="278">
        <v>0</v>
      </c>
      <c r="BC266" s="277">
        <v>0</v>
      </c>
      <c r="BD266" s="278">
        <v>0</v>
      </c>
      <c r="BE266" s="277">
        <v>0</v>
      </c>
      <c r="BF266" s="278">
        <v>0</v>
      </c>
      <c r="BG266" s="277">
        <v>0</v>
      </c>
      <c r="BH266" s="278">
        <v>0</v>
      </c>
      <c r="BI266" s="277">
        <v>0</v>
      </c>
      <c r="BJ266" s="278">
        <v>0</v>
      </c>
      <c r="BK266" s="277">
        <v>0</v>
      </c>
      <c r="BL266" s="278">
        <v>0</v>
      </c>
      <c r="BM266" s="277">
        <v>0</v>
      </c>
      <c r="BN266" s="278">
        <v>0</v>
      </c>
      <c r="BO266" s="277">
        <v>0</v>
      </c>
      <c r="BP266" s="278">
        <v>0</v>
      </c>
      <c r="BQ266" s="277">
        <v>0</v>
      </c>
      <c r="BR266" s="278">
        <v>0</v>
      </c>
      <c r="BS266" s="277">
        <v>0</v>
      </c>
      <c r="BT266" s="278">
        <v>0</v>
      </c>
      <c r="BU266" s="277">
        <v>0</v>
      </c>
      <c r="BV266" s="278">
        <v>0</v>
      </c>
      <c r="BW266" s="277">
        <v>0</v>
      </c>
      <c r="BX266" s="278">
        <v>0</v>
      </c>
      <c r="BY266" s="277">
        <v>0</v>
      </c>
      <c r="BZ266" s="278">
        <v>0</v>
      </c>
      <c r="CA266" s="277">
        <v>0</v>
      </c>
      <c r="CB266" s="278">
        <v>0</v>
      </c>
      <c r="CC266" s="277">
        <v>0</v>
      </c>
      <c r="CD266" s="278">
        <v>0</v>
      </c>
      <c r="CE266" s="277">
        <v>0</v>
      </c>
      <c r="CF266" s="278">
        <v>0</v>
      </c>
      <c r="CG266" s="278">
        <f>T110</f>
        <v>39.558319999999995</v>
      </c>
      <c r="CH266" s="278">
        <v>0</v>
      </c>
      <c r="CI266" s="278">
        <v>0</v>
      </c>
    </row>
    <row r="267" spans="43:87" hidden="1" x14ac:dyDescent="0.2">
      <c r="AQ267" s="61"/>
      <c r="AR267" s="1">
        <f>COUNTIF($AS$176:$AS266,$AS267)</f>
        <v>40</v>
      </c>
      <c r="AS267" s="1" t="str">
        <f t="shared" si="130"/>
        <v>00</v>
      </c>
      <c r="AU267" s="1" t="str">
        <f t="shared" si="131"/>
        <v>00</v>
      </c>
      <c r="AV267" s="1">
        <f>COUNTIF($AS$176:$AS266,$AS267)</f>
        <v>40</v>
      </c>
      <c r="AW267" s="8" t="str">
        <f t="shared" si="132"/>
        <v>Ignore me</v>
      </c>
      <c r="AX267" s="274">
        <f t="array" ref="AX267">MIN(IF($C$176:$C$210&gt;0,$B$176:$B$210))</f>
        <v>44722</v>
      </c>
      <c r="AY267" s="275">
        <f t="array" ref="AY267">MAX(IF($C$176:$C$210&gt;0,$B$176:$B$210))</f>
        <v>44728</v>
      </c>
      <c r="AZ267" s="276">
        <f>$H$108</f>
        <v>0</v>
      </c>
      <c r="BA267" s="277">
        <v>0</v>
      </c>
      <c r="BB267" s="278">
        <v>0</v>
      </c>
      <c r="BC267" s="277">
        <v>0</v>
      </c>
      <c r="BD267" s="278">
        <v>0</v>
      </c>
      <c r="BE267" s="277">
        <v>0</v>
      </c>
      <c r="BF267" s="278">
        <v>0</v>
      </c>
      <c r="BG267" s="277">
        <v>0</v>
      </c>
      <c r="BH267" s="278">
        <v>0</v>
      </c>
      <c r="BI267" s="277">
        <v>0</v>
      </c>
      <c r="BJ267" s="278">
        <v>0</v>
      </c>
      <c r="BK267" s="277">
        <v>0</v>
      </c>
      <c r="BL267" s="278">
        <v>0</v>
      </c>
      <c r="BM267" s="277">
        <v>0</v>
      </c>
      <c r="BN267" s="278">
        <v>0</v>
      </c>
      <c r="BO267" s="277">
        <v>0</v>
      </c>
      <c r="BP267" s="278">
        <v>0</v>
      </c>
      <c r="BQ267" s="277">
        <v>0</v>
      </c>
      <c r="BR267" s="278">
        <v>0</v>
      </c>
      <c r="BS267" s="277">
        <v>0</v>
      </c>
      <c r="BT267" s="278">
        <v>0</v>
      </c>
      <c r="BU267" s="277">
        <v>0</v>
      </c>
      <c r="BV267" s="278">
        <v>0</v>
      </c>
      <c r="BW267" s="277">
        <v>0</v>
      </c>
      <c r="BX267" s="278">
        <v>0</v>
      </c>
      <c r="BY267" s="277">
        <v>0</v>
      </c>
      <c r="BZ267" s="278">
        <v>0</v>
      </c>
      <c r="CA267" s="277">
        <v>0</v>
      </c>
      <c r="CB267" s="278">
        <v>0</v>
      </c>
      <c r="CC267" s="277">
        <v>0</v>
      </c>
      <c r="CD267" s="278">
        <v>0</v>
      </c>
      <c r="CE267" s="277">
        <v>0</v>
      </c>
      <c r="CF267" s="278">
        <v>0</v>
      </c>
      <c r="CG267" s="278">
        <f>X110</f>
        <v>0</v>
      </c>
      <c r="CH267" s="278">
        <v>0</v>
      </c>
      <c r="CI267" s="278">
        <v>0</v>
      </c>
    </row>
    <row r="268" spans="43:87" hidden="1" x14ac:dyDescent="0.2">
      <c r="AQ268" s="61"/>
      <c r="AR268" s="1">
        <f>COUNTIF($AS$176:$AS267,$AS268)</f>
        <v>41</v>
      </c>
      <c r="AS268" s="1" t="str">
        <f t="shared" si="130"/>
        <v>00</v>
      </c>
      <c r="AU268" s="1" t="str">
        <f t="shared" si="131"/>
        <v>00</v>
      </c>
      <c r="AV268" s="1">
        <f>COUNTIF($AS$176:$AS267,$AS268)</f>
        <v>41</v>
      </c>
      <c r="AW268" s="8" t="str">
        <f t="shared" si="132"/>
        <v>Ignore me</v>
      </c>
      <c r="AX268" s="274">
        <f t="array" ref="AX268">MIN(IF($C$176:$C$210&gt;0,$B$176:$B$210))</f>
        <v>44722</v>
      </c>
      <c r="AY268" s="275">
        <f t="array" ref="AY268">MAX(IF($C$176:$C$210&gt;0,$B$176:$B$210))</f>
        <v>44728</v>
      </c>
      <c r="AZ268" s="276">
        <f>$H$109</f>
        <v>0</v>
      </c>
      <c r="BA268" s="277">
        <v>0</v>
      </c>
      <c r="BB268" s="278">
        <v>0</v>
      </c>
      <c r="BC268" s="277">
        <v>0</v>
      </c>
      <c r="BD268" s="278">
        <v>0</v>
      </c>
      <c r="BE268" s="277">
        <v>0</v>
      </c>
      <c r="BF268" s="278">
        <v>0</v>
      </c>
      <c r="BG268" s="277">
        <v>0</v>
      </c>
      <c r="BH268" s="278">
        <v>0</v>
      </c>
      <c r="BI268" s="277">
        <v>0</v>
      </c>
      <c r="BJ268" s="278">
        <v>0</v>
      </c>
      <c r="BK268" s="277">
        <v>0</v>
      </c>
      <c r="BL268" s="278">
        <v>0</v>
      </c>
      <c r="BM268" s="277">
        <v>0</v>
      </c>
      <c r="BN268" s="278">
        <v>0</v>
      </c>
      <c r="BO268" s="277">
        <v>0</v>
      </c>
      <c r="BP268" s="278">
        <v>0</v>
      </c>
      <c r="BQ268" s="277">
        <v>0</v>
      </c>
      <c r="BR268" s="278">
        <v>0</v>
      </c>
      <c r="BS268" s="277">
        <v>0</v>
      </c>
      <c r="BT268" s="278">
        <v>0</v>
      </c>
      <c r="BU268" s="277">
        <v>0</v>
      </c>
      <c r="BV268" s="278">
        <v>0</v>
      </c>
      <c r="BW268" s="277">
        <v>0</v>
      </c>
      <c r="BX268" s="278">
        <v>0</v>
      </c>
      <c r="BY268" s="277">
        <v>0</v>
      </c>
      <c r="BZ268" s="278">
        <v>0</v>
      </c>
      <c r="CA268" s="277">
        <v>0</v>
      </c>
      <c r="CB268" s="278">
        <v>0</v>
      </c>
      <c r="CC268" s="277">
        <v>0</v>
      </c>
      <c r="CD268" s="278">
        <v>0</v>
      </c>
      <c r="CE268" s="277">
        <v>0</v>
      </c>
      <c r="CF268" s="278">
        <v>0</v>
      </c>
      <c r="CG268" s="278">
        <f>AB110</f>
        <v>0</v>
      </c>
      <c r="CH268" s="278">
        <v>0</v>
      </c>
      <c r="CI268" s="278">
        <v>0</v>
      </c>
    </row>
    <row r="269" spans="43:87" hidden="1" x14ac:dyDescent="0.2">
      <c r="AQ269" s="61"/>
      <c r="AR269" s="1">
        <f>COUNTIF($AS$176:$AS268,$AS269)</f>
        <v>0</v>
      </c>
      <c r="AS269" s="1" t="str">
        <f>AZ269&amp;(ROUND((AX269*AY269)*((SUM(BA269:CI269)+3062)/1000000),0))</f>
        <v>96124997</v>
      </c>
      <c r="AU269" s="1" t="str">
        <f t="shared" si="131"/>
        <v>90</v>
      </c>
      <c r="AV269" s="1">
        <f>COUNTIF($AS$176:$AS268,$AS269)</f>
        <v>0</v>
      </c>
      <c r="AW269" s="8" t="str">
        <f t="shared" ref="AW269:AW274" si="153">IF(OR((BA269+BC269+BE269+BG269+BI269+BK269+BM269+BO269+BQ269+BS269+BU269+BW269+BY269+CA269+CC269+CE269+CG269+CH269+CI269)=0,AV269&lt;&gt;0),"Ignore me","Claim")</f>
        <v>Ignore me</v>
      </c>
      <c r="AX269" s="279">
        <f t="array" ref="AX269">MIN(IF($C$176:$C$210&gt;0,$B$176:$B$210))</f>
        <v>44722</v>
      </c>
      <c r="AY269" s="280">
        <f t="array" ref="AY269">MAX(IF($C$176:$C$210&gt;0,$B$176:$B$210))</f>
        <v>44728</v>
      </c>
      <c r="AZ269" s="281">
        <f>$H$107</f>
        <v>9</v>
      </c>
      <c r="BA269" s="282">
        <v>0</v>
      </c>
      <c r="BB269" s="283">
        <v>0</v>
      </c>
      <c r="BC269" s="282">
        <v>0</v>
      </c>
      <c r="BD269" s="283">
        <v>0</v>
      </c>
      <c r="BE269" s="282">
        <v>0</v>
      </c>
      <c r="BF269" s="283">
        <v>0</v>
      </c>
      <c r="BG269" s="282">
        <v>0</v>
      </c>
      <c r="BH269" s="283">
        <v>0</v>
      </c>
      <c r="BI269" s="282">
        <v>0</v>
      </c>
      <c r="BJ269" s="283">
        <v>0</v>
      </c>
      <c r="BK269" s="282">
        <v>0</v>
      </c>
      <c r="BL269" s="283">
        <v>0</v>
      </c>
      <c r="BM269" s="282">
        <v>0</v>
      </c>
      <c r="BN269" s="283">
        <v>0</v>
      </c>
      <c r="BO269" s="282">
        <v>0</v>
      </c>
      <c r="BP269" s="283">
        <v>0</v>
      </c>
      <c r="BQ269" s="282">
        <v>0</v>
      </c>
      <c r="BR269" s="283">
        <v>0</v>
      </c>
      <c r="BS269" s="282">
        <v>0</v>
      </c>
      <c r="BT269" s="283">
        <v>0</v>
      </c>
      <c r="BU269" s="282">
        <v>0</v>
      </c>
      <c r="BV269" s="283">
        <v>0</v>
      </c>
      <c r="BW269" s="282">
        <v>0</v>
      </c>
      <c r="BX269" s="283">
        <v>0</v>
      </c>
      <c r="BY269" s="282">
        <v>0</v>
      </c>
      <c r="BZ269" s="283">
        <v>0</v>
      </c>
      <c r="CA269" s="282">
        <v>0</v>
      </c>
      <c r="CB269" s="283">
        <v>0</v>
      </c>
      <c r="CC269" s="282">
        <v>0</v>
      </c>
      <c r="CD269" s="283">
        <v>0</v>
      </c>
      <c r="CE269" s="282">
        <v>0</v>
      </c>
      <c r="CF269" s="283">
        <v>0</v>
      </c>
      <c r="CG269" s="283">
        <v>0</v>
      </c>
      <c r="CH269" s="283">
        <f>T108</f>
        <v>0</v>
      </c>
      <c r="CI269" s="283">
        <v>0</v>
      </c>
    </row>
    <row r="270" spans="43:87" hidden="1" x14ac:dyDescent="0.2">
      <c r="AQ270" s="61"/>
      <c r="AR270" s="1">
        <f>COUNTIF($AS$176:$AS269,$AS270)</f>
        <v>0</v>
      </c>
      <c r="AS270" s="1" t="str">
        <f>AZ270&amp;(ROUND((AX270*AY270)*((SUM(BA270:CI270)+3062)/1000000),0))</f>
        <v>06124997</v>
      </c>
      <c r="AU270" s="1" t="str">
        <f t="shared" si="131"/>
        <v>00</v>
      </c>
      <c r="AV270" s="1">
        <f>COUNTIF($AS$176:$AS269,$AS270)</f>
        <v>0</v>
      </c>
      <c r="AW270" s="8" t="str">
        <f t="shared" si="153"/>
        <v>Ignore me</v>
      </c>
      <c r="AX270" s="279">
        <f t="array" ref="AX270">MIN(IF($C$176:$C$210&gt;0,$B$176:$B$210))</f>
        <v>44722</v>
      </c>
      <c r="AY270" s="280">
        <f t="array" ref="AY270">MAX(IF($C$176:$C$210&gt;0,$B$176:$B$210))</f>
        <v>44728</v>
      </c>
      <c r="AZ270" s="281">
        <f>$H$108</f>
        <v>0</v>
      </c>
      <c r="BA270" s="282">
        <v>0</v>
      </c>
      <c r="BB270" s="283">
        <v>0</v>
      </c>
      <c r="BC270" s="282">
        <v>0</v>
      </c>
      <c r="BD270" s="283">
        <v>0</v>
      </c>
      <c r="BE270" s="282">
        <v>0</v>
      </c>
      <c r="BF270" s="283">
        <v>0</v>
      </c>
      <c r="BG270" s="282">
        <v>0</v>
      </c>
      <c r="BH270" s="283">
        <v>0</v>
      </c>
      <c r="BI270" s="282">
        <v>0</v>
      </c>
      <c r="BJ270" s="283">
        <v>0</v>
      </c>
      <c r="BK270" s="282">
        <v>0</v>
      </c>
      <c r="BL270" s="283">
        <v>0</v>
      </c>
      <c r="BM270" s="282">
        <v>0</v>
      </c>
      <c r="BN270" s="283">
        <v>0</v>
      </c>
      <c r="BO270" s="282">
        <v>0</v>
      </c>
      <c r="BP270" s="283">
        <v>0</v>
      </c>
      <c r="BQ270" s="282">
        <v>0</v>
      </c>
      <c r="BR270" s="283">
        <v>0</v>
      </c>
      <c r="BS270" s="282">
        <v>0</v>
      </c>
      <c r="BT270" s="283">
        <v>0</v>
      </c>
      <c r="BU270" s="282">
        <v>0</v>
      </c>
      <c r="BV270" s="283">
        <v>0</v>
      </c>
      <c r="BW270" s="282">
        <v>0</v>
      </c>
      <c r="BX270" s="283">
        <v>0</v>
      </c>
      <c r="BY270" s="282">
        <v>0</v>
      </c>
      <c r="BZ270" s="283">
        <v>0</v>
      </c>
      <c r="CA270" s="282">
        <v>0</v>
      </c>
      <c r="CB270" s="283">
        <v>0</v>
      </c>
      <c r="CC270" s="282">
        <v>0</v>
      </c>
      <c r="CD270" s="283">
        <v>0</v>
      </c>
      <c r="CE270" s="282">
        <v>0</v>
      </c>
      <c r="CF270" s="283">
        <v>0</v>
      </c>
      <c r="CG270" s="283">
        <v>0</v>
      </c>
      <c r="CH270" s="283">
        <f>X108</f>
        <v>0</v>
      </c>
      <c r="CI270" s="283">
        <v>0</v>
      </c>
    </row>
    <row r="271" spans="43:87" hidden="1" x14ac:dyDescent="0.2">
      <c r="AQ271" s="61"/>
      <c r="AR271" s="1">
        <f>COUNTIF($AS$176:$AS270,$AS271)</f>
        <v>1</v>
      </c>
      <c r="AS271" s="1" t="str">
        <f>AZ271&amp;(ROUND((AX271*AY271)*((SUM(BA271:CI271)+3062)/1000000),0))</f>
        <v>06124997</v>
      </c>
      <c r="AU271" s="1" t="str">
        <f t="shared" si="131"/>
        <v>00</v>
      </c>
      <c r="AV271" s="1">
        <f>COUNTIF($AS$176:$AS270,$AS271)</f>
        <v>1</v>
      </c>
      <c r="AW271" s="8" t="str">
        <f t="shared" si="153"/>
        <v>Ignore me</v>
      </c>
      <c r="AX271" s="279">
        <f t="array" ref="AX271">MIN(IF($C$176:$C$210&gt;0,$B$176:$B$210))</f>
        <v>44722</v>
      </c>
      <c r="AY271" s="280">
        <f t="array" ref="AY271">MAX(IF($C$176:$C$210&gt;0,$B$176:$B$210))</f>
        <v>44728</v>
      </c>
      <c r="AZ271" s="281">
        <f>$H$109</f>
        <v>0</v>
      </c>
      <c r="BA271" s="282">
        <v>0</v>
      </c>
      <c r="BB271" s="283">
        <v>0</v>
      </c>
      <c r="BC271" s="282">
        <v>0</v>
      </c>
      <c r="BD271" s="283">
        <v>0</v>
      </c>
      <c r="BE271" s="282">
        <v>0</v>
      </c>
      <c r="BF271" s="283">
        <v>0</v>
      </c>
      <c r="BG271" s="282">
        <v>0</v>
      </c>
      <c r="BH271" s="283">
        <v>0</v>
      </c>
      <c r="BI271" s="282">
        <v>0</v>
      </c>
      <c r="BJ271" s="283">
        <v>0</v>
      </c>
      <c r="BK271" s="282">
        <v>0</v>
      </c>
      <c r="BL271" s="283">
        <v>0</v>
      </c>
      <c r="BM271" s="282">
        <v>0</v>
      </c>
      <c r="BN271" s="283">
        <v>0</v>
      </c>
      <c r="BO271" s="282">
        <v>0</v>
      </c>
      <c r="BP271" s="283">
        <v>0</v>
      </c>
      <c r="BQ271" s="282">
        <v>0</v>
      </c>
      <c r="BR271" s="283">
        <v>0</v>
      </c>
      <c r="BS271" s="282">
        <v>0</v>
      </c>
      <c r="BT271" s="283">
        <v>0</v>
      </c>
      <c r="BU271" s="282">
        <v>0</v>
      </c>
      <c r="BV271" s="283">
        <v>0</v>
      </c>
      <c r="BW271" s="282">
        <v>0</v>
      </c>
      <c r="BX271" s="283">
        <v>0</v>
      </c>
      <c r="BY271" s="282">
        <v>0</v>
      </c>
      <c r="BZ271" s="283">
        <v>0</v>
      </c>
      <c r="CA271" s="282">
        <v>0</v>
      </c>
      <c r="CB271" s="283">
        <v>0</v>
      </c>
      <c r="CC271" s="282">
        <v>0</v>
      </c>
      <c r="CD271" s="283">
        <v>0</v>
      </c>
      <c r="CE271" s="282">
        <v>0</v>
      </c>
      <c r="CF271" s="283">
        <v>0</v>
      </c>
      <c r="CG271" s="283">
        <v>0</v>
      </c>
      <c r="CH271" s="283">
        <f>AB108</f>
        <v>0</v>
      </c>
      <c r="CI271" s="283">
        <v>0</v>
      </c>
    </row>
    <row r="272" spans="43:87" hidden="1" x14ac:dyDescent="0.2">
      <c r="AQ272" s="61"/>
      <c r="AR272" s="1">
        <f>COUNTIF($AS$176:$AS271,$AS272)</f>
        <v>0</v>
      </c>
      <c r="AS272" s="1" t="str">
        <f>AZ272&amp;(ROUND((AX272*AY272)*((SUM(BA272:CI272)+3509)/1000000),0))</f>
        <v>97019143</v>
      </c>
      <c r="AU272" s="1" t="str">
        <f t="shared" si="131"/>
        <v>90</v>
      </c>
      <c r="AV272" s="1">
        <f>COUNTIF($AS$176:$AS271,$AS272)</f>
        <v>0</v>
      </c>
      <c r="AW272" s="8" t="str">
        <f t="shared" si="153"/>
        <v>Ignore me</v>
      </c>
      <c r="AX272" s="279">
        <f t="array" ref="AX272">MIN(IF($C$176:$C$210&gt;0,$B$176:$B$210))</f>
        <v>44722</v>
      </c>
      <c r="AY272" s="280">
        <f t="array" ref="AY272">MAX(IF($C$176:$C$210&gt;0,$B$176:$B$210))</f>
        <v>44728</v>
      </c>
      <c r="AZ272" s="281">
        <f>$H$107</f>
        <v>9</v>
      </c>
      <c r="BA272" s="282">
        <v>0</v>
      </c>
      <c r="BB272" s="283">
        <v>0</v>
      </c>
      <c r="BC272" s="282">
        <v>0</v>
      </c>
      <c r="BD272" s="283">
        <v>0</v>
      </c>
      <c r="BE272" s="282">
        <v>0</v>
      </c>
      <c r="BF272" s="283">
        <v>0</v>
      </c>
      <c r="BG272" s="282">
        <v>0</v>
      </c>
      <c r="BH272" s="283">
        <v>0</v>
      </c>
      <c r="BI272" s="282">
        <v>0</v>
      </c>
      <c r="BJ272" s="283">
        <v>0</v>
      </c>
      <c r="BK272" s="282">
        <v>0</v>
      </c>
      <c r="BL272" s="283">
        <v>0</v>
      </c>
      <c r="BM272" s="282">
        <v>0</v>
      </c>
      <c r="BN272" s="283">
        <v>0</v>
      </c>
      <c r="BO272" s="282">
        <v>0</v>
      </c>
      <c r="BP272" s="283">
        <v>0</v>
      </c>
      <c r="BQ272" s="282">
        <v>0</v>
      </c>
      <c r="BR272" s="283">
        <v>0</v>
      </c>
      <c r="BS272" s="282">
        <v>0</v>
      </c>
      <c r="BT272" s="283">
        <v>0</v>
      </c>
      <c r="BU272" s="282">
        <v>0</v>
      </c>
      <c r="BV272" s="283">
        <v>0</v>
      </c>
      <c r="BW272" s="282">
        <v>0</v>
      </c>
      <c r="BX272" s="283">
        <v>0</v>
      </c>
      <c r="BY272" s="282">
        <v>0</v>
      </c>
      <c r="BZ272" s="283">
        <v>0</v>
      </c>
      <c r="CA272" s="282">
        <v>0</v>
      </c>
      <c r="CB272" s="283">
        <v>0</v>
      </c>
      <c r="CC272" s="282">
        <v>0</v>
      </c>
      <c r="CD272" s="283">
        <v>0</v>
      </c>
      <c r="CE272" s="282">
        <v>0</v>
      </c>
      <c r="CF272" s="283">
        <v>0</v>
      </c>
      <c r="CG272" s="283">
        <v>0</v>
      </c>
      <c r="CH272" s="283">
        <v>0</v>
      </c>
      <c r="CI272" s="283">
        <f>T109</f>
        <v>0</v>
      </c>
    </row>
    <row r="273" spans="43:87" hidden="1" x14ac:dyDescent="0.2">
      <c r="AQ273" s="61"/>
      <c r="AR273" s="1">
        <f>COUNTIF($AS$176:$AS272,$AS273)</f>
        <v>0</v>
      </c>
      <c r="AS273" s="1" t="str">
        <f>AZ273&amp;(ROUND((AX273*AY273)*((SUM(BA273:CI273)+3509)/1000000),0))</f>
        <v>07019143</v>
      </c>
      <c r="AU273" s="1" t="str">
        <f t="shared" si="131"/>
        <v>00</v>
      </c>
      <c r="AV273" s="1">
        <f>COUNTIF($AS$176:$AS272,$AS273)</f>
        <v>0</v>
      </c>
      <c r="AW273" s="8" t="str">
        <f t="shared" si="153"/>
        <v>Ignore me</v>
      </c>
      <c r="AX273" s="279">
        <f t="array" ref="AX273">MIN(IF($C$176:$C$210&gt;0,$B$176:$B$210))</f>
        <v>44722</v>
      </c>
      <c r="AY273" s="280">
        <f t="array" ref="AY273">MAX(IF($C$176:$C$210&gt;0,$B$176:$B$210))</f>
        <v>44728</v>
      </c>
      <c r="AZ273" s="281">
        <f>$H$108</f>
        <v>0</v>
      </c>
      <c r="BA273" s="282">
        <v>0</v>
      </c>
      <c r="BB273" s="283">
        <v>0</v>
      </c>
      <c r="BC273" s="282">
        <v>0</v>
      </c>
      <c r="BD273" s="283">
        <v>0</v>
      </c>
      <c r="BE273" s="282">
        <v>0</v>
      </c>
      <c r="BF273" s="283">
        <v>0</v>
      </c>
      <c r="BG273" s="282">
        <v>0</v>
      </c>
      <c r="BH273" s="283">
        <v>0</v>
      </c>
      <c r="BI273" s="282">
        <v>0</v>
      </c>
      <c r="BJ273" s="283">
        <v>0</v>
      </c>
      <c r="BK273" s="282">
        <v>0</v>
      </c>
      <c r="BL273" s="283">
        <v>0</v>
      </c>
      <c r="BM273" s="282">
        <v>0</v>
      </c>
      <c r="BN273" s="283">
        <v>0</v>
      </c>
      <c r="BO273" s="282">
        <v>0</v>
      </c>
      <c r="BP273" s="283">
        <v>0</v>
      </c>
      <c r="BQ273" s="282">
        <v>0</v>
      </c>
      <c r="BR273" s="283">
        <v>0</v>
      </c>
      <c r="BS273" s="282">
        <v>0</v>
      </c>
      <c r="BT273" s="283">
        <v>0</v>
      </c>
      <c r="BU273" s="282">
        <v>0</v>
      </c>
      <c r="BV273" s="283">
        <v>0</v>
      </c>
      <c r="BW273" s="282">
        <v>0</v>
      </c>
      <c r="BX273" s="283">
        <v>0</v>
      </c>
      <c r="BY273" s="282">
        <v>0</v>
      </c>
      <c r="BZ273" s="283">
        <v>0</v>
      </c>
      <c r="CA273" s="282">
        <v>0</v>
      </c>
      <c r="CB273" s="283">
        <v>0</v>
      </c>
      <c r="CC273" s="282">
        <v>0</v>
      </c>
      <c r="CD273" s="283">
        <v>0</v>
      </c>
      <c r="CE273" s="282">
        <v>0</v>
      </c>
      <c r="CF273" s="283">
        <v>0</v>
      </c>
      <c r="CG273" s="283">
        <v>0</v>
      </c>
      <c r="CH273" s="283">
        <v>0</v>
      </c>
      <c r="CI273" s="283">
        <f>X109</f>
        <v>0</v>
      </c>
    </row>
    <row r="274" spans="43:87" hidden="1" x14ac:dyDescent="0.2">
      <c r="AQ274" s="61"/>
      <c r="AR274" s="1">
        <f>COUNTIF($AS$176:$AS273,$AS274)</f>
        <v>1</v>
      </c>
      <c r="AS274" s="1" t="str">
        <f>AZ274&amp;(ROUND((AX274*AY274)*((SUM(BA274:CI274)+3509)/1000000),0))</f>
        <v>07019143</v>
      </c>
      <c r="AU274" s="1" t="str">
        <f t="shared" si="131"/>
        <v>00</v>
      </c>
      <c r="AV274" s="1">
        <f>COUNTIF($AS$176:$AS273,$AS274)</f>
        <v>1</v>
      </c>
      <c r="AW274" s="8" t="str">
        <f t="shared" si="153"/>
        <v>Ignore me</v>
      </c>
      <c r="AX274" s="279">
        <f t="array" ref="AX274">MIN(IF($C$176:$C$210&gt;0,$B$176:$B$210))</f>
        <v>44722</v>
      </c>
      <c r="AY274" s="280">
        <f t="array" ref="AY274">MAX(IF($C$176:$C$210&gt;0,$B$176:$B$210))</f>
        <v>44728</v>
      </c>
      <c r="AZ274" s="281">
        <f>$H$109</f>
        <v>0</v>
      </c>
      <c r="BA274" s="282">
        <v>0</v>
      </c>
      <c r="BB274" s="283">
        <v>0</v>
      </c>
      <c r="BC274" s="282">
        <v>0</v>
      </c>
      <c r="BD274" s="283">
        <v>0</v>
      </c>
      <c r="BE274" s="282">
        <v>0</v>
      </c>
      <c r="BF274" s="283">
        <v>0</v>
      </c>
      <c r="BG274" s="282">
        <v>0</v>
      </c>
      <c r="BH274" s="283">
        <v>0</v>
      </c>
      <c r="BI274" s="282">
        <v>0</v>
      </c>
      <c r="BJ274" s="283">
        <v>0</v>
      </c>
      <c r="BK274" s="282">
        <v>0</v>
      </c>
      <c r="BL274" s="283">
        <v>0</v>
      </c>
      <c r="BM274" s="282">
        <v>0</v>
      </c>
      <c r="BN274" s="283">
        <v>0</v>
      </c>
      <c r="BO274" s="282">
        <v>0</v>
      </c>
      <c r="BP274" s="283">
        <v>0</v>
      </c>
      <c r="BQ274" s="282">
        <v>0</v>
      </c>
      <c r="BR274" s="283">
        <v>0</v>
      </c>
      <c r="BS274" s="282">
        <v>0</v>
      </c>
      <c r="BT274" s="283">
        <v>0</v>
      </c>
      <c r="BU274" s="282">
        <v>0</v>
      </c>
      <c r="BV274" s="283">
        <v>0</v>
      </c>
      <c r="BW274" s="282">
        <v>0</v>
      </c>
      <c r="BX274" s="283">
        <v>0</v>
      </c>
      <c r="BY274" s="282">
        <v>0</v>
      </c>
      <c r="BZ274" s="283">
        <v>0</v>
      </c>
      <c r="CA274" s="282">
        <v>0</v>
      </c>
      <c r="CB274" s="283">
        <v>0</v>
      </c>
      <c r="CC274" s="282">
        <v>0</v>
      </c>
      <c r="CD274" s="283">
        <v>0</v>
      </c>
      <c r="CE274" s="282">
        <v>0</v>
      </c>
      <c r="CF274" s="283">
        <v>0</v>
      </c>
      <c r="CG274" s="283">
        <v>0</v>
      </c>
      <c r="CH274" s="283">
        <v>0</v>
      </c>
      <c r="CI274" s="283">
        <f>AB109</f>
        <v>0</v>
      </c>
    </row>
    <row r="275" spans="43:87" hidden="1" x14ac:dyDescent="0.2">
      <c r="AQ275" s="61"/>
      <c r="AW275" s="8"/>
      <c r="AX275" s="279"/>
      <c r="AY275" s="280"/>
      <c r="AZ275" s="281"/>
      <c r="BA275" s="282"/>
      <c r="BB275" s="283"/>
      <c r="BC275" s="282"/>
      <c r="BD275" s="283"/>
      <c r="BE275" s="282"/>
      <c r="BF275" s="283"/>
      <c r="BG275" s="282"/>
      <c r="BH275" s="283"/>
      <c r="BI275" s="282"/>
      <c r="BJ275" s="283"/>
      <c r="BK275" s="282"/>
      <c r="BL275" s="283"/>
      <c r="BM275" s="282"/>
      <c r="BN275" s="283"/>
      <c r="BO275" s="282"/>
      <c r="BP275" s="283"/>
      <c r="BQ275" s="282"/>
      <c r="BR275" s="283"/>
      <c r="BS275" s="282"/>
      <c r="BT275" s="283"/>
      <c r="BU275" s="282"/>
      <c r="BV275" s="283"/>
      <c r="BW275" s="282"/>
      <c r="BX275" s="283"/>
      <c r="BY275" s="282"/>
      <c r="BZ275" s="283"/>
      <c r="CA275" s="282"/>
      <c r="CB275" s="283"/>
      <c r="CC275" s="282"/>
      <c r="CD275" s="283"/>
      <c r="CE275" s="282"/>
      <c r="CF275" s="283"/>
      <c r="CG275" s="283"/>
      <c r="CH275" s="283"/>
      <c r="CI275" s="283"/>
    </row>
    <row r="276" spans="43:87" hidden="1" x14ac:dyDescent="0.2">
      <c r="AX276" s="284"/>
      <c r="AY276" s="284"/>
      <c r="AZ276" s="285"/>
      <c r="BA276" s="286"/>
      <c r="BB276" s="158"/>
      <c r="BC276" s="286"/>
      <c r="BD276" s="158"/>
      <c r="BE276" s="286"/>
      <c r="BF276" s="158"/>
      <c r="BG276" s="286"/>
      <c r="BH276" s="158"/>
      <c r="BI276" s="286"/>
      <c r="BJ276" s="158"/>
      <c r="BK276" s="286"/>
      <c r="BL276" s="158"/>
      <c r="BM276" s="286"/>
      <c r="BN276" s="158"/>
      <c r="BO276" s="286"/>
      <c r="BP276" s="158"/>
      <c r="BQ276" s="286"/>
      <c r="BR276" s="158"/>
      <c r="BS276" s="286"/>
      <c r="BT276" s="158"/>
      <c r="BU276" s="286"/>
      <c r="BV276" s="158"/>
      <c r="BW276" s="286"/>
      <c r="BX276" s="158"/>
      <c r="BY276" s="286"/>
      <c r="BZ276" s="158"/>
      <c r="CA276" s="286"/>
      <c r="CB276" s="158"/>
      <c r="CC276" s="286"/>
      <c r="CD276" s="158"/>
      <c r="CE276" s="286"/>
      <c r="CF276" s="158"/>
      <c r="CH276" s="34"/>
      <c r="CI276" s="34"/>
    </row>
    <row r="277" spans="43:87" hidden="1" x14ac:dyDescent="0.2">
      <c r="AX277" s="1" t="s">
        <v>150</v>
      </c>
      <c r="AY277" s="1" t="s">
        <v>151</v>
      </c>
      <c r="AZ277" s="1" t="s">
        <v>152</v>
      </c>
      <c r="BA277" s="1" t="s">
        <v>153</v>
      </c>
      <c r="BB277" s="1" t="s">
        <v>154</v>
      </c>
      <c r="BC277" s="1" t="s">
        <v>155</v>
      </c>
      <c r="BD277" s="1" t="s">
        <v>156</v>
      </c>
      <c r="BE277" s="1" t="s">
        <v>157</v>
      </c>
      <c r="BF277" s="1" t="s">
        <v>158</v>
      </c>
      <c r="BG277" s="1" t="s">
        <v>159</v>
      </c>
      <c r="BH277" s="1" t="s">
        <v>160</v>
      </c>
      <c r="BI277" s="1" t="s">
        <v>161</v>
      </c>
      <c r="BJ277" s="1" t="s">
        <v>162</v>
      </c>
      <c r="BK277" s="1" t="s">
        <v>163</v>
      </c>
      <c r="BL277" s="1" t="s">
        <v>164</v>
      </c>
      <c r="BM277" s="1" t="s">
        <v>165</v>
      </c>
      <c r="BN277" s="1" t="s">
        <v>166</v>
      </c>
      <c r="BO277" s="1" t="s">
        <v>167</v>
      </c>
      <c r="BP277" s="1" t="s">
        <v>168</v>
      </c>
      <c r="BQ277" s="1" t="s">
        <v>169</v>
      </c>
      <c r="BR277" s="1" t="s">
        <v>170</v>
      </c>
      <c r="BS277" s="1" t="s">
        <v>171</v>
      </c>
      <c r="BT277" s="1" t="s">
        <v>172</v>
      </c>
      <c r="BU277" s="1" t="s">
        <v>173</v>
      </c>
      <c r="BV277" s="1" t="s">
        <v>174</v>
      </c>
      <c r="BW277" s="1" t="s">
        <v>175</v>
      </c>
      <c r="BX277" s="1" t="s">
        <v>176</v>
      </c>
      <c r="BY277" s="1" t="s">
        <v>177</v>
      </c>
      <c r="BZ277" s="1" t="s">
        <v>178</v>
      </c>
      <c r="CA277" s="260" t="s">
        <v>179</v>
      </c>
      <c r="CB277" s="260" t="s">
        <v>180</v>
      </c>
      <c r="CC277" s="259" t="s">
        <v>181</v>
      </c>
      <c r="CD277" s="259" t="s">
        <v>182</v>
      </c>
      <c r="CE277" s="259" t="s">
        <v>181</v>
      </c>
      <c r="CF277" s="259" t="s">
        <v>182</v>
      </c>
      <c r="CG277" s="1" t="s">
        <v>183</v>
      </c>
      <c r="CH277" s="287" t="s">
        <v>184</v>
      </c>
      <c r="CI277" s="287" t="s">
        <v>185</v>
      </c>
    </row>
    <row r="278" spans="43:87" hidden="1" x14ac:dyDescent="0.2">
      <c r="AW278" s="1">
        <v>1</v>
      </c>
      <c r="AX278" s="288">
        <f t="array" ref="AX278">IFERROR(INDEX(AX$176:AX$274, SMALL(IF($AW$176:$AW$274="Claim", ROW(AX$176:AX$274)-MIN(ROW(AX$176:AX$274))+1, ""), ROW(A1))), "")</f>
        <v>44722</v>
      </c>
      <c r="AY278" s="288">
        <f t="array" ref="AY278">IFERROR(INDEX(AY$176:AY$274, SMALL(IF($AW$176:$AW$274="Claim", ROW(AY$176:AY$274)-MIN(ROW(AY$176:AY$274))+1, ""), ROW(B1))), "")</f>
        <v>44722</v>
      </c>
      <c r="AZ278" s="1">
        <f t="array" ref="AZ278">IFERROR(INDEX(AZ$176:AZ$278, SMALL(IF($AW$176:$AW$278="Claim", ROW(AZ$176:AZ$278)-MIN(ROW(AZ$176:AZ$278))+1, ""), ROW(B1))), "")</f>
        <v>9</v>
      </c>
      <c r="BA278" s="1">
        <f t="array" ref="BA278">IFERROR(INDEX(BA$176:BA$274, SMALL(IF($AW$176:$AW$274="Claim", ROW(BA$176:BA$274)-MIN(ROW(BA$176:BA$274))+1, ""), ROW(C1))), "")</f>
        <v>0</v>
      </c>
      <c r="BB278" s="1">
        <f t="array" ref="BB278">IFERROR(INDEX(BB$176:BB$274, SMALL(IF($AW$176:$AW$274="Claim", ROW(BB$176:BB$274)-MIN(ROW(BB$176:BB$274))+1, ""), ROW(D1))), "")</f>
        <v>13.6</v>
      </c>
      <c r="BC278" s="1">
        <f t="array" ref="BC278">IFERROR(INDEX(BC$176:BC$274, SMALL(IF($AW$176:$AW$274="Claim", ROW(BC$176:BC$274)-MIN(ROW(BC$176:BC$274))+1, ""), ROW(E1))), "")</f>
        <v>0</v>
      </c>
      <c r="BD278" s="1">
        <f t="array" ref="BD278">IFERROR(INDEX(BD$176:BD$274, SMALL(IF($AW$176:$AW$274="Claim", ROW(BD$176:BD$274)-MIN(ROW(BD$176:BD$274))+1, ""), ROW(F1))), "")</f>
        <v>13.6</v>
      </c>
      <c r="BE278" s="1">
        <f t="array" ref="BE278">IFERROR(INDEX(BE$176:BE$274, SMALL(IF($AW$176:$AW$274="Claim", ROW(BE$176:BE$274)-MIN(ROW(BE$176:BE$274))+1, ""), ROW(G1))), "")</f>
        <v>0</v>
      </c>
      <c r="BF278" s="1">
        <f t="array" ref="BF278">IFERROR(INDEX(BF$176:BF$274, SMALL(IF($AW$176:$AW$274="Claim", ROW(BF$176:BF$274)-MIN(ROW(BF$176:BF$274))+1, ""), ROW(H1))), "")</f>
        <v>13.6</v>
      </c>
      <c r="BG278" s="1">
        <f t="array" ref="BG278">IFERROR(INDEX(BG$176:BG$274, SMALL(IF($AW$176:$AW$274="Claim", ROW(BG$176:BG$274)-MIN(ROW(BG$176:BG$274))+1, ""), ROW(I1))), "")</f>
        <v>0</v>
      </c>
      <c r="BH278" s="1">
        <f t="array" ref="BH278">IFERROR(INDEX(BH$176:BH$274, SMALL(IF($AW$176:$AW$274="Claim", ROW(BH$176:BH$274)-MIN(ROW(BH$176:BH$274))+1, ""), ROW(J1))), "")</f>
        <v>13.6</v>
      </c>
      <c r="BI278" s="1">
        <f t="array" ref="BI278">IFERROR(INDEX(BI$176:BI$274, SMALL(IF($AW$176:$AW$274="Claim", ROW(BI$176:BI$274)-MIN(ROW(BI$176:BI$274))+1, ""), ROW(K1))), "")</f>
        <v>0</v>
      </c>
      <c r="BJ278" s="1">
        <f t="array" ref="BJ278">IFERROR(INDEX(BJ$176:BJ$274, SMALL(IF($AW$176:$AW$274="Claim", ROW(BJ$176:BJ$274)-MIN(ROW(BJ$176:BJ$274))+1, ""), ROW(L1))), "")</f>
        <v>13.6</v>
      </c>
      <c r="BK278" s="1">
        <f t="array" ref="BK278">IFERROR(INDEX(BK$176:BK$274, SMALL(IF($AW$176:$AW$274="Claim", ROW(BK$176:BK$274)-MIN(ROW(BK$176:BK$274))+1, ""), ROW(M1))), "")</f>
        <v>0</v>
      </c>
      <c r="BL278" s="1">
        <f t="array" ref="BL278">IFERROR(INDEX(BL$176:BL$274, SMALL(IF($AW$176:$AW$274="Claim", ROW(BL$176:BL$274)-MIN(ROW(BL$176:BL$274))+1, ""), ROW(N1))), "")</f>
        <v>13.6</v>
      </c>
      <c r="BM278" s="1">
        <f t="array" ref="BM278">IFERROR(INDEX(BM$176:BM$274, SMALL(IF($AW$176:$AW$274="Claim", ROW(BM$176:BM$274)-MIN(ROW(BM$176:BM$274))+1, ""), ROW(O1))), "")</f>
        <v>0</v>
      </c>
      <c r="BN278" s="1">
        <f t="array" ref="BN278">IFERROR(INDEX(BN$176:BN$274, SMALL(IF($AW$176:$AW$274="Claim", ROW(BN$176:BN$274)-MIN(ROW(BN$176:BN$274))+1, ""), ROW(P1))), "")</f>
        <v>13.6</v>
      </c>
      <c r="BO278" s="1">
        <f t="array" ref="BO278">IFERROR(INDEX(BO$176:BO$274, SMALL(IF($AW$176:$AW$274="Claim", ROW(BO$176:BO$274)-MIN(ROW(BO$176:BO$274))+1, ""), ROW(Q1))), "")</f>
        <v>0</v>
      </c>
      <c r="BP278" s="1">
        <f t="array" ref="BP278">IFERROR(INDEX(BP$176:BP$274, SMALL(IF($AW$176:$AW$274="Claim", ROW(BP$176:BP$274)-MIN(ROW(BP$176:BP$274))+1, ""), ROW(R1))), "")</f>
        <v>13.6</v>
      </c>
      <c r="BQ278" s="1">
        <f t="array" ref="BQ278">IFERROR(INDEX(BQ$176:BQ$274, SMALL(IF($AW$176:$AW$274="Claim", ROW(BQ$176:BQ$274)-MIN(ROW(BQ$176:BQ$274))+1, ""), ROW(S1))), "")</f>
        <v>0</v>
      </c>
      <c r="BR278" s="1">
        <f t="array" ref="BR278">IFERROR(INDEX(BR$176:BR$274, SMALL(IF($AW$176:$AW$274="Claim", ROW(BR$176:BR$274)-MIN(ROW(BR$176:BR$274))+1, ""), ROW(T1))), "")</f>
        <v>13.6</v>
      </c>
      <c r="BS278" s="1">
        <f t="array" ref="BS278">IFERROR(INDEX(BS$176:BS$274, SMALL(IF($AW$176:$AW$274="Claim", ROW(BS$176:BS$274)-MIN(ROW(BS$176:BS$274))+1, ""), ROW(U1))), "")</f>
        <v>0</v>
      </c>
      <c r="BT278" s="1">
        <f t="array" ref="BT278">IFERROR(INDEX(BT$176:BT$274, SMALL(IF($AW$176:$AW$274="Claim", ROW(BT$176:BT$274)-MIN(ROW(BT$176:BT$274))+1, ""), ROW(V1))), "")</f>
        <v>13.6</v>
      </c>
      <c r="BU278" s="1">
        <f t="array" ref="BU278">IFERROR(INDEX(BU$176:BU$274, SMALL(IF($AW$176:$AW$274="Claim", ROW(BU$176:BU$274)-MIN(ROW(BU$176:BU$274))+1, ""), ROW(W1))), "")</f>
        <v>3</v>
      </c>
      <c r="BV278" s="1">
        <f t="array" ref="BV278">IFERROR(INDEX(BV$176:BV$274, SMALL(IF($AW$176:$AW$274="Claim", ROW(BV$176:BV$274)-MIN(ROW(BV$176:BV$274))+1, ""), ROW(X1))), "")</f>
        <v>13.6</v>
      </c>
      <c r="BW278" s="1">
        <f t="array" ref="BW278">IFERROR(INDEX(BW$176:BW$274, SMALL(IF($AW$176:$AW$274="Claim", ROW(BW$176:BW$274)-MIN(ROW(BW$176:BW$274))+1, ""), ROW(Y1))), "")</f>
        <v>0</v>
      </c>
      <c r="BX278" s="1">
        <f t="array" ref="BX278">IFERROR(INDEX(BX$176:BX$274, SMALL(IF($AW$176:$AW$274="Claim", ROW(BX$176:BX$274)-MIN(ROW(BX$176:BX$274))+1, ""), ROW(Z1))), "")</f>
        <v>13.6</v>
      </c>
      <c r="BY278" s="1">
        <f t="array" ref="BY278">IFERROR(INDEX(BY$176:BY$274, SMALL(IF($AW$176:$AW$274="Claim", ROW(BY$176:BY$274)-MIN(ROW(BY$176:BY$274))+1, ""), ROW(AA1))), "")</f>
        <v>0</v>
      </c>
      <c r="BZ278" s="1">
        <f t="array" ref="BZ278">IFERROR(INDEX(BZ$176:BZ$274, SMALL(IF($AW$176:$AW$274="Claim", ROW(BZ$176:BZ$274)-MIN(ROW(BZ$176:BZ$274))+1, ""), ROW(AB1))), "")</f>
        <v>13.6</v>
      </c>
      <c r="CA278" s="1">
        <f t="array" ref="CA278">IFERROR(INDEX(CA$176:CA$274, SMALL(IF($AW$176:$AW$274="Claim", ROW(CA$176:CA$274)-MIN(ROW(CA$176:CA$274))+1, ""), ROW(AC1))), "")</f>
        <v>0</v>
      </c>
      <c r="CB278" s="1">
        <f t="array" ref="CB278">IFERROR(INDEX(CB$176:CB$274, SMALL(IF($AW$176:$AW$274="Claim", ROW(CB$176:CB$274)-MIN(ROW(CB$176:CB$274))+1, ""), ROW(AD1))), "")</f>
        <v>13.6</v>
      </c>
      <c r="CC278" s="1">
        <f t="array" ref="CC278">IFERROR(INDEX(CC$176:CC$274, SMALL(IF($AW$176:$AW$274="Claim", ROW(CC$176:CC$274)-MIN(ROW(CC$176:CC$274))+1, ""), ROW(AE1))), "")</f>
        <v>0</v>
      </c>
      <c r="CD278" s="1">
        <f t="array" ref="CD278">IFERROR(INDEX(CD$176:CD$274, SMALL(IF($AW$176:$AW$274="Claim", ROW(CD$176:CD$274)-MIN(ROW(CD$176:CD$274))+1, ""), ROW(AF1))), "")</f>
        <v>13.6</v>
      </c>
      <c r="CE278" s="1">
        <f t="array" ref="CE278">IFERROR(INDEX(CE$176:CE$274, SMALL(IF($AW$176:$AW$274="Claim", ROW(CE$176:CE$274)-MIN(ROW(CE$176:CE$274))+1, ""), ROW(AG1))), "")</f>
        <v>0</v>
      </c>
      <c r="CF278" s="1">
        <f t="array" ref="CF278">IFERROR(INDEX(CF$176:CF$274, SMALL(IF($AW$176:$AW$274="Claim", ROW(CF$176:CF$274)-MIN(ROW(CF$176:CF$274))+1, ""), ROW(AH1))), "")</f>
        <v>13.6</v>
      </c>
      <c r="CG278" s="1">
        <f t="array" ref="CG278">IFERROR(INDEX(CG$176:CG$274, SMALL(IF($AW$176:$AW$274="Claim", ROW(CG$176:CG$274)-MIN(ROW(CG$176:CG$274))+1, ""), ROW(AI1))), "")</f>
        <v>0</v>
      </c>
      <c r="CH278" s="1">
        <f t="array" ref="CH278">IFERROR(INDEX(CH$176:CH$274, SMALL(IF($AW$176:$AW$274="Claim", ROW(CH$176:CH$274)-MIN(ROW(CH$176:CH$274))+1, ""), ROW(AJ1))), "")</f>
        <v>0</v>
      </c>
      <c r="CI278" s="1">
        <f t="array" ref="CI278">IFERROR(INDEX(CI$176:CI$274, SMALL(IF($AW$176:$AW$274="Claim", ROW(CI$176:CI$274)-MIN(ROW(CI$176:CI$274))+1, ""), ROW(AL1))), "")</f>
        <v>0</v>
      </c>
    </row>
    <row r="279" spans="43:87" hidden="1" x14ac:dyDescent="0.2">
      <c r="AW279" s="1">
        <v>2</v>
      </c>
      <c r="AX279" s="288">
        <f t="array" ref="AX279">IFERROR(INDEX(AX$176:AX$274, SMALL(IF($AW$176:$AW$274="Claim", ROW(AX$176:AX$274)-MIN(ROW(AX$176:AX$274))+1, ""), ROW(A2))), "")</f>
        <v>44725</v>
      </c>
      <c r="AY279" s="288">
        <f t="array" ref="AY279">IFERROR(INDEX(AY$176:AY$274, SMALL(IF($AW$176:$AW$274="Claim", ROW(AY$176:AY$274)-MIN(ROW(AY$176:AY$274))+1, ""), ROW(B2))), "")</f>
        <v>44728</v>
      </c>
      <c r="AZ279" s="1">
        <f t="array" ref="AZ279">IFERROR(INDEX(AZ$176:AZ$278, SMALL(IF($AW$176:$AW$278="Claim", ROW(AZ$176:AZ$278)-MIN(ROW(AZ$176:AZ$278))+1, ""), ROW(B2))), "")</f>
        <v>9</v>
      </c>
      <c r="BA279" s="1">
        <f t="array" ref="BA279">IFERROR(INDEX(BA$176:BA$274, SMALL(IF($AW$176:$AW$274="Claim", ROW(BA$176:BA$274)-MIN(ROW(BA$176:BA$274))+1, ""), ROW(C2))), "")</f>
        <v>0</v>
      </c>
      <c r="BB279" s="1">
        <f t="array" ref="BB279">IFERROR(INDEX(BB$176:BB$274, SMALL(IF($AW$176:$AW$274="Claim", ROW(BB$176:BB$274)-MIN(ROW(BB$176:BB$274))+1, ""), ROW(D2))), "")</f>
        <v>13.6</v>
      </c>
      <c r="BC279" s="1">
        <f t="array" ref="BC279">IFERROR(INDEX(BC$176:BC$274, SMALL(IF($AW$176:$AW$274="Claim", ROW(BC$176:BC$274)-MIN(ROW(BC$176:BC$274))+1, ""), ROW(E2))), "")</f>
        <v>0</v>
      </c>
      <c r="BD279" s="1">
        <f t="array" ref="BD279">IFERROR(INDEX(BD$176:BD$274, SMALL(IF($AW$176:$AW$274="Claim", ROW(BD$176:BD$274)-MIN(ROW(BD$176:BD$274))+1, ""), ROW(F2))), "")</f>
        <v>13.6</v>
      </c>
      <c r="BE279" s="1">
        <f t="array" ref="BE279">IFERROR(INDEX(BE$176:BE$274, SMALL(IF($AW$176:$AW$274="Claim", ROW(BE$176:BE$274)-MIN(ROW(BE$176:BE$274))+1, ""), ROW(G2))), "")</f>
        <v>0</v>
      </c>
      <c r="BF279" s="1">
        <f t="array" ref="BF279">IFERROR(INDEX(BF$176:BF$274, SMALL(IF($AW$176:$AW$274="Claim", ROW(BF$176:BF$274)-MIN(ROW(BF$176:BF$274))+1, ""), ROW(H2))), "")</f>
        <v>13.6</v>
      </c>
      <c r="BG279" s="1">
        <f t="array" ref="BG279">IFERROR(INDEX(BG$176:BG$274, SMALL(IF($AW$176:$AW$274="Claim", ROW(BG$176:BG$274)-MIN(ROW(BG$176:BG$274))+1, ""), ROW(I2))), "")</f>
        <v>0</v>
      </c>
      <c r="BH279" s="1">
        <f t="array" ref="BH279">IFERROR(INDEX(BH$176:BH$274, SMALL(IF($AW$176:$AW$274="Claim", ROW(BH$176:BH$274)-MIN(ROW(BH$176:BH$274))+1, ""), ROW(J2))), "")</f>
        <v>13.6</v>
      </c>
      <c r="BI279" s="1">
        <f t="array" ref="BI279">IFERROR(INDEX(BI$176:BI$274, SMALL(IF($AW$176:$AW$274="Claim", ROW(BI$176:BI$274)-MIN(ROW(BI$176:BI$274))+1, ""), ROW(K2))), "")</f>
        <v>0</v>
      </c>
      <c r="BJ279" s="1">
        <f t="array" ref="BJ279">IFERROR(INDEX(BJ$176:BJ$274, SMALL(IF($AW$176:$AW$274="Claim", ROW(BJ$176:BJ$274)-MIN(ROW(BJ$176:BJ$274))+1, ""), ROW(L2))), "")</f>
        <v>13.6</v>
      </c>
      <c r="BK279" s="1">
        <f t="array" ref="BK279">IFERROR(INDEX(BK$176:BK$274, SMALL(IF($AW$176:$AW$274="Claim", ROW(BK$176:BK$274)-MIN(ROW(BK$176:BK$274))+1, ""), ROW(M2))), "")</f>
        <v>0</v>
      </c>
      <c r="BL279" s="1">
        <f t="array" ref="BL279">IFERROR(INDEX(BL$176:BL$274, SMALL(IF($AW$176:$AW$274="Claim", ROW(BL$176:BL$274)-MIN(ROW(BL$176:BL$274))+1, ""), ROW(N2))), "")</f>
        <v>13.6</v>
      </c>
      <c r="BM279" s="1">
        <f t="array" ref="BM279">IFERROR(INDEX(BM$176:BM$274, SMALL(IF($AW$176:$AW$274="Claim", ROW(BM$176:BM$274)-MIN(ROW(BM$176:BM$274))+1, ""), ROW(O2))), "")</f>
        <v>0</v>
      </c>
      <c r="BN279" s="1">
        <f t="array" ref="BN279">IFERROR(INDEX(BN$176:BN$274, SMALL(IF($AW$176:$AW$274="Claim", ROW(BN$176:BN$274)-MIN(ROW(BN$176:BN$274))+1, ""), ROW(P2))), "")</f>
        <v>13.6</v>
      </c>
      <c r="BO279" s="1">
        <f t="array" ref="BO279">IFERROR(INDEX(BO$176:BO$274, SMALL(IF($AW$176:$AW$274="Claim", ROW(BO$176:BO$274)-MIN(ROW(BO$176:BO$274))+1, ""), ROW(Q2))), "")</f>
        <v>0</v>
      </c>
      <c r="BP279" s="1">
        <f t="array" ref="BP279">IFERROR(INDEX(BP$176:BP$274, SMALL(IF($AW$176:$AW$274="Claim", ROW(BP$176:BP$274)-MIN(ROW(BP$176:BP$274))+1, ""), ROW(R2))), "")</f>
        <v>13.6</v>
      </c>
      <c r="BQ279" s="1">
        <f t="array" ref="BQ279">IFERROR(INDEX(BQ$176:BQ$274, SMALL(IF($AW$176:$AW$274="Claim", ROW(BQ$176:BQ$274)-MIN(ROW(BQ$176:BQ$274))+1, ""), ROW(S2))), "")</f>
        <v>0</v>
      </c>
      <c r="BR279" s="1">
        <f t="array" ref="BR279">IFERROR(INDEX(BR$176:BR$274, SMALL(IF($AW$176:$AW$274="Claim", ROW(BR$176:BR$274)-MIN(ROW(BR$176:BR$274))+1, ""), ROW(T2))), "")</f>
        <v>13.6</v>
      </c>
      <c r="BS279" s="1">
        <f t="array" ref="BS279">IFERROR(INDEX(BS$176:BS$274, SMALL(IF($AW$176:$AW$274="Claim", ROW(BS$176:BS$274)-MIN(ROW(BS$176:BS$274))+1, ""), ROW(U2))), "")</f>
        <v>0</v>
      </c>
      <c r="BT279" s="1">
        <f t="array" ref="BT279">IFERROR(INDEX(BT$176:BT$274, SMALL(IF($AW$176:$AW$274="Claim", ROW(BT$176:BT$274)-MIN(ROW(BT$176:BT$274))+1, ""), ROW(V2))), "")</f>
        <v>13.6</v>
      </c>
      <c r="BU279" s="1">
        <f t="array" ref="BU279">IFERROR(INDEX(BU$176:BU$274, SMALL(IF($AW$176:$AW$274="Claim", ROW(BU$176:BU$274)-MIN(ROW(BU$176:BU$274))+1, ""), ROW(W2))), "")</f>
        <v>14</v>
      </c>
      <c r="BV279" s="1">
        <f t="array" ref="BV279">IFERROR(INDEX(BV$176:BV$274, SMALL(IF($AW$176:$AW$274="Claim", ROW(BV$176:BV$274)-MIN(ROW(BV$176:BV$274))+1, ""), ROW(X2))), "")</f>
        <v>13.6</v>
      </c>
      <c r="BW279" s="1">
        <f t="array" ref="BW279">IFERROR(INDEX(BW$176:BW$274, SMALL(IF($AW$176:$AW$274="Claim", ROW(BW$176:BW$274)-MIN(ROW(BW$176:BW$274))+1, ""), ROW(Y2))), "")</f>
        <v>0</v>
      </c>
      <c r="BX279" s="1">
        <f t="array" ref="BX279">IFERROR(INDEX(BX$176:BX$274, SMALL(IF($AW$176:$AW$274="Claim", ROW(BX$176:BX$274)-MIN(ROW(BX$176:BX$274))+1, ""), ROW(Z2))), "")</f>
        <v>13.6</v>
      </c>
      <c r="BY279" s="1">
        <f t="array" ref="BY279">IFERROR(INDEX(BY$176:BY$274, SMALL(IF($AW$176:$AW$274="Claim", ROW(BY$176:BY$274)-MIN(ROW(BY$176:BY$274))+1, ""), ROW(AA2))), "")</f>
        <v>0</v>
      </c>
      <c r="BZ279" s="1">
        <f t="array" ref="BZ279">IFERROR(INDEX(BZ$176:BZ$274, SMALL(IF($AW$176:$AW$274="Claim", ROW(BZ$176:BZ$274)-MIN(ROW(BZ$176:BZ$274))+1, ""), ROW(AB2))), "")</f>
        <v>13.6</v>
      </c>
      <c r="CA279" s="1">
        <f t="array" ref="CA279">IFERROR(INDEX(CA$176:CA$274, SMALL(IF($AW$176:$AW$274="Claim", ROW(CA$176:CA$274)-MIN(ROW(CA$176:CA$274))+1, ""), ROW(AC2))), "")</f>
        <v>0</v>
      </c>
      <c r="CB279" s="1">
        <f t="array" ref="CB279">IFERROR(INDEX(CB$176:CB$274, SMALL(IF($AW$176:$AW$274="Claim", ROW(CB$176:CB$274)-MIN(ROW(CB$176:CB$274))+1, ""), ROW(AD2))), "")</f>
        <v>13.6</v>
      </c>
      <c r="CC279" s="1">
        <f t="array" ref="CC279">IFERROR(INDEX(CC$176:CC$274, SMALL(IF($AW$176:$AW$274="Claim", ROW(CC$176:CC$274)-MIN(ROW(CC$176:CC$274))+1, ""), ROW(AE2))), "")</f>
        <v>0</v>
      </c>
      <c r="CD279" s="1">
        <f t="array" ref="CD279">IFERROR(INDEX(CD$176:CD$274, SMALL(IF($AW$176:$AW$274="Claim", ROW(CD$176:CD$274)-MIN(ROW(CD$176:CD$274))+1, ""), ROW(AF2))), "")</f>
        <v>13.6</v>
      </c>
      <c r="CE279" s="1">
        <f t="array" ref="CE279">IFERROR(INDEX(CE$176:CE$274, SMALL(IF($AW$176:$AW$274="Claim", ROW(CE$176:CE$274)-MIN(ROW(CE$176:CE$274))+1, ""), ROW(AG2))), "")</f>
        <v>0</v>
      </c>
      <c r="CF279" s="1">
        <f t="array" ref="CF279">IFERROR(INDEX(CF$176:CF$274, SMALL(IF($AW$176:$AW$274="Claim", ROW(CF$176:CF$274)-MIN(ROW(CF$176:CF$274))+1, ""), ROW(AH2))), "")</f>
        <v>13.6</v>
      </c>
      <c r="CG279" s="1">
        <f t="array" ref="CG279">IFERROR(INDEX(CG$176:CG$274, SMALL(IF($AW$176:$AW$274="Claim", ROW(CG$176:CG$274)-MIN(ROW(CG$176:CG$274))+1, ""), ROW(AI2))), "")</f>
        <v>0</v>
      </c>
      <c r="CH279" s="1">
        <f t="array" ref="CH279">IFERROR(INDEX(CH$176:CH$274, SMALL(IF($AW$176:$AW$274="Claim", ROW(CH$176:CH$274)-MIN(ROW(CH$176:CH$274))+1, ""), ROW(AJ2))), "")</f>
        <v>0</v>
      </c>
      <c r="CI279" s="1">
        <f t="array" ref="CI279">IFERROR(INDEX(CI$176:CI$274, SMALL(IF($AW$176:$AW$274="Claim", ROW(CI$176:CI$274)-MIN(ROW(CI$176:CI$274))+1, ""), ROW(AL2))), "")</f>
        <v>0</v>
      </c>
    </row>
    <row r="280" spans="43:87" hidden="1" x14ac:dyDescent="0.2">
      <c r="AW280" s="1">
        <v>3</v>
      </c>
      <c r="AX280" s="288">
        <f t="array" ref="AX280">IFERROR(INDEX(AX$176:AX$274, SMALL(IF($AW$176:$AW$274="Claim", ROW(AX$176:AX$274)-MIN(ROW(AX$176:AX$274))+1, ""), ROW(A3))), "")</f>
        <v>44722</v>
      </c>
      <c r="AY280" s="288">
        <f t="array" ref="AY280">IFERROR(INDEX(AY$176:AY$274, SMALL(IF($AW$176:$AW$274="Claim", ROW(AY$176:AY$274)-MIN(ROW(AY$176:AY$274))+1, ""), ROW(B3))), "")</f>
        <v>44728</v>
      </c>
      <c r="AZ280" s="1">
        <f t="array" ref="AZ280">IFERROR(INDEX(AZ$176:AZ$278, SMALL(IF($AW$176:$AW$278="Claim", ROW(AZ$176:AZ$278)-MIN(ROW(AZ$176:AZ$278))+1, ""), ROW(B3))), "")</f>
        <v>9</v>
      </c>
      <c r="BA280" s="1">
        <f t="array" ref="BA280">IFERROR(INDEX(BA$176:BA$274, SMALL(IF($AW$176:$AW$274="Claim", ROW(BA$176:BA$274)-MIN(ROW(BA$176:BA$274))+1, ""), ROW(C3))), "")</f>
        <v>0</v>
      </c>
      <c r="BB280" s="1">
        <f t="array" ref="BB280">IFERROR(INDEX(BB$176:BB$274, SMALL(IF($AW$176:$AW$274="Claim", ROW(BB$176:BB$274)-MIN(ROW(BB$176:BB$274))+1, ""), ROW(D3))), "")</f>
        <v>0</v>
      </c>
      <c r="BC280" s="1">
        <f t="array" ref="BC280">IFERROR(INDEX(BC$176:BC$274, SMALL(IF($AW$176:$AW$274="Claim", ROW(BC$176:BC$274)-MIN(ROW(BC$176:BC$274))+1, ""), ROW(E3))), "")</f>
        <v>0</v>
      </c>
      <c r="BD280" s="1">
        <f t="array" ref="BD280">IFERROR(INDEX(BD$176:BD$274, SMALL(IF($AW$176:$AW$274="Claim", ROW(BD$176:BD$274)-MIN(ROW(BD$176:BD$274))+1, ""), ROW(F3))), "")</f>
        <v>0</v>
      </c>
      <c r="BE280" s="1">
        <f t="array" ref="BE280">IFERROR(INDEX(BE$176:BE$274, SMALL(IF($AW$176:$AW$274="Claim", ROW(BE$176:BE$274)-MIN(ROW(BE$176:BE$274))+1, ""), ROW(G3))), "")</f>
        <v>0</v>
      </c>
      <c r="BF280" s="1">
        <f t="array" ref="BF280">IFERROR(INDEX(BF$176:BF$274, SMALL(IF($AW$176:$AW$274="Claim", ROW(BF$176:BF$274)-MIN(ROW(BF$176:BF$274))+1, ""), ROW(H3))), "")</f>
        <v>0</v>
      </c>
      <c r="BG280" s="1">
        <f t="array" ref="BG280">IFERROR(INDEX(BG$176:BG$274, SMALL(IF($AW$176:$AW$274="Claim", ROW(BG$176:BG$274)-MIN(ROW(BG$176:BG$274))+1, ""), ROW(I3))), "")</f>
        <v>0</v>
      </c>
      <c r="BH280" s="1">
        <f t="array" ref="BH280">IFERROR(INDEX(BH$176:BH$274, SMALL(IF($AW$176:$AW$274="Claim", ROW(BH$176:BH$274)-MIN(ROW(BH$176:BH$274))+1, ""), ROW(J3))), "")</f>
        <v>0</v>
      </c>
      <c r="BI280" s="1">
        <f t="array" ref="BI280">IFERROR(INDEX(BI$176:BI$274, SMALL(IF($AW$176:$AW$274="Claim", ROW(BI$176:BI$274)-MIN(ROW(BI$176:BI$274))+1, ""), ROW(K3))), "")</f>
        <v>0</v>
      </c>
      <c r="BJ280" s="1">
        <f t="array" ref="BJ280">IFERROR(INDEX(BJ$176:BJ$274, SMALL(IF($AW$176:$AW$274="Claim", ROW(BJ$176:BJ$274)-MIN(ROW(BJ$176:BJ$274))+1, ""), ROW(L3))), "")</f>
        <v>0</v>
      </c>
      <c r="BK280" s="1">
        <f t="array" ref="BK280">IFERROR(INDEX(BK$176:BK$274, SMALL(IF($AW$176:$AW$274="Claim", ROW(BK$176:BK$274)-MIN(ROW(BK$176:BK$274))+1, ""), ROW(M3))), "")</f>
        <v>0</v>
      </c>
      <c r="BL280" s="1">
        <f t="array" ref="BL280">IFERROR(INDEX(BL$176:BL$274, SMALL(IF($AW$176:$AW$274="Claim", ROW(BL$176:BL$274)-MIN(ROW(BL$176:BL$274))+1, ""), ROW(N3))), "")</f>
        <v>0</v>
      </c>
      <c r="BM280" s="1">
        <f t="array" ref="BM280">IFERROR(INDEX(BM$176:BM$274, SMALL(IF($AW$176:$AW$274="Claim", ROW(BM$176:BM$274)-MIN(ROW(BM$176:BM$274))+1, ""), ROW(O3))), "")</f>
        <v>0</v>
      </c>
      <c r="BN280" s="1">
        <f t="array" ref="BN280">IFERROR(INDEX(BN$176:BN$274, SMALL(IF($AW$176:$AW$274="Claim", ROW(BN$176:BN$274)-MIN(ROW(BN$176:BN$274))+1, ""), ROW(P3))), "")</f>
        <v>0</v>
      </c>
      <c r="BO280" s="1">
        <f t="array" ref="BO280">IFERROR(INDEX(BO$176:BO$274, SMALL(IF($AW$176:$AW$274="Claim", ROW(BO$176:BO$274)-MIN(ROW(BO$176:BO$274))+1, ""), ROW(Q3))), "")</f>
        <v>0</v>
      </c>
      <c r="BP280" s="1">
        <f t="array" ref="BP280">IFERROR(INDEX(BP$176:BP$274, SMALL(IF($AW$176:$AW$274="Claim", ROW(BP$176:BP$274)-MIN(ROW(BP$176:BP$274))+1, ""), ROW(R3))), "")</f>
        <v>0</v>
      </c>
      <c r="BQ280" s="1">
        <f t="array" ref="BQ280">IFERROR(INDEX(BQ$176:BQ$274, SMALL(IF($AW$176:$AW$274="Claim", ROW(BQ$176:BQ$274)-MIN(ROW(BQ$176:BQ$274))+1, ""), ROW(S3))), "")</f>
        <v>0</v>
      </c>
      <c r="BR280" s="1">
        <f t="array" ref="BR280">IFERROR(INDEX(BR$176:BR$274, SMALL(IF($AW$176:$AW$274="Claim", ROW(BR$176:BR$274)-MIN(ROW(BR$176:BR$274))+1, ""), ROW(T3))), "")</f>
        <v>0</v>
      </c>
      <c r="BS280" s="1">
        <f t="array" ref="BS280">IFERROR(INDEX(BS$176:BS$274, SMALL(IF($AW$176:$AW$274="Claim", ROW(BS$176:BS$274)-MIN(ROW(BS$176:BS$274))+1, ""), ROW(U3))), "")</f>
        <v>0</v>
      </c>
      <c r="BT280" s="1">
        <f t="array" ref="BT280">IFERROR(INDEX(BT$176:BT$274, SMALL(IF($AW$176:$AW$274="Claim", ROW(BT$176:BT$274)-MIN(ROW(BT$176:BT$274))+1, ""), ROW(V3))), "")</f>
        <v>0</v>
      </c>
      <c r="BU280" s="1">
        <f t="array" ref="BU280">IFERROR(INDEX(BU$176:BU$274, SMALL(IF($AW$176:$AW$274="Claim", ROW(BU$176:BU$274)-MIN(ROW(BU$176:BU$274))+1, ""), ROW(W3))), "")</f>
        <v>0</v>
      </c>
      <c r="BV280" s="1">
        <f t="array" ref="BV280">IFERROR(INDEX(BV$176:BV$274, SMALL(IF($AW$176:$AW$274="Claim", ROW(BV$176:BV$274)-MIN(ROW(BV$176:BV$274))+1, ""), ROW(X3))), "")</f>
        <v>0</v>
      </c>
      <c r="BW280" s="1">
        <f t="array" ref="BW280">IFERROR(INDEX(BW$176:BW$274, SMALL(IF($AW$176:$AW$274="Claim", ROW(BW$176:BW$274)-MIN(ROW(BW$176:BW$274))+1, ""), ROW(Y3))), "")</f>
        <v>0</v>
      </c>
      <c r="BX280" s="1">
        <f t="array" ref="BX280">IFERROR(INDEX(BX$176:BX$274, SMALL(IF($AW$176:$AW$274="Claim", ROW(BX$176:BX$274)-MIN(ROW(BX$176:BX$274))+1, ""), ROW(Z3))), "")</f>
        <v>0</v>
      </c>
      <c r="BY280" s="1">
        <f t="array" ref="BY280">IFERROR(INDEX(BY$176:BY$274, SMALL(IF($AW$176:$AW$274="Claim", ROW(BY$176:BY$274)-MIN(ROW(BY$176:BY$274))+1, ""), ROW(AA3))), "")</f>
        <v>0</v>
      </c>
      <c r="BZ280" s="1">
        <f t="array" ref="BZ280">IFERROR(INDEX(BZ$176:BZ$274, SMALL(IF($AW$176:$AW$274="Claim", ROW(BZ$176:BZ$274)-MIN(ROW(BZ$176:BZ$274))+1, ""), ROW(AB3))), "")</f>
        <v>0</v>
      </c>
      <c r="CA280" s="1">
        <f t="array" ref="CA280">IFERROR(INDEX(CA$176:CA$274, SMALL(IF($AW$176:$AW$274="Claim", ROW(CA$176:CA$274)-MIN(ROW(CA$176:CA$274))+1, ""), ROW(AC3))), "")</f>
        <v>0</v>
      </c>
      <c r="CB280" s="1">
        <f t="array" ref="CB280">IFERROR(INDEX(CB$176:CB$274, SMALL(IF($AW$176:$AW$274="Claim", ROW(CB$176:CB$274)-MIN(ROW(CB$176:CB$274))+1, ""), ROW(AD3))), "")</f>
        <v>0</v>
      </c>
      <c r="CC280" s="1">
        <f t="array" ref="CC280">IFERROR(INDEX(CC$176:CC$274, SMALL(IF($AW$176:$AW$274="Claim", ROW(CC$176:CC$274)-MIN(ROW(CC$176:CC$274))+1, ""), ROW(AE3))), "")</f>
        <v>0</v>
      </c>
      <c r="CD280" s="1">
        <f t="array" ref="CD280">IFERROR(INDEX(CD$176:CD$274, SMALL(IF($AW$176:$AW$274="Claim", ROW(CD$176:CD$274)-MIN(ROW(CD$176:CD$274))+1, ""), ROW(AF3))), "")</f>
        <v>0</v>
      </c>
      <c r="CE280" s="1">
        <f t="array" ref="CE280">IFERROR(INDEX(CE$176:CE$274, SMALL(IF($AW$176:$AW$274="Claim", ROW(CE$176:CE$274)-MIN(ROW(CE$176:CE$274))+1, ""), ROW(AG3))), "")</f>
        <v>0</v>
      </c>
      <c r="CF280" s="1">
        <f t="array" ref="CF280">IFERROR(INDEX(CF$176:CF$274, SMALL(IF($AW$176:$AW$274="Claim", ROW(CF$176:CF$274)-MIN(ROW(CF$176:CF$274))+1, ""), ROW(AH3))), "")</f>
        <v>0</v>
      </c>
      <c r="CG280" s="1">
        <f t="array" ref="CG280">IFERROR(INDEX(CG$176:CG$274, SMALL(IF($AW$176:$AW$274="Claim", ROW(CG$176:CG$274)-MIN(ROW(CG$176:CG$274))+1, ""), ROW(AI3))), "")</f>
        <v>39.558319999999995</v>
      </c>
      <c r="CH280" s="1">
        <f t="array" ref="CH280">IFERROR(INDEX(CH$176:CH$274, SMALL(IF($AW$176:$AW$274="Claim", ROW(CH$176:CH$274)-MIN(ROW(CH$176:CH$274))+1, ""), ROW(AJ3))), "")</f>
        <v>0</v>
      </c>
      <c r="CI280" s="1">
        <f t="array" ref="CI280">IFERROR(INDEX(CI$176:CI$274, SMALL(IF($AW$176:$AW$274="Claim", ROW(CI$176:CI$274)-MIN(ROW(CI$176:CI$274))+1, ""), ROW(AL3))), "")</f>
        <v>0</v>
      </c>
    </row>
    <row r="281" spans="43:87" hidden="1" x14ac:dyDescent="0.2">
      <c r="AW281" s="1">
        <v>4</v>
      </c>
      <c r="AX281" s="288" t="str">
        <f t="array" ref="AX281">IFERROR(INDEX(AX$176:AX$274, SMALL(IF($AW$176:$AW$274="Claim", ROW(AX$176:AX$274)-MIN(ROW(AX$176:AX$274))+1, ""), ROW(A4))), "")</f>
        <v/>
      </c>
      <c r="AY281" s="288" t="str">
        <f t="array" ref="AY281">IFERROR(INDEX(AY$176:AY$274, SMALL(IF($AW$176:$AW$274="Claim", ROW(AY$176:AY$274)-MIN(ROW(AY$176:AY$274))+1, ""), ROW(B4))), "")</f>
        <v/>
      </c>
      <c r="AZ281" s="1" t="str">
        <f t="array" ref="AZ281">IFERROR(INDEX(AZ$176:AZ$278, SMALL(IF($AW$176:$AW$278="Claim", ROW(AZ$176:AZ$278)-MIN(ROW(AZ$176:AZ$278))+1, ""), ROW(B4))), "")</f>
        <v/>
      </c>
      <c r="BA281" s="1" t="str">
        <f t="array" ref="BA281">IFERROR(INDEX(BA$176:BA$274, SMALL(IF($AW$176:$AW$274="Claim", ROW(BA$176:BA$274)-MIN(ROW(BA$176:BA$274))+1, ""), ROW(C4))), "")</f>
        <v/>
      </c>
      <c r="BB281" s="1" t="str">
        <f t="array" ref="BB281">IFERROR(INDEX(BB$176:BB$274, SMALL(IF($AW$176:$AW$274="Claim", ROW(BB$176:BB$274)-MIN(ROW(BB$176:BB$274))+1, ""), ROW(D4))), "")</f>
        <v/>
      </c>
      <c r="BC281" s="1" t="str">
        <f t="array" ref="BC281">IFERROR(INDEX(BC$176:BC$274, SMALL(IF($AW$176:$AW$274="Claim", ROW(BC$176:BC$274)-MIN(ROW(BC$176:BC$274))+1, ""), ROW(E4))), "")</f>
        <v/>
      </c>
      <c r="BD281" s="1" t="str">
        <f t="array" ref="BD281">IFERROR(INDEX(BD$176:BD$274, SMALL(IF($AW$176:$AW$274="Claim", ROW(BD$176:BD$274)-MIN(ROW(BD$176:BD$274))+1, ""), ROW(F4))), "")</f>
        <v/>
      </c>
      <c r="BE281" s="1" t="str">
        <f t="array" ref="BE281">IFERROR(INDEX(BE$176:BE$274, SMALL(IF($AW$176:$AW$274="Claim", ROW(BE$176:BE$274)-MIN(ROW(BE$176:BE$274))+1, ""), ROW(G4))), "")</f>
        <v/>
      </c>
      <c r="BF281" s="1" t="str">
        <f t="array" ref="BF281">IFERROR(INDEX(BF$176:BF$274, SMALL(IF($AW$176:$AW$274="Claim", ROW(BF$176:BF$274)-MIN(ROW(BF$176:BF$274))+1, ""), ROW(H4))), "")</f>
        <v/>
      </c>
      <c r="BG281" s="1" t="str">
        <f t="array" ref="BG281">IFERROR(INDEX(BG$176:BG$274, SMALL(IF($AW$176:$AW$274="Claim", ROW(BG$176:BG$274)-MIN(ROW(BG$176:BG$274))+1, ""), ROW(I4))), "")</f>
        <v/>
      </c>
      <c r="BH281" s="1" t="str">
        <f t="array" ref="BH281">IFERROR(INDEX(BH$176:BH$274, SMALL(IF($AW$176:$AW$274="Claim", ROW(BH$176:BH$274)-MIN(ROW(BH$176:BH$274))+1, ""), ROW(J4))), "")</f>
        <v/>
      </c>
      <c r="BI281" s="1" t="str">
        <f t="array" ref="BI281">IFERROR(INDEX(BI$176:BI$274, SMALL(IF($AW$176:$AW$274="Claim", ROW(BI$176:BI$274)-MIN(ROW(BI$176:BI$274))+1, ""), ROW(K4))), "")</f>
        <v/>
      </c>
      <c r="BJ281" s="1" t="str">
        <f t="array" ref="BJ281">IFERROR(INDEX(BJ$176:BJ$274, SMALL(IF($AW$176:$AW$274="Claim", ROW(BJ$176:BJ$274)-MIN(ROW(BJ$176:BJ$274))+1, ""), ROW(L4))), "")</f>
        <v/>
      </c>
      <c r="BK281" s="1" t="str">
        <f t="array" ref="BK281">IFERROR(INDEX(BK$176:BK$274, SMALL(IF($AW$176:$AW$274="Claim", ROW(BK$176:BK$274)-MIN(ROW(BK$176:BK$274))+1, ""), ROW(M4))), "")</f>
        <v/>
      </c>
      <c r="BL281" s="1" t="str">
        <f t="array" ref="BL281">IFERROR(INDEX(BL$176:BL$274, SMALL(IF($AW$176:$AW$274="Claim", ROW(BL$176:BL$274)-MIN(ROW(BL$176:BL$274))+1, ""), ROW(N4))), "")</f>
        <v/>
      </c>
      <c r="BM281" s="1" t="str">
        <f t="array" ref="BM281">IFERROR(INDEX(BM$176:BM$274, SMALL(IF($AW$176:$AW$274="Claim", ROW(BM$176:BM$274)-MIN(ROW(BM$176:BM$274))+1, ""), ROW(O4))), "")</f>
        <v/>
      </c>
      <c r="BN281" s="1" t="str">
        <f t="array" ref="BN281">IFERROR(INDEX(BN$176:BN$274, SMALL(IF($AW$176:$AW$274="Claim", ROW(BN$176:BN$274)-MIN(ROW(BN$176:BN$274))+1, ""), ROW(P4))), "")</f>
        <v/>
      </c>
      <c r="BO281" s="1" t="str">
        <f t="array" ref="BO281">IFERROR(INDEX(BO$176:BO$274, SMALL(IF($AW$176:$AW$274="Claim", ROW(BO$176:BO$274)-MIN(ROW(BO$176:BO$274))+1, ""), ROW(Q4))), "")</f>
        <v/>
      </c>
      <c r="BP281" s="1" t="str">
        <f t="array" ref="BP281">IFERROR(INDEX(BP$176:BP$274, SMALL(IF($AW$176:$AW$274="Claim", ROW(BP$176:BP$274)-MIN(ROW(BP$176:BP$274))+1, ""), ROW(R4))), "")</f>
        <v/>
      </c>
      <c r="BQ281" s="1" t="str">
        <f t="array" ref="BQ281">IFERROR(INDEX(BQ$176:BQ$274, SMALL(IF($AW$176:$AW$274="Claim", ROW(BQ$176:BQ$274)-MIN(ROW(BQ$176:BQ$274))+1, ""), ROW(S4))), "")</f>
        <v/>
      </c>
      <c r="BR281" s="1" t="str">
        <f t="array" ref="BR281">IFERROR(INDEX(BR$176:BR$274, SMALL(IF($AW$176:$AW$274="Claim", ROW(BR$176:BR$274)-MIN(ROW(BR$176:BR$274))+1, ""), ROW(T4))), "")</f>
        <v/>
      </c>
      <c r="BS281" s="1" t="str">
        <f t="array" ref="BS281">IFERROR(INDEX(BS$176:BS$274, SMALL(IF($AW$176:$AW$274="Claim", ROW(BS$176:BS$274)-MIN(ROW(BS$176:BS$274))+1, ""), ROW(U4))), "")</f>
        <v/>
      </c>
      <c r="BT281" s="1" t="str">
        <f t="array" ref="BT281">IFERROR(INDEX(BT$176:BT$274, SMALL(IF($AW$176:$AW$274="Claim", ROW(BT$176:BT$274)-MIN(ROW(BT$176:BT$274))+1, ""), ROW(V4))), "")</f>
        <v/>
      </c>
      <c r="BU281" s="1" t="str">
        <f t="array" ref="BU281">IFERROR(INDEX(BU$176:BU$274, SMALL(IF($AW$176:$AW$274="Claim", ROW(BU$176:BU$274)-MIN(ROW(BU$176:BU$274))+1, ""), ROW(W4))), "")</f>
        <v/>
      </c>
      <c r="BV281" s="1" t="str">
        <f t="array" ref="BV281">IFERROR(INDEX(BV$176:BV$274, SMALL(IF($AW$176:$AW$274="Claim", ROW(BV$176:BV$274)-MIN(ROW(BV$176:BV$274))+1, ""), ROW(X4))), "")</f>
        <v/>
      </c>
      <c r="BW281" s="1" t="str">
        <f t="array" ref="BW281">IFERROR(INDEX(BW$176:BW$274, SMALL(IF($AW$176:$AW$274="Claim", ROW(BW$176:BW$274)-MIN(ROW(BW$176:BW$274))+1, ""), ROW(Y4))), "")</f>
        <v/>
      </c>
      <c r="BX281" s="1" t="str">
        <f t="array" ref="BX281">IFERROR(INDEX(BX$176:BX$274, SMALL(IF($AW$176:$AW$274="Claim", ROW(BX$176:BX$274)-MIN(ROW(BX$176:BX$274))+1, ""), ROW(Z4))), "")</f>
        <v/>
      </c>
      <c r="BY281" s="1" t="str">
        <f t="array" ref="BY281">IFERROR(INDEX(BY$176:BY$274, SMALL(IF($AW$176:$AW$274="Claim", ROW(BY$176:BY$274)-MIN(ROW(BY$176:BY$274))+1, ""), ROW(AA4))), "")</f>
        <v/>
      </c>
      <c r="BZ281" s="1" t="str">
        <f t="array" ref="BZ281">IFERROR(INDEX(BZ$176:BZ$274, SMALL(IF($AW$176:$AW$274="Claim", ROW(BZ$176:BZ$274)-MIN(ROW(BZ$176:BZ$274))+1, ""), ROW(AB4))), "")</f>
        <v/>
      </c>
      <c r="CA281" s="1" t="str">
        <f t="array" ref="CA281">IFERROR(INDEX(CA$176:CA$274, SMALL(IF($AW$176:$AW$274="Claim", ROW(CA$176:CA$274)-MIN(ROW(CA$176:CA$274))+1, ""), ROW(AC4))), "")</f>
        <v/>
      </c>
      <c r="CB281" s="1" t="str">
        <f t="array" ref="CB281">IFERROR(INDEX(CB$176:CB$274, SMALL(IF($AW$176:$AW$274="Claim", ROW(CB$176:CB$274)-MIN(ROW(CB$176:CB$274))+1, ""), ROW(AD4))), "")</f>
        <v/>
      </c>
      <c r="CC281" s="1" t="str">
        <f t="array" ref="CC281">IFERROR(INDEX(CC$176:CC$274, SMALL(IF($AW$176:$AW$274="Claim", ROW(CC$176:CC$274)-MIN(ROW(CC$176:CC$274))+1, ""), ROW(AE4))), "")</f>
        <v/>
      </c>
      <c r="CD281" s="1" t="str">
        <f t="array" ref="CD281">IFERROR(INDEX(CD$176:CD$274, SMALL(IF($AW$176:$AW$274="Claim", ROW(CD$176:CD$274)-MIN(ROW(CD$176:CD$274))+1, ""), ROW(AF4))), "")</f>
        <v/>
      </c>
      <c r="CE281" s="1" t="str">
        <f t="array" ref="CE281">IFERROR(INDEX(CE$176:CE$274, SMALL(IF($AW$176:$AW$274="Claim", ROW(CE$176:CE$274)-MIN(ROW(CE$176:CE$274))+1, ""), ROW(AG4))), "")</f>
        <v/>
      </c>
      <c r="CF281" s="1" t="str">
        <f t="array" ref="CF281">IFERROR(INDEX(CF$176:CF$274, SMALL(IF($AW$176:$AW$274="Claim", ROW(CF$176:CF$274)-MIN(ROW(CF$176:CF$274))+1, ""), ROW(AH4))), "")</f>
        <v/>
      </c>
      <c r="CG281" s="1" t="str">
        <f t="array" ref="CG281">IFERROR(INDEX(CG$176:CG$274, SMALL(IF($AW$176:$AW$274="Claim", ROW(CG$176:CG$274)-MIN(ROW(CG$176:CG$274))+1, ""), ROW(AI4))), "")</f>
        <v/>
      </c>
      <c r="CH281" s="1" t="str">
        <f t="array" ref="CH281">IFERROR(INDEX(CH$176:CH$274, SMALL(IF($AW$176:$AW$274="Claim", ROW(CH$176:CH$274)-MIN(ROW(CH$176:CH$274))+1, ""), ROW(AJ4))), "")</f>
        <v/>
      </c>
      <c r="CI281" s="1" t="str">
        <f t="array" ref="CI281">IFERROR(INDEX(CI$176:CI$274, SMALL(IF($AW$176:$AW$274="Claim", ROW(CI$176:CI$274)-MIN(ROW(CI$176:CI$274))+1, ""), ROW(AL4))), "")</f>
        <v/>
      </c>
    </row>
    <row r="282" spans="43:87" hidden="1" x14ac:dyDescent="0.2">
      <c r="AW282" s="1">
        <v>5</v>
      </c>
      <c r="AX282" s="288" t="str">
        <f t="array" ref="AX282">IFERROR(INDEX(AX$176:AX$274, SMALL(IF($AW$176:$AW$274="Claim", ROW(AX$176:AX$274)-MIN(ROW(AX$176:AX$274))+1, ""), ROW(A5))), "")</f>
        <v/>
      </c>
      <c r="AY282" s="288" t="str">
        <f t="array" ref="AY282">IFERROR(INDEX(AY$176:AY$274, SMALL(IF($AW$176:$AW$274="Claim", ROW(AY$176:AY$274)-MIN(ROW(AY$176:AY$274))+1, ""), ROW(B5))), "")</f>
        <v/>
      </c>
      <c r="AZ282" s="1" t="str">
        <f t="array" ref="AZ282">IFERROR(INDEX(AZ$176:AZ$278, SMALL(IF($AW$176:$AW$278="Claim", ROW(AZ$176:AZ$278)-MIN(ROW(AZ$176:AZ$278))+1, ""), ROW(B5))), "")</f>
        <v/>
      </c>
      <c r="BA282" s="1" t="str">
        <f t="array" ref="BA282">IFERROR(INDEX(BA$176:BA$274, SMALL(IF($AW$176:$AW$274="Claim", ROW(BA$176:BA$274)-MIN(ROW(BA$176:BA$274))+1, ""), ROW(C5))), "")</f>
        <v/>
      </c>
      <c r="BB282" s="1" t="str">
        <f t="array" ref="BB282">IFERROR(INDEX(BB$176:BB$274, SMALL(IF($AW$176:$AW$274="Claim", ROW(BB$176:BB$274)-MIN(ROW(BB$176:BB$274))+1, ""), ROW(D5))), "")</f>
        <v/>
      </c>
      <c r="BC282" s="1" t="str">
        <f t="array" ref="BC282">IFERROR(INDEX(BC$176:BC$274, SMALL(IF($AW$176:$AW$274="Claim", ROW(BC$176:BC$274)-MIN(ROW(BC$176:BC$274))+1, ""), ROW(E5))), "")</f>
        <v/>
      </c>
      <c r="BD282" s="1" t="str">
        <f t="array" ref="BD282">IFERROR(INDEX(BD$176:BD$274, SMALL(IF($AW$176:$AW$274="Claim", ROW(BD$176:BD$274)-MIN(ROW(BD$176:BD$274))+1, ""), ROW(F5))), "")</f>
        <v/>
      </c>
      <c r="BE282" s="1" t="str">
        <f t="array" ref="BE282">IFERROR(INDEX(BE$176:BE$274, SMALL(IF($AW$176:$AW$274="Claim", ROW(BE$176:BE$274)-MIN(ROW(BE$176:BE$274))+1, ""), ROW(G5))), "")</f>
        <v/>
      </c>
      <c r="BF282" s="1" t="str">
        <f t="array" ref="BF282">IFERROR(INDEX(BF$176:BF$274, SMALL(IF($AW$176:$AW$274="Claim", ROW(BF$176:BF$274)-MIN(ROW(BF$176:BF$274))+1, ""), ROW(H5))), "")</f>
        <v/>
      </c>
      <c r="BG282" s="1" t="str">
        <f t="array" ref="BG282">IFERROR(INDEX(BG$176:BG$274, SMALL(IF($AW$176:$AW$274="Claim", ROW(BG$176:BG$274)-MIN(ROW(BG$176:BG$274))+1, ""), ROW(I5))), "")</f>
        <v/>
      </c>
      <c r="BH282" s="1" t="str">
        <f t="array" ref="BH282">IFERROR(INDEX(BH$176:BH$274, SMALL(IF($AW$176:$AW$274="Claim", ROW(BH$176:BH$274)-MIN(ROW(BH$176:BH$274))+1, ""), ROW(J5))), "")</f>
        <v/>
      </c>
      <c r="BI282" s="1" t="str">
        <f t="array" ref="BI282">IFERROR(INDEX(BI$176:BI$274, SMALL(IF($AW$176:$AW$274="Claim", ROW(BI$176:BI$274)-MIN(ROW(BI$176:BI$274))+1, ""), ROW(K5))), "")</f>
        <v/>
      </c>
      <c r="BJ282" s="1" t="str">
        <f t="array" ref="BJ282">IFERROR(INDEX(BJ$176:BJ$274, SMALL(IF($AW$176:$AW$274="Claim", ROW(BJ$176:BJ$274)-MIN(ROW(BJ$176:BJ$274))+1, ""), ROW(L5))), "")</f>
        <v/>
      </c>
      <c r="BK282" s="1" t="str">
        <f t="array" ref="BK282">IFERROR(INDEX(BK$176:BK$274, SMALL(IF($AW$176:$AW$274="Claim", ROW(BK$176:BK$274)-MIN(ROW(BK$176:BK$274))+1, ""), ROW(M5))), "")</f>
        <v/>
      </c>
      <c r="BL282" s="1" t="str">
        <f t="array" ref="BL282">IFERROR(INDEX(BL$176:BL$274, SMALL(IF($AW$176:$AW$274="Claim", ROW(BL$176:BL$274)-MIN(ROW(BL$176:BL$274))+1, ""), ROW(N5))), "")</f>
        <v/>
      </c>
      <c r="BM282" s="1" t="str">
        <f t="array" ref="BM282">IFERROR(INDEX(BM$176:BM$274, SMALL(IF($AW$176:$AW$274="Claim", ROW(BM$176:BM$274)-MIN(ROW(BM$176:BM$274))+1, ""), ROW(O5))), "")</f>
        <v/>
      </c>
      <c r="BN282" s="1" t="str">
        <f t="array" ref="BN282">IFERROR(INDEX(BN$176:BN$274, SMALL(IF($AW$176:$AW$274="Claim", ROW(BN$176:BN$274)-MIN(ROW(BN$176:BN$274))+1, ""), ROW(P5))), "")</f>
        <v/>
      </c>
      <c r="BO282" s="1" t="str">
        <f t="array" ref="BO282">IFERROR(INDEX(BO$176:BO$274, SMALL(IF($AW$176:$AW$274="Claim", ROW(BO$176:BO$274)-MIN(ROW(BO$176:BO$274))+1, ""), ROW(Q5))), "")</f>
        <v/>
      </c>
      <c r="BP282" s="1" t="str">
        <f t="array" ref="BP282">IFERROR(INDEX(BP$176:BP$274, SMALL(IF($AW$176:$AW$274="Claim", ROW(BP$176:BP$274)-MIN(ROW(BP$176:BP$274))+1, ""), ROW(R5))), "")</f>
        <v/>
      </c>
      <c r="BQ282" s="1" t="str">
        <f t="array" ref="BQ282">IFERROR(INDEX(BQ$176:BQ$274, SMALL(IF($AW$176:$AW$274="Claim", ROW(BQ$176:BQ$274)-MIN(ROW(BQ$176:BQ$274))+1, ""), ROW(S5))), "")</f>
        <v/>
      </c>
      <c r="BR282" s="1" t="str">
        <f t="array" ref="BR282">IFERROR(INDEX(BR$176:BR$274, SMALL(IF($AW$176:$AW$274="Claim", ROW(BR$176:BR$274)-MIN(ROW(BR$176:BR$274))+1, ""), ROW(T5))), "")</f>
        <v/>
      </c>
      <c r="BS282" s="1" t="str">
        <f t="array" ref="BS282">IFERROR(INDEX(BS$176:BS$274, SMALL(IF($AW$176:$AW$274="Claim", ROW(BS$176:BS$274)-MIN(ROW(BS$176:BS$274))+1, ""), ROW(U5))), "")</f>
        <v/>
      </c>
      <c r="BT282" s="1" t="str">
        <f t="array" ref="BT282">IFERROR(INDEX(BT$176:BT$274, SMALL(IF($AW$176:$AW$274="Claim", ROW(BT$176:BT$274)-MIN(ROW(BT$176:BT$274))+1, ""), ROW(V5))), "")</f>
        <v/>
      </c>
      <c r="BU282" s="1" t="str">
        <f t="array" ref="BU282">IFERROR(INDEX(BU$176:BU$274, SMALL(IF($AW$176:$AW$274="Claim", ROW(BU$176:BU$274)-MIN(ROW(BU$176:BU$274))+1, ""), ROW(W5))), "")</f>
        <v/>
      </c>
      <c r="BV282" s="1" t="str">
        <f t="array" ref="BV282">IFERROR(INDEX(BV$176:BV$274, SMALL(IF($AW$176:$AW$274="Claim", ROW(BV$176:BV$274)-MIN(ROW(BV$176:BV$274))+1, ""), ROW(X5))), "")</f>
        <v/>
      </c>
      <c r="BW282" s="1" t="str">
        <f t="array" ref="BW282">IFERROR(INDEX(BW$176:BW$274, SMALL(IF($AW$176:$AW$274="Claim", ROW(BW$176:BW$274)-MIN(ROW(BW$176:BW$274))+1, ""), ROW(Y5))), "")</f>
        <v/>
      </c>
      <c r="BX282" s="1" t="str">
        <f t="array" ref="BX282">IFERROR(INDEX(BX$176:BX$274, SMALL(IF($AW$176:$AW$274="Claim", ROW(BX$176:BX$274)-MIN(ROW(BX$176:BX$274))+1, ""), ROW(Z5))), "")</f>
        <v/>
      </c>
      <c r="BY282" s="1" t="str">
        <f t="array" ref="BY282">IFERROR(INDEX(BY$176:BY$274, SMALL(IF($AW$176:$AW$274="Claim", ROW(BY$176:BY$274)-MIN(ROW(BY$176:BY$274))+1, ""), ROW(AA5))), "")</f>
        <v/>
      </c>
      <c r="BZ282" s="1" t="str">
        <f t="array" ref="BZ282">IFERROR(INDEX(BZ$176:BZ$274, SMALL(IF($AW$176:$AW$274="Claim", ROW(BZ$176:BZ$274)-MIN(ROW(BZ$176:BZ$274))+1, ""), ROW(AB5))), "")</f>
        <v/>
      </c>
      <c r="CA282" s="1" t="str">
        <f t="array" ref="CA282">IFERROR(INDEX(CA$176:CA$274, SMALL(IF($AW$176:$AW$274="Claim", ROW(CA$176:CA$274)-MIN(ROW(CA$176:CA$274))+1, ""), ROW(AC5))), "")</f>
        <v/>
      </c>
      <c r="CB282" s="1" t="str">
        <f t="array" ref="CB282">IFERROR(INDEX(CB$176:CB$274, SMALL(IF($AW$176:$AW$274="Claim", ROW(CB$176:CB$274)-MIN(ROW(CB$176:CB$274))+1, ""), ROW(AD5))), "")</f>
        <v/>
      </c>
      <c r="CC282" s="1" t="str">
        <f t="array" ref="CC282">IFERROR(INDEX(CC$176:CC$274, SMALL(IF($AW$176:$AW$274="Claim", ROW(CC$176:CC$274)-MIN(ROW(CC$176:CC$274))+1, ""), ROW(AE5))), "")</f>
        <v/>
      </c>
      <c r="CD282" s="1" t="str">
        <f t="array" ref="CD282">IFERROR(INDEX(CD$176:CD$274, SMALL(IF($AW$176:$AW$274="Claim", ROW(CD$176:CD$274)-MIN(ROW(CD$176:CD$274))+1, ""), ROW(AF5))), "")</f>
        <v/>
      </c>
      <c r="CE282" s="1" t="str">
        <f t="array" ref="CE282">IFERROR(INDEX(CE$176:CE$274, SMALL(IF($AW$176:$AW$274="Claim", ROW(CE$176:CE$274)-MIN(ROW(CE$176:CE$274))+1, ""), ROW(AG5))), "")</f>
        <v/>
      </c>
      <c r="CF282" s="1" t="str">
        <f t="array" ref="CF282">IFERROR(INDEX(CF$176:CF$274, SMALL(IF($AW$176:$AW$274="Claim", ROW(CF$176:CF$274)-MIN(ROW(CF$176:CF$274))+1, ""), ROW(AH5))), "")</f>
        <v/>
      </c>
      <c r="CG282" s="1" t="str">
        <f t="array" ref="CG282">IFERROR(INDEX(CG$176:CG$274, SMALL(IF($AW$176:$AW$274="Claim", ROW(CG$176:CG$274)-MIN(ROW(CG$176:CG$274))+1, ""), ROW(AI5))), "")</f>
        <v/>
      </c>
      <c r="CH282" s="1" t="str">
        <f t="array" ref="CH282">IFERROR(INDEX(CH$176:CH$274, SMALL(IF($AW$176:$AW$274="Claim", ROW(CH$176:CH$274)-MIN(ROW(CH$176:CH$274))+1, ""), ROW(AJ5))), "")</f>
        <v/>
      </c>
      <c r="CI282" s="1" t="str">
        <f t="array" ref="CI282">IFERROR(INDEX(CI$176:CI$274, SMALL(IF($AW$176:$AW$274="Claim", ROW(CI$176:CI$274)-MIN(ROW(CI$176:CI$274))+1, ""), ROW(AL5))), "")</f>
        <v/>
      </c>
    </row>
    <row r="283" spans="43:87" hidden="1" x14ac:dyDescent="0.2">
      <c r="AW283" s="1">
        <v>6</v>
      </c>
      <c r="AX283" s="288" t="str">
        <f t="array" ref="AX283">IFERROR(INDEX(AX$176:AX$274, SMALL(IF($AW$176:$AW$274="Claim", ROW(AX$176:AX$274)-MIN(ROW(AX$176:AX$274))+1, ""), ROW(A6))), "")</f>
        <v/>
      </c>
      <c r="AY283" s="288" t="str">
        <f t="array" ref="AY283">IFERROR(INDEX(AY$176:AY$274, SMALL(IF($AW$176:$AW$274="Claim", ROW(AY$176:AY$274)-MIN(ROW(AY$176:AY$274))+1, ""), ROW(B6))), "")</f>
        <v/>
      </c>
      <c r="AZ283" s="1" t="str">
        <f t="array" ref="AZ283">IFERROR(INDEX(AZ$176:AZ$278, SMALL(IF($AW$176:$AW$278="Claim", ROW(AZ$176:AZ$278)-MIN(ROW(AZ$176:AZ$278))+1, ""), ROW(B6))), "")</f>
        <v/>
      </c>
      <c r="BA283" s="1" t="str">
        <f t="array" ref="BA283">IFERROR(INDEX(BA$176:BA$274, SMALL(IF($AW$176:$AW$274="Claim", ROW(BA$176:BA$274)-MIN(ROW(BA$176:BA$274))+1, ""), ROW(C6))), "")</f>
        <v/>
      </c>
      <c r="BB283" s="1" t="str">
        <f t="array" ref="BB283">IFERROR(INDEX(BB$176:BB$274, SMALL(IF($AW$176:$AW$274="Claim", ROW(BB$176:BB$274)-MIN(ROW(BB$176:BB$274))+1, ""), ROW(D6))), "")</f>
        <v/>
      </c>
      <c r="BC283" s="1" t="str">
        <f t="array" ref="BC283">IFERROR(INDEX(BC$176:BC$274, SMALL(IF($AW$176:$AW$274="Claim", ROW(BC$176:BC$274)-MIN(ROW(BC$176:BC$274))+1, ""), ROW(E6))), "")</f>
        <v/>
      </c>
      <c r="BD283" s="1" t="str">
        <f t="array" ref="BD283">IFERROR(INDEX(BD$176:BD$274, SMALL(IF($AW$176:$AW$274="Claim", ROW(BD$176:BD$274)-MIN(ROW(BD$176:BD$274))+1, ""), ROW(F6))), "")</f>
        <v/>
      </c>
      <c r="BE283" s="1" t="str">
        <f t="array" ref="BE283">IFERROR(INDEX(BE$176:BE$274, SMALL(IF($AW$176:$AW$274="Claim", ROW(BE$176:BE$274)-MIN(ROW(BE$176:BE$274))+1, ""), ROW(G6))), "")</f>
        <v/>
      </c>
      <c r="BF283" s="1" t="str">
        <f t="array" ref="BF283">IFERROR(INDEX(BF$176:BF$274, SMALL(IF($AW$176:$AW$274="Claim", ROW(BF$176:BF$274)-MIN(ROW(BF$176:BF$274))+1, ""), ROW(H6))), "")</f>
        <v/>
      </c>
      <c r="BG283" s="1" t="str">
        <f t="array" ref="BG283">IFERROR(INDEX(BG$176:BG$274, SMALL(IF($AW$176:$AW$274="Claim", ROW(BG$176:BG$274)-MIN(ROW(BG$176:BG$274))+1, ""), ROW(I6))), "")</f>
        <v/>
      </c>
      <c r="BH283" s="1" t="str">
        <f t="array" ref="BH283">IFERROR(INDEX(BH$176:BH$274, SMALL(IF($AW$176:$AW$274="Claim", ROW(BH$176:BH$274)-MIN(ROW(BH$176:BH$274))+1, ""), ROW(J6))), "")</f>
        <v/>
      </c>
      <c r="BI283" s="1" t="str">
        <f t="array" ref="BI283">IFERROR(INDEX(BI$176:BI$274, SMALL(IF($AW$176:$AW$274="Claim", ROW(BI$176:BI$274)-MIN(ROW(BI$176:BI$274))+1, ""), ROW(K6))), "")</f>
        <v/>
      </c>
      <c r="BJ283" s="1" t="str">
        <f t="array" ref="BJ283">IFERROR(INDEX(BJ$176:BJ$274, SMALL(IF($AW$176:$AW$274="Claim", ROW(BJ$176:BJ$274)-MIN(ROW(BJ$176:BJ$274))+1, ""), ROW(L6))), "")</f>
        <v/>
      </c>
      <c r="BK283" s="1" t="str">
        <f t="array" ref="BK283">IFERROR(INDEX(BK$176:BK$274, SMALL(IF($AW$176:$AW$274="Claim", ROW(BK$176:BK$274)-MIN(ROW(BK$176:BK$274))+1, ""), ROW(M6))), "")</f>
        <v/>
      </c>
      <c r="BL283" s="1" t="str">
        <f t="array" ref="BL283">IFERROR(INDEX(BL$176:BL$274, SMALL(IF($AW$176:$AW$274="Claim", ROW(BL$176:BL$274)-MIN(ROW(BL$176:BL$274))+1, ""), ROW(N6))), "")</f>
        <v/>
      </c>
      <c r="BM283" s="1" t="str">
        <f t="array" ref="BM283">IFERROR(INDEX(BM$176:BM$274, SMALL(IF($AW$176:$AW$274="Claim", ROW(BM$176:BM$274)-MIN(ROW(BM$176:BM$274))+1, ""), ROW(O6))), "")</f>
        <v/>
      </c>
      <c r="BN283" s="1" t="str">
        <f t="array" ref="BN283">IFERROR(INDEX(BN$176:BN$274, SMALL(IF($AW$176:$AW$274="Claim", ROW(BN$176:BN$274)-MIN(ROW(BN$176:BN$274))+1, ""), ROW(P6))), "")</f>
        <v/>
      </c>
      <c r="BO283" s="1" t="str">
        <f t="array" ref="BO283">IFERROR(INDEX(BO$176:BO$274, SMALL(IF($AW$176:$AW$274="Claim", ROW(BO$176:BO$274)-MIN(ROW(BO$176:BO$274))+1, ""), ROW(Q6))), "")</f>
        <v/>
      </c>
      <c r="BP283" s="1" t="str">
        <f t="array" ref="BP283">IFERROR(INDEX(BP$176:BP$274, SMALL(IF($AW$176:$AW$274="Claim", ROW(BP$176:BP$274)-MIN(ROW(BP$176:BP$274))+1, ""), ROW(R6))), "")</f>
        <v/>
      </c>
      <c r="BQ283" s="1" t="str">
        <f t="array" ref="BQ283">IFERROR(INDEX(BQ$176:BQ$274, SMALL(IF($AW$176:$AW$274="Claim", ROW(BQ$176:BQ$274)-MIN(ROW(BQ$176:BQ$274))+1, ""), ROW(S6))), "")</f>
        <v/>
      </c>
      <c r="BR283" s="1" t="str">
        <f t="array" ref="BR283">IFERROR(INDEX(BR$176:BR$274, SMALL(IF($AW$176:$AW$274="Claim", ROW(BR$176:BR$274)-MIN(ROW(BR$176:BR$274))+1, ""), ROW(T6))), "")</f>
        <v/>
      </c>
      <c r="BS283" s="1" t="str">
        <f t="array" ref="BS283">IFERROR(INDEX(BS$176:BS$274, SMALL(IF($AW$176:$AW$274="Claim", ROW(BS$176:BS$274)-MIN(ROW(BS$176:BS$274))+1, ""), ROW(U6))), "")</f>
        <v/>
      </c>
      <c r="BT283" s="1" t="str">
        <f t="array" ref="BT283">IFERROR(INDEX(BT$176:BT$274, SMALL(IF($AW$176:$AW$274="Claim", ROW(BT$176:BT$274)-MIN(ROW(BT$176:BT$274))+1, ""), ROW(V6))), "")</f>
        <v/>
      </c>
      <c r="BU283" s="1" t="str">
        <f t="array" ref="BU283">IFERROR(INDEX(BU$176:BU$274, SMALL(IF($AW$176:$AW$274="Claim", ROW(BU$176:BU$274)-MIN(ROW(BU$176:BU$274))+1, ""), ROW(W6))), "")</f>
        <v/>
      </c>
      <c r="BV283" s="1" t="str">
        <f t="array" ref="BV283">IFERROR(INDEX(BV$176:BV$274, SMALL(IF($AW$176:$AW$274="Claim", ROW(BV$176:BV$274)-MIN(ROW(BV$176:BV$274))+1, ""), ROW(X6))), "")</f>
        <v/>
      </c>
      <c r="BW283" s="1" t="str">
        <f t="array" ref="BW283">IFERROR(INDEX(BW$176:BW$274, SMALL(IF($AW$176:$AW$274="Claim", ROW(BW$176:BW$274)-MIN(ROW(BW$176:BW$274))+1, ""), ROW(Y6))), "")</f>
        <v/>
      </c>
      <c r="BX283" s="1" t="str">
        <f t="array" ref="BX283">IFERROR(INDEX(BX$176:BX$274, SMALL(IF($AW$176:$AW$274="Claim", ROW(BX$176:BX$274)-MIN(ROW(BX$176:BX$274))+1, ""), ROW(Z6))), "")</f>
        <v/>
      </c>
      <c r="BY283" s="1" t="str">
        <f t="array" ref="BY283">IFERROR(INDEX(BY$176:BY$274, SMALL(IF($AW$176:$AW$274="Claim", ROW(BY$176:BY$274)-MIN(ROW(BY$176:BY$274))+1, ""), ROW(AA6))), "")</f>
        <v/>
      </c>
      <c r="BZ283" s="1" t="str">
        <f t="array" ref="BZ283">IFERROR(INDEX(BZ$176:BZ$274, SMALL(IF($AW$176:$AW$274="Claim", ROW(BZ$176:BZ$274)-MIN(ROW(BZ$176:BZ$274))+1, ""), ROW(AB6))), "")</f>
        <v/>
      </c>
      <c r="CA283" s="1" t="str">
        <f t="array" ref="CA283">IFERROR(INDEX(CA$176:CA$274, SMALL(IF($AW$176:$AW$274="Claim", ROW(CA$176:CA$274)-MIN(ROW(CA$176:CA$274))+1, ""), ROW(AC6))), "")</f>
        <v/>
      </c>
      <c r="CB283" s="1" t="str">
        <f t="array" ref="CB283">IFERROR(INDEX(CB$176:CB$274, SMALL(IF($AW$176:$AW$274="Claim", ROW(CB$176:CB$274)-MIN(ROW(CB$176:CB$274))+1, ""), ROW(AD6))), "")</f>
        <v/>
      </c>
      <c r="CC283" s="1" t="str">
        <f t="array" ref="CC283">IFERROR(INDEX(CC$176:CC$274, SMALL(IF($AW$176:$AW$274="Claim", ROW(CC$176:CC$274)-MIN(ROW(CC$176:CC$274))+1, ""), ROW(AE6))), "")</f>
        <v/>
      </c>
      <c r="CD283" s="1" t="str">
        <f t="array" ref="CD283">IFERROR(INDEX(CD$176:CD$274, SMALL(IF($AW$176:$AW$274="Claim", ROW(CD$176:CD$274)-MIN(ROW(CD$176:CD$274))+1, ""), ROW(AF6))), "")</f>
        <v/>
      </c>
      <c r="CE283" s="1" t="str">
        <f t="array" ref="CE283">IFERROR(INDEX(CE$176:CE$274, SMALL(IF($AW$176:$AW$274="Claim", ROW(CE$176:CE$274)-MIN(ROW(CE$176:CE$274))+1, ""), ROW(AG6))), "")</f>
        <v/>
      </c>
      <c r="CF283" s="1" t="str">
        <f t="array" ref="CF283">IFERROR(INDEX(CF$176:CF$274, SMALL(IF($AW$176:$AW$274="Claim", ROW(CF$176:CF$274)-MIN(ROW(CF$176:CF$274))+1, ""), ROW(AH6))), "")</f>
        <v/>
      </c>
      <c r="CG283" s="1" t="str">
        <f t="array" ref="CG283">IFERROR(INDEX(CG$176:CG$274, SMALL(IF($AW$176:$AW$274="Claim", ROW(CG$176:CG$274)-MIN(ROW(CG$176:CG$274))+1, ""), ROW(AI6))), "")</f>
        <v/>
      </c>
      <c r="CH283" s="1" t="str">
        <f t="array" ref="CH283">IFERROR(INDEX(CH$176:CH$274, SMALL(IF($AW$176:$AW$274="Claim", ROW(CH$176:CH$274)-MIN(ROW(CH$176:CH$274))+1, ""), ROW(AJ6))), "")</f>
        <v/>
      </c>
      <c r="CI283" s="1" t="str">
        <f t="array" ref="CI283">IFERROR(INDEX(CI$176:CI$274, SMALL(IF($AW$176:$AW$274="Claim", ROW(CI$176:CI$274)-MIN(ROW(CI$176:CI$274))+1, ""), ROW(AL6))), "")</f>
        <v/>
      </c>
    </row>
    <row r="284" spans="43:87" hidden="1" x14ac:dyDescent="0.2">
      <c r="AW284" s="1">
        <v>7</v>
      </c>
      <c r="AX284" s="288" t="str">
        <f t="array" ref="AX284">IFERROR(INDEX(AX$176:AX$274, SMALL(IF($AW$176:$AW$274="Claim", ROW(AX$176:AX$274)-MIN(ROW(AX$176:AX$274))+1, ""), ROW(A7))), "")</f>
        <v/>
      </c>
      <c r="AY284" s="288" t="str">
        <f t="array" ref="AY284">IFERROR(INDEX(AY$176:AY$274, SMALL(IF($AW$176:$AW$274="Claim", ROW(AY$176:AY$274)-MIN(ROW(AY$176:AY$274))+1, ""), ROW(B7))), "")</f>
        <v/>
      </c>
      <c r="AZ284" s="1" t="str">
        <f t="array" ref="AZ284">IFERROR(INDEX(AZ$176:AZ$278, SMALL(IF($AW$176:$AW$278="Claim", ROW(AZ$176:AZ$278)-MIN(ROW(AZ$176:AZ$278))+1, ""), ROW(B7))), "")</f>
        <v/>
      </c>
      <c r="BA284" s="1" t="str">
        <f t="array" ref="BA284">IFERROR(INDEX(BA$176:BA$274, SMALL(IF($AW$176:$AW$274="Claim", ROW(BA$176:BA$274)-MIN(ROW(BA$176:BA$274))+1, ""), ROW(C7))), "")</f>
        <v/>
      </c>
      <c r="BB284" s="1" t="str">
        <f t="array" ref="BB284">IFERROR(INDEX(BB$176:BB$274, SMALL(IF($AW$176:$AW$274="Claim", ROW(BB$176:BB$274)-MIN(ROW(BB$176:BB$274))+1, ""), ROW(D7))), "")</f>
        <v/>
      </c>
      <c r="BC284" s="1" t="str">
        <f t="array" ref="BC284">IFERROR(INDEX(BC$176:BC$274, SMALL(IF($AW$176:$AW$274="Claim", ROW(BC$176:BC$274)-MIN(ROW(BC$176:BC$274))+1, ""), ROW(E7))), "")</f>
        <v/>
      </c>
      <c r="BD284" s="1" t="str">
        <f t="array" ref="BD284">IFERROR(INDEX(BD$176:BD$274, SMALL(IF($AW$176:$AW$274="Claim", ROW(BD$176:BD$274)-MIN(ROW(BD$176:BD$274))+1, ""), ROW(F7))), "")</f>
        <v/>
      </c>
      <c r="BE284" s="1" t="str">
        <f t="array" ref="BE284">IFERROR(INDEX(BE$176:BE$274, SMALL(IF($AW$176:$AW$274="Claim", ROW(BE$176:BE$274)-MIN(ROW(BE$176:BE$274))+1, ""), ROW(G7))), "")</f>
        <v/>
      </c>
      <c r="BF284" s="1" t="str">
        <f t="array" ref="BF284">IFERROR(INDEX(BF$176:BF$274, SMALL(IF($AW$176:$AW$274="Claim", ROW(BF$176:BF$274)-MIN(ROW(BF$176:BF$274))+1, ""), ROW(H7))), "")</f>
        <v/>
      </c>
      <c r="BG284" s="1" t="str">
        <f t="array" ref="BG284">IFERROR(INDEX(BG$176:BG$274, SMALL(IF($AW$176:$AW$274="Claim", ROW(BG$176:BG$274)-MIN(ROW(BG$176:BG$274))+1, ""), ROW(I7))), "")</f>
        <v/>
      </c>
      <c r="BH284" s="1" t="str">
        <f t="array" ref="BH284">IFERROR(INDEX(BH$176:BH$274, SMALL(IF($AW$176:$AW$274="Claim", ROW(BH$176:BH$274)-MIN(ROW(BH$176:BH$274))+1, ""), ROW(J7))), "")</f>
        <v/>
      </c>
      <c r="BI284" s="1" t="str">
        <f t="array" ref="BI284">IFERROR(INDEX(BI$176:BI$274, SMALL(IF($AW$176:$AW$274="Claim", ROW(BI$176:BI$274)-MIN(ROW(BI$176:BI$274))+1, ""), ROW(K7))), "")</f>
        <v/>
      </c>
      <c r="BJ284" s="1" t="str">
        <f t="array" ref="BJ284">IFERROR(INDEX(BJ$176:BJ$274, SMALL(IF($AW$176:$AW$274="Claim", ROW(BJ$176:BJ$274)-MIN(ROW(BJ$176:BJ$274))+1, ""), ROW(L7))), "")</f>
        <v/>
      </c>
      <c r="BK284" s="1" t="str">
        <f t="array" ref="BK284">IFERROR(INDEX(BK$176:BK$274, SMALL(IF($AW$176:$AW$274="Claim", ROW(BK$176:BK$274)-MIN(ROW(BK$176:BK$274))+1, ""), ROW(M7))), "")</f>
        <v/>
      </c>
      <c r="BL284" s="1" t="str">
        <f t="array" ref="BL284">IFERROR(INDEX(BL$176:BL$274, SMALL(IF($AW$176:$AW$274="Claim", ROW(BL$176:BL$274)-MIN(ROW(BL$176:BL$274))+1, ""), ROW(N7))), "")</f>
        <v/>
      </c>
      <c r="BM284" s="1" t="str">
        <f t="array" ref="BM284">IFERROR(INDEX(BM$176:BM$274, SMALL(IF($AW$176:$AW$274="Claim", ROW(BM$176:BM$274)-MIN(ROW(BM$176:BM$274))+1, ""), ROW(O7))), "")</f>
        <v/>
      </c>
      <c r="BN284" s="1" t="str">
        <f t="array" ref="BN284">IFERROR(INDEX(BN$176:BN$274, SMALL(IF($AW$176:$AW$274="Claim", ROW(BN$176:BN$274)-MIN(ROW(BN$176:BN$274))+1, ""), ROW(P7))), "")</f>
        <v/>
      </c>
      <c r="BO284" s="1" t="str">
        <f t="array" ref="BO284">IFERROR(INDEX(BO$176:BO$274, SMALL(IF($AW$176:$AW$274="Claim", ROW(BO$176:BO$274)-MIN(ROW(BO$176:BO$274))+1, ""), ROW(Q7))), "")</f>
        <v/>
      </c>
      <c r="BP284" s="1" t="str">
        <f t="array" ref="BP284">IFERROR(INDEX(BP$176:BP$274, SMALL(IF($AW$176:$AW$274="Claim", ROW(BP$176:BP$274)-MIN(ROW(BP$176:BP$274))+1, ""), ROW(R7))), "")</f>
        <v/>
      </c>
      <c r="BQ284" s="1" t="str">
        <f t="array" ref="BQ284">IFERROR(INDEX(BQ$176:BQ$274, SMALL(IF($AW$176:$AW$274="Claim", ROW(BQ$176:BQ$274)-MIN(ROW(BQ$176:BQ$274))+1, ""), ROW(S7))), "")</f>
        <v/>
      </c>
      <c r="BR284" s="1" t="str">
        <f t="array" ref="BR284">IFERROR(INDEX(BR$176:BR$274, SMALL(IF($AW$176:$AW$274="Claim", ROW(BR$176:BR$274)-MIN(ROW(BR$176:BR$274))+1, ""), ROW(T7))), "")</f>
        <v/>
      </c>
      <c r="BS284" s="1" t="str">
        <f t="array" ref="BS284">IFERROR(INDEX(BS$176:BS$274, SMALL(IF($AW$176:$AW$274="Claim", ROW(BS$176:BS$274)-MIN(ROW(BS$176:BS$274))+1, ""), ROW(U7))), "")</f>
        <v/>
      </c>
      <c r="BT284" s="1" t="str">
        <f t="array" ref="BT284">IFERROR(INDEX(BT$176:BT$274, SMALL(IF($AW$176:$AW$274="Claim", ROW(BT$176:BT$274)-MIN(ROW(BT$176:BT$274))+1, ""), ROW(V7))), "")</f>
        <v/>
      </c>
      <c r="BU284" s="1" t="str">
        <f t="array" ref="BU284">IFERROR(INDEX(BU$176:BU$274, SMALL(IF($AW$176:$AW$274="Claim", ROW(BU$176:BU$274)-MIN(ROW(BU$176:BU$274))+1, ""), ROW(W7))), "")</f>
        <v/>
      </c>
      <c r="BV284" s="1" t="str">
        <f t="array" ref="BV284">IFERROR(INDEX(BV$176:BV$274, SMALL(IF($AW$176:$AW$274="Claim", ROW(BV$176:BV$274)-MIN(ROW(BV$176:BV$274))+1, ""), ROW(X7))), "")</f>
        <v/>
      </c>
      <c r="BW284" s="1" t="str">
        <f t="array" ref="BW284">IFERROR(INDEX(BW$176:BW$274, SMALL(IF($AW$176:$AW$274="Claim", ROW(BW$176:BW$274)-MIN(ROW(BW$176:BW$274))+1, ""), ROW(Y7))), "")</f>
        <v/>
      </c>
      <c r="BX284" s="1" t="str">
        <f t="array" ref="BX284">IFERROR(INDEX(BX$176:BX$274, SMALL(IF($AW$176:$AW$274="Claim", ROW(BX$176:BX$274)-MIN(ROW(BX$176:BX$274))+1, ""), ROW(Z7))), "")</f>
        <v/>
      </c>
      <c r="BY284" s="1" t="str">
        <f t="array" ref="BY284">IFERROR(INDEX(BY$176:BY$274, SMALL(IF($AW$176:$AW$274="Claim", ROW(BY$176:BY$274)-MIN(ROW(BY$176:BY$274))+1, ""), ROW(AA7))), "")</f>
        <v/>
      </c>
      <c r="BZ284" s="1" t="str">
        <f t="array" ref="BZ284">IFERROR(INDEX(BZ$176:BZ$274, SMALL(IF($AW$176:$AW$274="Claim", ROW(BZ$176:BZ$274)-MIN(ROW(BZ$176:BZ$274))+1, ""), ROW(AB7))), "")</f>
        <v/>
      </c>
      <c r="CA284" s="1" t="str">
        <f t="array" ref="CA284">IFERROR(INDEX(CA$176:CA$274, SMALL(IF($AW$176:$AW$274="Claim", ROW(CA$176:CA$274)-MIN(ROW(CA$176:CA$274))+1, ""), ROW(AC7))), "")</f>
        <v/>
      </c>
      <c r="CB284" s="1" t="str">
        <f t="array" ref="CB284">IFERROR(INDEX(CB$176:CB$274, SMALL(IF($AW$176:$AW$274="Claim", ROW(CB$176:CB$274)-MIN(ROW(CB$176:CB$274))+1, ""), ROW(AD7))), "")</f>
        <v/>
      </c>
      <c r="CC284" s="1" t="str">
        <f t="array" ref="CC284">IFERROR(INDEX(CC$176:CC$274, SMALL(IF($AW$176:$AW$274="Claim", ROW(CC$176:CC$274)-MIN(ROW(CC$176:CC$274))+1, ""), ROW(AE7))), "")</f>
        <v/>
      </c>
      <c r="CD284" s="1" t="str">
        <f t="array" ref="CD284">IFERROR(INDEX(CD$176:CD$274, SMALL(IF($AW$176:$AW$274="Claim", ROW(CD$176:CD$274)-MIN(ROW(CD$176:CD$274))+1, ""), ROW(AF7))), "")</f>
        <v/>
      </c>
      <c r="CE284" s="1" t="str">
        <f t="array" ref="CE284">IFERROR(INDEX(CE$176:CE$274, SMALL(IF($AW$176:$AW$274="Claim", ROW(CE$176:CE$274)-MIN(ROW(CE$176:CE$274))+1, ""), ROW(AG7))), "")</f>
        <v/>
      </c>
      <c r="CF284" s="1" t="str">
        <f t="array" ref="CF284">IFERROR(INDEX(CF$176:CF$274, SMALL(IF($AW$176:$AW$274="Claim", ROW(CF$176:CF$274)-MIN(ROW(CF$176:CF$274))+1, ""), ROW(AH7))), "")</f>
        <v/>
      </c>
      <c r="CG284" s="1" t="str">
        <f t="array" ref="CG284">IFERROR(INDEX(CG$176:CG$274, SMALL(IF($AW$176:$AW$274="Claim", ROW(CG$176:CG$274)-MIN(ROW(CG$176:CG$274))+1, ""), ROW(AI7))), "")</f>
        <v/>
      </c>
      <c r="CH284" s="1" t="str">
        <f t="array" ref="CH284">IFERROR(INDEX(CH$176:CH$274, SMALL(IF($AW$176:$AW$274="Claim", ROW(CH$176:CH$274)-MIN(ROW(CH$176:CH$274))+1, ""), ROW(AJ7))), "")</f>
        <v/>
      </c>
      <c r="CI284" s="1" t="str">
        <f t="array" ref="CI284">IFERROR(INDEX(CI$176:CI$274, SMALL(IF($AW$176:$AW$274="Claim", ROW(CI$176:CI$274)-MIN(ROW(CI$176:CI$274))+1, ""), ROW(AL7))), "")</f>
        <v/>
      </c>
    </row>
    <row r="285" spans="43:87" hidden="1" x14ac:dyDescent="0.2">
      <c r="AW285" s="1">
        <v>8</v>
      </c>
      <c r="AX285" s="288" t="str">
        <f t="array" ref="AX285">IFERROR(INDEX(AX$176:AX$274, SMALL(IF($AW$176:$AW$274="Claim", ROW(AX$176:AX$274)-MIN(ROW(AX$176:AX$274))+1, ""), ROW(A8))), "")</f>
        <v/>
      </c>
      <c r="AY285" s="288" t="str">
        <f t="array" ref="AY285">IFERROR(INDEX(AY$176:AY$274, SMALL(IF($AW$176:$AW$274="Claim", ROW(AY$176:AY$274)-MIN(ROW(AY$176:AY$274))+1, ""), ROW(B8))), "")</f>
        <v/>
      </c>
      <c r="AZ285" s="1" t="str">
        <f t="array" ref="AZ285">IFERROR(INDEX(AZ$176:AZ$278, SMALL(IF($AW$176:$AW$278="Claim", ROW(AZ$176:AZ$278)-MIN(ROW(AZ$176:AZ$278))+1, ""), ROW(B8))), "")</f>
        <v/>
      </c>
      <c r="BA285" s="1" t="str">
        <f t="array" ref="BA285">IFERROR(INDEX(BA$176:BA$274, SMALL(IF($AW$176:$AW$274="Claim", ROW(BA$176:BA$274)-MIN(ROW(BA$176:BA$274))+1, ""), ROW(C8))), "")</f>
        <v/>
      </c>
      <c r="BB285" s="1" t="str">
        <f t="array" ref="BB285">IFERROR(INDEX(BB$176:BB$274, SMALL(IF($AW$176:$AW$274="Claim", ROW(BB$176:BB$274)-MIN(ROW(BB$176:BB$274))+1, ""), ROW(D8))), "")</f>
        <v/>
      </c>
      <c r="BC285" s="1" t="str">
        <f t="array" ref="BC285">IFERROR(INDEX(BC$176:BC$274, SMALL(IF($AW$176:$AW$274="Claim", ROW(BC$176:BC$274)-MIN(ROW(BC$176:BC$274))+1, ""), ROW(E8))), "")</f>
        <v/>
      </c>
      <c r="BD285" s="1" t="str">
        <f t="array" ref="BD285">IFERROR(INDEX(BD$176:BD$274, SMALL(IF($AW$176:$AW$274="Claim", ROW(BD$176:BD$274)-MIN(ROW(BD$176:BD$274))+1, ""), ROW(F8))), "")</f>
        <v/>
      </c>
      <c r="BE285" s="1" t="str">
        <f t="array" ref="BE285">IFERROR(INDEX(BE$176:BE$274, SMALL(IF($AW$176:$AW$274="Claim", ROW(BE$176:BE$274)-MIN(ROW(BE$176:BE$274))+1, ""), ROW(G8))), "")</f>
        <v/>
      </c>
      <c r="BF285" s="1" t="str">
        <f t="array" ref="BF285">IFERROR(INDEX(BF$176:BF$274, SMALL(IF($AW$176:$AW$274="Claim", ROW(BF$176:BF$274)-MIN(ROW(BF$176:BF$274))+1, ""), ROW(H8))), "")</f>
        <v/>
      </c>
      <c r="BG285" s="1" t="str">
        <f t="array" ref="BG285">IFERROR(INDEX(BG$176:BG$274, SMALL(IF($AW$176:$AW$274="Claim", ROW(BG$176:BG$274)-MIN(ROW(BG$176:BG$274))+1, ""), ROW(I8))), "")</f>
        <v/>
      </c>
      <c r="BH285" s="1" t="str">
        <f t="array" ref="BH285">IFERROR(INDEX(BH$176:BH$274, SMALL(IF($AW$176:$AW$274="Claim", ROW(BH$176:BH$274)-MIN(ROW(BH$176:BH$274))+1, ""), ROW(J8))), "")</f>
        <v/>
      </c>
      <c r="BI285" s="1" t="str">
        <f t="array" ref="BI285">IFERROR(INDEX(BI$176:BI$274, SMALL(IF($AW$176:$AW$274="Claim", ROW(BI$176:BI$274)-MIN(ROW(BI$176:BI$274))+1, ""), ROW(K8))), "")</f>
        <v/>
      </c>
      <c r="BJ285" s="1" t="str">
        <f t="array" ref="BJ285">IFERROR(INDEX(BJ$176:BJ$274, SMALL(IF($AW$176:$AW$274="Claim", ROW(BJ$176:BJ$274)-MIN(ROW(BJ$176:BJ$274))+1, ""), ROW(L8))), "")</f>
        <v/>
      </c>
      <c r="BK285" s="1" t="str">
        <f t="array" ref="BK285">IFERROR(INDEX(BK$176:BK$274, SMALL(IF($AW$176:$AW$274="Claim", ROW(BK$176:BK$274)-MIN(ROW(BK$176:BK$274))+1, ""), ROW(M8))), "")</f>
        <v/>
      </c>
      <c r="BL285" s="1" t="str">
        <f t="array" ref="BL285">IFERROR(INDEX(BL$176:BL$274, SMALL(IF($AW$176:$AW$274="Claim", ROW(BL$176:BL$274)-MIN(ROW(BL$176:BL$274))+1, ""), ROW(N8))), "")</f>
        <v/>
      </c>
      <c r="BM285" s="1" t="str">
        <f t="array" ref="BM285">IFERROR(INDEX(BM$176:BM$274, SMALL(IF($AW$176:$AW$274="Claim", ROW(BM$176:BM$274)-MIN(ROW(BM$176:BM$274))+1, ""), ROW(O8))), "")</f>
        <v/>
      </c>
      <c r="BN285" s="1" t="str">
        <f t="array" ref="BN285">IFERROR(INDEX(BN$176:BN$274, SMALL(IF($AW$176:$AW$274="Claim", ROW(BN$176:BN$274)-MIN(ROW(BN$176:BN$274))+1, ""), ROW(P8))), "")</f>
        <v/>
      </c>
      <c r="BO285" s="1" t="str">
        <f t="array" ref="BO285">IFERROR(INDEX(BO$176:BO$274, SMALL(IF($AW$176:$AW$274="Claim", ROW(BO$176:BO$274)-MIN(ROW(BO$176:BO$274))+1, ""), ROW(Q8))), "")</f>
        <v/>
      </c>
      <c r="BP285" s="1" t="str">
        <f t="array" ref="BP285">IFERROR(INDEX(BP$176:BP$274, SMALL(IF($AW$176:$AW$274="Claim", ROW(BP$176:BP$274)-MIN(ROW(BP$176:BP$274))+1, ""), ROW(R8))), "")</f>
        <v/>
      </c>
      <c r="BQ285" s="1" t="str">
        <f t="array" ref="BQ285">IFERROR(INDEX(BQ$176:BQ$274, SMALL(IF($AW$176:$AW$274="Claim", ROW(BQ$176:BQ$274)-MIN(ROW(BQ$176:BQ$274))+1, ""), ROW(S8))), "")</f>
        <v/>
      </c>
      <c r="BR285" s="1" t="str">
        <f t="array" ref="BR285">IFERROR(INDEX(BR$176:BR$274, SMALL(IF($AW$176:$AW$274="Claim", ROW(BR$176:BR$274)-MIN(ROW(BR$176:BR$274))+1, ""), ROW(T8))), "")</f>
        <v/>
      </c>
      <c r="BS285" s="1" t="str">
        <f t="array" ref="BS285">IFERROR(INDEX(BS$176:BS$274, SMALL(IF($AW$176:$AW$274="Claim", ROW(BS$176:BS$274)-MIN(ROW(BS$176:BS$274))+1, ""), ROW(U8))), "")</f>
        <v/>
      </c>
      <c r="BT285" s="1" t="str">
        <f t="array" ref="BT285">IFERROR(INDEX(BT$176:BT$274, SMALL(IF($AW$176:$AW$274="Claim", ROW(BT$176:BT$274)-MIN(ROW(BT$176:BT$274))+1, ""), ROW(V8))), "")</f>
        <v/>
      </c>
      <c r="BU285" s="1" t="str">
        <f t="array" ref="BU285">IFERROR(INDEX(BU$176:BU$274, SMALL(IF($AW$176:$AW$274="Claim", ROW(BU$176:BU$274)-MIN(ROW(BU$176:BU$274))+1, ""), ROW(W8))), "")</f>
        <v/>
      </c>
      <c r="BV285" s="1" t="str">
        <f t="array" ref="BV285">IFERROR(INDEX(BV$176:BV$274, SMALL(IF($AW$176:$AW$274="Claim", ROW(BV$176:BV$274)-MIN(ROW(BV$176:BV$274))+1, ""), ROW(X8))), "")</f>
        <v/>
      </c>
      <c r="BW285" s="1" t="str">
        <f t="array" ref="BW285">IFERROR(INDEX(BW$176:BW$274, SMALL(IF($AW$176:$AW$274="Claim", ROW(BW$176:BW$274)-MIN(ROW(BW$176:BW$274))+1, ""), ROW(Y8))), "")</f>
        <v/>
      </c>
      <c r="BX285" s="1" t="str">
        <f t="array" ref="BX285">IFERROR(INDEX(BX$176:BX$274, SMALL(IF($AW$176:$AW$274="Claim", ROW(BX$176:BX$274)-MIN(ROW(BX$176:BX$274))+1, ""), ROW(Z8))), "")</f>
        <v/>
      </c>
      <c r="BY285" s="1" t="str">
        <f t="array" ref="BY285">IFERROR(INDEX(BY$176:BY$274, SMALL(IF($AW$176:$AW$274="Claim", ROW(BY$176:BY$274)-MIN(ROW(BY$176:BY$274))+1, ""), ROW(AA8))), "")</f>
        <v/>
      </c>
      <c r="BZ285" s="1" t="str">
        <f t="array" ref="BZ285">IFERROR(INDEX(BZ$176:BZ$274, SMALL(IF($AW$176:$AW$274="Claim", ROW(BZ$176:BZ$274)-MIN(ROW(BZ$176:BZ$274))+1, ""), ROW(AB8))), "")</f>
        <v/>
      </c>
      <c r="CA285" s="1" t="str">
        <f t="array" ref="CA285">IFERROR(INDEX(CA$176:CA$274, SMALL(IF($AW$176:$AW$274="Claim", ROW(CA$176:CA$274)-MIN(ROW(CA$176:CA$274))+1, ""), ROW(AC8))), "")</f>
        <v/>
      </c>
      <c r="CB285" s="1" t="str">
        <f t="array" ref="CB285">IFERROR(INDEX(CB$176:CB$274, SMALL(IF($AW$176:$AW$274="Claim", ROW(CB$176:CB$274)-MIN(ROW(CB$176:CB$274))+1, ""), ROW(AD8))), "")</f>
        <v/>
      </c>
      <c r="CC285" s="1" t="str">
        <f t="array" ref="CC285">IFERROR(INDEX(CC$176:CC$274, SMALL(IF($AW$176:$AW$274="Claim", ROW(CC$176:CC$274)-MIN(ROW(CC$176:CC$274))+1, ""), ROW(AE8))), "")</f>
        <v/>
      </c>
      <c r="CD285" s="1" t="str">
        <f t="array" ref="CD285">IFERROR(INDEX(CD$176:CD$274, SMALL(IF($AW$176:$AW$274="Claim", ROW(CD$176:CD$274)-MIN(ROW(CD$176:CD$274))+1, ""), ROW(AF8))), "")</f>
        <v/>
      </c>
      <c r="CE285" s="1" t="str">
        <f t="array" ref="CE285">IFERROR(INDEX(CE$176:CE$274, SMALL(IF($AW$176:$AW$274="Claim", ROW(CE$176:CE$274)-MIN(ROW(CE$176:CE$274))+1, ""), ROW(AG8))), "")</f>
        <v/>
      </c>
      <c r="CF285" s="1" t="str">
        <f t="array" ref="CF285">IFERROR(INDEX(CF$176:CF$274, SMALL(IF($AW$176:$AW$274="Claim", ROW(CF$176:CF$274)-MIN(ROW(CF$176:CF$274))+1, ""), ROW(AH8))), "")</f>
        <v/>
      </c>
      <c r="CG285" s="1" t="str">
        <f t="array" ref="CG285">IFERROR(INDEX(CG$176:CG$274, SMALL(IF($AW$176:$AW$274="Claim", ROW(CG$176:CG$274)-MIN(ROW(CG$176:CG$274))+1, ""), ROW(AI8))), "")</f>
        <v/>
      </c>
      <c r="CH285" s="1" t="str">
        <f t="array" ref="CH285">IFERROR(INDEX(CH$176:CH$274, SMALL(IF($AW$176:$AW$274="Claim", ROW(CH$176:CH$274)-MIN(ROW(CH$176:CH$274))+1, ""), ROW(AJ8))), "")</f>
        <v/>
      </c>
      <c r="CI285" s="1" t="str">
        <f t="array" ref="CI285">IFERROR(INDEX(CI$176:CI$274, SMALL(IF($AW$176:$AW$274="Claim", ROW(CI$176:CI$274)-MIN(ROW(CI$176:CI$274))+1, ""), ROW(AL8))), "")</f>
        <v/>
      </c>
    </row>
    <row r="286" spans="43:87" hidden="1" x14ac:dyDescent="0.2">
      <c r="AW286" s="1">
        <v>9</v>
      </c>
      <c r="AX286" s="288" t="str">
        <f t="array" ref="AX286">IFERROR(INDEX(AX$176:AX$274, SMALL(IF($AW$176:$AW$274="Claim", ROW(AX$176:AX$274)-MIN(ROW(AX$176:AX$274))+1, ""), ROW(A9))), "")</f>
        <v/>
      </c>
      <c r="AY286" s="288" t="str">
        <f t="array" ref="AY286">IFERROR(INDEX(AY$176:AY$274, SMALL(IF($AW$176:$AW$274="Claim", ROW(AY$176:AY$274)-MIN(ROW(AY$176:AY$274))+1, ""), ROW(B9))), "")</f>
        <v/>
      </c>
      <c r="AZ286" s="1" t="str">
        <f t="array" ref="AZ286">IFERROR(INDEX(AZ$176:AZ$278, SMALL(IF($AW$176:$AW$278="Claim", ROW(AZ$176:AZ$278)-MIN(ROW(AZ$176:AZ$278))+1, ""), ROW(B9))), "")</f>
        <v/>
      </c>
      <c r="BA286" s="1" t="str">
        <f t="array" ref="BA286">IFERROR(INDEX(BA$176:BA$274, SMALL(IF($AW$176:$AW$274="Claim", ROW(BA$176:BA$274)-MIN(ROW(BA$176:BA$274))+1, ""), ROW(C9))), "")</f>
        <v/>
      </c>
      <c r="BB286" s="1" t="str">
        <f t="array" ref="BB286">IFERROR(INDEX(BB$176:BB$274, SMALL(IF($AW$176:$AW$274="Claim", ROW(BB$176:BB$274)-MIN(ROW(BB$176:BB$274))+1, ""), ROW(D9))), "")</f>
        <v/>
      </c>
      <c r="BC286" s="1" t="str">
        <f t="array" ref="BC286">IFERROR(INDEX(BC$176:BC$274, SMALL(IF($AW$176:$AW$274="Claim", ROW(BC$176:BC$274)-MIN(ROW(BC$176:BC$274))+1, ""), ROW(E9))), "")</f>
        <v/>
      </c>
      <c r="BD286" s="1" t="str">
        <f t="array" ref="BD286">IFERROR(INDEX(BD$176:BD$274, SMALL(IF($AW$176:$AW$274="Claim", ROW(BD$176:BD$274)-MIN(ROW(BD$176:BD$274))+1, ""), ROW(F9))), "")</f>
        <v/>
      </c>
      <c r="BE286" s="1" t="str">
        <f t="array" ref="BE286">IFERROR(INDEX(BE$176:BE$274, SMALL(IF($AW$176:$AW$274="Claim", ROW(BE$176:BE$274)-MIN(ROW(BE$176:BE$274))+1, ""), ROW(G9))), "")</f>
        <v/>
      </c>
      <c r="BF286" s="1" t="str">
        <f t="array" ref="BF286">IFERROR(INDEX(BF$176:BF$274, SMALL(IF($AW$176:$AW$274="Claim", ROW(BF$176:BF$274)-MIN(ROW(BF$176:BF$274))+1, ""), ROW(H9))), "")</f>
        <v/>
      </c>
      <c r="BG286" s="1" t="str">
        <f t="array" ref="BG286">IFERROR(INDEX(BG$176:BG$274, SMALL(IF($AW$176:$AW$274="Claim", ROW(BG$176:BG$274)-MIN(ROW(BG$176:BG$274))+1, ""), ROW(I9))), "")</f>
        <v/>
      </c>
      <c r="BH286" s="1" t="str">
        <f t="array" ref="BH286">IFERROR(INDEX(BH$176:BH$274, SMALL(IF($AW$176:$AW$274="Claim", ROW(BH$176:BH$274)-MIN(ROW(BH$176:BH$274))+1, ""), ROW(J9))), "")</f>
        <v/>
      </c>
      <c r="BI286" s="1" t="str">
        <f t="array" ref="BI286">IFERROR(INDEX(BI$176:BI$274, SMALL(IF($AW$176:$AW$274="Claim", ROW(BI$176:BI$274)-MIN(ROW(BI$176:BI$274))+1, ""), ROW(K9))), "")</f>
        <v/>
      </c>
      <c r="BJ286" s="1" t="str">
        <f t="array" ref="BJ286">IFERROR(INDEX(BJ$176:BJ$274, SMALL(IF($AW$176:$AW$274="Claim", ROW(BJ$176:BJ$274)-MIN(ROW(BJ$176:BJ$274))+1, ""), ROW(L9))), "")</f>
        <v/>
      </c>
      <c r="BK286" s="1" t="str">
        <f t="array" ref="BK286">IFERROR(INDEX(BK$176:BK$274, SMALL(IF($AW$176:$AW$274="Claim", ROW(BK$176:BK$274)-MIN(ROW(BK$176:BK$274))+1, ""), ROW(M9))), "")</f>
        <v/>
      </c>
      <c r="BL286" s="1" t="str">
        <f t="array" ref="BL286">IFERROR(INDEX(BL$176:BL$274, SMALL(IF($AW$176:$AW$274="Claim", ROW(BL$176:BL$274)-MIN(ROW(BL$176:BL$274))+1, ""), ROW(N9))), "")</f>
        <v/>
      </c>
      <c r="BM286" s="1" t="str">
        <f t="array" ref="BM286">IFERROR(INDEX(BM$176:BM$274, SMALL(IF($AW$176:$AW$274="Claim", ROW(BM$176:BM$274)-MIN(ROW(BM$176:BM$274))+1, ""), ROW(O9))), "")</f>
        <v/>
      </c>
      <c r="BN286" s="1" t="str">
        <f t="array" ref="BN286">IFERROR(INDEX(BN$176:BN$274, SMALL(IF($AW$176:$AW$274="Claim", ROW(BN$176:BN$274)-MIN(ROW(BN$176:BN$274))+1, ""), ROW(P9))), "")</f>
        <v/>
      </c>
      <c r="BO286" s="1" t="str">
        <f t="array" ref="BO286">IFERROR(INDEX(BO$176:BO$274, SMALL(IF($AW$176:$AW$274="Claim", ROW(BO$176:BO$274)-MIN(ROW(BO$176:BO$274))+1, ""), ROW(Q9))), "")</f>
        <v/>
      </c>
      <c r="BP286" s="1" t="str">
        <f t="array" ref="BP286">IFERROR(INDEX(BP$176:BP$274, SMALL(IF($AW$176:$AW$274="Claim", ROW(BP$176:BP$274)-MIN(ROW(BP$176:BP$274))+1, ""), ROW(R9))), "")</f>
        <v/>
      </c>
      <c r="BQ286" s="1" t="str">
        <f t="array" ref="BQ286">IFERROR(INDEX(BQ$176:BQ$274, SMALL(IF($AW$176:$AW$274="Claim", ROW(BQ$176:BQ$274)-MIN(ROW(BQ$176:BQ$274))+1, ""), ROW(S9))), "")</f>
        <v/>
      </c>
      <c r="BR286" s="1" t="str">
        <f t="array" ref="BR286">IFERROR(INDEX(BR$176:BR$274, SMALL(IF($AW$176:$AW$274="Claim", ROW(BR$176:BR$274)-MIN(ROW(BR$176:BR$274))+1, ""), ROW(T9))), "")</f>
        <v/>
      </c>
      <c r="BS286" s="1" t="str">
        <f t="array" ref="BS286">IFERROR(INDEX(BS$176:BS$274, SMALL(IF($AW$176:$AW$274="Claim", ROW(BS$176:BS$274)-MIN(ROW(BS$176:BS$274))+1, ""), ROW(U9))), "")</f>
        <v/>
      </c>
      <c r="BT286" s="1" t="str">
        <f t="array" ref="BT286">IFERROR(INDEX(BT$176:BT$274, SMALL(IF($AW$176:$AW$274="Claim", ROW(BT$176:BT$274)-MIN(ROW(BT$176:BT$274))+1, ""), ROW(V9))), "")</f>
        <v/>
      </c>
      <c r="BU286" s="1" t="str">
        <f t="array" ref="BU286">IFERROR(INDEX(BU$176:BU$274, SMALL(IF($AW$176:$AW$274="Claim", ROW(BU$176:BU$274)-MIN(ROW(BU$176:BU$274))+1, ""), ROW(W9))), "")</f>
        <v/>
      </c>
      <c r="BV286" s="1" t="str">
        <f t="array" ref="BV286">IFERROR(INDEX(BV$176:BV$274, SMALL(IF($AW$176:$AW$274="Claim", ROW(BV$176:BV$274)-MIN(ROW(BV$176:BV$274))+1, ""), ROW(X9))), "")</f>
        <v/>
      </c>
      <c r="BW286" s="1" t="str">
        <f t="array" ref="BW286">IFERROR(INDEX(BW$176:BW$274, SMALL(IF($AW$176:$AW$274="Claim", ROW(BW$176:BW$274)-MIN(ROW(BW$176:BW$274))+1, ""), ROW(Y9))), "")</f>
        <v/>
      </c>
      <c r="BX286" s="1" t="str">
        <f t="array" ref="BX286">IFERROR(INDEX(BX$176:BX$274, SMALL(IF($AW$176:$AW$274="Claim", ROW(BX$176:BX$274)-MIN(ROW(BX$176:BX$274))+1, ""), ROW(Z9))), "")</f>
        <v/>
      </c>
      <c r="BY286" s="1" t="str">
        <f t="array" ref="BY286">IFERROR(INDEX(BY$176:BY$274, SMALL(IF($AW$176:$AW$274="Claim", ROW(BY$176:BY$274)-MIN(ROW(BY$176:BY$274))+1, ""), ROW(AA9))), "")</f>
        <v/>
      </c>
      <c r="BZ286" s="1" t="str">
        <f t="array" ref="BZ286">IFERROR(INDEX(BZ$176:BZ$274, SMALL(IF($AW$176:$AW$274="Claim", ROW(BZ$176:BZ$274)-MIN(ROW(BZ$176:BZ$274))+1, ""), ROW(AB9))), "")</f>
        <v/>
      </c>
      <c r="CA286" s="1" t="str">
        <f t="array" ref="CA286">IFERROR(INDEX(CA$176:CA$274, SMALL(IF($AW$176:$AW$274="Claim", ROW(CA$176:CA$274)-MIN(ROW(CA$176:CA$274))+1, ""), ROW(AC9))), "")</f>
        <v/>
      </c>
      <c r="CB286" s="1" t="str">
        <f t="array" ref="CB286">IFERROR(INDEX(CB$176:CB$274, SMALL(IF($AW$176:$AW$274="Claim", ROW(CB$176:CB$274)-MIN(ROW(CB$176:CB$274))+1, ""), ROW(AD9))), "")</f>
        <v/>
      </c>
      <c r="CC286" s="1" t="str">
        <f t="array" ref="CC286">IFERROR(INDEX(CC$176:CC$274, SMALL(IF($AW$176:$AW$274="Claim", ROW(CC$176:CC$274)-MIN(ROW(CC$176:CC$274))+1, ""), ROW(AE9))), "")</f>
        <v/>
      </c>
      <c r="CD286" s="1" t="str">
        <f t="array" ref="CD286">IFERROR(INDEX(CD$176:CD$274, SMALL(IF($AW$176:$AW$274="Claim", ROW(CD$176:CD$274)-MIN(ROW(CD$176:CD$274))+1, ""), ROW(AF9))), "")</f>
        <v/>
      </c>
      <c r="CE286" s="1" t="str">
        <f t="array" ref="CE286">IFERROR(INDEX(CE$176:CE$274, SMALL(IF($AW$176:$AW$274="Claim", ROW(CE$176:CE$274)-MIN(ROW(CE$176:CE$274))+1, ""), ROW(AG9))), "")</f>
        <v/>
      </c>
      <c r="CF286" s="1" t="str">
        <f t="array" ref="CF286">IFERROR(INDEX(CF$176:CF$274, SMALL(IF($AW$176:$AW$274="Claim", ROW(CF$176:CF$274)-MIN(ROW(CF$176:CF$274))+1, ""), ROW(AH9))), "")</f>
        <v/>
      </c>
      <c r="CG286" s="1" t="str">
        <f t="array" ref="CG286">IFERROR(INDEX(CG$176:CG$274, SMALL(IF($AW$176:$AW$274="Claim", ROW(CG$176:CG$274)-MIN(ROW(CG$176:CG$274))+1, ""), ROW(AI9))), "")</f>
        <v/>
      </c>
      <c r="CH286" s="1" t="str">
        <f t="array" ref="CH286">IFERROR(INDEX(CH$176:CH$274, SMALL(IF($AW$176:$AW$274="Claim", ROW(CH$176:CH$274)-MIN(ROW(CH$176:CH$274))+1, ""), ROW(AJ9))), "")</f>
        <v/>
      </c>
      <c r="CI286" s="1" t="str">
        <f t="array" ref="CI286">IFERROR(INDEX(CI$176:CI$274, SMALL(IF($AW$176:$AW$274="Claim", ROW(CI$176:CI$274)-MIN(ROW(CI$176:CI$274))+1, ""), ROW(AL9))), "")</f>
        <v/>
      </c>
    </row>
    <row r="287" spans="43:87" hidden="1" x14ac:dyDescent="0.2">
      <c r="AW287" s="1">
        <v>10</v>
      </c>
      <c r="AX287" s="288" t="str">
        <f t="array" ref="AX287">IFERROR(INDEX(AX$176:AX$274, SMALL(IF($AW$176:$AW$274="Claim", ROW(AX$176:AX$274)-MIN(ROW(AX$176:AX$274))+1, ""), ROW(A10))), "")</f>
        <v/>
      </c>
      <c r="AY287" s="288" t="str">
        <f t="array" ref="AY287">IFERROR(INDEX(AY$176:AY$274, SMALL(IF($AW$176:$AW$274="Claim", ROW(AY$176:AY$274)-MIN(ROW(AY$176:AY$274))+1, ""), ROW(B10))), "")</f>
        <v/>
      </c>
      <c r="AZ287" s="1" t="str">
        <f t="array" ref="AZ287">IFERROR(INDEX(AZ$176:AZ$278, SMALL(IF($AW$176:$AW$278="Claim", ROW(AZ$176:AZ$278)-MIN(ROW(AZ$176:AZ$278))+1, ""), ROW(B10))), "")</f>
        <v/>
      </c>
      <c r="BA287" s="1" t="str">
        <f t="array" ref="BA287">IFERROR(INDEX(BA$176:BA$274, SMALL(IF($AW$176:$AW$274="Claim", ROW(BA$176:BA$274)-MIN(ROW(BA$176:BA$274))+1, ""), ROW(C10))), "")</f>
        <v/>
      </c>
      <c r="BB287" s="1" t="str">
        <f t="array" ref="BB287">IFERROR(INDEX(BB$176:BB$274, SMALL(IF($AW$176:$AW$274="Claim", ROW(BB$176:BB$274)-MIN(ROW(BB$176:BB$274))+1, ""), ROW(D10))), "")</f>
        <v/>
      </c>
      <c r="BC287" s="1" t="str">
        <f t="array" ref="BC287">IFERROR(INDEX(BC$176:BC$274, SMALL(IF($AW$176:$AW$274="Claim", ROW(BC$176:BC$274)-MIN(ROW(BC$176:BC$274))+1, ""), ROW(E10))), "")</f>
        <v/>
      </c>
      <c r="BD287" s="1" t="str">
        <f t="array" ref="BD287">IFERROR(INDEX(BD$176:BD$274, SMALL(IF($AW$176:$AW$274="Claim", ROW(BD$176:BD$274)-MIN(ROW(BD$176:BD$274))+1, ""), ROW(F10))), "")</f>
        <v/>
      </c>
      <c r="BE287" s="1" t="str">
        <f t="array" ref="BE287">IFERROR(INDEX(BE$176:BE$274, SMALL(IF($AW$176:$AW$274="Claim", ROW(BE$176:BE$274)-MIN(ROW(BE$176:BE$274))+1, ""), ROW(G10))), "")</f>
        <v/>
      </c>
      <c r="BF287" s="1" t="str">
        <f t="array" ref="BF287">IFERROR(INDEX(BF$176:BF$274, SMALL(IF($AW$176:$AW$274="Claim", ROW(BF$176:BF$274)-MIN(ROW(BF$176:BF$274))+1, ""), ROW(H10))), "")</f>
        <v/>
      </c>
      <c r="BG287" s="1" t="str">
        <f t="array" ref="BG287">IFERROR(INDEX(BG$176:BG$274, SMALL(IF($AW$176:$AW$274="Claim", ROW(BG$176:BG$274)-MIN(ROW(BG$176:BG$274))+1, ""), ROW(I10))), "")</f>
        <v/>
      </c>
      <c r="BH287" s="1" t="str">
        <f t="array" ref="BH287">IFERROR(INDEX(BH$176:BH$274, SMALL(IF($AW$176:$AW$274="Claim", ROW(BH$176:BH$274)-MIN(ROW(BH$176:BH$274))+1, ""), ROW(J10))), "")</f>
        <v/>
      </c>
      <c r="BI287" s="1" t="str">
        <f t="array" ref="BI287">IFERROR(INDEX(BI$176:BI$274, SMALL(IF($AW$176:$AW$274="Claim", ROW(BI$176:BI$274)-MIN(ROW(BI$176:BI$274))+1, ""), ROW(K10))), "")</f>
        <v/>
      </c>
      <c r="BJ287" s="1" t="str">
        <f t="array" ref="BJ287">IFERROR(INDEX(BJ$176:BJ$274, SMALL(IF($AW$176:$AW$274="Claim", ROW(BJ$176:BJ$274)-MIN(ROW(BJ$176:BJ$274))+1, ""), ROW(L10))), "")</f>
        <v/>
      </c>
      <c r="BK287" s="1" t="str">
        <f t="array" ref="BK287">IFERROR(INDEX(BK$176:BK$274, SMALL(IF($AW$176:$AW$274="Claim", ROW(BK$176:BK$274)-MIN(ROW(BK$176:BK$274))+1, ""), ROW(M10))), "")</f>
        <v/>
      </c>
      <c r="BL287" s="1" t="str">
        <f t="array" ref="BL287">IFERROR(INDEX(BL$176:BL$274, SMALL(IF($AW$176:$AW$274="Claim", ROW(BL$176:BL$274)-MIN(ROW(BL$176:BL$274))+1, ""), ROW(N10))), "")</f>
        <v/>
      </c>
      <c r="BM287" s="1" t="str">
        <f t="array" ref="BM287">IFERROR(INDEX(BM$176:BM$274, SMALL(IF($AW$176:$AW$274="Claim", ROW(BM$176:BM$274)-MIN(ROW(BM$176:BM$274))+1, ""), ROW(O10))), "")</f>
        <v/>
      </c>
      <c r="BN287" s="1" t="str">
        <f t="array" ref="BN287">IFERROR(INDEX(BN$176:BN$274, SMALL(IF($AW$176:$AW$274="Claim", ROW(BN$176:BN$274)-MIN(ROW(BN$176:BN$274))+1, ""), ROW(P10))), "")</f>
        <v/>
      </c>
      <c r="BO287" s="1" t="str">
        <f t="array" ref="BO287">IFERROR(INDEX(BO$176:BO$274, SMALL(IF($AW$176:$AW$274="Claim", ROW(BO$176:BO$274)-MIN(ROW(BO$176:BO$274))+1, ""), ROW(Q10))), "")</f>
        <v/>
      </c>
      <c r="BP287" s="1" t="str">
        <f t="array" ref="BP287">IFERROR(INDEX(BP$176:BP$274, SMALL(IF($AW$176:$AW$274="Claim", ROW(BP$176:BP$274)-MIN(ROW(BP$176:BP$274))+1, ""), ROW(R10))), "")</f>
        <v/>
      </c>
      <c r="BQ287" s="1" t="str">
        <f t="array" ref="BQ287">IFERROR(INDEX(BQ$176:BQ$274, SMALL(IF($AW$176:$AW$274="Claim", ROW(BQ$176:BQ$274)-MIN(ROW(BQ$176:BQ$274))+1, ""), ROW(S10))), "")</f>
        <v/>
      </c>
      <c r="BR287" s="1" t="str">
        <f t="array" ref="BR287">IFERROR(INDEX(BR$176:BR$274, SMALL(IF($AW$176:$AW$274="Claim", ROW(BR$176:BR$274)-MIN(ROW(BR$176:BR$274))+1, ""), ROW(T10))), "")</f>
        <v/>
      </c>
      <c r="BS287" s="1" t="str">
        <f t="array" ref="BS287">IFERROR(INDEX(BS$176:BS$274, SMALL(IF($AW$176:$AW$274="Claim", ROW(BS$176:BS$274)-MIN(ROW(BS$176:BS$274))+1, ""), ROW(U10))), "")</f>
        <v/>
      </c>
      <c r="BT287" s="1" t="str">
        <f t="array" ref="BT287">IFERROR(INDEX(BT$176:BT$274, SMALL(IF($AW$176:$AW$274="Claim", ROW(BT$176:BT$274)-MIN(ROW(BT$176:BT$274))+1, ""), ROW(V10))), "")</f>
        <v/>
      </c>
      <c r="BU287" s="1" t="str">
        <f t="array" ref="BU287">IFERROR(INDEX(BU$176:BU$274, SMALL(IF($AW$176:$AW$274="Claim", ROW(BU$176:BU$274)-MIN(ROW(BU$176:BU$274))+1, ""), ROW(W10))), "")</f>
        <v/>
      </c>
      <c r="BV287" s="1" t="str">
        <f t="array" ref="BV287">IFERROR(INDEX(BV$176:BV$274, SMALL(IF($AW$176:$AW$274="Claim", ROW(BV$176:BV$274)-MIN(ROW(BV$176:BV$274))+1, ""), ROW(X10))), "")</f>
        <v/>
      </c>
      <c r="BW287" s="1" t="str">
        <f t="array" ref="BW287">IFERROR(INDEX(BW$176:BW$274, SMALL(IF($AW$176:$AW$274="Claim", ROW(BW$176:BW$274)-MIN(ROW(BW$176:BW$274))+1, ""), ROW(Y10))), "")</f>
        <v/>
      </c>
      <c r="BX287" s="1" t="str">
        <f t="array" ref="BX287">IFERROR(INDEX(BX$176:BX$274, SMALL(IF($AW$176:$AW$274="Claim", ROW(BX$176:BX$274)-MIN(ROW(BX$176:BX$274))+1, ""), ROW(Z10))), "")</f>
        <v/>
      </c>
      <c r="BY287" s="1" t="str">
        <f t="array" ref="BY287">IFERROR(INDEX(BY$176:BY$274, SMALL(IF($AW$176:$AW$274="Claim", ROW(BY$176:BY$274)-MIN(ROW(BY$176:BY$274))+1, ""), ROW(AA10))), "")</f>
        <v/>
      </c>
      <c r="BZ287" s="1" t="str">
        <f t="array" ref="BZ287">IFERROR(INDEX(BZ$176:BZ$274, SMALL(IF($AW$176:$AW$274="Claim", ROW(BZ$176:BZ$274)-MIN(ROW(BZ$176:BZ$274))+1, ""), ROW(AB10))), "")</f>
        <v/>
      </c>
      <c r="CA287" s="1" t="str">
        <f t="array" ref="CA287">IFERROR(INDEX(CA$176:CA$274, SMALL(IF($AW$176:$AW$274="Claim", ROW(CA$176:CA$274)-MIN(ROW(CA$176:CA$274))+1, ""), ROW(AC10))), "")</f>
        <v/>
      </c>
      <c r="CB287" s="1" t="str">
        <f t="array" ref="CB287">IFERROR(INDEX(CB$176:CB$274, SMALL(IF($AW$176:$AW$274="Claim", ROW(CB$176:CB$274)-MIN(ROW(CB$176:CB$274))+1, ""), ROW(AD10))), "")</f>
        <v/>
      </c>
      <c r="CC287" s="1" t="str">
        <f t="array" ref="CC287">IFERROR(INDEX(CC$176:CC$274, SMALL(IF($AW$176:$AW$274="Claim", ROW(CC$176:CC$274)-MIN(ROW(CC$176:CC$274))+1, ""), ROW(AE10))), "")</f>
        <v/>
      </c>
      <c r="CD287" s="1" t="str">
        <f t="array" ref="CD287">IFERROR(INDEX(CD$176:CD$274, SMALL(IF($AW$176:$AW$274="Claim", ROW(CD$176:CD$274)-MIN(ROW(CD$176:CD$274))+1, ""), ROW(AF10))), "")</f>
        <v/>
      </c>
      <c r="CE287" s="1" t="str">
        <f t="array" ref="CE287">IFERROR(INDEX(CE$176:CE$274, SMALL(IF($AW$176:$AW$274="Claim", ROW(CE$176:CE$274)-MIN(ROW(CE$176:CE$274))+1, ""), ROW(AG10))), "")</f>
        <v/>
      </c>
      <c r="CF287" s="1" t="str">
        <f t="array" ref="CF287">IFERROR(INDEX(CF$176:CF$274, SMALL(IF($AW$176:$AW$274="Claim", ROW(CF$176:CF$274)-MIN(ROW(CF$176:CF$274))+1, ""), ROW(AH10))), "")</f>
        <v/>
      </c>
      <c r="CG287" s="1" t="str">
        <f t="array" ref="CG287">IFERROR(INDEX(CG$176:CG$274, SMALL(IF($AW$176:$AW$274="Claim", ROW(CG$176:CG$274)-MIN(ROW(CG$176:CG$274))+1, ""), ROW(AI10))), "")</f>
        <v/>
      </c>
      <c r="CH287" s="1" t="str">
        <f t="array" ref="CH287">IFERROR(INDEX(CH$176:CH$274, SMALL(IF($AW$176:$AW$274="Claim", ROW(CH$176:CH$274)-MIN(ROW(CH$176:CH$274))+1, ""), ROW(AJ10))), "")</f>
        <v/>
      </c>
      <c r="CI287" s="1" t="str">
        <f t="array" ref="CI287">IFERROR(INDEX(CI$176:CI$274, SMALL(IF($AW$176:$AW$274="Claim", ROW(CI$176:CI$274)-MIN(ROW(CI$176:CI$274))+1, ""), ROW(AL10))), "")</f>
        <v/>
      </c>
    </row>
    <row r="288" spans="43:87" hidden="1" x14ac:dyDescent="0.2">
      <c r="AW288" s="1">
        <v>11</v>
      </c>
      <c r="AX288" s="288" t="str">
        <f t="array" ref="AX288">IFERROR(INDEX(AX$176:AX$274, SMALL(IF($AW$176:$AW$274="Claim", ROW(AX$176:AX$274)-MIN(ROW(AX$176:AX$274))+1, ""), ROW(A11))), "")</f>
        <v/>
      </c>
      <c r="AY288" s="288" t="str">
        <f t="array" ref="AY288">IFERROR(INDEX(AY$176:AY$274, SMALL(IF($AW$176:$AW$274="Claim", ROW(AY$176:AY$274)-MIN(ROW(AY$176:AY$274))+1, ""), ROW(B11))), "")</f>
        <v/>
      </c>
      <c r="AZ288" s="1" t="str">
        <f t="array" ref="AZ288">IFERROR(INDEX(AZ$176:AZ$278, SMALL(IF($AW$176:$AW$278="Claim", ROW(AZ$176:AZ$278)-MIN(ROW(AZ$176:AZ$278))+1, ""), ROW(B11))), "")</f>
        <v/>
      </c>
      <c r="BA288" s="1" t="str">
        <f t="array" ref="BA288">IFERROR(INDEX(BA$176:BA$274, SMALL(IF($AW$176:$AW$274="Claim", ROW(BA$176:BA$274)-MIN(ROW(BA$176:BA$274))+1, ""), ROW(C11))), "")</f>
        <v/>
      </c>
      <c r="BB288" s="1" t="str">
        <f t="array" ref="BB288">IFERROR(INDEX(BB$176:BB$274, SMALL(IF($AW$176:$AW$274="Claim", ROW(BB$176:BB$274)-MIN(ROW(BB$176:BB$274))+1, ""), ROW(D11))), "")</f>
        <v/>
      </c>
      <c r="BC288" s="1" t="str">
        <f t="array" ref="BC288">IFERROR(INDEX(BC$176:BC$274, SMALL(IF($AW$176:$AW$274="Claim", ROW(BC$176:BC$274)-MIN(ROW(BC$176:BC$274))+1, ""), ROW(E11))), "")</f>
        <v/>
      </c>
      <c r="BD288" s="1" t="str">
        <f t="array" ref="BD288">IFERROR(INDEX(BD$176:BD$274, SMALL(IF($AW$176:$AW$274="Claim", ROW(BD$176:BD$274)-MIN(ROW(BD$176:BD$274))+1, ""), ROW(F11))), "")</f>
        <v/>
      </c>
      <c r="BE288" s="1" t="str">
        <f t="array" ref="BE288">IFERROR(INDEX(BE$176:BE$274, SMALL(IF($AW$176:$AW$274="Claim", ROW(BE$176:BE$274)-MIN(ROW(BE$176:BE$274))+1, ""), ROW(G11))), "")</f>
        <v/>
      </c>
      <c r="BF288" s="1" t="str">
        <f t="array" ref="BF288">IFERROR(INDEX(BF$176:BF$274, SMALL(IF($AW$176:$AW$274="Claim", ROW(BF$176:BF$274)-MIN(ROW(BF$176:BF$274))+1, ""), ROW(H11))), "")</f>
        <v/>
      </c>
      <c r="BG288" s="1" t="str">
        <f t="array" ref="BG288">IFERROR(INDEX(BG$176:BG$274, SMALL(IF($AW$176:$AW$274="Claim", ROW(BG$176:BG$274)-MIN(ROW(BG$176:BG$274))+1, ""), ROW(I11))), "")</f>
        <v/>
      </c>
      <c r="BH288" s="1" t="str">
        <f t="array" ref="BH288">IFERROR(INDEX(BH$176:BH$274, SMALL(IF($AW$176:$AW$274="Claim", ROW(BH$176:BH$274)-MIN(ROW(BH$176:BH$274))+1, ""), ROW(J11))), "")</f>
        <v/>
      </c>
      <c r="BI288" s="1" t="str">
        <f t="array" ref="BI288">IFERROR(INDEX(BI$176:BI$274, SMALL(IF($AW$176:$AW$274="Claim", ROW(BI$176:BI$274)-MIN(ROW(BI$176:BI$274))+1, ""), ROW(K11))), "")</f>
        <v/>
      </c>
      <c r="BJ288" s="1" t="str">
        <f t="array" ref="BJ288">IFERROR(INDEX(BJ$176:BJ$274, SMALL(IF($AW$176:$AW$274="Claim", ROW(BJ$176:BJ$274)-MIN(ROW(BJ$176:BJ$274))+1, ""), ROW(L11))), "")</f>
        <v/>
      </c>
      <c r="BK288" s="1" t="str">
        <f t="array" ref="BK288">IFERROR(INDEX(BK$176:BK$274, SMALL(IF($AW$176:$AW$274="Claim", ROW(BK$176:BK$274)-MIN(ROW(BK$176:BK$274))+1, ""), ROW(M11))), "")</f>
        <v/>
      </c>
      <c r="BL288" s="1" t="str">
        <f t="array" ref="BL288">IFERROR(INDEX(BL$176:BL$274, SMALL(IF($AW$176:$AW$274="Claim", ROW(BL$176:BL$274)-MIN(ROW(BL$176:BL$274))+1, ""), ROW(N11))), "")</f>
        <v/>
      </c>
      <c r="BM288" s="1" t="str">
        <f t="array" ref="BM288">IFERROR(INDEX(BM$176:BM$274, SMALL(IF($AW$176:$AW$274="Claim", ROW(BM$176:BM$274)-MIN(ROW(BM$176:BM$274))+1, ""), ROW(O11))), "")</f>
        <v/>
      </c>
      <c r="BN288" s="1" t="str">
        <f t="array" ref="BN288">IFERROR(INDEX(BN$176:BN$274, SMALL(IF($AW$176:$AW$274="Claim", ROW(BN$176:BN$274)-MIN(ROW(BN$176:BN$274))+1, ""), ROW(P11))), "")</f>
        <v/>
      </c>
      <c r="BO288" s="1" t="str">
        <f t="array" ref="BO288">IFERROR(INDEX(BO$176:BO$274, SMALL(IF($AW$176:$AW$274="Claim", ROW(BO$176:BO$274)-MIN(ROW(BO$176:BO$274))+1, ""), ROW(Q11))), "")</f>
        <v/>
      </c>
      <c r="BP288" s="1" t="str">
        <f t="array" ref="BP288">IFERROR(INDEX(BP$176:BP$274, SMALL(IF($AW$176:$AW$274="Claim", ROW(BP$176:BP$274)-MIN(ROW(BP$176:BP$274))+1, ""), ROW(R11))), "")</f>
        <v/>
      </c>
      <c r="BQ288" s="1" t="str">
        <f t="array" ref="BQ288">IFERROR(INDEX(BQ$176:BQ$274, SMALL(IF($AW$176:$AW$274="Claim", ROW(BQ$176:BQ$274)-MIN(ROW(BQ$176:BQ$274))+1, ""), ROW(S11))), "")</f>
        <v/>
      </c>
      <c r="BR288" s="1" t="str">
        <f t="array" ref="BR288">IFERROR(INDEX(BR$176:BR$274, SMALL(IF($AW$176:$AW$274="Claim", ROW(BR$176:BR$274)-MIN(ROW(BR$176:BR$274))+1, ""), ROW(T11))), "")</f>
        <v/>
      </c>
      <c r="BS288" s="1" t="str">
        <f t="array" ref="BS288">IFERROR(INDEX(BS$176:BS$274, SMALL(IF($AW$176:$AW$274="Claim", ROW(BS$176:BS$274)-MIN(ROW(BS$176:BS$274))+1, ""), ROW(U11))), "")</f>
        <v/>
      </c>
      <c r="BT288" s="1" t="str">
        <f t="array" ref="BT288">IFERROR(INDEX(BT$176:BT$274, SMALL(IF($AW$176:$AW$274="Claim", ROW(BT$176:BT$274)-MIN(ROW(BT$176:BT$274))+1, ""), ROW(V11))), "")</f>
        <v/>
      </c>
      <c r="BU288" s="1" t="str">
        <f t="array" ref="BU288">IFERROR(INDEX(BU$176:BU$274, SMALL(IF($AW$176:$AW$274="Claim", ROW(BU$176:BU$274)-MIN(ROW(BU$176:BU$274))+1, ""), ROW(W11))), "")</f>
        <v/>
      </c>
      <c r="BV288" s="1" t="str">
        <f t="array" ref="BV288">IFERROR(INDEX(BV$176:BV$274, SMALL(IF($AW$176:$AW$274="Claim", ROW(BV$176:BV$274)-MIN(ROW(BV$176:BV$274))+1, ""), ROW(X11))), "")</f>
        <v/>
      </c>
      <c r="BW288" s="1" t="str">
        <f t="array" ref="BW288">IFERROR(INDEX(BW$176:BW$274, SMALL(IF($AW$176:$AW$274="Claim", ROW(BW$176:BW$274)-MIN(ROW(BW$176:BW$274))+1, ""), ROW(Y11))), "")</f>
        <v/>
      </c>
      <c r="BX288" s="1" t="str">
        <f t="array" ref="BX288">IFERROR(INDEX(BX$176:BX$274, SMALL(IF($AW$176:$AW$274="Claim", ROW(BX$176:BX$274)-MIN(ROW(BX$176:BX$274))+1, ""), ROW(Z11))), "")</f>
        <v/>
      </c>
      <c r="BY288" s="1" t="str">
        <f t="array" ref="BY288">IFERROR(INDEX(BY$176:BY$274, SMALL(IF($AW$176:$AW$274="Claim", ROW(BY$176:BY$274)-MIN(ROW(BY$176:BY$274))+1, ""), ROW(AA11))), "")</f>
        <v/>
      </c>
      <c r="BZ288" s="1" t="str">
        <f t="array" ref="BZ288">IFERROR(INDEX(BZ$176:BZ$274, SMALL(IF($AW$176:$AW$274="Claim", ROW(BZ$176:BZ$274)-MIN(ROW(BZ$176:BZ$274))+1, ""), ROW(AB11))), "")</f>
        <v/>
      </c>
      <c r="CA288" s="1" t="str">
        <f t="array" ref="CA288">IFERROR(INDEX(CA$176:CA$274, SMALL(IF($AW$176:$AW$274="Claim", ROW(CA$176:CA$274)-MIN(ROW(CA$176:CA$274))+1, ""), ROW(AC11))), "")</f>
        <v/>
      </c>
      <c r="CB288" s="1" t="str">
        <f t="array" ref="CB288">IFERROR(INDEX(CB$176:CB$274, SMALL(IF($AW$176:$AW$274="Claim", ROW(CB$176:CB$274)-MIN(ROW(CB$176:CB$274))+1, ""), ROW(AD11))), "")</f>
        <v/>
      </c>
      <c r="CC288" s="1" t="str">
        <f t="array" ref="CC288">IFERROR(INDEX(CC$176:CC$274, SMALL(IF($AW$176:$AW$274="Claim", ROW(CC$176:CC$274)-MIN(ROW(CC$176:CC$274))+1, ""), ROW(AE11))), "")</f>
        <v/>
      </c>
      <c r="CD288" s="1" t="str">
        <f t="array" ref="CD288">IFERROR(INDEX(CD$176:CD$274, SMALL(IF($AW$176:$AW$274="Claim", ROW(CD$176:CD$274)-MIN(ROW(CD$176:CD$274))+1, ""), ROW(AF11))), "")</f>
        <v/>
      </c>
      <c r="CE288" s="1" t="str">
        <f t="array" ref="CE288">IFERROR(INDEX(CE$176:CE$274, SMALL(IF($AW$176:$AW$274="Claim", ROW(CE$176:CE$274)-MIN(ROW(CE$176:CE$274))+1, ""), ROW(AG11))), "")</f>
        <v/>
      </c>
      <c r="CF288" s="1" t="str">
        <f t="array" ref="CF288">IFERROR(INDEX(CF$176:CF$274, SMALL(IF($AW$176:$AW$274="Claim", ROW(CF$176:CF$274)-MIN(ROW(CF$176:CF$274))+1, ""), ROW(AH11))), "")</f>
        <v/>
      </c>
      <c r="CG288" s="1" t="str">
        <f t="array" ref="CG288">IFERROR(INDEX(CG$176:CG$274, SMALL(IF($AW$176:$AW$274="Claim", ROW(CG$176:CG$274)-MIN(ROW(CG$176:CG$274))+1, ""), ROW(AI11))), "")</f>
        <v/>
      </c>
      <c r="CH288" s="1" t="str">
        <f t="array" ref="CH288">IFERROR(INDEX(CH$176:CH$274, SMALL(IF($AW$176:$AW$274="Claim", ROW(CH$176:CH$274)-MIN(ROW(CH$176:CH$274))+1, ""), ROW(AJ11))), "")</f>
        <v/>
      </c>
      <c r="CI288" s="1" t="str">
        <f t="array" ref="CI288">IFERROR(INDEX(CI$176:CI$274, SMALL(IF($AW$176:$AW$274="Claim", ROW(CI$176:CI$274)-MIN(ROW(CI$176:CI$274))+1, ""), ROW(AL11))), "")</f>
        <v/>
      </c>
    </row>
    <row r="289" spans="49:87" hidden="1" x14ac:dyDescent="0.2">
      <c r="AW289" s="1">
        <v>12</v>
      </c>
      <c r="AX289" s="288" t="str">
        <f t="array" ref="AX289">IFERROR(INDEX(AX$176:AX$274, SMALL(IF($AW$176:$AW$274="Claim", ROW(AX$176:AX$274)-MIN(ROW(AX$176:AX$274))+1, ""), ROW(A12))), "")</f>
        <v/>
      </c>
      <c r="AY289" s="288" t="str">
        <f t="array" ref="AY289">IFERROR(INDEX(AY$176:AY$274, SMALL(IF($AW$176:$AW$274="Claim", ROW(AY$176:AY$274)-MIN(ROW(AY$176:AY$274))+1, ""), ROW(B12))), "")</f>
        <v/>
      </c>
      <c r="AZ289" s="1" t="str">
        <f t="array" ref="AZ289">IFERROR(INDEX(AZ$176:AZ$278, SMALL(IF($AW$176:$AW$278="Claim", ROW(AZ$176:AZ$278)-MIN(ROW(AZ$176:AZ$278))+1, ""), ROW(B12))), "")</f>
        <v/>
      </c>
      <c r="BA289" s="1" t="str">
        <f t="array" ref="BA289">IFERROR(INDEX(BA$176:BA$274, SMALL(IF($AW$176:$AW$274="Claim", ROW(BA$176:BA$274)-MIN(ROW(BA$176:BA$274))+1, ""), ROW(C12))), "")</f>
        <v/>
      </c>
      <c r="BB289" s="1" t="str">
        <f t="array" ref="BB289">IFERROR(INDEX(BB$176:BB$274, SMALL(IF($AW$176:$AW$274="Claim", ROW(BB$176:BB$274)-MIN(ROW(BB$176:BB$274))+1, ""), ROW(D12))), "")</f>
        <v/>
      </c>
      <c r="BC289" s="1" t="str">
        <f t="array" ref="BC289">IFERROR(INDEX(BC$176:BC$274, SMALL(IF($AW$176:$AW$274="Claim", ROW(BC$176:BC$274)-MIN(ROW(BC$176:BC$274))+1, ""), ROW(E12))), "")</f>
        <v/>
      </c>
      <c r="BD289" s="1" t="str">
        <f t="array" ref="BD289">IFERROR(INDEX(BD$176:BD$274, SMALL(IF($AW$176:$AW$274="Claim", ROW(BD$176:BD$274)-MIN(ROW(BD$176:BD$274))+1, ""), ROW(F12))), "")</f>
        <v/>
      </c>
      <c r="BE289" s="1" t="str">
        <f t="array" ref="BE289">IFERROR(INDEX(BE$176:BE$274, SMALL(IF($AW$176:$AW$274="Claim", ROW(BE$176:BE$274)-MIN(ROW(BE$176:BE$274))+1, ""), ROW(G12))), "")</f>
        <v/>
      </c>
      <c r="BF289" s="1" t="str">
        <f t="array" ref="BF289">IFERROR(INDEX(BF$176:BF$274, SMALL(IF($AW$176:$AW$274="Claim", ROW(BF$176:BF$274)-MIN(ROW(BF$176:BF$274))+1, ""), ROW(H12))), "")</f>
        <v/>
      </c>
      <c r="BG289" s="1" t="str">
        <f t="array" ref="BG289">IFERROR(INDEX(BG$176:BG$274, SMALL(IF($AW$176:$AW$274="Claim", ROW(BG$176:BG$274)-MIN(ROW(BG$176:BG$274))+1, ""), ROW(I12))), "")</f>
        <v/>
      </c>
      <c r="BH289" s="1" t="str">
        <f t="array" ref="BH289">IFERROR(INDEX(BH$176:BH$274, SMALL(IF($AW$176:$AW$274="Claim", ROW(BH$176:BH$274)-MIN(ROW(BH$176:BH$274))+1, ""), ROW(J12))), "")</f>
        <v/>
      </c>
      <c r="BI289" s="1" t="str">
        <f t="array" ref="BI289">IFERROR(INDEX(BI$176:BI$274, SMALL(IF($AW$176:$AW$274="Claim", ROW(BI$176:BI$274)-MIN(ROW(BI$176:BI$274))+1, ""), ROW(K12))), "")</f>
        <v/>
      </c>
      <c r="BJ289" s="1" t="str">
        <f t="array" ref="BJ289">IFERROR(INDEX(BJ$176:BJ$274, SMALL(IF($AW$176:$AW$274="Claim", ROW(BJ$176:BJ$274)-MIN(ROW(BJ$176:BJ$274))+1, ""), ROW(L12))), "")</f>
        <v/>
      </c>
      <c r="BK289" s="1" t="str">
        <f t="array" ref="BK289">IFERROR(INDEX(BK$176:BK$274, SMALL(IF($AW$176:$AW$274="Claim", ROW(BK$176:BK$274)-MIN(ROW(BK$176:BK$274))+1, ""), ROW(M12))), "")</f>
        <v/>
      </c>
      <c r="BL289" s="1" t="str">
        <f t="array" ref="BL289">IFERROR(INDEX(BL$176:BL$274, SMALL(IF($AW$176:$AW$274="Claim", ROW(BL$176:BL$274)-MIN(ROW(BL$176:BL$274))+1, ""), ROW(N12))), "")</f>
        <v/>
      </c>
      <c r="BM289" s="1" t="str">
        <f t="array" ref="BM289">IFERROR(INDEX(BM$176:BM$274, SMALL(IF($AW$176:$AW$274="Claim", ROW(BM$176:BM$274)-MIN(ROW(BM$176:BM$274))+1, ""), ROW(O12))), "")</f>
        <v/>
      </c>
      <c r="BN289" s="1" t="str">
        <f t="array" ref="BN289">IFERROR(INDEX(BN$176:BN$274, SMALL(IF($AW$176:$AW$274="Claim", ROW(BN$176:BN$274)-MIN(ROW(BN$176:BN$274))+1, ""), ROW(P12))), "")</f>
        <v/>
      </c>
      <c r="BO289" s="1" t="str">
        <f t="array" ref="BO289">IFERROR(INDEX(BO$176:BO$274, SMALL(IF($AW$176:$AW$274="Claim", ROW(BO$176:BO$274)-MIN(ROW(BO$176:BO$274))+1, ""), ROW(Q12))), "")</f>
        <v/>
      </c>
      <c r="BP289" s="1" t="str">
        <f t="array" ref="BP289">IFERROR(INDEX(BP$176:BP$274, SMALL(IF($AW$176:$AW$274="Claim", ROW(BP$176:BP$274)-MIN(ROW(BP$176:BP$274))+1, ""), ROW(R12))), "")</f>
        <v/>
      </c>
      <c r="BQ289" s="1" t="str">
        <f t="array" ref="BQ289">IFERROR(INDEX(BQ$176:BQ$274, SMALL(IF($AW$176:$AW$274="Claim", ROW(BQ$176:BQ$274)-MIN(ROW(BQ$176:BQ$274))+1, ""), ROW(S12))), "")</f>
        <v/>
      </c>
      <c r="BR289" s="1" t="str">
        <f t="array" ref="BR289">IFERROR(INDEX(BR$176:BR$274, SMALL(IF($AW$176:$AW$274="Claim", ROW(BR$176:BR$274)-MIN(ROW(BR$176:BR$274))+1, ""), ROW(T12))), "")</f>
        <v/>
      </c>
      <c r="BS289" s="1" t="str">
        <f t="array" ref="BS289">IFERROR(INDEX(BS$176:BS$274, SMALL(IF($AW$176:$AW$274="Claim", ROW(BS$176:BS$274)-MIN(ROW(BS$176:BS$274))+1, ""), ROW(U12))), "")</f>
        <v/>
      </c>
      <c r="BT289" s="1" t="str">
        <f t="array" ref="BT289">IFERROR(INDEX(BT$176:BT$274, SMALL(IF($AW$176:$AW$274="Claim", ROW(BT$176:BT$274)-MIN(ROW(BT$176:BT$274))+1, ""), ROW(V12))), "")</f>
        <v/>
      </c>
      <c r="BU289" s="1" t="str">
        <f t="array" ref="BU289">IFERROR(INDEX(BU$176:BU$274, SMALL(IF($AW$176:$AW$274="Claim", ROW(BU$176:BU$274)-MIN(ROW(BU$176:BU$274))+1, ""), ROW(W12))), "")</f>
        <v/>
      </c>
      <c r="BV289" s="1" t="str">
        <f t="array" ref="BV289">IFERROR(INDEX(BV$176:BV$274, SMALL(IF($AW$176:$AW$274="Claim", ROW(BV$176:BV$274)-MIN(ROW(BV$176:BV$274))+1, ""), ROW(X12))), "")</f>
        <v/>
      </c>
      <c r="BW289" s="1" t="str">
        <f t="array" ref="BW289">IFERROR(INDEX(BW$176:BW$274, SMALL(IF($AW$176:$AW$274="Claim", ROW(BW$176:BW$274)-MIN(ROW(BW$176:BW$274))+1, ""), ROW(Y12))), "")</f>
        <v/>
      </c>
      <c r="BX289" s="1" t="str">
        <f t="array" ref="BX289">IFERROR(INDEX(BX$176:BX$274, SMALL(IF($AW$176:$AW$274="Claim", ROW(BX$176:BX$274)-MIN(ROW(BX$176:BX$274))+1, ""), ROW(Z12))), "")</f>
        <v/>
      </c>
      <c r="BY289" s="1" t="str">
        <f t="array" ref="BY289">IFERROR(INDEX(BY$176:BY$274, SMALL(IF($AW$176:$AW$274="Claim", ROW(BY$176:BY$274)-MIN(ROW(BY$176:BY$274))+1, ""), ROW(AA12))), "")</f>
        <v/>
      </c>
      <c r="BZ289" s="1" t="str">
        <f t="array" ref="BZ289">IFERROR(INDEX(BZ$176:BZ$274, SMALL(IF($AW$176:$AW$274="Claim", ROW(BZ$176:BZ$274)-MIN(ROW(BZ$176:BZ$274))+1, ""), ROW(AB12))), "")</f>
        <v/>
      </c>
      <c r="CA289" s="1" t="str">
        <f t="array" ref="CA289">IFERROR(INDEX(CA$176:CA$274, SMALL(IF($AW$176:$AW$274="Claim", ROW(CA$176:CA$274)-MIN(ROW(CA$176:CA$274))+1, ""), ROW(AC12))), "")</f>
        <v/>
      </c>
      <c r="CB289" s="1" t="str">
        <f t="array" ref="CB289">IFERROR(INDEX(CB$176:CB$274, SMALL(IF($AW$176:$AW$274="Claim", ROW(CB$176:CB$274)-MIN(ROW(CB$176:CB$274))+1, ""), ROW(AD12))), "")</f>
        <v/>
      </c>
      <c r="CC289" s="1" t="str">
        <f t="array" ref="CC289">IFERROR(INDEX(CC$176:CC$274, SMALL(IF($AW$176:$AW$274="Claim", ROW(CC$176:CC$274)-MIN(ROW(CC$176:CC$274))+1, ""), ROW(AE12))), "")</f>
        <v/>
      </c>
      <c r="CD289" s="1" t="str">
        <f t="array" ref="CD289">IFERROR(INDEX(CD$176:CD$274, SMALL(IF($AW$176:$AW$274="Claim", ROW(CD$176:CD$274)-MIN(ROW(CD$176:CD$274))+1, ""), ROW(AF12))), "")</f>
        <v/>
      </c>
      <c r="CE289" s="1" t="str">
        <f t="array" ref="CE289">IFERROR(INDEX(CE$176:CE$274, SMALL(IF($AW$176:$AW$274="Claim", ROW(CE$176:CE$274)-MIN(ROW(CE$176:CE$274))+1, ""), ROW(AG12))), "")</f>
        <v/>
      </c>
      <c r="CF289" s="1" t="str">
        <f t="array" ref="CF289">IFERROR(INDEX(CF$176:CF$274, SMALL(IF($AW$176:$AW$274="Claim", ROW(CF$176:CF$274)-MIN(ROW(CF$176:CF$274))+1, ""), ROW(AH12))), "")</f>
        <v/>
      </c>
      <c r="CG289" s="1" t="str">
        <f t="array" ref="CG289">IFERROR(INDEX(CG$176:CG$274, SMALL(IF($AW$176:$AW$274="Claim", ROW(CG$176:CG$274)-MIN(ROW(CG$176:CG$274))+1, ""), ROW(AI12))), "")</f>
        <v/>
      </c>
      <c r="CH289" s="1" t="str">
        <f t="array" ref="CH289">IFERROR(INDEX(CH$176:CH$274, SMALL(IF($AW$176:$AW$274="Claim", ROW(CH$176:CH$274)-MIN(ROW(CH$176:CH$274))+1, ""), ROW(AJ12))), "")</f>
        <v/>
      </c>
      <c r="CI289" s="1" t="str">
        <f t="array" ref="CI289">IFERROR(INDEX(CI$176:CI$274, SMALL(IF($AW$176:$AW$274="Claim", ROW(CI$176:CI$274)-MIN(ROW(CI$176:CI$274))+1, ""), ROW(AL12))), "")</f>
        <v/>
      </c>
    </row>
    <row r="290" spans="49:87" hidden="1" x14ac:dyDescent="0.2">
      <c r="AW290" s="1">
        <v>13</v>
      </c>
      <c r="AX290" s="288" t="str">
        <f t="array" ref="AX290">IFERROR(INDEX(AX$176:AX$274, SMALL(IF($AW$176:$AW$274="Claim", ROW(AX$176:AX$274)-MIN(ROW(AX$176:AX$274))+1, ""), ROW(A13))), "")</f>
        <v/>
      </c>
      <c r="AY290" s="288" t="str">
        <f t="array" ref="AY290">IFERROR(INDEX(AY$176:AY$274, SMALL(IF($AW$176:$AW$274="Claim", ROW(AY$176:AY$274)-MIN(ROW(AY$176:AY$274))+1, ""), ROW(B13))), "")</f>
        <v/>
      </c>
      <c r="AZ290" s="1" t="str">
        <f t="array" ref="AZ290">IFERROR(INDEX(AZ$176:AZ$278, SMALL(IF($AW$176:$AW$278="Claim", ROW(AZ$176:AZ$278)-MIN(ROW(AZ$176:AZ$278))+1, ""), ROW(B13))), "")</f>
        <v/>
      </c>
      <c r="BA290" s="1" t="str">
        <f t="array" ref="BA290">IFERROR(INDEX(BA$176:BA$274, SMALL(IF($AW$176:$AW$274="Claim", ROW(BA$176:BA$274)-MIN(ROW(BA$176:BA$274))+1, ""), ROW(C13))), "")</f>
        <v/>
      </c>
      <c r="BB290" s="1" t="str">
        <f t="array" ref="BB290">IFERROR(INDEX(BB$176:BB$274, SMALL(IF($AW$176:$AW$274="Claim", ROW(BB$176:BB$274)-MIN(ROW(BB$176:BB$274))+1, ""), ROW(D13))), "")</f>
        <v/>
      </c>
      <c r="BC290" s="1" t="str">
        <f t="array" ref="BC290">IFERROR(INDEX(BC$176:BC$274, SMALL(IF($AW$176:$AW$274="Claim", ROW(BC$176:BC$274)-MIN(ROW(BC$176:BC$274))+1, ""), ROW(E13))), "")</f>
        <v/>
      </c>
      <c r="BD290" s="1" t="str">
        <f t="array" ref="BD290">IFERROR(INDEX(BD$176:BD$274, SMALL(IF($AW$176:$AW$274="Claim", ROW(BD$176:BD$274)-MIN(ROW(BD$176:BD$274))+1, ""), ROW(F13))), "")</f>
        <v/>
      </c>
      <c r="BE290" s="1" t="str">
        <f t="array" ref="BE290">IFERROR(INDEX(BE$176:BE$274, SMALL(IF($AW$176:$AW$274="Claim", ROW(BE$176:BE$274)-MIN(ROW(BE$176:BE$274))+1, ""), ROW(G13))), "")</f>
        <v/>
      </c>
      <c r="BF290" s="1" t="str">
        <f t="array" ref="BF290">IFERROR(INDEX(BF$176:BF$274, SMALL(IF($AW$176:$AW$274="Claim", ROW(BF$176:BF$274)-MIN(ROW(BF$176:BF$274))+1, ""), ROW(H13))), "")</f>
        <v/>
      </c>
      <c r="BG290" s="1" t="str">
        <f t="array" ref="BG290">IFERROR(INDEX(BG$176:BG$274, SMALL(IF($AW$176:$AW$274="Claim", ROW(BG$176:BG$274)-MIN(ROW(BG$176:BG$274))+1, ""), ROW(I13))), "")</f>
        <v/>
      </c>
      <c r="BH290" s="1" t="str">
        <f t="array" ref="BH290">IFERROR(INDEX(BH$176:BH$274, SMALL(IF($AW$176:$AW$274="Claim", ROW(BH$176:BH$274)-MIN(ROW(BH$176:BH$274))+1, ""), ROW(J13))), "")</f>
        <v/>
      </c>
      <c r="BI290" s="1" t="str">
        <f t="array" ref="BI290">IFERROR(INDEX(BI$176:BI$274, SMALL(IF($AW$176:$AW$274="Claim", ROW(BI$176:BI$274)-MIN(ROW(BI$176:BI$274))+1, ""), ROW(K13))), "")</f>
        <v/>
      </c>
      <c r="BJ290" s="1" t="str">
        <f t="array" ref="BJ290">IFERROR(INDEX(BJ$176:BJ$274, SMALL(IF($AW$176:$AW$274="Claim", ROW(BJ$176:BJ$274)-MIN(ROW(BJ$176:BJ$274))+1, ""), ROW(L13))), "")</f>
        <v/>
      </c>
      <c r="BK290" s="1" t="str">
        <f t="array" ref="BK290">IFERROR(INDEX(BK$176:BK$274, SMALL(IF($AW$176:$AW$274="Claim", ROW(BK$176:BK$274)-MIN(ROW(BK$176:BK$274))+1, ""), ROW(M13))), "")</f>
        <v/>
      </c>
      <c r="BL290" s="1" t="str">
        <f t="array" ref="BL290">IFERROR(INDEX(BL$176:BL$274, SMALL(IF($AW$176:$AW$274="Claim", ROW(BL$176:BL$274)-MIN(ROW(BL$176:BL$274))+1, ""), ROW(N13))), "")</f>
        <v/>
      </c>
      <c r="BM290" s="1" t="str">
        <f t="array" ref="BM290">IFERROR(INDEX(BM$176:BM$274, SMALL(IF($AW$176:$AW$274="Claim", ROW(BM$176:BM$274)-MIN(ROW(BM$176:BM$274))+1, ""), ROW(O13))), "")</f>
        <v/>
      </c>
      <c r="BN290" s="1" t="str">
        <f t="array" ref="BN290">IFERROR(INDEX(BN$176:BN$274, SMALL(IF($AW$176:$AW$274="Claim", ROW(BN$176:BN$274)-MIN(ROW(BN$176:BN$274))+1, ""), ROW(P13))), "")</f>
        <v/>
      </c>
      <c r="BO290" s="1" t="str">
        <f t="array" ref="BO290">IFERROR(INDEX(BO$176:BO$274, SMALL(IF($AW$176:$AW$274="Claim", ROW(BO$176:BO$274)-MIN(ROW(BO$176:BO$274))+1, ""), ROW(Q13))), "")</f>
        <v/>
      </c>
      <c r="BP290" s="1" t="str">
        <f t="array" ref="BP290">IFERROR(INDEX(BP$176:BP$274, SMALL(IF($AW$176:$AW$274="Claim", ROW(BP$176:BP$274)-MIN(ROW(BP$176:BP$274))+1, ""), ROW(R13))), "")</f>
        <v/>
      </c>
      <c r="BQ290" s="1" t="str">
        <f t="array" ref="BQ290">IFERROR(INDEX(BQ$176:BQ$274, SMALL(IF($AW$176:$AW$274="Claim", ROW(BQ$176:BQ$274)-MIN(ROW(BQ$176:BQ$274))+1, ""), ROW(S13))), "")</f>
        <v/>
      </c>
      <c r="BR290" s="1" t="str">
        <f t="array" ref="BR290">IFERROR(INDEX(BR$176:BR$274, SMALL(IF($AW$176:$AW$274="Claim", ROW(BR$176:BR$274)-MIN(ROW(BR$176:BR$274))+1, ""), ROW(T13))), "")</f>
        <v/>
      </c>
      <c r="BS290" s="1" t="str">
        <f t="array" ref="BS290">IFERROR(INDEX(BS$176:BS$274, SMALL(IF($AW$176:$AW$274="Claim", ROW(BS$176:BS$274)-MIN(ROW(BS$176:BS$274))+1, ""), ROW(U13))), "")</f>
        <v/>
      </c>
      <c r="BT290" s="1" t="str">
        <f t="array" ref="BT290">IFERROR(INDEX(BT$176:BT$274, SMALL(IF($AW$176:$AW$274="Claim", ROW(BT$176:BT$274)-MIN(ROW(BT$176:BT$274))+1, ""), ROW(V13))), "")</f>
        <v/>
      </c>
      <c r="BU290" s="1" t="str">
        <f t="array" ref="BU290">IFERROR(INDEX(BU$176:BU$274, SMALL(IF($AW$176:$AW$274="Claim", ROW(BU$176:BU$274)-MIN(ROW(BU$176:BU$274))+1, ""), ROW(W13))), "")</f>
        <v/>
      </c>
      <c r="BV290" s="1" t="str">
        <f t="array" ref="BV290">IFERROR(INDEX(BV$176:BV$274, SMALL(IF($AW$176:$AW$274="Claim", ROW(BV$176:BV$274)-MIN(ROW(BV$176:BV$274))+1, ""), ROW(X13))), "")</f>
        <v/>
      </c>
      <c r="BW290" s="1" t="str">
        <f t="array" ref="BW290">IFERROR(INDEX(BW$176:BW$274, SMALL(IF($AW$176:$AW$274="Claim", ROW(BW$176:BW$274)-MIN(ROW(BW$176:BW$274))+1, ""), ROW(Y13))), "")</f>
        <v/>
      </c>
      <c r="BX290" s="1" t="str">
        <f t="array" ref="BX290">IFERROR(INDEX(BX$176:BX$274, SMALL(IF($AW$176:$AW$274="Claim", ROW(BX$176:BX$274)-MIN(ROW(BX$176:BX$274))+1, ""), ROW(Z13))), "")</f>
        <v/>
      </c>
      <c r="BY290" s="1" t="str">
        <f t="array" ref="BY290">IFERROR(INDEX(BY$176:BY$274, SMALL(IF($AW$176:$AW$274="Claim", ROW(BY$176:BY$274)-MIN(ROW(BY$176:BY$274))+1, ""), ROW(AA13))), "")</f>
        <v/>
      </c>
      <c r="BZ290" s="1" t="str">
        <f t="array" ref="BZ290">IFERROR(INDEX(BZ$176:BZ$274, SMALL(IF($AW$176:$AW$274="Claim", ROW(BZ$176:BZ$274)-MIN(ROW(BZ$176:BZ$274))+1, ""), ROW(AB13))), "")</f>
        <v/>
      </c>
      <c r="CA290" s="1" t="str">
        <f t="array" ref="CA290">IFERROR(INDEX(CA$176:CA$274, SMALL(IF($AW$176:$AW$274="Claim", ROW(CA$176:CA$274)-MIN(ROW(CA$176:CA$274))+1, ""), ROW(AC13))), "")</f>
        <v/>
      </c>
      <c r="CB290" s="1" t="str">
        <f t="array" ref="CB290">IFERROR(INDEX(CB$176:CB$274, SMALL(IF($AW$176:$AW$274="Claim", ROW(CB$176:CB$274)-MIN(ROW(CB$176:CB$274))+1, ""), ROW(AD13))), "")</f>
        <v/>
      </c>
      <c r="CC290" s="1" t="str">
        <f t="array" ref="CC290">IFERROR(INDEX(CC$176:CC$274, SMALL(IF($AW$176:$AW$274="Claim", ROW(CC$176:CC$274)-MIN(ROW(CC$176:CC$274))+1, ""), ROW(AE13))), "")</f>
        <v/>
      </c>
      <c r="CD290" s="1" t="str">
        <f t="array" ref="CD290">IFERROR(INDEX(CD$176:CD$274, SMALL(IF($AW$176:$AW$274="Claim", ROW(CD$176:CD$274)-MIN(ROW(CD$176:CD$274))+1, ""), ROW(AF13))), "")</f>
        <v/>
      </c>
      <c r="CE290" s="1" t="str">
        <f t="array" ref="CE290">IFERROR(INDEX(CE$176:CE$274, SMALL(IF($AW$176:$AW$274="Claim", ROW(CE$176:CE$274)-MIN(ROW(CE$176:CE$274))+1, ""), ROW(AG13))), "")</f>
        <v/>
      </c>
      <c r="CF290" s="1" t="str">
        <f t="array" ref="CF290">IFERROR(INDEX(CF$176:CF$274, SMALL(IF($AW$176:$AW$274="Claim", ROW(CF$176:CF$274)-MIN(ROW(CF$176:CF$274))+1, ""), ROW(AH13))), "")</f>
        <v/>
      </c>
      <c r="CG290" s="1" t="str">
        <f t="array" ref="CG290">IFERROR(INDEX(CG$176:CG$274, SMALL(IF($AW$176:$AW$274="Claim", ROW(CG$176:CG$274)-MIN(ROW(CG$176:CG$274))+1, ""), ROW(AI13))), "")</f>
        <v/>
      </c>
      <c r="CH290" s="1" t="str">
        <f t="array" ref="CH290">IFERROR(INDEX(CH$176:CH$274, SMALL(IF($AW$176:$AW$274="Claim", ROW(CH$176:CH$274)-MIN(ROW(CH$176:CH$274))+1, ""), ROW(AJ13))), "")</f>
        <v/>
      </c>
      <c r="CI290" s="1" t="str">
        <f t="array" ref="CI290">IFERROR(INDEX(CI$176:CI$274, SMALL(IF($AW$176:$AW$274="Claim", ROW(CI$176:CI$274)-MIN(ROW(CI$176:CI$274))+1, ""), ROW(AL13))), "")</f>
        <v/>
      </c>
    </row>
    <row r="291" spans="49:87" hidden="1" x14ac:dyDescent="0.2">
      <c r="AW291" s="1">
        <v>14</v>
      </c>
      <c r="AX291" s="288" t="str">
        <f t="array" ref="AX291">IFERROR(INDEX(AX$176:AX$274, SMALL(IF($AW$176:$AW$274="Claim", ROW(AX$176:AX$274)-MIN(ROW(AX$176:AX$274))+1, ""), ROW(A14))), "")</f>
        <v/>
      </c>
      <c r="AY291" s="288" t="str">
        <f t="array" ref="AY291">IFERROR(INDEX(AY$176:AY$274, SMALL(IF($AW$176:$AW$274="Claim", ROW(AY$176:AY$274)-MIN(ROW(AY$176:AY$274))+1, ""), ROW(B14))), "")</f>
        <v/>
      </c>
      <c r="AZ291" s="1" t="str">
        <f t="array" ref="AZ291">IFERROR(INDEX(AZ$176:AZ$278, SMALL(IF($AW$176:$AW$278="Claim", ROW(AZ$176:AZ$278)-MIN(ROW(AZ$176:AZ$278))+1, ""), ROW(B14))), "")</f>
        <v/>
      </c>
      <c r="BA291" s="1" t="str">
        <f t="array" ref="BA291">IFERROR(INDEX(BA$176:BA$274, SMALL(IF($AW$176:$AW$274="Claim", ROW(BA$176:BA$274)-MIN(ROW(BA$176:BA$274))+1, ""), ROW(C14))), "")</f>
        <v/>
      </c>
      <c r="BB291" s="1" t="str">
        <f t="array" ref="BB291">IFERROR(INDEX(BB$176:BB$274, SMALL(IF($AW$176:$AW$274="Claim", ROW(BB$176:BB$274)-MIN(ROW(BB$176:BB$274))+1, ""), ROW(D14))), "")</f>
        <v/>
      </c>
      <c r="BC291" s="1" t="str">
        <f t="array" ref="BC291">IFERROR(INDEX(BC$176:BC$274, SMALL(IF($AW$176:$AW$274="Claim", ROW(BC$176:BC$274)-MIN(ROW(BC$176:BC$274))+1, ""), ROW(E14))), "")</f>
        <v/>
      </c>
      <c r="BD291" s="1" t="str">
        <f t="array" ref="BD291">IFERROR(INDEX(BD$176:BD$274, SMALL(IF($AW$176:$AW$274="Claim", ROW(BD$176:BD$274)-MIN(ROW(BD$176:BD$274))+1, ""), ROW(F14))), "")</f>
        <v/>
      </c>
      <c r="BE291" s="1" t="str">
        <f t="array" ref="BE291">IFERROR(INDEX(BE$176:BE$274, SMALL(IF($AW$176:$AW$274="Claim", ROW(BE$176:BE$274)-MIN(ROW(BE$176:BE$274))+1, ""), ROW(G14))), "")</f>
        <v/>
      </c>
      <c r="BF291" s="1" t="str">
        <f t="array" ref="BF291">IFERROR(INDEX(BF$176:BF$274, SMALL(IF($AW$176:$AW$274="Claim", ROW(BF$176:BF$274)-MIN(ROW(BF$176:BF$274))+1, ""), ROW(H14))), "")</f>
        <v/>
      </c>
      <c r="BG291" s="1" t="str">
        <f t="array" ref="BG291">IFERROR(INDEX(BG$176:BG$274, SMALL(IF($AW$176:$AW$274="Claim", ROW(BG$176:BG$274)-MIN(ROW(BG$176:BG$274))+1, ""), ROW(I14))), "")</f>
        <v/>
      </c>
      <c r="BH291" s="1" t="str">
        <f t="array" ref="BH291">IFERROR(INDEX(BH$176:BH$274, SMALL(IF($AW$176:$AW$274="Claim", ROW(BH$176:BH$274)-MIN(ROW(BH$176:BH$274))+1, ""), ROW(J14))), "")</f>
        <v/>
      </c>
      <c r="BI291" s="1" t="str">
        <f t="array" ref="BI291">IFERROR(INDEX(BI$176:BI$274, SMALL(IF($AW$176:$AW$274="Claim", ROW(BI$176:BI$274)-MIN(ROW(BI$176:BI$274))+1, ""), ROW(K14))), "")</f>
        <v/>
      </c>
      <c r="BJ291" s="1" t="str">
        <f t="array" ref="BJ291">IFERROR(INDEX(BJ$176:BJ$274, SMALL(IF($AW$176:$AW$274="Claim", ROW(BJ$176:BJ$274)-MIN(ROW(BJ$176:BJ$274))+1, ""), ROW(L14))), "")</f>
        <v/>
      </c>
      <c r="BK291" s="1" t="str">
        <f t="array" ref="BK291">IFERROR(INDEX(BK$176:BK$274, SMALL(IF($AW$176:$AW$274="Claim", ROW(BK$176:BK$274)-MIN(ROW(BK$176:BK$274))+1, ""), ROW(M14))), "")</f>
        <v/>
      </c>
      <c r="BL291" s="1" t="str">
        <f t="array" ref="BL291">IFERROR(INDEX(BL$176:BL$274, SMALL(IF($AW$176:$AW$274="Claim", ROW(BL$176:BL$274)-MIN(ROW(BL$176:BL$274))+1, ""), ROW(N14))), "")</f>
        <v/>
      </c>
      <c r="BM291" s="1" t="str">
        <f t="array" ref="BM291">IFERROR(INDEX(BM$176:BM$274, SMALL(IF($AW$176:$AW$274="Claim", ROW(BM$176:BM$274)-MIN(ROW(BM$176:BM$274))+1, ""), ROW(O14))), "")</f>
        <v/>
      </c>
      <c r="BN291" s="1" t="str">
        <f t="array" ref="BN291">IFERROR(INDEX(BN$176:BN$274, SMALL(IF($AW$176:$AW$274="Claim", ROW(BN$176:BN$274)-MIN(ROW(BN$176:BN$274))+1, ""), ROW(P14))), "")</f>
        <v/>
      </c>
      <c r="BO291" s="1" t="str">
        <f t="array" ref="BO291">IFERROR(INDEX(BO$176:BO$274, SMALL(IF($AW$176:$AW$274="Claim", ROW(BO$176:BO$274)-MIN(ROW(BO$176:BO$274))+1, ""), ROW(Q14))), "")</f>
        <v/>
      </c>
      <c r="BP291" s="1" t="str">
        <f t="array" ref="BP291">IFERROR(INDEX(BP$176:BP$274, SMALL(IF($AW$176:$AW$274="Claim", ROW(BP$176:BP$274)-MIN(ROW(BP$176:BP$274))+1, ""), ROW(R14))), "")</f>
        <v/>
      </c>
      <c r="BQ291" s="1" t="str">
        <f t="array" ref="BQ291">IFERROR(INDEX(BQ$176:BQ$274, SMALL(IF($AW$176:$AW$274="Claim", ROW(BQ$176:BQ$274)-MIN(ROW(BQ$176:BQ$274))+1, ""), ROW(S14))), "")</f>
        <v/>
      </c>
      <c r="BR291" s="1" t="str">
        <f t="array" ref="BR291">IFERROR(INDEX(BR$176:BR$274, SMALL(IF($AW$176:$AW$274="Claim", ROW(BR$176:BR$274)-MIN(ROW(BR$176:BR$274))+1, ""), ROW(T14))), "")</f>
        <v/>
      </c>
      <c r="BS291" s="1" t="str">
        <f t="array" ref="BS291">IFERROR(INDEX(BS$176:BS$274, SMALL(IF($AW$176:$AW$274="Claim", ROW(BS$176:BS$274)-MIN(ROW(BS$176:BS$274))+1, ""), ROW(U14))), "")</f>
        <v/>
      </c>
      <c r="BT291" s="1" t="str">
        <f t="array" ref="BT291">IFERROR(INDEX(BT$176:BT$274, SMALL(IF($AW$176:$AW$274="Claim", ROW(BT$176:BT$274)-MIN(ROW(BT$176:BT$274))+1, ""), ROW(V14))), "")</f>
        <v/>
      </c>
      <c r="BU291" s="1" t="str">
        <f t="array" ref="BU291">IFERROR(INDEX(BU$176:BU$274, SMALL(IF($AW$176:$AW$274="Claim", ROW(BU$176:BU$274)-MIN(ROW(BU$176:BU$274))+1, ""), ROW(W14))), "")</f>
        <v/>
      </c>
      <c r="BV291" s="1" t="str">
        <f t="array" ref="BV291">IFERROR(INDEX(BV$176:BV$274, SMALL(IF($AW$176:$AW$274="Claim", ROW(BV$176:BV$274)-MIN(ROW(BV$176:BV$274))+1, ""), ROW(X14))), "")</f>
        <v/>
      </c>
      <c r="BW291" s="1" t="str">
        <f t="array" ref="BW291">IFERROR(INDEX(BW$176:BW$274, SMALL(IF($AW$176:$AW$274="Claim", ROW(BW$176:BW$274)-MIN(ROW(BW$176:BW$274))+1, ""), ROW(Y14))), "")</f>
        <v/>
      </c>
      <c r="BX291" s="1" t="str">
        <f t="array" ref="BX291">IFERROR(INDEX(BX$176:BX$274, SMALL(IF($AW$176:$AW$274="Claim", ROW(BX$176:BX$274)-MIN(ROW(BX$176:BX$274))+1, ""), ROW(Z14))), "")</f>
        <v/>
      </c>
      <c r="BY291" s="1" t="str">
        <f t="array" ref="BY291">IFERROR(INDEX(BY$176:BY$274, SMALL(IF($AW$176:$AW$274="Claim", ROW(BY$176:BY$274)-MIN(ROW(BY$176:BY$274))+1, ""), ROW(AA14))), "")</f>
        <v/>
      </c>
      <c r="BZ291" s="1" t="str">
        <f t="array" ref="BZ291">IFERROR(INDEX(BZ$176:BZ$274, SMALL(IF($AW$176:$AW$274="Claim", ROW(BZ$176:BZ$274)-MIN(ROW(BZ$176:BZ$274))+1, ""), ROW(AB14))), "")</f>
        <v/>
      </c>
      <c r="CA291" s="1" t="str">
        <f t="array" ref="CA291">IFERROR(INDEX(CA$176:CA$274, SMALL(IF($AW$176:$AW$274="Claim", ROW(CA$176:CA$274)-MIN(ROW(CA$176:CA$274))+1, ""), ROW(AC14))), "")</f>
        <v/>
      </c>
      <c r="CB291" s="1" t="str">
        <f t="array" ref="CB291">IFERROR(INDEX(CB$176:CB$274, SMALL(IF($AW$176:$AW$274="Claim", ROW(CB$176:CB$274)-MIN(ROW(CB$176:CB$274))+1, ""), ROW(AD14))), "")</f>
        <v/>
      </c>
      <c r="CC291" s="1" t="str">
        <f t="array" ref="CC291">IFERROR(INDEX(CC$176:CC$274, SMALL(IF($AW$176:$AW$274="Claim", ROW(CC$176:CC$274)-MIN(ROW(CC$176:CC$274))+1, ""), ROW(AE14))), "")</f>
        <v/>
      </c>
      <c r="CD291" s="1" t="str">
        <f t="array" ref="CD291">IFERROR(INDEX(CD$176:CD$274, SMALL(IF($AW$176:$AW$274="Claim", ROW(CD$176:CD$274)-MIN(ROW(CD$176:CD$274))+1, ""), ROW(AF14))), "")</f>
        <v/>
      </c>
      <c r="CE291" s="1" t="str">
        <f t="array" ref="CE291">IFERROR(INDEX(CE$176:CE$274, SMALL(IF($AW$176:$AW$274="Claim", ROW(CE$176:CE$274)-MIN(ROW(CE$176:CE$274))+1, ""), ROW(AG14))), "")</f>
        <v/>
      </c>
      <c r="CF291" s="1" t="str">
        <f t="array" ref="CF291">IFERROR(INDEX(CF$176:CF$274, SMALL(IF($AW$176:$AW$274="Claim", ROW(CF$176:CF$274)-MIN(ROW(CF$176:CF$274))+1, ""), ROW(AH14))), "")</f>
        <v/>
      </c>
      <c r="CG291" s="1" t="str">
        <f t="array" ref="CG291">IFERROR(INDEX(CG$176:CG$274, SMALL(IF($AW$176:$AW$274="Claim", ROW(CG$176:CG$274)-MIN(ROW(CG$176:CG$274))+1, ""), ROW(AI14))), "")</f>
        <v/>
      </c>
      <c r="CH291" s="1" t="str">
        <f t="array" ref="CH291">IFERROR(INDEX(CH$176:CH$274, SMALL(IF($AW$176:$AW$274="Claim", ROW(CH$176:CH$274)-MIN(ROW(CH$176:CH$274))+1, ""), ROW(AJ14))), "")</f>
        <v/>
      </c>
      <c r="CI291" s="1" t="str">
        <f t="array" ref="CI291">IFERROR(INDEX(CI$176:CI$274, SMALL(IF($AW$176:$AW$274="Claim", ROW(CI$176:CI$274)-MIN(ROW(CI$176:CI$274))+1, ""), ROW(AL14))), "")</f>
        <v/>
      </c>
    </row>
    <row r="292" spans="49:87" hidden="1" x14ac:dyDescent="0.2">
      <c r="AW292" s="1">
        <v>15</v>
      </c>
      <c r="AX292" s="288" t="str">
        <f t="array" ref="AX292">IFERROR(INDEX(AX$176:AX$274, SMALL(IF($AW$176:$AW$274="Claim", ROW(AX$176:AX$274)-MIN(ROW(AX$176:AX$274))+1, ""), ROW(A15))), "")</f>
        <v/>
      </c>
      <c r="AY292" s="288" t="str">
        <f t="array" ref="AY292">IFERROR(INDEX(AY$176:AY$274, SMALL(IF($AW$176:$AW$274="Claim", ROW(AY$176:AY$274)-MIN(ROW(AY$176:AY$274))+1, ""), ROW(B15))), "")</f>
        <v/>
      </c>
      <c r="AZ292" s="1" t="str">
        <f t="array" ref="AZ292">IFERROR(INDEX(AZ$176:AZ$278, SMALL(IF($AW$176:$AW$278="Claim", ROW(AZ$176:AZ$278)-MIN(ROW(AZ$176:AZ$278))+1, ""), ROW(B15))), "")</f>
        <v/>
      </c>
      <c r="BA292" s="1" t="str">
        <f t="array" ref="BA292">IFERROR(INDEX(BA$176:BA$274, SMALL(IF($AW$176:$AW$274="Claim", ROW(BA$176:BA$274)-MIN(ROW(BA$176:BA$274))+1, ""), ROW(C15))), "")</f>
        <v/>
      </c>
      <c r="BB292" s="1" t="str">
        <f t="array" ref="BB292">IFERROR(INDEX(BB$176:BB$274, SMALL(IF($AW$176:$AW$274="Claim", ROW(BB$176:BB$274)-MIN(ROW(BB$176:BB$274))+1, ""), ROW(D15))), "")</f>
        <v/>
      </c>
      <c r="BC292" s="1" t="str">
        <f t="array" ref="BC292">IFERROR(INDEX(BC$176:BC$274, SMALL(IF($AW$176:$AW$274="Claim", ROW(BC$176:BC$274)-MIN(ROW(BC$176:BC$274))+1, ""), ROW(E15))), "")</f>
        <v/>
      </c>
      <c r="BD292" s="1" t="str">
        <f t="array" ref="BD292">IFERROR(INDEX(BD$176:BD$274, SMALL(IF($AW$176:$AW$274="Claim", ROW(BD$176:BD$274)-MIN(ROW(BD$176:BD$274))+1, ""), ROW(F15))), "")</f>
        <v/>
      </c>
      <c r="BE292" s="1" t="str">
        <f t="array" ref="BE292">IFERROR(INDEX(BE$176:BE$274, SMALL(IF($AW$176:$AW$274="Claim", ROW(BE$176:BE$274)-MIN(ROW(BE$176:BE$274))+1, ""), ROW(G15))), "")</f>
        <v/>
      </c>
      <c r="BF292" s="1" t="str">
        <f t="array" ref="BF292">IFERROR(INDEX(BF$176:BF$274, SMALL(IF($AW$176:$AW$274="Claim", ROW(BF$176:BF$274)-MIN(ROW(BF$176:BF$274))+1, ""), ROW(H15))), "")</f>
        <v/>
      </c>
      <c r="BG292" s="1" t="str">
        <f t="array" ref="BG292">IFERROR(INDEX(BG$176:BG$274, SMALL(IF($AW$176:$AW$274="Claim", ROW(BG$176:BG$274)-MIN(ROW(BG$176:BG$274))+1, ""), ROW(I15))), "")</f>
        <v/>
      </c>
      <c r="BH292" s="1" t="str">
        <f t="array" ref="BH292">IFERROR(INDEX(BH$176:BH$274, SMALL(IF($AW$176:$AW$274="Claim", ROW(BH$176:BH$274)-MIN(ROW(BH$176:BH$274))+1, ""), ROW(J15))), "")</f>
        <v/>
      </c>
      <c r="BI292" s="1" t="str">
        <f t="array" ref="BI292">IFERROR(INDEX(BI$176:BI$274, SMALL(IF($AW$176:$AW$274="Claim", ROW(BI$176:BI$274)-MIN(ROW(BI$176:BI$274))+1, ""), ROW(K15))), "")</f>
        <v/>
      </c>
      <c r="BJ292" s="1" t="str">
        <f t="array" ref="BJ292">IFERROR(INDEX(BJ$176:BJ$274, SMALL(IF($AW$176:$AW$274="Claim", ROW(BJ$176:BJ$274)-MIN(ROW(BJ$176:BJ$274))+1, ""), ROW(L15))), "")</f>
        <v/>
      </c>
      <c r="BK292" s="1" t="str">
        <f t="array" ref="BK292">IFERROR(INDEX(BK$176:BK$274, SMALL(IF($AW$176:$AW$274="Claim", ROW(BK$176:BK$274)-MIN(ROW(BK$176:BK$274))+1, ""), ROW(M15))), "")</f>
        <v/>
      </c>
      <c r="BL292" s="1" t="str">
        <f t="array" ref="BL292">IFERROR(INDEX(BL$176:BL$274, SMALL(IF($AW$176:$AW$274="Claim", ROW(BL$176:BL$274)-MIN(ROW(BL$176:BL$274))+1, ""), ROW(N15))), "")</f>
        <v/>
      </c>
      <c r="BM292" s="1" t="str">
        <f t="array" ref="BM292">IFERROR(INDEX(BM$176:BM$274, SMALL(IF($AW$176:$AW$274="Claim", ROW(BM$176:BM$274)-MIN(ROW(BM$176:BM$274))+1, ""), ROW(O15))), "")</f>
        <v/>
      </c>
      <c r="BN292" s="1" t="str">
        <f t="array" ref="BN292">IFERROR(INDEX(BN$176:BN$274, SMALL(IF($AW$176:$AW$274="Claim", ROW(BN$176:BN$274)-MIN(ROW(BN$176:BN$274))+1, ""), ROW(P15))), "")</f>
        <v/>
      </c>
      <c r="BO292" s="1" t="str">
        <f t="array" ref="BO292">IFERROR(INDEX(BO$176:BO$274, SMALL(IF($AW$176:$AW$274="Claim", ROW(BO$176:BO$274)-MIN(ROW(BO$176:BO$274))+1, ""), ROW(Q15))), "")</f>
        <v/>
      </c>
      <c r="BP292" s="1" t="str">
        <f t="array" ref="BP292">IFERROR(INDEX(BP$176:BP$274, SMALL(IF($AW$176:$AW$274="Claim", ROW(BP$176:BP$274)-MIN(ROW(BP$176:BP$274))+1, ""), ROW(R15))), "")</f>
        <v/>
      </c>
      <c r="BQ292" s="1" t="str">
        <f t="array" ref="BQ292">IFERROR(INDEX(BQ$176:BQ$274, SMALL(IF($AW$176:$AW$274="Claim", ROW(BQ$176:BQ$274)-MIN(ROW(BQ$176:BQ$274))+1, ""), ROW(S15))), "")</f>
        <v/>
      </c>
      <c r="BR292" s="1" t="str">
        <f t="array" ref="BR292">IFERROR(INDEX(BR$176:BR$274, SMALL(IF($AW$176:$AW$274="Claim", ROW(BR$176:BR$274)-MIN(ROW(BR$176:BR$274))+1, ""), ROW(T15))), "")</f>
        <v/>
      </c>
      <c r="BS292" s="1" t="str">
        <f t="array" ref="BS292">IFERROR(INDEX(BS$176:BS$274, SMALL(IF($AW$176:$AW$274="Claim", ROW(BS$176:BS$274)-MIN(ROW(BS$176:BS$274))+1, ""), ROW(U15))), "")</f>
        <v/>
      </c>
      <c r="BT292" s="1" t="str">
        <f t="array" ref="BT292">IFERROR(INDEX(BT$176:BT$274, SMALL(IF($AW$176:$AW$274="Claim", ROW(BT$176:BT$274)-MIN(ROW(BT$176:BT$274))+1, ""), ROW(V15))), "")</f>
        <v/>
      </c>
      <c r="BU292" s="1" t="str">
        <f t="array" ref="BU292">IFERROR(INDEX(BU$176:BU$274, SMALL(IF($AW$176:$AW$274="Claim", ROW(BU$176:BU$274)-MIN(ROW(BU$176:BU$274))+1, ""), ROW(W15))), "")</f>
        <v/>
      </c>
      <c r="BV292" s="1" t="str">
        <f t="array" ref="BV292">IFERROR(INDEX(BV$176:BV$274, SMALL(IF($AW$176:$AW$274="Claim", ROW(BV$176:BV$274)-MIN(ROW(BV$176:BV$274))+1, ""), ROW(X15))), "")</f>
        <v/>
      </c>
      <c r="BW292" s="1" t="str">
        <f t="array" ref="BW292">IFERROR(INDEX(BW$176:BW$274, SMALL(IF($AW$176:$AW$274="Claim", ROW(BW$176:BW$274)-MIN(ROW(BW$176:BW$274))+1, ""), ROW(Y15))), "")</f>
        <v/>
      </c>
      <c r="BX292" s="1" t="str">
        <f t="array" ref="BX292">IFERROR(INDEX(BX$176:BX$274, SMALL(IF($AW$176:$AW$274="Claim", ROW(BX$176:BX$274)-MIN(ROW(BX$176:BX$274))+1, ""), ROW(Z15))), "")</f>
        <v/>
      </c>
      <c r="BY292" s="1" t="str">
        <f t="array" ref="BY292">IFERROR(INDEX(BY$176:BY$274, SMALL(IF($AW$176:$AW$274="Claim", ROW(BY$176:BY$274)-MIN(ROW(BY$176:BY$274))+1, ""), ROW(AA15))), "")</f>
        <v/>
      </c>
      <c r="BZ292" s="1" t="str">
        <f t="array" ref="BZ292">IFERROR(INDEX(BZ$176:BZ$274, SMALL(IF($AW$176:$AW$274="Claim", ROW(BZ$176:BZ$274)-MIN(ROW(BZ$176:BZ$274))+1, ""), ROW(AB15))), "")</f>
        <v/>
      </c>
      <c r="CA292" s="1" t="str">
        <f t="array" ref="CA292">IFERROR(INDEX(CA$176:CA$274, SMALL(IF($AW$176:$AW$274="Claim", ROW(CA$176:CA$274)-MIN(ROW(CA$176:CA$274))+1, ""), ROW(AC15))), "")</f>
        <v/>
      </c>
      <c r="CB292" s="1" t="str">
        <f t="array" ref="CB292">IFERROR(INDEX(CB$176:CB$274, SMALL(IF($AW$176:$AW$274="Claim", ROW(CB$176:CB$274)-MIN(ROW(CB$176:CB$274))+1, ""), ROW(AD15))), "")</f>
        <v/>
      </c>
      <c r="CC292" s="1" t="str">
        <f t="array" ref="CC292">IFERROR(INDEX(CC$176:CC$274, SMALL(IF($AW$176:$AW$274="Claim", ROW(CC$176:CC$274)-MIN(ROW(CC$176:CC$274))+1, ""), ROW(AE15))), "")</f>
        <v/>
      </c>
      <c r="CD292" s="1" t="str">
        <f t="array" ref="CD292">IFERROR(INDEX(CD$176:CD$274, SMALL(IF($AW$176:$AW$274="Claim", ROW(CD$176:CD$274)-MIN(ROW(CD$176:CD$274))+1, ""), ROW(AF15))), "")</f>
        <v/>
      </c>
      <c r="CE292" s="1" t="str">
        <f t="array" ref="CE292">IFERROR(INDEX(CE$176:CE$274, SMALL(IF($AW$176:$AW$274="Claim", ROW(CE$176:CE$274)-MIN(ROW(CE$176:CE$274))+1, ""), ROW(AG15))), "")</f>
        <v/>
      </c>
      <c r="CF292" s="1" t="str">
        <f t="array" ref="CF292">IFERROR(INDEX(CF$176:CF$274, SMALL(IF($AW$176:$AW$274="Claim", ROW(CF$176:CF$274)-MIN(ROW(CF$176:CF$274))+1, ""), ROW(AH15))), "")</f>
        <v/>
      </c>
      <c r="CG292" s="1" t="str">
        <f t="array" ref="CG292">IFERROR(INDEX(CG$176:CG$274, SMALL(IF($AW$176:$AW$274="Claim", ROW(CG$176:CG$274)-MIN(ROW(CG$176:CG$274))+1, ""), ROW(AI15))), "")</f>
        <v/>
      </c>
      <c r="CH292" s="1" t="str">
        <f t="array" ref="CH292">IFERROR(INDEX(CH$176:CH$274, SMALL(IF($AW$176:$AW$274="Claim", ROW(CH$176:CH$274)-MIN(ROW(CH$176:CH$274))+1, ""), ROW(AJ15))), "")</f>
        <v/>
      </c>
      <c r="CI292" s="1" t="str">
        <f t="array" ref="CI292">IFERROR(INDEX(CI$176:CI$274, SMALL(IF($AW$176:$AW$274="Claim", ROW(CI$176:CI$274)-MIN(ROW(CI$176:CI$274))+1, ""), ROW(AL15))), "")</f>
        <v/>
      </c>
    </row>
    <row r="293" spans="49:87" hidden="1" x14ac:dyDescent="0.2">
      <c r="AW293" s="1">
        <v>16</v>
      </c>
      <c r="AX293" s="288" t="str">
        <f t="array" ref="AX293">IFERROR(INDEX(AX$176:AX$274, SMALL(IF($AW$176:$AW$274="Claim", ROW(AX$176:AX$274)-MIN(ROW(AX$176:AX$274))+1, ""), ROW(A16))), "")</f>
        <v/>
      </c>
      <c r="AY293" s="288" t="str">
        <f t="array" ref="AY293">IFERROR(INDEX(AY$176:AY$274, SMALL(IF($AW$176:$AW$274="Claim", ROW(AY$176:AY$274)-MIN(ROW(AY$176:AY$274))+1, ""), ROW(B16))), "")</f>
        <v/>
      </c>
      <c r="AZ293" s="1" t="str">
        <f t="array" ref="AZ293">IFERROR(INDEX(AZ$176:AZ$278, SMALL(IF($AW$176:$AW$278="Claim", ROW(AZ$176:AZ$278)-MIN(ROW(AZ$176:AZ$278))+1, ""), ROW(B16))), "")</f>
        <v/>
      </c>
      <c r="BA293" s="1" t="str">
        <f t="array" ref="BA293">IFERROR(INDEX(BA$176:BA$274, SMALL(IF($AW$176:$AW$274="Claim", ROW(BA$176:BA$274)-MIN(ROW(BA$176:BA$274))+1, ""), ROW(C16))), "")</f>
        <v/>
      </c>
      <c r="BB293" s="1" t="str">
        <f t="array" ref="BB293">IFERROR(INDEX(BB$176:BB$274, SMALL(IF($AW$176:$AW$274="Claim", ROW(BB$176:BB$274)-MIN(ROW(BB$176:BB$274))+1, ""), ROW(D16))), "")</f>
        <v/>
      </c>
      <c r="BC293" s="1" t="str">
        <f t="array" ref="BC293">IFERROR(INDEX(BC$176:BC$274, SMALL(IF($AW$176:$AW$274="Claim", ROW(BC$176:BC$274)-MIN(ROW(BC$176:BC$274))+1, ""), ROW(E16))), "")</f>
        <v/>
      </c>
      <c r="BD293" s="1" t="str">
        <f t="array" ref="BD293">IFERROR(INDEX(BD$176:BD$274, SMALL(IF($AW$176:$AW$274="Claim", ROW(BD$176:BD$274)-MIN(ROW(BD$176:BD$274))+1, ""), ROW(F16))), "")</f>
        <v/>
      </c>
      <c r="BE293" s="1" t="str">
        <f t="array" ref="BE293">IFERROR(INDEX(BE$176:BE$274, SMALL(IF($AW$176:$AW$274="Claim", ROW(BE$176:BE$274)-MIN(ROW(BE$176:BE$274))+1, ""), ROW(G16))), "")</f>
        <v/>
      </c>
      <c r="BF293" s="1" t="str">
        <f t="array" ref="BF293">IFERROR(INDEX(BF$176:BF$274, SMALL(IF($AW$176:$AW$274="Claim", ROW(BF$176:BF$274)-MIN(ROW(BF$176:BF$274))+1, ""), ROW(H16))), "")</f>
        <v/>
      </c>
      <c r="BG293" s="1" t="str">
        <f t="array" ref="BG293">IFERROR(INDEX(BG$176:BG$274, SMALL(IF($AW$176:$AW$274="Claim", ROW(BG$176:BG$274)-MIN(ROW(BG$176:BG$274))+1, ""), ROW(I16))), "")</f>
        <v/>
      </c>
      <c r="BH293" s="1" t="str">
        <f t="array" ref="BH293">IFERROR(INDEX(BH$176:BH$274, SMALL(IF($AW$176:$AW$274="Claim", ROW(BH$176:BH$274)-MIN(ROW(BH$176:BH$274))+1, ""), ROW(J16))), "")</f>
        <v/>
      </c>
      <c r="BI293" s="1" t="str">
        <f t="array" ref="BI293">IFERROR(INDEX(BI$176:BI$274, SMALL(IF($AW$176:$AW$274="Claim", ROW(BI$176:BI$274)-MIN(ROW(BI$176:BI$274))+1, ""), ROW(K16))), "")</f>
        <v/>
      </c>
      <c r="BJ293" s="1" t="str">
        <f t="array" ref="BJ293">IFERROR(INDEX(BJ$176:BJ$274, SMALL(IF($AW$176:$AW$274="Claim", ROW(BJ$176:BJ$274)-MIN(ROW(BJ$176:BJ$274))+1, ""), ROW(L16))), "")</f>
        <v/>
      </c>
      <c r="BK293" s="1" t="str">
        <f t="array" ref="BK293">IFERROR(INDEX(BK$176:BK$274, SMALL(IF($AW$176:$AW$274="Claim", ROW(BK$176:BK$274)-MIN(ROW(BK$176:BK$274))+1, ""), ROW(M16))), "")</f>
        <v/>
      </c>
      <c r="BL293" s="1" t="str">
        <f t="array" ref="BL293">IFERROR(INDEX(BL$176:BL$274, SMALL(IF($AW$176:$AW$274="Claim", ROW(BL$176:BL$274)-MIN(ROW(BL$176:BL$274))+1, ""), ROW(N16))), "")</f>
        <v/>
      </c>
      <c r="BM293" s="1" t="str">
        <f t="array" ref="BM293">IFERROR(INDEX(BM$176:BM$274, SMALL(IF($AW$176:$AW$274="Claim", ROW(BM$176:BM$274)-MIN(ROW(BM$176:BM$274))+1, ""), ROW(O16))), "")</f>
        <v/>
      </c>
      <c r="BN293" s="1" t="str">
        <f t="array" ref="BN293">IFERROR(INDEX(BN$176:BN$274, SMALL(IF($AW$176:$AW$274="Claim", ROW(BN$176:BN$274)-MIN(ROW(BN$176:BN$274))+1, ""), ROW(P16))), "")</f>
        <v/>
      </c>
      <c r="BO293" s="1" t="str">
        <f t="array" ref="BO293">IFERROR(INDEX(BO$176:BO$274, SMALL(IF($AW$176:$AW$274="Claim", ROW(BO$176:BO$274)-MIN(ROW(BO$176:BO$274))+1, ""), ROW(Q16))), "")</f>
        <v/>
      </c>
      <c r="BP293" s="1" t="str">
        <f t="array" ref="BP293">IFERROR(INDEX(BP$176:BP$274, SMALL(IF($AW$176:$AW$274="Claim", ROW(BP$176:BP$274)-MIN(ROW(BP$176:BP$274))+1, ""), ROW(R16))), "")</f>
        <v/>
      </c>
      <c r="BQ293" s="1" t="str">
        <f t="array" ref="BQ293">IFERROR(INDEX(BQ$176:BQ$274, SMALL(IF($AW$176:$AW$274="Claim", ROW(BQ$176:BQ$274)-MIN(ROW(BQ$176:BQ$274))+1, ""), ROW(S16))), "")</f>
        <v/>
      </c>
      <c r="BR293" s="1" t="str">
        <f t="array" ref="BR293">IFERROR(INDEX(BR$176:BR$274, SMALL(IF($AW$176:$AW$274="Claim", ROW(BR$176:BR$274)-MIN(ROW(BR$176:BR$274))+1, ""), ROW(T16))), "")</f>
        <v/>
      </c>
      <c r="BS293" s="1" t="str">
        <f t="array" ref="BS293">IFERROR(INDEX(BS$176:BS$274, SMALL(IF($AW$176:$AW$274="Claim", ROW(BS$176:BS$274)-MIN(ROW(BS$176:BS$274))+1, ""), ROW(U16))), "")</f>
        <v/>
      </c>
      <c r="BT293" s="1" t="str">
        <f t="array" ref="BT293">IFERROR(INDEX(BT$176:BT$274, SMALL(IF($AW$176:$AW$274="Claim", ROW(BT$176:BT$274)-MIN(ROW(BT$176:BT$274))+1, ""), ROW(V16))), "")</f>
        <v/>
      </c>
      <c r="BU293" s="1" t="str">
        <f t="array" ref="BU293">IFERROR(INDEX(BU$176:BU$274, SMALL(IF($AW$176:$AW$274="Claim", ROW(BU$176:BU$274)-MIN(ROW(BU$176:BU$274))+1, ""), ROW(W16))), "")</f>
        <v/>
      </c>
      <c r="BV293" s="1" t="str">
        <f t="array" ref="BV293">IFERROR(INDEX(BV$176:BV$274, SMALL(IF($AW$176:$AW$274="Claim", ROW(BV$176:BV$274)-MIN(ROW(BV$176:BV$274))+1, ""), ROW(X16))), "")</f>
        <v/>
      </c>
      <c r="BW293" s="1" t="str">
        <f t="array" ref="BW293">IFERROR(INDEX(BW$176:BW$274, SMALL(IF($AW$176:$AW$274="Claim", ROW(BW$176:BW$274)-MIN(ROW(BW$176:BW$274))+1, ""), ROW(Y16))), "")</f>
        <v/>
      </c>
      <c r="BX293" s="1" t="str">
        <f t="array" ref="BX293">IFERROR(INDEX(BX$176:BX$274, SMALL(IF($AW$176:$AW$274="Claim", ROW(BX$176:BX$274)-MIN(ROW(BX$176:BX$274))+1, ""), ROW(Z16))), "")</f>
        <v/>
      </c>
      <c r="BY293" s="1" t="str">
        <f t="array" ref="BY293">IFERROR(INDEX(BY$176:BY$274, SMALL(IF($AW$176:$AW$274="Claim", ROW(BY$176:BY$274)-MIN(ROW(BY$176:BY$274))+1, ""), ROW(AA16))), "")</f>
        <v/>
      </c>
      <c r="BZ293" s="1" t="str">
        <f t="array" ref="BZ293">IFERROR(INDEX(BZ$176:BZ$274, SMALL(IF($AW$176:$AW$274="Claim", ROW(BZ$176:BZ$274)-MIN(ROW(BZ$176:BZ$274))+1, ""), ROW(AB16))), "")</f>
        <v/>
      </c>
      <c r="CA293" s="1" t="str">
        <f t="array" ref="CA293">IFERROR(INDEX(CA$176:CA$274, SMALL(IF($AW$176:$AW$274="Claim", ROW(CA$176:CA$274)-MIN(ROW(CA$176:CA$274))+1, ""), ROW(AC16))), "")</f>
        <v/>
      </c>
      <c r="CB293" s="1" t="str">
        <f t="array" ref="CB293">IFERROR(INDEX(CB$176:CB$274, SMALL(IF($AW$176:$AW$274="Claim", ROW(CB$176:CB$274)-MIN(ROW(CB$176:CB$274))+1, ""), ROW(AD16))), "")</f>
        <v/>
      </c>
      <c r="CC293" s="1" t="str">
        <f t="array" ref="CC293">IFERROR(INDEX(CC$176:CC$274, SMALL(IF($AW$176:$AW$274="Claim", ROW(CC$176:CC$274)-MIN(ROW(CC$176:CC$274))+1, ""), ROW(AE16))), "")</f>
        <v/>
      </c>
      <c r="CD293" s="1" t="str">
        <f t="array" ref="CD293">IFERROR(INDEX(CD$176:CD$274, SMALL(IF($AW$176:$AW$274="Claim", ROW(CD$176:CD$274)-MIN(ROW(CD$176:CD$274))+1, ""), ROW(AF16))), "")</f>
        <v/>
      </c>
      <c r="CE293" s="1" t="str">
        <f t="array" ref="CE293">IFERROR(INDEX(CE$176:CE$274, SMALL(IF($AW$176:$AW$274="Claim", ROW(CE$176:CE$274)-MIN(ROW(CE$176:CE$274))+1, ""), ROW(AG16))), "")</f>
        <v/>
      </c>
      <c r="CF293" s="1" t="str">
        <f t="array" ref="CF293">IFERROR(INDEX(CF$176:CF$274, SMALL(IF($AW$176:$AW$274="Claim", ROW(CF$176:CF$274)-MIN(ROW(CF$176:CF$274))+1, ""), ROW(AH16))), "")</f>
        <v/>
      </c>
      <c r="CG293" s="1" t="str">
        <f t="array" ref="CG293">IFERROR(INDEX(CG$176:CG$274, SMALL(IF($AW$176:$AW$274="Claim", ROW(CG$176:CG$274)-MIN(ROW(CG$176:CG$274))+1, ""), ROW(AI16))), "")</f>
        <v/>
      </c>
      <c r="CH293" s="1" t="str">
        <f t="array" ref="CH293">IFERROR(INDEX(CH$176:CH$274, SMALL(IF($AW$176:$AW$274="Claim", ROW(CH$176:CH$274)-MIN(ROW(CH$176:CH$274))+1, ""), ROW(AJ16))), "")</f>
        <v/>
      </c>
      <c r="CI293" s="1" t="str">
        <f t="array" ref="CI293">IFERROR(INDEX(CI$176:CI$274, SMALL(IF($AW$176:$AW$274="Claim", ROW(CI$176:CI$274)-MIN(ROW(CI$176:CI$274))+1, ""), ROW(AL16))), "")</f>
        <v/>
      </c>
    </row>
    <row r="294" spans="49:87" hidden="1" x14ac:dyDescent="0.2">
      <c r="AW294" s="1">
        <v>17</v>
      </c>
      <c r="AX294" s="288" t="str">
        <f t="array" ref="AX294">IFERROR(INDEX(AX$176:AX$274, SMALL(IF($AW$176:$AW$274="Claim", ROW(AX$176:AX$274)-MIN(ROW(AX$176:AX$274))+1, ""), ROW(A17))), "")</f>
        <v/>
      </c>
      <c r="AY294" s="288" t="str">
        <f t="array" ref="AY294">IFERROR(INDEX(AY$176:AY$274, SMALL(IF($AW$176:$AW$274="Claim", ROW(AY$176:AY$274)-MIN(ROW(AY$176:AY$274))+1, ""), ROW(B17))), "")</f>
        <v/>
      </c>
      <c r="AZ294" s="1" t="str">
        <f t="array" ref="AZ294">IFERROR(INDEX(AZ$176:AZ$278, SMALL(IF($AW$176:$AW$278="Claim", ROW(AZ$176:AZ$278)-MIN(ROW(AZ$176:AZ$278))+1, ""), ROW(B17))), "")</f>
        <v/>
      </c>
      <c r="BA294" s="1" t="str">
        <f t="array" ref="BA294">IFERROR(INDEX(BA$176:BA$274, SMALL(IF($AW$176:$AW$274="Claim", ROW(BA$176:BA$274)-MIN(ROW(BA$176:BA$274))+1, ""), ROW(C17))), "")</f>
        <v/>
      </c>
      <c r="BB294" s="1" t="str">
        <f t="array" ref="BB294">IFERROR(INDEX(BB$176:BB$274, SMALL(IF($AW$176:$AW$274="Claim", ROW(BB$176:BB$274)-MIN(ROW(BB$176:BB$274))+1, ""), ROW(D17))), "")</f>
        <v/>
      </c>
      <c r="BC294" s="1" t="str">
        <f t="array" ref="BC294">IFERROR(INDEX(BC$176:BC$274, SMALL(IF($AW$176:$AW$274="Claim", ROW(BC$176:BC$274)-MIN(ROW(BC$176:BC$274))+1, ""), ROW(E17))), "")</f>
        <v/>
      </c>
      <c r="BD294" s="1" t="str">
        <f t="array" ref="BD294">IFERROR(INDEX(BD$176:BD$274, SMALL(IF($AW$176:$AW$274="Claim", ROW(BD$176:BD$274)-MIN(ROW(BD$176:BD$274))+1, ""), ROW(F17))), "")</f>
        <v/>
      </c>
      <c r="BE294" s="1" t="str">
        <f t="array" ref="BE294">IFERROR(INDEX(BE$176:BE$274, SMALL(IF($AW$176:$AW$274="Claim", ROW(BE$176:BE$274)-MIN(ROW(BE$176:BE$274))+1, ""), ROW(G17))), "")</f>
        <v/>
      </c>
      <c r="BF294" s="1" t="str">
        <f t="array" ref="BF294">IFERROR(INDEX(BF$176:BF$274, SMALL(IF($AW$176:$AW$274="Claim", ROW(BF$176:BF$274)-MIN(ROW(BF$176:BF$274))+1, ""), ROW(H17))), "")</f>
        <v/>
      </c>
      <c r="BG294" s="1" t="str">
        <f t="array" ref="BG294">IFERROR(INDEX(BG$176:BG$274, SMALL(IF($AW$176:$AW$274="Claim", ROW(BG$176:BG$274)-MIN(ROW(BG$176:BG$274))+1, ""), ROW(I17))), "")</f>
        <v/>
      </c>
      <c r="BH294" s="1" t="str">
        <f t="array" ref="BH294">IFERROR(INDEX(BH$176:BH$274, SMALL(IF($AW$176:$AW$274="Claim", ROW(BH$176:BH$274)-MIN(ROW(BH$176:BH$274))+1, ""), ROW(J17))), "")</f>
        <v/>
      </c>
      <c r="BI294" s="1" t="str">
        <f t="array" ref="BI294">IFERROR(INDEX(BI$176:BI$274, SMALL(IF($AW$176:$AW$274="Claim", ROW(BI$176:BI$274)-MIN(ROW(BI$176:BI$274))+1, ""), ROW(K17))), "")</f>
        <v/>
      </c>
      <c r="BJ294" s="1" t="str">
        <f t="array" ref="BJ294">IFERROR(INDEX(BJ$176:BJ$274, SMALL(IF($AW$176:$AW$274="Claim", ROW(BJ$176:BJ$274)-MIN(ROW(BJ$176:BJ$274))+1, ""), ROW(L17))), "")</f>
        <v/>
      </c>
      <c r="BK294" s="1" t="str">
        <f t="array" ref="BK294">IFERROR(INDEX(BK$176:BK$274, SMALL(IF($AW$176:$AW$274="Claim", ROW(BK$176:BK$274)-MIN(ROW(BK$176:BK$274))+1, ""), ROW(M17))), "")</f>
        <v/>
      </c>
      <c r="BL294" s="1" t="str">
        <f t="array" ref="BL294">IFERROR(INDEX(BL$176:BL$274, SMALL(IF($AW$176:$AW$274="Claim", ROW(BL$176:BL$274)-MIN(ROW(BL$176:BL$274))+1, ""), ROW(N17))), "")</f>
        <v/>
      </c>
      <c r="BM294" s="1" t="str">
        <f t="array" ref="BM294">IFERROR(INDEX(BM$176:BM$274, SMALL(IF($AW$176:$AW$274="Claim", ROW(BM$176:BM$274)-MIN(ROW(BM$176:BM$274))+1, ""), ROW(O17))), "")</f>
        <v/>
      </c>
      <c r="BN294" s="1" t="str">
        <f t="array" ref="BN294">IFERROR(INDEX(BN$176:BN$274, SMALL(IF($AW$176:$AW$274="Claim", ROW(BN$176:BN$274)-MIN(ROW(BN$176:BN$274))+1, ""), ROW(P17))), "")</f>
        <v/>
      </c>
      <c r="BO294" s="1" t="str">
        <f t="array" ref="BO294">IFERROR(INDEX(BO$176:BO$274, SMALL(IF($AW$176:$AW$274="Claim", ROW(BO$176:BO$274)-MIN(ROW(BO$176:BO$274))+1, ""), ROW(Q17))), "")</f>
        <v/>
      </c>
      <c r="BP294" s="1" t="str">
        <f t="array" ref="BP294">IFERROR(INDEX(BP$176:BP$274, SMALL(IF($AW$176:$AW$274="Claim", ROW(BP$176:BP$274)-MIN(ROW(BP$176:BP$274))+1, ""), ROW(R17))), "")</f>
        <v/>
      </c>
      <c r="BQ294" s="1" t="str">
        <f t="array" ref="BQ294">IFERROR(INDEX(BQ$176:BQ$274, SMALL(IF($AW$176:$AW$274="Claim", ROW(BQ$176:BQ$274)-MIN(ROW(BQ$176:BQ$274))+1, ""), ROW(S17))), "")</f>
        <v/>
      </c>
      <c r="BR294" s="1" t="str">
        <f t="array" ref="BR294">IFERROR(INDEX(BR$176:BR$274, SMALL(IF($AW$176:$AW$274="Claim", ROW(BR$176:BR$274)-MIN(ROW(BR$176:BR$274))+1, ""), ROW(T17))), "")</f>
        <v/>
      </c>
      <c r="BS294" s="1" t="str">
        <f t="array" ref="BS294">IFERROR(INDEX(BS$176:BS$274, SMALL(IF($AW$176:$AW$274="Claim", ROW(BS$176:BS$274)-MIN(ROW(BS$176:BS$274))+1, ""), ROW(U17))), "")</f>
        <v/>
      </c>
      <c r="BT294" s="1" t="str">
        <f t="array" ref="BT294">IFERROR(INDEX(BT$176:BT$274, SMALL(IF($AW$176:$AW$274="Claim", ROW(BT$176:BT$274)-MIN(ROW(BT$176:BT$274))+1, ""), ROW(V17))), "")</f>
        <v/>
      </c>
      <c r="BU294" s="1" t="str">
        <f t="array" ref="BU294">IFERROR(INDEX(BU$176:BU$274, SMALL(IF($AW$176:$AW$274="Claim", ROW(BU$176:BU$274)-MIN(ROW(BU$176:BU$274))+1, ""), ROW(W17))), "")</f>
        <v/>
      </c>
      <c r="BV294" s="1" t="str">
        <f t="array" ref="BV294">IFERROR(INDEX(BV$176:BV$274, SMALL(IF($AW$176:$AW$274="Claim", ROW(BV$176:BV$274)-MIN(ROW(BV$176:BV$274))+1, ""), ROW(X17))), "")</f>
        <v/>
      </c>
      <c r="BW294" s="1" t="str">
        <f t="array" ref="BW294">IFERROR(INDEX(BW$176:BW$274, SMALL(IF($AW$176:$AW$274="Claim", ROW(BW$176:BW$274)-MIN(ROW(BW$176:BW$274))+1, ""), ROW(Y17))), "")</f>
        <v/>
      </c>
      <c r="BX294" s="1" t="str">
        <f t="array" ref="BX294">IFERROR(INDEX(BX$176:BX$274, SMALL(IF($AW$176:$AW$274="Claim", ROW(BX$176:BX$274)-MIN(ROW(BX$176:BX$274))+1, ""), ROW(Z17))), "")</f>
        <v/>
      </c>
      <c r="BY294" s="1" t="str">
        <f t="array" ref="BY294">IFERROR(INDEX(BY$176:BY$274, SMALL(IF($AW$176:$AW$274="Claim", ROW(BY$176:BY$274)-MIN(ROW(BY$176:BY$274))+1, ""), ROW(AA17))), "")</f>
        <v/>
      </c>
      <c r="BZ294" s="1" t="str">
        <f t="array" ref="BZ294">IFERROR(INDEX(BZ$176:BZ$274, SMALL(IF($AW$176:$AW$274="Claim", ROW(BZ$176:BZ$274)-MIN(ROW(BZ$176:BZ$274))+1, ""), ROW(AB17))), "")</f>
        <v/>
      </c>
      <c r="CA294" s="1" t="str">
        <f t="array" ref="CA294">IFERROR(INDEX(CA$176:CA$274, SMALL(IF($AW$176:$AW$274="Claim", ROW(CA$176:CA$274)-MIN(ROW(CA$176:CA$274))+1, ""), ROW(AC17))), "")</f>
        <v/>
      </c>
      <c r="CB294" s="1" t="str">
        <f t="array" ref="CB294">IFERROR(INDEX(CB$176:CB$274, SMALL(IF($AW$176:$AW$274="Claim", ROW(CB$176:CB$274)-MIN(ROW(CB$176:CB$274))+1, ""), ROW(AD17))), "")</f>
        <v/>
      </c>
      <c r="CC294" s="1" t="str">
        <f t="array" ref="CC294">IFERROR(INDEX(CC$176:CC$274, SMALL(IF($AW$176:$AW$274="Claim", ROW(CC$176:CC$274)-MIN(ROW(CC$176:CC$274))+1, ""), ROW(AE17))), "")</f>
        <v/>
      </c>
      <c r="CD294" s="1" t="str">
        <f t="array" ref="CD294">IFERROR(INDEX(CD$176:CD$274, SMALL(IF($AW$176:$AW$274="Claim", ROW(CD$176:CD$274)-MIN(ROW(CD$176:CD$274))+1, ""), ROW(AF17))), "")</f>
        <v/>
      </c>
      <c r="CE294" s="1" t="str">
        <f t="array" ref="CE294">IFERROR(INDEX(CE$176:CE$274, SMALL(IF($AW$176:$AW$274="Claim", ROW(CE$176:CE$274)-MIN(ROW(CE$176:CE$274))+1, ""), ROW(AG17))), "")</f>
        <v/>
      </c>
      <c r="CF294" s="1" t="str">
        <f t="array" ref="CF294">IFERROR(INDEX(CF$176:CF$274, SMALL(IF($AW$176:$AW$274="Claim", ROW(CF$176:CF$274)-MIN(ROW(CF$176:CF$274))+1, ""), ROW(AH17))), "")</f>
        <v/>
      </c>
      <c r="CG294" s="1" t="str">
        <f t="array" ref="CG294">IFERROR(INDEX(CG$176:CG$274, SMALL(IF($AW$176:$AW$274="Claim", ROW(CG$176:CG$274)-MIN(ROW(CG$176:CG$274))+1, ""), ROW(AI17))), "")</f>
        <v/>
      </c>
      <c r="CH294" s="1" t="str">
        <f t="array" ref="CH294">IFERROR(INDEX(CH$176:CH$274, SMALL(IF($AW$176:$AW$274="Claim", ROW(CH$176:CH$274)-MIN(ROW(CH$176:CH$274))+1, ""), ROW(AJ17))), "")</f>
        <v/>
      </c>
      <c r="CI294" s="1" t="str">
        <f t="array" ref="CI294">IFERROR(INDEX(CI$176:CI$274, SMALL(IF($AW$176:$AW$274="Claim", ROW(CI$176:CI$274)-MIN(ROW(CI$176:CI$274))+1, ""), ROW(AL17))), "")</f>
        <v/>
      </c>
    </row>
    <row r="295" spans="49:87" hidden="1" x14ac:dyDescent="0.2">
      <c r="AW295" s="1">
        <v>18</v>
      </c>
      <c r="AX295" s="288" t="str">
        <f t="array" ref="AX295">IFERROR(INDEX(AX$176:AX$274, SMALL(IF($AW$176:$AW$274="Claim", ROW(AX$176:AX$274)-MIN(ROW(AX$176:AX$274))+1, ""), ROW(A18))), "")</f>
        <v/>
      </c>
      <c r="AY295" s="288" t="str">
        <f t="array" ref="AY295">IFERROR(INDEX(AY$176:AY$274, SMALL(IF($AW$176:$AW$274="Claim", ROW(AY$176:AY$274)-MIN(ROW(AY$176:AY$274))+1, ""), ROW(B18))), "")</f>
        <v/>
      </c>
      <c r="AZ295" s="1" t="str">
        <f t="array" ref="AZ295">IFERROR(INDEX(AZ$176:AZ$278, SMALL(IF($AW$176:$AW$278="Claim", ROW(AZ$176:AZ$278)-MIN(ROW(AZ$176:AZ$278))+1, ""), ROW(B18))), "")</f>
        <v/>
      </c>
      <c r="BA295" s="1" t="str">
        <f t="array" ref="BA295">IFERROR(INDEX(BA$176:BA$274, SMALL(IF($AW$176:$AW$274="Claim", ROW(BA$176:BA$274)-MIN(ROW(BA$176:BA$274))+1, ""), ROW(C18))), "")</f>
        <v/>
      </c>
      <c r="BB295" s="1" t="str">
        <f t="array" ref="BB295">IFERROR(INDEX(BB$176:BB$274, SMALL(IF($AW$176:$AW$274="Claim", ROW(BB$176:BB$274)-MIN(ROW(BB$176:BB$274))+1, ""), ROW(D18))), "")</f>
        <v/>
      </c>
      <c r="BC295" s="1" t="str">
        <f t="array" ref="BC295">IFERROR(INDEX(BC$176:BC$274, SMALL(IF($AW$176:$AW$274="Claim", ROW(BC$176:BC$274)-MIN(ROW(BC$176:BC$274))+1, ""), ROW(E18))), "")</f>
        <v/>
      </c>
      <c r="BD295" s="1" t="str">
        <f t="array" ref="BD295">IFERROR(INDEX(BD$176:BD$274, SMALL(IF($AW$176:$AW$274="Claim", ROW(BD$176:BD$274)-MIN(ROW(BD$176:BD$274))+1, ""), ROW(F18))), "")</f>
        <v/>
      </c>
      <c r="BE295" s="1" t="str">
        <f t="array" ref="BE295">IFERROR(INDEX(BE$176:BE$274, SMALL(IF($AW$176:$AW$274="Claim", ROW(BE$176:BE$274)-MIN(ROW(BE$176:BE$274))+1, ""), ROW(G18))), "")</f>
        <v/>
      </c>
      <c r="BF295" s="1" t="str">
        <f t="array" ref="BF295">IFERROR(INDEX(BF$176:BF$274, SMALL(IF($AW$176:$AW$274="Claim", ROW(BF$176:BF$274)-MIN(ROW(BF$176:BF$274))+1, ""), ROW(H18))), "")</f>
        <v/>
      </c>
      <c r="BG295" s="1" t="str">
        <f t="array" ref="BG295">IFERROR(INDEX(BG$176:BG$274, SMALL(IF($AW$176:$AW$274="Claim", ROW(BG$176:BG$274)-MIN(ROW(BG$176:BG$274))+1, ""), ROW(I18))), "")</f>
        <v/>
      </c>
      <c r="BH295" s="1" t="str">
        <f t="array" ref="BH295">IFERROR(INDEX(BH$176:BH$274, SMALL(IF($AW$176:$AW$274="Claim", ROW(BH$176:BH$274)-MIN(ROW(BH$176:BH$274))+1, ""), ROW(J18))), "")</f>
        <v/>
      </c>
      <c r="BI295" s="1" t="str">
        <f t="array" ref="BI295">IFERROR(INDEX(BI$176:BI$274, SMALL(IF($AW$176:$AW$274="Claim", ROW(BI$176:BI$274)-MIN(ROW(BI$176:BI$274))+1, ""), ROW(K18))), "")</f>
        <v/>
      </c>
      <c r="BJ295" s="1" t="str">
        <f t="array" ref="BJ295">IFERROR(INDEX(BJ$176:BJ$274, SMALL(IF($AW$176:$AW$274="Claim", ROW(BJ$176:BJ$274)-MIN(ROW(BJ$176:BJ$274))+1, ""), ROW(L18))), "")</f>
        <v/>
      </c>
      <c r="BK295" s="1" t="str">
        <f t="array" ref="BK295">IFERROR(INDEX(BK$176:BK$274, SMALL(IF($AW$176:$AW$274="Claim", ROW(BK$176:BK$274)-MIN(ROW(BK$176:BK$274))+1, ""), ROW(M18))), "")</f>
        <v/>
      </c>
      <c r="BL295" s="1" t="str">
        <f t="array" ref="BL295">IFERROR(INDEX(BL$176:BL$274, SMALL(IF($AW$176:$AW$274="Claim", ROW(BL$176:BL$274)-MIN(ROW(BL$176:BL$274))+1, ""), ROW(N18))), "")</f>
        <v/>
      </c>
      <c r="BM295" s="1" t="str">
        <f t="array" ref="BM295">IFERROR(INDEX(BM$176:BM$274, SMALL(IF($AW$176:$AW$274="Claim", ROW(BM$176:BM$274)-MIN(ROW(BM$176:BM$274))+1, ""), ROW(O18))), "")</f>
        <v/>
      </c>
      <c r="BN295" s="1" t="str">
        <f t="array" ref="BN295">IFERROR(INDEX(BN$176:BN$274, SMALL(IF($AW$176:$AW$274="Claim", ROW(BN$176:BN$274)-MIN(ROW(BN$176:BN$274))+1, ""), ROW(P18))), "")</f>
        <v/>
      </c>
      <c r="BO295" s="1" t="str">
        <f t="array" ref="BO295">IFERROR(INDEX(BO$176:BO$274, SMALL(IF($AW$176:$AW$274="Claim", ROW(BO$176:BO$274)-MIN(ROW(BO$176:BO$274))+1, ""), ROW(Q18))), "")</f>
        <v/>
      </c>
      <c r="BP295" s="1" t="str">
        <f t="array" ref="BP295">IFERROR(INDEX(BP$176:BP$274, SMALL(IF($AW$176:$AW$274="Claim", ROW(BP$176:BP$274)-MIN(ROW(BP$176:BP$274))+1, ""), ROW(R18))), "")</f>
        <v/>
      </c>
      <c r="BQ295" s="1" t="str">
        <f t="array" ref="BQ295">IFERROR(INDEX(BQ$176:BQ$274, SMALL(IF($AW$176:$AW$274="Claim", ROW(BQ$176:BQ$274)-MIN(ROW(BQ$176:BQ$274))+1, ""), ROW(S18))), "")</f>
        <v/>
      </c>
      <c r="BR295" s="1" t="str">
        <f t="array" ref="BR295">IFERROR(INDEX(BR$176:BR$274, SMALL(IF($AW$176:$AW$274="Claim", ROW(BR$176:BR$274)-MIN(ROW(BR$176:BR$274))+1, ""), ROW(T18))), "")</f>
        <v/>
      </c>
      <c r="BS295" s="1" t="str">
        <f t="array" ref="BS295">IFERROR(INDEX(BS$176:BS$274, SMALL(IF($AW$176:$AW$274="Claim", ROW(BS$176:BS$274)-MIN(ROW(BS$176:BS$274))+1, ""), ROW(U18))), "")</f>
        <v/>
      </c>
      <c r="BT295" s="1" t="str">
        <f t="array" ref="BT295">IFERROR(INDEX(BT$176:BT$274, SMALL(IF($AW$176:$AW$274="Claim", ROW(BT$176:BT$274)-MIN(ROW(BT$176:BT$274))+1, ""), ROW(V18))), "")</f>
        <v/>
      </c>
      <c r="BU295" s="1" t="str">
        <f t="array" ref="BU295">IFERROR(INDEX(BU$176:BU$274, SMALL(IF($AW$176:$AW$274="Claim", ROW(BU$176:BU$274)-MIN(ROW(BU$176:BU$274))+1, ""), ROW(W18))), "")</f>
        <v/>
      </c>
      <c r="BV295" s="1" t="str">
        <f t="array" ref="BV295">IFERROR(INDEX(BV$176:BV$274, SMALL(IF($AW$176:$AW$274="Claim", ROW(BV$176:BV$274)-MIN(ROW(BV$176:BV$274))+1, ""), ROW(X18))), "")</f>
        <v/>
      </c>
      <c r="BW295" s="1" t="str">
        <f t="array" ref="BW295">IFERROR(INDEX(BW$176:BW$274, SMALL(IF($AW$176:$AW$274="Claim", ROW(BW$176:BW$274)-MIN(ROW(BW$176:BW$274))+1, ""), ROW(Y18))), "")</f>
        <v/>
      </c>
      <c r="BX295" s="1" t="str">
        <f t="array" ref="BX295">IFERROR(INDEX(BX$176:BX$274, SMALL(IF($AW$176:$AW$274="Claim", ROW(BX$176:BX$274)-MIN(ROW(BX$176:BX$274))+1, ""), ROW(Z18))), "")</f>
        <v/>
      </c>
      <c r="BY295" s="1" t="str">
        <f t="array" ref="BY295">IFERROR(INDEX(BY$176:BY$274, SMALL(IF($AW$176:$AW$274="Claim", ROW(BY$176:BY$274)-MIN(ROW(BY$176:BY$274))+1, ""), ROW(AA18))), "")</f>
        <v/>
      </c>
      <c r="BZ295" s="1" t="str">
        <f t="array" ref="BZ295">IFERROR(INDEX(BZ$176:BZ$274, SMALL(IF($AW$176:$AW$274="Claim", ROW(BZ$176:BZ$274)-MIN(ROW(BZ$176:BZ$274))+1, ""), ROW(AB18))), "")</f>
        <v/>
      </c>
      <c r="CA295" s="1" t="str">
        <f t="array" ref="CA295">IFERROR(INDEX(CA$176:CA$274, SMALL(IF($AW$176:$AW$274="Claim", ROW(CA$176:CA$274)-MIN(ROW(CA$176:CA$274))+1, ""), ROW(AC18))), "")</f>
        <v/>
      </c>
      <c r="CB295" s="1" t="str">
        <f t="array" ref="CB295">IFERROR(INDEX(CB$176:CB$274, SMALL(IF($AW$176:$AW$274="Claim", ROW(CB$176:CB$274)-MIN(ROW(CB$176:CB$274))+1, ""), ROW(AD18))), "")</f>
        <v/>
      </c>
      <c r="CC295" s="1" t="str">
        <f t="array" ref="CC295">IFERROR(INDEX(CC$176:CC$274, SMALL(IF($AW$176:$AW$274="Claim", ROW(CC$176:CC$274)-MIN(ROW(CC$176:CC$274))+1, ""), ROW(AE18))), "")</f>
        <v/>
      </c>
      <c r="CD295" s="1" t="str">
        <f t="array" ref="CD295">IFERROR(INDEX(CD$176:CD$274, SMALL(IF($AW$176:$AW$274="Claim", ROW(CD$176:CD$274)-MIN(ROW(CD$176:CD$274))+1, ""), ROW(AF18))), "")</f>
        <v/>
      </c>
      <c r="CE295" s="1" t="str">
        <f t="array" ref="CE295">IFERROR(INDEX(CE$176:CE$274, SMALL(IF($AW$176:$AW$274="Claim", ROW(CE$176:CE$274)-MIN(ROW(CE$176:CE$274))+1, ""), ROW(AG18))), "")</f>
        <v/>
      </c>
      <c r="CF295" s="1" t="str">
        <f t="array" ref="CF295">IFERROR(INDEX(CF$176:CF$274, SMALL(IF($AW$176:$AW$274="Claim", ROW(CF$176:CF$274)-MIN(ROW(CF$176:CF$274))+1, ""), ROW(AH18))), "")</f>
        <v/>
      </c>
      <c r="CG295" s="1" t="str">
        <f t="array" ref="CG295">IFERROR(INDEX(CG$176:CG$274, SMALL(IF($AW$176:$AW$274="Claim", ROW(CG$176:CG$274)-MIN(ROW(CG$176:CG$274))+1, ""), ROW(AI18))), "")</f>
        <v/>
      </c>
      <c r="CH295" s="1" t="str">
        <f t="array" ref="CH295">IFERROR(INDEX(CH$176:CH$274, SMALL(IF($AW$176:$AW$274="Claim", ROW(CH$176:CH$274)-MIN(ROW(CH$176:CH$274))+1, ""), ROW(AJ18))), "")</f>
        <v/>
      </c>
      <c r="CI295" s="1" t="str">
        <f t="array" ref="CI295">IFERROR(INDEX(CI$176:CI$274, SMALL(IF($AW$176:$AW$274="Claim", ROW(CI$176:CI$274)-MIN(ROW(CI$176:CI$274))+1, ""), ROW(AL18))), "")</f>
        <v/>
      </c>
    </row>
    <row r="296" spans="49:87" hidden="1" x14ac:dyDescent="0.2">
      <c r="AW296" s="1">
        <v>19</v>
      </c>
      <c r="AX296" s="288" t="str">
        <f t="array" ref="AX296">IFERROR(INDEX(AX$176:AX$274, SMALL(IF($AW$176:$AW$274="Claim", ROW(AX$176:AX$274)-MIN(ROW(AX$176:AX$274))+1, ""), ROW(A19))), "")</f>
        <v/>
      </c>
      <c r="AY296" s="288" t="str">
        <f t="array" ref="AY296">IFERROR(INDEX(AY$176:AY$274, SMALL(IF($AW$176:$AW$274="Claim", ROW(AY$176:AY$274)-MIN(ROW(AY$176:AY$274))+1, ""), ROW(B19))), "")</f>
        <v/>
      </c>
      <c r="AZ296" s="1" t="str">
        <f t="array" ref="AZ296">IFERROR(INDEX(AZ$176:AZ$278, SMALL(IF($AW$176:$AW$278="Claim", ROW(AZ$176:AZ$278)-MIN(ROW(AZ$176:AZ$278))+1, ""), ROW(B19))), "")</f>
        <v/>
      </c>
      <c r="BA296" s="1" t="str">
        <f t="array" ref="BA296">IFERROR(INDEX(BA$176:BA$274, SMALL(IF($AW$176:$AW$274="Claim", ROW(BA$176:BA$274)-MIN(ROW(BA$176:BA$274))+1, ""), ROW(C19))), "")</f>
        <v/>
      </c>
      <c r="BB296" s="1" t="str">
        <f t="array" ref="BB296">IFERROR(INDEX(BB$176:BB$274, SMALL(IF($AW$176:$AW$274="Claim", ROW(BB$176:BB$274)-MIN(ROW(BB$176:BB$274))+1, ""), ROW(D19))), "")</f>
        <v/>
      </c>
      <c r="BC296" s="1" t="str">
        <f t="array" ref="BC296">IFERROR(INDEX(BC$176:BC$274, SMALL(IF($AW$176:$AW$274="Claim", ROW(BC$176:BC$274)-MIN(ROW(BC$176:BC$274))+1, ""), ROW(E19))), "")</f>
        <v/>
      </c>
      <c r="BD296" s="1" t="str">
        <f t="array" ref="BD296">IFERROR(INDEX(BD$176:BD$274, SMALL(IF($AW$176:$AW$274="Claim", ROW(BD$176:BD$274)-MIN(ROW(BD$176:BD$274))+1, ""), ROW(F19))), "")</f>
        <v/>
      </c>
      <c r="BE296" s="1" t="str">
        <f t="array" ref="BE296">IFERROR(INDEX(BE$176:BE$274, SMALL(IF($AW$176:$AW$274="Claim", ROW(BE$176:BE$274)-MIN(ROW(BE$176:BE$274))+1, ""), ROW(G19))), "")</f>
        <v/>
      </c>
      <c r="BF296" s="1" t="str">
        <f t="array" ref="BF296">IFERROR(INDEX(BF$176:BF$274, SMALL(IF($AW$176:$AW$274="Claim", ROW(BF$176:BF$274)-MIN(ROW(BF$176:BF$274))+1, ""), ROW(H19))), "")</f>
        <v/>
      </c>
      <c r="BG296" s="1" t="str">
        <f t="array" ref="BG296">IFERROR(INDEX(BG$176:BG$274, SMALL(IF($AW$176:$AW$274="Claim", ROW(BG$176:BG$274)-MIN(ROW(BG$176:BG$274))+1, ""), ROW(I19))), "")</f>
        <v/>
      </c>
      <c r="BH296" s="1" t="str">
        <f t="array" ref="BH296">IFERROR(INDEX(BH$176:BH$274, SMALL(IF($AW$176:$AW$274="Claim", ROW(BH$176:BH$274)-MIN(ROW(BH$176:BH$274))+1, ""), ROW(J19))), "")</f>
        <v/>
      </c>
      <c r="BI296" s="1" t="str">
        <f t="array" ref="BI296">IFERROR(INDEX(BI$176:BI$274, SMALL(IF($AW$176:$AW$274="Claim", ROW(BI$176:BI$274)-MIN(ROW(BI$176:BI$274))+1, ""), ROW(K19))), "")</f>
        <v/>
      </c>
      <c r="BJ296" s="1" t="str">
        <f t="array" ref="BJ296">IFERROR(INDEX(BJ$176:BJ$274, SMALL(IF($AW$176:$AW$274="Claim", ROW(BJ$176:BJ$274)-MIN(ROW(BJ$176:BJ$274))+1, ""), ROW(L19))), "")</f>
        <v/>
      </c>
      <c r="BK296" s="1" t="str">
        <f t="array" ref="BK296">IFERROR(INDEX(BK$176:BK$274, SMALL(IF($AW$176:$AW$274="Claim", ROW(BK$176:BK$274)-MIN(ROW(BK$176:BK$274))+1, ""), ROW(M19))), "")</f>
        <v/>
      </c>
      <c r="BL296" s="1" t="str">
        <f t="array" ref="BL296">IFERROR(INDEX(BL$176:BL$274, SMALL(IF($AW$176:$AW$274="Claim", ROW(BL$176:BL$274)-MIN(ROW(BL$176:BL$274))+1, ""), ROW(N19))), "")</f>
        <v/>
      </c>
      <c r="BM296" s="1" t="str">
        <f t="array" ref="BM296">IFERROR(INDEX(BM$176:BM$274, SMALL(IF($AW$176:$AW$274="Claim", ROW(BM$176:BM$274)-MIN(ROW(BM$176:BM$274))+1, ""), ROW(O19))), "")</f>
        <v/>
      </c>
      <c r="BN296" s="1" t="str">
        <f t="array" ref="BN296">IFERROR(INDEX(BN$176:BN$274, SMALL(IF($AW$176:$AW$274="Claim", ROW(BN$176:BN$274)-MIN(ROW(BN$176:BN$274))+1, ""), ROW(P19))), "")</f>
        <v/>
      </c>
      <c r="BO296" s="1" t="str">
        <f t="array" ref="BO296">IFERROR(INDEX(BO$176:BO$274, SMALL(IF($AW$176:$AW$274="Claim", ROW(BO$176:BO$274)-MIN(ROW(BO$176:BO$274))+1, ""), ROW(Q19))), "")</f>
        <v/>
      </c>
      <c r="BP296" s="1" t="str">
        <f t="array" ref="BP296">IFERROR(INDEX(BP$176:BP$274, SMALL(IF($AW$176:$AW$274="Claim", ROW(BP$176:BP$274)-MIN(ROW(BP$176:BP$274))+1, ""), ROW(R19))), "")</f>
        <v/>
      </c>
      <c r="BQ296" s="1" t="str">
        <f t="array" ref="BQ296">IFERROR(INDEX(BQ$176:BQ$274, SMALL(IF($AW$176:$AW$274="Claim", ROW(BQ$176:BQ$274)-MIN(ROW(BQ$176:BQ$274))+1, ""), ROW(S19))), "")</f>
        <v/>
      </c>
      <c r="BR296" s="1" t="str">
        <f t="array" ref="BR296">IFERROR(INDEX(BR$176:BR$274, SMALL(IF($AW$176:$AW$274="Claim", ROW(BR$176:BR$274)-MIN(ROW(BR$176:BR$274))+1, ""), ROW(T19))), "")</f>
        <v/>
      </c>
      <c r="BS296" s="1" t="str">
        <f t="array" ref="BS296">IFERROR(INDEX(BS$176:BS$274, SMALL(IF($AW$176:$AW$274="Claim", ROW(BS$176:BS$274)-MIN(ROW(BS$176:BS$274))+1, ""), ROW(U19))), "")</f>
        <v/>
      </c>
      <c r="BT296" s="1" t="str">
        <f t="array" ref="BT296">IFERROR(INDEX(BT$176:BT$274, SMALL(IF($AW$176:$AW$274="Claim", ROW(BT$176:BT$274)-MIN(ROW(BT$176:BT$274))+1, ""), ROW(V19))), "")</f>
        <v/>
      </c>
      <c r="BU296" s="1" t="str">
        <f t="array" ref="BU296">IFERROR(INDEX(BU$176:BU$274, SMALL(IF($AW$176:$AW$274="Claim", ROW(BU$176:BU$274)-MIN(ROW(BU$176:BU$274))+1, ""), ROW(W19))), "")</f>
        <v/>
      </c>
      <c r="BV296" s="1" t="str">
        <f t="array" ref="BV296">IFERROR(INDEX(BV$176:BV$274, SMALL(IF($AW$176:$AW$274="Claim", ROW(BV$176:BV$274)-MIN(ROW(BV$176:BV$274))+1, ""), ROW(X19))), "")</f>
        <v/>
      </c>
      <c r="BW296" s="1" t="str">
        <f t="array" ref="BW296">IFERROR(INDEX(BW$176:BW$274, SMALL(IF($AW$176:$AW$274="Claim", ROW(BW$176:BW$274)-MIN(ROW(BW$176:BW$274))+1, ""), ROW(Y19))), "")</f>
        <v/>
      </c>
      <c r="BX296" s="1" t="str">
        <f t="array" ref="BX296">IFERROR(INDEX(BX$176:BX$274, SMALL(IF($AW$176:$AW$274="Claim", ROW(BX$176:BX$274)-MIN(ROW(BX$176:BX$274))+1, ""), ROW(Z19))), "")</f>
        <v/>
      </c>
      <c r="BY296" s="1" t="str">
        <f t="array" ref="BY296">IFERROR(INDEX(BY$176:BY$274, SMALL(IF($AW$176:$AW$274="Claim", ROW(BY$176:BY$274)-MIN(ROW(BY$176:BY$274))+1, ""), ROW(AA19))), "")</f>
        <v/>
      </c>
      <c r="BZ296" s="1" t="str">
        <f t="array" ref="BZ296">IFERROR(INDEX(BZ$176:BZ$274, SMALL(IF($AW$176:$AW$274="Claim", ROW(BZ$176:BZ$274)-MIN(ROW(BZ$176:BZ$274))+1, ""), ROW(AB19))), "")</f>
        <v/>
      </c>
      <c r="CA296" s="1" t="str">
        <f t="array" ref="CA296">IFERROR(INDEX(CA$176:CA$274, SMALL(IF($AW$176:$AW$274="Claim", ROW(CA$176:CA$274)-MIN(ROW(CA$176:CA$274))+1, ""), ROW(AC19))), "")</f>
        <v/>
      </c>
      <c r="CB296" s="1" t="str">
        <f t="array" ref="CB296">IFERROR(INDEX(CB$176:CB$274, SMALL(IF($AW$176:$AW$274="Claim", ROW(CB$176:CB$274)-MIN(ROW(CB$176:CB$274))+1, ""), ROW(AD19))), "")</f>
        <v/>
      </c>
      <c r="CC296" s="1" t="str">
        <f t="array" ref="CC296">IFERROR(INDEX(CC$176:CC$274, SMALL(IF($AW$176:$AW$274="Claim", ROW(CC$176:CC$274)-MIN(ROW(CC$176:CC$274))+1, ""), ROW(AE19))), "")</f>
        <v/>
      </c>
      <c r="CD296" s="1" t="str">
        <f t="array" ref="CD296">IFERROR(INDEX(CD$176:CD$274, SMALL(IF($AW$176:$AW$274="Claim", ROW(CD$176:CD$274)-MIN(ROW(CD$176:CD$274))+1, ""), ROW(AF19))), "")</f>
        <v/>
      </c>
      <c r="CE296" s="1" t="str">
        <f t="array" ref="CE296">IFERROR(INDEX(CE$176:CE$274, SMALL(IF($AW$176:$AW$274="Claim", ROW(CE$176:CE$274)-MIN(ROW(CE$176:CE$274))+1, ""), ROW(AG19))), "")</f>
        <v/>
      </c>
      <c r="CF296" s="1" t="str">
        <f t="array" ref="CF296">IFERROR(INDEX(CF$176:CF$274, SMALL(IF($AW$176:$AW$274="Claim", ROW(CF$176:CF$274)-MIN(ROW(CF$176:CF$274))+1, ""), ROW(AH19))), "")</f>
        <v/>
      </c>
      <c r="CG296" s="1" t="str">
        <f t="array" ref="CG296">IFERROR(INDEX(CG$176:CG$274, SMALL(IF($AW$176:$AW$274="Claim", ROW(CG$176:CG$274)-MIN(ROW(CG$176:CG$274))+1, ""), ROW(AI19))), "")</f>
        <v/>
      </c>
      <c r="CH296" s="1" t="str">
        <f t="array" ref="CH296">IFERROR(INDEX(CH$176:CH$274, SMALL(IF($AW$176:$AW$274="Claim", ROW(CH$176:CH$274)-MIN(ROW(CH$176:CH$274))+1, ""), ROW(AJ19))), "")</f>
        <v/>
      </c>
      <c r="CI296" s="1" t="str">
        <f t="array" ref="CI296">IFERROR(INDEX(CI$176:CI$274, SMALL(IF($AW$176:$AW$274="Claim", ROW(CI$176:CI$274)-MIN(ROW(CI$176:CI$274))+1, ""), ROW(AL19))), "")</f>
        <v/>
      </c>
    </row>
    <row r="297" spans="49:87" hidden="1" x14ac:dyDescent="0.2">
      <c r="AW297" s="1">
        <v>20</v>
      </c>
      <c r="AX297" s="288" t="str">
        <f t="array" ref="AX297">IFERROR(INDEX(AX$176:AX$274, SMALL(IF($AW$176:$AW$274="Claim", ROW(AX$176:AX$274)-MIN(ROW(AX$176:AX$274))+1, ""), ROW(A20))), "")</f>
        <v/>
      </c>
      <c r="AY297" s="288" t="str">
        <f t="array" ref="AY297">IFERROR(INDEX(AY$176:AY$274, SMALL(IF($AW$176:$AW$274="Claim", ROW(AY$176:AY$274)-MIN(ROW(AY$176:AY$274))+1, ""), ROW(B20))), "")</f>
        <v/>
      </c>
      <c r="AZ297" s="1" t="str">
        <f t="array" ref="AZ297">IFERROR(INDEX(AZ$176:AZ$278, SMALL(IF($AW$176:$AW$278="Claim", ROW(AZ$176:AZ$278)-MIN(ROW(AZ$176:AZ$278))+1, ""), ROW(B20))), "")</f>
        <v/>
      </c>
      <c r="BA297" s="1" t="str">
        <f t="array" ref="BA297">IFERROR(INDEX(BA$176:BA$274, SMALL(IF($AW$176:$AW$274="Claim", ROW(BA$176:BA$274)-MIN(ROW(BA$176:BA$274))+1, ""), ROW(C20))), "")</f>
        <v/>
      </c>
      <c r="BB297" s="1" t="str">
        <f t="array" ref="BB297">IFERROR(INDEX(BB$176:BB$274, SMALL(IF($AW$176:$AW$274="Claim", ROW(BB$176:BB$274)-MIN(ROW(BB$176:BB$274))+1, ""), ROW(D20))), "")</f>
        <v/>
      </c>
      <c r="BC297" s="1" t="str">
        <f t="array" ref="BC297">IFERROR(INDEX(BC$176:BC$274, SMALL(IF($AW$176:$AW$274="Claim", ROW(BC$176:BC$274)-MIN(ROW(BC$176:BC$274))+1, ""), ROW(E20))), "")</f>
        <v/>
      </c>
      <c r="BD297" s="1" t="str">
        <f t="array" ref="BD297">IFERROR(INDEX(BD$176:BD$274, SMALL(IF($AW$176:$AW$274="Claim", ROW(BD$176:BD$274)-MIN(ROW(BD$176:BD$274))+1, ""), ROW(F20))), "")</f>
        <v/>
      </c>
      <c r="BE297" s="1" t="str">
        <f t="array" ref="BE297">IFERROR(INDEX(BE$176:BE$274, SMALL(IF($AW$176:$AW$274="Claim", ROW(BE$176:BE$274)-MIN(ROW(BE$176:BE$274))+1, ""), ROW(G20))), "")</f>
        <v/>
      </c>
      <c r="BF297" s="1" t="str">
        <f t="array" ref="BF297">IFERROR(INDEX(BF$176:BF$274, SMALL(IF($AW$176:$AW$274="Claim", ROW(BF$176:BF$274)-MIN(ROW(BF$176:BF$274))+1, ""), ROW(H20))), "")</f>
        <v/>
      </c>
      <c r="BG297" s="1" t="str">
        <f t="array" ref="BG297">IFERROR(INDEX(BG$176:BG$274, SMALL(IF($AW$176:$AW$274="Claim", ROW(BG$176:BG$274)-MIN(ROW(BG$176:BG$274))+1, ""), ROW(I20))), "")</f>
        <v/>
      </c>
      <c r="BH297" s="1" t="str">
        <f t="array" ref="BH297">IFERROR(INDEX(BH$176:BH$274, SMALL(IF($AW$176:$AW$274="Claim", ROW(BH$176:BH$274)-MIN(ROW(BH$176:BH$274))+1, ""), ROW(J20))), "")</f>
        <v/>
      </c>
      <c r="BI297" s="1" t="str">
        <f t="array" ref="BI297">IFERROR(INDEX(BI$176:BI$274, SMALL(IF($AW$176:$AW$274="Claim", ROW(BI$176:BI$274)-MIN(ROW(BI$176:BI$274))+1, ""), ROW(K20))), "")</f>
        <v/>
      </c>
      <c r="BJ297" s="1" t="str">
        <f t="array" ref="BJ297">IFERROR(INDEX(BJ$176:BJ$274, SMALL(IF($AW$176:$AW$274="Claim", ROW(BJ$176:BJ$274)-MIN(ROW(BJ$176:BJ$274))+1, ""), ROW(L20))), "")</f>
        <v/>
      </c>
      <c r="BK297" s="1" t="str">
        <f t="array" ref="BK297">IFERROR(INDEX(BK$176:BK$274, SMALL(IF($AW$176:$AW$274="Claim", ROW(BK$176:BK$274)-MIN(ROW(BK$176:BK$274))+1, ""), ROW(M20))), "")</f>
        <v/>
      </c>
      <c r="BL297" s="1" t="str">
        <f t="array" ref="BL297">IFERROR(INDEX(BL$176:BL$274, SMALL(IF($AW$176:$AW$274="Claim", ROW(BL$176:BL$274)-MIN(ROW(BL$176:BL$274))+1, ""), ROW(N20))), "")</f>
        <v/>
      </c>
      <c r="BM297" s="1" t="str">
        <f t="array" ref="BM297">IFERROR(INDEX(BM$176:BM$274, SMALL(IF($AW$176:$AW$274="Claim", ROW(BM$176:BM$274)-MIN(ROW(BM$176:BM$274))+1, ""), ROW(O20))), "")</f>
        <v/>
      </c>
      <c r="BN297" s="1" t="str">
        <f t="array" ref="BN297">IFERROR(INDEX(BN$176:BN$274, SMALL(IF($AW$176:$AW$274="Claim", ROW(BN$176:BN$274)-MIN(ROW(BN$176:BN$274))+1, ""), ROW(P20))), "")</f>
        <v/>
      </c>
      <c r="BO297" s="1" t="str">
        <f t="array" ref="BO297">IFERROR(INDEX(BO$176:BO$274, SMALL(IF($AW$176:$AW$274="Claim", ROW(BO$176:BO$274)-MIN(ROW(BO$176:BO$274))+1, ""), ROW(Q20))), "")</f>
        <v/>
      </c>
      <c r="BP297" s="1" t="str">
        <f t="array" ref="BP297">IFERROR(INDEX(BP$176:BP$274, SMALL(IF($AW$176:$AW$274="Claim", ROW(BP$176:BP$274)-MIN(ROW(BP$176:BP$274))+1, ""), ROW(R20))), "")</f>
        <v/>
      </c>
      <c r="BQ297" s="1" t="str">
        <f t="array" ref="BQ297">IFERROR(INDEX(BQ$176:BQ$274, SMALL(IF($AW$176:$AW$274="Claim", ROW(BQ$176:BQ$274)-MIN(ROW(BQ$176:BQ$274))+1, ""), ROW(S20))), "")</f>
        <v/>
      </c>
      <c r="BR297" s="1" t="str">
        <f t="array" ref="BR297">IFERROR(INDEX(BR$176:BR$274, SMALL(IF($AW$176:$AW$274="Claim", ROW(BR$176:BR$274)-MIN(ROW(BR$176:BR$274))+1, ""), ROW(T20))), "")</f>
        <v/>
      </c>
      <c r="BS297" s="1" t="str">
        <f t="array" ref="BS297">IFERROR(INDEX(BS$176:BS$274, SMALL(IF($AW$176:$AW$274="Claim", ROW(BS$176:BS$274)-MIN(ROW(BS$176:BS$274))+1, ""), ROW(U20))), "")</f>
        <v/>
      </c>
      <c r="BT297" s="1" t="str">
        <f t="array" ref="BT297">IFERROR(INDEX(BT$176:BT$274, SMALL(IF($AW$176:$AW$274="Claim", ROW(BT$176:BT$274)-MIN(ROW(BT$176:BT$274))+1, ""), ROW(V20))), "")</f>
        <v/>
      </c>
      <c r="BU297" s="1" t="str">
        <f t="array" ref="BU297">IFERROR(INDEX(BU$176:BU$274, SMALL(IF($AW$176:$AW$274="Claim", ROW(BU$176:BU$274)-MIN(ROW(BU$176:BU$274))+1, ""), ROW(W20))), "")</f>
        <v/>
      </c>
      <c r="BV297" s="1" t="str">
        <f t="array" ref="BV297">IFERROR(INDEX(BV$176:BV$274, SMALL(IF($AW$176:$AW$274="Claim", ROW(BV$176:BV$274)-MIN(ROW(BV$176:BV$274))+1, ""), ROW(X20))), "")</f>
        <v/>
      </c>
      <c r="BW297" s="1" t="str">
        <f t="array" ref="BW297">IFERROR(INDEX(BW$176:BW$274, SMALL(IF($AW$176:$AW$274="Claim", ROW(BW$176:BW$274)-MIN(ROW(BW$176:BW$274))+1, ""), ROW(Y20))), "")</f>
        <v/>
      </c>
      <c r="BX297" s="1" t="str">
        <f t="array" ref="BX297">IFERROR(INDEX(BX$176:BX$274, SMALL(IF($AW$176:$AW$274="Claim", ROW(BX$176:BX$274)-MIN(ROW(BX$176:BX$274))+1, ""), ROW(Z20))), "")</f>
        <v/>
      </c>
      <c r="BY297" s="1" t="str">
        <f t="array" ref="BY297">IFERROR(INDEX(BY$176:BY$274, SMALL(IF($AW$176:$AW$274="Claim", ROW(BY$176:BY$274)-MIN(ROW(BY$176:BY$274))+1, ""), ROW(AA20))), "")</f>
        <v/>
      </c>
      <c r="BZ297" s="1" t="str">
        <f t="array" ref="BZ297">IFERROR(INDEX(BZ$176:BZ$274, SMALL(IF($AW$176:$AW$274="Claim", ROW(BZ$176:BZ$274)-MIN(ROW(BZ$176:BZ$274))+1, ""), ROW(AB20))), "")</f>
        <v/>
      </c>
      <c r="CA297" s="1" t="str">
        <f t="array" ref="CA297">IFERROR(INDEX(CA$176:CA$274, SMALL(IF($AW$176:$AW$274="Claim", ROW(CA$176:CA$274)-MIN(ROW(CA$176:CA$274))+1, ""), ROW(AC20))), "")</f>
        <v/>
      </c>
      <c r="CB297" s="1" t="str">
        <f t="array" ref="CB297">IFERROR(INDEX(CB$176:CB$274, SMALL(IF($AW$176:$AW$274="Claim", ROW(CB$176:CB$274)-MIN(ROW(CB$176:CB$274))+1, ""), ROW(AD20))), "")</f>
        <v/>
      </c>
      <c r="CC297" s="1" t="str">
        <f t="array" ref="CC297">IFERROR(INDEX(CC$176:CC$274, SMALL(IF($AW$176:$AW$274="Claim", ROW(CC$176:CC$274)-MIN(ROW(CC$176:CC$274))+1, ""), ROW(AE20))), "")</f>
        <v/>
      </c>
      <c r="CD297" s="1" t="str">
        <f t="array" ref="CD297">IFERROR(INDEX(CD$176:CD$274, SMALL(IF($AW$176:$AW$274="Claim", ROW(CD$176:CD$274)-MIN(ROW(CD$176:CD$274))+1, ""), ROW(AF20))), "")</f>
        <v/>
      </c>
      <c r="CE297" s="1" t="str">
        <f t="array" ref="CE297">IFERROR(INDEX(CE$176:CE$274, SMALL(IF($AW$176:$AW$274="Claim", ROW(CE$176:CE$274)-MIN(ROW(CE$176:CE$274))+1, ""), ROW(AG20))), "")</f>
        <v/>
      </c>
      <c r="CF297" s="1" t="str">
        <f t="array" ref="CF297">IFERROR(INDEX(CF$176:CF$274, SMALL(IF($AW$176:$AW$274="Claim", ROW(CF$176:CF$274)-MIN(ROW(CF$176:CF$274))+1, ""), ROW(AH20))), "")</f>
        <v/>
      </c>
      <c r="CG297" s="1" t="str">
        <f t="array" ref="CG297">IFERROR(INDEX(CG$176:CG$274, SMALL(IF($AW$176:$AW$274="Claim", ROW(CG$176:CG$274)-MIN(ROW(CG$176:CG$274))+1, ""), ROW(AI20))), "")</f>
        <v/>
      </c>
      <c r="CH297" s="1" t="str">
        <f t="array" ref="CH297">IFERROR(INDEX(CH$176:CH$274, SMALL(IF($AW$176:$AW$274="Claim", ROW(CH$176:CH$274)-MIN(ROW(CH$176:CH$274))+1, ""), ROW(AJ20))), "")</f>
        <v/>
      </c>
      <c r="CI297" s="1" t="str">
        <f t="array" ref="CI297">IFERROR(INDEX(CI$176:CI$274, SMALL(IF($AW$176:$AW$274="Claim", ROW(CI$176:CI$274)-MIN(ROW(CI$176:CI$274))+1, ""), ROW(AL20))), "")</f>
        <v/>
      </c>
    </row>
    <row r="298" spans="49:87" hidden="1" x14ac:dyDescent="0.2">
      <c r="AW298" s="1">
        <v>21</v>
      </c>
      <c r="AX298" s="288" t="str">
        <f t="array" ref="AX298">IFERROR(INDEX(AX$176:AX$274, SMALL(IF($AW$176:$AW$274="Claim", ROW(AX$176:AX$274)-MIN(ROW(AX$176:AX$274))+1, ""), ROW(A21))), "")</f>
        <v/>
      </c>
      <c r="AY298" s="288" t="str">
        <f t="array" ref="AY298">IFERROR(INDEX(AY$176:AY$274, SMALL(IF($AW$176:$AW$274="Claim", ROW(AY$176:AY$274)-MIN(ROW(AY$176:AY$274))+1, ""), ROW(B21))), "")</f>
        <v/>
      </c>
      <c r="AZ298" s="1" t="str">
        <f t="array" ref="AZ298">IFERROR(INDEX(AZ$176:AZ$278, SMALL(IF($AW$176:$AW$278="Claim", ROW(AZ$176:AZ$278)-MIN(ROW(AZ$176:AZ$278))+1, ""), ROW(B21))), "")</f>
        <v/>
      </c>
      <c r="BA298" s="1" t="str">
        <f t="array" ref="BA298">IFERROR(INDEX(BA$176:BA$274, SMALL(IF($AW$176:$AW$274="Claim", ROW(BA$176:BA$274)-MIN(ROW(BA$176:BA$274))+1, ""), ROW(C21))), "")</f>
        <v/>
      </c>
      <c r="BB298" s="1" t="str">
        <f t="array" ref="BB298">IFERROR(INDEX(BB$176:BB$274, SMALL(IF($AW$176:$AW$274="Claim", ROW(BB$176:BB$274)-MIN(ROW(BB$176:BB$274))+1, ""), ROW(D21))), "")</f>
        <v/>
      </c>
      <c r="BC298" s="1" t="str">
        <f t="array" ref="BC298">IFERROR(INDEX(BC$176:BC$274, SMALL(IF($AW$176:$AW$274="Claim", ROW(BC$176:BC$274)-MIN(ROW(BC$176:BC$274))+1, ""), ROW(E21))), "")</f>
        <v/>
      </c>
      <c r="BD298" s="1" t="str">
        <f t="array" ref="BD298">IFERROR(INDEX(BD$176:BD$274, SMALL(IF($AW$176:$AW$274="Claim", ROW(BD$176:BD$274)-MIN(ROW(BD$176:BD$274))+1, ""), ROW(F21))), "")</f>
        <v/>
      </c>
      <c r="BE298" s="1" t="str">
        <f t="array" ref="BE298">IFERROR(INDEX(BE$176:BE$274, SMALL(IF($AW$176:$AW$274="Claim", ROW(BE$176:BE$274)-MIN(ROW(BE$176:BE$274))+1, ""), ROW(G21))), "")</f>
        <v/>
      </c>
      <c r="BF298" s="1" t="str">
        <f t="array" ref="BF298">IFERROR(INDEX(BF$176:BF$274, SMALL(IF($AW$176:$AW$274="Claim", ROW(BF$176:BF$274)-MIN(ROW(BF$176:BF$274))+1, ""), ROW(H21))), "")</f>
        <v/>
      </c>
      <c r="BG298" s="1" t="str">
        <f t="array" ref="BG298">IFERROR(INDEX(BG$176:BG$274, SMALL(IF($AW$176:$AW$274="Claim", ROW(BG$176:BG$274)-MIN(ROW(BG$176:BG$274))+1, ""), ROW(I21))), "")</f>
        <v/>
      </c>
      <c r="BH298" s="1" t="str">
        <f t="array" ref="BH298">IFERROR(INDEX(BH$176:BH$274, SMALL(IF($AW$176:$AW$274="Claim", ROW(BH$176:BH$274)-MIN(ROW(BH$176:BH$274))+1, ""), ROW(J21))), "")</f>
        <v/>
      </c>
      <c r="BI298" s="1" t="str">
        <f t="array" ref="BI298">IFERROR(INDEX(BI$176:BI$274, SMALL(IF($AW$176:$AW$274="Claim", ROW(BI$176:BI$274)-MIN(ROW(BI$176:BI$274))+1, ""), ROW(K21))), "")</f>
        <v/>
      </c>
      <c r="BJ298" s="1" t="str">
        <f t="array" ref="BJ298">IFERROR(INDEX(BJ$176:BJ$274, SMALL(IF($AW$176:$AW$274="Claim", ROW(BJ$176:BJ$274)-MIN(ROW(BJ$176:BJ$274))+1, ""), ROW(L21))), "")</f>
        <v/>
      </c>
      <c r="BK298" s="1" t="str">
        <f t="array" ref="BK298">IFERROR(INDEX(BK$176:BK$274, SMALL(IF($AW$176:$AW$274="Claim", ROW(BK$176:BK$274)-MIN(ROW(BK$176:BK$274))+1, ""), ROW(M21))), "")</f>
        <v/>
      </c>
      <c r="BL298" s="1" t="str">
        <f t="array" ref="BL298">IFERROR(INDEX(BL$176:BL$274, SMALL(IF($AW$176:$AW$274="Claim", ROW(BL$176:BL$274)-MIN(ROW(BL$176:BL$274))+1, ""), ROW(N21))), "")</f>
        <v/>
      </c>
      <c r="BM298" s="1" t="str">
        <f t="array" ref="BM298">IFERROR(INDEX(BM$176:BM$274, SMALL(IF($AW$176:$AW$274="Claim", ROW(BM$176:BM$274)-MIN(ROW(BM$176:BM$274))+1, ""), ROW(O21))), "")</f>
        <v/>
      </c>
      <c r="BN298" s="1" t="str">
        <f t="array" ref="BN298">IFERROR(INDEX(BN$176:BN$274, SMALL(IF($AW$176:$AW$274="Claim", ROW(BN$176:BN$274)-MIN(ROW(BN$176:BN$274))+1, ""), ROW(P21))), "")</f>
        <v/>
      </c>
      <c r="BO298" s="1" t="str">
        <f t="array" ref="BO298">IFERROR(INDEX(BO$176:BO$274, SMALL(IF($AW$176:$AW$274="Claim", ROW(BO$176:BO$274)-MIN(ROW(BO$176:BO$274))+1, ""), ROW(Q21))), "")</f>
        <v/>
      </c>
      <c r="BP298" s="1" t="str">
        <f t="array" ref="BP298">IFERROR(INDEX(BP$176:BP$274, SMALL(IF($AW$176:$AW$274="Claim", ROW(BP$176:BP$274)-MIN(ROW(BP$176:BP$274))+1, ""), ROW(R21))), "")</f>
        <v/>
      </c>
      <c r="BQ298" s="1" t="str">
        <f t="array" ref="BQ298">IFERROR(INDEX(BQ$176:BQ$274, SMALL(IF($AW$176:$AW$274="Claim", ROW(BQ$176:BQ$274)-MIN(ROW(BQ$176:BQ$274))+1, ""), ROW(S21))), "")</f>
        <v/>
      </c>
      <c r="BR298" s="1" t="str">
        <f t="array" ref="BR298">IFERROR(INDEX(BR$176:BR$274, SMALL(IF($AW$176:$AW$274="Claim", ROW(BR$176:BR$274)-MIN(ROW(BR$176:BR$274))+1, ""), ROW(T21))), "")</f>
        <v/>
      </c>
      <c r="BS298" s="1" t="str">
        <f t="array" ref="BS298">IFERROR(INDEX(BS$176:BS$274, SMALL(IF($AW$176:$AW$274="Claim", ROW(BS$176:BS$274)-MIN(ROW(BS$176:BS$274))+1, ""), ROW(U21))), "")</f>
        <v/>
      </c>
      <c r="BT298" s="1" t="str">
        <f t="array" ref="BT298">IFERROR(INDEX(BT$176:BT$274, SMALL(IF($AW$176:$AW$274="Claim", ROW(BT$176:BT$274)-MIN(ROW(BT$176:BT$274))+1, ""), ROW(V21))), "")</f>
        <v/>
      </c>
      <c r="BU298" s="1" t="str">
        <f t="array" ref="BU298">IFERROR(INDEX(BU$176:BU$274, SMALL(IF($AW$176:$AW$274="Claim", ROW(BU$176:BU$274)-MIN(ROW(BU$176:BU$274))+1, ""), ROW(W21))), "")</f>
        <v/>
      </c>
      <c r="BV298" s="1" t="str">
        <f t="array" ref="BV298">IFERROR(INDEX(BV$176:BV$274, SMALL(IF($AW$176:$AW$274="Claim", ROW(BV$176:BV$274)-MIN(ROW(BV$176:BV$274))+1, ""), ROW(X21))), "")</f>
        <v/>
      </c>
      <c r="BW298" s="1" t="str">
        <f t="array" ref="BW298">IFERROR(INDEX(BW$176:BW$274, SMALL(IF($AW$176:$AW$274="Claim", ROW(BW$176:BW$274)-MIN(ROW(BW$176:BW$274))+1, ""), ROW(Y21))), "")</f>
        <v/>
      </c>
      <c r="BX298" s="1" t="str">
        <f t="array" ref="BX298">IFERROR(INDEX(BX$176:BX$274, SMALL(IF($AW$176:$AW$274="Claim", ROW(BX$176:BX$274)-MIN(ROW(BX$176:BX$274))+1, ""), ROW(Z21))), "")</f>
        <v/>
      </c>
      <c r="BY298" s="1" t="str">
        <f t="array" ref="BY298">IFERROR(INDEX(BY$176:BY$274, SMALL(IF($AW$176:$AW$274="Claim", ROW(BY$176:BY$274)-MIN(ROW(BY$176:BY$274))+1, ""), ROW(AA21))), "")</f>
        <v/>
      </c>
      <c r="BZ298" s="1" t="str">
        <f t="array" ref="BZ298">IFERROR(INDEX(BZ$176:BZ$274, SMALL(IF($AW$176:$AW$274="Claim", ROW(BZ$176:BZ$274)-MIN(ROW(BZ$176:BZ$274))+1, ""), ROW(AB21))), "")</f>
        <v/>
      </c>
      <c r="CA298" s="1" t="str">
        <f t="array" ref="CA298">IFERROR(INDEX(CA$176:CA$274, SMALL(IF($AW$176:$AW$274="Claim", ROW(CA$176:CA$274)-MIN(ROW(CA$176:CA$274))+1, ""), ROW(AC21))), "")</f>
        <v/>
      </c>
      <c r="CB298" s="1" t="str">
        <f t="array" ref="CB298">IFERROR(INDEX(CB$176:CB$274, SMALL(IF($AW$176:$AW$274="Claim", ROW(CB$176:CB$274)-MIN(ROW(CB$176:CB$274))+1, ""), ROW(AD21))), "")</f>
        <v/>
      </c>
      <c r="CC298" s="1" t="str">
        <f t="array" ref="CC298">IFERROR(INDEX(CC$176:CC$274, SMALL(IF($AW$176:$AW$274="Claim", ROW(CC$176:CC$274)-MIN(ROW(CC$176:CC$274))+1, ""), ROW(AE21))), "")</f>
        <v/>
      </c>
      <c r="CD298" s="1" t="str">
        <f t="array" ref="CD298">IFERROR(INDEX(CD$176:CD$274, SMALL(IF($AW$176:$AW$274="Claim", ROW(CD$176:CD$274)-MIN(ROW(CD$176:CD$274))+1, ""), ROW(AF21))), "")</f>
        <v/>
      </c>
      <c r="CE298" s="1" t="str">
        <f t="array" ref="CE298">IFERROR(INDEX(CE$176:CE$274, SMALL(IF($AW$176:$AW$274="Claim", ROW(CE$176:CE$274)-MIN(ROW(CE$176:CE$274))+1, ""), ROW(AG21))), "")</f>
        <v/>
      </c>
      <c r="CF298" s="1" t="str">
        <f t="array" ref="CF298">IFERROR(INDEX(CF$176:CF$274, SMALL(IF($AW$176:$AW$274="Claim", ROW(CF$176:CF$274)-MIN(ROW(CF$176:CF$274))+1, ""), ROW(AH21))), "")</f>
        <v/>
      </c>
      <c r="CG298" s="1" t="str">
        <f t="array" ref="CG298">IFERROR(INDEX(CG$176:CG$274, SMALL(IF($AW$176:$AW$274="Claim", ROW(CG$176:CG$274)-MIN(ROW(CG$176:CG$274))+1, ""), ROW(AI21))), "")</f>
        <v/>
      </c>
      <c r="CH298" s="1" t="str">
        <f t="array" ref="CH298">IFERROR(INDEX(CH$176:CH$274, SMALL(IF($AW$176:$AW$274="Claim", ROW(CH$176:CH$274)-MIN(ROW(CH$176:CH$274))+1, ""), ROW(AJ21))), "")</f>
        <v/>
      </c>
      <c r="CI298" s="1" t="str">
        <f t="array" ref="CI298">IFERROR(INDEX(CI$176:CI$274, SMALL(IF($AW$176:$AW$274="Claim", ROW(CI$176:CI$274)-MIN(ROW(CI$176:CI$274))+1, ""), ROW(AL21))), "")</f>
        <v/>
      </c>
    </row>
    <row r="299" spans="49:87" hidden="1" x14ac:dyDescent="0.2">
      <c r="AW299" s="1">
        <v>22</v>
      </c>
      <c r="AX299" s="288" t="str">
        <f t="array" ref="AX299">IFERROR(INDEX(AX$176:AX$274, SMALL(IF($AW$176:$AW$274="Claim", ROW(AX$176:AX$274)-MIN(ROW(AX$176:AX$274))+1, ""), ROW(A22))), "")</f>
        <v/>
      </c>
      <c r="AY299" s="288" t="str">
        <f t="array" ref="AY299">IFERROR(INDEX(AY$176:AY$274, SMALL(IF($AW$176:$AW$274="Claim", ROW(AY$176:AY$274)-MIN(ROW(AY$176:AY$274))+1, ""), ROW(B22))), "")</f>
        <v/>
      </c>
      <c r="AZ299" s="1" t="str">
        <f t="array" ref="AZ299">IFERROR(INDEX(AZ$176:AZ$278, SMALL(IF($AW$176:$AW$278="Claim", ROW(AZ$176:AZ$278)-MIN(ROW(AZ$176:AZ$278))+1, ""), ROW(B22))), "")</f>
        <v/>
      </c>
      <c r="BA299" s="1" t="str">
        <f t="array" ref="BA299">IFERROR(INDEX(BA$176:BA$274, SMALL(IF($AW$176:$AW$274="Claim", ROW(BA$176:BA$274)-MIN(ROW(BA$176:BA$274))+1, ""), ROW(C22))), "")</f>
        <v/>
      </c>
      <c r="BB299" s="1" t="str">
        <f t="array" ref="BB299">IFERROR(INDEX(BB$176:BB$274, SMALL(IF($AW$176:$AW$274="Claim", ROW(BB$176:BB$274)-MIN(ROW(BB$176:BB$274))+1, ""), ROW(D22))), "")</f>
        <v/>
      </c>
      <c r="BC299" s="1" t="str">
        <f t="array" ref="BC299">IFERROR(INDEX(BC$176:BC$274, SMALL(IF($AW$176:$AW$274="Claim", ROW(BC$176:BC$274)-MIN(ROW(BC$176:BC$274))+1, ""), ROW(E22))), "")</f>
        <v/>
      </c>
      <c r="BD299" s="1" t="str">
        <f t="array" ref="BD299">IFERROR(INDEX(BD$176:BD$274, SMALL(IF($AW$176:$AW$274="Claim", ROW(BD$176:BD$274)-MIN(ROW(BD$176:BD$274))+1, ""), ROW(F22))), "")</f>
        <v/>
      </c>
      <c r="BE299" s="1" t="str">
        <f t="array" ref="BE299">IFERROR(INDEX(BE$176:BE$274, SMALL(IF($AW$176:$AW$274="Claim", ROW(BE$176:BE$274)-MIN(ROW(BE$176:BE$274))+1, ""), ROW(G22))), "")</f>
        <v/>
      </c>
      <c r="BF299" s="1" t="str">
        <f t="array" ref="BF299">IFERROR(INDEX(BF$176:BF$274, SMALL(IF($AW$176:$AW$274="Claim", ROW(BF$176:BF$274)-MIN(ROW(BF$176:BF$274))+1, ""), ROW(H22))), "")</f>
        <v/>
      </c>
      <c r="BG299" s="1" t="str">
        <f t="array" ref="BG299">IFERROR(INDEX(BG$176:BG$274, SMALL(IF($AW$176:$AW$274="Claim", ROW(BG$176:BG$274)-MIN(ROW(BG$176:BG$274))+1, ""), ROW(I22))), "")</f>
        <v/>
      </c>
      <c r="BH299" s="1" t="str">
        <f t="array" ref="BH299">IFERROR(INDEX(BH$176:BH$274, SMALL(IF($AW$176:$AW$274="Claim", ROW(BH$176:BH$274)-MIN(ROW(BH$176:BH$274))+1, ""), ROW(J22))), "")</f>
        <v/>
      </c>
      <c r="BI299" s="1" t="str">
        <f t="array" ref="BI299">IFERROR(INDEX(BI$176:BI$274, SMALL(IF($AW$176:$AW$274="Claim", ROW(BI$176:BI$274)-MIN(ROW(BI$176:BI$274))+1, ""), ROW(K22))), "")</f>
        <v/>
      </c>
      <c r="BJ299" s="1" t="str">
        <f t="array" ref="BJ299">IFERROR(INDEX(BJ$176:BJ$274, SMALL(IF($AW$176:$AW$274="Claim", ROW(BJ$176:BJ$274)-MIN(ROW(BJ$176:BJ$274))+1, ""), ROW(L22))), "")</f>
        <v/>
      </c>
      <c r="BK299" s="1" t="str">
        <f t="array" ref="BK299">IFERROR(INDEX(BK$176:BK$274, SMALL(IF($AW$176:$AW$274="Claim", ROW(BK$176:BK$274)-MIN(ROW(BK$176:BK$274))+1, ""), ROW(M22))), "")</f>
        <v/>
      </c>
      <c r="BL299" s="1" t="str">
        <f t="array" ref="BL299">IFERROR(INDEX(BL$176:BL$274, SMALL(IF($AW$176:$AW$274="Claim", ROW(BL$176:BL$274)-MIN(ROW(BL$176:BL$274))+1, ""), ROW(N22))), "")</f>
        <v/>
      </c>
      <c r="BM299" s="1" t="str">
        <f t="array" ref="BM299">IFERROR(INDEX(BM$176:BM$274, SMALL(IF($AW$176:$AW$274="Claim", ROW(BM$176:BM$274)-MIN(ROW(BM$176:BM$274))+1, ""), ROW(O22))), "")</f>
        <v/>
      </c>
      <c r="BN299" s="1" t="str">
        <f t="array" ref="BN299">IFERROR(INDEX(BN$176:BN$274, SMALL(IF($AW$176:$AW$274="Claim", ROW(BN$176:BN$274)-MIN(ROW(BN$176:BN$274))+1, ""), ROW(P22))), "")</f>
        <v/>
      </c>
      <c r="BO299" s="1" t="str">
        <f t="array" ref="BO299">IFERROR(INDEX(BO$176:BO$274, SMALL(IF($AW$176:$AW$274="Claim", ROW(BO$176:BO$274)-MIN(ROW(BO$176:BO$274))+1, ""), ROW(Q22))), "")</f>
        <v/>
      </c>
      <c r="BP299" s="1" t="str">
        <f t="array" ref="BP299">IFERROR(INDEX(BP$176:BP$274, SMALL(IF($AW$176:$AW$274="Claim", ROW(BP$176:BP$274)-MIN(ROW(BP$176:BP$274))+1, ""), ROW(R22))), "")</f>
        <v/>
      </c>
      <c r="BQ299" s="1" t="str">
        <f t="array" ref="BQ299">IFERROR(INDEX(BQ$176:BQ$274, SMALL(IF($AW$176:$AW$274="Claim", ROW(BQ$176:BQ$274)-MIN(ROW(BQ$176:BQ$274))+1, ""), ROW(S22))), "")</f>
        <v/>
      </c>
      <c r="BR299" s="1" t="str">
        <f t="array" ref="BR299">IFERROR(INDEX(BR$176:BR$274, SMALL(IF($AW$176:$AW$274="Claim", ROW(BR$176:BR$274)-MIN(ROW(BR$176:BR$274))+1, ""), ROW(T22))), "")</f>
        <v/>
      </c>
      <c r="BS299" s="1" t="str">
        <f t="array" ref="BS299">IFERROR(INDEX(BS$176:BS$274, SMALL(IF($AW$176:$AW$274="Claim", ROW(BS$176:BS$274)-MIN(ROW(BS$176:BS$274))+1, ""), ROW(U22))), "")</f>
        <v/>
      </c>
      <c r="BT299" s="1" t="str">
        <f t="array" ref="BT299">IFERROR(INDEX(BT$176:BT$274, SMALL(IF($AW$176:$AW$274="Claim", ROW(BT$176:BT$274)-MIN(ROW(BT$176:BT$274))+1, ""), ROW(V22))), "")</f>
        <v/>
      </c>
      <c r="BU299" s="1" t="str">
        <f t="array" ref="BU299">IFERROR(INDEX(BU$176:BU$274, SMALL(IF($AW$176:$AW$274="Claim", ROW(BU$176:BU$274)-MIN(ROW(BU$176:BU$274))+1, ""), ROW(W22))), "")</f>
        <v/>
      </c>
      <c r="BV299" s="1" t="str">
        <f t="array" ref="BV299">IFERROR(INDEX(BV$176:BV$274, SMALL(IF($AW$176:$AW$274="Claim", ROW(BV$176:BV$274)-MIN(ROW(BV$176:BV$274))+1, ""), ROW(X22))), "")</f>
        <v/>
      </c>
      <c r="BW299" s="1" t="str">
        <f t="array" ref="BW299">IFERROR(INDEX(BW$176:BW$274, SMALL(IF($AW$176:$AW$274="Claim", ROW(BW$176:BW$274)-MIN(ROW(BW$176:BW$274))+1, ""), ROW(Y22))), "")</f>
        <v/>
      </c>
      <c r="BX299" s="1" t="str">
        <f t="array" ref="BX299">IFERROR(INDEX(BX$176:BX$274, SMALL(IF($AW$176:$AW$274="Claim", ROW(BX$176:BX$274)-MIN(ROW(BX$176:BX$274))+1, ""), ROW(Z22))), "")</f>
        <v/>
      </c>
      <c r="BY299" s="1" t="str">
        <f t="array" ref="BY299">IFERROR(INDEX(BY$176:BY$274, SMALL(IF($AW$176:$AW$274="Claim", ROW(BY$176:BY$274)-MIN(ROW(BY$176:BY$274))+1, ""), ROW(AA22))), "")</f>
        <v/>
      </c>
      <c r="BZ299" s="1" t="str">
        <f t="array" ref="BZ299">IFERROR(INDEX(BZ$176:BZ$274, SMALL(IF($AW$176:$AW$274="Claim", ROW(BZ$176:BZ$274)-MIN(ROW(BZ$176:BZ$274))+1, ""), ROW(AB22))), "")</f>
        <v/>
      </c>
      <c r="CA299" s="1" t="str">
        <f t="array" ref="CA299">IFERROR(INDEX(CA$176:CA$274, SMALL(IF($AW$176:$AW$274="Claim", ROW(CA$176:CA$274)-MIN(ROW(CA$176:CA$274))+1, ""), ROW(AC22))), "")</f>
        <v/>
      </c>
      <c r="CB299" s="1" t="str">
        <f t="array" ref="CB299">IFERROR(INDEX(CB$176:CB$274, SMALL(IF($AW$176:$AW$274="Claim", ROW(CB$176:CB$274)-MIN(ROW(CB$176:CB$274))+1, ""), ROW(AD22))), "")</f>
        <v/>
      </c>
      <c r="CC299" s="1" t="str">
        <f t="array" ref="CC299">IFERROR(INDEX(CC$176:CC$274, SMALL(IF($AW$176:$AW$274="Claim", ROW(CC$176:CC$274)-MIN(ROW(CC$176:CC$274))+1, ""), ROW(AE22))), "")</f>
        <v/>
      </c>
      <c r="CD299" s="1" t="str">
        <f t="array" ref="CD299">IFERROR(INDEX(CD$176:CD$274, SMALL(IF($AW$176:$AW$274="Claim", ROW(CD$176:CD$274)-MIN(ROW(CD$176:CD$274))+1, ""), ROW(AF22))), "")</f>
        <v/>
      </c>
      <c r="CE299" s="1" t="str">
        <f t="array" ref="CE299">IFERROR(INDEX(CE$176:CE$274, SMALL(IF($AW$176:$AW$274="Claim", ROW(CE$176:CE$274)-MIN(ROW(CE$176:CE$274))+1, ""), ROW(AG22))), "")</f>
        <v/>
      </c>
      <c r="CF299" s="1" t="str">
        <f t="array" ref="CF299">IFERROR(INDEX(CF$176:CF$274, SMALL(IF($AW$176:$AW$274="Claim", ROW(CF$176:CF$274)-MIN(ROW(CF$176:CF$274))+1, ""), ROW(AH22))), "")</f>
        <v/>
      </c>
      <c r="CG299" s="1" t="str">
        <f t="array" ref="CG299">IFERROR(INDEX(CG$176:CG$274, SMALL(IF($AW$176:$AW$274="Claim", ROW(CG$176:CG$274)-MIN(ROW(CG$176:CG$274))+1, ""), ROW(AI22))), "")</f>
        <v/>
      </c>
      <c r="CH299" s="1" t="str">
        <f t="array" ref="CH299">IFERROR(INDEX(CH$176:CH$274, SMALL(IF($AW$176:$AW$274="Claim", ROW(CH$176:CH$274)-MIN(ROW(CH$176:CH$274))+1, ""), ROW(AJ22))), "")</f>
        <v/>
      </c>
      <c r="CI299" s="1" t="str">
        <f t="array" ref="CI299">IFERROR(INDEX(CI$176:CI$274, SMALL(IF($AW$176:$AW$274="Claim", ROW(CI$176:CI$274)-MIN(ROW(CI$176:CI$274))+1, ""), ROW(AL22))), "")</f>
        <v/>
      </c>
    </row>
    <row r="300" spans="49:87" hidden="1" x14ac:dyDescent="0.2">
      <c r="AW300" s="1">
        <v>23</v>
      </c>
      <c r="AX300" s="288" t="str">
        <f t="array" ref="AX300">IFERROR(INDEX(AX$176:AX$274, SMALL(IF($AW$176:$AW$274="Claim", ROW(AX$176:AX$274)-MIN(ROW(AX$176:AX$274))+1, ""), ROW(A23))), "")</f>
        <v/>
      </c>
      <c r="AY300" s="288" t="str">
        <f t="array" ref="AY300">IFERROR(INDEX(AY$176:AY$274, SMALL(IF($AW$176:$AW$274="Claim", ROW(AY$176:AY$274)-MIN(ROW(AY$176:AY$274))+1, ""), ROW(B23))), "")</f>
        <v/>
      </c>
      <c r="AZ300" s="1" t="str">
        <f t="array" ref="AZ300">IFERROR(INDEX(AZ$176:AZ$278, SMALL(IF($AW$176:$AW$278="Claim", ROW(AZ$176:AZ$278)-MIN(ROW(AZ$176:AZ$278))+1, ""), ROW(B23))), "")</f>
        <v/>
      </c>
      <c r="BA300" s="1" t="str">
        <f t="array" ref="BA300">IFERROR(INDEX(BA$176:BA$274, SMALL(IF($AW$176:$AW$274="Claim", ROW(BA$176:BA$274)-MIN(ROW(BA$176:BA$274))+1, ""), ROW(C23))), "")</f>
        <v/>
      </c>
      <c r="BB300" s="1" t="str">
        <f t="array" ref="BB300">IFERROR(INDEX(BB$176:BB$274, SMALL(IF($AW$176:$AW$274="Claim", ROW(BB$176:BB$274)-MIN(ROW(BB$176:BB$274))+1, ""), ROW(D23))), "")</f>
        <v/>
      </c>
      <c r="BC300" s="1" t="str">
        <f t="array" ref="BC300">IFERROR(INDEX(BC$176:BC$274, SMALL(IF($AW$176:$AW$274="Claim", ROW(BC$176:BC$274)-MIN(ROW(BC$176:BC$274))+1, ""), ROW(E23))), "")</f>
        <v/>
      </c>
      <c r="BD300" s="1" t="str">
        <f t="array" ref="BD300">IFERROR(INDEX(BD$176:BD$274, SMALL(IF($AW$176:$AW$274="Claim", ROW(BD$176:BD$274)-MIN(ROW(BD$176:BD$274))+1, ""), ROW(F23))), "")</f>
        <v/>
      </c>
      <c r="BE300" s="1" t="str">
        <f t="array" ref="BE300">IFERROR(INDEX(BE$176:BE$274, SMALL(IF($AW$176:$AW$274="Claim", ROW(BE$176:BE$274)-MIN(ROW(BE$176:BE$274))+1, ""), ROW(G23))), "")</f>
        <v/>
      </c>
      <c r="BF300" s="1" t="str">
        <f t="array" ref="BF300">IFERROR(INDEX(BF$176:BF$274, SMALL(IF($AW$176:$AW$274="Claim", ROW(BF$176:BF$274)-MIN(ROW(BF$176:BF$274))+1, ""), ROW(H23))), "")</f>
        <v/>
      </c>
      <c r="BG300" s="1" t="str">
        <f t="array" ref="BG300">IFERROR(INDEX(BG$176:BG$274, SMALL(IF($AW$176:$AW$274="Claim", ROW(BG$176:BG$274)-MIN(ROW(BG$176:BG$274))+1, ""), ROW(I23))), "")</f>
        <v/>
      </c>
      <c r="BH300" s="1" t="str">
        <f t="array" ref="BH300">IFERROR(INDEX(BH$176:BH$274, SMALL(IF($AW$176:$AW$274="Claim", ROW(BH$176:BH$274)-MIN(ROW(BH$176:BH$274))+1, ""), ROW(J23))), "")</f>
        <v/>
      </c>
      <c r="BI300" s="1" t="str">
        <f t="array" ref="BI300">IFERROR(INDEX(BI$176:BI$274, SMALL(IF($AW$176:$AW$274="Claim", ROW(BI$176:BI$274)-MIN(ROW(BI$176:BI$274))+1, ""), ROW(K23))), "")</f>
        <v/>
      </c>
      <c r="BJ300" s="1" t="str">
        <f t="array" ref="BJ300">IFERROR(INDEX(BJ$176:BJ$274, SMALL(IF($AW$176:$AW$274="Claim", ROW(BJ$176:BJ$274)-MIN(ROW(BJ$176:BJ$274))+1, ""), ROW(L23))), "")</f>
        <v/>
      </c>
      <c r="BK300" s="1" t="str">
        <f t="array" ref="BK300">IFERROR(INDEX(BK$176:BK$274, SMALL(IF($AW$176:$AW$274="Claim", ROW(BK$176:BK$274)-MIN(ROW(BK$176:BK$274))+1, ""), ROW(M23))), "")</f>
        <v/>
      </c>
      <c r="BL300" s="1" t="str">
        <f t="array" ref="BL300">IFERROR(INDEX(BL$176:BL$274, SMALL(IF($AW$176:$AW$274="Claim", ROW(BL$176:BL$274)-MIN(ROW(BL$176:BL$274))+1, ""), ROW(N23))), "")</f>
        <v/>
      </c>
      <c r="BM300" s="1" t="str">
        <f t="array" ref="BM300">IFERROR(INDEX(BM$176:BM$274, SMALL(IF($AW$176:$AW$274="Claim", ROW(BM$176:BM$274)-MIN(ROW(BM$176:BM$274))+1, ""), ROW(O23))), "")</f>
        <v/>
      </c>
      <c r="BN300" s="1" t="str">
        <f t="array" ref="BN300">IFERROR(INDEX(BN$176:BN$274, SMALL(IF($AW$176:$AW$274="Claim", ROW(BN$176:BN$274)-MIN(ROW(BN$176:BN$274))+1, ""), ROW(P23))), "")</f>
        <v/>
      </c>
      <c r="BO300" s="1" t="str">
        <f t="array" ref="BO300">IFERROR(INDEX(BO$176:BO$274, SMALL(IF($AW$176:$AW$274="Claim", ROW(BO$176:BO$274)-MIN(ROW(BO$176:BO$274))+1, ""), ROW(Q23))), "")</f>
        <v/>
      </c>
      <c r="BP300" s="1" t="str">
        <f t="array" ref="BP300">IFERROR(INDEX(BP$176:BP$274, SMALL(IF($AW$176:$AW$274="Claim", ROW(BP$176:BP$274)-MIN(ROW(BP$176:BP$274))+1, ""), ROW(R23))), "")</f>
        <v/>
      </c>
      <c r="BQ300" s="1" t="str">
        <f t="array" ref="BQ300">IFERROR(INDEX(BQ$176:BQ$274, SMALL(IF($AW$176:$AW$274="Claim", ROW(BQ$176:BQ$274)-MIN(ROW(BQ$176:BQ$274))+1, ""), ROW(S23))), "")</f>
        <v/>
      </c>
      <c r="BR300" s="1" t="str">
        <f t="array" ref="BR300">IFERROR(INDEX(BR$176:BR$274, SMALL(IF($AW$176:$AW$274="Claim", ROW(BR$176:BR$274)-MIN(ROW(BR$176:BR$274))+1, ""), ROW(T23))), "")</f>
        <v/>
      </c>
      <c r="BS300" s="1" t="str">
        <f t="array" ref="BS300">IFERROR(INDEX(BS$176:BS$274, SMALL(IF($AW$176:$AW$274="Claim", ROW(BS$176:BS$274)-MIN(ROW(BS$176:BS$274))+1, ""), ROW(U23))), "")</f>
        <v/>
      </c>
      <c r="BT300" s="1" t="str">
        <f t="array" ref="BT300">IFERROR(INDEX(BT$176:BT$274, SMALL(IF($AW$176:$AW$274="Claim", ROW(BT$176:BT$274)-MIN(ROW(BT$176:BT$274))+1, ""), ROW(V23))), "")</f>
        <v/>
      </c>
      <c r="BU300" s="1" t="str">
        <f t="array" ref="BU300">IFERROR(INDEX(BU$176:BU$274, SMALL(IF($AW$176:$AW$274="Claim", ROW(BU$176:BU$274)-MIN(ROW(BU$176:BU$274))+1, ""), ROW(W23))), "")</f>
        <v/>
      </c>
      <c r="BV300" s="1" t="str">
        <f t="array" ref="BV300">IFERROR(INDEX(BV$176:BV$274, SMALL(IF($AW$176:$AW$274="Claim", ROW(BV$176:BV$274)-MIN(ROW(BV$176:BV$274))+1, ""), ROW(X23))), "")</f>
        <v/>
      </c>
      <c r="BW300" s="1" t="str">
        <f t="array" ref="BW300">IFERROR(INDEX(BW$176:BW$274, SMALL(IF($AW$176:$AW$274="Claim", ROW(BW$176:BW$274)-MIN(ROW(BW$176:BW$274))+1, ""), ROW(Y23))), "")</f>
        <v/>
      </c>
      <c r="BX300" s="1" t="str">
        <f t="array" ref="BX300">IFERROR(INDEX(BX$176:BX$274, SMALL(IF($AW$176:$AW$274="Claim", ROW(BX$176:BX$274)-MIN(ROW(BX$176:BX$274))+1, ""), ROW(Z23))), "")</f>
        <v/>
      </c>
      <c r="BY300" s="1" t="str">
        <f t="array" ref="BY300">IFERROR(INDEX(BY$176:BY$274, SMALL(IF($AW$176:$AW$274="Claim", ROW(BY$176:BY$274)-MIN(ROW(BY$176:BY$274))+1, ""), ROW(AA23))), "")</f>
        <v/>
      </c>
      <c r="BZ300" s="1" t="str">
        <f t="array" ref="BZ300">IFERROR(INDEX(BZ$176:BZ$274, SMALL(IF($AW$176:$AW$274="Claim", ROW(BZ$176:BZ$274)-MIN(ROW(BZ$176:BZ$274))+1, ""), ROW(AB23))), "")</f>
        <v/>
      </c>
      <c r="CA300" s="1" t="str">
        <f t="array" ref="CA300">IFERROR(INDEX(CA$176:CA$274, SMALL(IF($AW$176:$AW$274="Claim", ROW(CA$176:CA$274)-MIN(ROW(CA$176:CA$274))+1, ""), ROW(AC23))), "")</f>
        <v/>
      </c>
      <c r="CB300" s="1" t="str">
        <f t="array" ref="CB300">IFERROR(INDEX(CB$176:CB$274, SMALL(IF($AW$176:$AW$274="Claim", ROW(CB$176:CB$274)-MIN(ROW(CB$176:CB$274))+1, ""), ROW(AD23))), "")</f>
        <v/>
      </c>
      <c r="CC300" s="1" t="str">
        <f t="array" ref="CC300">IFERROR(INDEX(CC$176:CC$274, SMALL(IF($AW$176:$AW$274="Claim", ROW(CC$176:CC$274)-MIN(ROW(CC$176:CC$274))+1, ""), ROW(AE23))), "")</f>
        <v/>
      </c>
      <c r="CD300" s="1" t="str">
        <f t="array" ref="CD300">IFERROR(INDEX(CD$176:CD$274, SMALL(IF($AW$176:$AW$274="Claim", ROW(CD$176:CD$274)-MIN(ROW(CD$176:CD$274))+1, ""), ROW(AF23))), "")</f>
        <v/>
      </c>
      <c r="CE300" s="1" t="str">
        <f t="array" ref="CE300">IFERROR(INDEX(CE$176:CE$274, SMALL(IF($AW$176:$AW$274="Claim", ROW(CE$176:CE$274)-MIN(ROW(CE$176:CE$274))+1, ""), ROW(AG23))), "")</f>
        <v/>
      </c>
      <c r="CF300" s="1" t="str">
        <f t="array" ref="CF300">IFERROR(INDEX(CF$176:CF$274, SMALL(IF($AW$176:$AW$274="Claim", ROW(CF$176:CF$274)-MIN(ROW(CF$176:CF$274))+1, ""), ROW(AH23))), "")</f>
        <v/>
      </c>
      <c r="CG300" s="1" t="str">
        <f t="array" ref="CG300">IFERROR(INDEX(CG$176:CG$274, SMALL(IF($AW$176:$AW$274="Claim", ROW(CG$176:CG$274)-MIN(ROW(CG$176:CG$274))+1, ""), ROW(AI23))), "")</f>
        <v/>
      </c>
      <c r="CH300" s="1" t="str">
        <f t="array" ref="CH300">IFERROR(INDEX(CH$176:CH$274, SMALL(IF($AW$176:$AW$274="Claim", ROW(CH$176:CH$274)-MIN(ROW(CH$176:CH$274))+1, ""), ROW(AJ23))), "")</f>
        <v/>
      </c>
      <c r="CI300" s="1" t="str">
        <f t="array" ref="CI300">IFERROR(INDEX(CI$176:CI$274, SMALL(IF($AW$176:$AW$274="Claim", ROW(CI$176:CI$274)-MIN(ROW(CI$176:CI$274))+1, ""), ROW(AL23))), "")</f>
        <v/>
      </c>
    </row>
    <row r="301" spans="49:87" hidden="1" x14ac:dyDescent="0.2">
      <c r="AW301" s="1">
        <v>24</v>
      </c>
      <c r="AX301" s="288" t="str">
        <f t="array" ref="AX301">IFERROR(INDEX(AX$176:AX$274, SMALL(IF($AW$176:$AW$274="Claim", ROW(AX$176:AX$274)-MIN(ROW(AX$176:AX$274))+1, ""), ROW(A24))), "")</f>
        <v/>
      </c>
      <c r="AY301" s="288" t="str">
        <f t="array" ref="AY301">IFERROR(INDEX(AY$176:AY$274, SMALL(IF($AW$176:$AW$274="Claim", ROW(AY$176:AY$274)-MIN(ROW(AY$176:AY$274))+1, ""), ROW(B24))), "")</f>
        <v/>
      </c>
      <c r="AZ301" s="1" t="str">
        <f t="array" ref="AZ301">IFERROR(INDEX(AZ$176:AZ$278, SMALL(IF($AW$176:$AW$278="Claim", ROW(AZ$176:AZ$278)-MIN(ROW(AZ$176:AZ$278))+1, ""), ROW(B24))), "")</f>
        <v/>
      </c>
      <c r="BA301" s="1" t="str">
        <f t="array" ref="BA301">IFERROR(INDEX(BA$176:BA$274, SMALL(IF($AW$176:$AW$274="Claim", ROW(BA$176:BA$274)-MIN(ROW(BA$176:BA$274))+1, ""), ROW(C24))), "")</f>
        <v/>
      </c>
      <c r="BB301" s="1" t="str">
        <f t="array" ref="BB301">IFERROR(INDEX(BB$176:BB$274, SMALL(IF($AW$176:$AW$274="Claim", ROW(BB$176:BB$274)-MIN(ROW(BB$176:BB$274))+1, ""), ROW(D24))), "")</f>
        <v/>
      </c>
      <c r="BC301" s="1" t="str">
        <f t="array" ref="BC301">IFERROR(INDEX(BC$176:BC$274, SMALL(IF($AW$176:$AW$274="Claim", ROW(BC$176:BC$274)-MIN(ROW(BC$176:BC$274))+1, ""), ROW(E24))), "")</f>
        <v/>
      </c>
      <c r="BD301" s="1" t="str">
        <f t="array" ref="BD301">IFERROR(INDEX(BD$176:BD$274, SMALL(IF($AW$176:$AW$274="Claim", ROW(BD$176:BD$274)-MIN(ROW(BD$176:BD$274))+1, ""), ROW(F24))), "")</f>
        <v/>
      </c>
      <c r="BE301" s="1" t="str">
        <f t="array" ref="BE301">IFERROR(INDEX(BE$176:BE$274, SMALL(IF($AW$176:$AW$274="Claim", ROW(BE$176:BE$274)-MIN(ROW(BE$176:BE$274))+1, ""), ROW(G24))), "")</f>
        <v/>
      </c>
      <c r="BF301" s="1" t="str">
        <f t="array" ref="BF301">IFERROR(INDEX(BF$176:BF$274, SMALL(IF($AW$176:$AW$274="Claim", ROW(BF$176:BF$274)-MIN(ROW(BF$176:BF$274))+1, ""), ROW(H24))), "")</f>
        <v/>
      </c>
      <c r="BG301" s="1" t="str">
        <f t="array" ref="BG301">IFERROR(INDEX(BG$176:BG$274, SMALL(IF($AW$176:$AW$274="Claim", ROW(BG$176:BG$274)-MIN(ROW(BG$176:BG$274))+1, ""), ROW(I24))), "")</f>
        <v/>
      </c>
      <c r="BH301" s="1" t="str">
        <f t="array" ref="BH301">IFERROR(INDEX(BH$176:BH$274, SMALL(IF($AW$176:$AW$274="Claim", ROW(BH$176:BH$274)-MIN(ROW(BH$176:BH$274))+1, ""), ROW(J24))), "")</f>
        <v/>
      </c>
      <c r="BI301" s="1" t="str">
        <f t="array" ref="BI301">IFERROR(INDEX(BI$176:BI$274, SMALL(IF($AW$176:$AW$274="Claim", ROW(BI$176:BI$274)-MIN(ROW(BI$176:BI$274))+1, ""), ROW(K24))), "")</f>
        <v/>
      </c>
      <c r="BJ301" s="1" t="str">
        <f t="array" ref="BJ301">IFERROR(INDEX(BJ$176:BJ$274, SMALL(IF($AW$176:$AW$274="Claim", ROW(BJ$176:BJ$274)-MIN(ROW(BJ$176:BJ$274))+1, ""), ROW(L24))), "")</f>
        <v/>
      </c>
      <c r="BK301" s="1" t="str">
        <f t="array" ref="BK301">IFERROR(INDEX(BK$176:BK$274, SMALL(IF($AW$176:$AW$274="Claim", ROW(BK$176:BK$274)-MIN(ROW(BK$176:BK$274))+1, ""), ROW(M24))), "")</f>
        <v/>
      </c>
      <c r="BL301" s="1" t="str">
        <f t="array" ref="BL301">IFERROR(INDEX(BL$176:BL$274, SMALL(IF($AW$176:$AW$274="Claim", ROW(BL$176:BL$274)-MIN(ROW(BL$176:BL$274))+1, ""), ROW(N24))), "")</f>
        <v/>
      </c>
      <c r="BM301" s="1" t="str">
        <f t="array" ref="BM301">IFERROR(INDEX(BM$176:BM$274, SMALL(IF($AW$176:$AW$274="Claim", ROW(BM$176:BM$274)-MIN(ROW(BM$176:BM$274))+1, ""), ROW(O24))), "")</f>
        <v/>
      </c>
      <c r="BN301" s="1" t="str">
        <f t="array" ref="BN301">IFERROR(INDEX(BN$176:BN$274, SMALL(IF($AW$176:$AW$274="Claim", ROW(BN$176:BN$274)-MIN(ROW(BN$176:BN$274))+1, ""), ROW(P24))), "")</f>
        <v/>
      </c>
      <c r="BO301" s="1" t="str">
        <f t="array" ref="BO301">IFERROR(INDEX(BO$176:BO$274, SMALL(IF($AW$176:$AW$274="Claim", ROW(BO$176:BO$274)-MIN(ROW(BO$176:BO$274))+1, ""), ROW(Q24))), "")</f>
        <v/>
      </c>
      <c r="BP301" s="1" t="str">
        <f t="array" ref="BP301">IFERROR(INDEX(BP$176:BP$274, SMALL(IF($AW$176:$AW$274="Claim", ROW(BP$176:BP$274)-MIN(ROW(BP$176:BP$274))+1, ""), ROW(R24))), "")</f>
        <v/>
      </c>
      <c r="BQ301" s="1" t="str">
        <f t="array" ref="BQ301">IFERROR(INDEX(BQ$176:BQ$274, SMALL(IF($AW$176:$AW$274="Claim", ROW(BQ$176:BQ$274)-MIN(ROW(BQ$176:BQ$274))+1, ""), ROW(S24))), "")</f>
        <v/>
      </c>
      <c r="BR301" s="1" t="str">
        <f t="array" ref="BR301">IFERROR(INDEX(BR$176:BR$274, SMALL(IF($AW$176:$AW$274="Claim", ROW(BR$176:BR$274)-MIN(ROW(BR$176:BR$274))+1, ""), ROW(T24))), "")</f>
        <v/>
      </c>
      <c r="BS301" s="1" t="str">
        <f t="array" ref="BS301">IFERROR(INDEX(BS$176:BS$274, SMALL(IF($AW$176:$AW$274="Claim", ROW(BS$176:BS$274)-MIN(ROW(BS$176:BS$274))+1, ""), ROW(U24))), "")</f>
        <v/>
      </c>
      <c r="BT301" s="1" t="str">
        <f t="array" ref="BT301">IFERROR(INDEX(BT$176:BT$274, SMALL(IF($AW$176:$AW$274="Claim", ROW(BT$176:BT$274)-MIN(ROW(BT$176:BT$274))+1, ""), ROW(V24))), "")</f>
        <v/>
      </c>
      <c r="BU301" s="1" t="str">
        <f t="array" ref="BU301">IFERROR(INDEX(BU$176:BU$274, SMALL(IF($AW$176:$AW$274="Claim", ROW(BU$176:BU$274)-MIN(ROW(BU$176:BU$274))+1, ""), ROW(W24))), "")</f>
        <v/>
      </c>
      <c r="BV301" s="1" t="str">
        <f t="array" ref="BV301">IFERROR(INDEX(BV$176:BV$274, SMALL(IF($AW$176:$AW$274="Claim", ROW(BV$176:BV$274)-MIN(ROW(BV$176:BV$274))+1, ""), ROW(X24))), "")</f>
        <v/>
      </c>
      <c r="BW301" s="1" t="str">
        <f t="array" ref="BW301">IFERROR(INDEX(BW$176:BW$274, SMALL(IF($AW$176:$AW$274="Claim", ROW(BW$176:BW$274)-MIN(ROW(BW$176:BW$274))+1, ""), ROW(Y24))), "")</f>
        <v/>
      </c>
      <c r="BX301" s="1" t="str">
        <f t="array" ref="BX301">IFERROR(INDEX(BX$176:BX$274, SMALL(IF($AW$176:$AW$274="Claim", ROW(BX$176:BX$274)-MIN(ROW(BX$176:BX$274))+1, ""), ROW(Z24))), "")</f>
        <v/>
      </c>
      <c r="BY301" s="1" t="str">
        <f t="array" ref="BY301">IFERROR(INDEX(BY$176:BY$274, SMALL(IF($AW$176:$AW$274="Claim", ROW(BY$176:BY$274)-MIN(ROW(BY$176:BY$274))+1, ""), ROW(AA24))), "")</f>
        <v/>
      </c>
      <c r="BZ301" s="1" t="str">
        <f t="array" ref="BZ301">IFERROR(INDEX(BZ$176:BZ$274, SMALL(IF($AW$176:$AW$274="Claim", ROW(BZ$176:BZ$274)-MIN(ROW(BZ$176:BZ$274))+1, ""), ROW(AB24))), "")</f>
        <v/>
      </c>
      <c r="CA301" s="1" t="str">
        <f t="array" ref="CA301">IFERROR(INDEX(CA$176:CA$274, SMALL(IF($AW$176:$AW$274="Claim", ROW(CA$176:CA$274)-MIN(ROW(CA$176:CA$274))+1, ""), ROW(AC24))), "")</f>
        <v/>
      </c>
      <c r="CB301" s="1" t="str">
        <f t="array" ref="CB301">IFERROR(INDEX(CB$176:CB$274, SMALL(IF($AW$176:$AW$274="Claim", ROW(CB$176:CB$274)-MIN(ROW(CB$176:CB$274))+1, ""), ROW(AD24))), "")</f>
        <v/>
      </c>
      <c r="CC301" s="1" t="str">
        <f t="array" ref="CC301">IFERROR(INDEX(CC$176:CC$274, SMALL(IF($AW$176:$AW$274="Claim", ROW(CC$176:CC$274)-MIN(ROW(CC$176:CC$274))+1, ""), ROW(AE24))), "")</f>
        <v/>
      </c>
      <c r="CD301" s="1" t="str">
        <f t="array" ref="CD301">IFERROR(INDEX(CD$176:CD$274, SMALL(IF($AW$176:$AW$274="Claim", ROW(CD$176:CD$274)-MIN(ROW(CD$176:CD$274))+1, ""), ROW(AF24))), "")</f>
        <v/>
      </c>
      <c r="CE301" s="1" t="str">
        <f t="array" ref="CE301">IFERROR(INDEX(CE$176:CE$274, SMALL(IF($AW$176:$AW$274="Claim", ROW(CE$176:CE$274)-MIN(ROW(CE$176:CE$274))+1, ""), ROW(AG24))), "")</f>
        <v/>
      </c>
      <c r="CF301" s="1" t="str">
        <f t="array" ref="CF301">IFERROR(INDEX(CF$176:CF$274, SMALL(IF($AW$176:$AW$274="Claim", ROW(CF$176:CF$274)-MIN(ROW(CF$176:CF$274))+1, ""), ROW(AH24))), "")</f>
        <v/>
      </c>
      <c r="CG301" s="1" t="str">
        <f t="array" ref="CG301">IFERROR(INDEX(CG$176:CG$274, SMALL(IF($AW$176:$AW$274="Claim", ROW(CG$176:CG$274)-MIN(ROW(CG$176:CG$274))+1, ""), ROW(AI24))), "")</f>
        <v/>
      </c>
      <c r="CH301" s="1" t="str">
        <f t="array" ref="CH301">IFERROR(INDEX(CH$176:CH$274, SMALL(IF($AW$176:$AW$274="Claim", ROW(CH$176:CH$274)-MIN(ROW(CH$176:CH$274))+1, ""), ROW(AJ24))), "")</f>
        <v/>
      </c>
      <c r="CI301" s="1" t="str">
        <f t="array" ref="CI301">IFERROR(INDEX(CI$176:CI$274, SMALL(IF($AW$176:$AW$274="Claim", ROW(CI$176:CI$274)-MIN(ROW(CI$176:CI$274))+1, ""), ROW(AL24))), "")</f>
        <v/>
      </c>
    </row>
    <row r="302" spans="49:87" hidden="1" x14ac:dyDescent="0.2">
      <c r="AW302" s="1">
        <v>25</v>
      </c>
      <c r="AX302" s="288" t="str">
        <f t="array" ref="AX302">IFERROR(INDEX(AX$176:AX$274, SMALL(IF($AW$176:$AW$274="Claim", ROW(AX$176:AX$274)-MIN(ROW(AX$176:AX$274))+1, ""), ROW(A25))), "")</f>
        <v/>
      </c>
      <c r="AY302" s="288" t="str">
        <f t="array" ref="AY302">IFERROR(INDEX(AY$176:AY$274, SMALL(IF($AW$176:$AW$274="Claim", ROW(AY$176:AY$274)-MIN(ROW(AY$176:AY$274))+1, ""), ROW(B25))), "")</f>
        <v/>
      </c>
      <c r="AZ302" s="1" t="str">
        <f t="array" ref="AZ302">IFERROR(INDEX(AZ$176:AZ$278, SMALL(IF($AW$176:$AW$278="Claim", ROW(AZ$176:AZ$278)-MIN(ROW(AZ$176:AZ$278))+1, ""), ROW(B25))), "")</f>
        <v/>
      </c>
      <c r="BA302" s="1" t="str">
        <f t="array" ref="BA302">IFERROR(INDEX(BA$176:BA$274, SMALL(IF($AW$176:$AW$274="Claim", ROW(BA$176:BA$274)-MIN(ROW(BA$176:BA$274))+1, ""), ROW(C25))), "")</f>
        <v/>
      </c>
      <c r="BB302" s="1" t="str">
        <f t="array" ref="BB302">IFERROR(INDEX(BB$176:BB$274, SMALL(IF($AW$176:$AW$274="Claim", ROW(BB$176:BB$274)-MIN(ROW(BB$176:BB$274))+1, ""), ROW(D25))), "")</f>
        <v/>
      </c>
      <c r="BC302" s="1" t="str">
        <f t="array" ref="BC302">IFERROR(INDEX(BC$176:BC$274, SMALL(IF($AW$176:$AW$274="Claim", ROW(BC$176:BC$274)-MIN(ROW(BC$176:BC$274))+1, ""), ROW(E25))), "")</f>
        <v/>
      </c>
      <c r="BD302" s="1" t="str">
        <f t="array" ref="BD302">IFERROR(INDEX(BD$176:BD$274, SMALL(IF($AW$176:$AW$274="Claim", ROW(BD$176:BD$274)-MIN(ROW(BD$176:BD$274))+1, ""), ROW(F25))), "")</f>
        <v/>
      </c>
      <c r="BE302" s="1" t="str">
        <f t="array" ref="BE302">IFERROR(INDEX(BE$176:BE$274, SMALL(IF($AW$176:$AW$274="Claim", ROW(BE$176:BE$274)-MIN(ROW(BE$176:BE$274))+1, ""), ROW(G25))), "")</f>
        <v/>
      </c>
      <c r="BF302" s="1" t="str">
        <f t="array" ref="BF302">IFERROR(INDEX(BF$176:BF$274, SMALL(IF($AW$176:$AW$274="Claim", ROW(BF$176:BF$274)-MIN(ROW(BF$176:BF$274))+1, ""), ROW(H25))), "")</f>
        <v/>
      </c>
      <c r="BG302" s="1" t="str">
        <f t="array" ref="BG302">IFERROR(INDEX(BG$176:BG$274, SMALL(IF($AW$176:$AW$274="Claim", ROW(BG$176:BG$274)-MIN(ROW(BG$176:BG$274))+1, ""), ROW(I25))), "")</f>
        <v/>
      </c>
      <c r="BH302" s="1" t="str">
        <f t="array" ref="BH302">IFERROR(INDEX(BH$176:BH$274, SMALL(IF($AW$176:$AW$274="Claim", ROW(BH$176:BH$274)-MIN(ROW(BH$176:BH$274))+1, ""), ROW(J25))), "")</f>
        <v/>
      </c>
      <c r="BI302" s="1" t="str">
        <f t="array" ref="BI302">IFERROR(INDEX(BI$176:BI$274, SMALL(IF($AW$176:$AW$274="Claim", ROW(BI$176:BI$274)-MIN(ROW(BI$176:BI$274))+1, ""), ROW(K25))), "")</f>
        <v/>
      </c>
      <c r="BJ302" s="1" t="str">
        <f t="array" ref="BJ302">IFERROR(INDEX(BJ$176:BJ$274, SMALL(IF($AW$176:$AW$274="Claim", ROW(BJ$176:BJ$274)-MIN(ROW(BJ$176:BJ$274))+1, ""), ROW(L25))), "")</f>
        <v/>
      </c>
      <c r="BK302" s="1" t="str">
        <f t="array" ref="BK302">IFERROR(INDEX(BK$176:BK$274, SMALL(IF($AW$176:$AW$274="Claim", ROW(BK$176:BK$274)-MIN(ROW(BK$176:BK$274))+1, ""), ROW(M25))), "")</f>
        <v/>
      </c>
      <c r="BL302" s="1" t="str">
        <f t="array" ref="BL302">IFERROR(INDEX(BL$176:BL$274, SMALL(IF($AW$176:$AW$274="Claim", ROW(BL$176:BL$274)-MIN(ROW(BL$176:BL$274))+1, ""), ROW(N25))), "")</f>
        <v/>
      </c>
      <c r="BM302" s="1" t="str">
        <f t="array" ref="BM302">IFERROR(INDEX(BM$176:BM$274, SMALL(IF($AW$176:$AW$274="Claim", ROW(BM$176:BM$274)-MIN(ROW(BM$176:BM$274))+1, ""), ROW(O25))), "")</f>
        <v/>
      </c>
      <c r="BN302" s="1" t="str">
        <f t="array" ref="BN302">IFERROR(INDEX(BN$176:BN$274, SMALL(IF($AW$176:$AW$274="Claim", ROW(BN$176:BN$274)-MIN(ROW(BN$176:BN$274))+1, ""), ROW(P25))), "")</f>
        <v/>
      </c>
      <c r="BO302" s="1" t="str">
        <f t="array" ref="BO302">IFERROR(INDEX(BO$176:BO$274, SMALL(IF($AW$176:$AW$274="Claim", ROW(BO$176:BO$274)-MIN(ROW(BO$176:BO$274))+1, ""), ROW(Q25))), "")</f>
        <v/>
      </c>
      <c r="BP302" s="1" t="str">
        <f t="array" ref="BP302">IFERROR(INDEX(BP$176:BP$274, SMALL(IF($AW$176:$AW$274="Claim", ROW(BP$176:BP$274)-MIN(ROW(BP$176:BP$274))+1, ""), ROW(R25))), "")</f>
        <v/>
      </c>
      <c r="BQ302" s="1" t="str">
        <f t="array" ref="BQ302">IFERROR(INDEX(BQ$176:BQ$274, SMALL(IF($AW$176:$AW$274="Claim", ROW(BQ$176:BQ$274)-MIN(ROW(BQ$176:BQ$274))+1, ""), ROW(S25))), "")</f>
        <v/>
      </c>
      <c r="BR302" s="1" t="str">
        <f t="array" ref="BR302">IFERROR(INDEX(BR$176:BR$274, SMALL(IF($AW$176:$AW$274="Claim", ROW(BR$176:BR$274)-MIN(ROW(BR$176:BR$274))+1, ""), ROW(T25))), "")</f>
        <v/>
      </c>
      <c r="BS302" s="1" t="str">
        <f t="array" ref="BS302">IFERROR(INDEX(BS$176:BS$274, SMALL(IF($AW$176:$AW$274="Claim", ROW(BS$176:BS$274)-MIN(ROW(BS$176:BS$274))+1, ""), ROW(U25))), "")</f>
        <v/>
      </c>
      <c r="BT302" s="1" t="str">
        <f t="array" ref="BT302">IFERROR(INDEX(BT$176:BT$274, SMALL(IF($AW$176:$AW$274="Claim", ROW(BT$176:BT$274)-MIN(ROW(BT$176:BT$274))+1, ""), ROW(V25))), "")</f>
        <v/>
      </c>
      <c r="BU302" s="1" t="str">
        <f t="array" ref="BU302">IFERROR(INDEX(BU$176:BU$274, SMALL(IF($AW$176:$AW$274="Claim", ROW(BU$176:BU$274)-MIN(ROW(BU$176:BU$274))+1, ""), ROW(W25))), "")</f>
        <v/>
      </c>
      <c r="BV302" s="1" t="str">
        <f t="array" ref="BV302">IFERROR(INDEX(BV$176:BV$274, SMALL(IF($AW$176:$AW$274="Claim", ROW(BV$176:BV$274)-MIN(ROW(BV$176:BV$274))+1, ""), ROW(X25))), "")</f>
        <v/>
      </c>
      <c r="BW302" s="1" t="str">
        <f t="array" ref="BW302">IFERROR(INDEX(BW$176:BW$274, SMALL(IF($AW$176:$AW$274="Claim", ROW(BW$176:BW$274)-MIN(ROW(BW$176:BW$274))+1, ""), ROW(Y25))), "")</f>
        <v/>
      </c>
      <c r="BX302" s="1" t="str">
        <f t="array" ref="BX302">IFERROR(INDEX(BX$176:BX$274, SMALL(IF($AW$176:$AW$274="Claim", ROW(BX$176:BX$274)-MIN(ROW(BX$176:BX$274))+1, ""), ROW(Z25))), "")</f>
        <v/>
      </c>
      <c r="BY302" s="1" t="str">
        <f t="array" ref="BY302">IFERROR(INDEX(BY$176:BY$274, SMALL(IF($AW$176:$AW$274="Claim", ROW(BY$176:BY$274)-MIN(ROW(BY$176:BY$274))+1, ""), ROW(AA25))), "")</f>
        <v/>
      </c>
      <c r="BZ302" s="1" t="str">
        <f t="array" ref="BZ302">IFERROR(INDEX(BZ$176:BZ$274, SMALL(IF($AW$176:$AW$274="Claim", ROW(BZ$176:BZ$274)-MIN(ROW(BZ$176:BZ$274))+1, ""), ROW(AB25))), "")</f>
        <v/>
      </c>
      <c r="CA302" s="1" t="str">
        <f t="array" ref="CA302">IFERROR(INDEX(CA$176:CA$274, SMALL(IF($AW$176:$AW$274="Claim", ROW(CA$176:CA$274)-MIN(ROW(CA$176:CA$274))+1, ""), ROW(AC25))), "")</f>
        <v/>
      </c>
      <c r="CB302" s="1" t="str">
        <f t="array" ref="CB302">IFERROR(INDEX(CB$176:CB$274, SMALL(IF($AW$176:$AW$274="Claim", ROW(CB$176:CB$274)-MIN(ROW(CB$176:CB$274))+1, ""), ROW(AD25))), "")</f>
        <v/>
      </c>
      <c r="CC302" s="1" t="str">
        <f t="array" ref="CC302">IFERROR(INDEX(CC$176:CC$274, SMALL(IF($AW$176:$AW$274="Claim", ROW(CC$176:CC$274)-MIN(ROW(CC$176:CC$274))+1, ""), ROW(AE25))), "")</f>
        <v/>
      </c>
      <c r="CD302" s="1" t="str">
        <f t="array" ref="CD302">IFERROR(INDEX(CD$176:CD$274, SMALL(IF($AW$176:$AW$274="Claim", ROW(CD$176:CD$274)-MIN(ROW(CD$176:CD$274))+1, ""), ROW(AF25))), "")</f>
        <v/>
      </c>
      <c r="CE302" s="1" t="str">
        <f t="array" ref="CE302">IFERROR(INDEX(CE$176:CE$274, SMALL(IF($AW$176:$AW$274="Claim", ROW(CE$176:CE$274)-MIN(ROW(CE$176:CE$274))+1, ""), ROW(AG25))), "")</f>
        <v/>
      </c>
      <c r="CF302" s="1" t="str">
        <f t="array" ref="CF302">IFERROR(INDEX(CF$176:CF$274, SMALL(IF($AW$176:$AW$274="Claim", ROW(CF$176:CF$274)-MIN(ROW(CF$176:CF$274))+1, ""), ROW(AH25))), "")</f>
        <v/>
      </c>
      <c r="CG302" s="1" t="str">
        <f t="array" ref="CG302">IFERROR(INDEX(CG$176:CG$274, SMALL(IF($AW$176:$AW$274="Claim", ROW(CG$176:CG$274)-MIN(ROW(CG$176:CG$274))+1, ""), ROW(AI25))), "")</f>
        <v/>
      </c>
      <c r="CH302" s="1" t="str">
        <f t="array" ref="CH302">IFERROR(INDEX(CH$176:CH$274, SMALL(IF($AW$176:$AW$274="Claim", ROW(CH$176:CH$274)-MIN(ROW(CH$176:CH$274))+1, ""), ROW(AJ25))), "")</f>
        <v/>
      </c>
      <c r="CI302" s="1" t="str">
        <f t="array" ref="CI302">IFERROR(INDEX(CI$176:CI$274, SMALL(IF($AW$176:$AW$274="Claim", ROW(CI$176:CI$274)-MIN(ROW(CI$176:CI$274))+1, ""), ROW(AL25))), "")</f>
        <v/>
      </c>
    </row>
    <row r="303" spans="49:87" hidden="1" x14ac:dyDescent="0.2">
      <c r="AW303" s="1">
        <v>26</v>
      </c>
      <c r="AX303" s="288" t="str">
        <f t="array" ref="AX303">IFERROR(INDEX(AX$176:AX$274, SMALL(IF($AW$176:$AW$274="Claim", ROW(AX$176:AX$274)-MIN(ROW(AX$176:AX$274))+1, ""), ROW(A26))), "")</f>
        <v/>
      </c>
      <c r="AY303" s="288" t="str">
        <f t="array" ref="AY303">IFERROR(INDEX(AY$176:AY$274, SMALL(IF($AW$176:$AW$274="Claim", ROW(AY$176:AY$274)-MIN(ROW(AY$176:AY$274))+1, ""), ROW(B26))), "")</f>
        <v/>
      </c>
      <c r="AZ303" s="1" t="str">
        <f t="array" ref="AZ303">IFERROR(INDEX(AZ$176:AZ$278, SMALL(IF($AW$176:$AW$278="Claim", ROW(AZ$176:AZ$278)-MIN(ROW(AZ$176:AZ$278))+1, ""), ROW(B26))), "")</f>
        <v/>
      </c>
      <c r="BA303" s="1" t="str">
        <f t="array" ref="BA303">IFERROR(INDEX(BA$176:BA$274, SMALL(IF($AW$176:$AW$274="Claim", ROW(BA$176:BA$274)-MIN(ROW(BA$176:BA$274))+1, ""), ROW(C26))), "")</f>
        <v/>
      </c>
      <c r="BB303" s="1" t="str">
        <f t="array" ref="BB303">IFERROR(INDEX(BB$176:BB$274, SMALL(IF($AW$176:$AW$274="Claim", ROW(BB$176:BB$274)-MIN(ROW(BB$176:BB$274))+1, ""), ROW(D26))), "")</f>
        <v/>
      </c>
      <c r="BC303" s="1" t="str">
        <f t="array" ref="BC303">IFERROR(INDEX(BC$176:BC$274, SMALL(IF($AW$176:$AW$274="Claim", ROW(BC$176:BC$274)-MIN(ROW(BC$176:BC$274))+1, ""), ROW(E26))), "")</f>
        <v/>
      </c>
      <c r="BD303" s="1" t="str">
        <f t="array" ref="BD303">IFERROR(INDEX(BD$176:BD$274, SMALL(IF($AW$176:$AW$274="Claim", ROW(BD$176:BD$274)-MIN(ROW(BD$176:BD$274))+1, ""), ROW(F26))), "")</f>
        <v/>
      </c>
      <c r="BE303" s="1" t="str">
        <f t="array" ref="BE303">IFERROR(INDEX(BE$176:BE$274, SMALL(IF($AW$176:$AW$274="Claim", ROW(BE$176:BE$274)-MIN(ROW(BE$176:BE$274))+1, ""), ROW(G26))), "")</f>
        <v/>
      </c>
      <c r="BF303" s="1" t="str">
        <f t="array" ref="BF303">IFERROR(INDEX(BF$176:BF$274, SMALL(IF($AW$176:$AW$274="Claim", ROW(BF$176:BF$274)-MIN(ROW(BF$176:BF$274))+1, ""), ROW(H26))), "")</f>
        <v/>
      </c>
      <c r="BG303" s="1" t="str">
        <f t="array" ref="BG303">IFERROR(INDEX(BG$176:BG$274, SMALL(IF($AW$176:$AW$274="Claim", ROW(BG$176:BG$274)-MIN(ROW(BG$176:BG$274))+1, ""), ROW(I26))), "")</f>
        <v/>
      </c>
      <c r="BH303" s="1" t="str">
        <f t="array" ref="BH303">IFERROR(INDEX(BH$176:BH$274, SMALL(IF($AW$176:$AW$274="Claim", ROW(BH$176:BH$274)-MIN(ROW(BH$176:BH$274))+1, ""), ROW(J26))), "")</f>
        <v/>
      </c>
      <c r="BI303" s="1" t="str">
        <f t="array" ref="BI303">IFERROR(INDEX(BI$176:BI$274, SMALL(IF($AW$176:$AW$274="Claim", ROW(BI$176:BI$274)-MIN(ROW(BI$176:BI$274))+1, ""), ROW(K26))), "")</f>
        <v/>
      </c>
      <c r="BJ303" s="1" t="str">
        <f t="array" ref="BJ303">IFERROR(INDEX(BJ$176:BJ$274, SMALL(IF($AW$176:$AW$274="Claim", ROW(BJ$176:BJ$274)-MIN(ROW(BJ$176:BJ$274))+1, ""), ROW(L26))), "")</f>
        <v/>
      </c>
      <c r="BK303" s="1" t="str">
        <f t="array" ref="BK303">IFERROR(INDEX(BK$176:BK$274, SMALL(IF($AW$176:$AW$274="Claim", ROW(BK$176:BK$274)-MIN(ROW(BK$176:BK$274))+1, ""), ROW(M26))), "")</f>
        <v/>
      </c>
      <c r="BL303" s="1" t="str">
        <f t="array" ref="BL303">IFERROR(INDEX(BL$176:BL$274, SMALL(IF($AW$176:$AW$274="Claim", ROW(BL$176:BL$274)-MIN(ROW(BL$176:BL$274))+1, ""), ROW(N26))), "")</f>
        <v/>
      </c>
      <c r="BM303" s="1" t="str">
        <f t="array" ref="BM303">IFERROR(INDEX(BM$176:BM$274, SMALL(IF($AW$176:$AW$274="Claim", ROW(BM$176:BM$274)-MIN(ROW(BM$176:BM$274))+1, ""), ROW(O26))), "")</f>
        <v/>
      </c>
      <c r="BN303" s="1" t="str">
        <f t="array" ref="BN303">IFERROR(INDEX(BN$176:BN$274, SMALL(IF($AW$176:$AW$274="Claim", ROW(BN$176:BN$274)-MIN(ROW(BN$176:BN$274))+1, ""), ROW(P26))), "")</f>
        <v/>
      </c>
      <c r="BO303" s="1" t="str">
        <f t="array" ref="BO303">IFERROR(INDEX(BO$176:BO$274, SMALL(IF($AW$176:$AW$274="Claim", ROW(BO$176:BO$274)-MIN(ROW(BO$176:BO$274))+1, ""), ROW(Q26))), "")</f>
        <v/>
      </c>
      <c r="BP303" s="1" t="str">
        <f t="array" ref="BP303">IFERROR(INDEX(BP$176:BP$274, SMALL(IF($AW$176:$AW$274="Claim", ROW(BP$176:BP$274)-MIN(ROW(BP$176:BP$274))+1, ""), ROW(R26))), "")</f>
        <v/>
      </c>
      <c r="BQ303" s="1" t="str">
        <f t="array" ref="BQ303">IFERROR(INDEX(BQ$176:BQ$274, SMALL(IF($AW$176:$AW$274="Claim", ROW(BQ$176:BQ$274)-MIN(ROW(BQ$176:BQ$274))+1, ""), ROW(S26))), "")</f>
        <v/>
      </c>
      <c r="BR303" s="1" t="str">
        <f t="array" ref="BR303">IFERROR(INDEX(BR$176:BR$274, SMALL(IF($AW$176:$AW$274="Claim", ROW(BR$176:BR$274)-MIN(ROW(BR$176:BR$274))+1, ""), ROW(T26))), "")</f>
        <v/>
      </c>
      <c r="BS303" s="1" t="str">
        <f t="array" ref="BS303">IFERROR(INDEX(BS$176:BS$274, SMALL(IF($AW$176:$AW$274="Claim", ROW(BS$176:BS$274)-MIN(ROW(BS$176:BS$274))+1, ""), ROW(U26))), "")</f>
        <v/>
      </c>
      <c r="BT303" s="1" t="str">
        <f t="array" ref="BT303">IFERROR(INDEX(BT$176:BT$274, SMALL(IF($AW$176:$AW$274="Claim", ROW(BT$176:BT$274)-MIN(ROW(BT$176:BT$274))+1, ""), ROW(V26))), "")</f>
        <v/>
      </c>
      <c r="BU303" s="1" t="str">
        <f t="array" ref="BU303">IFERROR(INDEX(BU$176:BU$274, SMALL(IF($AW$176:$AW$274="Claim", ROW(BU$176:BU$274)-MIN(ROW(BU$176:BU$274))+1, ""), ROW(W26))), "")</f>
        <v/>
      </c>
      <c r="BV303" s="1" t="str">
        <f t="array" ref="BV303">IFERROR(INDEX(BV$176:BV$274, SMALL(IF($AW$176:$AW$274="Claim", ROW(BV$176:BV$274)-MIN(ROW(BV$176:BV$274))+1, ""), ROW(X26))), "")</f>
        <v/>
      </c>
      <c r="BW303" s="1" t="str">
        <f t="array" ref="BW303">IFERROR(INDEX(BW$176:BW$274, SMALL(IF($AW$176:$AW$274="Claim", ROW(BW$176:BW$274)-MIN(ROW(BW$176:BW$274))+1, ""), ROW(Y26))), "")</f>
        <v/>
      </c>
      <c r="BX303" s="1" t="str">
        <f t="array" ref="BX303">IFERROR(INDEX(BX$176:BX$274, SMALL(IF($AW$176:$AW$274="Claim", ROW(BX$176:BX$274)-MIN(ROW(BX$176:BX$274))+1, ""), ROW(Z26))), "")</f>
        <v/>
      </c>
      <c r="BY303" s="1" t="str">
        <f t="array" ref="BY303">IFERROR(INDEX(BY$176:BY$274, SMALL(IF($AW$176:$AW$274="Claim", ROW(BY$176:BY$274)-MIN(ROW(BY$176:BY$274))+1, ""), ROW(AA26))), "")</f>
        <v/>
      </c>
      <c r="BZ303" s="1" t="str">
        <f t="array" ref="BZ303">IFERROR(INDEX(BZ$176:BZ$274, SMALL(IF($AW$176:$AW$274="Claim", ROW(BZ$176:BZ$274)-MIN(ROW(BZ$176:BZ$274))+1, ""), ROW(AB26))), "")</f>
        <v/>
      </c>
      <c r="CA303" s="1" t="str">
        <f t="array" ref="CA303">IFERROR(INDEX(CA$176:CA$274, SMALL(IF($AW$176:$AW$274="Claim", ROW(CA$176:CA$274)-MIN(ROW(CA$176:CA$274))+1, ""), ROW(AC26))), "")</f>
        <v/>
      </c>
      <c r="CB303" s="1" t="str">
        <f t="array" ref="CB303">IFERROR(INDEX(CB$176:CB$274, SMALL(IF($AW$176:$AW$274="Claim", ROW(CB$176:CB$274)-MIN(ROW(CB$176:CB$274))+1, ""), ROW(AD26))), "")</f>
        <v/>
      </c>
      <c r="CC303" s="1" t="str">
        <f t="array" ref="CC303">IFERROR(INDEX(CC$176:CC$274, SMALL(IF($AW$176:$AW$274="Claim", ROW(CC$176:CC$274)-MIN(ROW(CC$176:CC$274))+1, ""), ROW(AE26))), "")</f>
        <v/>
      </c>
      <c r="CD303" s="1" t="str">
        <f t="array" ref="CD303">IFERROR(INDEX(CD$176:CD$274, SMALL(IF($AW$176:$AW$274="Claim", ROW(CD$176:CD$274)-MIN(ROW(CD$176:CD$274))+1, ""), ROW(AF26))), "")</f>
        <v/>
      </c>
      <c r="CE303" s="1" t="str">
        <f t="array" ref="CE303">IFERROR(INDEX(CE$176:CE$274, SMALL(IF($AW$176:$AW$274="Claim", ROW(CE$176:CE$274)-MIN(ROW(CE$176:CE$274))+1, ""), ROW(AG26))), "")</f>
        <v/>
      </c>
      <c r="CF303" s="1" t="str">
        <f t="array" ref="CF303">IFERROR(INDEX(CF$176:CF$274, SMALL(IF($AW$176:$AW$274="Claim", ROW(CF$176:CF$274)-MIN(ROW(CF$176:CF$274))+1, ""), ROW(AH26))), "")</f>
        <v/>
      </c>
      <c r="CG303" s="1" t="str">
        <f t="array" ref="CG303">IFERROR(INDEX(CG$176:CG$274, SMALL(IF($AW$176:$AW$274="Claim", ROW(CG$176:CG$274)-MIN(ROW(CG$176:CG$274))+1, ""), ROW(AI26))), "")</f>
        <v/>
      </c>
      <c r="CH303" s="1" t="str">
        <f t="array" ref="CH303">IFERROR(INDEX(CH$176:CH$274, SMALL(IF($AW$176:$AW$274="Claim", ROW(CH$176:CH$274)-MIN(ROW(CH$176:CH$274))+1, ""), ROW(AJ26))), "")</f>
        <v/>
      </c>
      <c r="CI303" s="1" t="str">
        <f t="array" ref="CI303">IFERROR(INDEX(CI$176:CI$274, SMALL(IF($AW$176:$AW$274="Claim", ROW(CI$176:CI$274)-MIN(ROW(CI$176:CI$274))+1, ""), ROW(AL26))), "")</f>
        <v/>
      </c>
    </row>
    <row r="304" spans="49:87" hidden="1" x14ac:dyDescent="0.2">
      <c r="AW304" s="1">
        <v>27</v>
      </c>
      <c r="AX304" s="288" t="str">
        <f t="array" ref="AX304">IFERROR(INDEX(AX$176:AX$274, SMALL(IF($AW$176:$AW$274="Claim", ROW(AX$176:AX$274)-MIN(ROW(AX$176:AX$274))+1, ""), ROW(A27))), "")</f>
        <v/>
      </c>
      <c r="AY304" s="288" t="str">
        <f t="array" ref="AY304">IFERROR(INDEX(AY$176:AY$274, SMALL(IF($AW$176:$AW$274="Claim", ROW(AY$176:AY$274)-MIN(ROW(AY$176:AY$274))+1, ""), ROW(B27))), "")</f>
        <v/>
      </c>
      <c r="AZ304" s="1" t="str">
        <f t="array" ref="AZ304">IFERROR(INDEX(AZ$176:AZ$278, SMALL(IF($AW$176:$AW$278="Claim", ROW(AZ$176:AZ$278)-MIN(ROW(AZ$176:AZ$278))+1, ""), ROW(B27))), "")</f>
        <v/>
      </c>
      <c r="BA304" s="1" t="str">
        <f t="array" ref="BA304">IFERROR(INDEX(BA$176:BA$274, SMALL(IF($AW$176:$AW$274="Claim", ROW(BA$176:BA$274)-MIN(ROW(BA$176:BA$274))+1, ""), ROW(C27))), "")</f>
        <v/>
      </c>
      <c r="BB304" s="1" t="str">
        <f t="array" ref="BB304">IFERROR(INDEX(BB$176:BB$274, SMALL(IF($AW$176:$AW$274="Claim", ROW(BB$176:BB$274)-MIN(ROW(BB$176:BB$274))+1, ""), ROW(D27))), "")</f>
        <v/>
      </c>
      <c r="BC304" s="1" t="str">
        <f t="array" ref="BC304">IFERROR(INDEX(BC$176:BC$274, SMALL(IF($AW$176:$AW$274="Claim", ROW(BC$176:BC$274)-MIN(ROW(BC$176:BC$274))+1, ""), ROW(E27))), "")</f>
        <v/>
      </c>
      <c r="BD304" s="1" t="str">
        <f t="array" ref="BD304">IFERROR(INDEX(BD$176:BD$274, SMALL(IF($AW$176:$AW$274="Claim", ROW(BD$176:BD$274)-MIN(ROW(BD$176:BD$274))+1, ""), ROW(F27))), "")</f>
        <v/>
      </c>
      <c r="BE304" s="1" t="str">
        <f t="array" ref="BE304">IFERROR(INDEX(BE$176:BE$274, SMALL(IF($AW$176:$AW$274="Claim", ROW(BE$176:BE$274)-MIN(ROW(BE$176:BE$274))+1, ""), ROW(G27))), "")</f>
        <v/>
      </c>
      <c r="BF304" s="1" t="str">
        <f t="array" ref="BF304">IFERROR(INDEX(BF$176:BF$274, SMALL(IF($AW$176:$AW$274="Claim", ROW(BF$176:BF$274)-MIN(ROW(BF$176:BF$274))+1, ""), ROW(H27))), "")</f>
        <v/>
      </c>
      <c r="BG304" s="1" t="str">
        <f t="array" ref="BG304">IFERROR(INDEX(BG$176:BG$274, SMALL(IF($AW$176:$AW$274="Claim", ROW(BG$176:BG$274)-MIN(ROW(BG$176:BG$274))+1, ""), ROW(I27))), "")</f>
        <v/>
      </c>
      <c r="BH304" s="1" t="str">
        <f t="array" ref="BH304">IFERROR(INDEX(BH$176:BH$274, SMALL(IF($AW$176:$AW$274="Claim", ROW(BH$176:BH$274)-MIN(ROW(BH$176:BH$274))+1, ""), ROW(J27))), "")</f>
        <v/>
      </c>
      <c r="BI304" s="1" t="str">
        <f t="array" ref="BI304">IFERROR(INDEX(BI$176:BI$274, SMALL(IF($AW$176:$AW$274="Claim", ROW(BI$176:BI$274)-MIN(ROW(BI$176:BI$274))+1, ""), ROW(K27))), "")</f>
        <v/>
      </c>
      <c r="BJ304" s="1" t="str">
        <f t="array" ref="BJ304">IFERROR(INDEX(BJ$176:BJ$274, SMALL(IF($AW$176:$AW$274="Claim", ROW(BJ$176:BJ$274)-MIN(ROW(BJ$176:BJ$274))+1, ""), ROW(L27))), "")</f>
        <v/>
      </c>
      <c r="BK304" s="1" t="str">
        <f t="array" ref="BK304">IFERROR(INDEX(BK$176:BK$274, SMALL(IF($AW$176:$AW$274="Claim", ROW(BK$176:BK$274)-MIN(ROW(BK$176:BK$274))+1, ""), ROW(M27))), "")</f>
        <v/>
      </c>
      <c r="BL304" s="1" t="str">
        <f t="array" ref="BL304">IFERROR(INDEX(BL$176:BL$274, SMALL(IF($AW$176:$AW$274="Claim", ROW(BL$176:BL$274)-MIN(ROW(BL$176:BL$274))+1, ""), ROW(N27))), "")</f>
        <v/>
      </c>
      <c r="BM304" s="1" t="str">
        <f t="array" ref="BM304">IFERROR(INDEX(BM$176:BM$274, SMALL(IF($AW$176:$AW$274="Claim", ROW(BM$176:BM$274)-MIN(ROW(BM$176:BM$274))+1, ""), ROW(O27))), "")</f>
        <v/>
      </c>
      <c r="BN304" s="1" t="str">
        <f t="array" ref="BN304">IFERROR(INDEX(BN$176:BN$274, SMALL(IF($AW$176:$AW$274="Claim", ROW(BN$176:BN$274)-MIN(ROW(BN$176:BN$274))+1, ""), ROW(P27))), "")</f>
        <v/>
      </c>
      <c r="BO304" s="1" t="str">
        <f t="array" ref="BO304">IFERROR(INDEX(BO$176:BO$274, SMALL(IF($AW$176:$AW$274="Claim", ROW(BO$176:BO$274)-MIN(ROW(BO$176:BO$274))+1, ""), ROW(Q27))), "")</f>
        <v/>
      </c>
      <c r="BP304" s="1" t="str">
        <f t="array" ref="BP304">IFERROR(INDEX(BP$176:BP$274, SMALL(IF($AW$176:$AW$274="Claim", ROW(BP$176:BP$274)-MIN(ROW(BP$176:BP$274))+1, ""), ROW(R27))), "")</f>
        <v/>
      </c>
      <c r="BQ304" s="1" t="str">
        <f t="array" ref="BQ304">IFERROR(INDEX(BQ$176:BQ$274, SMALL(IF($AW$176:$AW$274="Claim", ROW(BQ$176:BQ$274)-MIN(ROW(BQ$176:BQ$274))+1, ""), ROW(S27))), "")</f>
        <v/>
      </c>
      <c r="BR304" s="1" t="str">
        <f t="array" ref="BR304">IFERROR(INDEX(BR$176:BR$274, SMALL(IF($AW$176:$AW$274="Claim", ROW(BR$176:BR$274)-MIN(ROW(BR$176:BR$274))+1, ""), ROW(T27))), "")</f>
        <v/>
      </c>
      <c r="BS304" s="1" t="str">
        <f t="array" ref="BS304">IFERROR(INDEX(BS$176:BS$274, SMALL(IF($AW$176:$AW$274="Claim", ROW(BS$176:BS$274)-MIN(ROW(BS$176:BS$274))+1, ""), ROW(U27))), "")</f>
        <v/>
      </c>
      <c r="BT304" s="1" t="str">
        <f t="array" ref="BT304">IFERROR(INDEX(BT$176:BT$274, SMALL(IF($AW$176:$AW$274="Claim", ROW(BT$176:BT$274)-MIN(ROW(BT$176:BT$274))+1, ""), ROW(V27))), "")</f>
        <v/>
      </c>
      <c r="BU304" s="1" t="str">
        <f t="array" ref="BU304">IFERROR(INDEX(BU$176:BU$274, SMALL(IF($AW$176:$AW$274="Claim", ROW(BU$176:BU$274)-MIN(ROW(BU$176:BU$274))+1, ""), ROW(W27))), "")</f>
        <v/>
      </c>
      <c r="BV304" s="1" t="str">
        <f t="array" ref="BV304">IFERROR(INDEX(BV$176:BV$274, SMALL(IF($AW$176:$AW$274="Claim", ROW(BV$176:BV$274)-MIN(ROW(BV$176:BV$274))+1, ""), ROW(X27))), "")</f>
        <v/>
      </c>
      <c r="BW304" s="1" t="str">
        <f t="array" ref="BW304">IFERROR(INDEX(BW$176:BW$274, SMALL(IF($AW$176:$AW$274="Claim", ROW(BW$176:BW$274)-MIN(ROW(BW$176:BW$274))+1, ""), ROW(Y27))), "")</f>
        <v/>
      </c>
      <c r="BX304" s="1" t="str">
        <f t="array" ref="BX304">IFERROR(INDEX(BX$176:BX$274, SMALL(IF($AW$176:$AW$274="Claim", ROW(BX$176:BX$274)-MIN(ROW(BX$176:BX$274))+1, ""), ROW(Z27))), "")</f>
        <v/>
      </c>
      <c r="BY304" s="1" t="str">
        <f t="array" ref="BY304">IFERROR(INDEX(BY$176:BY$274, SMALL(IF($AW$176:$AW$274="Claim", ROW(BY$176:BY$274)-MIN(ROW(BY$176:BY$274))+1, ""), ROW(AA27))), "")</f>
        <v/>
      </c>
      <c r="BZ304" s="1" t="str">
        <f t="array" ref="BZ304">IFERROR(INDEX(BZ$176:BZ$274, SMALL(IF($AW$176:$AW$274="Claim", ROW(BZ$176:BZ$274)-MIN(ROW(BZ$176:BZ$274))+1, ""), ROW(AB27))), "")</f>
        <v/>
      </c>
      <c r="CA304" s="1" t="str">
        <f t="array" ref="CA304">IFERROR(INDEX(CA$176:CA$274, SMALL(IF($AW$176:$AW$274="Claim", ROW(CA$176:CA$274)-MIN(ROW(CA$176:CA$274))+1, ""), ROW(AC27))), "")</f>
        <v/>
      </c>
      <c r="CB304" s="1" t="str">
        <f t="array" ref="CB304">IFERROR(INDEX(CB$176:CB$274, SMALL(IF($AW$176:$AW$274="Claim", ROW(CB$176:CB$274)-MIN(ROW(CB$176:CB$274))+1, ""), ROW(AD27))), "")</f>
        <v/>
      </c>
      <c r="CC304" s="1" t="str">
        <f t="array" ref="CC304">IFERROR(INDEX(CC$176:CC$274, SMALL(IF($AW$176:$AW$274="Claim", ROW(CC$176:CC$274)-MIN(ROW(CC$176:CC$274))+1, ""), ROW(AE27))), "")</f>
        <v/>
      </c>
      <c r="CD304" s="1" t="str">
        <f t="array" ref="CD304">IFERROR(INDEX(CD$176:CD$274, SMALL(IF($AW$176:$AW$274="Claim", ROW(CD$176:CD$274)-MIN(ROW(CD$176:CD$274))+1, ""), ROW(AF27))), "")</f>
        <v/>
      </c>
      <c r="CE304" s="1" t="str">
        <f t="array" ref="CE304">IFERROR(INDEX(CE$176:CE$274, SMALL(IF($AW$176:$AW$274="Claim", ROW(CE$176:CE$274)-MIN(ROW(CE$176:CE$274))+1, ""), ROW(AG27))), "")</f>
        <v/>
      </c>
      <c r="CF304" s="1" t="str">
        <f t="array" ref="CF304">IFERROR(INDEX(CF$176:CF$274, SMALL(IF($AW$176:$AW$274="Claim", ROW(CF$176:CF$274)-MIN(ROW(CF$176:CF$274))+1, ""), ROW(AH27))), "")</f>
        <v/>
      </c>
      <c r="CG304" s="1" t="str">
        <f t="array" ref="CG304">IFERROR(INDEX(CG$176:CG$274, SMALL(IF($AW$176:$AW$274="Claim", ROW(CG$176:CG$274)-MIN(ROW(CG$176:CG$274))+1, ""), ROW(AI27))), "")</f>
        <v/>
      </c>
      <c r="CH304" s="1" t="str">
        <f t="array" ref="CH304">IFERROR(INDEX(CH$176:CH$274, SMALL(IF($AW$176:$AW$274="Claim", ROW(CH$176:CH$274)-MIN(ROW(CH$176:CH$274))+1, ""), ROW(AJ27))), "")</f>
        <v/>
      </c>
      <c r="CI304" s="1" t="str">
        <f t="array" ref="CI304">IFERROR(INDEX(CI$176:CI$274, SMALL(IF($AW$176:$AW$274="Claim", ROW(CI$176:CI$274)-MIN(ROW(CI$176:CI$274))+1, ""), ROW(AL27))), "")</f>
        <v/>
      </c>
    </row>
    <row r="305" spans="49:87" hidden="1" x14ac:dyDescent="0.2">
      <c r="AW305" s="1">
        <v>28</v>
      </c>
      <c r="AX305" s="288" t="str">
        <f t="array" ref="AX305">IFERROR(INDEX(AX$176:AX$274, SMALL(IF($AW$176:$AW$274="Claim", ROW(AX$176:AX$274)-MIN(ROW(AX$176:AX$274))+1, ""), ROW(A28))), "")</f>
        <v/>
      </c>
      <c r="AY305" s="288" t="str">
        <f t="array" ref="AY305">IFERROR(INDEX(AY$176:AY$274, SMALL(IF($AW$176:$AW$274="Claim", ROW(AY$176:AY$274)-MIN(ROW(AY$176:AY$274))+1, ""), ROW(B28))), "")</f>
        <v/>
      </c>
      <c r="AZ305" s="1" t="str">
        <f t="array" ref="AZ305">IFERROR(INDEX(AZ$176:AZ$278, SMALL(IF($AW$176:$AW$278="Claim", ROW(AZ$176:AZ$278)-MIN(ROW(AZ$176:AZ$278))+1, ""), ROW(B28))), "")</f>
        <v/>
      </c>
      <c r="BA305" s="1" t="str">
        <f t="array" ref="BA305">IFERROR(INDEX(BA$176:BA$274, SMALL(IF($AW$176:$AW$274="Claim", ROW(BA$176:BA$274)-MIN(ROW(BA$176:BA$274))+1, ""), ROW(C28))), "")</f>
        <v/>
      </c>
      <c r="BB305" s="1" t="str">
        <f t="array" ref="BB305">IFERROR(INDEX(BB$176:BB$274, SMALL(IF($AW$176:$AW$274="Claim", ROW(BB$176:BB$274)-MIN(ROW(BB$176:BB$274))+1, ""), ROW(D28))), "")</f>
        <v/>
      </c>
      <c r="BC305" s="1" t="str">
        <f t="array" ref="BC305">IFERROR(INDEX(BC$176:BC$274, SMALL(IF($AW$176:$AW$274="Claim", ROW(BC$176:BC$274)-MIN(ROW(BC$176:BC$274))+1, ""), ROW(E28))), "")</f>
        <v/>
      </c>
      <c r="BD305" s="1" t="str">
        <f t="array" ref="BD305">IFERROR(INDEX(BD$176:BD$274, SMALL(IF($AW$176:$AW$274="Claim", ROW(BD$176:BD$274)-MIN(ROW(BD$176:BD$274))+1, ""), ROW(F28))), "")</f>
        <v/>
      </c>
      <c r="BE305" s="1" t="str">
        <f t="array" ref="BE305">IFERROR(INDEX(BE$176:BE$274, SMALL(IF($AW$176:$AW$274="Claim", ROW(BE$176:BE$274)-MIN(ROW(BE$176:BE$274))+1, ""), ROW(G28))), "")</f>
        <v/>
      </c>
      <c r="BF305" s="1" t="str">
        <f t="array" ref="BF305">IFERROR(INDEX(BF$176:BF$274, SMALL(IF($AW$176:$AW$274="Claim", ROW(BF$176:BF$274)-MIN(ROW(BF$176:BF$274))+1, ""), ROW(H28))), "")</f>
        <v/>
      </c>
      <c r="BG305" s="1" t="str">
        <f t="array" ref="BG305">IFERROR(INDEX(BG$176:BG$274, SMALL(IF($AW$176:$AW$274="Claim", ROW(BG$176:BG$274)-MIN(ROW(BG$176:BG$274))+1, ""), ROW(I28))), "")</f>
        <v/>
      </c>
      <c r="BH305" s="1" t="str">
        <f t="array" ref="BH305">IFERROR(INDEX(BH$176:BH$274, SMALL(IF($AW$176:$AW$274="Claim", ROW(BH$176:BH$274)-MIN(ROW(BH$176:BH$274))+1, ""), ROW(J28))), "")</f>
        <v/>
      </c>
      <c r="BI305" s="1" t="str">
        <f t="array" ref="BI305">IFERROR(INDEX(BI$176:BI$274, SMALL(IF($AW$176:$AW$274="Claim", ROW(BI$176:BI$274)-MIN(ROW(BI$176:BI$274))+1, ""), ROW(K28))), "")</f>
        <v/>
      </c>
      <c r="BJ305" s="1" t="str">
        <f t="array" ref="BJ305">IFERROR(INDEX(BJ$176:BJ$274, SMALL(IF($AW$176:$AW$274="Claim", ROW(BJ$176:BJ$274)-MIN(ROW(BJ$176:BJ$274))+1, ""), ROW(L28))), "")</f>
        <v/>
      </c>
      <c r="BK305" s="1" t="str">
        <f t="array" ref="BK305">IFERROR(INDEX(BK$176:BK$274, SMALL(IF($AW$176:$AW$274="Claim", ROW(BK$176:BK$274)-MIN(ROW(BK$176:BK$274))+1, ""), ROW(M28))), "")</f>
        <v/>
      </c>
      <c r="BL305" s="1" t="str">
        <f t="array" ref="BL305">IFERROR(INDEX(BL$176:BL$274, SMALL(IF($AW$176:$AW$274="Claim", ROW(BL$176:BL$274)-MIN(ROW(BL$176:BL$274))+1, ""), ROW(N28))), "")</f>
        <v/>
      </c>
      <c r="BM305" s="1" t="str">
        <f t="array" ref="BM305">IFERROR(INDEX(BM$176:BM$274, SMALL(IF($AW$176:$AW$274="Claim", ROW(BM$176:BM$274)-MIN(ROW(BM$176:BM$274))+1, ""), ROW(O28))), "")</f>
        <v/>
      </c>
      <c r="BN305" s="1" t="str">
        <f t="array" ref="BN305">IFERROR(INDEX(BN$176:BN$274, SMALL(IF($AW$176:$AW$274="Claim", ROW(BN$176:BN$274)-MIN(ROW(BN$176:BN$274))+1, ""), ROW(P28))), "")</f>
        <v/>
      </c>
      <c r="BO305" s="1" t="str">
        <f t="array" ref="BO305">IFERROR(INDEX(BO$176:BO$274, SMALL(IF($AW$176:$AW$274="Claim", ROW(BO$176:BO$274)-MIN(ROW(BO$176:BO$274))+1, ""), ROW(Q28))), "")</f>
        <v/>
      </c>
      <c r="BP305" s="1" t="str">
        <f t="array" ref="BP305">IFERROR(INDEX(BP$176:BP$274, SMALL(IF($AW$176:$AW$274="Claim", ROW(BP$176:BP$274)-MIN(ROW(BP$176:BP$274))+1, ""), ROW(R28))), "")</f>
        <v/>
      </c>
      <c r="BQ305" s="1" t="str">
        <f t="array" ref="BQ305">IFERROR(INDEX(BQ$176:BQ$274, SMALL(IF($AW$176:$AW$274="Claim", ROW(BQ$176:BQ$274)-MIN(ROW(BQ$176:BQ$274))+1, ""), ROW(S28))), "")</f>
        <v/>
      </c>
      <c r="BR305" s="1" t="str">
        <f t="array" ref="BR305">IFERROR(INDEX(BR$176:BR$274, SMALL(IF($AW$176:$AW$274="Claim", ROW(BR$176:BR$274)-MIN(ROW(BR$176:BR$274))+1, ""), ROW(T28))), "")</f>
        <v/>
      </c>
      <c r="BS305" s="1" t="str">
        <f t="array" ref="BS305">IFERROR(INDEX(BS$176:BS$274, SMALL(IF($AW$176:$AW$274="Claim", ROW(BS$176:BS$274)-MIN(ROW(BS$176:BS$274))+1, ""), ROW(U28))), "")</f>
        <v/>
      </c>
      <c r="BT305" s="1" t="str">
        <f t="array" ref="BT305">IFERROR(INDEX(BT$176:BT$274, SMALL(IF($AW$176:$AW$274="Claim", ROW(BT$176:BT$274)-MIN(ROW(BT$176:BT$274))+1, ""), ROW(V28))), "")</f>
        <v/>
      </c>
      <c r="BU305" s="1" t="str">
        <f t="array" ref="BU305">IFERROR(INDEX(BU$176:BU$274, SMALL(IF($AW$176:$AW$274="Claim", ROW(BU$176:BU$274)-MIN(ROW(BU$176:BU$274))+1, ""), ROW(W28))), "")</f>
        <v/>
      </c>
      <c r="BV305" s="1" t="str">
        <f t="array" ref="BV305">IFERROR(INDEX(BV$176:BV$274, SMALL(IF($AW$176:$AW$274="Claim", ROW(BV$176:BV$274)-MIN(ROW(BV$176:BV$274))+1, ""), ROW(X28))), "")</f>
        <v/>
      </c>
      <c r="BW305" s="1" t="str">
        <f t="array" ref="BW305">IFERROR(INDEX(BW$176:BW$274, SMALL(IF($AW$176:$AW$274="Claim", ROW(BW$176:BW$274)-MIN(ROW(BW$176:BW$274))+1, ""), ROW(Y28))), "")</f>
        <v/>
      </c>
      <c r="BX305" s="1" t="str">
        <f t="array" ref="BX305">IFERROR(INDEX(BX$176:BX$274, SMALL(IF($AW$176:$AW$274="Claim", ROW(BX$176:BX$274)-MIN(ROW(BX$176:BX$274))+1, ""), ROW(Z28))), "")</f>
        <v/>
      </c>
      <c r="BY305" s="1" t="str">
        <f t="array" ref="BY305">IFERROR(INDEX(BY$176:BY$274, SMALL(IF($AW$176:$AW$274="Claim", ROW(BY$176:BY$274)-MIN(ROW(BY$176:BY$274))+1, ""), ROW(AA28))), "")</f>
        <v/>
      </c>
      <c r="BZ305" s="1" t="str">
        <f t="array" ref="BZ305">IFERROR(INDEX(BZ$176:BZ$274, SMALL(IF($AW$176:$AW$274="Claim", ROW(BZ$176:BZ$274)-MIN(ROW(BZ$176:BZ$274))+1, ""), ROW(AB28))), "")</f>
        <v/>
      </c>
      <c r="CA305" s="1" t="str">
        <f t="array" ref="CA305">IFERROR(INDEX(CA$176:CA$274, SMALL(IF($AW$176:$AW$274="Claim", ROW(CA$176:CA$274)-MIN(ROW(CA$176:CA$274))+1, ""), ROW(AC28))), "")</f>
        <v/>
      </c>
      <c r="CB305" s="1" t="str">
        <f t="array" ref="CB305">IFERROR(INDEX(CB$176:CB$274, SMALL(IF($AW$176:$AW$274="Claim", ROW(CB$176:CB$274)-MIN(ROW(CB$176:CB$274))+1, ""), ROW(AD28))), "")</f>
        <v/>
      </c>
      <c r="CC305" s="1" t="str">
        <f t="array" ref="CC305">IFERROR(INDEX(CC$176:CC$274, SMALL(IF($AW$176:$AW$274="Claim", ROW(CC$176:CC$274)-MIN(ROW(CC$176:CC$274))+1, ""), ROW(AE28))), "")</f>
        <v/>
      </c>
      <c r="CD305" s="1" t="str">
        <f t="array" ref="CD305">IFERROR(INDEX(CD$176:CD$274, SMALL(IF($AW$176:$AW$274="Claim", ROW(CD$176:CD$274)-MIN(ROW(CD$176:CD$274))+1, ""), ROW(AF28))), "")</f>
        <v/>
      </c>
      <c r="CE305" s="1" t="str">
        <f t="array" ref="CE305">IFERROR(INDEX(CE$176:CE$274, SMALL(IF($AW$176:$AW$274="Claim", ROW(CE$176:CE$274)-MIN(ROW(CE$176:CE$274))+1, ""), ROW(AG28))), "")</f>
        <v/>
      </c>
      <c r="CF305" s="1" t="str">
        <f t="array" ref="CF305">IFERROR(INDEX(CF$176:CF$274, SMALL(IF($AW$176:$AW$274="Claim", ROW(CF$176:CF$274)-MIN(ROW(CF$176:CF$274))+1, ""), ROW(AH28))), "")</f>
        <v/>
      </c>
      <c r="CG305" s="1" t="str">
        <f t="array" ref="CG305">IFERROR(INDEX(CG$176:CG$274, SMALL(IF($AW$176:$AW$274="Claim", ROW(CG$176:CG$274)-MIN(ROW(CG$176:CG$274))+1, ""), ROW(AI28))), "")</f>
        <v/>
      </c>
      <c r="CH305" s="1" t="str">
        <f t="array" ref="CH305">IFERROR(INDEX(CH$176:CH$274, SMALL(IF($AW$176:$AW$274="Claim", ROW(CH$176:CH$274)-MIN(ROW(CH$176:CH$274))+1, ""), ROW(AJ28))), "")</f>
        <v/>
      </c>
      <c r="CI305" s="1" t="str">
        <f t="array" ref="CI305">IFERROR(INDEX(CI$176:CI$274, SMALL(IF($AW$176:$AW$274="Claim", ROW(CI$176:CI$274)-MIN(ROW(CI$176:CI$274))+1, ""), ROW(AL28))), "")</f>
        <v/>
      </c>
    </row>
    <row r="306" spans="49:87" hidden="1" x14ac:dyDescent="0.2">
      <c r="AW306" s="1">
        <v>29</v>
      </c>
      <c r="AX306" s="288" t="str">
        <f t="array" ref="AX306">IFERROR(INDEX(AX$176:AX$274, SMALL(IF($AW$176:$AW$274="Claim", ROW(AX$176:AX$274)-MIN(ROW(AX$176:AX$274))+1, ""), ROW(A29))), "")</f>
        <v/>
      </c>
      <c r="AY306" s="288" t="str">
        <f t="array" ref="AY306">IFERROR(INDEX(AY$176:AY$274, SMALL(IF($AW$176:$AW$274="Claim", ROW(AY$176:AY$274)-MIN(ROW(AY$176:AY$274))+1, ""), ROW(B29))), "")</f>
        <v/>
      </c>
      <c r="AZ306" s="1" t="str">
        <f t="array" ref="AZ306">IFERROR(INDEX(AZ$176:AZ$278, SMALL(IF($AW$176:$AW$278="Claim", ROW(AZ$176:AZ$278)-MIN(ROW(AZ$176:AZ$278))+1, ""), ROW(B29))), "")</f>
        <v/>
      </c>
      <c r="BA306" s="1" t="str">
        <f t="array" ref="BA306">IFERROR(INDEX(BA$176:BA$274, SMALL(IF($AW$176:$AW$274="Claim", ROW(BA$176:BA$274)-MIN(ROW(BA$176:BA$274))+1, ""), ROW(C29))), "")</f>
        <v/>
      </c>
      <c r="BB306" s="1" t="str">
        <f t="array" ref="BB306">IFERROR(INDEX(BB$176:BB$274, SMALL(IF($AW$176:$AW$274="Claim", ROW(BB$176:BB$274)-MIN(ROW(BB$176:BB$274))+1, ""), ROW(D29))), "")</f>
        <v/>
      </c>
      <c r="BC306" s="1" t="str">
        <f t="array" ref="BC306">IFERROR(INDEX(BC$176:BC$274, SMALL(IF($AW$176:$AW$274="Claim", ROW(BC$176:BC$274)-MIN(ROW(BC$176:BC$274))+1, ""), ROW(E29))), "")</f>
        <v/>
      </c>
      <c r="BD306" s="1" t="str">
        <f t="array" ref="BD306">IFERROR(INDEX(BD$176:BD$274, SMALL(IF($AW$176:$AW$274="Claim", ROW(BD$176:BD$274)-MIN(ROW(BD$176:BD$274))+1, ""), ROW(F29))), "")</f>
        <v/>
      </c>
      <c r="BE306" s="1" t="str">
        <f t="array" ref="BE306">IFERROR(INDEX(BE$176:BE$274, SMALL(IF($AW$176:$AW$274="Claim", ROW(BE$176:BE$274)-MIN(ROW(BE$176:BE$274))+1, ""), ROW(G29))), "")</f>
        <v/>
      </c>
      <c r="BF306" s="1" t="str">
        <f t="array" ref="BF306">IFERROR(INDEX(BF$176:BF$274, SMALL(IF($AW$176:$AW$274="Claim", ROW(BF$176:BF$274)-MIN(ROW(BF$176:BF$274))+1, ""), ROW(H29))), "")</f>
        <v/>
      </c>
      <c r="BG306" s="1" t="str">
        <f t="array" ref="BG306">IFERROR(INDEX(BG$176:BG$274, SMALL(IF($AW$176:$AW$274="Claim", ROW(BG$176:BG$274)-MIN(ROW(BG$176:BG$274))+1, ""), ROW(I29))), "")</f>
        <v/>
      </c>
      <c r="BH306" s="1" t="str">
        <f t="array" ref="BH306">IFERROR(INDEX(BH$176:BH$274, SMALL(IF($AW$176:$AW$274="Claim", ROW(BH$176:BH$274)-MIN(ROW(BH$176:BH$274))+1, ""), ROW(J29))), "")</f>
        <v/>
      </c>
      <c r="BI306" s="1" t="str">
        <f t="array" ref="BI306">IFERROR(INDEX(BI$176:BI$274, SMALL(IF($AW$176:$AW$274="Claim", ROW(BI$176:BI$274)-MIN(ROW(BI$176:BI$274))+1, ""), ROW(K29))), "")</f>
        <v/>
      </c>
      <c r="BJ306" s="1" t="str">
        <f t="array" ref="BJ306">IFERROR(INDEX(BJ$176:BJ$274, SMALL(IF($AW$176:$AW$274="Claim", ROW(BJ$176:BJ$274)-MIN(ROW(BJ$176:BJ$274))+1, ""), ROW(L29))), "")</f>
        <v/>
      </c>
      <c r="BK306" s="1" t="str">
        <f t="array" ref="BK306">IFERROR(INDEX(BK$176:BK$274, SMALL(IF($AW$176:$AW$274="Claim", ROW(BK$176:BK$274)-MIN(ROW(BK$176:BK$274))+1, ""), ROW(M29))), "")</f>
        <v/>
      </c>
      <c r="BL306" s="1" t="str">
        <f t="array" ref="BL306">IFERROR(INDEX(BL$176:BL$274, SMALL(IF($AW$176:$AW$274="Claim", ROW(BL$176:BL$274)-MIN(ROW(BL$176:BL$274))+1, ""), ROW(N29))), "")</f>
        <v/>
      </c>
      <c r="BM306" s="1" t="str">
        <f t="array" ref="BM306">IFERROR(INDEX(BM$176:BM$274, SMALL(IF($AW$176:$AW$274="Claim", ROW(BM$176:BM$274)-MIN(ROW(BM$176:BM$274))+1, ""), ROW(O29))), "")</f>
        <v/>
      </c>
      <c r="BN306" s="1" t="str">
        <f t="array" ref="BN306">IFERROR(INDEX(BN$176:BN$274, SMALL(IF($AW$176:$AW$274="Claim", ROW(BN$176:BN$274)-MIN(ROW(BN$176:BN$274))+1, ""), ROW(P29))), "")</f>
        <v/>
      </c>
      <c r="BO306" s="1" t="str">
        <f t="array" ref="BO306">IFERROR(INDEX(BO$176:BO$274, SMALL(IF($AW$176:$AW$274="Claim", ROW(BO$176:BO$274)-MIN(ROW(BO$176:BO$274))+1, ""), ROW(Q29))), "")</f>
        <v/>
      </c>
      <c r="BP306" s="1" t="str">
        <f t="array" ref="BP306">IFERROR(INDEX(BP$176:BP$274, SMALL(IF($AW$176:$AW$274="Claim", ROW(BP$176:BP$274)-MIN(ROW(BP$176:BP$274))+1, ""), ROW(R29))), "")</f>
        <v/>
      </c>
      <c r="BQ306" s="1" t="str">
        <f t="array" ref="BQ306">IFERROR(INDEX(BQ$176:BQ$274, SMALL(IF($AW$176:$AW$274="Claim", ROW(BQ$176:BQ$274)-MIN(ROW(BQ$176:BQ$274))+1, ""), ROW(S29))), "")</f>
        <v/>
      </c>
      <c r="BR306" s="1" t="str">
        <f t="array" ref="BR306">IFERROR(INDEX(BR$176:BR$274, SMALL(IF($AW$176:$AW$274="Claim", ROW(BR$176:BR$274)-MIN(ROW(BR$176:BR$274))+1, ""), ROW(T29))), "")</f>
        <v/>
      </c>
      <c r="BS306" s="1" t="str">
        <f t="array" ref="BS306">IFERROR(INDEX(BS$176:BS$274, SMALL(IF($AW$176:$AW$274="Claim", ROW(BS$176:BS$274)-MIN(ROW(BS$176:BS$274))+1, ""), ROW(U29))), "")</f>
        <v/>
      </c>
      <c r="BT306" s="1" t="str">
        <f t="array" ref="BT306">IFERROR(INDEX(BT$176:BT$274, SMALL(IF($AW$176:$AW$274="Claim", ROW(BT$176:BT$274)-MIN(ROW(BT$176:BT$274))+1, ""), ROW(V29))), "")</f>
        <v/>
      </c>
      <c r="BU306" s="1" t="str">
        <f t="array" ref="BU306">IFERROR(INDEX(BU$176:BU$274, SMALL(IF($AW$176:$AW$274="Claim", ROW(BU$176:BU$274)-MIN(ROW(BU$176:BU$274))+1, ""), ROW(W29))), "")</f>
        <v/>
      </c>
      <c r="BV306" s="1" t="str">
        <f t="array" ref="BV306">IFERROR(INDEX(BV$176:BV$274, SMALL(IF($AW$176:$AW$274="Claim", ROW(BV$176:BV$274)-MIN(ROW(BV$176:BV$274))+1, ""), ROW(X29))), "")</f>
        <v/>
      </c>
      <c r="BW306" s="1" t="str">
        <f t="array" ref="BW306">IFERROR(INDEX(BW$176:BW$274, SMALL(IF($AW$176:$AW$274="Claim", ROW(BW$176:BW$274)-MIN(ROW(BW$176:BW$274))+1, ""), ROW(Y29))), "")</f>
        <v/>
      </c>
      <c r="BX306" s="1" t="str">
        <f t="array" ref="BX306">IFERROR(INDEX(BX$176:BX$274, SMALL(IF($AW$176:$AW$274="Claim", ROW(BX$176:BX$274)-MIN(ROW(BX$176:BX$274))+1, ""), ROW(Z29))), "")</f>
        <v/>
      </c>
      <c r="BY306" s="1" t="str">
        <f t="array" ref="BY306">IFERROR(INDEX(BY$176:BY$274, SMALL(IF($AW$176:$AW$274="Claim", ROW(BY$176:BY$274)-MIN(ROW(BY$176:BY$274))+1, ""), ROW(AA29))), "")</f>
        <v/>
      </c>
      <c r="BZ306" s="1" t="str">
        <f t="array" ref="BZ306">IFERROR(INDEX(BZ$176:BZ$274, SMALL(IF($AW$176:$AW$274="Claim", ROW(BZ$176:BZ$274)-MIN(ROW(BZ$176:BZ$274))+1, ""), ROW(AB29))), "")</f>
        <v/>
      </c>
      <c r="CA306" s="1" t="str">
        <f t="array" ref="CA306">IFERROR(INDEX(CA$176:CA$274, SMALL(IF($AW$176:$AW$274="Claim", ROW(CA$176:CA$274)-MIN(ROW(CA$176:CA$274))+1, ""), ROW(AC29))), "")</f>
        <v/>
      </c>
      <c r="CB306" s="1" t="str">
        <f t="array" ref="CB306">IFERROR(INDEX(CB$176:CB$274, SMALL(IF($AW$176:$AW$274="Claim", ROW(CB$176:CB$274)-MIN(ROW(CB$176:CB$274))+1, ""), ROW(AD29))), "")</f>
        <v/>
      </c>
      <c r="CC306" s="1" t="str">
        <f t="array" ref="CC306">IFERROR(INDEX(CC$176:CC$274, SMALL(IF($AW$176:$AW$274="Claim", ROW(CC$176:CC$274)-MIN(ROW(CC$176:CC$274))+1, ""), ROW(AE29))), "")</f>
        <v/>
      </c>
      <c r="CD306" s="1" t="str">
        <f t="array" ref="CD306">IFERROR(INDEX(CD$176:CD$274, SMALL(IF($AW$176:$AW$274="Claim", ROW(CD$176:CD$274)-MIN(ROW(CD$176:CD$274))+1, ""), ROW(AF29))), "")</f>
        <v/>
      </c>
      <c r="CE306" s="1" t="str">
        <f t="array" ref="CE306">IFERROR(INDEX(CE$176:CE$274, SMALL(IF($AW$176:$AW$274="Claim", ROW(CE$176:CE$274)-MIN(ROW(CE$176:CE$274))+1, ""), ROW(AG29))), "")</f>
        <v/>
      </c>
      <c r="CF306" s="1" t="str">
        <f t="array" ref="CF306">IFERROR(INDEX(CF$176:CF$274, SMALL(IF($AW$176:$AW$274="Claim", ROW(CF$176:CF$274)-MIN(ROW(CF$176:CF$274))+1, ""), ROW(AH29))), "")</f>
        <v/>
      </c>
      <c r="CG306" s="1" t="str">
        <f t="array" ref="CG306">IFERROR(INDEX(CG$176:CG$274, SMALL(IF($AW$176:$AW$274="Claim", ROW(CG$176:CG$274)-MIN(ROW(CG$176:CG$274))+1, ""), ROW(AI29))), "")</f>
        <v/>
      </c>
      <c r="CH306" s="1" t="str">
        <f t="array" ref="CH306">IFERROR(INDEX(CH$176:CH$274, SMALL(IF($AW$176:$AW$274="Claim", ROW(CH$176:CH$274)-MIN(ROW(CH$176:CH$274))+1, ""), ROW(AJ29))), "")</f>
        <v/>
      </c>
      <c r="CI306" s="1" t="str">
        <f t="array" ref="CI306">IFERROR(INDEX(CI$176:CI$274, SMALL(IF($AW$176:$AW$274="Claim", ROW(CI$176:CI$274)-MIN(ROW(CI$176:CI$274))+1, ""), ROW(AL29))), "")</f>
        <v/>
      </c>
    </row>
    <row r="307" spans="49:87" hidden="1" x14ac:dyDescent="0.2">
      <c r="AW307" s="1">
        <v>30</v>
      </c>
      <c r="AX307" s="288" t="str">
        <f t="array" ref="AX307">IFERROR(INDEX(AX$176:AX$274, SMALL(IF($AW$176:$AW$274="Claim", ROW(AX$176:AX$274)-MIN(ROW(AX$176:AX$274))+1, ""), ROW(A30))), "")</f>
        <v/>
      </c>
      <c r="AY307" s="288" t="str">
        <f t="array" ref="AY307">IFERROR(INDEX(AY$176:AY$274, SMALL(IF($AW$176:$AW$274="Claim", ROW(AY$176:AY$274)-MIN(ROW(AY$176:AY$274))+1, ""), ROW(B30))), "")</f>
        <v/>
      </c>
      <c r="AZ307" s="1" t="str">
        <f t="array" ref="AZ307">IFERROR(INDEX(AZ$176:AZ$278, SMALL(IF($AW$176:$AW$278="Claim", ROW(AZ$176:AZ$278)-MIN(ROW(AZ$176:AZ$278))+1, ""), ROW(B30))), "")</f>
        <v/>
      </c>
      <c r="BA307" s="1" t="str">
        <f t="array" ref="BA307">IFERROR(INDEX(BA$176:BA$274, SMALL(IF($AW$176:$AW$274="Claim", ROW(BA$176:BA$274)-MIN(ROW(BA$176:BA$274))+1, ""), ROW(C30))), "")</f>
        <v/>
      </c>
      <c r="BB307" s="1" t="str">
        <f t="array" ref="BB307">IFERROR(INDEX(BB$176:BB$274, SMALL(IF($AW$176:$AW$274="Claim", ROW(BB$176:BB$274)-MIN(ROW(BB$176:BB$274))+1, ""), ROW(D30))), "")</f>
        <v/>
      </c>
      <c r="BC307" s="1" t="str">
        <f t="array" ref="BC307">IFERROR(INDEX(BC$176:BC$274, SMALL(IF($AW$176:$AW$274="Claim", ROW(BC$176:BC$274)-MIN(ROW(BC$176:BC$274))+1, ""), ROW(E30))), "")</f>
        <v/>
      </c>
      <c r="BD307" s="1" t="str">
        <f t="array" ref="BD307">IFERROR(INDEX(BD$176:BD$274, SMALL(IF($AW$176:$AW$274="Claim", ROW(BD$176:BD$274)-MIN(ROW(BD$176:BD$274))+1, ""), ROW(F30))), "")</f>
        <v/>
      </c>
      <c r="BE307" s="1" t="str">
        <f t="array" ref="BE307">IFERROR(INDEX(BE$176:BE$274, SMALL(IF($AW$176:$AW$274="Claim", ROW(BE$176:BE$274)-MIN(ROW(BE$176:BE$274))+1, ""), ROW(G30))), "")</f>
        <v/>
      </c>
      <c r="BF307" s="1" t="str">
        <f t="array" ref="BF307">IFERROR(INDEX(BF$176:BF$274, SMALL(IF($AW$176:$AW$274="Claim", ROW(BF$176:BF$274)-MIN(ROW(BF$176:BF$274))+1, ""), ROW(H30))), "")</f>
        <v/>
      </c>
      <c r="BG307" s="1" t="str">
        <f t="array" ref="BG307">IFERROR(INDEX(BG$176:BG$274, SMALL(IF($AW$176:$AW$274="Claim", ROW(BG$176:BG$274)-MIN(ROW(BG$176:BG$274))+1, ""), ROW(I30))), "")</f>
        <v/>
      </c>
      <c r="BH307" s="1" t="str">
        <f t="array" ref="BH307">IFERROR(INDEX(BH$176:BH$274, SMALL(IF($AW$176:$AW$274="Claim", ROW(BH$176:BH$274)-MIN(ROW(BH$176:BH$274))+1, ""), ROW(J30))), "")</f>
        <v/>
      </c>
      <c r="BI307" s="1" t="str">
        <f t="array" ref="BI307">IFERROR(INDEX(BI$176:BI$274, SMALL(IF($AW$176:$AW$274="Claim", ROW(BI$176:BI$274)-MIN(ROW(BI$176:BI$274))+1, ""), ROW(K30))), "")</f>
        <v/>
      </c>
      <c r="BJ307" s="1" t="str">
        <f t="array" ref="BJ307">IFERROR(INDEX(BJ$176:BJ$274, SMALL(IF($AW$176:$AW$274="Claim", ROW(BJ$176:BJ$274)-MIN(ROW(BJ$176:BJ$274))+1, ""), ROW(L30))), "")</f>
        <v/>
      </c>
      <c r="BK307" s="1" t="str">
        <f t="array" ref="BK307">IFERROR(INDEX(BK$176:BK$274, SMALL(IF($AW$176:$AW$274="Claim", ROW(BK$176:BK$274)-MIN(ROW(BK$176:BK$274))+1, ""), ROW(M30))), "")</f>
        <v/>
      </c>
      <c r="BL307" s="1" t="str">
        <f t="array" ref="BL307">IFERROR(INDEX(BL$176:BL$274, SMALL(IF($AW$176:$AW$274="Claim", ROW(BL$176:BL$274)-MIN(ROW(BL$176:BL$274))+1, ""), ROW(N30))), "")</f>
        <v/>
      </c>
      <c r="BM307" s="1" t="str">
        <f t="array" ref="BM307">IFERROR(INDEX(BM$176:BM$274, SMALL(IF($AW$176:$AW$274="Claim", ROW(BM$176:BM$274)-MIN(ROW(BM$176:BM$274))+1, ""), ROW(O30))), "")</f>
        <v/>
      </c>
      <c r="BN307" s="1" t="str">
        <f t="array" ref="BN307">IFERROR(INDEX(BN$176:BN$274, SMALL(IF($AW$176:$AW$274="Claim", ROW(BN$176:BN$274)-MIN(ROW(BN$176:BN$274))+1, ""), ROW(P30))), "")</f>
        <v/>
      </c>
      <c r="BO307" s="1" t="str">
        <f t="array" ref="BO307">IFERROR(INDEX(BO$176:BO$274, SMALL(IF($AW$176:$AW$274="Claim", ROW(BO$176:BO$274)-MIN(ROW(BO$176:BO$274))+1, ""), ROW(Q30))), "")</f>
        <v/>
      </c>
      <c r="BP307" s="1" t="str">
        <f t="array" ref="BP307">IFERROR(INDEX(BP$176:BP$274, SMALL(IF($AW$176:$AW$274="Claim", ROW(BP$176:BP$274)-MIN(ROW(BP$176:BP$274))+1, ""), ROW(R30))), "")</f>
        <v/>
      </c>
      <c r="BQ307" s="1" t="str">
        <f t="array" ref="BQ307">IFERROR(INDEX(BQ$176:BQ$274, SMALL(IF($AW$176:$AW$274="Claim", ROW(BQ$176:BQ$274)-MIN(ROW(BQ$176:BQ$274))+1, ""), ROW(S30))), "")</f>
        <v/>
      </c>
      <c r="BR307" s="1" t="str">
        <f t="array" ref="BR307">IFERROR(INDEX(BR$176:BR$274, SMALL(IF($AW$176:$AW$274="Claim", ROW(BR$176:BR$274)-MIN(ROW(BR$176:BR$274))+1, ""), ROW(T30))), "")</f>
        <v/>
      </c>
      <c r="BS307" s="1" t="str">
        <f t="array" ref="BS307">IFERROR(INDEX(BS$176:BS$274, SMALL(IF($AW$176:$AW$274="Claim", ROW(BS$176:BS$274)-MIN(ROW(BS$176:BS$274))+1, ""), ROW(U30))), "")</f>
        <v/>
      </c>
      <c r="BT307" s="1" t="str">
        <f t="array" ref="BT307">IFERROR(INDEX(BT$176:BT$274, SMALL(IF($AW$176:$AW$274="Claim", ROW(BT$176:BT$274)-MIN(ROW(BT$176:BT$274))+1, ""), ROW(V30))), "")</f>
        <v/>
      </c>
      <c r="BU307" s="1" t="str">
        <f t="array" ref="BU307">IFERROR(INDEX(BU$176:BU$274, SMALL(IF($AW$176:$AW$274="Claim", ROW(BU$176:BU$274)-MIN(ROW(BU$176:BU$274))+1, ""), ROW(W30))), "")</f>
        <v/>
      </c>
      <c r="BV307" s="1" t="str">
        <f t="array" ref="BV307">IFERROR(INDEX(BV$176:BV$274, SMALL(IF($AW$176:$AW$274="Claim", ROW(BV$176:BV$274)-MIN(ROW(BV$176:BV$274))+1, ""), ROW(X30))), "")</f>
        <v/>
      </c>
      <c r="BW307" s="1" t="str">
        <f t="array" ref="BW307">IFERROR(INDEX(BW$176:BW$274, SMALL(IF($AW$176:$AW$274="Claim", ROW(BW$176:BW$274)-MIN(ROW(BW$176:BW$274))+1, ""), ROW(Y30))), "")</f>
        <v/>
      </c>
      <c r="BX307" s="1" t="str">
        <f t="array" ref="BX307">IFERROR(INDEX(BX$176:BX$274, SMALL(IF($AW$176:$AW$274="Claim", ROW(BX$176:BX$274)-MIN(ROW(BX$176:BX$274))+1, ""), ROW(Z30))), "")</f>
        <v/>
      </c>
      <c r="BY307" s="1" t="str">
        <f t="array" ref="BY307">IFERROR(INDEX(BY$176:BY$274, SMALL(IF($AW$176:$AW$274="Claim", ROW(BY$176:BY$274)-MIN(ROW(BY$176:BY$274))+1, ""), ROW(AA30))), "")</f>
        <v/>
      </c>
      <c r="BZ307" s="1" t="str">
        <f t="array" ref="BZ307">IFERROR(INDEX(BZ$176:BZ$274, SMALL(IF($AW$176:$AW$274="Claim", ROW(BZ$176:BZ$274)-MIN(ROW(BZ$176:BZ$274))+1, ""), ROW(AB30))), "")</f>
        <v/>
      </c>
      <c r="CA307" s="1" t="str">
        <f t="array" ref="CA307">IFERROR(INDEX(CA$176:CA$274, SMALL(IF($AW$176:$AW$274="Claim", ROW(CA$176:CA$274)-MIN(ROW(CA$176:CA$274))+1, ""), ROW(AC30))), "")</f>
        <v/>
      </c>
      <c r="CB307" s="1" t="str">
        <f t="array" ref="CB307">IFERROR(INDEX(CB$176:CB$274, SMALL(IF($AW$176:$AW$274="Claim", ROW(CB$176:CB$274)-MIN(ROW(CB$176:CB$274))+1, ""), ROW(AD30))), "")</f>
        <v/>
      </c>
      <c r="CC307" s="1" t="str">
        <f t="array" ref="CC307">IFERROR(INDEX(CC$176:CC$274, SMALL(IF($AW$176:$AW$274="Claim", ROW(CC$176:CC$274)-MIN(ROW(CC$176:CC$274))+1, ""), ROW(AE30))), "")</f>
        <v/>
      </c>
      <c r="CD307" s="1" t="str">
        <f t="array" ref="CD307">IFERROR(INDEX(CD$176:CD$274, SMALL(IF($AW$176:$AW$274="Claim", ROW(CD$176:CD$274)-MIN(ROW(CD$176:CD$274))+1, ""), ROW(AF30))), "")</f>
        <v/>
      </c>
      <c r="CE307" s="1" t="str">
        <f t="array" ref="CE307">IFERROR(INDEX(CE$176:CE$274, SMALL(IF($AW$176:$AW$274="Claim", ROW(CE$176:CE$274)-MIN(ROW(CE$176:CE$274))+1, ""), ROW(AG30))), "")</f>
        <v/>
      </c>
      <c r="CF307" s="1" t="str">
        <f t="array" ref="CF307">IFERROR(INDEX(CF$176:CF$274, SMALL(IF($AW$176:$AW$274="Claim", ROW(CF$176:CF$274)-MIN(ROW(CF$176:CF$274))+1, ""), ROW(AH30))), "")</f>
        <v/>
      </c>
      <c r="CG307" s="1" t="str">
        <f t="array" ref="CG307">IFERROR(INDEX(CG$176:CG$274, SMALL(IF($AW$176:$AW$274="Claim", ROW(CG$176:CG$274)-MIN(ROW(CG$176:CG$274))+1, ""), ROW(AI30))), "")</f>
        <v/>
      </c>
      <c r="CH307" s="1" t="str">
        <f t="array" ref="CH307">IFERROR(INDEX(CH$176:CH$274, SMALL(IF($AW$176:$AW$274="Claim", ROW(CH$176:CH$274)-MIN(ROW(CH$176:CH$274))+1, ""), ROW(AJ30))), "")</f>
        <v/>
      </c>
      <c r="CI307" s="1" t="str">
        <f t="array" ref="CI307">IFERROR(INDEX(CI$176:CI$274, SMALL(IF($AW$176:$AW$274="Claim", ROW(CI$176:CI$274)-MIN(ROW(CI$176:CI$274))+1, ""), ROW(AL30))), "")</f>
        <v/>
      </c>
    </row>
    <row r="308" spans="49:87" hidden="1" x14ac:dyDescent="0.2">
      <c r="AW308" s="1">
        <v>31</v>
      </c>
      <c r="AX308" s="288" t="str">
        <f t="array" ref="AX308">IFERROR(INDEX(AX$176:AX$274, SMALL(IF($AW$176:$AW$274="Claim", ROW(AX$176:AX$274)-MIN(ROW(AX$176:AX$274))+1, ""), ROW(A31))), "")</f>
        <v/>
      </c>
      <c r="AY308" s="288" t="str">
        <f t="array" ref="AY308">IFERROR(INDEX(AY$176:AY$274, SMALL(IF($AW$176:$AW$274="Claim", ROW(AY$176:AY$274)-MIN(ROW(AY$176:AY$274))+1, ""), ROW(B31))), "")</f>
        <v/>
      </c>
      <c r="AZ308" s="1" t="str">
        <f t="array" ref="AZ308">IFERROR(INDEX(AZ$176:AZ$278, SMALL(IF($AW$176:$AW$278="Claim", ROW(AZ$176:AZ$278)-MIN(ROW(AZ$176:AZ$278))+1, ""), ROW(B31))), "")</f>
        <v/>
      </c>
      <c r="BA308" s="1" t="str">
        <f t="array" ref="BA308">IFERROR(INDEX(BA$176:BA$274, SMALL(IF($AW$176:$AW$274="Claim", ROW(BA$176:BA$274)-MIN(ROW(BA$176:BA$274))+1, ""), ROW(C31))), "")</f>
        <v/>
      </c>
      <c r="BB308" s="1" t="str">
        <f t="array" ref="BB308">IFERROR(INDEX(BB$176:BB$274, SMALL(IF($AW$176:$AW$274="Claim", ROW(BB$176:BB$274)-MIN(ROW(BB$176:BB$274))+1, ""), ROW(D31))), "")</f>
        <v/>
      </c>
      <c r="BC308" s="1" t="str">
        <f t="array" ref="BC308">IFERROR(INDEX(BC$176:BC$274, SMALL(IF($AW$176:$AW$274="Claim", ROW(BC$176:BC$274)-MIN(ROW(BC$176:BC$274))+1, ""), ROW(E31))), "")</f>
        <v/>
      </c>
      <c r="BD308" s="1" t="str">
        <f t="array" ref="BD308">IFERROR(INDEX(BD$176:BD$274, SMALL(IF($AW$176:$AW$274="Claim", ROW(BD$176:BD$274)-MIN(ROW(BD$176:BD$274))+1, ""), ROW(F31))), "")</f>
        <v/>
      </c>
      <c r="BE308" s="1" t="str">
        <f t="array" ref="BE308">IFERROR(INDEX(BE$176:BE$274, SMALL(IF($AW$176:$AW$274="Claim", ROW(BE$176:BE$274)-MIN(ROW(BE$176:BE$274))+1, ""), ROW(G31))), "")</f>
        <v/>
      </c>
      <c r="BF308" s="1" t="str">
        <f t="array" ref="BF308">IFERROR(INDEX(BF$176:BF$274, SMALL(IF($AW$176:$AW$274="Claim", ROW(BF$176:BF$274)-MIN(ROW(BF$176:BF$274))+1, ""), ROW(H31))), "")</f>
        <v/>
      </c>
      <c r="BG308" s="1" t="str">
        <f t="array" ref="BG308">IFERROR(INDEX(BG$176:BG$274, SMALL(IF($AW$176:$AW$274="Claim", ROW(BG$176:BG$274)-MIN(ROW(BG$176:BG$274))+1, ""), ROW(I31))), "")</f>
        <v/>
      </c>
      <c r="BH308" s="1" t="str">
        <f t="array" ref="BH308">IFERROR(INDEX(BH$176:BH$274, SMALL(IF($AW$176:$AW$274="Claim", ROW(BH$176:BH$274)-MIN(ROW(BH$176:BH$274))+1, ""), ROW(J31))), "")</f>
        <v/>
      </c>
      <c r="BI308" s="1" t="str">
        <f t="array" ref="BI308">IFERROR(INDEX(BI$176:BI$274, SMALL(IF($AW$176:$AW$274="Claim", ROW(BI$176:BI$274)-MIN(ROW(BI$176:BI$274))+1, ""), ROW(K31))), "")</f>
        <v/>
      </c>
      <c r="BJ308" s="1" t="str">
        <f t="array" ref="BJ308">IFERROR(INDEX(BJ$176:BJ$274, SMALL(IF($AW$176:$AW$274="Claim", ROW(BJ$176:BJ$274)-MIN(ROW(BJ$176:BJ$274))+1, ""), ROW(L31))), "")</f>
        <v/>
      </c>
      <c r="BK308" s="1" t="str">
        <f t="array" ref="BK308">IFERROR(INDEX(BK$176:BK$274, SMALL(IF($AW$176:$AW$274="Claim", ROW(BK$176:BK$274)-MIN(ROW(BK$176:BK$274))+1, ""), ROW(M31))), "")</f>
        <v/>
      </c>
      <c r="BL308" s="1" t="str">
        <f t="array" ref="BL308">IFERROR(INDEX(BL$176:BL$274, SMALL(IF($AW$176:$AW$274="Claim", ROW(BL$176:BL$274)-MIN(ROW(BL$176:BL$274))+1, ""), ROW(N31))), "")</f>
        <v/>
      </c>
      <c r="BM308" s="1" t="str">
        <f t="array" ref="BM308">IFERROR(INDEX(BM$176:BM$274, SMALL(IF($AW$176:$AW$274="Claim", ROW(BM$176:BM$274)-MIN(ROW(BM$176:BM$274))+1, ""), ROW(O31))), "")</f>
        <v/>
      </c>
      <c r="BN308" s="1" t="str">
        <f t="array" ref="BN308">IFERROR(INDEX(BN$176:BN$274, SMALL(IF($AW$176:$AW$274="Claim", ROW(BN$176:BN$274)-MIN(ROW(BN$176:BN$274))+1, ""), ROW(P31))), "")</f>
        <v/>
      </c>
      <c r="BO308" s="1" t="str">
        <f t="array" ref="BO308">IFERROR(INDEX(BO$176:BO$274, SMALL(IF($AW$176:$AW$274="Claim", ROW(BO$176:BO$274)-MIN(ROW(BO$176:BO$274))+1, ""), ROW(Q31))), "")</f>
        <v/>
      </c>
      <c r="BP308" s="1" t="str">
        <f t="array" ref="BP308">IFERROR(INDEX(BP$176:BP$274, SMALL(IF($AW$176:$AW$274="Claim", ROW(BP$176:BP$274)-MIN(ROW(BP$176:BP$274))+1, ""), ROW(R31))), "")</f>
        <v/>
      </c>
      <c r="BQ308" s="1" t="str">
        <f t="array" ref="BQ308">IFERROR(INDEX(BQ$176:BQ$274, SMALL(IF($AW$176:$AW$274="Claim", ROW(BQ$176:BQ$274)-MIN(ROW(BQ$176:BQ$274))+1, ""), ROW(S31))), "")</f>
        <v/>
      </c>
      <c r="BR308" s="1" t="str">
        <f t="array" ref="BR308">IFERROR(INDEX(BR$176:BR$274, SMALL(IF($AW$176:$AW$274="Claim", ROW(BR$176:BR$274)-MIN(ROW(BR$176:BR$274))+1, ""), ROW(T31))), "")</f>
        <v/>
      </c>
      <c r="BS308" s="1" t="str">
        <f t="array" ref="BS308">IFERROR(INDEX(BS$176:BS$274, SMALL(IF($AW$176:$AW$274="Claim", ROW(BS$176:BS$274)-MIN(ROW(BS$176:BS$274))+1, ""), ROW(U31))), "")</f>
        <v/>
      </c>
      <c r="BT308" s="1" t="str">
        <f t="array" ref="BT308">IFERROR(INDEX(BT$176:BT$274, SMALL(IF($AW$176:$AW$274="Claim", ROW(BT$176:BT$274)-MIN(ROW(BT$176:BT$274))+1, ""), ROW(V31))), "")</f>
        <v/>
      </c>
      <c r="BU308" s="1" t="str">
        <f t="array" ref="BU308">IFERROR(INDEX(BU$176:BU$274, SMALL(IF($AW$176:$AW$274="Claim", ROW(BU$176:BU$274)-MIN(ROW(BU$176:BU$274))+1, ""), ROW(W31))), "")</f>
        <v/>
      </c>
      <c r="BV308" s="1" t="str">
        <f t="array" ref="BV308">IFERROR(INDEX(BV$176:BV$274, SMALL(IF($AW$176:$AW$274="Claim", ROW(BV$176:BV$274)-MIN(ROW(BV$176:BV$274))+1, ""), ROW(X31))), "")</f>
        <v/>
      </c>
      <c r="BW308" s="1" t="str">
        <f t="array" ref="BW308">IFERROR(INDEX(BW$176:BW$274, SMALL(IF($AW$176:$AW$274="Claim", ROW(BW$176:BW$274)-MIN(ROW(BW$176:BW$274))+1, ""), ROW(Y31))), "")</f>
        <v/>
      </c>
      <c r="BX308" s="1" t="str">
        <f t="array" ref="BX308">IFERROR(INDEX(BX$176:BX$274, SMALL(IF($AW$176:$AW$274="Claim", ROW(BX$176:BX$274)-MIN(ROW(BX$176:BX$274))+1, ""), ROW(Z31))), "")</f>
        <v/>
      </c>
      <c r="BY308" s="1" t="str">
        <f t="array" ref="BY308">IFERROR(INDEX(BY$176:BY$274, SMALL(IF($AW$176:$AW$274="Claim", ROW(BY$176:BY$274)-MIN(ROW(BY$176:BY$274))+1, ""), ROW(AA31))), "")</f>
        <v/>
      </c>
      <c r="BZ308" s="1" t="str">
        <f t="array" ref="BZ308">IFERROR(INDEX(BZ$176:BZ$274, SMALL(IF($AW$176:$AW$274="Claim", ROW(BZ$176:BZ$274)-MIN(ROW(BZ$176:BZ$274))+1, ""), ROW(AB31))), "")</f>
        <v/>
      </c>
      <c r="CA308" s="1" t="str">
        <f t="array" ref="CA308">IFERROR(INDEX(CA$176:CA$274, SMALL(IF($AW$176:$AW$274="Claim", ROW(CA$176:CA$274)-MIN(ROW(CA$176:CA$274))+1, ""), ROW(AC31))), "")</f>
        <v/>
      </c>
      <c r="CB308" s="1" t="str">
        <f t="array" ref="CB308">IFERROR(INDEX(CB$176:CB$274, SMALL(IF($AW$176:$AW$274="Claim", ROW(CB$176:CB$274)-MIN(ROW(CB$176:CB$274))+1, ""), ROW(AD31))), "")</f>
        <v/>
      </c>
      <c r="CC308" s="1" t="str">
        <f t="array" ref="CC308">IFERROR(INDEX(CC$176:CC$274, SMALL(IF($AW$176:$AW$274="Claim", ROW(CC$176:CC$274)-MIN(ROW(CC$176:CC$274))+1, ""), ROW(AE31))), "")</f>
        <v/>
      </c>
      <c r="CD308" s="1" t="str">
        <f t="array" ref="CD308">IFERROR(INDEX(CD$176:CD$274, SMALL(IF($AW$176:$AW$274="Claim", ROW(CD$176:CD$274)-MIN(ROW(CD$176:CD$274))+1, ""), ROW(AF31))), "")</f>
        <v/>
      </c>
      <c r="CE308" s="1" t="str">
        <f t="array" ref="CE308">IFERROR(INDEX(CE$176:CE$274, SMALL(IF($AW$176:$AW$274="Claim", ROW(CE$176:CE$274)-MIN(ROW(CE$176:CE$274))+1, ""), ROW(AG31))), "")</f>
        <v/>
      </c>
      <c r="CF308" s="1" t="str">
        <f t="array" ref="CF308">IFERROR(INDEX(CF$176:CF$274, SMALL(IF($AW$176:$AW$274="Claim", ROW(CF$176:CF$274)-MIN(ROW(CF$176:CF$274))+1, ""), ROW(AH31))), "")</f>
        <v/>
      </c>
      <c r="CG308" s="1" t="str">
        <f t="array" ref="CG308">IFERROR(INDEX(CG$176:CG$274, SMALL(IF($AW$176:$AW$274="Claim", ROW(CG$176:CG$274)-MIN(ROW(CG$176:CG$274))+1, ""), ROW(AI31))), "")</f>
        <v/>
      </c>
      <c r="CH308" s="1" t="str">
        <f t="array" ref="CH308">IFERROR(INDEX(CH$176:CH$274, SMALL(IF($AW$176:$AW$274="Claim", ROW(CH$176:CH$274)-MIN(ROW(CH$176:CH$274))+1, ""), ROW(AJ31))), "")</f>
        <v/>
      </c>
      <c r="CI308" s="1" t="str">
        <f t="array" ref="CI308">IFERROR(INDEX(CI$176:CI$274, SMALL(IF($AW$176:$AW$274="Claim", ROW(CI$176:CI$274)-MIN(ROW(CI$176:CI$274))+1, ""), ROW(AL31))), "")</f>
        <v/>
      </c>
    </row>
    <row r="309" spans="49:87" hidden="1" x14ac:dyDescent="0.2">
      <c r="AW309" s="1">
        <v>32</v>
      </c>
      <c r="AX309" s="288" t="str">
        <f t="array" ref="AX309">IFERROR(INDEX(AX$176:AX$274, SMALL(IF($AW$176:$AW$274="Claim", ROW(AX$176:AX$274)-MIN(ROW(AX$176:AX$274))+1, ""), ROW(A32))), "")</f>
        <v/>
      </c>
      <c r="AY309" s="288" t="str">
        <f t="array" ref="AY309">IFERROR(INDEX(AY$176:AY$274, SMALL(IF($AW$176:$AW$274="Claim", ROW(AY$176:AY$274)-MIN(ROW(AY$176:AY$274))+1, ""), ROW(B32))), "")</f>
        <v/>
      </c>
      <c r="AZ309" s="1" t="str">
        <f t="array" ref="AZ309">IFERROR(INDEX(AZ$176:AZ$278, SMALL(IF($AW$176:$AW$278="Claim", ROW(AZ$176:AZ$278)-MIN(ROW(AZ$176:AZ$278))+1, ""), ROW(B32))), "")</f>
        <v/>
      </c>
      <c r="BA309" s="1" t="str">
        <f t="array" ref="BA309">IFERROR(INDEX(BA$176:BA$274, SMALL(IF($AW$176:$AW$274="Claim", ROW(BA$176:BA$274)-MIN(ROW(BA$176:BA$274))+1, ""), ROW(C32))), "")</f>
        <v/>
      </c>
      <c r="BB309" s="1" t="str">
        <f t="array" ref="BB309">IFERROR(INDEX(BB$176:BB$274, SMALL(IF($AW$176:$AW$274="Claim", ROW(BB$176:BB$274)-MIN(ROW(BB$176:BB$274))+1, ""), ROW(D32))), "")</f>
        <v/>
      </c>
      <c r="BC309" s="1" t="str">
        <f t="array" ref="BC309">IFERROR(INDEX(BC$176:BC$274, SMALL(IF($AW$176:$AW$274="Claim", ROW(BC$176:BC$274)-MIN(ROW(BC$176:BC$274))+1, ""), ROW(E32))), "")</f>
        <v/>
      </c>
      <c r="BD309" s="1" t="str">
        <f t="array" ref="BD309">IFERROR(INDEX(BD$176:BD$274, SMALL(IF($AW$176:$AW$274="Claim", ROW(BD$176:BD$274)-MIN(ROW(BD$176:BD$274))+1, ""), ROW(F32))), "")</f>
        <v/>
      </c>
      <c r="BE309" s="1" t="str">
        <f t="array" ref="BE309">IFERROR(INDEX(BE$176:BE$274, SMALL(IF($AW$176:$AW$274="Claim", ROW(BE$176:BE$274)-MIN(ROW(BE$176:BE$274))+1, ""), ROW(G32))), "")</f>
        <v/>
      </c>
      <c r="BF309" s="1" t="str">
        <f t="array" ref="BF309">IFERROR(INDEX(BF$176:BF$274, SMALL(IF($AW$176:$AW$274="Claim", ROW(BF$176:BF$274)-MIN(ROW(BF$176:BF$274))+1, ""), ROW(H32))), "")</f>
        <v/>
      </c>
      <c r="BG309" s="1" t="str">
        <f t="array" ref="BG309">IFERROR(INDEX(BG$176:BG$274, SMALL(IF($AW$176:$AW$274="Claim", ROW(BG$176:BG$274)-MIN(ROW(BG$176:BG$274))+1, ""), ROW(I32))), "")</f>
        <v/>
      </c>
      <c r="BH309" s="1" t="str">
        <f t="array" ref="BH309">IFERROR(INDEX(BH$176:BH$274, SMALL(IF($AW$176:$AW$274="Claim", ROW(BH$176:BH$274)-MIN(ROW(BH$176:BH$274))+1, ""), ROW(J32))), "")</f>
        <v/>
      </c>
      <c r="BI309" s="1" t="str">
        <f t="array" ref="BI309">IFERROR(INDEX(BI$176:BI$274, SMALL(IF($AW$176:$AW$274="Claim", ROW(BI$176:BI$274)-MIN(ROW(BI$176:BI$274))+1, ""), ROW(K32))), "")</f>
        <v/>
      </c>
      <c r="BJ309" s="1" t="str">
        <f t="array" ref="BJ309">IFERROR(INDEX(BJ$176:BJ$274, SMALL(IF($AW$176:$AW$274="Claim", ROW(BJ$176:BJ$274)-MIN(ROW(BJ$176:BJ$274))+1, ""), ROW(L32))), "")</f>
        <v/>
      </c>
      <c r="BK309" s="1" t="str">
        <f t="array" ref="BK309">IFERROR(INDEX(BK$176:BK$274, SMALL(IF($AW$176:$AW$274="Claim", ROW(BK$176:BK$274)-MIN(ROW(BK$176:BK$274))+1, ""), ROW(M32))), "")</f>
        <v/>
      </c>
      <c r="BL309" s="1" t="str">
        <f t="array" ref="BL309">IFERROR(INDEX(BL$176:BL$274, SMALL(IF($AW$176:$AW$274="Claim", ROW(BL$176:BL$274)-MIN(ROW(BL$176:BL$274))+1, ""), ROW(N32))), "")</f>
        <v/>
      </c>
      <c r="BM309" s="1" t="str">
        <f t="array" ref="BM309">IFERROR(INDEX(BM$176:BM$274, SMALL(IF($AW$176:$AW$274="Claim", ROW(BM$176:BM$274)-MIN(ROW(BM$176:BM$274))+1, ""), ROW(O32))), "")</f>
        <v/>
      </c>
      <c r="BN309" s="1" t="str">
        <f t="array" ref="BN309">IFERROR(INDEX(BN$176:BN$274, SMALL(IF($AW$176:$AW$274="Claim", ROW(BN$176:BN$274)-MIN(ROW(BN$176:BN$274))+1, ""), ROW(P32))), "")</f>
        <v/>
      </c>
      <c r="BO309" s="1" t="str">
        <f t="array" ref="BO309">IFERROR(INDEX(BO$176:BO$274, SMALL(IF($AW$176:$AW$274="Claim", ROW(BO$176:BO$274)-MIN(ROW(BO$176:BO$274))+1, ""), ROW(Q32))), "")</f>
        <v/>
      </c>
      <c r="BP309" s="1" t="str">
        <f t="array" ref="BP309">IFERROR(INDEX(BP$176:BP$274, SMALL(IF($AW$176:$AW$274="Claim", ROW(BP$176:BP$274)-MIN(ROW(BP$176:BP$274))+1, ""), ROW(R32))), "")</f>
        <v/>
      </c>
      <c r="BQ309" s="1" t="str">
        <f t="array" ref="BQ309">IFERROR(INDEX(BQ$176:BQ$274, SMALL(IF($AW$176:$AW$274="Claim", ROW(BQ$176:BQ$274)-MIN(ROW(BQ$176:BQ$274))+1, ""), ROW(S32))), "")</f>
        <v/>
      </c>
      <c r="BR309" s="1" t="str">
        <f t="array" ref="BR309">IFERROR(INDEX(BR$176:BR$274, SMALL(IF($AW$176:$AW$274="Claim", ROW(BR$176:BR$274)-MIN(ROW(BR$176:BR$274))+1, ""), ROW(T32))), "")</f>
        <v/>
      </c>
      <c r="BS309" s="1" t="str">
        <f t="array" ref="BS309">IFERROR(INDEX(BS$176:BS$274, SMALL(IF($AW$176:$AW$274="Claim", ROW(BS$176:BS$274)-MIN(ROW(BS$176:BS$274))+1, ""), ROW(U32))), "")</f>
        <v/>
      </c>
      <c r="BT309" s="1" t="str">
        <f t="array" ref="BT309">IFERROR(INDEX(BT$176:BT$274, SMALL(IF($AW$176:$AW$274="Claim", ROW(BT$176:BT$274)-MIN(ROW(BT$176:BT$274))+1, ""), ROW(V32))), "")</f>
        <v/>
      </c>
      <c r="BU309" s="1" t="str">
        <f t="array" ref="BU309">IFERROR(INDEX(BU$176:BU$274, SMALL(IF($AW$176:$AW$274="Claim", ROW(BU$176:BU$274)-MIN(ROW(BU$176:BU$274))+1, ""), ROW(W32))), "")</f>
        <v/>
      </c>
      <c r="BV309" s="1" t="str">
        <f t="array" ref="BV309">IFERROR(INDEX(BV$176:BV$274, SMALL(IF($AW$176:$AW$274="Claim", ROW(BV$176:BV$274)-MIN(ROW(BV$176:BV$274))+1, ""), ROW(X32))), "")</f>
        <v/>
      </c>
      <c r="BW309" s="1" t="str">
        <f t="array" ref="BW309">IFERROR(INDEX(BW$176:BW$274, SMALL(IF($AW$176:$AW$274="Claim", ROW(BW$176:BW$274)-MIN(ROW(BW$176:BW$274))+1, ""), ROW(Y32))), "")</f>
        <v/>
      </c>
      <c r="BX309" s="1" t="str">
        <f t="array" ref="BX309">IFERROR(INDEX(BX$176:BX$274, SMALL(IF($AW$176:$AW$274="Claim", ROW(BX$176:BX$274)-MIN(ROW(BX$176:BX$274))+1, ""), ROW(Z32))), "")</f>
        <v/>
      </c>
      <c r="BY309" s="1" t="str">
        <f t="array" ref="BY309">IFERROR(INDEX(BY$176:BY$274, SMALL(IF($AW$176:$AW$274="Claim", ROW(BY$176:BY$274)-MIN(ROW(BY$176:BY$274))+1, ""), ROW(AA32))), "")</f>
        <v/>
      </c>
      <c r="BZ309" s="1" t="str">
        <f t="array" ref="BZ309">IFERROR(INDEX(BZ$176:BZ$274, SMALL(IF($AW$176:$AW$274="Claim", ROW(BZ$176:BZ$274)-MIN(ROW(BZ$176:BZ$274))+1, ""), ROW(AB32))), "")</f>
        <v/>
      </c>
      <c r="CA309" s="1" t="str">
        <f t="array" ref="CA309">IFERROR(INDEX(CA$176:CA$274, SMALL(IF($AW$176:$AW$274="Claim", ROW(CA$176:CA$274)-MIN(ROW(CA$176:CA$274))+1, ""), ROW(AC32))), "")</f>
        <v/>
      </c>
      <c r="CB309" s="1" t="str">
        <f t="array" ref="CB309">IFERROR(INDEX(CB$176:CB$274, SMALL(IF($AW$176:$AW$274="Claim", ROW(CB$176:CB$274)-MIN(ROW(CB$176:CB$274))+1, ""), ROW(AD32))), "")</f>
        <v/>
      </c>
      <c r="CC309" s="1" t="str">
        <f t="array" ref="CC309">IFERROR(INDEX(CC$176:CC$274, SMALL(IF($AW$176:$AW$274="Claim", ROW(CC$176:CC$274)-MIN(ROW(CC$176:CC$274))+1, ""), ROW(AE32))), "")</f>
        <v/>
      </c>
      <c r="CD309" s="1" t="str">
        <f t="array" ref="CD309">IFERROR(INDEX(CD$176:CD$274, SMALL(IF($AW$176:$AW$274="Claim", ROW(CD$176:CD$274)-MIN(ROW(CD$176:CD$274))+1, ""), ROW(AF32))), "")</f>
        <v/>
      </c>
      <c r="CE309" s="1" t="str">
        <f t="array" ref="CE309">IFERROR(INDEX(CE$176:CE$274, SMALL(IF($AW$176:$AW$274="Claim", ROW(CE$176:CE$274)-MIN(ROW(CE$176:CE$274))+1, ""), ROW(AG32))), "")</f>
        <v/>
      </c>
      <c r="CF309" s="1" t="str">
        <f t="array" ref="CF309">IFERROR(INDEX(CF$176:CF$274, SMALL(IF($AW$176:$AW$274="Claim", ROW(CF$176:CF$274)-MIN(ROW(CF$176:CF$274))+1, ""), ROW(AH32))), "")</f>
        <v/>
      </c>
      <c r="CG309" s="1" t="str">
        <f t="array" ref="CG309">IFERROR(INDEX(CG$176:CG$274, SMALL(IF($AW$176:$AW$274="Claim", ROW(CG$176:CG$274)-MIN(ROW(CG$176:CG$274))+1, ""), ROW(AI32))), "")</f>
        <v/>
      </c>
      <c r="CH309" s="1" t="str">
        <f t="array" ref="CH309">IFERROR(INDEX(CH$176:CH$274, SMALL(IF($AW$176:$AW$274="Claim", ROW(CH$176:CH$274)-MIN(ROW(CH$176:CH$274))+1, ""), ROW(AJ32))), "")</f>
        <v/>
      </c>
      <c r="CI309" s="1" t="str">
        <f t="array" ref="CI309">IFERROR(INDEX(CI$176:CI$274, SMALL(IF($AW$176:$AW$274="Claim", ROW(CI$176:CI$274)-MIN(ROW(CI$176:CI$274))+1, ""), ROW(AL32))), "")</f>
        <v/>
      </c>
    </row>
    <row r="310" spans="49:87" hidden="1" x14ac:dyDescent="0.2">
      <c r="AW310" s="1">
        <v>33</v>
      </c>
      <c r="AX310" s="288" t="str">
        <f t="array" ref="AX310">IFERROR(INDEX(AX$176:AX$274, SMALL(IF($AW$176:$AW$274="Claim", ROW(AX$176:AX$274)-MIN(ROW(AX$176:AX$274))+1, ""), ROW(A33))), "")</f>
        <v/>
      </c>
      <c r="AY310" s="288" t="str">
        <f t="array" ref="AY310">IFERROR(INDEX(AY$176:AY$274, SMALL(IF($AW$176:$AW$274="Claim", ROW(AY$176:AY$274)-MIN(ROW(AY$176:AY$274))+1, ""), ROW(B33))), "")</f>
        <v/>
      </c>
      <c r="AZ310" s="1" t="str">
        <f t="array" ref="AZ310">IFERROR(INDEX(AZ$176:AZ$278, SMALL(IF($AW$176:$AW$278="Claim", ROW(AZ$176:AZ$278)-MIN(ROW(AZ$176:AZ$278))+1, ""), ROW(B33))), "")</f>
        <v/>
      </c>
      <c r="BA310" s="1" t="str">
        <f t="array" ref="BA310">IFERROR(INDEX(BA$176:BA$274, SMALL(IF($AW$176:$AW$274="Claim", ROW(BA$176:BA$274)-MIN(ROW(BA$176:BA$274))+1, ""), ROW(C33))), "")</f>
        <v/>
      </c>
      <c r="BB310" s="1" t="str">
        <f t="array" ref="BB310">IFERROR(INDEX(BB$176:BB$274, SMALL(IF($AW$176:$AW$274="Claim", ROW(BB$176:BB$274)-MIN(ROW(BB$176:BB$274))+1, ""), ROW(D33))), "")</f>
        <v/>
      </c>
      <c r="BC310" s="1" t="str">
        <f t="array" ref="BC310">IFERROR(INDEX(BC$176:BC$274, SMALL(IF($AW$176:$AW$274="Claim", ROW(BC$176:BC$274)-MIN(ROW(BC$176:BC$274))+1, ""), ROW(E33))), "")</f>
        <v/>
      </c>
      <c r="BD310" s="1" t="str">
        <f t="array" ref="BD310">IFERROR(INDEX(BD$176:BD$274, SMALL(IF($AW$176:$AW$274="Claim", ROW(BD$176:BD$274)-MIN(ROW(BD$176:BD$274))+1, ""), ROW(F33))), "")</f>
        <v/>
      </c>
      <c r="BE310" s="1" t="str">
        <f t="array" ref="BE310">IFERROR(INDEX(BE$176:BE$274, SMALL(IF($AW$176:$AW$274="Claim", ROW(BE$176:BE$274)-MIN(ROW(BE$176:BE$274))+1, ""), ROW(G33))), "")</f>
        <v/>
      </c>
      <c r="BF310" s="1" t="str">
        <f t="array" ref="BF310">IFERROR(INDEX(BF$176:BF$274, SMALL(IF($AW$176:$AW$274="Claim", ROW(BF$176:BF$274)-MIN(ROW(BF$176:BF$274))+1, ""), ROW(H33))), "")</f>
        <v/>
      </c>
      <c r="BG310" s="1" t="str">
        <f t="array" ref="BG310">IFERROR(INDEX(BG$176:BG$274, SMALL(IF($AW$176:$AW$274="Claim", ROW(BG$176:BG$274)-MIN(ROW(BG$176:BG$274))+1, ""), ROW(I33))), "")</f>
        <v/>
      </c>
      <c r="BH310" s="1" t="str">
        <f t="array" ref="BH310">IFERROR(INDEX(BH$176:BH$274, SMALL(IF($AW$176:$AW$274="Claim", ROW(BH$176:BH$274)-MIN(ROW(BH$176:BH$274))+1, ""), ROW(J33))), "")</f>
        <v/>
      </c>
      <c r="BI310" s="1" t="str">
        <f t="array" ref="BI310">IFERROR(INDEX(BI$176:BI$274, SMALL(IF($AW$176:$AW$274="Claim", ROW(BI$176:BI$274)-MIN(ROW(BI$176:BI$274))+1, ""), ROW(K33))), "")</f>
        <v/>
      </c>
      <c r="BJ310" s="1" t="str">
        <f t="array" ref="BJ310">IFERROR(INDEX(BJ$176:BJ$274, SMALL(IF($AW$176:$AW$274="Claim", ROW(BJ$176:BJ$274)-MIN(ROW(BJ$176:BJ$274))+1, ""), ROW(L33))), "")</f>
        <v/>
      </c>
      <c r="BK310" s="1" t="str">
        <f t="array" ref="BK310">IFERROR(INDEX(BK$176:BK$274, SMALL(IF($AW$176:$AW$274="Claim", ROW(BK$176:BK$274)-MIN(ROW(BK$176:BK$274))+1, ""), ROW(M33))), "")</f>
        <v/>
      </c>
      <c r="BL310" s="1" t="str">
        <f t="array" ref="BL310">IFERROR(INDEX(BL$176:BL$274, SMALL(IF($AW$176:$AW$274="Claim", ROW(BL$176:BL$274)-MIN(ROW(BL$176:BL$274))+1, ""), ROW(N33))), "")</f>
        <v/>
      </c>
      <c r="BM310" s="1" t="str">
        <f t="array" ref="BM310">IFERROR(INDEX(BM$176:BM$274, SMALL(IF($AW$176:$AW$274="Claim", ROW(BM$176:BM$274)-MIN(ROW(BM$176:BM$274))+1, ""), ROW(O33))), "")</f>
        <v/>
      </c>
      <c r="BN310" s="1" t="str">
        <f t="array" ref="BN310">IFERROR(INDEX(BN$176:BN$274, SMALL(IF($AW$176:$AW$274="Claim", ROW(BN$176:BN$274)-MIN(ROW(BN$176:BN$274))+1, ""), ROW(P33))), "")</f>
        <v/>
      </c>
      <c r="BO310" s="1" t="str">
        <f t="array" ref="BO310">IFERROR(INDEX(BO$176:BO$274, SMALL(IF($AW$176:$AW$274="Claim", ROW(BO$176:BO$274)-MIN(ROW(BO$176:BO$274))+1, ""), ROW(Q33))), "")</f>
        <v/>
      </c>
      <c r="BP310" s="1" t="str">
        <f t="array" ref="BP310">IFERROR(INDEX(BP$176:BP$274, SMALL(IF($AW$176:$AW$274="Claim", ROW(BP$176:BP$274)-MIN(ROW(BP$176:BP$274))+1, ""), ROW(R33))), "")</f>
        <v/>
      </c>
      <c r="BQ310" s="1" t="str">
        <f t="array" ref="BQ310">IFERROR(INDEX(BQ$176:BQ$274, SMALL(IF($AW$176:$AW$274="Claim", ROW(BQ$176:BQ$274)-MIN(ROW(BQ$176:BQ$274))+1, ""), ROW(S33))), "")</f>
        <v/>
      </c>
      <c r="BR310" s="1" t="str">
        <f t="array" ref="BR310">IFERROR(INDEX(BR$176:BR$274, SMALL(IF($AW$176:$AW$274="Claim", ROW(BR$176:BR$274)-MIN(ROW(BR$176:BR$274))+1, ""), ROW(T33))), "")</f>
        <v/>
      </c>
      <c r="BS310" s="1" t="str">
        <f t="array" ref="BS310">IFERROR(INDEX(BS$176:BS$274, SMALL(IF($AW$176:$AW$274="Claim", ROW(BS$176:BS$274)-MIN(ROW(BS$176:BS$274))+1, ""), ROW(U33))), "")</f>
        <v/>
      </c>
      <c r="BT310" s="1" t="str">
        <f t="array" ref="BT310">IFERROR(INDEX(BT$176:BT$274, SMALL(IF($AW$176:$AW$274="Claim", ROW(BT$176:BT$274)-MIN(ROW(BT$176:BT$274))+1, ""), ROW(V33))), "")</f>
        <v/>
      </c>
      <c r="BU310" s="1" t="str">
        <f t="array" ref="BU310">IFERROR(INDEX(BU$176:BU$274, SMALL(IF($AW$176:$AW$274="Claim", ROW(BU$176:BU$274)-MIN(ROW(BU$176:BU$274))+1, ""), ROW(W33))), "")</f>
        <v/>
      </c>
      <c r="BV310" s="1" t="str">
        <f t="array" ref="BV310">IFERROR(INDEX(BV$176:BV$274, SMALL(IF($AW$176:$AW$274="Claim", ROW(BV$176:BV$274)-MIN(ROW(BV$176:BV$274))+1, ""), ROW(X33))), "")</f>
        <v/>
      </c>
      <c r="BW310" s="1" t="str">
        <f t="array" ref="BW310">IFERROR(INDEX(BW$176:BW$274, SMALL(IF($AW$176:$AW$274="Claim", ROW(BW$176:BW$274)-MIN(ROW(BW$176:BW$274))+1, ""), ROW(Y33))), "")</f>
        <v/>
      </c>
      <c r="BX310" s="1" t="str">
        <f t="array" ref="BX310">IFERROR(INDEX(BX$176:BX$274, SMALL(IF($AW$176:$AW$274="Claim", ROW(BX$176:BX$274)-MIN(ROW(BX$176:BX$274))+1, ""), ROW(Z33))), "")</f>
        <v/>
      </c>
      <c r="BY310" s="1" t="str">
        <f t="array" ref="BY310">IFERROR(INDEX(BY$176:BY$274, SMALL(IF($AW$176:$AW$274="Claim", ROW(BY$176:BY$274)-MIN(ROW(BY$176:BY$274))+1, ""), ROW(AA33))), "")</f>
        <v/>
      </c>
      <c r="BZ310" s="1" t="str">
        <f t="array" ref="BZ310">IFERROR(INDEX(BZ$176:BZ$274, SMALL(IF($AW$176:$AW$274="Claim", ROW(BZ$176:BZ$274)-MIN(ROW(BZ$176:BZ$274))+1, ""), ROW(AB33))), "")</f>
        <v/>
      </c>
      <c r="CA310" s="1" t="str">
        <f t="array" ref="CA310">IFERROR(INDEX(CA$176:CA$274, SMALL(IF($AW$176:$AW$274="Claim", ROW(CA$176:CA$274)-MIN(ROW(CA$176:CA$274))+1, ""), ROW(AC33))), "")</f>
        <v/>
      </c>
      <c r="CB310" s="1" t="str">
        <f t="array" ref="CB310">IFERROR(INDEX(CB$176:CB$274, SMALL(IF($AW$176:$AW$274="Claim", ROW(CB$176:CB$274)-MIN(ROW(CB$176:CB$274))+1, ""), ROW(AD33))), "")</f>
        <v/>
      </c>
      <c r="CC310" s="1" t="str">
        <f t="array" ref="CC310">IFERROR(INDEX(CC$176:CC$274, SMALL(IF($AW$176:$AW$274="Claim", ROW(CC$176:CC$274)-MIN(ROW(CC$176:CC$274))+1, ""), ROW(AE33))), "")</f>
        <v/>
      </c>
      <c r="CD310" s="1" t="str">
        <f t="array" ref="CD310">IFERROR(INDEX(CD$176:CD$274, SMALL(IF($AW$176:$AW$274="Claim", ROW(CD$176:CD$274)-MIN(ROW(CD$176:CD$274))+1, ""), ROW(AF33))), "")</f>
        <v/>
      </c>
      <c r="CE310" s="1" t="str">
        <f t="array" ref="CE310">IFERROR(INDEX(CE$176:CE$274, SMALL(IF($AW$176:$AW$274="Claim", ROW(CE$176:CE$274)-MIN(ROW(CE$176:CE$274))+1, ""), ROW(AG33))), "")</f>
        <v/>
      </c>
      <c r="CF310" s="1" t="str">
        <f t="array" ref="CF310">IFERROR(INDEX(CF$176:CF$274, SMALL(IF($AW$176:$AW$274="Claim", ROW(CF$176:CF$274)-MIN(ROW(CF$176:CF$274))+1, ""), ROW(AH33))), "")</f>
        <v/>
      </c>
      <c r="CG310" s="1" t="str">
        <f t="array" ref="CG310">IFERROR(INDEX(CG$176:CG$274, SMALL(IF($AW$176:$AW$274="Claim", ROW(CG$176:CG$274)-MIN(ROW(CG$176:CG$274))+1, ""), ROW(AI33))), "")</f>
        <v/>
      </c>
      <c r="CH310" s="1" t="str">
        <f t="array" ref="CH310">IFERROR(INDEX(CH$176:CH$274, SMALL(IF($AW$176:$AW$274="Claim", ROW(CH$176:CH$274)-MIN(ROW(CH$176:CH$274))+1, ""), ROW(AJ33))), "")</f>
        <v/>
      </c>
      <c r="CI310" s="1" t="str">
        <f t="array" ref="CI310">IFERROR(INDEX(CI$176:CI$274, SMALL(IF($AW$176:$AW$274="Claim", ROW(CI$176:CI$274)-MIN(ROW(CI$176:CI$274))+1, ""), ROW(AL33))), "")</f>
        <v/>
      </c>
    </row>
    <row r="311" spans="49:87" hidden="1" x14ac:dyDescent="0.2">
      <c r="AW311" s="1">
        <v>34</v>
      </c>
      <c r="AX311" s="288" t="str">
        <f t="array" ref="AX311">IFERROR(INDEX(AX$176:AX$274, SMALL(IF($AW$176:$AW$274="Claim", ROW(AX$176:AX$274)-MIN(ROW(AX$176:AX$274))+1, ""), ROW(A34))), "")</f>
        <v/>
      </c>
      <c r="AY311" s="288" t="str">
        <f t="array" ref="AY311">IFERROR(INDEX(AY$176:AY$274, SMALL(IF($AW$176:$AW$274="Claim", ROW(AY$176:AY$274)-MIN(ROW(AY$176:AY$274))+1, ""), ROW(B34))), "")</f>
        <v/>
      </c>
      <c r="AZ311" s="1" t="str">
        <f t="array" ref="AZ311">IFERROR(INDEX(AZ$176:AZ$278, SMALL(IF($AW$176:$AW$278="Claim", ROW(AZ$176:AZ$278)-MIN(ROW(AZ$176:AZ$278))+1, ""), ROW(B34))), "")</f>
        <v/>
      </c>
      <c r="BA311" s="1" t="str">
        <f t="array" ref="BA311">IFERROR(INDEX(BA$176:BA$274, SMALL(IF($AW$176:$AW$274="Claim", ROW(BA$176:BA$274)-MIN(ROW(BA$176:BA$274))+1, ""), ROW(C34))), "")</f>
        <v/>
      </c>
      <c r="BB311" s="1" t="str">
        <f t="array" ref="BB311">IFERROR(INDEX(BB$176:BB$274, SMALL(IF($AW$176:$AW$274="Claim", ROW(BB$176:BB$274)-MIN(ROW(BB$176:BB$274))+1, ""), ROW(D34))), "")</f>
        <v/>
      </c>
      <c r="BC311" s="1" t="str">
        <f t="array" ref="BC311">IFERROR(INDEX(BC$176:BC$274, SMALL(IF($AW$176:$AW$274="Claim", ROW(BC$176:BC$274)-MIN(ROW(BC$176:BC$274))+1, ""), ROW(E34))), "")</f>
        <v/>
      </c>
      <c r="BD311" s="1" t="str">
        <f t="array" ref="BD311">IFERROR(INDEX(BD$176:BD$274, SMALL(IF($AW$176:$AW$274="Claim", ROW(BD$176:BD$274)-MIN(ROW(BD$176:BD$274))+1, ""), ROW(F34))), "")</f>
        <v/>
      </c>
      <c r="BE311" s="1" t="str">
        <f t="array" ref="BE311">IFERROR(INDEX(BE$176:BE$274, SMALL(IF($AW$176:$AW$274="Claim", ROW(BE$176:BE$274)-MIN(ROW(BE$176:BE$274))+1, ""), ROW(G34))), "")</f>
        <v/>
      </c>
      <c r="BF311" s="1" t="str">
        <f t="array" ref="BF311">IFERROR(INDEX(BF$176:BF$274, SMALL(IF($AW$176:$AW$274="Claim", ROW(BF$176:BF$274)-MIN(ROW(BF$176:BF$274))+1, ""), ROW(H34))), "")</f>
        <v/>
      </c>
      <c r="BG311" s="1" t="str">
        <f t="array" ref="BG311">IFERROR(INDEX(BG$176:BG$274, SMALL(IF($AW$176:$AW$274="Claim", ROW(BG$176:BG$274)-MIN(ROW(BG$176:BG$274))+1, ""), ROW(I34))), "")</f>
        <v/>
      </c>
      <c r="BH311" s="1" t="str">
        <f t="array" ref="BH311">IFERROR(INDEX(BH$176:BH$274, SMALL(IF($AW$176:$AW$274="Claim", ROW(BH$176:BH$274)-MIN(ROW(BH$176:BH$274))+1, ""), ROW(J34))), "")</f>
        <v/>
      </c>
      <c r="BI311" s="1" t="str">
        <f t="array" ref="BI311">IFERROR(INDEX(BI$176:BI$274, SMALL(IF($AW$176:$AW$274="Claim", ROW(BI$176:BI$274)-MIN(ROW(BI$176:BI$274))+1, ""), ROW(K34))), "")</f>
        <v/>
      </c>
      <c r="BJ311" s="1" t="str">
        <f t="array" ref="BJ311">IFERROR(INDEX(BJ$176:BJ$274, SMALL(IF($AW$176:$AW$274="Claim", ROW(BJ$176:BJ$274)-MIN(ROW(BJ$176:BJ$274))+1, ""), ROW(L34))), "")</f>
        <v/>
      </c>
      <c r="BK311" s="1" t="str">
        <f t="array" ref="BK311">IFERROR(INDEX(BK$176:BK$274, SMALL(IF($AW$176:$AW$274="Claim", ROW(BK$176:BK$274)-MIN(ROW(BK$176:BK$274))+1, ""), ROW(M34))), "")</f>
        <v/>
      </c>
      <c r="BL311" s="1" t="str">
        <f t="array" ref="BL311">IFERROR(INDEX(BL$176:BL$274, SMALL(IF($AW$176:$AW$274="Claim", ROW(BL$176:BL$274)-MIN(ROW(BL$176:BL$274))+1, ""), ROW(N34))), "")</f>
        <v/>
      </c>
      <c r="BM311" s="1" t="str">
        <f t="array" ref="BM311">IFERROR(INDEX(BM$176:BM$274, SMALL(IF($AW$176:$AW$274="Claim", ROW(BM$176:BM$274)-MIN(ROW(BM$176:BM$274))+1, ""), ROW(O34))), "")</f>
        <v/>
      </c>
      <c r="BN311" s="1" t="str">
        <f t="array" ref="BN311">IFERROR(INDEX(BN$176:BN$274, SMALL(IF($AW$176:$AW$274="Claim", ROW(BN$176:BN$274)-MIN(ROW(BN$176:BN$274))+1, ""), ROW(P34))), "")</f>
        <v/>
      </c>
      <c r="BO311" s="1" t="str">
        <f t="array" ref="BO311">IFERROR(INDEX(BO$176:BO$274, SMALL(IF($AW$176:$AW$274="Claim", ROW(BO$176:BO$274)-MIN(ROW(BO$176:BO$274))+1, ""), ROW(Q34))), "")</f>
        <v/>
      </c>
      <c r="BP311" s="1" t="str">
        <f t="array" ref="BP311">IFERROR(INDEX(BP$176:BP$274, SMALL(IF($AW$176:$AW$274="Claim", ROW(BP$176:BP$274)-MIN(ROW(BP$176:BP$274))+1, ""), ROW(R34))), "")</f>
        <v/>
      </c>
      <c r="BQ311" s="1" t="str">
        <f t="array" ref="BQ311">IFERROR(INDEX(BQ$176:BQ$274, SMALL(IF($AW$176:$AW$274="Claim", ROW(BQ$176:BQ$274)-MIN(ROW(BQ$176:BQ$274))+1, ""), ROW(S34))), "")</f>
        <v/>
      </c>
      <c r="BR311" s="1" t="str">
        <f t="array" ref="BR311">IFERROR(INDEX(BR$176:BR$274, SMALL(IF($AW$176:$AW$274="Claim", ROW(BR$176:BR$274)-MIN(ROW(BR$176:BR$274))+1, ""), ROW(T34))), "")</f>
        <v/>
      </c>
      <c r="BS311" s="1" t="str">
        <f t="array" ref="BS311">IFERROR(INDEX(BS$176:BS$274, SMALL(IF($AW$176:$AW$274="Claim", ROW(BS$176:BS$274)-MIN(ROW(BS$176:BS$274))+1, ""), ROW(U34))), "")</f>
        <v/>
      </c>
      <c r="BT311" s="1" t="str">
        <f t="array" ref="BT311">IFERROR(INDEX(BT$176:BT$274, SMALL(IF($AW$176:$AW$274="Claim", ROW(BT$176:BT$274)-MIN(ROW(BT$176:BT$274))+1, ""), ROW(V34))), "")</f>
        <v/>
      </c>
      <c r="BU311" s="1" t="str">
        <f t="array" ref="BU311">IFERROR(INDEX(BU$176:BU$274, SMALL(IF($AW$176:$AW$274="Claim", ROW(BU$176:BU$274)-MIN(ROW(BU$176:BU$274))+1, ""), ROW(W34))), "")</f>
        <v/>
      </c>
      <c r="BV311" s="1" t="str">
        <f t="array" ref="BV311">IFERROR(INDEX(BV$176:BV$274, SMALL(IF($AW$176:$AW$274="Claim", ROW(BV$176:BV$274)-MIN(ROW(BV$176:BV$274))+1, ""), ROW(X34))), "")</f>
        <v/>
      </c>
      <c r="BW311" s="1" t="str">
        <f t="array" ref="BW311">IFERROR(INDEX(BW$176:BW$274, SMALL(IF($AW$176:$AW$274="Claim", ROW(BW$176:BW$274)-MIN(ROW(BW$176:BW$274))+1, ""), ROW(Y34))), "")</f>
        <v/>
      </c>
      <c r="BX311" s="1" t="str">
        <f t="array" ref="BX311">IFERROR(INDEX(BX$176:BX$274, SMALL(IF($AW$176:$AW$274="Claim", ROW(BX$176:BX$274)-MIN(ROW(BX$176:BX$274))+1, ""), ROW(Z34))), "")</f>
        <v/>
      </c>
      <c r="BY311" s="1" t="str">
        <f t="array" ref="BY311">IFERROR(INDEX(BY$176:BY$274, SMALL(IF($AW$176:$AW$274="Claim", ROW(BY$176:BY$274)-MIN(ROW(BY$176:BY$274))+1, ""), ROW(AA34))), "")</f>
        <v/>
      </c>
      <c r="BZ311" s="1" t="str">
        <f t="array" ref="BZ311">IFERROR(INDEX(BZ$176:BZ$274, SMALL(IF($AW$176:$AW$274="Claim", ROW(BZ$176:BZ$274)-MIN(ROW(BZ$176:BZ$274))+1, ""), ROW(AB34))), "")</f>
        <v/>
      </c>
      <c r="CA311" s="1" t="str">
        <f t="array" ref="CA311">IFERROR(INDEX(CA$176:CA$274, SMALL(IF($AW$176:$AW$274="Claim", ROW(CA$176:CA$274)-MIN(ROW(CA$176:CA$274))+1, ""), ROW(AC34))), "")</f>
        <v/>
      </c>
      <c r="CB311" s="1" t="str">
        <f t="array" ref="CB311">IFERROR(INDEX(CB$176:CB$274, SMALL(IF($AW$176:$AW$274="Claim", ROW(CB$176:CB$274)-MIN(ROW(CB$176:CB$274))+1, ""), ROW(AD34))), "")</f>
        <v/>
      </c>
      <c r="CC311" s="1" t="str">
        <f t="array" ref="CC311">IFERROR(INDEX(CC$176:CC$274, SMALL(IF($AW$176:$AW$274="Claim", ROW(CC$176:CC$274)-MIN(ROW(CC$176:CC$274))+1, ""), ROW(AE34))), "")</f>
        <v/>
      </c>
      <c r="CD311" s="1" t="str">
        <f t="array" ref="CD311">IFERROR(INDEX(CD$176:CD$274, SMALL(IF($AW$176:$AW$274="Claim", ROW(CD$176:CD$274)-MIN(ROW(CD$176:CD$274))+1, ""), ROW(AF34))), "")</f>
        <v/>
      </c>
      <c r="CE311" s="1" t="str">
        <f t="array" ref="CE311">IFERROR(INDEX(CE$176:CE$274, SMALL(IF($AW$176:$AW$274="Claim", ROW(CE$176:CE$274)-MIN(ROW(CE$176:CE$274))+1, ""), ROW(AG34))), "")</f>
        <v/>
      </c>
      <c r="CF311" s="1" t="str">
        <f t="array" ref="CF311">IFERROR(INDEX(CF$176:CF$274, SMALL(IF($AW$176:$AW$274="Claim", ROW(CF$176:CF$274)-MIN(ROW(CF$176:CF$274))+1, ""), ROW(AH34))), "")</f>
        <v/>
      </c>
      <c r="CG311" s="1" t="str">
        <f t="array" ref="CG311">IFERROR(INDEX(CG$176:CG$274, SMALL(IF($AW$176:$AW$274="Claim", ROW(CG$176:CG$274)-MIN(ROW(CG$176:CG$274))+1, ""), ROW(AI34))), "")</f>
        <v/>
      </c>
      <c r="CH311" s="1" t="str">
        <f t="array" ref="CH311">IFERROR(INDEX(CH$176:CH$274, SMALL(IF($AW$176:$AW$274="Claim", ROW(CH$176:CH$274)-MIN(ROW(CH$176:CH$274))+1, ""), ROW(AJ34))), "")</f>
        <v/>
      </c>
      <c r="CI311" s="1" t="str">
        <f t="array" ref="CI311">IFERROR(INDEX(CI$176:CI$274, SMALL(IF($AW$176:$AW$274="Claim", ROW(CI$176:CI$274)-MIN(ROW(CI$176:CI$274))+1, ""), ROW(AL34))), "")</f>
        <v/>
      </c>
    </row>
    <row r="312" spans="49:87" hidden="1" x14ac:dyDescent="0.2">
      <c r="AW312" s="1">
        <v>35</v>
      </c>
      <c r="AX312" s="288" t="str">
        <f t="array" ref="AX312">IFERROR(INDEX(AX$176:AX$274, SMALL(IF($AW$176:$AW$274="Claim", ROW(AX$176:AX$274)-MIN(ROW(AX$176:AX$274))+1, ""), ROW(A35))), "")</f>
        <v/>
      </c>
      <c r="AY312" s="288" t="str">
        <f t="array" ref="AY312">IFERROR(INDEX(AY$176:AY$274, SMALL(IF($AW$176:$AW$274="Claim", ROW(AY$176:AY$274)-MIN(ROW(AY$176:AY$274))+1, ""), ROW(B35))), "")</f>
        <v/>
      </c>
      <c r="AZ312" s="1" t="str">
        <f t="array" ref="AZ312">IFERROR(INDEX(AZ$176:AZ$278, SMALL(IF($AW$176:$AW$278="Claim", ROW(AZ$176:AZ$278)-MIN(ROW(AZ$176:AZ$278))+1, ""), ROW(B35))), "")</f>
        <v/>
      </c>
      <c r="BA312" s="1" t="str">
        <f t="array" ref="BA312">IFERROR(INDEX(BA$176:BA$274, SMALL(IF($AW$176:$AW$274="Claim", ROW(BA$176:BA$274)-MIN(ROW(BA$176:BA$274))+1, ""), ROW(C35))), "")</f>
        <v/>
      </c>
      <c r="BB312" s="1" t="str">
        <f t="array" ref="BB312">IFERROR(INDEX(BB$176:BB$274, SMALL(IF($AW$176:$AW$274="Claim", ROW(BB$176:BB$274)-MIN(ROW(BB$176:BB$274))+1, ""), ROW(D35))), "")</f>
        <v/>
      </c>
      <c r="BC312" s="1" t="str">
        <f t="array" ref="BC312">IFERROR(INDEX(BC$176:BC$274, SMALL(IF($AW$176:$AW$274="Claim", ROW(BC$176:BC$274)-MIN(ROW(BC$176:BC$274))+1, ""), ROW(E35))), "")</f>
        <v/>
      </c>
      <c r="BD312" s="1" t="str">
        <f t="array" ref="BD312">IFERROR(INDEX(BD$176:BD$274, SMALL(IF($AW$176:$AW$274="Claim", ROW(BD$176:BD$274)-MIN(ROW(BD$176:BD$274))+1, ""), ROW(F35))), "")</f>
        <v/>
      </c>
      <c r="BE312" s="1" t="str">
        <f t="array" ref="BE312">IFERROR(INDEX(BE$176:BE$274, SMALL(IF($AW$176:$AW$274="Claim", ROW(BE$176:BE$274)-MIN(ROW(BE$176:BE$274))+1, ""), ROW(G35))), "")</f>
        <v/>
      </c>
      <c r="BF312" s="1" t="str">
        <f t="array" ref="BF312">IFERROR(INDEX(BF$176:BF$274, SMALL(IF($AW$176:$AW$274="Claim", ROW(BF$176:BF$274)-MIN(ROW(BF$176:BF$274))+1, ""), ROW(H35))), "")</f>
        <v/>
      </c>
      <c r="BG312" s="1" t="str">
        <f t="array" ref="BG312">IFERROR(INDEX(BG$176:BG$274, SMALL(IF($AW$176:$AW$274="Claim", ROW(BG$176:BG$274)-MIN(ROW(BG$176:BG$274))+1, ""), ROW(I35))), "")</f>
        <v/>
      </c>
      <c r="BH312" s="1" t="str">
        <f t="array" ref="BH312">IFERROR(INDEX(BH$176:BH$274, SMALL(IF($AW$176:$AW$274="Claim", ROW(BH$176:BH$274)-MIN(ROW(BH$176:BH$274))+1, ""), ROW(J35))), "")</f>
        <v/>
      </c>
      <c r="BI312" s="1" t="str">
        <f t="array" ref="BI312">IFERROR(INDEX(BI$176:BI$274, SMALL(IF($AW$176:$AW$274="Claim", ROW(BI$176:BI$274)-MIN(ROW(BI$176:BI$274))+1, ""), ROW(K35))), "")</f>
        <v/>
      </c>
      <c r="BJ312" s="1" t="str">
        <f t="array" ref="BJ312">IFERROR(INDEX(BJ$176:BJ$274, SMALL(IF($AW$176:$AW$274="Claim", ROW(BJ$176:BJ$274)-MIN(ROW(BJ$176:BJ$274))+1, ""), ROW(L35))), "")</f>
        <v/>
      </c>
      <c r="BK312" s="1" t="str">
        <f t="array" ref="BK312">IFERROR(INDEX(BK$176:BK$274, SMALL(IF($AW$176:$AW$274="Claim", ROW(BK$176:BK$274)-MIN(ROW(BK$176:BK$274))+1, ""), ROW(M35))), "")</f>
        <v/>
      </c>
      <c r="BL312" s="1" t="str">
        <f t="array" ref="BL312">IFERROR(INDEX(BL$176:BL$274, SMALL(IF($AW$176:$AW$274="Claim", ROW(BL$176:BL$274)-MIN(ROW(BL$176:BL$274))+1, ""), ROW(N35))), "")</f>
        <v/>
      </c>
      <c r="BM312" s="1" t="str">
        <f t="array" ref="BM312">IFERROR(INDEX(BM$176:BM$274, SMALL(IF($AW$176:$AW$274="Claim", ROW(BM$176:BM$274)-MIN(ROW(BM$176:BM$274))+1, ""), ROW(O35))), "")</f>
        <v/>
      </c>
      <c r="BN312" s="1" t="str">
        <f t="array" ref="BN312">IFERROR(INDEX(BN$176:BN$274, SMALL(IF($AW$176:$AW$274="Claim", ROW(BN$176:BN$274)-MIN(ROW(BN$176:BN$274))+1, ""), ROW(P35))), "")</f>
        <v/>
      </c>
      <c r="BO312" s="1" t="str">
        <f t="array" ref="BO312">IFERROR(INDEX(BO$176:BO$274, SMALL(IF($AW$176:$AW$274="Claim", ROW(BO$176:BO$274)-MIN(ROW(BO$176:BO$274))+1, ""), ROW(Q35))), "")</f>
        <v/>
      </c>
      <c r="BP312" s="1" t="str">
        <f t="array" ref="BP312">IFERROR(INDEX(BP$176:BP$274, SMALL(IF($AW$176:$AW$274="Claim", ROW(BP$176:BP$274)-MIN(ROW(BP$176:BP$274))+1, ""), ROW(R35))), "")</f>
        <v/>
      </c>
      <c r="BQ312" s="1" t="str">
        <f t="array" ref="BQ312">IFERROR(INDEX(BQ$176:BQ$274, SMALL(IF($AW$176:$AW$274="Claim", ROW(BQ$176:BQ$274)-MIN(ROW(BQ$176:BQ$274))+1, ""), ROW(S35))), "")</f>
        <v/>
      </c>
      <c r="BR312" s="1" t="str">
        <f t="array" ref="BR312">IFERROR(INDEX(BR$176:BR$274, SMALL(IF($AW$176:$AW$274="Claim", ROW(BR$176:BR$274)-MIN(ROW(BR$176:BR$274))+1, ""), ROW(T35))), "")</f>
        <v/>
      </c>
      <c r="BS312" s="1" t="str">
        <f t="array" ref="BS312">IFERROR(INDEX(BS$176:BS$274, SMALL(IF($AW$176:$AW$274="Claim", ROW(BS$176:BS$274)-MIN(ROW(BS$176:BS$274))+1, ""), ROW(U35))), "")</f>
        <v/>
      </c>
      <c r="BT312" s="1" t="str">
        <f t="array" ref="BT312">IFERROR(INDEX(BT$176:BT$274, SMALL(IF($AW$176:$AW$274="Claim", ROW(BT$176:BT$274)-MIN(ROW(BT$176:BT$274))+1, ""), ROW(V35))), "")</f>
        <v/>
      </c>
      <c r="BU312" s="1" t="str">
        <f t="array" ref="BU312">IFERROR(INDEX(BU$176:BU$274, SMALL(IF($AW$176:$AW$274="Claim", ROW(BU$176:BU$274)-MIN(ROW(BU$176:BU$274))+1, ""), ROW(W35))), "")</f>
        <v/>
      </c>
      <c r="BV312" s="1" t="str">
        <f t="array" ref="BV312">IFERROR(INDEX(BV$176:BV$274, SMALL(IF($AW$176:$AW$274="Claim", ROW(BV$176:BV$274)-MIN(ROW(BV$176:BV$274))+1, ""), ROW(X35))), "")</f>
        <v/>
      </c>
      <c r="BW312" s="1" t="str">
        <f t="array" ref="BW312">IFERROR(INDEX(BW$176:BW$274, SMALL(IF($AW$176:$AW$274="Claim", ROW(BW$176:BW$274)-MIN(ROW(BW$176:BW$274))+1, ""), ROW(Y35))), "")</f>
        <v/>
      </c>
      <c r="BX312" s="1" t="str">
        <f t="array" ref="BX312">IFERROR(INDEX(BX$176:BX$274, SMALL(IF($AW$176:$AW$274="Claim", ROW(BX$176:BX$274)-MIN(ROW(BX$176:BX$274))+1, ""), ROW(Z35))), "")</f>
        <v/>
      </c>
      <c r="BY312" s="1" t="str">
        <f t="array" ref="BY312">IFERROR(INDEX(BY$176:BY$274, SMALL(IF($AW$176:$AW$274="Claim", ROW(BY$176:BY$274)-MIN(ROW(BY$176:BY$274))+1, ""), ROW(AA35))), "")</f>
        <v/>
      </c>
      <c r="BZ312" s="1" t="str">
        <f t="array" ref="BZ312">IFERROR(INDEX(BZ$176:BZ$274, SMALL(IF($AW$176:$AW$274="Claim", ROW(BZ$176:BZ$274)-MIN(ROW(BZ$176:BZ$274))+1, ""), ROW(AB35))), "")</f>
        <v/>
      </c>
      <c r="CA312" s="1" t="str">
        <f t="array" ref="CA312">IFERROR(INDEX(CA$176:CA$274, SMALL(IF($AW$176:$AW$274="Claim", ROW(CA$176:CA$274)-MIN(ROW(CA$176:CA$274))+1, ""), ROW(AC35))), "")</f>
        <v/>
      </c>
      <c r="CB312" s="1" t="str">
        <f t="array" ref="CB312">IFERROR(INDEX(CB$176:CB$274, SMALL(IF($AW$176:$AW$274="Claim", ROW(CB$176:CB$274)-MIN(ROW(CB$176:CB$274))+1, ""), ROW(AD35))), "")</f>
        <v/>
      </c>
      <c r="CC312" s="1" t="str">
        <f t="array" ref="CC312">IFERROR(INDEX(CC$176:CC$274, SMALL(IF($AW$176:$AW$274="Claim", ROW(CC$176:CC$274)-MIN(ROW(CC$176:CC$274))+1, ""), ROW(AE35))), "")</f>
        <v/>
      </c>
      <c r="CD312" s="1" t="str">
        <f t="array" ref="CD312">IFERROR(INDEX(CD$176:CD$274, SMALL(IF($AW$176:$AW$274="Claim", ROW(CD$176:CD$274)-MIN(ROW(CD$176:CD$274))+1, ""), ROW(AF35))), "")</f>
        <v/>
      </c>
      <c r="CE312" s="1" t="str">
        <f t="array" ref="CE312">IFERROR(INDEX(CE$176:CE$274, SMALL(IF($AW$176:$AW$274="Claim", ROW(CE$176:CE$274)-MIN(ROW(CE$176:CE$274))+1, ""), ROW(AG35))), "")</f>
        <v/>
      </c>
      <c r="CF312" s="1" t="str">
        <f t="array" ref="CF312">IFERROR(INDEX(CF$176:CF$274, SMALL(IF($AW$176:$AW$274="Claim", ROW(CF$176:CF$274)-MIN(ROW(CF$176:CF$274))+1, ""), ROW(AH35))), "")</f>
        <v/>
      </c>
      <c r="CG312" s="1" t="str">
        <f t="array" ref="CG312">IFERROR(INDEX(CG$176:CG$274, SMALL(IF($AW$176:$AW$274="Claim", ROW(CG$176:CG$274)-MIN(ROW(CG$176:CG$274))+1, ""), ROW(AI35))), "")</f>
        <v/>
      </c>
      <c r="CH312" s="1" t="str">
        <f t="array" ref="CH312">IFERROR(INDEX(CH$176:CH$274, SMALL(IF($AW$176:$AW$274="Claim", ROW(CH$176:CH$274)-MIN(ROW(CH$176:CH$274))+1, ""), ROW(AJ35))), "")</f>
        <v/>
      </c>
      <c r="CI312" s="1" t="str">
        <f t="array" ref="CI312">IFERROR(INDEX(CI$176:CI$274, SMALL(IF($AW$176:$AW$274="Claim", ROW(CI$176:CI$274)-MIN(ROW(CI$176:CI$274))+1, ""), ROW(AL35))), "")</f>
        <v/>
      </c>
    </row>
    <row r="313" spans="49:87" hidden="1" x14ac:dyDescent="0.2">
      <c r="AW313" s="1">
        <v>36</v>
      </c>
      <c r="AX313" s="288" t="str">
        <f t="array" ref="AX313">IFERROR(INDEX(AX$176:AX$274, SMALL(IF($AW$176:$AW$274="Claim", ROW(AX$176:AX$274)-MIN(ROW(AX$176:AX$274))+1, ""), ROW(A36))), "")</f>
        <v/>
      </c>
      <c r="AY313" s="288" t="str">
        <f t="array" ref="AY313">IFERROR(INDEX(AY$176:AY$274, SMALL(IF($AW$176:$AW$274="Claim", ROW(AY$176:AY$274)-MIN(ROW(AY$176:AY$274))+1, ""), ROW(B36))), "")</f>
        <v/>
      </c>
      <c r="AZ313" s="1" t="str">
        <f t="array" ref="AZ313">IFERROR(INDEX(AZ$176:AZ$278, SMALL(IF($AW$176:$AW$278="Claim", ROW(AZ$176:AZ$278)-MIN(ROW(AZ$176:AZ$278))+1, ""), ROW(B36))), "")</f>
        <v/>
      </c>
      <c r="BA313" s="1" t="str">
        <f t="array" ref="BA313">IFERROR(INDEX(BA$176:BA$274, SMALL(IF($AW$176:$AW$274="Claim", ROW(BA$176:BA$274)-MIN(ROW(BA$176:BA$274))+1, ""), ROW(C36))), "")</f>
        <v/>
      </c>
      <c r="BB313" s="1" t="str">
        <f t="array" ref="BB313">IFERROR(INDEX(BB$176:BB$274, SMALL(IF($AW$176:$AW$274="Claim", ROW(BB$176:BB$274)-MIN(ROW(BB$176:BB$274))+1, ""), ROW(D36))), "")</f>
        <v/>
      </c>
      <c r="BC313" s="1" t="str">
        <f t="array" ref="BC313">IFERROR(INDEX(BC$176:BC$274, SMALL(IF($AW$176:$AW$274="Claim", ROW(BC$176:BC$274)-MIN(ROW(BC$176:BC$274))+1, ""), ROW(E36))), "")</f>
        <v/>
      </c>
      <c r="BD313" s="1" t="str">
        <f t="array" ref="BD313">IFERROR(INDEX(BD$176:BD$274, SMALL(IF($AW$176:$AW$274="Claim", ROW(BD$176:BD$274)-MIN(ROW(BD$176:BD$274))+1, ""), ROW(F36))), "")</f>
        <v/>
      </c>
      <c r="BE313" s="1" t="str">
        <f t="array" ref="BE313">IFERROR(INDEX(BE$176:BE$274, SMALL(IF($AW$176:$AW$274="Claim", ROW(BE$176:BE$274)-MIN(ROW(BE$176:BE$274))+1, ""), ROW(G36))), "")</f>
        <v/>
      </c>
      <c r="BF313" s="1" t="str">
        <f t="array" ref="BF313">IFERROR(INDEX(BF$176:BF$274, SMALL(IF($AW$176:$AW$274="Claim", ROW(BF$176:BF$274)-MIN(ROW(BF$176:BF$274))+1, ""), ROW(H36))), "")</f>
        <v/>
      </c>
      <c r="BG313" s="1" t="str">
        <f t="array" ref="BG313">IFERROR(INDEX(BG$176:BG$274, SMALL(IF($AW$176:$AW$274="Claim", ROW(BG$176:BG$274)-MIN(ROW(BG$176:BG$274))+1, ""), ROW(I36))), "")</f>
        <v/>
      </c>
      <c r="BH313" s="1" t="str">
        <f t="array" ref="BH313">IFERROR(INDEX(BH$176:BH$274, SMALL(IF($AW$176:$AW$274="Claim", ROW(BH$176:BH$274)-MIN(ROW(BH$176:BH$274))+1, ""), ROW(J36))), "")</f>
        <v/>
      </c>
      <c r="BI313" s="1" t="str">
        <f t="array" ref="BI313">IFERROR(INDEX(BI$176:BI$274, SMALL(IF($AW$176:$AW$274="Claim", ROW(BI$176:BI$274)-MIN(ROW(BI$176:BI$274))+1, ""), ROW(K36))), "")</f>
        <v/>
      </c>
      <c r="BJ313" s="1" t="str">
        <f t="array" ref="BJ313">IFERROR(INDEX(BJ$176:BJ$274, SMALL(IF($AW$176:$AW$274="Claim", ROW(BJ$176:BJ$274)-MIN(ROW(BJ$176:BJ$274))+1, ""), ROW(L36))), "")</f>
        <v/>
      </c>
      <c r="BK313" s="1" t="str">
        <f t="array" ref="BK313">IFERROR(INDEX(BK$176:BK$274, SMALL(IF($AW$176:$AW$274="Claim", ROW(BK$176:BK$274)-MIN(ROW(BK$176:BK$274))+1, ""), ROW(M36))), "")</f>
        <v/>
      </c>
      <c r="BL313" s="1" t="str">
        <f t="array" ref="BL313">IFERROR(INDEX(BL$176:BL$274, SMALL(IF($AW$176:$AW$274="Claim", ROW(BL$176:BL$274)-MIN(ROW(BL$176:BL$274))+1, ""), ROW(N36))), "")</f>
        <v/>
      </c>
      <c r="BM313" s="1" t="str">
        <f t="array" ref="BM313">IFERROR(INDEX(BM$176:BM$274, SMALL(IF($AW$176:$AW$274="Claim", ROW(BM$176:BM$274)-MIN(ROW(BM$176:BM$274))+1, ""), ROW(O36))), "")</f>
        <v/>
      </c>
      <c r="BN313" s="1" t="str">
        <f t="array" ref="BN313">IFERROR(INDEX(BN$176:BN$274, SMALL(IF($AW$176:$AW$274="Claim", ROW(BN$176:BN$274)-MIN(ROW(BN$176:BN$274))+1, ""), ROW(P36))), "")</f>
        <v/>
      </c>
      <c r="BO313" s="1" t="str">
        <f t="array" ref="BO313">IFERROR(INDEX(BO$176:BO$274, SMALL(IF($AW$176:$AW$274="Claim", ROW(BO$176:BO$274)-MIN(ROW(BO$176:BO$274))+1, ""), ROW(Q36))), "")</f>
        <v/>
      </c>
      <c r="BP313" s="1" t="str">
        <f t="array" ref="BP313">IFERROR(INDEX(BP$176:BP$274, SMALL(IF($AW$176:$AW$274="Claim", ROW(BP$176:BP$274)-MIN(ROW(BP$176:BP$274))+1, ""), ROW(R36))), "")</f>
        <v/>
      </c>
      <c r="BQ313" s="1" t="str">
        <f t="array" ref="BQ313">IFERROR(INDEX(BQ$176:BQ$274, SMALL(IF($AW$176:$AW$274="Claim", ROW(BQ$176:BQ$274)-MIN(ROW(BQ$176:BQ$274))+1, ""), ROW(S36))), "")</f>
        <v/>
      </c>
      <c r="BR313" s="1" t="str">
        <f t="array" ref="BR313">IFERROR(INDEX(BR$176:BR$274, SMALL(IF($AW$176:$AW$274="Claim", ROW(BR$176:BR$274)-MIN(ROW(BR$176:BR$274))+1, ""), ROW(T36))), "")</f>
        <v/>
      </c>
      <c r="BS313" s="1" t="str">
        <f t="array" ref="BS313">IFERROR(INDEX(BS$176:BS$274, SMALL(IF($AW$176:$AW$274="Claim", ROW(BS$176:BS$274)-MIN(ROW(BS$176:BS$274))+1, ""), ROW(U36))), "")</f>
        <v/>
      </c>
      <c r="BT313" s="1" t="str">
        <f t="array" ref="BT313">IFERROR(INDEX(BT$176:BT$274, SMALL(IF($AW$176:$AW$274="Claim", ROW(BT$176:BT$274)-MIN(ROW(BT$176:BT$274))+1, ""), ROW(V36))), "")</f>
        <v/>
      </c>
      <c r="BU313" s="1" t="str">
        <f t="array" ref="BU313">IFERROR(INDEX(BU$176:BU$274, SMALL(IF($AW$176:$AW$274="Claim", ROW(BU$176:BU$274)-MIN(ROW(BU$176:BU$274))+1, ""), ROW(W36))), "")</f>
        <v/>
      </c>
      <c r="BV313" s="1" t="str">
        <f t="array" ref="BV313">IFERROR(INDEX(BV$176:BV$274, SMALL(IF($AW$176:$AW$274="Claim", ROW(BV$176:BV$274)-MIN(ROW(BV$176:BV$274))+1, ""), ROW(X36))), "")</f>
        <v/>
      </c>
      <c r="BW313" s="1" t="str">
        <f t="array" ref="BW313">IFERROR(INDEX(BW$176:BW$274, SMALL(IF($AW$176:$AW$274="Claim", ROW(BW$176:BW$274)-MIN(ROW(BW$176:BW$274))+1, ""), ROW(Y36))), "")</f>
        <v/>
      </c>
      <c r="BX313" s="1" t="str">
        <f t="array" ref="BX313">IFERROR(INDEX(BX$176:BX$274, SMALL(IF($AW$176:$AW$274="Claim", ROW(BX$176:BX$274)-MIN(ROW(BX$176:BX$274))+1, ""), ROW(Z36))), "")</f>
        <v/>
      </c>
      <c r="BY313" s="1" t="str">
        <f t="array" ref="BY313">IFERROR(INDEX(BY$176:BY$274, SMALL(IF($AW$176:$AW$274="Claim", ROW(BY$176:BY$274)-MIN(ROW(BY$176:BY$274))+1, ""), ROW(AA36))), "")</f>
        <v/>
      </c>
      <c r="BZ313" s="1" t="str">
        <f t="array" ref="BZ313">IFERROR(INDEX(BZ$176:BZ$274, SMALL(IF($AW$176:$AW$274="Claim", ROW(BZ$176:BZ$274)-MIN(ROW(BZ$176:BZ$274))+1, ""), ROW(AB36))), "")</f>
        <v/>
      </c>
      <c r="CA313" s="1" t="str">
        <f t="array" ref="CA313">IFERROR(INDEX(CA$176:CA$274, SMALL(IF($AW$176:$AW$274="Claim", ROW(CA$176:CA$274)-MIN(ROW(CA$176:CA$274))+1, ""), ROW(AC36))), "")</f>
        <v/>
      </c>
      <c r="CB313" s="1" t="str">
        <f t="array" ref="CB313">IFERROR(INDEX(CB$176:CB$274, SMALL(IF($AW$176:$AW$274="Claim", ROW(CB$176:CB$274)-MIN(ROW(CB$176:CB$274))+1, ""), ROW(AD36))), "")</f>
        <v/>
      </c>
      <c r="CC313" s="1" t="str">
        <f t="array" ref="CC313">IFERROR(INDEX(CC$176:CC$274, SMALL(IF($AW$176:$AW$274="Claim", ROW(CC$176:CC$274)-MIN(ROW(CC$176:CC$274))+1, ""), ROW(AE36))), "")</f>
        <v/>
      </c>
      <c r="CD313" s="1" t="str">
        <f t="array" ref="CD313">IFERROR(INDEX(CD$176:CD$274, SMALL(IF($AW$176:$AW$274="Claim", ROW(CD$176:CD$274)-MIN(ROW(CD$176:CD$274))+1, ""), ROW(AF36))), "")</f>
        <v/>
      </c>
      <c r="CE313" s="1" t="str">
        <f t="array" ref="CE313">IFERROR(INDEX(CE$176:CE$274, SMALL(IF($AW$176:$AW$274="Claim", ROW(CE$176:CE$274)-MIN(ROW(CE$176:CE$274))+1, ""), ROW(AG36))), "")</f>
        <v/>
      </c>
      <c r="CF313" s="1" t="str">
        <f t="array" ref="CF313">IFERROR(INDEX(CF$176:CF$274, SMALL(IF($AW$176:$AW$274="Claim", ROW(CF$176:CF$274)-MIN(ROW(CF$176:CF$274))+1, ""), ROW(AH36))), "")</f>
        <v/>
      </c>
      <c r="CG313" s="1" t="str">
        <f t="array" ref="CG313">IFERROR(INDEX(CG$176:CG$274, SMALL(IF($AW$176:$AW$274="Claim", ROW(CG$176:CG$274)-MIN(ROW(CG$176:CG$274))+1, ""), ROW(AI36))), "")</f>
        <v/>
      </c>
      <c r="CH313" s="1" t="str">
        <f t="array" ref="CH313">IFERROR(INDEX(CH$176:CH$274, SMALL(IF($AW$176:$AW$274="Claim", ROW(CH$176:CH$274)-MIN(ROW(CH$176:CH$274))+1, ""), ROW(AJ36))), "")</f>
        <v/>
      </c>
      <c r="CI313" s="1" t="str">
        <f t="array" ref="CI313">IFERROR(INDEX(CI$176:CI$274, SMALL(IF($AW$176:$AW$274="Claim", ROW(CI$176:CI$274)-MIN(ROW(CI$176:CI$274))+1, ""), ROW(AL36))), "")</f>
        <v/>
      </c>
    </row>
    <row r="314" spans="49:87" hidden="1" x14ac:dyDescent="0.2">
      <c r="AW314" s="1">
        <v>37</v>
      </c>
      <c r="AX314" s="288" t="str">
        <f t="array" ref="AX314">IFERROR(INDEX(AX$176:AX$274, SMALL(IF($AW$176:$AW$274="Claim", ROW(AX$176:AX$274)-MIN(ROW(AX$176:AX$274))+1, ""), ROW(A37))), "")</f>
        <v/>
      </c>
      <c r="AY314" s="288" t="str">
        <f t="array" ref="AY314">IFERROR(INDEX(AY$176:AY$274, SMALL(IF($AW$176:$AW$274="Claim", ROW(AY$176:AY$274)-MIN(ROW(AY$176:AY$274))+1, ""), ROW(B37))), "")</f>
        <v/>
      </c>
      <c r="AZ314" s="1" t="str">
        <f t="array" ref="AZ314">IFERROR(INDEX(AZ$176:AZ$278, SMALL(IF($AW$176:$AW$278="Claim", ROW(AZ$176:AZ$278)-MIN(ROW(AZ$176:AZ$278))+1, ""), ROW(B37))), "")</f>
        <v/>
      </c>
      <c r="BA314" s="1" t="str">
        <f t="array" ref="BA314">IFERROR(INDEX(BA$176:BA$274, SMALL(IF($AW$176:$AW$274="Claim", ROW(BA$176:BA$274)-MIN(ROW(BA$176:BA$274))+1, ""), ROW(C37))), "")</f>
        <v/>
      </c>
      <c r="BB314" s="1" t="str">
        <f t="array" ref="BB314">IFERROR(INDEX(BB$176:BB$274, SMALL(IF($AW$176:$AW$274="Claim", ROW(BB$176:BB$274)-MIN(ROW(BB$176:BB$274))+1, ""), ROW(D37))), "")</f>
        <v/>
      </c>
      <c r="BC314" s="1" t="str">
        <f t="array" ref="BC314">IFERROR(INDEX(BC$176:BC$274, SMALL(IF($AW$176:$AW$274="Claim", ROW(BC$176:BC$274)-MIN(ROW(BC$176:BC$274))+1, ""), ROW(E37))), "")</f>
        <v/>
      </c>
      <c r="BD314" s="1" t="str">
        <f t="array" ref="BD314">IFERROR(INDEX(BD$176:BD$274, SMALL(IF($AW$176:$AW$274="Claim", ROW(BD$176:BD$274)-MIN(ROW(BD$176:BD$274))+1, ""), ROW(F37))), "")</f>
        <v/>
      </c>
      <c r="BE314" s="1" t="str">
        <f t="array" ref="BE314">IFERROR(INDEX(BE$176:BE$274, SMALL(IF($AW$176:$AW$274="Claim", ROW(BE$176:BE$274)-MIN(ROW(BE$176:BE$274))+1, ""), ROW(G37))), "")</f>
        <v/>
      </c>
      <c r="BF314" s="1" t="str">
        <f t="array" ref="BF314">IFERROR(INDEX(BF$176:BF$274, SMALL(IF($AW$176:$AW$274="Claim", ROW(BF$176:BF$274)-MIN(ROW(BF$176:BF$274))+1, ""), ROW(H37))), "")</f>
        <v/>
      </c>
      <c r="BG314" s="1" t="str">
        <f t="array" ref="BG314">IFERROR(INDEX(BG$176:BG$274, SMALL(IF($AW$176:$AW$274="Claim", ROW(BG$176:BG$274)-MIN(ROW(BG$176:BG$274))+1, ""), ROW(I37))), "")</f>
        <v/>
      </c>
      <c r="BH314" s="1" t="str">
        <f t="array" ref="BH314">IFERROR(INDEX(BH$176:BH$274, SMALL(IF($AW$176:$AW$274="Claim", ROW(BH$176:BH$274)-MIN(ROW(BH$176:BH$274))+1, ""), ROW(J37))), "")</f>
        <v/>
      </c>
      <c r="BI314" s="1" t="str">
        <f t="array" ref="BI314">IFERROR(INDEX(BI$176:BI$274, SMALL(IF($AW$176:$AW$274="Claim", ROW(BI$176:BI$274)-MIN(ROW(BI$176:BI$274))+1, ""), ROW(K37))), "")</f>
        <v/>
      </c>
      <c r="BJ314" s="1" t="str">
        <f t="array" ref="BJ314">IFERROR(INDEX(BJ$176:BJ$274, SMALL(IF($AW$176:$AW$274="Claim", ROW(BJ$176:BJ$274)-MIN(ROW(BJ$176:BJ$274))+1, ""), ROW(L37))), "")</f>
        <v/>
      </c>
      <c r="BK314" s="1" t="str">
        <f t="array" ref="BK314">IFERROR(INDEX(BK$176:BK$274, SMALL(IF($AW$176:$AW$274="Claim", ROW(BK$176:BK$274)-MIN(ROW(BK$176:BK$274))+1, ""), ROW(M37))), "")</f>
        <v/>
      </c>
      <c r="BL314" s="1" t="str">
        <f t="array" ref="BL314">IFERROR(INDEX(BL$176:BL$274, SMALL(IF($AW$176:$AW$274="Claim", ROW(BL$176:BL$274)-MIN(ROW(BL$176:BL$274))+1, ""), ROW(N37))), "")</f>
        <v/>
      </c>
      <c r="BM314" s="1" t="str">
        <f t="array" ref="BM314">IFERROR(INDEX(BM$176:BM$274, SMALL(IF($AW$176:$AW$274="Claim", ROW(BM$176:BM$274)-MIN(ROW(BM$176:BM$274))+1, ""), ROW(O37))), "")</f>
        <v/>
      </c>
      <c r="BN314" s="1" t="str">
        <f t="array" ref="BN314">IFERROR(INDEX(BN$176:BN$274, SMALL(IF($AW$176:$AW$274="Claim", ROW(BN$176:BN$274)-MIN(ROW(BN$176:BN$274))+1, ""), ROW(P37))), "")</f>
        <v/>
      </c>
      <c r="BO314" s="1" t="str">
        <f t="array" ref="BO314">IFERROR(INDEX(BO$176:BO$274, SMALL(IF($AW$176:$AW$274="Claim", ROW(BO$176:BO$274)-MIN(ROW(BO$176:BO$274))+1, ""), ROW(Q37))), "")</f>
        <v/>
      </c>
      <c r="BP314" s="1" t="str">
        <f t="array" ref="BP314">IFERROR(INDEX(BP$176:BP$274, SMALL(IF($AW$176:$AW$274="Claim", ROW(BP$176:BP$274)-MIN(ROW(BP$176:BP$274))+1, ""), ROW(R37))), "")</f>
        <v/>
      </c>
      <c r="BQ314" s="1" t="str">
        <f t="array" ref="BQ314">IFERROR(INDEX(BQ$176:BQ$274, SMALL(IF($AW$176:$AW$274="Claim", ROW(BQ$176:BQ$274)-MIN(ROW(BQ$176:BQ$274))+1, ""), ROW(S37))), "")</f>
        <v/>
      </c>
      <c r="BR314" s="1" t="str">
        <f t="array" ref="BR314">IFERROR(INDEX(BR$176:BR$274, SMALL(IF($AW$176:$AW$274="Claim", ROW(BR$176:BR$274)-MIN(ROW(BR$176:BR$274))+1, ""), ROW(T37))), "")</f>
        <v/>
      </c>
      <c r="BS314" s="1" t="str">
        <f t="array" ref="BS314">IFERROR(INDEX(BS$176:BS$274, SMALL(IF($AW$176:$AW$274="Claim", ROW(BS$176:BS$274)-MIN(ROW(BS$176:BS$274))+1, ""), ROW(U37))), "")</f>
        <v/>
      </c>
      <c r="BT314" s="1" t="str">
        <f t="array" ref="BT314">IFERROR(INDEX(BT$176:BT$274, SMALL(IF($AW$176:$AW$274="Claim", ROW(BT$176:BT$274)-MIN(ROW(BT$176:BT$274))+1, ""), ROW(V37))), "")</f>
        <v/>
      </c>
      <c r="BU314" s="1" t="str">
        <f t="array" ref="BU314">IFERROR(INDEX(BU$176:BU$274, SMALL(IF($AW$176:$AW$274="Claim", ROW(BU$176:BU$274)-MIN(ROW(BU$176:BU$274))+1, ""), ROW(W37))), "")</f>
        <v/>
      </c>
      <c r="BV314" s="1" t="str">
        <f t="array" ref="BV314">IFERROR(INDEX(BV$176:BV$274, SMALL(IF($AW$176:$AW$274="Claim", ROW(BV$176:BV$274)-MIN(ROW(BV$176:BV$274))+1, ""), ROW(X37))), "")</f>
        <v/>
      </c>
      <c r="BW314" s="1" t="str">
        <f t="array" ref="BW314">IFERROR(INDEX(BW$176:BW$274, SMALL(IF($AW$176:$AW$274="Claim", ROW(BW$176:BW$274)-MIN(ROW(BW$176:BW$274))+1, ""), ROW(Y37))), "")</f>
        <v/>
      </c>
      <c r="BX314" s="1" t="str">
        <f t="array" ref="BX314">IFERROR(INDEX(BX$176:BX$274, SMALL(IF($AW$176:$AW$274="Claim", ROW(BX$176:BX$274)-MIN(ROW(BX$176:BX$274))+1, ""), ROW(Z37))), "")</f>
        <v/>
      </c>
      <c r="BY314" s="1" t="str">
        <f t="array" ref="BY314">IFERROR(INDEX(BY$176:BY$274, SMALL(IF($AW$176:$AW$274="Claim", ROW(BY$176:BY$274)-MIN(ROW(BY$176:BY$274))+1, ""), ROW(AA37))), "")</f>
        <v/>
      </c>
      <c r="BZ314" s="1" t="str">
        <f t="array" ref="BZ314">IFERROR(INDEX(BZ$176:BZ$274, SMALL(IF($AW$176:$AW$274="Claim", ROW(BZ$176:BZ$274)-MIN(ROW(BZ$176:BZ$274))+1, ""), ROW(AB37))), "")</f>
        <v/>
      </c>
      <c r="CA314" s="1" t="str">
        <f t="array" ref="CA314">IFERROR(INDEX(CA$176:CA$274, SMALL(IF($AW$176:$AW$274="Claim", ROW(CA$176:CA$274)-MIN(ROW(CA$176:CA$274))+1, ""), ROW(AC37))), "")</f>
        <v/>
      </c>
      <c r="CB314" s="1" t="str">
        <f t="array" ref="CB314">IFERROR(INDEX(CB$176:CB$274, SMALL(IF($AW$176:$AW$274="Claim", ROW(CB$176:CB$274)-MIN(ROW(CB$176:CB$274))+1, ""), ROW(AD37))), "")</f>
        <v/>
      </c>
      <c r="CC314" s="1" t="str">
        <f t="array" ref="CC314">IFERROR(INDEX(CC$176:CC$274, SMALL(IF($AW$176:$AW$274="Claim", ROW(CC$176:CC$274)-MIN(ROW(CC$176:CC$274))+1, ""), ROW(AE37))), "")</f>
        <v/>
      </c>
      <c r="CD314" s="1" t="str">
        <f t="array" ref="CD314">IFERROR(INDEX(CD$176:CD$274, SMALL(IF($AW$176:$AW$274="Claim", ROW(CD$176:CD$274)-MIN(ROW(CD$176:CD$274))+1, ""), ROW(AF37))), "")</f>
        <v/>
      </c>
      <c r="CE314" s="1" t="str">
        <f t="array" ref="CE314">IFERROR(INDEX(CE$176:CE$274, SMALL(IF($AW$176:$AW$274="Claim", ROW(CE$176:CE$274)-MIN(ROW(CE$176:CE$274))+1, ""), ROW(AG37))), "")</f>
        <v/>
      </c>
      <c r="CF314" s="1" t="str">
        <f t="array" ref="CF314">IFERROR(INDEX(CF$176:CF$274, SMALL(IF($AW$176:$AW$274="Claim", ROW(CF$176:CF$274)-MIN(ROW(CF$176:CF$274))+1, ""), ROW(AH37))), "")</f>
        <v/>
      </c>
      <c r="CG314" s="1" t="str">
        <f t="array" ref="CG314">IFERROR(INDEX(CG$176:CG$274, SMALL(IF($AW$176:$AW$274="Claim", ROW(CG$176:CG$274)-MIN(ROW(CG$176:CG$274))+1, ""), ROW(AI37))), "")</f>
        <v/>
      </c>
      <c r="CH314" s="1" t="str">
        <f t="array" ref="CH314">IFERROR(INDEX(CH$176:CH$274, SMALL(IF($AW$176:$AW$274="Claim", ROW(CH$176:CH$274)-MIN(ROW(CH$176:CH$274))+1, ""), ROW(AJ37))), "")</f>
        <v/>
      </c>
      <c r="CI314" s="1" t="str">
        <f t="array" ref="CI314">IFERROR(INDEX(CI$176:CI$274, SMALL(IF($AW$176:$AW$274="Claim", ROW(CI$176:CI$274)-MIN(ROW(CI$176:CI$274))+1, ""), ROW(AL37))), "")</f>
        <v/>
      </c>
    </row>
    <row r="315" spans="49:87" hidden="1" x14ac:dyDescent="0.2">
      <c r="AW315" s="1">
        <v>38</v>
      </c>
      <c r="AX315" s="288" t="str">
        <f t="array" ref="AX315">IFERROR(INDEX(AX$176:AX$274, SMALL(IF($AW$176:$AW$274="Claim", ROW(AX$176:AX$274)-MIN(ROW(AX$176:AX$274))+1, ""), ROW(A38))), "")</f>
        <v/>
      </c>
      <c r="AY315" s="288" t="str">
        <f t="array" ref="AY315">IFERROR(INDEX(AY$176:AY$274, SMALL(IF($AW$176:$AW$274="Claim", ROW(AY$176:AY$274)-MIN(ROW(AY$176:AY$274))+1, ""), ROW(B38))), "")</f>
        <v/>
      </c>
      <c r="AZ315" s="1" t="str">
        <f t="array" ref="AZ315">IFERROR(INDEX(AZ$176:AZ$278, SMALL(IF($AW$176:$AW$278="Claim", ROW(AZ$176:AZ$278)-MIN(ROW(AZ$176:AZ$278))+1, ""), ROW(B38))), "")</f>
        <v/>
      </c>
      <c r="BA315" s="1" t="str">
        <f t="array" ref="BA315">IFERROR(INDEX(BA$176:BA$274, SMALL(IF($AW$176:$AW$274="Claim", ROW(BA$176:BA$274)-MIN(ROW(BA$176:BA$274))+1, ""), ROW(C38))), "")</f>
        <v/>
      </c>
      <c r="BB315" s="1" t="str">
        <f t="array" ref="BB315">IFERROR(INDEX(BB$176:BB$274, SMALL(IF($AW$176:$AW$274="Claim", ROW(BB$176:BB$274)-MIN(ROW(BB$176:BB$274))+1, ""), ROW(D38))), "")</f>
        <v/>
      </c>
      <c r="BC315" s="1" t="str">
        <f t="array" ref="BC315">IFERROR(INDEX(BC$176:BC$274, SMALL(IF($AW$176:$AW$274="Claim", ROW(BC$176:BC$274)-MIN(ROW(BC$176:BC$274))+1, ""), ROW(E38))), "")</f>
        <v/>
      </c>
      <c r="BD315" s="1" t="str">
        <f t="array" ref="BD315">IFERROR(INDEX(BD$176:BD$274, SMALL(IF($AW$176:$AW$274="Claim", ROW(BD$176:BD$274)-MIN(ROW(BD$176:BD$274))+1, ""), ROW(F38))), "")</f>
        <v/>
      </c>
      <c r="BE315" s="1" t="str">
        <f t="array" ref="BE315">IFERROR(INDEX(BE$176:BE$274, SMALL(IF($AW$176:$AW$274="Claim", ROW(BE$176:BE$274)-MIN(ROW(BE$176:BE$274))+1, ""), ROW(G38))), "")</f>
        <v/>
      </c>
      <c r="BF315" s="1" t="str">
        <f t="array" ref="BF315">IFERROR(INDEX(BF$176:BF$274, SMALL(IF($AW$176:$AW$274="Claim", ROW(BF$176:BF$274)-MIN(ROW(BF$176:BF$274))+1, ""), ROW(H38))), "")</f>
        <v/>
      </c>
      <c r="BG315" s="1" t="str">
        <f t="array" ref="BG315">IFERROR(INDEX(BG$176:BG$274, SMALL(IF($AW$176:$AW$274="Claim", ROW(BG$176:BG$274)-MIN(ROW(BG$176:BG$274))+1, ""), ROW(I38))), "")</f>
        <v/>
      </c>
      <c r="BH315" s="1" t="str">
        <f t="array" ref="BH315">IFERROR(INDEX(BH$176:BH$274, SMALL(IF($AW$176:$AW$274="Claim", ROW(BH$176:BH$274)-MIN(ROW(BH$176:BH$274))+1, ""), ROW(J38))), "")</f>
        <v/>
      </c>
      <c r="BI315" s="1" t="str">
        <f t="array" ref="BI315">IFERROR(INDEX(BI$176:BI$274, SMALL(IF($AW$176:$AW$274="Claim", ROW(BI$176:BI$274)-MIN(ROW(BI$176:BI$274))+1, ""), ROW(K38))), "")</f>
        <v/>
      </c>
      <c r="BJ315" s="1" t="str">
        <f t="array" ref="BJ315">IFERROR(INDEX(BJ$176:BJ$274, SMALL(IF($AW$176:$AW$274="Claim", ROW(BJ$176:BJ$274)-MIN(ROW(BJ$176:BJ$274))+1, ""), ROW(L38))), "")</f>
        <v/>
      </c>
      <c r="BK315" s="1" t="str">
        <f t="array" ref="BK315">IFERROR(INDEX(BK$176:BK$274, SMALL(IF($AW$176:$AW$274="Claim", ROW(BK$176:BK$274)-MIN(ROW(BK$176:BK$274))+1, ""), ROW(M38))), "")</f>
        <v/>
      </c>
      <c r="BL315" s="1" t="str">
        <f t="array" ref="BL315">IFERROR(INDEX(BL$176:BL$274, SMALL(IF($AW$176:$AW$274="Claim", ROW(BL$176:BL$274)-MIN(ROW(BL$176:BL$274))+1, ""), ROW(N38))), "")</f>
        <v/>
      </c>
      <c r="BM315" s="1" t="str">
        <f t="array" ref="BM315">IFERROR(INDEX(BM$176:BM$274, SMALL(IF($AW$176:$AW$274="Claim", ROW(BM$176:BM$274)-MIN(ROW(BM$176:BM$274))+1, ""), ROW(O38))), "")</f>
        <v/>
      </c>
      <c r="BN315" s="1" t="str">
        <f t="array" ref="BN315">IFERROR(INDEX(BN$176:BN$274, SMALL(IF($AW$176:$AW$274="Claim", ROW(BN$176:BN$274)-MIN(ROW(BN$176:BN$274))+1, ""), ROW(P38))), "")</f>
        <v/>
      </c>
      <c r="BO315" s="1" t="str">
        <f t="array" ref="BO315">IFERROR(INDEX(BO$176:BO$274, SMALL(IF($AW$176:$AW$274="Claim", ROW(BO$176:BO$274)-MIN(ROW(BO$176:BO$274))+1, ""), ROW(Q38))), "")</f>
        <v/>
      </c>
      <c r="BP315" s="1" t="str">
        <f t="array" ref="BP315">IFERROR(INDEX(BP$176:BP$274, SMALL(IF($AW$176:$AW$274="Claim", ROW(BP$176:BP$274)-MIN(ROW(BP$176:BP$274))+1, ""), ROW(R38))), "")</f>
        <v/>
      </c>
      <c r="BQ315" s="1" t="str">
        <f t="array" ref="BQ315">IFERROR(INDEX(BQ$176:BQ$274, SMALL(IF($AW$176:$AW$274="Claim", ROW(BQ$176:BQ$274)-MIN(ROW(BQ$176:BQ$274))+1, ""), ROW(S38))), "")</f>
        <v/>
      </c>
      <c r="BR315" s="1" t="str">
        <f t="array" ref="BR315">IFERROR(INDEX(BR$176:BR$274, SMALL(IF($AW$176:$AW$274="Claim", ROW(BR$176:BR$274)-MIN(ROW(BR$176:BR$274))+1, ""), ROW(T38))), "")</f>
        <v/>
      </c>
      <c r="BS315" s="1" t="str">
        <f t="array" ref="BS315">IFERROR(INDEX(BS$176:BS$274, SMALL(IF($AW$176:$AW$274="Claim", ROW(BS$176:BS$274)-MIN(ROW(BS$176:BS$274))+1, ""), ROW(U38))), "")</f>
        <v/>
      </c>
      <c r="BT315" s="1" t="str">
        <f t="array" ref="BT315">IFERROR(INDEX(BT$176:BT$274, SMALL(IF($AW$176:$AW$274="Claim", ROW(BT$176:BT$274)-MIN(ROW(BT$176:BT$274))+1, ""), ROW(V38))), "")</f>
        <v/>
      </c>
      <c r="BU315" s="1" t="str">
        <f t="array" ref="BU315">IFERROR(INDEX(BU$176:BU$274, SMALL(IF($AW$176:$AW$274="Claim", ROW(BU$176:BU$274)-MIN(ROW(BU$176:BU$274))+1, ""), ROW(W38))), "")</f>
        <v/>
      </c>
      <c r="BV315" s="1" t="str">
        <f t="array" ref="BV315">IFERROR(INDEX(BV$176:BV$274, SMALL(IF($AW$176:$AW$274="Claim", ROW(BV$176:BV$274)-MIN(ROW(BV$176:BV$274))+1, ""), ROW(X38))), "")</f>
        <v/>
      </c>
      <c r="BW315" s="1" t="str">
        <f t="array" ref="BW315">IFERROR(INDEX(BW$176:BW$274, SMALL(IF($AW$176:$AW$274="Claim", ROW(BW$176:BW$274)-MIN(ROW(BW$176:BW$274))+1, ""), ROW(Y38))), "")</f>
        <v/>
      </c>
      <c r="BX315" s="1" t="str">
        <f t="array" ref="BX315">IFERROR(INDEX(BX$176:BX$274, SMALL(IF($AW$176:$AW$274="Claim", ROW(BX$176:BX$274)-MIN(ROW(BX$176:BX$274))+1, ""), ROW(Z38))), "")</f>
        <v/>
      </c>
      <c r="BY315" s="1" t="str">
        <f t="array" ref="BY315">IFERROR(INDEX(BY$176:BY$274, SMALL(IF($AW$176:$AW$274="Claim", ROW(BY$176:BY$274)-MIN(ROW(BY$176:BY$274))+1, ""), ROW(AA38))), "")</f>
        <v/>
      </c>
      <c r="BZ315" s="1" t="str">
        <f t="array" ref="BZ315">IFERROR(INDEX(BZ$176:BZ$274, SMALL(IF($AW$176:$AW$274="Claim", ROW(BZ$176:BZ$274)-MIN(ROW(BZ$176:BZ$274))+1, ""), ROW(AB38))), "")</f>
        <v/>
      </c>
      <c r="CA315" s="1" t="str">
        <f t="array" ref="CA315">IFERROR(INDEX(CA$176:CA$274, SMALL(IF($AW$176:$AW$274="Claim", ROW(CA$176:CA$274)-MIN(ROW(CA$176:CA$274))+1, ""), ROW(AC38))), "")</f>
        <v/>
      </c>
      <c r="CB315" s="1" t="str">
        <f t="array" ref="CB315">IFERROR(INDEX(CB$176:CB$274, SMALL(IF($AW$176:$AW$274="Claim", ROW(CB$176:CB$274)-MIN(ROW(CB$176:CB$274))+1, ""), ROW(AD38))), "")</f>
        <v/>
      </c>
      <c r="CC315" s="1" t="str">
        <f t="array" ref="CC315">IFERROR(INDEX(CC$176:CC$274, SMALL(IF($AW$176:$AW$274="Claim", ROW(CC$176:CC$274)-MIN(ROW(CC$176:CC$274))+1, ""), ROW(AE38))), "")</f>
        <v/>
      </c>
      <c r="CD315" s="1" t="str">
        <f t="array" ref="CD315">IFERROR(INDEX(CD$176:CD$274, SMALL(IF($AW$176:$AW$274="Claim", ROW(CD$176:CD$274)-MIN(ROW(CD$176:CD$274))+1, ""), ROW(AF38))), "")</f>
        <v/>
      </c>
      <c r="CE315" s="1" t="str">
        <f t="array" ref="CE315">IFERROR(INDEX(CE$176:CE$274, SMALL(IF($AW$176:$AW$274="Claim", ROW(CE$176:CE$274)-MIN(ROW(CE$176:CE$274))+1, ""), ROW(AG38))), "")</f>
        <v/>
      </c>
      <c r="CF315" s="1" t="str">
        <f t="array" ref="CF315">IFERROR(INDEX(CF$176:CF$274, SMALL(IF($AW$176:$AW$274="Claim", ROW(CF$176:CF$274)-MIN(ROW(CF$176:CF$274))+1, ""), ROW(AH38))), "")</f>
        <v/>
      </c>
      <c r="CG315" s="1" t="str">
        <f t="array" ref="CG315">IFERROR(INDEX(CG$176:CG$274, SMALL(IF($AW$176:$AW$274="Claim", ROW(CG$176:CG$274)-MIN(ROW(CG$176:CG$274))+1, ""), ROW(AI38))), "")</f>
        <v/>
      </c>
      <c r="CH315" s="1" t="str">
        <f t="array" ref="CH315">IFERROR(INDEX(CH$176:CH$274, SMALL(IF($AW$176:$AW$274="Claim", ROW(CH$176:CH$274)-MIN(ROW(CH$176:CH$274))+1, ""), ROW(AJ38))), "")</f>
        <v/>
      </c>
      <c r="CI315" s="1" t="str">
        <f t="array" ref="CI315">IFERROR(INDEX(CI$176:CI$274, SMALL(IF($AW$176:$AW$274="Claim", ROW(CI$176:CI$274)-MIN(ROW(CI$176:CI$274))+1, ""), ROW(AL38))), "")</f>
        <v/>
      </c>
    </row>
    <row r="316" spans="49:87" hidden="1" x14ac:dyDescent="0.2">
      <c r="AW316" s="1">
        <v>39</v>
      </c>
      <c r="AX316" s="288" t="str">
        <f t="array" ref="AX316">IFERROR(INDEX(AX$176:AX$274, SMALL(IF($AW$176:$AW$274="Claim", ROW(AX$176:AX$274)-MIN(ROW(AX$176:AX$274))+1, ""), ROW(A39))), "")</f>
        <v/>
      </c>
      <c r="AY316" s="288" t="str">
        <f t="array" ref="AY316">IFERROR(INDEX(AY$176:AY$274, SMALL(IF($AW$176:$AW$274="Claim", ROW(AY$176:AY$274)-MIN(ROW(AY$176:AY$274))+1, ""), ROW(B39))), "")</f>
        <v/>
      </c>
      <c r="AZ316" s="1" t="str">
        <f t="array" ref="AZ316">IFERROR(INDEX(AZ$176:AZ$278, SMALL(IF($AW$176:$AW$278="Claim", ROW(AZ$176:AZ$278)-MIN(ROW(AZ$176:AZ$278))+1, ""), ROW(B39))), "")</f>
        <v/>
      </c>
      <c r="BA316" s="1" t="str">
        <f t="array" ref="BA316">IFERROR(INDEX(BA$176:BA$274, SMALL(IF($AW$176:$AW$274="Claim", ROW(BA$176:BA$274)-MIN(ROW(BA$176:BA$274))+1, ""), ROW(C39))), "")</f>
        <v/>
      </c>
      <c r="BB316" s="1" t="str">
        <f t="array" ref="BB316">IFERROR(INDEX(BB$176:BB$274, SMALL(IF($AW$176:$AW$274="Claim", ROW(BB$176:BB$274)-MIN(ROW(BB$176:BB$274))+1, ""), ROW(D39))), "")</f>
        <v/>
      </c>
      <c r="BC316" s="1" t="str">
        <f t="array" ref="BC316">IFERROR(INDEX(BC$176:BC$274, SMALL(IF($AW$176:$AW$274="Claim", ROW(BC$176:BC$274)-MIN(ROW(BC$176:BC$274))+1, ""), ROW(E39))), "")</f>
        <v/>
      </c>
      <c r="BD316" s="1" t="str">
        <f t="array" ref="BD316">IFERROR(INDEX(BD$176:BD$274, SMALL(IF($AW$176:$AW$274="Claim", ROW(BD$176:BD$274)-MIN(ROW(BD$176:BD$274))+1, ""), ROW(F39))), "")</f>
        <v/>
      </c>
      <c r="BE316" s="1" t="str">
        <f t="array" ref="BE316">IFERROR(INDEX(BE$176:BE$274, SMALL(IF($AW$176:$AW$274="Claim", ROW(BE$176:BE$274)-MIN(ROW(BE$176:BE$274))+1, ""), ROW(G39))), "")</f>
        <v/>
      </c>
      <c r="BF316" s="1" t="str">
        <f t="array" ref="BF316">IFERROR(INDEX(BF$176:BF$274, SMALL(IF($AW$176:$AW$274="Claim", ROW(BF$176:BF$274)-MIN(ROW(BF$176:BF$274))+1, ""), ROW(H39))), "")</f>
        <v/>
      </c>
      <c r="BG316" s="1" t="str">
        <f t="array" ref="BG316">IFERROR(INDEX(BG$176:BG$274, SMALL(IF($AW$176:$AW$274="Claim", ROW(BG$176:BG$274)-MIN(ROW(BG$176:BG$274))+1, ""), ROW(I39))), "")</f>
        <v/>
      </c>
      <c r="BH316" s="1" t="str">
        <f t="array" ref="BH316">IFERROR(INDEX(BH$176:BH$274, SMALL(IF($AW$176:$AW$274="Claim", ROW(BH$176:BH$274)-MIN(ROW(BH$176:BH$274))+1, ""), ROW(J39))), "")</f>
        <v/>
      </c>
      <c r="BI316" s="1" t="str">
        <f t="array" ref="BI316">IFERROR(INDEX(BI$176:BI$274, SMALL(IF($AW$176:$AW$274="Claim", ROW(BI$176:BI$274)-MIN(ROW(BI$176:BI$274))+1, ""), ROW(K39))), "")</f>
        <v/>
      </c>
      <c r="BJ316" s="1" t="str">
        <f t="array" ref="BJ316">IFERROR(INDEX(BJ$176:BJ$274, SMALL(IF($AW$176:$AW$274="Claim", ROW(BJ$176:BJ$274)-MIN(ROW(BJ$176:BJ$274))+1, ""), ROW(L39))), "")</f>
        <v/>
      </c>
      <c r="BK316" s="1" t="str">
        <f t="array" ref="BK316">IFERROR(INDEX(BK$176:BK$274, SMALL(IF($AW$176:$AW$274="Claim", ROW(BK$176:BK$274)-MIN(ROW(BK$176:BK$274))+1, ""), ROW(M39))), "")</f>
        <v/>
      </c>
      <c r="BL316" s="1" t="str">
        <f t="array" ref="BL316">IFERROR(INDEX(BL$176:BL$274, SMALL(IF($AW$176:$AW$274="Claim", ROW(BL$176:BL$274)-MIN(ROW(BL$176:BL$274))+1, ""), ROW(N39))), "")</f>
        <v/>
      </c>
      <c r="BM316" s="1" t="str">
        <f t="array" ref="BM316">IFERROR(INDEX(BM$176:BM$274, SMALL(IF($AW$176:$AW$274="Claim", ROW(BM$176:BM$274)-MIN(ROW(BM$176:BM$274))+1, ""), ROW(O39))), "")</f>
        <v/>
      </c>
      <c r="BN316" s="1" t="str">
        <f t="array" ref="BN316">IFERROR(INDEX(BN$176:BN$274, SMALL(IF($AW$176:$AW$274="Claim", ROW(BN$176:BN$274)-MIN(ROW(BN$176:BN$274))+1, ""), ROW(P39))), "")</f>
        <v/>
      </c>
      <c r="BO316" s="1" t="str">
        <f t="array" ref="BO316">IFERROR(INDEX(BO$176:BO$274, SMALL(IF($AW$176:$AW$274="Claim", ROW(BO$176:BO$274)-MIN(ROW(BO$176:BO$274))+1, ""), ROW(Q39))), "")</f>
        <v/>
      </c>
      <c r="BP316" s="1" t="str">
        <f t="array" ref="BP316">IFERROR(INDEX(BP$176:BP$274, SMALL(IF($AW$176:$AW$274="Claim", ROW(BP$176:BP$274)-MIN(ROW(BP$176:BP$274))+1, ""), ROW(R39))), "")</f>
        <v/>
      </c>
      <c r="BQ316" s="1" t="str">
        <f t="array" ref="BQ316">IFERROR(INDEX(BQ$176:BQ$274, SMALL(IF($AW$176:$AW$274="Claim", ROW(BQ$176:BQ$274)-MIN(ROW(BQ$176:BQ$274))+1, ""), ROW(S39))), "")</f>
        <v/>
      </c>
      <c r="BR316" s="1" t="str">
        <f t="array" ref="BR316">IFERROR(INDEX(BR$176:BR$274, SMALL(IF($AW$176:$AW$274="Claim", ROW(BR$176:BR$274)-MIN(ROW(BR$176:BR$274))+1, ""), ROW(T39))), "")</f>
        <v/>
      </c>
      <c r="BS316" s="1" t="str">
        <f t="array" ref="BS316">IFERROR(INDEX(BS$176:BS$274, SMALL(IF($AW$176:$AW$274="Claim", ROW(BS$176:BS$274)-MIN(ROW(BS$176:BS$274))+1, ""), ROW(U39))), "")</f>
        <v/>
      </c>
      <c r="BT316" s="1" t="str">
        <f t="array" ref="BT316">IFERROR(INDEX(BT$176:BT$274, SMALL(IF($AW$176:$AW$274="Claim", ROW(BT$176:BT$274)-MIN(ROW(BT$176:BT$274))+1, ""), ROW(V39))), "")</f>
        <v/>
      </c>
      <c r="BU316" s="1" t="str">
        <f t="array" ref="BU316">IFERROR(INDEX(BU$176:BU$274, SMALL(IF($AW$176:$AW$274="Claim", ROW(BU$176:BU$274)-MIN(ROW(BU$176:BU$274))+1, ""), ROW(W39))), "")</f>
        <v/>
      </c>
      <c r="BV316" s="1" t="str">
        <f t="array" ref="BV316">IFERROR(INDEX(BV$176:BV$274, SMALL(IF($AW$176:$AW$274="Claim", ROW(BV$176:BV$274)-MIN(ROW(BV$176:BV$274))+1, ""), ROW(X39))), "")</f>
        <v/>
      </c>
      <c r="BW316" s="1" t="str">
        <f t="array" ref="BW316">IFERROR(INDEX(BW$176:BW$274, SMALL(IF($AW$176:$AW$274="Claim", ROW(BW$176:BW$274)-MIN(ROW(BW$176:BW$274))+1, ""), ROW(Y39))), "")</f>
        <v/>
      </c>
      <c r="BX316" s="1" t="str">
        <f t="array" ref="BX316">IFERROR(INDEX(BX$176:BX$274, SMALL(IF($AW$176:$AW$274="Claim", ROW(BX$176:BX$274)-MIN(ROW(BX$176:BX$274))+1, ""), ROW(Z39))), "")</f>
        <v/>
      </c>
      <c r="BY316" s="1" t="str">
        <f t="array" ref="BY316">IFERROR(INDEX(BY$176:BY$274, SMALL(IF($AW$176:$AW$274="Claim", ROW(BY$176:BY$274)-MIN(ROW(BY$176:BY$274))+1, ""), ROW(AA39))), "")</f>
        <v/>
      </c>
      <c r="BZ316" s="1" t="str">
        <f t="array" ref="BZ316">IFERROR(INDEX(BZ$176:BZ$274, SMALL(IF($AW$176:$AW$274="Claim", ROW(BZ$176:BZ$274)-MIN(ROW(BZ$176:BZ$274))+1, ""), ROW(AB39))), "")</f>
        <v/>
      </c>
      <c r="CA316" s="1" t="str">
        <f t="array" ref="CA316">IFERROR(INDEX(CA$176:CA$274, SMALL(IF($AW$176:$AW$274="Claim", ROW(CA$176:CA$274)-MIN(ROW(CA$176:CA$274))+1, ""), ROW(AC39))), "")</f>
        <v/>
      </c>
      <c r="CB316" s="1" t="str">
        <f t="array" ref="CB316">IFERROR(INDEX(CB$176:CB$274, SMALL(IF($AW$176:$AW$274="Claim", ROW(CB$176:CB$274)-MIN(ROW(CB$176:CB$274))+1, ""), ROW(AD39))), "")</f>
        <v/>
      </c>
      <c r="CC316" s="1" t="str">
        <f t="array" ref="CC316">IFERROR(INDEX(CC$176:CC$274, SMALL(IF($AW$176:$AW$274="Claim", ROW(CC$176:CC$274)-MIN(ROW(CC$176:CC$274))+1, ""), ROW(AE39))), "")</f>
        <v/>
      </c>
      <c r="CD316" s="1" t="str">
        <f t="array" ref="CD316">IFERROR(INDEX(CD$176:CD$274, SMALL(IF($AW$176:$AW$274="Claim", ROW(CD$176:CD$274)-MIN(ROW(CD$176:CD$274))+1, ""), ROW(AF39))), "")</f>
        <v/>
      </c>
      <c r="CE316" s="1" t="str">
        <f t="array" ref="CE316">IFERROR(INDEX(CE$176:CE$274, SMALL(IF($AW$176:$AW$274="Claim", ROW(CE$176:CE$274)-MIN(ROW(CE$176:CE$274))+1, ""), ROW(AG39))), "")</f>
        <v/>
      </c>
      <c r="CF316" s="1" t="str">
        <f t="array" ref="CF316">IFERROR(INDEX(CF$176:CF$274, SMALL(IF($AW$176:$AW$274="Claim", ROW(CF$176:CF$274)-MIN(ROW(CF$176:CF$274))+1, ""), ROW(AH39))), "")</f>
        <v/>
      </c>
      <c r="CG316" s="1" t="str">
        <f t="array" ref="CG316">IFERROR(INDEX(CG$176:CG$274, SMALL(IF($AW$176:$AW$274="Claim", ROW(CG$176:CG$274)-MIN(ROW(CG$176:CG$274))+1, ""), ROW(AI39))), "")</f>
        <v/>
      </c>
      <c r="CH316" s="1" t="str">
        <f t="array" ref="CH316">IFERROR(INDEX(CH$176:CH$274, SMALL(IF($AW$176:$AW$274="Claim", ROW(CH$176:CH$274)-MIN(ROW(CH$176:CH$274))+1, ""), ROW(AJ39))), "")</f>
        <v/>
      </c>
      <c r="CI316" s="1" t="str">
        <f t="array" ref="CI316">IFERROR(INDEX(CI$176:CI$274, SMALL(IF($AW$176:$AW$274="Claim", ROW(CI$176:CI$274)-MIN(ROW(CI$176:CI$274))+1, ""), ROW(AL39))), "")</f>
        <v/>
      </c>
    </row>
    <row r="317" spans="49:87" hidden="1" x14ac:dyDescent="0.2">
      <c r="AW317" s="1">
        <v>40</v>
      </c>
      <c r="AX317" s="288" t="str">
        <f t="array" ref="AX317">IFERROR(INDEX(AX$176:AX$274, SMALL(IF($AW$176:$AW$274="Claim", ROW(AX$176:AX$274)-MIN(ROW(AX$176:AX$274))+1, ""), ROW(A40))), "")</f>
        <v/>
      </c>
      <c r="AY317" s="288" t="str">
        <f t="array" ref="AY317">IFERROR(INDEX(AY$176:AY$274, SMALL(IF($AW$176:$AW$274="Claim", ROW(AY$176:AY$274)-MIN(ROW(AY$176:AY$274))+1, ""), ROW(B40))), "")</f>
        <v/>
      </c>
      <c r="AZ317" s="1" t="str">
        <f t="array" ref="AZ317">IFERROR(INDEX(AZ$176:AZ$278, SMALL(IF($AW$176:$AW$278="Claim", ROW(AZ$176:AZ$278)-MIN(ROW(AZ$176:AZ$278))+1, ""), ROW(B40))), "")</f>
        <v/>
      </c>
      <c r="BA317" s="1" t="str">
        <f t="array" ref="BA317">IFERROR(INDEX(BA$176:BA$274, SMALL(IF($AW$176:$AW$274="Claim", ROW(BA$176:BA$274)-MIN(ROW(BA$176:BA$274))+1, ""), ROW(C40))), "")</f>
        <v/>
      </c>
      <c r="BB317" s="1" t="str">
        <f t="array" ref="BB317">IFERROR(INDEX(BB$176:BB$274, SMALL(IF($AW$176:$AW$274="Claim", ROW(BB$176:BB$274)-MIN(ROW(BB$176:BB$274))+1, ""), ROW(D40))), "")</f>
        <v/>
      </c>
      <c r="BC317" s="1" t="str">
        <f t="array" ref="BC317">IFERROR(INDEX(BC$176:BC$274, SMALL(IF($AW$176:$AW$274="Claim", ROW(BC$176:BC$274)-MIN(ROW(BC$176:BC$274))+1, ""), ROW(E40))), "")</f>
        <v/>
      </c>
      <c r="BD317" s="1" t="str">
        <f t="array" ref="BD317">IFERROR(INDEX(BD$176:BD$274, SMALL(IF($AW$176:$AW$274="Claim", ROW(BD$176:BD$274)-MIN(ROW(BD$176:BD$274))+1, ""), ROW(F40))), "")</f>
        <v/>
      </c>
      <c r="BE317" s="1" t="str">
        <f t="array" ref="BE317">IFERROR(INDEX(BE$176:BE$274, SMALL(IF($AW$176:$AW$274="Claim", ROW(BE$176:BE$274)-MIN(ROW(BE$176:BE$274))+1, ""), ROW(G40))), "")</f>
        <v/>
      </c>
      <c r="BF317" s="1" t="str">
        <f t="array" ref="BF317">IFERROR(INDEX(BF$176:BF$274, SMALL(IF($AW$176:$AW$274="Claim", ROW(BF$176:BF$274)-MIN(ROW(BF$176:BF$274))+1, ""), ROW(H40))), "")</f>
        <v/>
      </c>
      <c r="BG317" s="1" t="str">
        <f t="array" ref="BG317">IFERROR(INDEX(BG$176:BG$274, SMALL(IF($AW$176:$AW$274="Claim", ROW(BG$176:BG$274)-MIN(ROW(BG$176:BG$274))+1, ""), ROW(I40))), "")</f>
        <v/>
      </c>
      <c r="BH317" s="1" t="str">
        <f t="array" ref="BH317">IFERROR(INDEX(BH$176:BH$274, SMALL(IF($AW$176:$AW$274="Claim", ROW(BH$176:BH$274)-MIN(ROW(BH$176:BH$274))+1, ""), ROW(J40))), "")</f>
        <v/>
      </c>
      <c r="BI317" s="1" t="str">
        <f t="array" ref="BI317">IFERROR(INDEX(BI$176:BI$274, SMALL(IF($AW$176:$AW$274="Claim", ROW(BI$176:BI$274)-MIN(ROW(BI$176:BI$274))+1, ""), ROW(K40))), "")</f>
        <v/>
      </c>
      <c r="BJ317" s="1" t="str">
        <f t="array" ref="BJ317">IFERROR(INDEX(BJ$176:BJ$274, SMALL(IF($AW$176:$AW$274="Claim", ROW(BJ$176:BJ$274)-MIN(ROW(BJ$176:BJ$274))+1, ""), ROW(L40))), "")</f>
        <v/>
      </c>
      <c r="BK317" s="1" t="str">
        <f t="array" ref="BK317">IFERROR(INDEX(BK$176:BK$274, SMALL(IF($AW$176:$AW$274="Claim", ROW(BK$176:BK$274)-MIN(ROW(BK$176:BK$274))+1, ""), ROW(M40))), "")</f>
        <v/>
      </c>
      <c r="BL317" s="1" t="str">
        <f t="array" ref="BL317">IFERROR(INDEX(BL$176:BL$274, SMALL(IF($AW$176:$AW$274="Claim", ROW(BL$176:BL$274)-MIN(ROW(BL$176:BL$274))+1, ""), ROW(N40))), "")</f>
        <v/>
      </c>
      <c r="BM317" s="1" t="str">
        <f t="array" ref="BM317">IFERROR(INDEX(BM$176:BM$274, SMALL(IF($AW$176:$AW$274="Claim", ROW(BM$176:BM$274)-MIN(ROW(BM$176:BM$274))+1, ""), ROW(O40))), "")</f>
        <v/>
      </c>
      <c r="BN317" s="1" t="str">
        <f t="array" ref="BN317">IFERROR(INDEX(BN$176:BN$274, SMALL(IF($AW$176:$AW$274="Claim", ROW(BN$176:BN$274)-MIN(ROW(BN$176:BN$274))+1, ""), ROW(P40))), "")</f>
        <v/>
      </c>
      <c r="BO317" s="1" t="str">
        <f t="array" ref="BO317">IFERROR(INDEX(BO$176:BO$274, SMALL(IF($AW$176:$AW$274="Claim", ROW(BO$176:BO$274)-MIN(ROW(BO$176:BO$274))+1, ""), ROW(Q40))), "")</f>
        <v/>
      </c>
      <c r="BP317" s="1" t="str">
        <f t="array" ref="BP317">IFERROR(INDEX(BP$176:BP$274, SMALL(IF($AW$176:$AW$274="Claim", ROW(BP$176:BP$274)-MIN(ROW(BP$176:BP$274))+1, ""), ROW(R40))), "")</f>
        <v/>
      </c>
      <c r="BQ317" s="1" t="str">
        <f t="array" ref="BQ317">IFERROR(INDEX(BQ$176:BQ$274, SMALL(IF($AW$176:$AW$274="Claim", ROW(BQ$176:BQ$274)-MIN(ROW(BQ$176:BQ$274))+1, ""), ROW(S40))), "")</f>
        <v/>
      </c>
      <c r="BR317" s="1" t="str">
        <f t="array" ref="BR317">IFERROR(INDEX(BR$176:BR$274, SMALL(IF($AW$176:$AW$274="Claim", ROW(BR$176:BR$274)-MIN(ROW(BR$176:BR$274))+1, ""), ROW(T40))), "")</f>
        <v/>
      </c>
      <c r="BS317" s="1" t="str">
        <f t="array" ref="BS317">IFERROR(INDEX(BS$176:BS$274, SMALL(IF($AW$176:$AW$274="Claim", ROW(BS$176:BS$274)-MIN(ROW(BS$176:BS$274))+1, ""), ROW(U40))), "")</f>
        <v/>
      </c>
      <c r="BT317" s="1" t="str">
        <f t="array" ref="BT317">IFERROR(INDEX(BT$176:BT$274, SMALL(IF($AW$176:$AW$274="Claim", ROW(BT$176:BT$274)-MIN(ROW(BT$176:BT$274))+1, ""), ROW(V40))), "")</f>
        <v/>
      </c>
      <c r="BU317" s="1" t="str">
        <f t="array" ref="BU317">IFERROR(INDEX(BU$176:BU$274, SMALL(IF($AW$176:$AW$274="Claim", ROW(BU$176:BU$274)-MIN(ROW(BU$176:BU$274))+1, ""), ROW(W40))), "")</f>
        <v/>
      </c>
      <c r="BV317" s="1" t="str">
        <f t="array" ref="BV317">IFERROR(INDEX(BV$176:BV$274, SMALL(IF($AW$176:$AW$274="Claim", ROW(BV$176:BV$274)-MIN(ROW(BV$176:BV$274))+1, ""), ROW(X40))), "")</f>
        <v/>
      </c>
      <c r="BW317" s="1" t="str">
        <f t="array" ref="BW317">IFERROR(INDEX(BW$176:BW$274, SMALL(IF($AW$176:$AW$274="Claim", ROW(BW$176:BW$274)-MIN(ROW(BW$176:BW$274))+1, ""), ROW(Y40))), "")</f>
        <v/>
      </c>
      <c r="BX317" s="1" t="str">
        <f t="array" ref="BX317">IFERROR(INDEX(BX$176:BX$274, SMALL(IF($AW$176:$AW$274="Claim", ROW(BX$176:BX$274)-MIN(ROW(BX$176:BX$274))+1, ""), ROW(Z40))), "")</f>
        <v/>
      </c>
      <c r="BY317" s="1" t="str">
        <f t="array" ref="BY317">IFERROR(INDEX(BY$176:BY$274, SMALL(IF($AW$176:$AW$274="Claim", ROW(BY$176:BY$274)-MIN(ROW(BY$176:BY$274))+1, ""), ROW(AA40))), "")</f>
        <v/>
      </c>
      <c r="BZ317" s="1" t="str">
        <f t="array" ref="BZ317">IFERROR(INDEX(BZ$176:BZ$274, SMALL(IF($AW$176:$AW$274="Claim", ROW(BZ$176:BZ$274)-MIN(ROW(BZ$176:BZ$274))+1, ""), ROW(AB40))), "")</f>
        <v/>
      </c>
      <c r="CA317" s="1" t="str">
        <f t="array" ref="CA317">IFERROR(INDEX(CA$176:CA$274, SMALL(IF($AW$176:$AW$274="Claim", ROW(CA$176:CA$274)-MIN(ROW(CA$176:CA$274))+1, ""), ROW(AC40))), "")</f>
        <v/>
      </c>
      <c r="CB317" s="1" t="str">
        <f t="array" ref="CB317">IFERROR(INDEX(CB$176:CB$274, SMALL(IF($AW$176:$AW$274="Claim", ROW(CB$176:CB$274)-MIN(ROW(CB$176:CB$274))+1, ""), ROW(AD40))), "")</f>
        <v/>
      </c>
      <c r="CC317" s="1" t="str">
        <f t="array" ref="CC317">IFERROR(INDEX(CC$176:CC$274, SMALL(IF($AW$176:$AW$274="Claim", ROW(CC$176:CC$274)-MIN(ROW(CC$176:CC$274))+1, ""), ROW(AE40))), "")</f>
        <v/>
      </c>
      <c r="CD317" s="1" t="str">
        <f t="array" ref="CD317">IFERROR(INDEX(CD$176:CD$274, SMALL(IF($AW$176:$AW$274="Claim", ROW(CD$176:CD$274)-MIN(ROW(CD$176:CD$274))+1, ""), ROW(AF40))), "")</f>
        <v/>
      </c>
      <c r="CE317" s="1" t="str">
        <f t="array" ref="CE317">IFERROR(INDEX(CE$176:CE$274, SMALL(IF($AW$176:$AW$274="Claim", ROW(CE$176:CE$274)-MIN(ROW(CE$176:CE$274))+1, ""), ROW(AG40))), "")</f>
        <v/>
      </c>
      <c r="CF317" s="1" t="str">
        <f t="array" ref="CF317">IFERROR(INDEX(CF$176:CF$274, SMALL(IF($AW$176:$AW$274="Claim", ROW(CF$176:CF$274)-MIN(ROW(CF$176:CF$274))+1, ""), ROW(AH40))), "")</f>
        <v/>
      </c>
      <c r="CG317" s="1" t="str">
        <f t="array" ref="CG317">IFERROR(INDEX(CG$176:CG$274, SMALL(IF($AW$176:$AW$274="Claim", ROW(CG$176:CG$274)-MIN(ROW(CG$176:CG$274))+1, ""), ROW(AI40))), "")</f>
        <v/>
      </c>
      <c r="CH317" s="1" t="str">
        <f t="array" ref="CH317">IFERROR(INDEX(CH$176:CH$274, SMALL(IF($AW$176:$AW$274="Claim", ROW(CH$176:CH$274)-MIN(ROW(CH$176:CH$274))+1, ""), ROW(AJ40))), "")</f>
        <v/>
      </c>
      <c r="CI317" s="1" t="str">
        <f t="array" ref="CI317">IFERROR(INDEX(CI$176:CI$274, SMALL(IF($AW$176:$AW$274="Claim", ROW(CI$176:CI$274)-MIN(ROW(CI$176:CI$274))+1, ""), ROW(AL40))), "")</f>
        <v/>
      </c>
    </row>
    <row r="318" spans="49:87" hidden="1" x14ac:dyDescent="0.2">
      <c r="AW318" s="1">
        <v>41</v>
      </c>
      <c r="AX318" s="288" t="str">
        <f t="array" ref="AX318">IFERROR(INDEX(AX$176:AX$274, SMALL(IF($AW$176:$AW$274="Claim", ROW(AX$176:AX$274)-MIN(ROW(AX$176:AX$274))+1, ""), ROW(A41))), "")</f>
        <v/>
      </c>
      <c r="AY318" s="288" t="str">
        <f t="array" ref="AY318">IFERROR(INDEX(AY$176:AY$274, SMALL(IF($AW$176:$AW$274="Claim", ROW(AY$176:AY$274)-MIN(ROW(AY$176:AY$274))+1, ""), ROW(B41))), "")</f>
        <v/>
      </c>
      <c r="AZ318" s="1" t="str">
        <f t="array" ref="AZ318">IFERROR(INDEX(AZ$176:AZ$278, SMALL(IF($AW$176:$AW$278="Claim", ROW(AZ$176:AZ$278)-MIN(ROW(AZ$176:AZ$278))+1, ""), ROW(B41))), "")</f>
        <v/>
      </c>
      <c r="BA318" s="1" t="str">
        <f t="array" ref="BA318">IFERROR(INDEX(BA$176:BA$274, SMALL(IF($AW$176:$AW$274="Claim", ROW(BA$176:BA$274)-MIN(ROW(BA$176:BA$274))+1, ""), ROW(C41))), "")</f>
        <v/>
      </c>
      <c r="BB318" s="1" t="str">
        <f t="array" ref="BB318">IFERROR(INDEX(BB$176:BB$274, SMALL(IF($AW$176:$AW$274="Claim", ROW(BB$176:BB$274)-MIN(ROW(BB$176:BB$274))+1, ""), ROW(D41))), "")</f>
        <v/>
      </c>
      <c r="BC318" s="1" t="str">
        <f t="array" ref="BC318">IFERROR(INDEX(BC$176:BC$274, SMALL(IF($AW$176:$AW$274="Claim", ROW(BC$176:BC$274)-MIN(ROW(BC$176:BC$274))+1, ""), ROW(E41))), "")</f>
        <v/>
      </c>
      <c r="BD318" s="1" t="str">
        <f t="array" ref="BD318">IFERROR(INDEX(BD$176:BD$274, SMALL(IF($AW$176:$AW$274="Claim", ROW(BD$176:BD$274)-MIN(ROW(BD$176:BD$274))+1, ""), ROW(F41))), "")</f>
        <v/>
      </c>
      <c r="BE318" s="1" t="str">
        <f t="array" ref="BE318">IFERROR(INDEX(BE$176:BE$274, SMALL(IF($AW$176:$AW$274="Claim", ROW(BE$176:BE$274)-MIN(ROW(BE$176:BE$274))+1, ""), ROW(G41))), "")</f>
        <v/>
      </c>
      <c r="BF318" s="1" t="str">
        <f t="array" ref="BF318">IFERROR(INDEX(BF$176:BF$274, SMALL(IF($AW$176:$AW$274="Claim", ROW(BF$176:BF$274)-MIN(ROW(BF$176:BF$274))+1, ""), ROW(H41))), "")</f>
        <v/>
      </c>
      <c r="BG318" s="1" t="str">
        <f t="array" ref="BG318">IFERROR(INDEX(BG$176:BG$274, SMALL(IF($AW$176:$AW$274="Claim", ROW(BG$176:BG$274)-MIN(ROW(BG$176:BG$274))+1, ""), ROW(I41))), "")</f>
        <v/>
      </c>
      <c r="BH318" s="1" t="str">
        <f t="array" ref="BH318">IFERROR(INDEX(BH$176:BH$274, SMALL(IF($AW$176:$AW$274="Claim", ROW(BH$176:BH$274)-MIN(ROW(BH$176:BH$274))+1, ""), ROW(J41))), "")</f>
        <v/>
      </c>
      <c r="BI318" s="1" t="str">
        <f t="array" ref="BI318">IFERROR(INDEX(BI$176:BI$274, SMALL(IF($AW$176:$AW$274="Claim", ROW(BI$176:BI$274)-MIN(ROW(BI$176:BI$274))+1, ""), ROW(K41))), "")</f>
        <v/>
      </c>
      <c r="BJ318" s="1" t="str">
        <f t="array" ref="BJ318">IFERROR(INDEX(BJ$176:BJ$274, SMALL(IF($AW$176:$AW$274="Claim", ROW(BJ$176:BJ$274)-MIN(ROW(BJ$176:BJ$274))+1, ""), ROW(L41))), "")</f>
        <v/>
      </c>
      <c r="BK318" s="1" t="str">
        <f t="array" ref="BK318">IFERROR(INDEX(BK$176:BK$274, SMALL(IF($AW$176:$AW$274="Claim", ROW(BK$176:BK$274)-MIN(ROW(BK$176:BK$274))+1, ""), ROW(M41))), "")</f>
        <v/>
      </c>
      <c r="BL318" s="1" t="str">
        <f t="array" ref="BL318">IFERROR(INDEX(BL$176:BL$274, SMALL(IF($AW$176:$AW$274="Claim", ROW(BL$176:BL$274)-MIN(ROW(BL$176:BL$274))+1, ""), ROW(N41))), "")</f>
        <v/>
      </c>
      <c r="BM318" s="1" t="str">
        <f t="array" ref="BM318">IFERROR(INDEX(BM$176:BM$274, SMALL(IF($AW$176:$AW$274="Claim", ROW(BM$176:BM$274)-MIN(ROW(BM$176:BM$274))+1, ""), ROW(O41))), "")</f>
        <v/>
      </c>
      <c r="BN318" s="1" t="str">
        <f t="array" ref="BN318">IFERROR(INDEX(BN$176:BN$274, SMALL(IF($AW$176:$AW$274="Claim", ROW(BN$176:BN$274)-MIN(ROW(BN$176:BN$274))+1, ""), ROW(P41))), "")</f>
        <v/>
      </c>
      <c r="BO318" s="1" t="str">
        <f t="array" ref="BO318">IFERROR(INDEX(BO$176:BO$274, SMALL(IF($AW$176:$AW$274="Claim", ROW(BO$176:BO$274)-MIN(ROW(BO$176:BO$274))+1, ""), ROW(Q41))), "")</f>
        <v/>
      </c>
      <c r="BP318" s="1" t="str">
        <f t="array" ref="BP318">IFERROR(INDEX(BP$176:BP$274, SMALL(IF($AW$176:$AW$274="Claim", ROW(BP$176:BP$274)-MIN(ROW(BP$176:BP$274))+1, ""), ROW(R41))), "")</f>
        <v/>
      </c>
      <c r="BQ318" s="1" t="str">
        <f t="array" ref="BQ318">IFERROR(INDEX(BQ$176:BQ$274, SMALL(IF($AW$176:$AW$274="Claim", ROW(BQ$176:BQ$274)-MIN(ROW(BQ$176:BQ$274))+1, ""), ROW(S41))), "")</f>
        <v/>
      </c>
      <c r="BR318" s="1" t="str">
        <f t="array" ref="BR318">IFERROR(INDEX(BR$176:BR$274, SMALL(IF($AW$176:$AW$274="Claim", ROW(BR$176:BR$274)-MIN(ROW(BR$176:BR$274))+1, ""), ROW(T41))), "")</f>
        <v/>
      </c>
      <c r="BS318" s="1" t="str">
        <f t="array" ref="BS318">IFERROR(INDEX(BS$176:BS$274, SMALL(IF($AW$176:$AW$274="Claim", ROW(BS$176:BS$274)-MIN(ROW(BS$176:BS$274))+1, ""), ROW(U41))), "")</f>
        <v/>
      </c>
      <c r="BT318" s="1" t="str">
        <f t="array" ref="BT318">IFERROR(INDEX(BT$176:BT$274, SMALL(IF($AW$176:$AW$274="Claim", ROW(BT$176:BT$274)-MIN(ROW(BT$176:BT$274))+1, ""), ROW(V41))), "")</f>
        <v/>
      </c>
      <c r="BU318" s="1" t="str">
        <f t="array" ref="BU318">IFERROR(INDEX(BU$176:BU$274, SMALL(IF($AW$176:$AW$274="Claim", ROW(BU$176:BU$274)-MIN(ROW(BU$176:BU$274))+1, ""), ROW(W41))), "")</f>
        <v/>
      </c>
      <c r="BV318" s="1" t="str">
        <f t="array" ref="BV318">IFERROR(INDEX(BV$176:BV$274, SMALL(IF($AW$176:$AW$274="Claim", ROW(BV$176:BV$274)-MIN(ROW(BV$176:BV$274))+1, ""), ROW(X41))), "")</f>
        <v/>
      </c>
      <c r="BW318" s="1" t="str">
        <f t="array" ref="BW318">IFERROR(INDEX(BW$176:BW$274, SMALL(IF($AW$176:$AW$274="Claim", ROW(BW$176:BW$274)-MIN(ROW(BW$176:BW$274))+1, ""), ROW(Y41))), "")</f>
        <v/>
      </c>
      <c r="BX318" s="1" t="str">
        <f t="array" ref="BX318">IFERROR(INDEX(BX$176:BX$274, SMALL(IF($AW$176:$AW$274="Claim", ROW(BX$176:BX$274)-MIN(ROW(BX$176:BX$274))+1, ""), ROW(Z41))), "")</f>
        <v/>
      </c>
      <c r="BY318" s="1" t="str">
        <f t="array" ref="BY318">IFERROR(INDEX(BY$176:BY$274, SMALL(IF($AW$176:$AW$274="Claim", ROW(BY$176:BY$274)-MIN(ROW(BY$176:BY$274))+1, ""), ROW(AA41))), "")</f>
        <v/>
      </c>
      <c r="BZ318" s="1" t="str">
        <f t="array" ref="BZ318">IFERROR(INDEX(BZ$176:BZ$274, SMALL(IF($AW$176:$AW$274="Claim", ROW(BZ$176:BZ$274)-MIN(ROW(BZ$176:BZ$274))+1, ""), ROW(AB41))), "")</f>
        <v/>
      </c>
      <c r="CA318" s="1" t="str">
        <f t="array" ref="CA318">IFERROR(INDEX(CA$176:CA$274, SMALL(IF($AW$176:$AW$274="Claim", ROW(CA$176:CA$274)-MIN(ROW(CA$176:CA$274))+1, ""), ROW(AC41))), "")</f>
        <v/>
      </c>
      <c r="CB318" s="1" t="str">
        <f t="array" ref="CB318">IFERROR(INDEX(CB$176:CB$274, SMALL(IF($AW$176:$AW$274="Claim", ROW(CB$176:CB$274)-MIN(ROW(CB$176:CB$274))+1, ""), ROW(AD41))), "")</f>
        <v/>
      </c>
      <c r="CC318" s="1" t="str">
        <f t="array" ref="CC318">IFERROR(INDEX(CC$176:CC$274, SMALL(IF($AW$176:$AW$274="Claim", ROW(CC$176:CC$274)-MIN(ROW(CC$176:CC$274))+1, ""), ROW(AE41))), "")</f>
        <v/>
      </c>
      <c r="CD318" s="1" t="str">
        <f t="array" ref="CD318">IFERROR(INDEX(CD$176:CD$274, SMALL(IF($AW$176:$AW$274="Claim", ROW(CD$176:CD$274)-MIN(ROW(CD$176:CD$274))+1, ""), ROW(AF41))), "")</f>
        <v/>
      </c>
      <c r="CE318" s="1" t="str">
        <f t="array" ref="CE318">IFERROR(INDEX(CE$176:CE$274, SMALL(IF($AW$176:$AW$274="Claim", ROW(CE$176:CE$274)-MIN(ROW(CE$176:CE$274))+1, ""), ROW(AG41))), "")</f>
        <v/>
      </c>
      <c r="CF318" s="1" t="str">
        <f t="array" ref="CF318">IFERROR(INDEX(CF$176:CF$274, SMALL(IF($AW$176:$AW$274="Claim", ROW(CF$176:CF$274)-MIN(ROW(CF$176:CF$274))+1, ""), ROW(AH41))), "")</f>
        <v/>
      </c>
      <c r="CG318" s="1" t="str">
        <f t="array" ref="CG318">IFERROR(INDEX(CG$176:CG$274, SMALL(IF($AW$176:$AW$274="Claim", ROW(CG$176:CG$274)-MIN(ROW(CG$176:CG$274))+1, ""), ROW(AI41))), "")</f>
        <v/>
      </c>
      <c r="CH318" s="1" t="str">
        <f t="array" ref="CH318">IFERROR(INDEX(CH$176:CH$274, SMALL(IF($AW$176:$AW$274="Claim", ROW(CH$176:CH$274)-MIN(ROW(CH$176:CH$274))+1, ""), ROW(AJ41))), "")</f>
        <v/>
      </c>
      <c r="CI318" s="1" t="str">
        <f t="array" ref="CI318">IFERROR(INDEX(CI$176:CI$274, SMALL(IF($AW$176:$AW$274="Claim", ROW(CI$176:CI$274)-MIN(ROW(CI$176:CI$274))+1, ""), ROW(AL41))), "")</f>
        <v/>
      </c>
    </row>
    <row r="319" spans="49:87" hidden="1" x14ac:dyDescent="0.2">
      <c r="AW319" s="1">
        <v>42</v>
      </c>
      <c r="AX319" s="288" t="str">
        <f t="array" ref="AX319">IFERROR(INDEX(AX$176:AX$274, SMALL(IF($AW$176:$AW$274="Claim", ROW(AX$176:AX$274)-MIN(ROW(AX$176:AX$274))+1, ""), ROW(A42))), "")</f>
        <v/>
      </c>
      <c r="AY319" s="288" t="str">
        <f t="array" ref="AY319">IFERROR(INDEX(AY$176:AY$274, SMALL(IF($AW$176:$AW$274="Claim", ROW(AY$176:AY$274)-MIN(ROW(AY$176:AY$274))+1, ""), ROW(B42))), "")</f>
        <v/>
      </c>
      <c r="AZ319" s="1" t="str">
        <f t="array" ref="AZ319">IFERROR(INDEX(AZ$176:AZ$278, SMALL(IF($AW$176:$AW$278="Claim", ROW(AZ$176:AZ$278)-MIN(ROW(AZ$176:AZ$278))+1, ""), ROW(B42))), "")</f>
        <v/>
      </c>
      <c r="BA319" s="1" t="str">
        <f t="array" ref="BA319">IFERROR(INDEX(BA$176:BA$274, SMALL(IF($AW$176:$AW$274="Claim", ROW(BA$176:BA$274)-MIN(ROW(BA$176:BA$274))+1, ""), ROW(C42))), "")</f>
        <v/>
      </c>
      <c r="BB319" s="1" t="str">
        <f t="array" ref="BB319">IFERROR(INDEX(BB$176:BB$274, SMALL(IF($AW$176:$AW$274="Claim", ROW(BB$176:BB$274)-MIN(ROW(BB$176:BB$274))+1, ""), ROW(D42))), "")</f>
        <v/>
      </c>
      <c r="BC319" s="1" t="str">
        <f t="array" ref="BC319">IFERROR(INDEX(BC$176:BC$274, SMALL(IF($AW$176:$AW$274="Claim", ROW(BC$176:BC$274)-MIN(ROW(BC$176:BC$274))+1, ""), ROW(E42))), "")</f>
        <v/>
      </c>
      <c r="BD319" s="1" t="str">
        <f t="array" ref="BD319">IFERROR(INDEX(BD$176:BD$274, SMALL(IF($AW$176:$AW$274="Claim", ROW(BD$176:BD$274)-MIN(ROW(BD$176:BD$274))+1, ""), ROW(F42))), "")</f>
        <v/>
      </c>
      <c r="BE319" s="1" t="str">
        <f t="array" ref="BE319">IFERROR(INDEX(BE$176:BE$274, SMALL(IF($AW$176:$AW$274="Claim", ROW(BE$176:BE$274)-MIN(ROW(BE$176:BE$274))+1, ""), ROW(G42))), "")</f>
        <v/>
      </c>
      <c r="BF319" s="1" t="str">
        <f t="array" ref="BF319">IFERROR(INDEX(BF$176:BF$274, SMALL(IF($AW$176:$AW$274="Claim", ROW(BF$176:BF$274)-MIN(ROW(BF$176:BF$274))+1, ""), ROW(H42))), "")</f>
        <v/>
      </c>
      <c r="BG319" s="1" t="str">
        <f t="array" ref="BG319">IFERROR(INDEX(BG$176:BG$274, SMALL(IF($AW$176:$AW$274="Claim", ROW(BG$176:BG$274)-MIN(ROW(BG$176:BG$274))+1, ""), ROW(I42))), "")</f>
        <v/>
      </c>
      <c r="BH319" s="1" t="str">
        <f t="array" ref="BH319">IFERROR(INDEX(BH$176:BH$274, SMALL(IF($AW$176:$AW$274="Claim", ROW(BH$176:BH$274)-MIN(ROW(BH$176:BH$274))+1, ""), ROW(J42))), "")</f>
        <v/>
      </c>
      <c r="BI319" s="1" t="str">
        <f t="array" ref="BI319">IFERROR(INDEX(BI$176:BI$274, SMALL(IF($AW$176:$AW$274="Claim", ROW(BI$176:BI$274)-MIN(ROW(BI$176:BI$274))+1, ""), ROW(K42))), "")</f>
        <v/>
      </c>
      <c r="BJ319" s="1" t="str">
        <f t="array" ref="BJ319">IFERROR(INDEX(BJ$176:BJ$274, SMALL(IF($AW$176:$AW$274="Claim", ROW(BJ$176:BJ$274)-MIN(ROW(BJ$176:BJ$274))+1, ""), ROW(L42))), "")</f>
        <v/>
      </c>
      <c r="BK319" s="1" t="str">
        <f t="array" ref="BK319">IFERROR(INDEX(BK$176:BK$274, SMALL(IF($AW$176:$AW$274="Claim", ROW(BK$176:BK$274)-MIN(ROW(BK$176:BK$274))+1, ""), ROW(M42))), "")</f>
        <v/>
      </c>
      <c r="BL319" s="1" t="str">
        <f t="array" ref="BL319">IFERROR(INDEX(BL$176:BL$274, SMALL(IF($AW$176:$AW$274="Claim", ROW(BL$176:BL$274)-MIN(ROW(BL$176:BL$274))+1, ""), ROW(N42))), "")</f>
        <v/>
      </c>
      <c r="BM319" s="1" t="str">
        <f t="array" ref="BM319">IFERROR(INDEX(BM$176:BM$274, SMALL(IF($AW$176:$AW$274="Claim", ROW(BM$176:BM$274)-MIN(ROW(BM$176:BM$274))+1, ""), ROW(O42))), "")</f>
        <v/>
      </c>
      <c r="BN319" s="1" t="str">
        <f t="array" ref="BN319">IFERROR(INDEX(BN$176:BN$274, SMALL(IF($AW$176:$AW$274="Claim", ROW(BN$176:BN$274)-MIN(ROW(BN$176:BN$274))+1, ""), ROW(P42))), "")</f>
        <v/>
      </c>
      <c r="BO319" s="1" t="str">
        <f t="array" ref="BO319">IFERROR(INDEX(BO$176:BO$274, SMALL(IF($AW$176:$AW$274="Claim", ROW(BO$176:BO$274)-MIN(ROW(BO$176:BO$274))+1, ""), ROW(Q42))), "")</f>
        <v/>
      </c>
      <c r="BP319" s="1" t="str">
        <f t="array" ref="BP319">IFERROR(INDEX(BP$176:BP$274, SMALL(IF($AW$176:$AW$274="Claim", ROW(BP$176:BP$274)-MIN(ROW(BP$176:BP$274))+1, ""), ROW(R42))), "")</f>
        <v/>
      </c>
      <c r="BQ319" s="1" t="str">
        <f t="array" ref="BQ319">IFERROR(INDEX(BQ$176:BQ$274, SMALL(IF($AW$176:$AW$274="Claim", ROW(BQ$176:BQ$274)-MIN(ROW(BQ$176:BQ$274))+1, ""), ROW(S42))), "")</f>
        <v/>
      </c>
      <c r="BR319" s="1" t="str">
        <f t="array" ref="BR319">IFERROR(INDEX(BR$176:BR$274, SMALL(IF($AW$176:$AW$274="Claim", ROW(BR$176:BR$274)-MIN(ROW(BR$176:BR$274))+1, ""), ROW(T42))), "")</f>
        <v/>
      </c>
      <c r="BS319" s="1" t="str">
        <f t="array" ref="BS319">IFERROR(INDEX(BS$176:BS$274, SMALL(IF($AW$176:$AW$274="Claim", ROW(BS$176:BS$274)-MIN(ROW(BS$176:BS$274))+1, ""), ROW(U42))), "")</f>
        <v/>
      </c>
      <c r="BT319" s="1" t="str">
        <f t="array" ref="BT319">IFERROR(INDEX(BT$176:BT$274, SMALL(IF($AW$176:$AW$274="Claim", ROW(BT$176:BT$274)-MIN(ROW(BT$176:BT$274))+1, ""), ROW(V42))), "")</f>
        <v/>
      </c>
      <c r="BU319" s="1" t="str">
        <f t="array" ref="BU319">IFERROR(INDEX(BU$176:BU$274, SMALL(IF($AW$176:$AW$274="Claim", ROW(BU$176:BU$274)-MIN(ROW(BU$176:BU$274))+1, ""), ROW(W42))), "")</f>
        <v/>
      </c>
      <c r="BV319" s="1" t="str">
        <f t="array" ref="BV319">IFERROR(INDEX(BV$176:BV$274, SMALL(IF($AW$176:$AW$274="Claim", ROW(BV$176:BV$274)-MIN(ROW(BV$176:BV$274))+1, ""), ROW(X42))), "")</f>
        <v/>
      </c>
      <c r="BW319" s="1" t="str">
        <f t="array" ref="BW319">IFERROR(INDEX(BW$176:BW$274, SMALL(IF($AW$176:$AW$274="Claim", ROW(BW$176:BW$274)-MIN(ROW(BW$176:BW$274))+1, ""), ROW(Y42))), "")</f>
        <v/>
      </c>
      <c r="BX319" s="1" t="str">
        <f t="array" ref="BX319">IFERROR(INDEX(BX$176:BX$274, SMALL(IF($AW$176:$AW$274="Claim", ROW(BX$176:BX$274)-MIN(ROW(BX$176:BX$274))+1, ""), ROW(Z42))), "")</f>
        <v/>
      </c>
      <c r="BY319" s="1" t="str">
        <f t="array" ref="BY319">IFERROR(INDEX(BY$176:BY$274, SMALL(IF($AW$176:$AW$274="Claim", ROW(BY$176:BY$274)-MIN(ROW(BY$176:BY$274))+1, ""), ROW(AA42))), "")</f>
        <v/>
      </c>
      <c r="BZ319" s="1" t="str">
        <f t="array" ref="BZ319">IFERROR(INDEX(BZ$176:BZ$274, SMALL(IF($AW$176:$AW$274="Claim", ROW(BZ$176:BZ$274)-MIN(ROW(BZ$176:BZ$274))+1, ""), ROW(AB42))), "")</f>
        <v/>
      </c>
      <c r="CA319" s="1" t="str">
        <f t="array" ref="CA319">IFERROR(INDEX(CA$176:CA$274, SMALL(IF($AW$176:$AW$274="Claim", ROW(CA$176:CA$274)-MIN(ROW(CA$176:CA$274))+1, ""), ROW(AC42))), "")</f>
        <v/>
      </c>
      <c r="CB319" s="1" t="str">
        <f t="array" ref="CB319">IFERROR(INDEX(CB$176:CB$274, SMALL(IF($AW$176:$AW$274="Claim", ROW(CB$176:CB$274)-MIN(ROW(CB$176:CB$274))+1, ""), ROW(AD42))), "")</f>
        <v/>
      </c>
      <c r="CC319" s="1" t="str">
        <f t="array" ref="CC319">IFERROR(INDEX(CC$176:CC$274, SMALL(IF($AW$176:$AW$274="Claim", ROW(CC$176:CC$274)-MIN(ROW(CC$176:CC$274))+1, ""), ROW(AE42))), "")</f>
        <v/>
      </c>
      <c r="CD319" s="1" t="str">
        <f t="array" ref="CD319">IFERROR(INDEX(CD$176:CD$274, SMALL(IF($AW$176:$AW$274="Claim", ROW(CD$176:CD$274)-MIN(ROW(CD$176:CD$274))+1, ""), ROW(AF42))), "")</f>
        <v/>
      </c>
      <c r="CE319" s="1" t="str">
        <f t="array" ref="CE319">IFERROR(INDEX(CE$176:CE$274, SMALL(IF($AW$176:$AW$274="Claim", ROW(CE$176:CE$274)-MIN(ROW(CE$176:CE$274))+1, ""), ROW(AG42))), "")</f>
        <v/>
      </c>
      <c r="CF319" s="1" t="str">
        <f t="array" ref="CF319">IFERROR(INDEX(CF$176:CF$274, SMALL(IF($AW$176:$AW$274="Claim", ROW(CF$176:CF$274)-MIN(ROW(CF$176:CF$274))+1, ""), ROW(AH42))), "")</f>
        <v/>
      </c>
      <c r="CG319" s="1" t="str">
        <f t="array" ref="CG319">IFERROR(INDEX(CG$176:CG$274, SMALL(IF($AW$176:$AW$274="Claim", ROW(CG$176:CG$274)-MIN(ROW(CG$176:CG$274))+1, ""), ROW(AI42))), "")</f>
        <v/>
      </c>
      <c r="CH319" s="1" t="str">
        <f t="array" ref="CH319">IFERROR(INDEX(CH$176:CH$274, SMALL(IF($AW$176:$AW$274="Claim", ROW(CH$176:CH$274)-MIN(ROW(CH$176:CH$274))+1, ""), ROW(AJ42))), "")</f>
        <v/>
      </c>
      <c r="CI319" s="1" t="str">
        <f t="array" ref="CI319">IFERROR(INDEX(CI$176:CI$274, SMALL(IF($AW$176:$AW$274="Claim", ROW(CI$176:CI$274)-MIN(ROW(CI$176:CI$274))+1, ""), ROW(AL42))), "")</f>
        <v/>
      </c>
    </row>
    <row r="320" spans="49:87" hidden="1" x14ac:dyDescent="0.2">
      <c r="AW320" s="1">
        <v>43</v>
      </c>
      <c r="AX320" s="288" t="str">
        <f t="array" ref="AX320">IFERROR(INDEX(AX$176:AX$274, SMALL(IF($AW$176:$AW$274="Claim", ROW(AX$176:AX$274)-MIN(ROW(AX$176:AX$274))+1, ""), ROW(A43))), "")</f>
        <v/>
      </c>
      <c r="AY320" s="288" t="str">
        <f t="array" ref="AY320">IFERROR(INDEX(AY$176:AY$274, SMALL(IF($AW$176:$AW$274="Claim", ROW(AY$176:AY$274)-MIN(ROW(AY$176:AY$274))+1, ""), ROW(B43))), "")</f>
        <v/>
      </c>
      <c r="AZ320" s="1" t="str">
        <f t="array" ref="AZ320">IFERROR(INDEX(AZ$176:AZ$278, SMALL(IF($AW$176:$AW$278="Claim", ROW(AZ$176:AZ$278)-MIN(ROW(AZ$176:AZ$278))+1, ""), ROW(B43))), "")</f>
        <v/>
      </c>
      <c r="BA320" s="1" t="str">
        <f t="array" ref="BA320">IFERROR(INDEX(BA$176:BA$274, SMALL(IF($AW$176:$AW$274="Claim", ROW(BA$176:BA$274)-MIN(ROW(BA$176:BA$274))+1, ""), ROW(C43))), "")</f>
        <v/>
      </c>
      <c r="BB320" s="1" t="str">
        <f t="array" ref="BB320">IFERROR(INDEX(BB$176:BB$274, SMALL(IF($AW$176:$AW$274="Claim", ROW(BB$176:BB$274)-MIN(ROW(BB$176:BB$274))+1, ""), ROW(D43))), "")</f>
        <v/>
      </c>
      <c r="BC320" s="1" t="str">
        <f t="array" ref="BC320">IFERROR(INDEX(BC$176:BC$274, SMALL(IF($AW$176:$AW$274="Claim", ROW(BC$176:BC$274)-MIN(ROW(BC$176:BC$274))+1, ""), ROW(E43))), "")</f>
        <v/>
      </c>
      <c r="BD320" s="1" t="str">
        <f t="array" ref="BD320">IFERROR(INDEX(BD$176:BD$274, SMALL(IF($AW$176:$AW$274="Claim", ROW(BD$176:BD$274)-MIN(ROW(BD$176:BD$274))+1, ""), ROW(F43))), "")</f>
        <v/>
      </c>
      <c r="BE320" s="1" t="str">
        <f t="array" ref="BE320">IFERROR(INDEX(BE$176:BE$274, SMALL(IF($AW$176:$AW$274="Claim", ROW(BE$176:BE$274)-MIN(ROW(BE$176:BE$274))+1, ""), ROW(G43))), "")</f>
        <v/>
      </c>
      <c r="BF320" s="1" t="str">
        <f t="array" ref="BF320">IFERROR(INDEX(BF$176:BF$274, SMALL(IF($AW$176:$AW$274="Claim", ROW(BF$176:BF$274)-MIN(ROW(BF$176:BF$274))+1, ""), ROW(H43))), "")</f>
        <v/>
      </c>
      <c r="BG320" s="1" t="str">
        <f t="array" ref="BG320">IFERROR(INDEX(BG$176:BG$274, SMALL(IF($AW$176:$AW$274="Claim", ROW(BG$176:BG$274)-MIN(ROW(BG$176:BG$274))+1, ""), ROW(I43))), "")</f>
        <v/>
      </c>
      <c r="BH320" s="1" t="str">
        <f t="array" ref="BH320">IFERROR(INDEX(BH$176:BH$274, SMALL(IF($AW$176:$AW$274="Claim", ROW(BH$176:BH$274)-MIN(ROW(BH$176:BH$274))+1, ""), ROW(J43))), "")</f>
        <v/>
      </c>
      <c r="BI320" s="1" t="str">
        <f t="array" ref="BI320">IFERROR(INDEX(BI$176:BI$274, SMALL(IF($AW$176:$AW$274="Claim", ROW(BI$176:BI$274)-MIN(ROW(BI$176:BI$274))+1, ""), ROW(K43))), "")</f>
        <v/>
      </c>
      <c r="BJ320" s="1" t="str">
        <f t="array" ref="BJ320">IFERROR(INDEX(BJ$176:BJ$274, SMALL(IF($AW$176:$AW$274="Claim", ROW(BJ$176:BJ$274)-MIN(ROW(BJ$176:BJ$274))+1, ""), ROW(L43))), "")</f>
        <v/>
      </c>
      <c r="BK320" s="1" t="str">
        <f t="array" ref="BK320">IFERROR(INDEX(BK$176:BK$274, SMALL(IF($AW$176:$AW$274="Claim", ROW(BK$176:BK$274)-MIN(ROW(BK$176:BK$274))+1, ""), ROW(M43))), "")</f>
        <v/>
      </c>
      <c r="BL320" s="1" t="str">
        <f t="array" ref="BL320">IFERROR(INDEX(BL$176:BL$274, SMALL(IF($AW$176:$AW$274="Claim", ROW(BL$176:BL$274)-MIN(ROW(BL$176:BL$274))+1, ""), ROW(N43))), "")</f>
        <v/>
      </c>
      <c r="BM320" s="1" t="str">
        <f t="array" ref="BM320">IFERROR(INDEX(BM$176:BM$274, SMALL(IF($AW$176:$AW$274="Claim", ROW(BM$176:BM$274)-MIN(ROW(BM$176:BM$274))+1, ""), ROW(O43))), "")</f>
        <v/>
      </c>
      <c r="BN320" s="1" t="str">
        <f t="array" ref="BN320">IFERROR(INDEX(BN$176:BN$274, SMALL(IF($AW$176:$AW$274="Claim", ROW(BN$176:BN$274)-MIN(ROW(BN$176:BN$274))+1, ""), ROW(P43))), "")</f>
        <v/>
      </c>
      <c r="BO320" s="1" t="str">
        <f t="array" ref="BO320">IFERROR(INDEX(BO$176:BO$274, SMALL(IF($AW$176:$AW$274="Claim", ROW(BO$176:BO$274)-MIN(ROW(BO$176:BO$274))+1, ""), ROW(Q43))), "")</f>
        <v/>
      </c>
      <c r="BP320" s="1" t="str">
        <f t="array" ref="BP320">IFERROR(INDEX(BP$176:BP$274, SMALL(IF($AW$176:$AW$274="Claim", ROW(BP$176:BP$274)-MIN(ROW(BP$176:BP$274))+1, ""), ROW(R43))), "")</f>
        <v/>
      </c>
      <c r="BQ320" s="1" t="str">
        <f t="array" ref="BQ320">IFERROR(INDEX(BQ$176:BQ$274, SMALL(IF($AW$176:$AW$274="Claim", ROW(BQ$176:BQ$274)-MIN(ROW(BQ$176:BQ$274))+1, ""), ROW(S43))), "")</f>
        <v/>
      </c>
      <c r="BR320" s="1" t="str">
        <f t="array" ref="BR320">IFERROR(INDEX(BR$176:BR$274, SMALL(IF($AW$176:$AW$274="Claim", ROW(BR$176:BR$274)-MIN(ROW(BR$176:BR$274))+1, ""), ROW(T43))), "")</f>
        <v/>
      </c>
      <c r="BS320" s="1" t="str">
        <f t="array" ref="BS320">IFERROR(INDEX(BS$176:BS$274, SMALL(IF($AW$176:$AW$274="Claim", ROW(BS$176:BS$274)-MIN(ROW(BS$176:BS$274))+1, ""), ROW(U43))), "")</f>
        <v/>
      </c>
      <c r="BT320" s="1" t="str">
        <f t="array" ref="BT320">IFERROR(INDEX(BT$176:BT$274, SMALL(IF($AW$176:$AW$274="Claim", ROW(BT$176:BT$274)-MIN(ROW(BT$176:BT$274))+1, ""), ROW(V43))), "")</f>
        <v/>
      </c>
      <c r="BU320" s="1" t="str">
        <f t="array" ref="BU320">IFERROR(INDEX(BU$176:BU$274, SMALL(IF($AW$176:$AW$274="Claim", ROW(BU$176:BU$274)-MIN(ROW(BU$176:BU$274))+1, ""), ROW(W43))), "")</f>
        <v/>
      </c>
      <c r="BV320" s="1" t="str">
        <f t="array" ref="BV320">IFERROR(INDEX(BV$176:BV$274, SMALL(IF($AW$176:$AW$274="Claim", ROW(BV$176:BV$274)-MIN(ROW(BV$176:BV$274))+1, ""), ROW(X43))), "")</f>
        <v/>
      </c>
      <c r="BW320" s="1" t="str">
        <f t="array" ref="BW320">IFERROR(INDEX(BW$176:BW$274, SMALL(IF($AW$176:$AW$274="Claim", ROW(BW$176:BW$274)-MIN(ROW(BW$176:BW$274))+1, ""), ROW(Y43))), "")</f>
        <v/>
      </c>
      <c r="BX320" s="1" t="str">
        <f t="array" ref="BX320">IFERROR(INDEX(BX$176:BX$274, SMALL(IF($AW$176:$AW$274="Claim", ROW(BX$176:BX$274)-MIN(ROW(BX$176:BX$274))+1, ""), ROW(Z43))), "")</f>
        <v/>
      </c>
      <c r="BY320" s="1" t="str">
        <f t="array" ref="BY320">IFERROR(INDEX(BY$176:BY$274, SMALL(IF($AW$176:$AW$274="Claim", ROW(BY$176:BY$274)-MIN(ROW(BY$176:BY$274))+1, ""), ROW(AA43))), "")</f>
        <v/>
      </c>
      <c r="BZ320" s="1" t="str">
        <f t="array" ref="BZ320">IFERROR(INDEX(BZ$176:BZ$274, SMALL(IF($AW$176:$AW$274="Claim", ROW(BZ$176:BZ$274)-MIN(ROW(BZ$176:BZ$274))+1, ""), ROW(AB43))), "")</f>
        <v/>
      </c>
      <c r="CA320" s="1" t="str">
        <f t="array" ref="CA320">IFERROR(INDEX(CA$176:CA$274, SMALL(IF($AW$176:$AW$274="Claim", ROW(CA$176:CA$274)-MIN(ROW(CA$176:CA$274))+1, ""), ROW(AC43))), "")</f>
        <v/>
      </c>
      <c r="CB320" s="1" t="str">
        <f t="array" ref="CB320">IFERROR(INDEX(CB$176:CB$274, SMALL(IF($AW$176:$AW$274="Claim", ROW(CB$176:CB$274)-MIN(ROW(CB$176:CB$274))+1, ""), ROW(AD43))), "")</f>
        <v/>
      </c>
      <c r="CC320" s="1" t="str">
        <f t="array" ref="CC320">IFERROR(INDEX(CC$176:CC$274, SMALL(IF($AW$176:$AW$274="Claim", ROW(CC$176:CC$274)-MIN(ROW(CC$176:CC$274))+1, ""), ROW(AE43))), "")</f>
        <v/>
      </c>
      <c r="CD320" s="1" t="str">
        <f t="array" ref="CD320">IFERROR(INDEX(CD$176:CD$274, SMALL(IF($AW$176:$AW$274="Claim", ROW(CD$176:CD$274)-MIN(ROW(CD$176:CD$274))+1, ""), ROW(AF43))), "")</f>
        <v/>
      </c>
      <c r="CE320" s="1" t="str">
        <f t="array" ref="CE320">IFERROR(INDEX(CE$176:CE$274, SMALL(IF($AW$176:$AW$274="Claim", ROW(CE$176:CE$274)-MIN(ROW(CE$176:CE$274))+1, ""), ROW(AG43))), "")</f>
        <v/>
      </c>
      <c r="CF320" s="1" t="str">
        <f t="array" ref="CF320">IFERROR(INDEX(CF$176:CF$274, SMALL(IF($AW$176:$AW$274="Claim", ROW(CF$176:CF$274)-MIN(ROW(CF$176:CF$274))+1, ""), ROW(AH43))), "")</f>
        <v/>
      </c>
      <c r="CG320" s="1" t="str">
        <f t="array" ref="CG320">IFERROR(INDEX(CG$176:CG$274, SMALL(IF($AW$176:$AW$274="Claim", ROW(CG$176:CG$274)-MIN(ROW(CG$176:CG$274))+1, ""), ROW(AI43))), "")</f>
        <v/>
      </c>
      <c r="CH320" s="1" t="str">
        <f t="array" ref="CH320">IFERROR(INDEX(CH$176:CH$274, SMALL(IF($AW$176:$AW$274="Claim", ROW(CH$176:CH$274)-MIN(ROW(CH$176:CH$274))+1, ""), ROW(AJ43))), "")</f>
        <v/>
      </c>
      <c r="CI320" s="1" t="str">
        <f t="array" ref="CI320">IFERROR(INDEX(CI$176:CI$274, SMALL(IF($AW$176:$AW$274="Claim", ROW(CI$176:CI$274)-MIN(ROW(CI$176:CI$274))+1, ""), ROW(AL43))), "")</f>
        <v/>
      </c>
    </row>
    <row r="321" spans="49:87" hidden="1" x14ac:dyDescent="0.2">
      <c r="AW321" s="1">
        <v>44</v>
      </c>
      <c r="AX321" s="288" t="str">
        <f t="array" ref="AX321">IFERROR(INDEX(AX$176:AX$274, SMALL(IF($AW$176:$AW$274="Claim", ROW(AX$176:AX$274)-MIN(ROW(AX$176:AX$274))+1, ""), ROW(A44))), "")</f>
        <v/>
      </c>
      <c r="AY321" s="288" t="str">
        <f t="array" ref="AY321">IFERROR(INDEX(AY$176:AY$274, SMALL(IF($AW$176:$AW$274="Claim", ROW(AY$176:AY$274)-MIN(ROW(AY$176:AY$274))+1, ""), ROW(B44))), "")</f>
        <v/>
      </c>
      <c r="AZ321" s="1" t="str">
        <f t="array" ref="AZ321">IFERROR(INDEX(AZ$176:AZ$278, SMALL(IF($AW$176:$AW$278="Claim", ROW(AZ$176:AZ$278)-MIN(ROW(AZ$176:AZ$278))+1, ""), ROW(B44))), "")</f>
        <v/>
      </c>
      <c r="BA321" s="1" t="str">
        <f t="array" ref="BA321">IFERROR(INDEX(BA$176:BA$274, SMALL(IF($AW$176:$AW$274="Claim", ROW(BA$176:BA$274)-MIN(ROW(BA$176:BA$274))+1, ""), ROW(C44))), "")</f>
        <v/>
      </c>
      <c r="BB321" s="1" t="str">
        <f t="array" ref="BB321">IFERROR(INDEX(BB$176:BB$274, SMALL(IF($AW$176:$AW$274="Claim", ROW(BB$176:BB$274)-MIN(ROW(BB$176:BB$274))+1, ""), ROW(D44))), "")</f>
        <v/>
      </c>
      <c r="BC321" s="1" t="str">
        <f t="array" ref="BC321">IFERROR(INDEX(BC$176:BC$274, SMALL(IF($AW$176:$AW$274="Claim", ROW(BC$176:BC$274)-MIN(ROW(BC$176:BC$274))+1, ""), ROW(E44))), "")</f>
        <v/>
      </c>
      <c r="BD321" s="1" t="str">
        <f t="array" ref="BD321">IFERROR(INDEX(BD$176:BD$274, SMALL(IF($AW$176:$AW$274="Claim", ROW(BD$176:BD$274)-MIN(ROW(BD$176:BD$274))+1, ""), ROW(F44))), "")</f>
        <v/>
      </c>
      <c r="BE321" s="1" t="str">
        <f t="array" ref="BE321">IFERROR(INDEX(BE$176:BE$274, SMALL(IF($AW$176:$AW$274="Claim", ROW(BE$176:BE$274)-MIN(ROW(BE$176:BE$274))+1, ""), ROW(G44))), "")</f>
        <v/>
      </c>
      <c r="BF321" s="1" t="str">
        <f t="array" ref="BF321">IFERROR(INDEX(BF$176:BF$274, SMALL(IF($AW$176:$AW$274="Claim", ROW(BF$176:BF$274)-MIN(ROW(BF$176:BF$274))+1, ""), ROW(H44))), "")</f>
        <v/>
      </c>
      <c r="BG321" s="1" t="str">
        <f t="array" ref="BG321">IFERROR(INDEX(BG$176:BG$274, SMALL(IF($AW$176:$AW$274="Claim", ROW(BG$176:BG$274)-MIN(ROW(BG$176:BG$274))+1, ""), ROW(I44))), "")</f>
        <v/>
      </c>
      <c r="BH321" s="1" t="str">
        <f t="array" ref="BH321">IFERROR(INDEX(BH$176:BH$274, SMALL(IF($AW$176:$AW$274="Claim", ROW(BH$176:BH$274)-MIN(ROW(BH$176:BH$274))+1, ""), ROW(J44))), "")</f>
        <v/>
      </c>
      <c r="BI321" s="1" t="str">
        <f t="array" ref="BI321">IFERROR(INDEX(BI$176:BI$274, SMALL(IF($AW$176:$AW$274="Claim", ROW(BI$176:BI$274)-MIN(ROW(BI$176:BI$274))+1, ""), ROW(K44))), "")</f>
        <v/>
      </c>
      <c r="BJ321" s="1" t="str">
        <f t="array" ref="BJ321">IFERROR(INDEX(BJ$176:BJ$274, SMALL(IF($AW$176:$AW$274="Claim", ROW(BJ$176:BJ$274)-MIN(ROW(BJ$176:BJ$274))+1, ""), ROW(L44))), "")</f>
        <v/>
      </c>
      <c r="BK321" s="1" t="str">
        <f t="array" ref="BK321">IFERROR(INDEX(BK$176:BK$274, SMALL(IF($AW$176:$AW$274="Claim", ROW(BK$176:BK$274)-MIN(ROW(BK$176:BK$274))+1, ""), ROW(M44))), "")</f>
        <v/>
      </c>
      <c r="BL321" s="1" t="str">
        <f t="array" ref="BL321">IFERROR(INDEX(BL$176:BL$274, SMALL(IF($AW$176:$AW$274="Claim", ROW(BL$176:BL$274)-MIN(ROW(BL$176:BL$274))+1, ""), ROW(N44))), "")</f>
        <v/>
      </c>
      <c r="BM321" s="1" t="str">
        <f t="array" ref="BM321">IFERROR(INDEX(BM$176:BM$274, SMALL(IF($AW$176:$AW$274="Claim", ROW(BM$176:BM$274)-MIN(ROW(BM$176:BM$274))+1, ""), ROW(O44))), "")</f>
        <v/>
      </c>
      <c r="BN321" s="1" t="str">
        <f t="array" ref="BN321">IFERROR(INDEX(BN$176:BN$274, SMALL(IF($AW$176:$AW$274="Claim", ROW(BN$176:BN$274)-MIN(ROW(BN$176:BN$274))+1, ""), ROW(P44))), "")</f>
        <v/>
      </c>
      <c r="BO321" s="1" t="str">
        <f t="array" ref="BO321">IFERROR(INDEX(BO$176:BO$274, SMALL(IF($AW$176:$AW$274="Claim", ROW(BO$176:BO$274)-MIN(ROW(BO$176:BO$274))+1, ""), ROW(Q44))), "")</f>
        <v/>
      </c>
      <c r="BP321" s="1" t="str">
        <f t="array" ref="BP321">IFERROR(INDEX(BP$176:BP$274, SMALL(IF($AW$176:$AW$274="Claim", ROW(BP$176:BP$274)-MIN(ROW(BP$176:BP$274))+1, ""), ROW(R44))), "")</f>
        <v/>
      </c>
      <c r="BQ321" s="1" t="str">
        <f t="array" ref="BQ321">IFERROR(INDEX(BQ$176:BQ$274, SMALL(IF($AW$176:$AW$274="Claim", ROW(BQ$176:BQ$274)-MIN(ROW(BQ$176:BQ$274))+1, ""), ROW(S44))), "")</f>
        <v/>
      </c>
      <c r="BR321" s="1" t="str">
        <f t="array" ref="BR321">IFERROR(INDEX(BR$176:BR$274, SMALL(IF($AW$176:$AW$274="Claim", ROW(BR$176:BR$274)-MIN(ROW(BR$176:BR$274))+1, ""), ROW(T44))), "")</f>
        <v/>
      </c>
      <c r="BS321" s="1" t="str">
        <f t="array" ref="BS321">IFERROR(INDEX(BS$176:BS$274, SMALL(IF($AW$176:$AW$274="Claim", ROW(BS$176:BS$274)-MIN(ROW(BS$176:BS$274))+1, ""), ROW(U44))), "")</f>
        <v/>
      </c>
      <c r="BT321" s="1" t="str">
        <f t="array" ref="BT321">IFERROR(INDEX(BT$176:BT$274, SMALL(IF($AW$176:$AW$274="Claim", ROW(BT$176:BT$274)-MIN(ROW(BT$176:BT$274))+1, ""), ROW(V44))), "")</f>
        <v/>
      </c>
      <c r="BU321" s="1" t="str">
        <f t="array" ref="BU321">IFERROR(INDEX(BU$176:BU$274, SMALL(IF($AW$176:$AW$274="Claim", ROW(BU$176:BU$274)-MIN(ROW(BU$176:BU$274))+1, ""), ROW(W44))), "")</f>
        <v/>
      </c>
      <c r="BV321" s="1" t="str">
        <f t="array" ref="BV321">IFERROR(INDEX(BV$176:BV$274, SMALL(IF($AW$176:$AW$274="Claim", ROW(BV$176:BV$274)-MIN(ROW(BV$176:BV$274))+1, ""), ROW(X44))), "")</f>
        <v/>
      </c>
      <c r="BW321" s="1" t="str">
        <f t="array" ref="BW321">IFERROR(INDEX(BW$176:BW$274, SMALL(IF($AW$176:$AW$274="Claim", ROW(BW$176:BW$274)-MIN(ROW(BW$176:BW$274))+1, ""), ROW(Y44))), "")</f>
        <v/>
      </c>
      <c r="BX321" s="1" t="str">
        <f t="array" ref="BX321">IFERROR(INDEX(BX$176:BX$274, SMALL(IF($AW$176:$AW$274="Claim", ROW(BX$176:BX$274)-MIN(ROW(BX$176:BX$274))+1, ""), ROW(Z44))), "")</f>
        <v/>
      </c>
      <c r="BY321" s="1" t="str">
        <f t="array" ref="BY321">IFERROR(INDEX(BY$176:BY$274, SMALL(IF($AW$176:$AW$274="Claim", ROW(BY$176:BY$274)-MIN(ROW(BY$176:BY$274))+1, ""), ROW(AA44))), "")</f>
        <v/>
      </c>
      <c r="BZ321" s="1" t="str">
        <f t="array" ref="BZ321">IFERROR(INDEX(BZ$176:BZ$274, SMALL(IF($AW$176:$AW$274="Claim", ROW(BZ$176:BZ$274)-MIN(ROW(BZ$176:BZ$274))+1, ""), ROW(AB44))), "")</f>
        <v/>
      </c>
      <c r="CA321" s="1" t="str">
        <f t="array" ref="CA321">IFERROR(INDEX(CA$176:CA$274, SMALL(IF($AW$176:$AW$274="Claim", ROW(CA$176:CA$274)-MIN(ROW(CA$176:CA$274))+1, ""), ROW(AC44))), "")</f>
        <v/>
      </c>
      <c r="CB321" s="1" t="str">
        <f t="array" ref="CB321">IFERROR(INDEX(CB$176:CB$274, SMALL(IF($AW$176:$AW$274="Claim", ROW(CB$176:CB$274)-MIN(ROW(CB$176:CB$274))+1, ""), ROW(AD44))), "")</f>
        <v/>
      </c>
      <c r="CC321" s="1" t="str">
        <f t="array" ref="CC321">IFERROR(INDEX(CC$176:CC$274, SMALL(IF($AW$176:$AW$274="Claim", ROW(CC$176:CC$274)-MIN(ROW(CC$176:CC$274))+1, ""), ROW(AE44))), "")</f>
        <v/>
      </c>
      <c r="CD321" s="1" t="str">
        <f t="array" ref="CD321">IFERROR(INDEX(CD$176:CD$274, SMALL(IF($AW$176:$AW$274="Claim", ROW(CD$176:CD$274)-MIN(ROW(CD$176:CD$274))+1, ""), ROW(AF44))), "")</f>
        <v/>
      </c>
      <c r="CE321" s="1" t="str">
        <f t="array" ref="CE321">IFERROR(INDEX(CE$176:CE$274, SMALL(IF($AW$176:$AW$274="Claim", ROW(CE$176:CE$274)-MIN(ROW(CE$176:CE$274))+1, ""), ROW(AG44))), "")</f>
        <v/>
      </c>
      <c r="CF321" s="1" t="str">
        <f t="array" ref="CF321">IFERROR(INDEX(CF$176:CF$274, SMALL(IF($AW$176:$AW$274="Claim", ROW(CF$176:CF$274)-MIN(ROW(CF$176:CF$274))+1, ""), ROW(AH44))), "")</f>
        <v/>
      </c>
      <c r="CG321" s="1" t="str">
        <f t="array" ref="CG321">IFERROR(INDEX(CG$176:CG$274, SMALL(IF($AW$176:$AW$274="Claim", ROW(CG$176:CG$274)-MIN(ROW(CG$176:CG$274))+1, ""), ROW(AI44))), "")</f>
        <v/>
      </c>
      <c r="CH321" s="1" t="str">
        <f t="array" ref="CH321">IFERROR(INDEX(CH$176:CH$274, SMALL(IF($AW$176:$AW$274="Claim", ROW(CH$176:CH$274)-MIN(ROW(CH$176:CH$274))+1, ""), ROW(AJ44))), "")</f>
        <v/>
      </c>
      <c r="CI321" s="1" t="str">
        <f t="array" ref="CI321">IFERROR(INDEX(CI$176:CI$274, SMALL(IF($AW$176:$AW$274="Claim", ROW(CI$176:CI$274)-MIN(ROW(CI$176:CI$274))+1, ""), ROW(AL44))), "")</f>
        <v/>
      </c>
    </row>
    <row r="322" spans="49:87" hidden="1" x14ac:dyDescent="0.2">
      <c r="AW322" s="1">
        <v>45</v>
      </c>
      <c r="AX322" s="288" t="str">
        <f t="array" ref="AX322">IFERROR(INDEX(AX$176:AX$274, SMALL(IF($AW$176:$AW$274="Claim", ROW(AX$176:AX$274)-MIN(ROW(AX$176:AX$274))+1, ""), ROW(A45))), "")</f>
        <v/>
      </c>
      <c r="AY322" s="288" t="str">
        <f t="array" ref="AY322">IFERROR(INDEX(AY$176:AY$274, SMALL(IF($AW$176:$AW$274="Claim", ROW(AY$176:AY$274)-MIN(ROW(AY$176:AY$274))+1, ""), ROW(B45))), "")</f>
        <v/>
      </c>
      <c r="AZ322" s="1" t="str">
        <f t="array" ref="AZ322">IFERROR(INDEX(AZ$176:AZ$278, SMALL(IF($AW$176:$AW$278="Claim", ROW(AZ$176:AZ$278)-MIN(ROW(AZ$176:AZ$278))+1, ""), ROW(B45))), "")</f>
        <v/>
      </c>
      <c r="BA322" s="1" t="str">
        <f t="array" ref="BA322">IFERROR(INDEX(BA$176:BA$274, SMALL(IF($AW$176:$AW$274="Claim", ROW(BA$176:BA$274)-MIN(ROW(BA$176:BA$274))+1, ""), ROW(C45))), "")</f>
        <v/>
      </c>
      <c r="BB322" s="1" t="str">
        <f t="array" ref="BB322">IFERROR(INDEX(BB$176:BB$274, SMALL(IF($AW$176:$AW$274="Claim", ROW(BB$176:BB$274)-MIN(ROW(BB$176:BB$274))+1, ""), ROW(D45))), "")</f>
        <v/>
      </c>
      <c r="BC322" s="1" t="str">
        <f t="array" ref="BC322">IFERROR(INDEX(BC$176:BC$274, SMALL(IF($AW$176:$AW$274="Claim", ROW(BC$176:BC$274)-MIN(ROW(BC$176:BC$274))+1, ""), ROW(E45))), "")</f>
        <v/>
      </c>
      <c r="BD322" s="1" t="str">
        <f t="array" ref="BD322">IFERROR(INDEX(BD$176:BD$274, SMALL(IF($AW$176:$AW$274="Claim", ROW(BD$176:BD$274)-MIN(ROW(BD$176:BD$274))+1, ""), ROW(F45))), "")</f>
        <v/>
      </c>
      <c r="BE322" s="1" t="str">
        <f t="array" ref="BE322">IFERROR(INDEX(BE$176:BE$274, SMALL(IF($AW$176:$AW$274="Claim", ROW(BE$176:BE$274)-MIN(ROW(BE$176:BE$274))+1, ""), ROW(G45))), "")</f>
        <v/>
      </c>
      <c r="BF322" s="1" t="str">
        <f t="array" ref="BF322">IFERROR(INDEX(BF$176:BF$274, SMALL(IF($AW$176:$AW$274="Claim", ROW(BF$176:BF$274)-MIN(ROW(BF$176:BF$274))+1, ""), ROW(H45))), "")</f>
        <v/>
      </c>
      <c r="BG322" s="1" t="str">
        <f t="array" ref="BG322">IFERROR(INDEX(BG$176:BG$274, SMALL(IF($AW$176:$AW$274="Claim", ROW(BG$176:BG$274)-MIN(ROW(BG$176:BG$274))+1, ""), ROW(I45))), "")</f>
        <v/>
      </c>
      <c r="BH322" s="1" t="str">
        <f t="array" ref="BH322">IFERROR(INDEX(BH$176:BH$274, SMALL(IF($AW$176:$AW$274="Claim", ROW(BH$176:BH$274)-MIN(ROW(BH$176:BH$274))+1, ""), ROW(J45))), "")</f>
        <v/>
      </c>
      <c r="BI322" s="1" t="str">
        <f t="array" ref="BI322">IFERROR(INDEX(BI$176:BI$274, SMALL(IF($AW$176:$AW$274="Claim", ROW(BI$176:BI$274)-MIN(ROW(BI$176:BI$274))+1, ""), ROW(K45))), "")</f>
        <v/>
      </c>
      <c r="BJ322" s="1" t="str">
        <f t="array" ref="BJ322">IFERROR(INDEX(BJ$176:BJ$274, SMALL(IF($AW$176:$AW$274="Claim", ROW(BJ$176:BJ$274)-MIN(ROW(BJ$176:BJ$274))+1, ""), ROW(L45))), "")</f>
        <v/>
      </c>
      <c r="BK322" s="1" t="str">
        <f t="array" ref="BK322">IFERROR(INDEX(BK$176:BK$274, SMALL(IF($AW$176:$AW$274="Claim", ROW(BK$176:BK$274)-MIN(ROW(BK$176:BK$274))+1, ""), ROW(M45))), "")</f>
        <v/>
      </c>
      <c r="BL322" s="1" t="str">
        <f t="array" ref="BL322">IFERROR(INDEX(BL$176:BL$274, SMALL(IF($AW$176:$AW$274="Claim", ROW(BL$176:BL$274)-MIN(ROW(BL$176:BL$274))+1, ""), ROW(N45))), "")</f>
        <v/>
      </c>
      <c r="BM322" s="1" t="str">
        <f t="array" ref="BM322">IFERROR(INDEX(BM$176:BM$274, SMALL(IF($AW$176:$AW$274="Claim", ROW(BM$176:BM$274)-MIN(ROW(BM$176:BM$274))+1, ""), ROW(O45))), "")</f>
        <v/>
      </c>
      <c r="BN322" s="1" t="str">
        <f t="array" ref="BN322">IFERROR(INDEX(BN$176:BN$274, SMALL(IF($AW$176:$AW$274="Claim", ROW(BN$176:BN$274)-MIN(ROW(BN$176:BN$274))+1, ""), ROW(P45))), "")</f>
        <v/>
      </c>
      <c r="BO322" s="1" t="str">
        <f t="array" ref="BO322">IFERROR(INDEX(BO$176:BO$274, SMALL(IF($AW$176:$AW$274="Claim", ROW(BO$176:BO$274)-MIN(ROW(BO$176:BO$274))+1, ""), ROW(Q45))), "")</f>
        <v/>
      </c>
      <c r="BP322" s="1" t="str">
        <f t="array" ref="BP322">IFERROR(INDEX(BP$176:BP$274, SMALL(IF($AW$176:$AW$274="Claim", ROW(BP$176:BP$274)-MIN(ROW(BP$176:BP$274))+1, ""), ROW(R45))), "")</f>
        <v/>
      </c>
      <c r="BQ322" s="1" t="str">
        <f t="array" ref="BQ322">IFERROR(INDEX(BQ$176:BQ$274, SMALL(IF($AW$176:$AW$274="Claim", ROW(BQ$176:BQ$274)-MIN(ROW(BQ$176:BQ$274))+1, ""), ROW(S45))), "")</f>
        <v/>
      </c>
      <c r="BR322" s="1" t="str">
        <f t="array" ref="BR322">IFERROR(INDEX(BR$176:BR$274, SMALL(IF($AW$176:$AW$274="Claim", ROW(BR$176:BR$274)-MIN(ROW(BR$176:BR$274))+1, ""), ROW(T45))), "")</f>
        <v/>
      </c>
      <c r="BS322" s="1" t="str">
        <f t="array" ref="BS322">IFERROR(INDEX(BS$176:BS$274, SMALL(IF($AW$176:$AW$274="Claim", ROW(BS$176:BS$274)-MIN(ROW(BS$176:BS$274))+1, ""), ROW(U45))), "")</f>
        <v/>
      </c>
      <c r="BT322" s="1" t="str">
        <f t="array" ref="BT322">IFERROR(INDEX(BT$176:BT$274, SMALL(IF($AW$176:$AW$274="Claim", ROW(BT$176:BT$274)-MIN(ROW(BT$176:BT$274))+1, ""), ROW(V45))), "")</f>
        <v/>
      </c>
      <c r="BU322" s="1" t="str">
        <f t="array" ref="BU322">IFERROR(INDEX(BU$176:BU$274, SMALL(IF($AW$176:$AW$274="Claim", ROW(BU$176:BU$274)-MIN(ROW(BU$176:BU$274))+1, ""), ROW(W45))), "")</f>
        <v/>
      </c>
      <c r="BV322" s="1" t="str">
        <f t="array" ref="BV322">IFERROR(INDEX(BV$176:BV$274, SMALL(IF($AW$176:$AW$274="Claim", ROW(BV$176:BV$274)-MIN(ROW(BV$176:BV$274))+1, ""), ROW(X45))), "")</f>
        <v/>
      </c>
      <c r="BW322" s="1" t="str">
        <f t="array" ref="BW322">IFERROR(INDEX(BW$176:BW$274, SMALL(IF($AW$176:$AW$274="Claim", ROW(BW$176:BW$274)-MIN(ROW(BW$176:BW$274))+1, ""), ROW(Y45))), "")</f>
        <v/>
      </c>
      <c r="BX322" s="1" t="str">
        <f t="array" ref="BX322">IFERROR(INDEX(BX$176:BX$274, SMALL(IF($AW$176:$AW$274="Claim", ROW(BX$176:BX$274)-MIN(ROW(BX$176:BX$274))+1, ""), ROW(Z45))), "")</f>
        <v/>
      </c>
      <c r="BY322" s="1" t="str">
        <f t="array" ref="BY322">IFERROR(INDEX(BY$176:BY$274, SMALL(IF($AW$176:$AW$274="Claim", ROW(BY$176:BY$274)-MIN(ROW(BY$176:BY$274))+1, ""), ROW(AA45))), "")</f>
        <v/>
      </c>
      <c r="BZ322" s="1" t="str">
        <f t="array" ref="BZ322">IFERROR(INDEX(BZ$176:BZ$274, SMALL(IF($AW$176:$AW$274="Claim", ROW(BZ$176:BZ$274)-MIN(ROW(BZ$176:BZ$274))+1, ""), ROW(AB45))), "")</f>
        <v/>
      </c>
      <c r="CA322" s="1" t="str">
        <f t="array" ref="CA322">IFERROR(INDEX(CA$176:CA$274, SMALL(IF($AW$176:$AW$274="Claim", ROW(CA$176:CA$274)-MIN(ROW(CA$176:CA$274))+1, ""), ROW(AC45))), "")</f>
        <v/>
      </c>
      <c r="CB322" s="1" t="str">
        <f t="array" ref="CB322">IFERROR(INDEX(CB$176:CB$274, SMALL(IF($AW$176:$AW$274="Claim", ROW(CB$176:CB$274)-MIN(ROW(CB$176:CB$274))+1, ""), ROW(AD45))), "")</f>
        <v/>
      </c>
      <c r="CC322" s="1" t="str">
        <f t="array" ref="CC322">IFERROR(INDEX(CC$176:CC$274, SMALL(IF($AW$176:$AW$274="Claim", ROW(CC$176:CC$274)-MIN(ROW(CC$176:CC$274))+1, ""), ROW(AE45))), "")</f>
        <v/>
      </c>
      <c r="CD322" s="1" t="str">
        <f t="array" ref="CD322">IFERROR(INDEX(CD$176:CD$274, SMALL(IF($AW$176:$AW$274="Claim", ROW(CD$176:CD$274)-MIN(ROW(CD$176:CD$274))+1, ""), ROW(AF45))), "")</f>
        <v/>
      </c>
      <c r="CE322" s="1" t="str">
        <f t="array" ref="CE322">IFERROR(INDEX(CE$176:CE$274, SMALL(IF($AW$176:$AW$274="Claim", ROW(CE$176:CE$274)-MIN(ROW(CE$176:CE$274))+1, ""), ROW(AG45))), "")</f>
        <v/>
      </c>
      <c r="CF322" s="1" t="str">
        <f t="array" ref="CF322">IFERROR(INDEX(CF$176:CF$274, SMALL(IF($AW$176:$AW$274="Claim", ROW(CF$176:CF$274)-MIN(ROW(CF$176:CF$274))+1, ""), ROW(AH45))), "")</f>
        <v/>
      </c>
      <c r="CG322" s="1" t="str">
        <f t="array" ref="CG322">IFERROR(INDEX(CG$176:CG$274, SMALL(IF($AW$176:$AW$274="Claim", ROW(CG$176:CG$274)-MIN(ROW(CG$176:CG$274))+1, ""), ROW(AI45))), "")</f>
        <v/>
      </c>
      <c r="CH322" s="1" t="str">
        <f t="array" ref="CH322">IFERROR(INDEX(CH$176:CH$274, SMALL(IF($AW$176:$AW$274="Claim", ROW(CH$176:CH$274)-MIN(ROW(CH$176:CH$274))+1, ""), ROW(AJ45))), "")</f>
        <v/>
      </c>
      <c r="CI322" s="1" t="str">
        <f t="array" ref="CI322">IFERROR(INDEX(CI$176:CI$274, SMALL(IF($AW$176:$AW$274="Claim", ROW(CI$176:CI$274)-MIN(ROW(CI$176:CI$274))+1, ""), ROW(AL45))), "")</f>
        <v/>
      </c>
    </row>
    <row r="323" spans="49:87" hidden="1" x14ac:dyDescent="0.2">
      <c r="AW323" s="1">
        <v>46</v>
      </c>
      <c r="AX323" s="288" t="str">
        <f t="array" ref="AX323">IFERROR(INDEX(AX$176:AX$274, SMALL(IF($AW$176:$AW$274="Claim", ROW(AX$176:AX$274)-MIN(ROW(AX$176:AX$274))+1, ""), ROW(A46))), "")</f>
        <v/>
      </c>
      <c r="AY323" s="288" t="str">
        <f t="array" ref="AY323">IFERROR(INDEX(AY$176:AY$274, SMALL(IF($AW$176:$AW$274="Claim", ROW(AY$176:AY$274)-MIN(ROW(AY$176:AY$274))+1, ""), ROW(B46))), "")</f>
        <v/>
      </c>
      <c r="AZ323" s="1" t="str">
        <f t="array" ref="AZ323">IFERROR(INDEX(AZ$176:AZ$278, SMALL(IF($AW$176:$AW$278="Claim", ROW(AZ$176:AZ$278)-MIN(ROW(AZ$176:AZ$278))+1, ""), ROW(B46))), "")</f>
        <v/>
      </c>
      <c r="BA323" s="1" t="str">
        <f t="array" ref="BA323">IFERROR(INDEX(BA$176:BA$274, SMALL(IF($AW$176:$AW$274="Claim", ROW(BA$176:BA$274)-MIN(ROW(BA$176:BA$274))+1, ""), ROW(C46))), "")</f>
        <v/>
      </c>
      <c r="BB323" s="1" t="str">
        <f t="array" ref="BB323">IFERROR(INDEX(BB$176:BB$274, SMALL(IF($AW$176:$AW$274="Claim", ROW(BB$176:BB$274)-MIN(ROW(BB$176:BB$274))+1, ""), ROW(D46))), "")</f>
        <v/>
      </c>
      <c r="BC323" s="1" t="str">
        <f t="array" ref="BC323">IFERROR(INDEX(BC$176:BC$274, SMALL(IF($AW$176:$AW$274="Claim", ROW(BC$176:BC$274)-MIN(ROW(BC$176:BC$274))+1, ""), ROW(E46))), "")</f>
        <v/>
      </c>
      <c r="BD323" s="1" t="str">
        <f t="array" ref="BD323">IFERROR(INDEX(BD$176:BD$274, SMALL(IF($AW$176:$AW$274="Claim", ROW(BD$176:BD$274)-MIN(ROW(BD$176:BD$274))+1, ""), ROW(F46))), "")</f>
        <v/>
      </c>
      <c r="BE323" s="1" t="str">
        <f t="array" ref="BE323">IFERROR(INDEX(BE$176:BE$274, SMALL(IF($AW$176:$AW$274="Claim", ROW(BE$176:BE$274)-MIN(ROW(BE$176:BE$274))+1, ""), ROW(G46))), "")</f>
        <v/>
      </c>
      <c r="BF323" s="1" t="str">
        <f t="array" ref="BF323">IFERROR(INDEX(BF$176:BF$274, SMALL(IF($AW$176:$AW$274="Claim", ROW(BF$176:BF$274)-MIN(ROW(BF$176:BF$274))+1, ""), ROW(H46))), "")</f>
        <v/>
      </c>
      <c r="BG323" s="1" t="str">
        <f t="array" ref="BG323">IFERROR(INDEX(BG$176:BG$274, SMALL(IF($AW$176:$AW$274="Claim", ROW(BG$176:BG$274)-MIN(ROW(BG$176:BG$274))+1, ""), ROW(I46))), "")</f>
        <v/>
      </c>
      <c r="BH323" s="1" t="str">
        <f t="array" ref="BH323">IFERROR(INDEX(BH$176:BH$274, SMALL(IF($AW$176:$AW$274="Claim", ROW(BH$176:BH$274)-MIN(ROW(BH$176:BH$274))+1, ""), ROW(J46))), "")</f>
        <v/>
      </c>
      <c r="BI323" s="1" t="str">
        <f t="array" ref="BI323">IFERROR(INDEX(BI$176:BI$274, SMALL(IF($AW$176:$AW$274="Claim", ROW(BI$176:BI$274)-MIN(ROW(BI$176:BI$274))+1, ""), ROW(K46))), "")</f>
        <v/>
      </c>
      <c r="BJ323" s="1" t="str">
        <f t="array" ref="BJ323">IFERROR(INDEX(BJ$176:BJ$274, SMALL(IF($AW$176:$AW$274="Claim", ROW(BJ$176:BJ$274)-MIN(ROW(BJ$176:BJ$274))+1, ""), ROW(L46))), "")</f>
        <v/>
      </c>
      <c r="BK323" s="1" t="str">
        <f t="array" ref="BK323">IFERROR(INDEX(BK$176:BK$274, SMALL(IF($AW$176:$AW$274="Claim", ROW(BK$176:BK$274)-MIN(ROW(BK$176:BK$274))+1, ""), ROW(M46))), "")</f>
        <v/>
      </c>
      <c r="BL323" s="1" t="str">
        <f t="array" ref="BL323">IFERROR(INDEX(BL$176:BL$274, SMALL(IF($AW$176:$AW$274="Claim", ROW(BL$176:BL$274)-MIN(ROW(BL$176:BL$274))+1, ""), ROW(N46))), "")</f>
        <v/>
      </c>
      <c r="BM323" s="1" t="str">
        <f t="array" ref="BM323">IFERROR(INDEX(BM$176:BM$274, SMALL(IF($AW$176:$AW$274="Claim", ROW(BM$176:BM$274)-MIN(ROW(BM$176:BM$274))+1, ""), ROW(O46))), "")</f>
        <v/>
      </c>
      <c r="BN323" s="1" t="str">
        <f t="array" ref="BN323">IFERROR(INDEX(BN$176:BN$274, SMALL(IF($AW$176:$AW$274="Claim", ROW(BN$176:BN$274)-MIN(ROW(BN$176:BN$274))+1, ""), ROW(P46))), "")</f>
        <v/>
      </c>
      <c r="BO323" s="1" t="str">
        <f t="array" ref="BO323">IFERROR(INDEX(BO$176:BO$274, SMALL(IF($AW$176:$AW$274="Claim", ROW(BO$176:BO$274)-MIN(ROW(BO$176:BO$274))+1, ""), ROW(Q46))), "")</f>
        <v/>
      </c>
      <c r="BP323" s="1" t="str">
        <f t="array" ref="BP323">IFERROR(INDEX(BP$176:BP$274, SMALL(IF($AW$176:$AW$274="Claim", ROW(BP$176:BP$274)-MIN(ROW(BP$176:BP$274))+1, ""), ROW(R46))), "")</f>
        <v/>
      </c>
      <c r="BQ323" s="1" t="str">
        <f t="array" ref="BQ323">IFERROR(INDEX(BQ$176:BQ$274, SMALL(IF($AW$176:$AW$274="Claim", ROW(BQ$176:BQ$274)-MIN(ROW(BQ$176:BQ$274))+1, ""), ROW(S46))), "")</f>
        <v/>
      </c>
      <c r="BR323" s="1" t="str">
        <f t="array" ref="BR323">IFERROR(INDEX(BR$176:BR$274, SMALL(IF($AW$176:$AW$274="Claim", ROW(BR$176:BR$274)-MIN(ROW(BR$176:BR$274))+1, ""), ROW(T46))), "")</f>
        <v/>
      </c>
      <c r="BS323" s="1" t="str">
        <f t="array" ref="BS323">IFERROR(INDEX(BS$176:BS$274, SMALL(IF($AW$176:$AW$274="Claim", ROW(BS$176:BS$274)-MIN(ROW(BS$176:BS$274))+1, ""), ROW(U46))), "")</f>
        <v/>
      </c>
      <c r="BT323" s="1" t="str">
        <f t="array" ref="BT323">IFERROR(INDEX(BT$176:BT$274, SMALL(IF($AW$176:$AW$274="Claim", ROW(BT$176:BT$274)-MIN(ROW(BT$176:BT$274))+1, ""), ROW(V46))), "")</f>
        <v/>
      </c>
      <c r="BU323" s="1" t="str">
        <f t="array" ref="BU323">IFERROR(INDEX(BU$176:BU$274, SMALL(IF($AW$176:$AW$274="Claim", ROW(BU$176:BU$274)-MIN(ROW(BU$176:BU$274))+1, ""), ROW(W46))), "")</f>
        <v/>
      </c>
      <c r="BV323" s="1" t="str">
        <f t="array" ref="BV323">IFERROR(INDEX(BV$176:BV$274, SMALL(IF($AW$176:$AW$274="Claim", ROW(BV$176:BV$274)-MIN(ROW(BV$176:BV$274))+1, ""), ROW(X46))), "")</f>
        <v/>
      </c>
      <c r="BW323" s="1" t="str">
        <f t="array" ref="BW323">IFERROR(INDEX(BW$176:BW$274, SMALL(IF($AW$176:$AW$274="Claim", ROW(BW$176:BW$274)-MIN(ROW(BW$176:BW$274))+1, ""), ROW(Y46))), "")</f>
        <v/>
      </c>
      <c r="BX323" s="1" t="str">
        <f t="array" ref="BX323">IFERROR(INDEX(BX$176:BX$274, SMALL(IF($AW$176:$AW$274="Claim", ROW(BX$176:BX$274)-MIN(ROW(BX$176:BX$274))+1, ""), ROW(Z46))), "")</f>
        <v/>
      </c>
      <c r="BY323" s="1" t="str">
        <f t="array" ref="BY323">IFERROR(INDEX(BY$176:BY$274, SMALL(IF($AW$176:$AW$274="Claim", ROW(BY$176:BY$274)-MIN(ROW(BY$176:BY$274))+1, ""), ROW(AA46))), "")</f>
        <v/>
      </c>
      <c r="BZ323" s="1" t="str">
        <f t="array" ref="BZ323">IFERROR(INDEX(BZ$176:BZ$274, SMALL(IF($AW$176:$AW$274="Claim", ROW(BZ$176:BZ$274)-MIN(ROW(BZ$176:BZ$274))+1, ""), ROW(AB46))), "")</f>
        <v/>
      </c>
      <c r="CA323" s="1" t="str">
        <f t="array" ref="CA323">IFERROR(INDEX(CA$176:CA$274, SMALL(IF($AW$176:$AW$274="Claim", ROW(CA$176:CA$274)-MIN(ROW(CA$176:CA$274))+1, ""), ROW(AC46))), "")</f>
        <v/>
      </c>
      <c r="CB323" s="1" t="str">
        <f t="array" ref="CB323">IFERROR(INDEX(CB$176:CB$274, SMALL(IF($AW$176:$AW$274="Claim", ROW(CB$176:CB$274)-MIN(ROW(CB$176:CB$274))+1, ""), ROW(AD46))), "")</f>
        <v/>
      </c>
      <c r="CC323" s="1" t="str">
        <f t="array" ref="CC323">IFERROR(INDEX(CC$176:CC$274, SMALL(IF($AW$176:$AW$274="Claim", ROW(CC$176:CC$274)-MIN(ROW(CC$176:CC$274))+1, ""), ROW(AE46))), "")</f>
        <v/>
      </c>
      <c r="CD323" s="1" t="str">
        <f t="array" ref="CD323">IFERROR(INDEX(CD$176:CD$274, SMALL(IF($AW$176:$AW$274="Claim", ROW(CD$176:CD$274)-MIN(ROW(CD$176:CD$274))+1, ""), ROW(AF46))), "")</f>
        <v/>
      </c>
      <c r="CE323" s="1" t="str">
        <f t="array" ref="CE323">IFERROR(INDEX(CE$176:CE$274, SMALL(IF($AW$176:$AW$274="Claim", ROW(CE$176:CE$274)-MIN(ROW(CE$176:CE$274))+1, ""), ROW(AG46))), "")</f>
        <v/>
      </c>
      <c r="CF323" s="1" t="str">
        <f t="array" ref="CF323">IFERROR(INDEX(CF$176:CF$274, SMALL(IF($AW$176:$AW$274="Claim", ROW(CF$176:CF$274)-MIN(ROW(CF$176:CF$274))+1, ""), ROW(AH46))), "")</f>
        <v/>
      </c>
      <c r="CG323" s="1" t="str">
        <f t="array" ref="CG323">IFERROR(INDEX(CG$176:CG$274, SMALL(IF($AW$176:$AW$274="Claim", ROW(CG$176:CG$274)-MIN(ROW(CG$176:CG$274))+1, ""), ROW(AI46))), "")</f>
        <v/>
      </c>
      <c r="CH323" s="1" t="str">
        <f t="array" ref="CH323">IFERROR(INDEX(CH$176:CH$274, SMALL(IF($AW$176:$AW$274="Claim", ROW(CH$176:CH$274)-MIN(ROW(CH$176:CH$274))+1, ""), ROW(AJ46))), "")</f>
        <v/>
      </c>
      <c r="CI323" s="1" t="str">
        <f t="array" ref="CI323">IFERROR(INDEX(CI$176:CI$274, SMALL(IF($AW$176:$AW$274="Claim", ROW(CI$176:CI$274)-MIN(ROW(CI$176:CI$274))+1, ""), ROW(AL46))), "")</f>
        <v/>
      </c>
    </row>
    <row r="324" spans="49:87" hidden="1" x14ac:dyDescent="0.2">
      <c r="AW324" s="1">
        <v>47</v>
      </c>
      <c r="AX324" s="288" t="str">
        <f t="array" ref="AX324">IFERROR(INDEX(AX$176:AX$274, SMALL(IF($AW$176:$AW$274="Claim", ROW(AX$176:AX$274)-MIN(ROW(AX$176:AX$274))+1, ""), ROW(A47))), "")</f>
        <v/>
      </c>
      <c r="AY324" s="288" t="str">
        <f t="array" ref="AY324">IFERROR(INDEX(AY$176:AY$274, SMALL(IF($AW$176:$AW$274="Claim", ROW(AY$176:AY$274)-MIN(ROW(AY$176:AY$274))+1, ""), ROW(B47))), "")</f>
        <v/>
      </c>
      <c r="AZ324" s="1" t="str">
        <f t="array" ref="AZ324">IFERROR(INDEX(AZ$176:AZ$278, SMALL(IF($AW$176:$AW$278="Claim", ROW(AZ$176:AZ$278)-MIN(ROW(AZ$176:AZ$278))+1, ""), ROW(B47))), "")</f>
        <v/>
      </c>
      <c r="BA324" s="1" t="str">
        <f t="array" ref="BA324">IFERROR(INDEX(BA$176:BA$274, SMALL(IF($AW$176:$AW$274="Claim", ROW(BA$176:BA$274)-MIN(ROW(BA$176:BA$274))+1, ""), ROW(C47))), "")</f>
        <v/>
      </c>
      <c r="BB324" s="1" t="str">
        <f t="array" ref="BB324">IFERROR(INDEX(BB$176:BB$274, SMALL(IF($AW$176:$AW$274="Claim", ROW(BB$176:BB$274)-MIN(ROW(BB$176:BB$274))+1, ""), ROW(D47))), "")</f>
        <v/>
      </c>
      <c r="BC324" s="1" t="str">
        <f t="array" ref="BC324">IFERROR(INDEX(BC$176:BC$274, SMALL(IF($AW$176:$AW$274="Claim", ROW(BC$176:BC$274)-MIN(ROW(BC$176:BC$274))+1, ""), ROW(E47))), "")</f>
        <v/>
      </c>
      <c r="BD324" s="1" t="str">
        <f t="array" ref="BD324">IFERROR(INDEX(BD$176:BD$274, SMALL(IF($AW$176:$AW$274="Claim", ROW(BD$176:BD$274)-MIN(ROW(BD$176:BD$274))+1, ""), ROW(F47))), "")</f>
        <v/>
      </c>
      <c r="BE324" s="1" t="str">
        <f t="array" ref="BE324">IFERROR(INDEX(BE$176:BE$274, SMALL(IF($AW$176:$AW$274="Claim", ROW(BE$176:BE$274)-MIN(ROW(BE$176:BE$274))+1, ""), ROW(G47))), "")</f>
        <v/>
      </c>
      <c r="BF324" s="1" t="str">
        <f t="array" ref="BF324">IFERROR(INDEX(BF$176:BF$274, SMALL(IF($AW$176:$AW$274="Claim", ROW(BF$176:BF$274)-MIN(ROW(BF$176:BF$274))+1, ""), ROW(H47))), "")</f>
        <v/>
      </c>
      <c r="BG324" s="1" t="str">
        <f t="array" ref="BG324">IFERROR(INDEX(BG$176:BG$274, SMALL(IF($AW$176:$AW$274="Claim", ROW(BG$176:BG$274)-MIN(ROW(BG$176:BG$274))+1, ""), ROW(I47))), "")</f>
        <v/>
      </c>
      <c r="BH324" s="1" t="str">
        <f t="array" ref="BH324">IFERROR(INDEX(BH$176:BH$274, SMALL(IF($AW$176:$AW$274="Claim", ROW(BH$176:BH$274)-MIN(ROW(BH$176:BH$274))+1, ""), ROW(J47))), "")</f>
        <v/>
      </c>
      <c r="BI324" s="1" t="str">
        <f t="array" ref="BI324">IFERROR(INDEX(BI$176:BI$274, SMALL(IF($AW$176:$AW$274="Claim", ROW(BI$176:BI$274)-MIN(ROW(BI$176:BI$274))+1, ""), ROW(K47))), "")</f>
        <v/>
      </c>
      <c r="BJ324" s="1" t="str">
        <f t="array" ref="BJ324">IFERROR(INDEX(BJ$176:BJ$274, SMALL(IF($AW$176:$AW$274="Claim", ROW(BJ$176:BJ$274)-MIN(ROW(BJ$176:BJ$274))+1, ""), ROW(L47))), "")</f>
        <v/>
      </c>
      <c r="BK324" s="1" t="str">
        <f t="array" ref="BK324">IFERROR(INDEX(BK$176:BK$274, SMALL(IF($AW$176:$AW$274="Claim", ROW(BK$176:BK$274)-MIN(ROW(BK$176:BK$274))+1, ""), ROW(M47))), "")</f>
        <v/>
      </c>
      <c r="BL324" s="1" t="str">
        <f t="array" ref="BL324">IFERROR(INDEX(BL$176:BL$274, SMALL(IF($AW$176:$AW$274="Claim", ROW(BL$176:BL$274)-MIN(ROW(BL$176:BL$274))+1, ""), ROW(N47))), "")</f>
        <v/>
      </c>
      <c r="BM324" s="1" t="str">
        <f t="array" ref="BM324">IFERROR(INDEX(BM$176:BM$274, SMALL(IF($AW$176:$AW$274="Claim", ROW(BM$176:BM$274)-MIN(ROW(BM$176:BM$274))+1, ""), ROW(O47))), "")</f>
        <v/>
      </c>
      <c r="BN324" s="1" t="str">
        <f t="array" ref="BN324">IFERROR(INDEX(BN$176:BN$274, SMALL(IF($AW$176:$AW$274="Claim", ROW(BN$176:BN$274)-MIN(ROW(BN$176:BN$274))+1, ""), ROW(P47))), "")</f>
        <v/>
      </c>
      <c r="BO324" s="1" t="str">
        <f t="array" ref="BO324">IFERROR(INDEX(BO$176:BO$274, SMALL(IF($AW$176:$AW$274="Claim", ROW(BO$176:BO$274)-MIN(ROW(BO$176:BO$274))+1, ""), ROW(Q47))), "")</f>
        <v/>
      </c>
      <c r="BP324" s="1" t="str">
        <f t="array" ref="BP324">IFERROR(INDEX(BP$176:BP$274, SMALL(IF($AW$176:$AW$274="Claim", ROW(BP$176:BP$274)-MIN(ROW(BP$176:BP$274))+1, ""), ROW(R47))), "")</f>
        <v/>
      </c>
      <c r="BQ324" s="1" t="str">
        <f t="array" ref="BQ324">IFERROR(INDEX(BQ$176:BQ$274, SMALL(IF($AW$176:$AW$274="Claim", ROW(BQ$176:BQ$274)-MIN(ROW(BQ$176:BQ$274))+1, ""), ROW(S47))), "")</f>
        <v/>
      </c>
      <c r="BR324" s="1" t="str">
        <f t="array" ref="BR324">IFERROR(INDEX(BR$176:BR$274, SMALL(IF($AW$176:$AW$274="Claim", ROW(BR$176:BR$274)-MIN(ROW(BR$176:BR$274))+1, ""), ROW(T47))), "")</f>
        <v/>
      </c>
      <c r="BS324" s="1" t="str">
        <f t="array" ref="BS324">IFERROR(INDEX(BS$176:BS$274, SMALL(IF($AW$176:$AW$274="Claim", ROW(BS$176:BS$274)-MIN(ROW(BS$176:BS$274))+1, ""), ROW(U47))), "")</f>
        <v/>
      </c>
      <c r="BT324" s="1" t="str">
        <f t="array" ref="BT324">IFERROR(INDEX(BT$176:BT$274, SMALL(IF($AW$176:$AW$274="Claim", ROW(BT$176:BT$274)-MIN(ROW(BT$176:BT$274))+1, ""), ROW(V47))), "")</f>
        <v/>
      </c>
      <c r="BU324" s="1" t="str">
        <f t="array" ref="BU324">IFERROR(INDEX(BU$176:BU$274, SMALL(IF($AW$176:$AW$274="Claim", ROW(BU$176:BU$274)-MIN(ROW(BU$176:BU$274))+1, ""), ROW(W47))), "")</f>
        <v/>
      </c>
      <c r="BV324" s="1" t="str">
        <f t="array" ref="BV324">IFERROR(INDEX(BV$176:BV$274, SMALL(IF($AW$176:$AW$274="Claim", ROW(BV$176:BV$274)-MIN(ROW(BV$176:BV$274))+1, ""), ROW(X47))), "")</f>
        <v/>
      </c>
      <c r="BW324" s="1" t="str">
        <f t="array" ref="BW324">IFERROR(INDEX(BW$176:BW$274, SMALL(IF($AW$176:$AW$274="Claim", ROW(BW$176:BW$274)-MIN(ROW(BW$176:BW$274))+1, ""), ROW(Y47))), "")</f>
        <v/>
      </c>
      <c r="BX324" s="1" t="str">
        <f t="array" ref="BX324">IFERROR(INDEX(BX$176:BX$274, SMALL(IF($AW$176:$AW$274="Claim", ROW(BX$176:BX$274)-MIN(ROW(BX$176:BX$274))+1, ""), ROW(Z47))), "")</f>
        <v/>
      </c>
      <c r="BY324" s="1" t="str">
        <f t="array" ref="BY324">IFERROR(INDEX(BY$176:BY$274, SMALL(IF($AW$176:$AW$274="Claim", ROW(BY$176:BY$274)-MIN(ROW(BY$176:BY$274))+1, ""), ROW(AA47))), "")</f>
        <v/>
      </c>
      <c r="BZ324" s="1" t="str">
        <f t="array" ref="BZ324">IFERROR(INDEX(BZ$176:BZ$274, SMALL(IF($AW$176:$AW$274="Claim", ROW(BZ$176:BZ$274)-MIN(ROW(BZ$176:BZ$274))+1, ""), ROW(AB47))), "")</f>
        <v/>
      </c>
      <c r="CA324" s="1" t="str">
        <f t="array" ref="CA324">IFERROR(INDEX(CA$176:CA$274, SMALL(IF($AW$176:$AW$274="Claim", ROW(CA$176:CA$274)-MIN(ROW(CA$176:CA$274))+1, ""), ROW(AC47))), "")</f>
        <v/>
      </c>
      <c r="CB324" s="1" t="str">
        <f t="array" ref="CB324">IFERROR(INDEX(CB$176:CB$274, SMALL(IF($AW$176:$AW$274="Claim", ROW(CB$176:CB$274)-MIN(ROW(CB$176:CB$274))+1, ""), ROW(AD47))), "")</f>
        <v/>
      </c>
      <c r="CC324" s="1" t="str">
        <f t="array" ref="CC324">IFERROR(INDEX(CC$176:CC$274, SMALL(IF($AW$176:$AW$274="Claim", ROW(CC$176:CC$274)-MIN(ROW(CC$176:CC$274))+1, ""), ROW(AE47))), "")</f>
        <v/>
      </c>
      <c r="CD324" s="1" t="str">
        <f t="array" ref="CD324">IFERROR(INDEX(CD$176:CD$274, SMALL(IF($AW$176:$AW$274="Claim", ROW(CD$176:CD$274)-MIN(ROW(CD$176:CD$274))+1, ""), ROW(AF47))), "")</f>
        <v/>
      </c>
      <c r="CE324" s="1" t="str">
        <f t="array" ref="CE324">IFERROR(INDEX(CE$176:CE$274, SMALL(IF($AW$176:$AW$274="Claim", ROW(CE$176:CE$274)-MIN(ROW(CE$176:CE$274))+1, ""), ROW(AG47))), "")</f>
        <v/>
      </c>
      <c r="CF324" s="1" t="str">
        <f t="array" ref="CF324">IFERROR(INDEX(CF$176:CF$274, SMALL(IF($AW$176:$AW$274="Claim", ROW(CF$176:CF$274)-MIN(ROW(CF$176:CF$274))+1, ""), ROW(AH47))), "")</f>
        <v/>
      </c>
      <c r="CG324" s="1" t="str">
        <f t="array" ref="CG324">IFERROR(INDEX(CG$176:CG$274, SMALL(IF($AW$176:$AW$274="Claim", ROW(CG$176:CG$274)-MIN(ROW(CG$176:CG$274))+1, ""), ROW(AI47))), "")</f>
        <v/>
      </c>
      <c r="CH324" s="1" t="str">
        <f t="array" ref="CH324">IFERROR(INDEX(CH$176:CH$274, SMALL(IF($AW$176:$AW$274="Claim", ROW(CH$176:CH$274)-MIN(ROW(CH$176:CH$274))+1, ""), ROW(AJ47))), "")</f>
        <v/>
      </c>
      <c r="CI324" s="1" t="str">
        <f t="array" ref="CI324">IFERROR(INDEX(CI$176:CI$274, SMALL(IF($AW$176:$AW$274="Claim", ROW(CI$176:CI$274)-MIN(ROW(CI$176:CI$274))+1, ""), ROW(AL47))), "")</f>
        <v/>
      </c>
    </row>
    <row r="325" spans="49:87" hidden="1" x14ac:dyDescent="0.2">
      <c r="AW325" s="1">
        <v>48</v>
      </c>
      <c r="AX325" s="288" t="str">
        <f t="array" ref="AX325">IFERROR(INDEX(AX$176:AX$274, SMALL(IF($AW$176:$AW$274="Claim", ROW(AX$176:AX$274)-MIN(ROW(AX$176:AX$274))+1, ""), ROW(A48))), "")</f>
        <v/>
      </c>
      <c r="AY325" s="288" t="str">
        <f t="array" ref="AY325">IFERROR(INDEX(AY$176:AY$274, SMALL(IF($AW$176:$AW$274="Claim", ROW(AY$176:AY$274)-MIN(ROW(AY$176:AY$274))+1, ""), ROW(B48))), "")</f>
        <v/>
      </c>
      <c r="AZ325" s="1" t="str">
        <f t="array" ref="AZ325">IFERROR(INDEX(AZ$176:AZ$278, SMALL(IF($AW$176:$AW$278="Claim", ROW(AZ$176:AZ$278)-MIN(ROW(AZ$176:AZ$278))+1, ""), ROW(B48))), "")</f>
        <v/>
      </c>
      <c r="BA325" s="1" t="str">
        <f t="array" ref="BA325">IFERROR(INDEX(BA$176:BA$274, SMALL(IF($AW$176:$AW$274="Claim", ROW(BA$176:BA$274)-MIN(ROW(BA$176:BA$274))+1, ""), ROW(C48))), "")</f>
        <v/>
      </c>
      <c r="BB325" s="1" t="str">
        <f t="array" ref="BB325">IFERROR(INDEX(BB$176:BB$274, SMALL(IF($AW$176:$AW$274="Claim", ROW(BB$176:BB$274)-MIN(ROW(BB$176:BB$274))+1, ""), ROW(D48))), "")</f>
        <v/>
      </c>
      <c r="BC325" s="1" t="str">
        <f t="array" ref="BC325">IFERROR(INDEX(BC$176:BC$274, SMALL(IF($AW$176:$AW$274="Claim", ROW(BC$176:BC$274)-MIN(ROW(BC$176:BC$274))+1, ""), ROW(E48))), "")</f>
        <v/>
      </c>
      <c r="BD325" s="1" t="str">
        <f t="array" ref="BD325">IFERROR(INDEX(BD$176:BD$274, SMALL(IF($AW$176:$AW$274="Claim", ROW(BD$176:BD$274)-MIN(ROW(BD$176:BD$274))+1, ""), ROW(F48))), "")</f>
        <v/>
      </c>
      <c r="BE325" s="1" t="str">
        <f t="array" ref="BE325">IFERROR(INDEX(BE$176:BE$274, SMALL(IF($AW$176:$AW$274="Claim", ROW(BE$176:BE$274)-MIN(ROW(BE$176:BE$274))+1, ""), ROW(G48))), "")</f>
        <v/>
      </c>
      <c r="BF325" s="1" t="str">
        <f t="array" ref="BF325">IFERROR(INDEX(BF$176:BF$274, SMALL(IF($AW$176:$AW$274="Claim", ROW(BF$176:BF$274)-MIN(ROW(BF$176:BF$274))+1, ""), ROW(H48))), "")</f>
        <v/>
      </c>
      <c r="BG325" s="1" t="str">
        <f t="array" ref="BG325">IFERROR(INDEX(BG$176:BG$274, SMALL(IF($AW$176:$AW$274="Claim", ROW(BG$176:BG$274)-MIN(ROW(BG$176:BG$274))+1, ""), ROW(I48))), "")</f>
        <v/>
      </c>
      <c r="BH325" s="1" t="str">
        <f t="array" ref="BH325">IFERROR(INDEX(BH$176:BH$274, SMALL(IF($AW$176:$AW$274="Claim", ROW(BH$176:BH$274)-MIN(ROW(BH$176:BH$274))+1, ""), ROW(J48))), "")</f>
        <v/>
      </c>
      <c r="BI325" s="1" t="str">
        <f t="array" ref="BI325">IFERROR(INDEX(BI$176:BI$274, SMALL(IF($AW$176:$AW$274="Claim", ROW(BI$176:BI$274)-MIN(ROW(BI$176:BI$274))+1, ""), ROW(K48))), "")</f>
        <v/>
      </c>
      <c r="BJ325" s="1" t="str">
        <f t="array" ref="BJ325">IFERROR(INDEX(BJ$176:BJ$274, SMALL(IF($AW$176:$AW$274="Claim", ROW(BJ$176:BJ$274)-MIN(ROW(BJ$176:BJ$274))+1, ""), ROW(L48))), "")</f>
        <v/>
      </c>
      <c r="BK325" s="1" t="str">
        <f t="array" ref="BK325">IFERROR(INDEX(BK$176:BK$274, SMALL(IF($AW$176:$AW$274="Claim", ROW(BK$176:BK$274)-MIN(ROW(BK$176:BK$274))+1, ""), ROW(M48))), "")</f>
        <v/>
      </c>
      <c r="BL325" s="1" t="str">
        <f t="array" ref="BL325">IFERROR(INDEX(BL$176:BL$274, SMALL(IF($AW$176:$AW$274="Claim", ROW(BL$176:BL$274)-MIN(ROW(BL$176:BL$274))+1, ""), ROW(N48))), "")</f>
        <v/>
      </c>
      <c r="BM325" s="1" t="str">
        <f t="array" ref="BM325">IFERROR(INDEX(BM$176:BM$274, SMALL(IF($AW$176:$AW$274="Claim", ROW(BM$176:BM$274)-MIN(ROW(BM$176:BM$274))+1, ""), ROW(O48))), "")</f>
        <v/>
      </c>
      <c r="BN325" s="1" t="str">
        <f t="array" ref="BN325">IFERROR(INDEX(BN$176:BN$274, SMALL(IF($AW$176:$AW$274="Claim", ROW(BN$176:BN$274)-MIN(ROW(BN$176:BN$274))+1, ""), ROW(P48))), "")</f>
        <v/>
      </c>
      <c r="BO325" s="1" t="str">
        <f t="array" ref="BO325">IFERROR(INDEX(BO$176:BO$274, SMALL(IF($AW$176:$AW$274="Claim", ROW(BO$176:BO$274)-MIN(ROW(BO$176:BO$274))+1, ""), ROW(Q48))), "")</f>
        <v/>
      </c>
      <c r="BP325" s="1" t="str">
        <f t="array" ref="BP325">IFERROR(INDEX(BP$176:BP$274, SMALL(IF($AW$176:$AW$274="Claim", ROW(BP$176:BP$274)-MIN(ROW(BP$176:BP$274))+1, ""), ROW(R48))), "")</f>
        <v/>
      </c>
      <c r="BQ325" s="1" t="str">
        <f t="array" ref="BQ325">IFERROR(INDEX(BQ$176:BQ$274, SMALL(IF($AW$176:$AW$274="Claim", ROW(BQ$176:BQ$274)-MIN(ROW(BQ$176:BQ$274))+1, ""), ROW(S48))), "")</f>
        <v/>
      </c>
      <c r="BR325" s="1" t="str">
        <f t="array" ref="BR325">IFERROR(INDEX(BR$176:BR$274, SMALL(IF($AW$176:$AW$274="Claim", ROW(BR$176:BR$274)-MIN(ROW(BR$176:BR$274))+1, ""), ROW(T48))), "")</f>
        <v/>
      </c>
      <c r="BS325" s="1" t="str">
        <f t="array" ref="BS325">IFERROR(INDEX(BS$176:BS$274, SMALL(IF($AW$176:$AW$274="Claim", ROW(BS$176:BS$274)-MIN(ROW(BS$176:BS$274))+1, ""), ROW(U48))), "")</f>
        <v/>
      </c>
      <c r="BT325" s="1" t="str">
        <f t="array" ref="BT325">IFERROR(INDEX(BT$176:BT$274, SMALL(IF($AW$176:$AW$274="Claim", ROW(BT$176:BT$274)-MIN(ROW(BT$176:BT$274))+1, ""), ROW(V48))), "")</f>
        <v/>
      </c>
      <c r="BU325" s="1" t="str">
        <f t="array" ref="BU325">IFERROR(INDEX(BU$176:BU$274, SMALL(IF($AW$176:$AW$274="Claim", ROW(BU$176:BU$274)-MIN(ROW(BU$176:BU$274))+1, ""), ROW(W48))), "")</f>
        <v/>
      </c>
      <c r="BV325" s="1" t="str">
        <f t="array" ref="BV325">IFERROR(INDEX(BV$176:BV$274, SMALL(IF($AW$176:$AW$274="Claim", ROW(BV$176:BV$274)-MIN(ROW(BV$176:BV$274))+1, ""), ROW(X48))), "")</f>
        <v/>
      </c>
      <c r="BW325" s="1" t="str">
        <f t="array" ref="BW325">IFERROR(INDEX(BW$176:BW$274, SMALL(IF($AW$176:$AW$274="Claim", ROW(BW$176:BW$274)-MIN(ROW(BW$176:BW$274))+1, ""), ROW(Y48))), "")</f>
        <v/>
      </c>
      <c r="BX325" s="1" t="str">
        <f t="array" ref="BX325">IFERROR(INDEX(BX$176:BX$274, SMALL(IF($AW$176:$AW$274="Claim", ROW(BX$176:BX$274)-MIN(ROW(BX$176:BX$274))+1, ""), ROW(Z48))), "")</f>
        <v/>
      </c>
      <c r="BY325" s="1" t="str">
        <f t="array" ref="BY325">IFERROR(INDEX(BY$176:BY$274, SMALL(IF($AW$176:$AW$274="Claim", ROW(BY$176:BY$274)-MIN(ROW(BY$176:BY$274))+1, ""), ROW(AA48))), "")</f>
        <v/>
      </c>
      <c r="BZ325" s="1" t="str">
        <f t="array" ref="BZ325">IFERROR(INDEX(BZ$176:BZ$274, SMALL(IF($AW$176:$AW$274="Claim", ROW(BZ$176:BZ$274)-MIN(ROW(BZ$176:BZ$274))+1, ""), ROW(AB48))), "")</f>
        <v/>
      </c>
      <c r="CA325" s="1" t="str">
        <f t="array" ref="CA325">IFERROR(INDEX(CA$176:CA$274, SMALL(IF($AW$176:$AW$274="Claim", ROW(CA$176:CA$274)-MIN(ROW(CA$176:CA$274))+1, ""), ROW(AC48))), "")</f>
        <v/>
      </c>
      <c r="CB325" s="1" t="str">
        <f t="array" ref="CB325">IFERROR(INDEX(CB$176:CB$274, SMALL(IF($AW$176:$AW$274="Claim", ROW(CB$176:CB$274)-MIN(ROW(CB$176:CB$274))+1, ""), ROW(AD48))), "")</f>
        <v/>
      </c>
      <c r="CC325" s="1" t="str">
        <f t="array" ref="CC325">IFERROR(INDEX(CC$176:CC$274, SMALL(IF($AW$176:$AW$274="Claim", ROW(CC$176:CC$274)-MIN(ROW(CC$176:CC$274))+1, ""), ROW(AE48))), "")</f>
        <v/>
      </c>
      <c r="CD325" s="1" t="str">
        <f t="array" ref="CD325">IFERROR(INDEX(CD$176:CD$274, SMALL(IF($AW$176:$AW$274="Claim", ROW(CD$176:CD$274)-MIN(ROW(CD$176:CD$274))+1, ""), ROW(AF48))), "")</f>
        <v/>
      </c>
      <c r="CE325" s="1" t="str">
        <f t="array" ref="CE325">IFERROR(INDEX(CE$176:CE$274, SMALL(IF($AW$176:$AW$274="Claim", ROW(CE$176:CE$274)-MIN(ROW(CE$176:CE$274))+1, ""), ROW(AG48))), "")</f>
        <v/>
      </c>
      <c r="CF325" s="1" t="str">
        <f t="array" ref="CF325">IFERROR(INDEX(CF$176:CF$274, SMALL(IF($AW$176:$AW$274="Claim", ROW(CF$176:CF$274)-MIN(ROW(CF$176:CF$274))+1, ""), ROW(AH48))), "")</f>
        <v/>
      </c>
      <c r="CG325" s="1" t="str">
        <f t="array" ref="CG325">IFERROR(INDEX(CG$176:CG$274, SMALL(IF($AW$176:$AW$274="Claim", ROW(CG$176:CG$274)-MIN(ROW(CG$176:CG$274))+1, ""), ROW(AI48))), "")</f>
        <v/>
      </c>
      <c r="CH325" s="1" t="str">
        <f t="array" ref="CH325">IFERROR(INDEX(CH$176:CH$274, SMALL(IF($AW$176:$AW$274="Claim", ROW(CH$176:CH$274)-MIN(ROW(CH$176:CH$274))+1, ""), ROW(AJ48))), "")</f>
        <v/>
      </c>
      <c r="CI325" s="1" t="str">
        <f t="array" ref="CI325">IFERROR(INDEX(CI$176:CI$274, SMALL(IF($AW$176:$AW$274="Claim", ROW(CI$176:CI$274)-MIN(ROW(CI$176:CI$274))+1, ""), ROW(AL48))), "")</f>
        <v/>
      </c>
    </row>
    <row r="326" spans="49:87" hidden="1" x14ac:dyDescent="0.2">
      <c r="AW326" s="1">
        <v>49</v>
      </c>
      <c r="AX326" s="288" t="str">
        <f t="array" ref="AX326">IFERROR(INDEX(AX$176:AX$274, SMALL(IF($AW$176:$AW$274="Claim", ROW(AX$176:AX$274)-MIN(ROW(AX$176:AX$274))+1, ""), ROW(A49))), "")</f>
        <v/>
      </c>
      <c r="AY326" s="288" t="str">
        <f t="array" ref="AY326">IFERROR(INDEX(AY$176:AY$274, SMALL(IF($AW$176:$AW$274="Claim", ROW(AY$176:AY$274)-MIN(ROW(AY$176:AY$274))+1, ""), ROW(B49))), "")</f>
        <v/>
      </c>
      <c r="AZ326" s="1" t="str">
        <f t="array" ref="AZ326">IFERROR(INDEX(AZ$176:AZ$278, SMALL(IF($AW$176:$AW$278="Claim", ROW(AZ$176:AZ$278)-MIN(ROW(AZ$176:AZ$278))+1, ""), ROW(B49))), "")</f>
        <v/>
      </c>
      <c r="BA326" s="1" t="str">
        <f t="array" ref="BA326">IFERROR(INDEX(BA$176:BA$274, SMALL(IF($AW$176:$AW$274="Claim", ROW(BA$176:BA$274)-MIN(ROW(BA$176:BA$274))+1, ""), ROW(C49))), "")</f>
        <v/>
      </c>
      <c r="BB326" s="1" t="str">
        <f t="array" ref="BB326">IFERROR(INDEX(BB$176:BB$274, SMALL(IF($AW$176:$AW$274="Claim", ROW(BB$176:BB$274)-MIN(ROW(BB$176:BB$274))+1, ""), ROW(D49))), "")</f>
        <v/>
      </c>
      <c r="BC326" s="1" t="str">
        <f t="array" ref="BC326">IFERROR(INDEX(BC$176:BC$274, SMALL(IF($AW$176:$AW$274="Claim", ROW(BC$176:BC$274)-MIN(ROW(BC$176:BC$274))+1, ""), ROW(E49))), "")</f>
        <v/>
      </c>
      <c r="BD326" s="1" t="str">
        <f t="array" ref="BD326">IFERROR(INDEX(BD$176:BD$274, SMALL(IF($AW$176:$AW$274="Claim", ROW(BD$176:BD$274)-MIN(ROW(BD$176:BD$274))+1, ""), ROW(F49))), "")</f>
        <v/>
      </c>
      <c r="BE326" s="1" t="str">
        <f t="array" ref="BE326">IFERROR(INDEX(BE$176:BE$274, SMALL(IF($AW$176:$AW$274="Claim", ROW(BE$176:BE$274)-MIN(ROW(BE$176:BE$274))+1, ""), ROW(G49))), "")</f>
        <v/>
      </c>
      <c r="BF326" s="1" t="str">
        <f t="array" ref="BF326">IFERROR(INDEX(BF$176:BF$274, SMALL(IF($AW$176:$AW$274="Claim", ROW(BF$176:BF$274)-MIN(ROW(BF$176:BF$274))+1, ""), ROW(H49))), "")</f>
        <v/>
      </c>
      <c r="BG326" s="1" t="str">
        <f t="array" ref="BG326">IFERROR(INDEX(BG$176:BG$274, SMALL(IF($AW$176:$AW$274="Claim", ROW(BG$176:BG$274)-MIN(ROW(BG$176:BG$274))+1, ""), ROW(I49))), "")</f>
        <v/>
      </c>
      <c r="BH326" s="1" t="str">
        <f t="array" ref="BH326">IFERROR(INDEX(BH$176:BH$274, SMALL(IF($AW$176:$AW$274="Claim", ROW(BH$176:BH$274)-MIN(ROW(BH$176:BH$274))+1, ""), ROW(J49))), "")</f>
        <v/>
      </c>
      <c r="BI326" s="1" t="str">
        <f t="array" ref="BI326">IFERROR(INDEX(BI$176:BI$274, SMALL(IF($AW$176:$AW$274="Claim", ROW(BI$176:BI$274)-MIN(ROW(BI$176:BI$274))+1, ""), ROW(K49))), "")</f>
        <v/>
      </c>
      <c r="BJ326" s="1" t="str">
        <f t="array" ref="BJ326">IFERROR(INDEX(BJ$176:BJ$274, SMALL(IF($AW$176:$AW$274="Claim", ROW(BJ$176:BJ$274)-MIN(ROW(BJ$176:BJ$274))+1, ""), ROW(L49))), "")</f>
        <v/>
      </c>
      <c r="BK326" s="1" t="str">
        <f t="array" ref="BK326">IFERROR(INDEX(BK$176:BK$274, SMALL(IF($AW$176:$AW$274="Claim", ROW(BK$176:BK$274)-MIN(ROW(BK$176:BK$274))+1, ""), ROW(M49))), "")</f>
        <v/>
      </c>
      <c r="BL326" s="1" t="str">
        <f t="array" ref="BL326">IFERROR(INDEX(BL$176:BL$274, SMALL(IF($AW$176:$AW$274="Claim", ROW(BL$176:BL$274)-MIN(ROW(BL$176:BL$274))+1, ""), ROW(N49))), "")</f>
        <v/>
      </c>
      <c r="BM326" s="1" t="str">
        <f t="array" ref="BM326">IFERROR(INDEX(BM$176:BM$274, SMALL(IF($AW$176:$AW$274="Claim", ROW(BM$176:BM$274)-MIN(ROW(BM$176:BM$274))+1, ""), ROW(O49))), "")</f>
        <v/>
      </c>
      <c r="BN326" s="1" t="str">
        <f t="array" ref="BN326">IFERROR(INDEX(BN$176:BN$274, SMALL(IF($AW$176:$AW$274="Claim", ROW(BN$176:BN$274)-MIN(ROW(BN$176:BN$274))+1, ""), ROW(P49))), "")</f>
        <v/>
      </c>
      <c r="BO326" s="1" t="str">
        <f t="array" ref="BO326">IFERROR(INDEX(BO$176:BO$274, SMALL(IF($AW$176:$AW$274="Claim", ROW(BO$176:BO$274)-MIN(ROW(BO$176:BO$274))+1, ""), ROW(Q49))), "")</f>
        <v/>
      </c>
      <c r="BP326" s="1" t="str">
        <f t="array" ref="BP326">IFERROR(INDEX(BP$176:BP$274, SMALL(IF($AW$176:$AW$274="Claim", ROW(BP$176:BP$274)-MIN(ROW(BP$176:BP$274))+1, ""), ROW(R49))), "")</f>
        <v/>
      </c>
      <c r="BQ326" s="1" t="str">
        <f t="array" ref="BQ326">IFERROR(INDEX(BQ$176:BQ$274, SMALL(IF($AW$176:$AW$274="Claim", ROW(BQ$176:BQ$274)-MIN(ROW(BQ$176:BQ$274))+1, ""), ROW(S49))), "")</f>
        <v/>
      </c>
      <c r="BR326" s="1" t="str">
        <f t="array" ref="BR326">IFERROR(INDEX(BR$176:BR$274, SMALL(IF($AW$176:$AW$274="Claim", ROW(BR$176:BR$274)-MIN(ROW(BR$176:BR$274))+1, ""), ROW(T49))), "")</f>
        <v/>
      </c>
      <c r="BS326" s="1" t="str">
        <f t="array" ref="BS326">IFERROR(INDEX(BS$176:BS$274, SMALL(IF($AW$176:$AW$274="Claim", ROW(BS$176:BS$274)-MIN(ROW(BS$176:BS$274))+1, ""), ROW(U49))), "")</f>
        <v/>
      </c>
      <c r="BT326" s="1" t="str">
        <f t="array" ref="BT326">IFERROR(INDEX(BT$176:BT$274, SMALL(IF($AW$176:$AW$274="Claim", ROW(BT$176:BT$274)-MIN(ROW(BT$176:BT$274))+1, ""), ROW(V49))), "")</f>
        <v/>
      </c>
      <c r="BU326" s="1" t="str">
        <f t="array" ref="BU326">IFERROR(INDEX(BU$176:BU$274, SMALL(IF($AW$176:$AW$274="Claim", ROW(BU$176:BU$274)-MIN(ROW(BU$176:BU$274))+1, ""), ROW(W49))), "")</f>
        <v/>
      </c>
      <c r="BV326" s="1" t="str">
        <f t="array" ref="BV326">IFERROR(INDEX(BV$176:BV$274, SMALL(IF($AW$176:$AW$274="Claim", ROW(BV$176:BV$274)-MIN(ROW(BV$176:BV$274))+1, ""), ROW(X49))), "")</f>
        <v/>
      </c>
      <c r="BW326" s="1" t="str">
        <f t="array" ref="BW326">IFERROR(INDEX(BW$176:BW$274, SMALL(IF($AW$176:$AW$274="Claim", ROW(BW$176:BW$274)-MIN(ROW(BW$176:BW$274))+1, ""), ROW(Y49))), "")</f>
        <v/>
      </c>
      <c r="BX326" s="1" t="str">
        <f t="array" ref="BX326">IFERROR(INDEX(BX$176:BX$274, SMALL(IF($AW$176:$AW$274="Claim", ROW(BX$176:BX$274)-MIN(ROW(BX$176:BX$274))+1, ""), ROW(Z49))), "")</f>
        <v/>
      </c>
      <c r="BY326" s="1" t="str">
        <f t="array" ref="BY326">IFERROR(INDEX(BY$176:BY$274, SMALL(IF($AW$176:$AW$274="Claim", ROW(BY$176:BY$274)-MIN(ROW(BY$176:BY$274))+1, ""), ROW(AA49))), "")</f>
        <v/>
      </c>
      <c r="BZ326" s="1" t="str">
        <f t="array" ref="BZ326">IFERROR(INDEX(BZ$176:BZ$274, SMALL(IF($AW$176:$AW$274="Claim", ROW(BZ$176:BZ$274)-MIN(ROW(BZ$176:BZ$274))+1, ""), ROW(AB49))), "")</f>
        <v/>
      </c>
      <c r="CA326" s="1" t="str">
        <f t="array" ref="CA326">IFERROR(INDEX(CA$176:CA$274, SMALL(IF($AW$176:$AW$274="Claim", ROW(CA$176:CA$274)-MIN(ROW(CA$176:CA$274))+1, ""), ROW(AC49))), "")</f>
        <v/>
      </c>
      <c r="CB326" s="1" t="str">
        <f t="array" ref="CB326">IFERROR(INDEX(CB$176:CB$274, SMALL(IF($AW$176:$AW$274="Claim", ROW(CB$176:CB$274)-MIN(ROW(CB$176:CB$274))+1, ""), ROW(AD49))), "")</f>
        <v/>
      </c>
      <c r="CC326" s="1" t="str">
        <f t="array" ref="CC326">IFERROR(INDEX(CC$176:CC$274, SMALL(IF($AW$176:$AW$274="Claim", ROW(CC$176:CC$274)-MIN(ROW(CC$176:CC$274))+1, ""), ROW(AE49))), "")</f>
        <v/>
      </c>
      <c r="CD326" s="1" t="str">
        <f t="array" ref="CD326">IFERROR(INDEX(CD$176:CD$274, SMALL(IF($AW$176:$AW$274="Claim", ROW(CD$176:CD$274)-MIN(ROW(CD$176:CD$274))+1, ""), ROW(AF49))), "")</f>
        <v/>
      </c>
      <c r="CE326" s="1" t="str">
        <f t="array" ref="CE326">IFERROR(INDEX(CE$176:CE$274, SMALL(IF($AW$176:$AW$274="Claim", ROW(CE$176:CE$274)-MIN(ROW(CE$176:CE$274))+1, ""), ROW(AG49))), "")</f>
        <v/>
      </c>
      <c r="CF326" s="1" t="str">
        <f t="array" ref="CF326">IFERROR(INDEX(CF$176:CF$274, SMALL(IF($AW$176:$AW$274="Claim", ROW(CF$176:CF$274)-MIN(ROW(CF$176:CF$274))+1, ""), ROW(AH49))), "")</f>
        <v/>
      </c>
      <c r="CG326" s="1" t="str">
        <f t="array" ref="CG326">IFERROR(INDEX(CG$176:CG$274, SMALL(IF($AW$176:$AW$274="Claim", ROW(CG$176:CG$274)-MIN(ROW(CG$176:CG$274))+1, ""), ROW(AI49))), "")</f>
        <v/>
      </c>
      <c r="CH326" s="1" t="str">
        <f t="array" ref="CH326">IFERROR(INDEX(CH$176:CH$274, SMALL(IF($AW$176:$AW$274="Claim", ROW(CH$176:CH$274)-MIN(ROW(CH$176:CH$274))+1, ""), ROW(AJ49))), "")</f>
        <v/>
      </c>
      <c r="CI326" s="1" t="str">
        <f t="array" ref="CI326">IFERROR(INDEX(CI$176:CI$274, SMALL(IF($AW$176:$AW$274="Claim", ROW(CI$176:CI$274)-MIN(ROW(CI$176:CI$274))+1, ""), ROW(AL49))), "")</f>
        <v/>
      </c>
    </row>
    <row r="327" spans="49:87" hidden="1" x14ac:dyDescent="0.2">
      <c r="AW327" s="1">
        <v>50</v>
      </c>
      <c r="AX327" s="288" t="str">
        <f t="array" ref="AX327">IFERROR(INDEX(AX$176:AX$274, SMALL(IF($AW$176:$AW$274="Claim", ROW(AX$176:AX$274)-MIN(ROW(AX$176:AX$274))+1, ""), ROW(A50))), "")</f>
        <v/>
      </c>
      <c r="AY327" s="288" t="str">
        <f t="array" ref="AY327">IFERROR(INDEX(AY$176:AY$274, SMALL(IF($AW$176:$AW$274="Claim", ROW(AY$176:AY$274)-MIN(ROW(AY$176:AY$274))+1, ""), ROW(B50))), "")</f>
        <v/>
      </c>
      <c r="AZ327" s="1" t="str">
        <f t="array" ref="AZ327">IFERROR(INDEX(AZ$176:AZ$278, SMALL(IF($AW$176:$AW$278="Claim", ROW(AZ$176:AZ$278)-MIN(ROW(AZ$176:AZ$278))+1, ""), ROW(B50))), "")</f>
        <v/>
      </c>
      <c r="BA327" s="1" t="str">
        <f t="array" ref="BA327">IFERROR(INDEX(BA$176:BA$274, SMALL(IF($AW$176:$AW$274="Claim", ROW(BA$176:BA$274)-MIN(ROW(BA$176:BA$274))+1, ""), ROW(C50))), "")</f>
        <v/>
      </c>
      <c r="BB327" s="1" t="str">
        <f t="array" ref="BB327">IFERROR(INDEX(BB$176:BB$274, SMALL(IF($AW$176:$AW$274="Claim", ROW(BB$176:BB$274)-MIN(ROW(BB$176:BB$274))+1, ""), ROW(D50))), "")</f>
        <v/>
      </c>
      <c r="BC327" s="1" t="str">
        <f t="array" ref="BC327">IFERROR(INDEX(BC$176:BC$274, SMALL(IF($AW$176:$AW$274="Claim", ROW(BC$176:BC$274)-MIN(ROW(BC$176:BC$274))+1, ""), ROW(E50))), "")</f>
        <v/>
      </c>
      <c r="BD327" s="1" t="str">
        <f t="array" ref="BD327">IFERROR(INDEX(BD$176:BD$274, SMALL(IF($AW$176:$AW$274="Claim", ROW(BD$176:BD$274)-MIN(ROW(BD$176:BD$274))+1, ""), ROW(F50))), "")</f>
        <v/>
      </c>
      <c r="BE327" s="1" t="str">
        <f t="array" ref="BE327">IFERROR(INDEX(BE$176:BE$274, SMALL(IF($AW$176:$AW$274="Claim", ROW(BE$176:BE$274)-MIN(ROW(BE$176:BE$274))+1, ""), ROW(G50))), "")</f>
        <v/>
      </c>
      <c r="BF327" s="1" t="str">
        <f t="array" ref="BF327">IFERROR(INDEX(BF$176:BF$274, SMALL(IF($AW$176:$AW$274="Claim", ROW(BF$176:BF$274)-MIN(ROW(BF$176:BF$274))+1, ""), ROW(H50))), "")</f>
        <v/>
      </c>
      <c r="BG327" s="1" t="str">
        <f t="array" ref="BG327">IFERROR(INDEX(BG$176:BG$274, SMALL(IF($AW$176:$AW$274="Claim", ROW(BG$176:BG$274)-MIN(ROW(BG$176:BG$274))+1, ""), ROW(I50))), "")</f>
        <v/>
      </c>
      <c r="BH327" s="1" t="str">
        <f t="array" ref="BH327">IFERROR(INDEX(BH$176:BH$274, SMALL(IF($AW$176:$AW$274="Claim", ROW(BH$176:BH$274)-MIN(ROW(BH$176:BH$274))+1, ""), ROW(J50))), "")</f>
        <v/>
      </c>
      <c r="BI327" s="1" t="str">
        <f t="array" ref="BI327">IFERROR(INDEX(BI$176:BI$274, SMALL(IF($AW$176:$AW$274="Claim", ROW(BI$176:BI$274)-MIN(ROW(BI$176:BI$274))+1, ""), ROW(K50))), "")</f>
        <v/>
      </c>
      <c r="BJ327" s="1" t="str">
        <f t="array" ref="BJ327">IFERROR(INDEX(BJ$176:BJ$274, SMALL(IF($AW$176:$AW$274="Claim", ROW(BJ$176:BJ$274)-MIN(ROW(BJ$176:BJ$274))+1, ""), ROW(L50))), "")</f>
        <v/>
      </c>
      <c r="BK327" s="1" t="str">
        <f t="array" ref="BK327">IFERROR(INDEX(BK$176:BK$274, SMALL(IF($AW$176:$AW$274="Claim", ROW(BK$176:BK$274)-MIN(ROW(BK$176:BK$274))+1, ""), ROW(M50))), "")</f>
        <v/>
      </c>
      <c r="BL327" s="1" t="str">
        <f t="array" ref="BL327">IFERROR(INDEX(BL$176:BL$274, SMALL(IF($AW$176:$AW$274="Claim", ROW(BL$176:BL$274)-MIN(ROW(BL$176:BL$274))+1, ""), ROW(N50))), "")</f>
        <v/>
      </c>
      <c r="BM327" s="1" t="str">
        <f t="array" ref="BM327">IFERROR(INDEX(BM$176:BM$274, SMALL(IF($AW$176:$AW$274="Claim", ROW(BM$176:BM$274)-MIN(ROW(BM$176:BM$274))+1, ""), ROW(O50))), "")</f>
        <v/>
      </c>
      <c r="BN327" s="1" t="str">
        <f t="array" ref="BN327">IFERROR(INDEX(BN$176:BN$274, SMALL(IF($AW$176:$AW$274="Claim", ROW(BN$176:BN$274)-MIN(ROW(BN$176:BN$274))+1, ""), ROW(P50))), "")</f>
        <v/>
      </c>
      <c r="BO327" s="1" t="str">
        <f t="array" ref="BO327">IFERROR(INDEX(BO$176:BO$274, SMALL(IF($AW$176:$AW$274="Claim", ROW(BO$176:BO$274)-MIN(ROW(BO$176:BO$274))+1, ""), ROW(Q50))), "")</f>
        <v/>
      </c>
      <c r="BP327" s="1" t="str">
        <f t="array" ref="BP327">IFERROR(INDEX(BP$176:BP$274, SMALL(IF($AW$176:$AW$274="Claim", ROW(BP$176:BP$274)-MIN(ROW(BP$176:BP$274))+1, ""), ROW(R50))), "")</f>
        <v/>
      </c>
      <c r="BQ327" s="1" t="str">
        <f t="array" ref="BQ327">IFERROR(INDEX(BQ$176:BQ$274, SMALL(IF($AW$176:$AW$274="Claim", ROW(BQ$176:BQ$274)-MIN(ROW(BQ$176:BQ$274))+1, ""), ROW(S50))), "")</f>
        <v/>
      </c>
      <c r="BR327" s="1" t="str">
        <f t="array" ref="BR327">IFERROR(INDEX(BR$176:BR$274, SMALL(IF($AW$176:$AW$274="Claim", ROW(BR$176:BR$274)-MIN(ROW(BR$176:BR$274))+1, ""), ROW(T50))), "")</f>
        <v/>
      </c>
      <c r="BS327" s="1" t="str">
        <f t="array" ref="BS327">IFERROR(INDEX(BS$176:BS$274, SMALL(IF($AW$176:$AW$274="Claim", ROW(BS$176:BS$274)-MIN(ROW(BS$176:BS$274))+1, ""), ROW(U50))), "")</f>
        <v/>
      </c>
      <c r="BT327" s="1" t="str">
        <f t="array" ref="BT327">IFERROR(INDEX(BT$176:BT$274, SMALL(IF($AW$176:$AW$274="Claim", ROW(BT$176:BT$274)-MIN(ROW(BT$176:BT$274))+1, ""), ROW(V50))), "")</f>
        <v/>
      </c>
      <c r="BU327" s="1" t="str">
        <f t="array" ref="BU327">IFERROR(INDEX(BU$176:BU$274, SMALL(IF($AW$176:$AW$274="Claim", ROW(BU$176:BU$274)-MIN(ROW(BU$176:BU$274))+1, ""), ROW(W50))), "")</f>
        <v/>
      </c>
      <c r="BV327" s="1" t="str">
        <f t="array" ref="BV327">IFERROR(INDEX(BV$176:BV$274, SMALL(IF($AW$176:$AW$274="Claim", ROW(BV$176:BV$274)-MIN(ROW(BV$176:BV$274))+1, ""), ROW(X50))), "")</f>
        <v/>
      </c>
      <c r="BW327" s="1" t="str">
        <f t="array" ref="BW327">IFERROR(INDEX(BW$176:BW$274, SMALL(IF($AW$176:$AW$274="Claim", ROW(BW$176:BW$274)-MIN(ROW(BW$176:BW$274))+1, ""), ROW(Y50))), "")</f>
        <v/>
      </c>
      <c r="BX327" s="1" t="str">
        <f t="array" ref="BX327">IFERROR(INDEX(BX$176:BX$274, SMALL(IF($AW$176:$AW$274="Claim", ROW(BX$176:BX$274)-MIN(ROW(BX$176:BX$274))+1, ""), ROW(Z50))), "")</f>
        <v/>
      </c>
      <c r="BY327" s="1" t="str">
        <f t="array" ref="BY327">IFERROR(INDEX(BY$176:BY$274, SMALL(IF($AW$176:$AW$274="Claim", ROW(BY$176:BY$274)-MIN(ROW(BY$176:BY$274))+1, ""), ROW(AA50))), "")</f>
        <v/>
      </c>
      <c r="BZ327" s="1" t="str">
        <f t="array" ref="BZ327">IFERROR(INDEX(BZ$176:BZ$274, SMALL(IF($AW$176:$AW$274="Claim", ROW(BZ$176:BZ$274)-MIN(ROW(BZ$176:BZ$274))+1, ""), ROW(AB50))), "")</f>
        <v/>
      </c>
      <c r="CA327" s="1" t="str">
        <f t="array" ref="CA327">IFERROR(INDEX(CA$176:CA$274, SMALL(IF($AW$176:$AW$274="Claim", ROW(CA$176:CA$274)-MIN(ROW(CA$176:CA$274))+1, ""), ROW(AC50))), "")</f>
        <v/>
      </c>
      <c r="CB327" s="1" t="str">
        <f t="array" ref="CB327">IFERROR(INDEX(CB$176:CB$274, SMALL(IF($AW$176:$AW$274="Claim", ROW(CB$176:CB$274)-MIN(ROW(CB$176:CB$274))+1, ""), ROW(AD50))), "")</f>
        <v/>
      </c>
      <c r="CC327" s="1" t="str">
        <f t="array" ref="CC327">IFERROR(INDEX(CC$176:CC$274, SMALL(IF($AW$176:$AW$274="Claim", ROW(CC$176:CC$274)-MIN(ROW(CC$176:CC$274))+1, ""), ROW(AE50))), "")</f>
        <v/>
      </c>
      <c r="CD327" s="1" t="str">
        <f t="array" ref="CD327">IFERROR(INDEX(CD$176:CD$274, SMALL(IF($AW$176:$AW$274="Claim", ROW(CD$176:CD$274)-MIN(ROW(CD$176:CD$274))+1, ""), ROW(AF50))), "")</f>
        <v/>
      </c>
      <c r="CE327" s="1" t="str">
        <f t="array" ref="CE327">IFERROR(INDEX(CE$176:CE$274, SMALL(IF($AW$176:$AW$274="Claim", ROW(CE$176:CE$274)-MIN(ROW(CE$176:CE$274))+1, ""), ROW(AG50))), "")</f>
        <v/>
      </c>
      <c r="CF327" s="1" t="str">
        <f t="array" ref="CF327">IFERROR(INDEX(CF$176:CF$274, SMALL(IF($AW$176:$AW$274="Claim", ROW(CF$176:CF$274)-MIN(ROW(CF$176:CF$274))+1, ""), ROW(AH50))), "")</f>
        <v/>
      </c>
      <c r="CG327" s="1" t="str">
        <f t="array" ref="CG327">IFERROR(INDEX(CG$176:CG$274, SMALL(IF($AW$176:$AW$274="Claim", ROW(CG$176:CG$274)-MIN(ROW(CG$176:CG$274))+1, ""), ROW(AI50))), "")</f>
        <v/>
      </c>
      <c r="CH327" s="1" t="str">
        <f t="array" ref="CH327">IFERROR(INDEX(CH$176:CH$274, SMALL(IF($AW$176:$AW$274="Claim", ROW(CH$176:CH$274)-MIN(ROW(CH$176:CH$274))+1, ""), ROW(AJ50))), "")</f>
        <v/>
      </c>
      <c r="CI327" s="1" t="str">
        <f t="array" ref="CI327">IFERROR(INDEX(CI$176:CI$274, SMALL(IF($AW$176:$AW$274="Claim", ROW(CI$176:CI$274)-MIN(ROW(CI$176:CI$274))+1, ""), ROW(AL50))), "")</f>
        <v/>
      </c>
    </row>
    <row r="328" spans="49:87" hidden="1" x14ac:dyDescent="0.2">
      <c r="AW328" s="1">
        <v>51</v>
      </c>
      <c r="AX328" s="288" t="str">
        <f t="array" ref="AX328">IFERROR(INDEX(AX$176:AX$274, SMALL(IF($AW$176:$AW$274="Claim", ROW(AX$176:AX$274)-MIN(ROW(AX$176:AX$274))+1, ""), ROW(A51))), "")</f>
        <v/>
      </c>
      <c r="AY328" s="288" t="str">
        <f t="array" ref="AY328">IFERROR(INDEX(AY$176:AY$274, SMALL(IF($AW$176:$AW$274="Claim", ROW(AY$176:AY$274)-MIN(ROW(AY$176:AY$274))+1, ""), ROW(B51))), "")</f>
        <v/>
      </c>
      <c r="AZ328" s="1" t="str">
        <f t="array" ref="AZ328">IFERROR(INDEX(AZ$176:AZ$278, SMALL(IF($AW$176:$AW$278="Claim", ROW(AZ$176:AZ$278)-MIN(ROW(AZ$176:AZ$278))+1, ""), ROW(B51))), "")</f>
        <v/>
      </c>
      <c r="BA328" s="1" t="str">
        <f t="array" ref="BA328">IFERROR(INDEX(BA$176:BA$274, SMALL(IF($AW$176:$AW$274="Claim", ROW(BA$176:BA$274)-MIN(ROW(BA$176:BA$274))+1, ""), ROW(C51))), "")</f>
        <v/>
      </c>
      <c r="BB328" s="1" t="str">
        <f t="array" ref="BB328">IFERROR(INDEX(BB$176:BB$274, SMALL(IF($AW$176:$AW$274="Claim", ROW(BB$176:BB$274)-MIN(ROW(BB$176:BB$274))+1, ""), ROW(D51))), "")</f>
        <v/>
      </c>
      <c r="BC328" s="1" t="str">
        <f t="array" ref="BC328">IFERROR(INDEX(BC$176:BC$274, SMALL(IF($AW$176:$AW$274="Claim", ROW(BC$176:BC$274)-MIN(ROW(BC$176:BC$274))+1, ""), ROW(E51))), "")</f>
        <v/>
      </c>
      <c r="BD328" s="1" t="str">
        <f t="array" ref="BD328">IFERROR(INDEX(BD$176:BD$274, SMALL(IF($AW$176:$AW$274="Claim", ROW(BD$176:BD$274)-MIN(ROW(BD$176:BD$274))+1, ""), ROW(F51))), "")</f>
        <v/>
      </c>
      <c r="BE328" s="1" t="str">
        <f t="array" ref="BE328">IFERROR(INDEX(BE$176:BE$274, SMALL(IF($AW$176:$AW$274="Claim", ROW(BE$176:BE$274)-MIN(ROW(BE$176:BE$274))+1, ""), ROW(G51))), "")</f>
        <v/>
      </c>
      <c r="BF328" s="1" t="str">
        <f t="array" ref="BF328">IFERROR(INDEX(BF$176:BF$274, SMALL(IF($AW$176:$AW$274="Claim", ROW(BF$176:BF$274)-MIN(ROW(BF$176:BF$274))+1, ""), ROW(H51))), "")</f>
        <v/>
      </c>
      <c r="BG328" s="1" t="str">
        <f t="array" ref="BG328">IFERROR(INDEX(BG$176:BG$274, SMALL(IF($AW$176:$AW$274="Claim", ROW(BG$176:BG$274)-MIN(ROW(BG$176:BG$274))+1, ""), ROW(I51))), "")</f>
        <v/>
      </c>
      <c r="BH328" s="1" t="str">
        <f t="array" ref="BH328">IFERROR(INDEX(BH$176:BH$274, SMALL(IF($AW$176:$AW$274="Claim", ROW(BH$176:BH$274)-MIN(ROW(BH$176:BH$274))+1, ""), ROW(J51))), "")</f>
        <v/>
      </c>
      <c r="BI328" s="1" t="str">
        <f t="array" ref="BI328">IFERROR(INDEX(BI$176:BI$274, SMALL(IF($AW$176:$AW$274="Claim", ROW(BI$176:BI$274)-MIN(ROW(BI$176:BI$274))+1, ""), ROW(K51))), "")</f>
        <v/>
      </c>
      <c r="BJ328" s="1" t="str">
        <f t="array" ref="BJ328">IFERROR(INDEX(BJ$176:BJ$274, SMALL(IF($AW$176:$AW$274="Claim", ROW(BJ$176:BJ$274)-MIN(ROW(BJ$176:BJ$274))+1, ""), ROW(L51))), "")</f>
        <v/>
      </c>
      <c r="BK328" s="1" t="str">
        <f t="array" ref="BK328">IFERROR(INDEX(BK$176:BK$274, SMALL(IF($AW$176:$AW$274="Claim", ROW(BK$176:BK$274)-MIN(ROW(BK$176:BK$274))+1, ""), ROW(M51))), "")</f>
        <v/>
      </c>
      <c r="BL328" s="1" t="str">
        <f t="array" ref="BL328">IFERROR(INDEX(BL$176:BL$274, SMALL(IF($AW$176:$AW$274="Claim", ROW(BL$176:BL$274)-MIN(ROW(BL$176:BL$274))+1, ""), ROW(N51))), "")</f>
        <v/>
      </c>
      <c r="BM328" s="1" t="str">
        <f t="array" ref="BM328">IFERROR(INDEX(BM$176:BM$274, SMALL(IF($AW$176:$AW$274="Claim", ROW(BM$176:BM$274)-MIN(ROW(BM$176:BM$274))+1, ""), ROW(O51))), "")</f>
        <v/>
      </c>
      <c r="BN328" s="1" t="str">
        <f t="array" ref="BN328">IFERROR(INDEX(BN$176:BN$274, SMALL(IF($AW$176:$AW$274="Claim", ROW(BN$176:BN$274)-MIN(ROW(BN$176:BN$274))+1, ""), ROW(P51))), "")</f>
        <v/>
      </c>
      <c r="BO328" s="1" t="str">
        <f t="array" ref="BO328">IFERROR(INDEX(BO$176:BO$274, SMALL(IF($AW$176:$AW$274="Claim", ROW(BO$176:BO$274)-MIN(ROW(BO$176:BO$274))+1, ""), ROW(Q51))), "")</f>
        <v/>
      </c>
      <c r="BP328" s="1" t="str">
        <f t="array" ref="BP328">IFERROR(INDEX(BP$176:BP$274, SMALL(IF($AW$176:$AW$274="Claim", ROW(BP$176:BP$274)-MIN(ROW(BP$176:BP$274))+1, ""), ROW(R51))), "")</f>
        <v/>
      </c>
      <c r="BQ328" s="1" t="str">
        <f t="array" ref="BQ328">IFERROR(INDEX(BQ$176:BQ$274, SMALL(IF($AW$176:$AW$274="Claim", ROW(BQ$176:BQ$274)-MIN(ROW(BQ$176:BQ$274))+1, ""), ROW(S51))), "")</f>
        <v/>
      </c>
      <c r="BR328" s="1" t="str">
        <f t="array" ref="BR328">IFERROR(INDEX(BR$176:BR$274, SMALL(IF($AW$176:$AW$274="Claim", ROW(BR$176:BR$274)-MIN(ROW(BR$176:BR$274))+1, ""), ROW(T51))), "")</f>
        <v/>
      </c>
      <c r="BS328" s="1" t="str">
        <f t="array" ref="BS328">IFERROR(INDEX(BS$176:BS$274, SMALL(IF($AW$176:$AW$274="Claim", ROW(BS$176:BS$274)-MIN(ROW(BS$176:BS$274))+1, ""), ROW(U51))), "")</f>
        <v/>
      </c>
      <c r="BT328" s="1" t="str">
        <f t="array" ref="BT328">IFERROR(INDEX(BT$176:BT$274, SMALL(IF($AW$176:$AW$274="Claim", ROW(BT$176:BT$274)-MIN(ROW(BT$176:BT$274))+1, ""), ROW(V51))), "")</f>
        <v/>
      </c>
      <c r="BU328" s="1" t="str">
        <f t="array" ref="BU328">IFERROR(INDEX(BU$176:BU$274, SMALL(IF($AW$176:$AW$274="Claim", ROW(BU$176:BU$274)-MIN(ROW(BU$176:BU$274))+1, ""), ROW(W51))), "")</f>
        <v/>
      </c>
      <c r="BV328" s="1" t="str">
        <f t="array" ref="BV328">IFERROR(INDEX(BV$176:BV$274, SMALL(IF($AW$176:$AW$274="Claim", ROW(BV$176:BV$274)-MIN(ROW(BV$176:BV$274))+1, ""), ROW(X51))), "")</f>
        <v/>
      </c>
      <c r="BW328" s="1" t="str">
        <f t="array" ref="BW328">IFERROR(INDEX(BW$176:BW$274, SMALL(IF($AW$176:$AW$274="Claim", ROW(BW$176:BW$274)-MIN(ROW(BW$176:BW$274))+1, ""), ROW(Y51))), "")</f>
        <v/>
      </c>
      <c r="BX328" s="1" t="str">
        <f t="array" ref="BX328">IFERROR(INDEX(BX$176:BX$274, SMALL(IF($AW$176:$AW$274="Claim", ROW(BX$176:BX$274)-MIN(ROW(BX$176:BX$274))+1, ""), ROW(Z51))), "")</f>
        <v/>
      </c>
      <c r="BY328" s="1" t="str">
        <f t="array" ref="BY328">IFERROR(INDEX(BY$176:BY$274, SMALL(IF($AW$176:$AW$274="Claim", ROW(BY$176:BY$274)-MIN(ROW(BY$176:BY$274))+1, ""), ROW(AA51))), "")</f>
        <v/>
      </c>
      <c r="BZ328" s="1" t="str">
        <f t="array" ref="BZ328">IFERROR(INDEX(BZ$176:BZ$274, SMALL(IF($AW$176:$AW$274="Claim", ROW(BZ$176:BZ$274)-MIN(ROW(BZ$176:BZ$274))+1, ""), ROW(AB51))), "")</f>
        <v/>
      </c>
      <c r="CA328" s="1" t="str">
        <f t="array" ref="CA328">IFERROR(INDEX(CA$176:CA$274, SMALL(IF($AW$176:$AW$274="Claim", ROW(CA$176:CA$274)-MIN(ROW(CA$176:CA$274))+1, ""), ROW(AC51))), "")</f>
        <v/>
      </c>
      <c r="CB328" s="1" t="str">
        <f t="array" ref="CB328">IFERROR(INDEX(CB$176:CB$274, SMALL(IF($AW$176:$AW$274="Claim", ROW(CB$176:CB$274)-MIN(ROW(CB$176:CB$274))+1, ""), ROW(AD51))), "")</f>
        <v/>
      </c>
      <c r="CC328" s="1" t="str">
        <f t="array" ref="CC328">IFERROR(INDEX(CC$176:CC$274, SMALL(IF($AW$176:$AW$274="Claim", ROW(CC$176:CC$274)-MIN(ROW(CC$176:CC$274))+1, ""), ROW(AE51))), "")</f>
        <v/>
      </c>
      <c r="CD328" s="1" t="str">
        <f t="array" ref="CD328">IFERROR(INDEX(CD$176:CD$274, SMALL(IF($AW$176:$AW$274="Claim", ROW(CD$176:CD$274)-MIN(ROW(CD$176:CD$274))+1, ""), ROW(AF51))), "")</f>
        <v/>
      </c>
      <c r="CE328" s="1" t="str">
        <f t="array" ref="CE328">IFERROR(INDEX(CE$176:CE$274, SMALL(IF($AW$176:$AW$274="Claim", ROW(CE$176:CE$274)-MIN(ROW(CE$176:CE$274))+1, ""), ROW(AG51))), "")</f>
        <v/>
      </c>
      <c r="CF328" s="1" t="str">
        <f t="array" ref="CF328">IFERROR(INDEX(CF$176:CF$274, SMALL(IF($AW$176:$AW$274="Claim", ROW(CF$176:CF$274)-MIN(ROW(CF$176:CF$274))+1, ""), ROW(AH51))), "")</f>
        <v/>
      </c>
      <c r="CG328" s="1" t="str">
        <f t="array" ref="CG328">IFERROR(INDEX(CG$176:CG$274, SMALL(IF($AW$176:$AW$274="Claim", ROW(CG$176:CG$274)-MIN(ROW(CG$176:CG$274))+1, ""), ROW(AI51))), "")</f>
        <v/>
      </c>
      <c r="CH328" s="1" t="str">
        <f t="array" ref="CH328">IFERROR(INDEX(CH$176:CH$274, SMALL(IF($AW$176:$AW$274="Claim", ROW(CH$176:CH$274)-MIN(ROW(CH$176:CH$274))+1, ""), ROW(AJ51))), "")</f>
        <v/>
      </c>
      <c r="CI328" s="1" t="str">
        <f t="array" ref="CI328">IFERROR(INDEX(CI$176:CI$274, SMALL(IF($AW$176:$AW$274="Claim", ROW(CI$176:CI$274)-MIN(ROW(CI$176:CI$274))+1, ""), ROW(AL51))), "")</f>
        <v/>
      </c>
    </row>
    <row r="329" spans="49:87" hidden="1" x14ac:dyDescent="0.2">
      <c r="AW329" s="1">
        <v>52</v>
      </c>
      <c r="AX329" s="288" t="str">
        <f t="array" ref="AX329">IFERROR(INDEX(AX$176:AX$274, SMALL(IF($AW$176:$AW$274="Claim", ROW(AX$176:AX$274)-MIN(ROW(AX$176:AX$274))+1, ""), ROW(A52))), "")</f>
        <v/>
      </c>
      <c r="AY329" s="288" t="str">
        <f t="array" ref="AY329">IFERROR(INDEX(AY$176:AY$274, SMALL(IF($AW$176:$AW$274="Claim", ROW(AY$176:AY$274)-MIN(ROW(AY$176:AY$274))+1, ""), ROW(B52))), "")</f>
        <v/>
      </c>
      <c r="AZ329" s="1" t="str">
        <f t="array" ref="AZ329">IFERROR(INDEX(AZ$176:AZ$278, SMALL(IF($AW$176:$AW$278="Claim", ROW(AZ$176:AZ$278)-MIN(ROW(AZ$176:AZ$278))+1, ""), ROW(B52))), "")</f>
        <v/>
      </c>
      <c r="BA329" s="1" t="str">
        <f t="array" ref="BA329">IFERROR(INDEX(BA$176:BA$274, SMALL(IF($AW$176:$AW$274="Claim", ROW(BA$176:BA$274)-MIN(ROW(BA$176:BA$274))+1, ""), ROW(C52))), "")</f>
        <v/>
      </c>
      <c r="BB329" s="1" t="str">
        <f t="array" ref="BB329">IFERROR(INDEX(BB$176:BB$274, SMALL(IF($AW$176:$AW$274="Claim", ROW(BB$176:BB$274)-MIN(ROW(BB$176:BB$274))+1, ""), ROW(D52))), "")</f>
        <v/>
      </c>
      <c r="BC329" s="1" t="str">
        <f t="array" ref="BC329">IFERROR(INDEX(BC$176:BC$274, SMALL(IF($AW$176:$AW$274="Claim", ROW(BC$176:BC$274)-MIN(ROW(BC$176:BC$274))+1, ""), ROW(E52))), "")</f>
        <v/>
      </c>
      <c r="BD329" s="1" t="str">
        <f t="array" ref="BD329">IFERROR(INDEX(BD$176:BD$274, SMALL(IF($AW$176:$AW$274="Claim", ROW(BD$176:BD$274)-MIN(ROW(BD$176:BD$274))+1, ""), ROW(F52))), "")</f>
        <v/>
      </c>
      <c r="BE329" s="1" t="str">
        <f t="array" ref="BE329">IFERROR(INDEX(BE$176:BE$274, SMALL(IF($AW$176:$AW$274="Claim", ROW(BE$176:BE$274)-MIN(ROW(BE$176:BE$274))+1, ""), ROW(G52))), "")</f>
        <v/>
      </c>
      <c r="BF329" s="1" t="str">
        <f t="array" ref="BF329">IFERROR(INDEX(BF$176:BF$274, SMALL(IF($AW$176:$AW$274="Claim", ROW(BF$176:BF$274)-MIN(ROW(BF$176:BF$274))+1, ""), ROW(H52))), "")</f>
        <v/>
      </c>
      <c r="BG329" s="1" t="str">
        <f t="array" ref="BG329">IFERROR(INDEX(BG$176:BG$274, SMALL(IF($AW$176:$AW$274="Claim", ROW(BG$176:BG$274)-MIN(ROW(BG$176:BG$274))+1, ""), ROW(I52))), "")</f>
        <v/>
      </c>
      <c r="BH329" s="1" t="str">
        <f t="array" ref="BH329">IFERROR(INDEX(BH$176:BH$274, SMALL(IF($AW$176:$AW$274="Claim", ROW(BH$176:BH$274)-MIN(ROW(BH$176:BH$274))+1, ""), ROW(J52))), "")</f>
        <v/>
      </c>
      <c r="BI329" s="1" t="str">
        <f t="array" ref="BI329">IFERROR(INDEX(BI$176:BI$274, SMALL(IF($AW$176:$AW$274="Claim", ROW(BI$176:BI$274)-MIN(ROW(BI$176:BI$274))+1, ""), ROW(K52))), "")</f>
        <v/>
      </c>
      <c r="BJ329" s="1" t="str">
        <f t="array" ref="BJ329">IFERROR(INDEX(BJ$176:BJ$274, SMALL(IF($AW$176:$AW$274="Claim", ROW(BJ$176:BJ$274)-MIN(ROW(BJ$176:BJ$274))+1, ""), ROW(L52))), "")</f>
        <v/>
      </c>
      <c r="BK329" s="1" t="str">
        <f t="array" ref="BK329">IFERROR(INDEX(BK$176:BK$274, SMALL(IF($AW$176:$AW$274="Claim", ROW(BK$176:BK$274)-MIN(ROW(BK$176:BK$274))+1, ""), ROW(M52))), "")</f>
        <v/>
      </c>
      <c r="BL329" s="1" t="str">
        <f t="array" ref="BL329">IFERROR(INDEX(BL$176:BL$274, SMALL(IF($AW$176:$AW$274="Claim", ROW(BL$176:BL$274)-MIN(ROW(BL$176:BL$274))+1, ""), ROW(N52))), "")</f>
        <v/>
      </c>
      <c r="BM329" s="1" t="str">
        <f t="array" ref="BM329">IFERROR(INDEX(BM$176:BM$274, SMALL(IF($AW$176:$AW$274="Claim", ROW(BM$176:BM$274)-MIN(ROW(BM$176:BM$274))+1, ""), ROW(O52))), "")</f>
        <v/>
      </c>
      <c r="BN329" s="1" t="str">
        <f t="array" ref="BN329">IFERROR(INDEX(BN$176:BN$274, SMALL(IF($AW$176:$AW$274="Claim", ROW(BN$176:BN$274)-MIN(ROW(BN$176:BN$274))+1, ""), ROW(P52))), "")</f>
        <v/>
      </c>
      <c r="BO329" s="1" t="str">
        <f t="array" ref="BO329">IFERROR(INDEX(BO$176:BO$274, SMALL(IF($AW$176:$AW$274="Claim", ROW(BO$176:BO$274)-MIN(ROW(BO$176:BO$274))+1, ""), ROW(Q52))), "")</f>
        <v/>
      </c>
      <c r="BP329" s="1" t="str">
        <f t="array" ref="BP329">IFERROR(INDEX(BP$176:BP$274, SMALL(IF($AW$176:$AW$274="Claim", ROW(BP$176:BP$274)-MIN(ROW(BP$176:BP$274))+1, ""), ROW(R52))), "")</f>
        <v/>
      </c>
      <c r="BQ329" s="1" t="str">
        <f t="array" ref="BQ329">IFERROR(INDEX(BQ$176:BQ$274, SMALL(IF($AW$176:$AW$274="Claim", ROW(BQ$176:BQ$274)-MIN(ROW(BQ$176:BQ$274))+1, ""), ROW(S52))), "")</f>
        <v/>
      </c>
      <c r="BR329" s="1" t="str">
        <f t="array" ref="BR329">IFERROR(INDEX(BR$176:BR$274, SMALL(IF($AW$176:$AW$274="Claim", ROW(BR$176:BR$274)-MIN(ROW(BR$176:BR$274))+1, ""), ROW(T52))), "")</f>
        <v/>
      </c>
      <c r="BS329" s="1" t="str">
        <f t="array" ref="BS329">IFERROR(INDEX(BS$176:BS$274, SMALL(IF($AW$176:$AW$274="Claim", ROW(BS$176:BS$274)-MIN(ROW(BS$176:BS$274))+1, ""), ROW(U52))), "")</f>
        <v/>
      </c>
      <c r="BT329" s="1" t="str">
        <f t="array" ref="BT329">IFERROR(INDEX(BT$176:BT$274, SMALL(IF($AW$176:$AW$274="Claim", ROW(BT$176:BT$274)-MIN(ROW(BT$176:BT$274))+1, ""), ROW(V52))), "")</f>
        <v/>
      </c>
      <c r="BU329" s="1" t="str">
        <f t="array" ref="BU329">IFERROR(INDEX(BU$176:BU$274, SMALL(IF($AW$176:$AW$274="Claim", ROW(BU$176:BU$274)-MIN(ROW(BU$176:BU$274))+1, ""), ROW(W52))), "")</f>
        <v/>
      </c>
      <c r="BV329" s="1" t="str">
        <f t="array" ref="BV329">IFERROR(INDEX(BV$176:BV$274, SMALL(IF($AW$176:$AW$274="Claim", ROW(BV$176:BV$274)-MIN(ROW(BV$176:BV$274))+1, ""), ROW(X52))), "")</f>
        <v/>
      </c>
      <c r="BW329" s="1" t="str">
        <f t="array" ref="BW329">IFERROR(INDEX(BW$176:BW$274, SMALL(IF($AW$176:$AW$274="Claim", ROW(BW$176:BW$274)-MIN(ROW(BW$176:BW$274))+1, ""), ROW(Y52))), "")</f>
        <v/>
      </c>
      <c r="BX329" s="1" t="str">
        <f t="array" ref="BX329">IFERROR(INDEX(BX$176:BX$274, SMALL(IF($AW$176:$AW$274="Claim", ROW(BX$176:BX$274)-MIN(ROW(BX$176:BX$274))+1, ""), ROW(Z52))), "")</f>
        <v/>
      </c>
      <c r="BY329" s="1" t="str">
        <f t="array" ref="BY329">IFERROR(INDEX(BY$176:BY$274, SMALL(IF($AW$176:$AW$274="Claim", ROW(BY$176:BY$274)-MIN(ROW(BY$176:BY$274))+1, ""), ROW(AA52))), "")</f>
        <v/>
      </c>
      <c r="BZ329" s="1" t="str">
        <f t="array" ref="BZ329">IFERROR(INDEX(BZ$176:BZ$274, SMALL(IF($AW$176:$AW$274="Claim", ROW(BZ$176:BZ$274)-MIN(ROW(BZ$176:BZ$274))+1, ""), ROW(AB52))), "")</f>
        <v/>
      </c>
      <c r="CA329" s="1" t="str">
        <f t="array" ref="CA329">IFERROR(INDEX(CA$176:CA$274, SMALL(IF($AW$176:$AW$274="Claim", ROW(CA$176:CA$274)-MIN(ROW(CA$176:CA$274))+1, ""), ROW(AC52))), "")</f>
        <v/>
      </c>
      <c r="CB329" s="1" t="str">
        <f t="array" ref="CB329">IFERROR(INDEX(CB$176:CB$274, SMALL(IF($AW$176:$AW$274="Claim", ROW(CB$176:CB$274)-MIN(ROW(CB$176:CB$274))+1, ""), ROW(AD52))), "")</f>
        <v/>
      </c>
      <c r="CC329" s="1" t="str">
        <f t="array" ref="CC329">IFERROR(INDEX(CC$176:CC$274, SMALL(IF($AW$176:$AW$274="Claim", ROW(CC$176:CC$274)-MIN(ROW(CC$176:CC$274))+1, ""), ROW(AE52))), "")</f>
        <v/>
      </c>
      <c r="CD329" s="1" t="str">
        <f t="array" ref="CD329">IFERROR(INDEX(CD$176:CD$274, SMALL(IF($AW$176:$AW$274="Claim", ROW(CD$176:CD$274)-MIN(ROW(CD$176:CD$274))+1, ""), ROW(AF52))), "")</f>
        <v/>
      </c>
      <c r="CE329" s="1" t="str">
        <f t="array" ref="CE329">IFERROR(INDEX(CE$176:CE$274, SMALL(IF($AW$176:$AW$274="Claim", ROW(CE$176:CE$274)-MIN(ROW(CE$176:CE$274))+1, ""), ROW(AG52))), "")</f>
        <v/>
      </c>
      <c r="CF329" s="1" t="str">
        <f t="array" ref="CF329">IFERROR(INDEX(CF$176:CF$274, SMALL(IF($AW$176:$AW$274="Claim", ROW(CF$176:CF$274)-MIN(ROW(CF$176:CF$274))+1, ""), ROW(AH52))), "")</f>
        <v/>
      </c>
      <c r="CG329" s="1" t="str">
        <f t="array" ref="CG329">IFERROR(INDEX(CG$176:CG$274, SMALL(IF($AW$176:$AW$274="Claim", ROW(CG$176:CG$274)-MIN(ROW(CG$176:CG$274))+1, ""), ROW(AI52))), "")</f>
        <v/>
      </c>
      <c r="CH329" s="1" t="str">
        <f t="array" ref="CH329">IFERROR(INDEX(CH$176:CH$274, SMALL(IF($AW$176:$AW$274="Claim", ROW(CH$176:CH$274)-MIN(ROW(CH$176:CH$274))+1, ""), ROW(AJ52))), "")</f>
        <v/>
      </c>
      <c r="CI329" s="1" t="str">
        <f t="array" ref="CI329">IFERROR(INDEX(CI$176:CI$274, SMALL(IF($AW$176:$AW$274="Claim", ROW(CI$176:CI$274)-MIN(ROW(CI$176:CI$274))+1, ""), ROW(AL52))), "")</f>
        <v/>
      </c>
    </row>
    <row r="330" spans="49:87" hidden="1" x14ac:dyDescent="0.2">
      <c r="AW330" s="1">
        <v>53</v>
      </c>
      <c r="AX330" s="288" t="str">
        <f t="array" ref="AX330">IFERROR(INDEX(AX$176:AX$274, SMALL(IF($AW$176:$AW$274="Claim", ROW(AX$176:AX$274)-MIN(ROW(AX$176:AX$274))+1, ""), ROW(A53))), "")</f>
        <v/>
      </c>
      <c r="AY330" s="288" t="str">
        <f t="array" ref="AY330">IFERROR(INDEX(AY$176:AY$274, SMALL(IF($AW$176:$AW$274="Claim", ROW(AY$176:AY$274)-MIN(ROW(AY$176:AY$274))+1, ""), ROW(B53))), "")</f>
        <v/>
      </c>
      <c r="AZ330" s="1" t="str">
        <f t="array" ref="AZ330">IFERROR(INDEX(AZ$176:AZ$278, SMALL(IF($AW$176:$AW$278="Claim", ROW(AZ$176:AZ$278)-MIN(ROW(AZ$176:AZ$278))+1, ""), ROW(B53))), "")</f>
        <v/>
      </c>
      <c r="BA330" s="1" t="str">
        <f t="array" ref="BA330">IFERROR(INDEX(BA$176:BA$274, SMALL(IF($AW$176:$AW$274="Claim", ROW(BA$176:BA$274)-MIN(ROW(BA$176:BA$274))+1, ""), ROW(C53))), "")</f>
        <v/>
      </c>
      <c r="BB330" s="1" t="str">
        <f t="array" ref="BB330">IFERROR(INDEX(BB$176:BB$274, SMALL(IF($AW$176:$AW$274="Claim", ROW(BB$176:BB$274)-MIN(ROW(BB$176:BB$274))+1, ""), ROW(D53))), "")</f>
        <v/>
      </c>
      <c r="BC330" s="1" t="str">
        <f t="array" ref="BC330">IFERROR(INDEX(BC$176:BC$274, SMALL(IF($AW$176:$AW$274="Claim", ROW(BC$176:BC$274)-MIN(ROW(BC$176:BC$274))+1, ""), ROW(E53))), "")</f>
        <v/>
      </c>
      <c r="BD330" s="1" t="str">
        <f t="array" ref="BD330">IFERROR(INDEX(BD$176:BD$274, SMALL(IF($AW$176:$AW$274="Claim", ROW(BD$176:BD$274)-MIN(ROW(BD$176:BD$274))+1, ""), ROW(F53))), "")</f>
        <v/>
      </c>
      <c r="BE330" s="1" t="str">
        <f t="array" ref="BE330">IFERROR(INDEX(BE$176:BE$274, SMALL(IF($AW$176:$AW$274="Claim", ROW(BE$176:BE$274)-MIN(ROW(BE$176:BE$274))+1, ""), ROW(G53))), "")</f>
        <v/>
      </c>
      <c r="BF330" s="1" t="str">
        <f t="array" ref="BF330">IFERROR(INDEX(BF$176:BF$274, SMALL(IF($AW$176:$AW$274="Claim", ROW(BF$176:BF$274)-MIN(ROW(BF$176:BF$274))+1, ""), ROW(H53))), "")</f>
        <v/>
      </c>
      <c r="BG330" s="1" t="str">
        <f t="array" ref="BG330">IFERROR(INDEX(BG$176:BG$274, SMALL(IF($AW$176:$AW$274="Claim", ROW(BG$176:BG$274)-MIN(ROW(BG$176:BG$274))+1, ""), ROW(I53))), "")</f>
        <v/>
      </c>
      <c r="BH330" s="1" t="str">
        <f t="array" ref="BH330">IFERROR(INDEX(BH$176:BH$274, SMALL(IF($AW$176:$AW$274="Claim", ROW(BH$176:BH$274)-MIN(ROW(BH$176:BH$274))+1, ""), ROW(J53))), "")</f>
        <v/>
      </c>
      <c r="BI330" s="1" t="str">
        <f t="array" ref="BI330">IFERROR(INDEX(BI$176:BI$274, SMALL(IF($AW$176:$AW$274="Claim", ROW(BI$176:BI$274)-MIN(ROW(BI$176:BI$274))+1, ""), ROW(K53))), "")</f>
        <v/>
      </c>
      <c r="BJ330" s="1" t="str">
        <f t="array" ref="BJ330">IFERROR(INDEX(BJ$176:BJ$274, SMALL(IF($AW$176:$AW$274="Claim", ROW(BJ$176:BJ$274)-MIN(ROW(BJ$176:BJ$274))+1, ""), ROW(L53))), "")</f>
        <v/>
      </c>
      <c r="BK330" s="1" t="str">
        <f t="array" ref="BK330">IFERROR(INDEX(BK$176:BK$274, SMALL(IF($AW$176:$AW$274="Claim", ROW(BK$176:BK$274)-MIN(ROW(BK$176:BK$274))+1, ""), ROW(M53))), "")</f>
        <v/>
      </c>
      <c r="BL330" s="1" t="str">
        <f t="array" ref="BL330">IFERROR(INDEX(BL$176:BL$274, SMALL(IF($AW$176:$AW$274="Claim", ROW(BL$176:BL$274)-MIN(ROW(BL$176:BL$274))+1, ""), ROW(N53))), "")</f>
        <v/>
      </c>
      <c r="BM330" s="1" t="str">
        <f t="array" ref="BM330">IFERROR(INDEX(BM$176:BM$274, SMALL(IF($AW$176:$AW$274="Claim", ROW(BM$176:BM$274)-MIN(ROW(BM$176:BM$274))+1, ""), ROW(O53))), "")</f>
        <v/>
      </c>
      <c r="BN330" s="1" t="str">
        <f t="array" ref="BN330">IFERROR(INDEX(BN$176:BN$274, SMALL(IF($AW$176:$AW$274="Claim", ROW(BN$176:BN$274)-MIN(ROW(BN$176:BN$274))+1, ""), ROW(P53))), "")</f>
        <v/>
      </c>
      <c r="BO330" s="1" t="str">
        <f t="array" ref="BO330">IFERROR(INDEX(BO$176:BO$274, SMALL(IF($AW$176:$AW$274="Claim", ROW(BO$176:BO$274)-MIN(ROW(BO$176:BO$274))+1, ""), ROW(Q53))), "")</f>
        <v/>
      </c>
      <c r="BP330" s="1" t="str">
        <f t="array" ref="BP330">IFERROR(INDEX(BP$176:BP$274, SMALL(IF($AW$176:$AW$274="Claim", ROW(BP$176:BP$274)-MIN(ROW(BP$176:BP$274))+1, ""), ROW(R53))), "")</f>
        <v/>
      </c>
      <c r="BQ330" s="1" t="str">
        <f t="array" ref="BQ330">IFERROR(INDEX(BQ$176:BQ$274, SMALL(IF($AW$176:$AW$274="Claim", ROW(BQ$176:BQ$274)-MIN(ROW(BQ$176:BQ$274))+1, ""), ROW(S53))), "")</f>
        <v/>
      </c>
      <c r="BR330" s="1" t="str">
        <f t="array" ref="BR330">IFERROR(INDEX(BR$176:BR$274, SMALL(IF($AW$176:$AW$274="Claim", ROW(BR$176:BR$274)-MIN(ROW(BR$176:BR$274))+1, ""), ROW(T53))), "")</f>
        <v/>
      </c>
      <c r="BS330" s="1" t="str">
        <f t="array" ref="BS330">IFERROR(INDEX(BS$176:BS$274, SMALL(IF($AW$176:$AW$274="Claim", ROW(BS$176:BS$274)-MIN(ROW(BS$176:BS$274))+1, ""), ROW(U53))), "")</f>
        <v/>
      </c>
      <c r="BT330" s="1" t="str">
        <f t="array" ref="BT330">IFERROR(INDEX(BT$176:BT$274, SMALL(IF($AW$176:$AW$274="Claim", ROW(BT$176:BT$274)-MIN(ROW(BT$176:BT$274))+1, ""), ROW(V53))), "")</f>
        <v/>
      </c>
      <c r="BU330" s="1" t="str">
        <f t="array" ref="BU330">IFERROR(INDEX(BU$176:BU$274, SMALL(IF($AW$176:$AW$274="Claim", ROW(BU$176:BU$274)-MIN(ROW(BU$176:BU$274))+1, ""), ROW(W53))), "")</f>
        <v/>
      </c>
      <c r="BV330" s="1" t="str">
        <f t="array" ref="BV330">IFERROR(INDEX(BV$176:BV$274, SMALL(IF($AW$176:$AW$274="Claim", ROW(BV$176:BV$274)-MIN(ROW(BV$176:BV$274))+1, ""), ROW(X53))), "")</f>
        <v/>
      </c>
      <c r="BW330" s="1" t="str">
        <f t="array" ref="BW330">IFERROR(INDEX(BW$176:BW$274, SMALL(IF($AW$176:$AW$274="Claim", ROW(BW$176:BW$274)-MIN(ROW(BW$176:BW$274))+1, ""), ROW(Y53))), "")</f>
        <v/>
      </c>
      <c r="BX330" s="1" t="str">
        <f t="array" ref="BX330">IFERROR(INDEX(BX$176:BX$274, SMALL(IF($AW$176:$AW$274="Claim", ROW(BX$176:BX$274)-MIN(ROW(BX$176:BX$274))+1, ""), ROW(Z53))), "")</f>
        <v/>
      </c>
      <c r="BY330" s="1" t="str">
        <f t="array" ref="BY330">IFERROR(INDEX(BY$176:BY$274, SMALL(IF($AW$176:$AW$274="Claim", ROW(BY$176:BY$274)-MIN(ROW(BY$176:BY$274))+1, ""), ROW(AA53))), "")</f>
        <v/>
      </c>
      <c r="BZ330" s="1" t="str">
        <f t="array" ref="BZ330">IFERROR(INDEX(BZ$176:BZ$274, SMALL(IF($AW$176:$AW$274="Claim", ROW(BZ$176:BZ$274)-MIN(ROW(BZ$176:BZ$274))+1, ""), ROW(AB53))), "")</f>
        <v/>
      </c>
      <c r="CA330" s="1" t="str">
        <f t="array" ref="CA330">IFERROR(INDEX(CA$176:CA$274, SMALL(IF($AW$176:$AW$274="Claim", ROW(CA$176:CA$274)-MIN(ROW(CA$176:CA$274))+1, ""), ROW(AC53))), "")</f>
        <v/>
      </c>
      <c r="CB330" s="1" t="str">
        <f t="array" ref="CB330">IFERROR(INDEX(CB$176:CB$274, SMALL(IF($AW$176:$AW$274="Claim", ROW(CB$176:CB$274)-MIN(ROW(CB$176:CB$274))+1, ""), ROW(AD53))), "")</f>
        <v/>
      </c>
      <c r="CC330" s="1" t="str">
        <f t="array" ref="CC330">IFERROR(INDEX(CC$176:CC$274, SMALL(IF($AW$176:$AW$274="Claim", ROW(CC$176:CC$274)-MIN(ROW(CC$176:CC$274))+1, ""), ROW(AE53))), "")</f>
        <v/>
      </c>
      <c r="CD330" s="1" t="str">
        <f t="array" ref="CD330">IFERROR(INDEX(CD$176:CD$274, SMALL(IF($AW$176:$AW$274="Claim", ROW(CD$176:CD$274)-MIN(ROW(CD$176:CD$274))+1, ""), ROW(AF53))), "")</f>
        <v/>
      </c>
      <c r="CE330" s="1" t="str">
        <f t="array" ref="CE330">IFERROR(INDEX(CE$176:CE$274, SMALL(IF($AW$176:$AW$274="Claim", ROW(CE$176:CE$274)-MIN(ROW(CE$176:CE$274))+1, ""), ROW(AG53))), "")</f>
        <v/>
      </c>
      <c r="CF330" s="1" t="str">
        <f t="array" ref="CF330">IFERROR(INDEX(CF$176:CF$274, SMALL(IF($AW$176:$AW$274="Claim", ROW(CF$176:CF$274)-MIN(ROW(CF$176:CF$274))+1, ""), ROW(AH53))), "")</f>
        <v/>
      </c>
      <c r="CG330" s="1" t="str">
        <f t="array" ref="CG330">IFERROR(INDEX(CG$176:CG$274, SMALL(IF($AW$176:$AW$274="Claim", ROW(CG$176:CG$274)-MIN(ROW(CG$176:CG$274))+1, ""), ROW(AI53))), "")</f>
        <v/>
      </c>
      <c r="CH330" s="1" t="str">
        <f t="array" ref="CH330">IFERROR(INDEX(CH$176:CH$274, SMALL(IF($AW$176:$AW$274="Claim", ROW(CH$176:CH$274)-MIN(ROW(CH$176:CH$274))+1, ""), ROW(AJ53))), "")</f>
        <v/>
      </c>
      <c r="CI330" s="1" t="str">
        <f t="array" ref="CI330">IFERROR(INDEX(CI$176:CI$274, SMALL(IF($AW$176:$AW$274="Claim", ROW(CI$176:CI$274)-MIN(ROW(CI$176:CI$274))+1, ""), ROW(AL53))), "")</f>
        <v/>
      </c>
    </row>
    <row r="331" spans="49:87" hidden="1" x14ac:dyDescent="0.2">
      <c r="AW331" s="1">
        <v>54</v>
      </c>
      <c r="AX331" s="288" t="str">
        <f t="array" ref="AX331">IFERROR(INDEX(AX$176:AX$274, SMALL(IF($AW$176:$AW$274="Claim", ROW(AX$176:AX$274)-MIN(ROW(AX$176:AX$274))+1, ""), ROW(A54))), "")</f>
        <v/>
      </c>
      <c r="AY331" s="288" t="str">
        <f t="array" ref="AY331">IFERROR(INDEX(AY$176:AY$274, SMALL(IF($AW$176:$AW$274="Claim", ROW(AY$176:AY$274)-MIN(ROW(AY$176:AY$274))+1, ""), ROW(B54))), "")</f>
        <v/>
      </c>
      <c r="AZ331" s="1" t="str">
        <f t="array" ref="AZ331">IFERROR(INDEX(AZ$176:AZ$278, SMALL(IF($AW$176:$AW$278="Claim", ROW(AZ$176:AZ$278)-MIN(ROW(AZ$176:AZ$278))+1, ""), ROW(B54))), "")</f>
        <v/>
      </c>
      <c r="BA331" s="1" t="str">
        <f t="array" ref="BA331">IFERROR(INDEX(BA$176:BA$274, SMALL(IF($AW$176:$AW$274="Claim", ROW(BA$176:BA$274)-MIN(ROW(BA$176:BA$274))+1, ""), ROW(C54))), "")</f>
        <v/>
      </c>
      <c r="BB331" s="1" t="str">
        <f t="array" ref="BB331">IFERROR(INDEX(BB$176:BB$274, SMALL(IF($AW$176:$AW$274="Claim", ROW(BB$176:BB$274)-MIN(ROW(BB$176:BB$274))+1, ""), ROW(D54))), "")</f>
        <v/>
      </c>
      <c r="BC331" s="1" t="str">
        <f t="array" ref="BC331">IFERROR(INDEX(BC$176:BC$274, SMALL(IF($AW$176:$AW$274="Claim", ROW(BC$176:BC$274)-MIN(ROW(BC$176:BC$274))+1, ""), ROW(E54))), "")</f>
        <v/>
      </c>
      <c r="BD331" s="1" t="str">
        <f t="array" ref="BD331">IFERROR(INDEX(BD$176:BD$274, SMALL(IF($AW$176:$AW$274="Claim", ROW(BD$176:BD$274)-MIN(ROW(BD$176:BD$274))+1, ""), ROW(F54))), "")</f>
        <v/>
      </c>
      <c r="BE331" s="1" t="str">
        <f t="array" ref="BE331">IFERROR(INDEX(BE$176:BE$274, SMALL(IF($AW$176:$AW$274="Claim", ROW(BE$176:BE$274)-MIN(ROW(BE$176:BE$274))+1, ""), ROW(G54))), "")</f>
        <v/>
      </c>
      <c r="BF331" s="1" t="str">
        <f t="array" ref="BF331">IFERROR(INDEX(BF$176:BF$274, SMALL(IF($AW$176:$AW$274="Claim", ROW(BF$176:BF$274)-MIN(ROW(BF$176:BF$274))+1, ""), ROW(H54))), "")</f>
        <v/>
      </c>
      <c r="BG331" s="1" t="str">
        <f t="array" ref="BG331">IFERROR(INDEX(BG$176:BG$274, SMALL(IF($AW$176:$AW$274="Claim", ROW(BG$176:BG$274)-MIN(ROW(BG$176:BG$274))+1, ""), ROW(I54))), "")</f>
        <v/>
      </c>
      <c r="BH331" s="1" t="str">
        <f t="array" ref="BH331">IFERROR(INDEX(BH$176:BH$274, SMALL(IF($AW$176:$AW$274="Claim", ROW(BH$176:BH$274)-MIN(ROW(BH$176:BH$274))+1, ""), ROW(J54))), "")</f>
        <v/>
      </c>
      <c r="BI331" s="1" t="str">
        <f t="array" ref="BI331">IFERROR(INDEX(BI$176:BI$274, SMALL(IF($AW$176:$AW$274="Claim", ROW(BI$176:BI$274)-MIN(ROW(BI$176:BI$274))+1, ""), ROW(K54))), "")</f>
        <v/>
      </c>
      <c r="BJ331" s="1" t="str">
        <f t="array" ref="BJ331">IFERROR(INDEX(BJ$176:BJ$274, SMALL(IF($AW$176:$AW$274="Claim", ROW(BJ$176:BJ$274)-MIN(ROW(BJ$176:BJ$274))+1, ""), ROW(L54))), "")</f>
        <v/>
      </c>
      <c r="BK331" s="1" t="str">
        <f t="array" ref="BK331">IFERROR(INDEX(BK$176:BK$274, SMALL(IF($AW$176:$AW$274="Claim", ROW(BK$176:BK$274)-MIN(ROW(BK$176:BK$274))+1, ""), ROW(M54))), "")</f>
        <v/>
      </c>
      <c r="BL331" s="1" t="str">
        <f t="array" ref="BL331">IFERROR(INDEX(BL$176:BL$274, SMALL(IF($AW$176:$AW$274="Claim", ROW(BL$176:BL$274)-MIN(ROW(BL$176:BL$274))+1, ""), ROW(N54))), "")</f>
        <v/>
      </c>
      <c r="BM331" s="1" t="str">
        <f t="array" ref="BM331">IFERROR(INDEX(BM$176:BM$274, SMALL(IF($AW$176:$AW$274="Claim", ROW(BM$176:BM$274)-MIN(ROW(BM$176:BM$274))+1, ""), ROW(O54))), "")</f>
        <v/>
      </c>
      <c r="BN331" s="1" t="str">
        <f t="array" ref="BN331">IFERROR(INDEX(BN$176:BN$274, SMALL(IF($AW$176:$AW$274="Claim", ROW(BN$176:BN$274)-MIN(ROW(BN$176:BN$274))+1, ""), ROW(P54))), "")</f>
        <v/>
      </c>
      <c r="BO331" s="1" t="str">
        <f t="array" ref="BO331">IFERROR(INDEX(BO$176:BO$274, SMALL(IF($AW$176:$AW$274="Claim", ROW(BO$176:BO$274)-MIN(ROW(BO$176:BO$274))+1, ""), ROW(Q54))), "")</f>
        <v/>
      </c>
      <c r="BP331" s="1" t="str">
        <f t="array" ref="BP331">IFERROR(INDEX(BP$176:BP$274, SMALL(IF($AW$176:$AW$274="Claim", ROW(BP$176:BP$274)-MIN(ROW(BP$176:BP$274))+1, ""), ROW(R54))), "")</f>
        <v/>
      </c>
      <c r="BQ331" s="1" t="str">
        <f t="array" ref="BQ331">IFERROR(INDEX(BQ$176:BQ$274, SMALL(IF($AW$176:$AW$274="Claim", ROW(BQ$176:BQ$274)-MIN(ROW(BQ$176:BQ$274))+1, ""), ROW(S54))), "")</f>
        <v/>
      </c>
      <c r="BR331" s="1" t="str">
        <f t="array" ref="BR331">IFERROR(INDEX(BR$176:BR$274, SMALL(IF($AW$176:$AW$274="Claim", ROW(BR$176:BR$274)-MIN(ROW(BR$176:BR$274))+1, ""), ROW(T54))), "")</f>
        <v/>
      </c>
      <c r="BS331" s="1" t="str">
        <f t="array" ref="BS331">IFERROR(INDEX(BS$176:BS$274, SMALL(IF($AW$176:$AW$274="Claim", ROW(BS$176:BS$274)-MIN(ROW(BS$176:BS$274))+1, ""), ROW(U54))), "")</f>
        <v/>
      </c>
      <c r="BT331" s="1" t="str">
        <f t="array" ref="BT331">IFERROR(INDEX(BT$176:BT$274, SMALL(IF($AW$176:$AW$274="Claim", ROW(BT$176:BT$274)-MIN(ROW(BT$176:BT$274))+1, ""), ROW(V54))), "")</f>
        <v/>
      </c>
      <c r="BU331" s="1" t="str">
        <f t="array" ref="BU331">IFERROR(INDEX(BU$176:BU$274, SMALL(IF($AW$176:$AW$274="Claim", ROW(BU$176:BU$274)-MIN(ROW(BU$176:BU$274))+1, ""), ROW(W54))), "")</f>
        <v/>
      </c>
      <c r="BV331" s="1" t="str">
        <f t="array" ref="BV331">IFERROR(INDEX(BV$176:BV$274, SMALL(IF($AW$176:$AW$274="Claim", ROW(BV$176:BV$274)-MIN(ROW(BV$176:BV$274))+1, ""), ROW(X54))), "")</f>
        <v/>
      </c>
      <c r="BW331" s="1" t="str">
        <f t="array" ref="BW331">IFERROR(INDEX(BW$176:BW$274, SMALL(IF($AW$176:$AW$274="Claim", ROW(BW$176:BW$274)-MIN(ROW(BW$176:BW$274))+1, ""), ROW(Y54))), "")</f>
        <v/>
      </c>
      <c r="BX331" s="1" t="str">
        <f t="array" ref="BX331">IFERROR(INDEX(BX$176:BX$274, SMALL(IF($AW$176:$AW$274="Claim", ROW(BX$176:BX$274)-MIN(ROW(BX$176:BX$274))+1, ""), ROW(Z54))), "")</f>
        <v/>
      </c>
      <c r="BY331" s="1" t="str">
        <f t="array" ref="BY331">IFERROR(INDEX(BY$176:BY$274, SMALL(IF($AW$176:$AW$274="Claim", ROW(BY$176:BY$274)-MIN(ROW(BY$176:BY$274))+1, ""), ROW(AA54))), "")</f>
        <v/>
      </c>
      <c r="BZ331" s="1" t="str">
        <f t="array" ref="BZ331">IFERROR(INDEX(BZ$176:BZ$274, SMALL(IF($AW$176:$AW$274="Claim", ROW(BZ$176:BZ$274)-MIN(ROW(BZ$176:BZ$274))+1, ""), ROW(AB54))), "")</f>
        <v/>
      </c>
      <c r="CA331" s="1" t="str">
        <f t="array" ref="CA331">IFERROR(INDEX(CA$176:CA$274, SMALL(IF($AW$176:$AW$274="Claim", ROW(CA$176:CA$274)-MIN(ROW(CA$176:CA$274))+1, ""), ROW(AC54))), "")</f>
        <v/>
      </c>
      <c r="CB331" s="1" t="str">
        <f t="array" ref="CB331">IFERROR(INDEX(CB$176:CB$274, SMALL(IF($AW$176:$AW$274="Claim", ROW(CB$176:CB$274)-MIN(ROW(CB$176:CB$274))+1, ""), ROW(AD54))), "")</f>
        <v/>
      </c>
      <c r="CC331" s="1" t="str">
        <f t="array" ref="CC331">IFERROR(INDEX(CC$176:CC$274, SMALL(IF($AW$176:$AW$274="Claim", ROW(CC$176:CC$274)-MIN(ROW(CC$176:CC$274))+1, ""), ROW(AE54))), "")</f>
        <v/>
      </c>
      <c r="CD331" s="1" t="str">
        <f t="array" ref="CD331">IFERROR(INDEX(CD$176:CD$274, SMALL(IF($AW$176:$AW$274="Claim", ROW(CD$176:CD$274)-MIN(ROW(CD$176:CD$274))+1, ""), ROW(AF54))), "")</f>
        <v/>
      </c>
      <c r="CE331" s="1" t="str">
        <f t="array" ref="CE331">IFERROR(INDEX(CE$176:CE$274, SMALL(IF($AW$176:$AW$274="Claim", ROW(CE$176:CE$274)-MIN(ROW(CE$176:CE$274))+1, ""), ROW(AG54))), "")</f>
        <v/>
      </c>
      <c r="CF331" s="1" t="str">
        <f t="array" ref="CF331">IFERROR(INDEX(CF$176:CF$274, SMALL(IF($AW$176:$AW$274="Claim", ROW(CF$176:CF$274)-MIN(ROW(CF$176:CF$274))+1, ""), ROW(AH54))), "")</f>
        <v/>
      </c>
      <c r="CG331" s="1" t="str">
        <f t="array" ref="CG331">IFERROR(INDEX(CG$176:CG$274, SMALL(IF($AW$176:$AW$274="Claim", ROW(CG$176:CG$274)-MIN(ROW(CG$176:CG$274))+1, ""), ROW(AI54))), "")</f>
        <v/>
      </c>
      <c r="CH331" s="1" t="str">
        <f t="array" ref="CH331">IFERROR(INDEX(CH$176:CH$274, SMALL(IF($AW$176:$AW$274="Claim", ROW(CH$176:CH$274)-MIN(ROW(CH$176:CH$274))+1, ""), ROW(AJ54))), "")</f>
        <v/>
      </c>
      <c r="CI331" s="1" t="str">
        <f t="array" ref="CI331">IFERROR(INDEX(CI$176:CI$274, SMALL(IF($AW$176:$AW$274="Claim", ROW(CI$176:CI$274)-MIN(ROW(CI$176:CI$274))+1, ""), ROW(AL54))), "")</f>
        <v/>
      </c>
    </row>
    <row r="332" spans="49:87" hidden="1" x14ac:dyDescent="0.2">
      <c r="AW332" s="1">
        <v>55</v>
      </c>
      <c r="AX332" s="288" t="str">
        <f t="array" ref="AX332">IFERROR(INDEX(AX$176:AX$274, SMALL(IF($AW$176:$AW$274="Claim", ROW(AX$176:AX$274)-MIN(ROW(AX$176:AX$274))+1, ""), ROW(A55))), "")</f>
        <v/>
      </c>
      <c r="AY332" s="288" t="str">
        <f t="array" ref="AY332">IFERROR(INDEX(AY$176:AY$274, SMALL(IF($AW$176:$AW$274="Claim", ROW(AY$176:AY$274)-MIN(ROW(AY$176:AY$274))+1, ""), ROW(B55))), "")</f>
        <v/>
      </c>
      <c r="AZ332" s="1" t="str">
        <f t="array" ref="AZ332">IFERROR(INDEX(AZ$176:AZ$278, SMALL(IF($AW$176:$AW$278="Claim", ROW(AZ$176:AZ$278)-MIN(ROW(AZ$176:AZ$278))+1, ""), ROW(B55))), "")</f>
        <v/>
      </c>
      <c r="BA332" s="1" t="str">
        <f t="array" ref="BA332">IFERROR(INDEX(BA$176:BA$274, SMALL(IF($AW$176:$AW$274="Claim", ROW(BA$176:BA$274)-MIN(ROW(BA$176:BA$274))+1, ""), ROW(C55))), "")</f>
        <v/>
      </c>
      <c r="BB332" s="1" t="str">
        <f t="array" ref="BB332">IFERROR(INDEX(BB$176:BB$274, SMALL(IF($AW$176:$AW$274="Claim", ROW(BB$176:BB$274)-MIN(ROW(BB$176:BB$274))+1, ""), ROW(D55))), "")</f>
        <v/>
      </c>
      <c r="BC332" s="1" t="str">
        <f t="array" ref="BC332">IFERROR(INDEX(BC$176:BC$274, SMALL(IF($AW$176:$AW$274="Claim", ROW(BC$176:BC$274)-MIN(ROW(BC$176:BC$274))+1, ""), ROW(E55))), "")</f>
        <v/>
      </c>
      <c r="BD332" s="1" t="str">
        <f t="array" ref="BD332">IFERROR(INDEX(BD$176:BD$274, SMALL(IF($AW$176:$AW$274="Claim", ROW(BD$176:BD$274)-MIN(ROW(BD$176:BD$274))+1, ""), ROW(F55))), "")</f>
        <v/>
      </c>
      <c r="BE332" s="1" t="str">
        <f t="array" ref="BE332">IFERROR(INDEX(BE$176:BE$274, SMALL(IF($AW$176:$AW$274="Claim", ROW(BE$176:BE$274)-MIN(ROW(BE$176:BE$274))+1, ""), ROW(G55))), "")</f>
        <v/>
      </c>
      <c r="BF332" s="1" t="str">
        <f t="array" ref="BF332">IFERROR(INDEX(BF$176:BF$274, SMALL(IF($AW$176:$AW$274="Claim", ROW(BF$176:BF$274)-MIN(ROW(BF$176:BF$274))+1, ""), ROW(H55))), "")</f>
        <v/>
      </c>
      <c r="BG332" s="1" t="str">
        <f t="array" ref="BG332">IFERROR(INDEX(BG$176:BG$274, SMALL(IF($AW$176:$AW$274="Claim", ROW(BG$176:BG$274)-MIN(ROW(BG$176:BG$274))+1, ""), ROW(I55))), "")</f>
        <v/>
      </c>
      <c r="BH332" s="1" t="str">
        <f t="array" ref="BH332">IFERROR(INDEX(BH$176:BH$274, SMALL(IF($AW$176:$AW$274="Claim", ROW(BH$176:BH$274)-MIN(ROW(BH$176:BH$274))+1, ""), ROW(J55))), "")</f>
        <v/>
      </c>
      <c r="BI332" s="1" t="str">
        <f t="array" ref="BI332">IFERROR(INDEX(BI$176:BI$274, SMALL(IF($AW$176:$AW$274="Claim", ROW(BI$176:BI$274)-MIN(ROW(BI$176:BI$274))+1, ""), ROW(K55))), "")</f>
        <v/>
      </c>
      <c r="BJ332" s="1" t="str">
        <f t="array" ref="BJ332">IFERROR(INDEX(BJ$176:BJ$274, SMALL(IF($AW$176:$AW$274="Claim", ROW(BJ$176:BJ$274)-MIN(ROW(BJ$176:BJ$274))+1, ""), ROW(L55))), "")</f>
        <v/>
      </c>
      <c r="BK332" s="1" t="str">
        <f t="array" ref="BK332">IFERROR(INDEX(BK$176:BK$274, SMALL(IF($AW$176:$AW$274="Claim", ROW(BK$176:BK$274)-MIN(ROW(BK$176:BK$274))+1, ""), ROW(M55))), "")</f>
        <v/>
      </c>
      <c r="BL332" s="1" t="str">
        <f t="array" ref="BL332">IFERROR(INDEX(BL$176:BL$274, SMALL(IF($AW$176:$AW$274="Claim", ROW(BL$176:BL$274)-MIN(ROW(BL$176:BL$274))+1, ""), ROW(N55))), "")</f>
        <v/>
      </c>
      <c r="BM332" s="1" t="str">
        <f t="array" ref="BM332">IFERROR(INDEX(BM$176:BM$274, SMALL(IF($AW$176:$AW$274="Claim", ROW(BM$176:BM$274)-MIN(ROW(BM$176:BM$274))+1, ""), ROW(O55))), "")</f>
        <v/>
      </c>
      <c r="BN332" s="1" t="str">
        <f t="array" ref="BN332">IFERROR(INDEX(BN$176:BN$274, SMALL(IF($AW$176:$AW$274="Claim", ROW(BN$176:BN$274)-MIN(ROW(BN$176:BN$274))+1, ""), ROW(P55))), "")</f>
        <v/>
      </c>
      <c r="BO332" s="1" t="str">
        <f t="array" ref="BO332">IFERROR(INDEX(BO$176:BO$274, SMALL(IF($AW$176:$AW$274="Claim", ROW(BO$176:BO$274)-MIN(ROW(BO$176:BO$274))+1, ""), ROW(Q55))), "")</f>
        <v/>
      </c>
      <c r="BP332" s="1" t="str">
        <f t="array" ref="BP332">IFERROR(INDEX(BP$176:BP$274, SMALL(IF($AW$176:$AW$274="Claim", ROW(BP$176:BP$274)-MIN(ROW(BP$176:BP$274))+1, ""), ROW(R55))), "")</f>
        <v/>
      </c>
      <c r="BQ332" s="1" t="str">
        <f t="array" ref="BQ332">IFERROR(INDEX(BQ$176:BQ$274, SMALL(IF($AW$176:$AW$274="Claim", ROW(BQ$176:BQ$274)-MIN(ROW(BQ$176:BQ$274))+1, ""), ROW(S55))), "")</f>
        <v/>
      </c>
      <c r="BR332" s="1" t="str">
        <f t="array" ref="BR332">IFERROR(INDEX(BR$176:BR$274, SMALL(IF($AW$176:$AW$274="Claim", ROW(BR$176:BR$274)-MIN(ROW(BR$176:BR$274))+1, ""), ROW(T55))), "")</f>
        <v/>
      </c>
      <c r="BS332" s="1" t="str">
        <f t="array" ref="BS332">IFERROR(INDEX(BS$176:BS$274, SMALL(IF($AW$176:$AW$274="Claim", ROW(BS$176:BS$274)-MIN(ROW(BS$176:BS$274))+1, ""), ROW(U55))), "")</f>
        <v/>
      </c>
      <c r="BT332" s="1" t="str">
        <f t="array" ref="BT332">IFERROR(INDEX(BT$176:BT$274, SMALL(IF($AW$176:$AW$274="Claim", ROW(BT$176:BT$274)-MIN(ROW(BT$176:BT$274))+1, ""), ROW(V55))), "")</f>
        <v/>
      </c>
      <c r="BU332" s="1" t="str">
        <f t="array" ref="BU332">IFERROR(INDEX(BU$176:BU$274, SMALL(IF($AW$176:$AW$274="Claim", ROW(BU$176:BU$274)-MIN(ROW(BU$176:BU$274))+1, ""), ROW(W55))), "")</f>
        <v/>
      </c>
      <c r="BV332" s="1" t="str">
        <f t="array" ref="BV332">IFERROR(INDEX(BV$176:BV$274, SMALL(IF($AW$176:$AW$274="Claim", ROW(BV$176:BV$274)-MIN(ROW(BV$176:BV$274))+1, ""), ROW(X55))), "")</f>
        <v/>
      </c>
      <c r="BW332" s="1" t="str">
        <f t="array" ref="BW332">IFERROR(INDEX(BW$176:BW$274, SMALL(IF($AW$176:$AW$274="Claim", ROW(BW$176:BW$274)-MIN(ROW(BW$176:BW$274))+1, ""), ROW(Y55))), "")</f>
        <v/>
      </c>
      <c r="BX332" s="1" t="str">
        <f t="array" ref="BX332">IFERROR(INDEX(BX$176:BX$274, SMALL(IF($AW$176:$AW$274="Claim", ROW(BX$176:BX$274)-MIN(ROW(BX$176:BX$274))+1, ""), ROW(Z55))), "")</f>
        <v/>
      </c>
      <c r="BY332" s="1" t="str">
        <f t="array" ref="BY332">IFERROR(INDEX(BY$176:BY$274, SMALL(IF($AW$176:$AW$274="Claim", ROW(BY$176:BY$274)-MIN(ROW(BY$176:BY$274))+1, ""), ROW(AA55))), "")</f>
        <v/>
      </c>
      <c r="BZ332" s="1" t="str">
        <f t="array" ref="BZ332">IFERROR(INDEX(BZ$176:BZ$274, SMALL(IF($AW$176:$AW$274="Claim", ROW(BZ$176:BZ$274)-MIN(ROW(BZ$176:BZ$274))+1, ""), ROW(AB55))), "")</f>
        <v/>
      </c>
      <c r="CA332" s="1" t="str">
        <f t="array" ref="CA332">IFERROR(INDEX(CA$176:CA$274, SMALL(IF($AW$176:$AW$274="Claim", ROW(CA$176:CA$274)-MIN(ROW(CA$176:CA$274))+1, ""), ROW(AC55))), "")</f>
        <v/>
      </c>
      <c r="CB332" s="1" t="str">
        <f t="array" ref="CB332">IFERROR(INDEX(CB$176:CB$274, SMALL(IF($AW$176:$AW$274="Claim", ROW(CB$176:CB$274)-MIN(ROW(CB$176:CB$274))+1, ""), ROW(AD55))), "")</f>
        <v/>
      </c>
      <c r="CC332" s="1" t="str">
        <f t="array" ref="CC332">IFERROR(INDEX(CC$176:CC$274, SMALL(IF($AW$176:$AW$274="Claim", ROW(CC$176:CC$274)-MIN(ROW(CC$176:CC$274))+1, ""), ROW(AE55))), "")</f>
        <v/>
      </c>
      <c r="CD332" s="1" t="str">
        <f t="array" ref="CD332">IFERROR(INDEX(CD$176:CD$274, SMALL(IF($AW$176:$AW$274="Claim", ROW(CD$176:CD$274)-MIN(ROW(CD$176:CD$274))+1, ""), ROW(AF55))), "")</f>
        <v/>
      </c>
      <c r="CE332" s="1" t="str">
        <f t="array" ref="CE332">IFERROR(INDEX(CE$176:CE$274, SMALL(IF($AW$176:$AW$274="Claim", ROW(CE$176:CE$274)-MIN(ROW(CE$176:CE$274))+1, ""), ROW(AG55))), "")</f>
        <v/>
      </c>
      <c r="CF332" s="1" t="str">
        <f t="array" ref="CF332">IFERROR(INDEX(CF$176:CF$274, SMALL(IF($AW$176:$AW$274="Claim", ROW(CF$176:CF$274)-MIN(ROW(CF$176:CF$274))+1, ""), ROW(AH55))), "")</f>
        <v/>
      </c>
      <c r="CG332" s="1" t="str">
        <f t="array" ref="CG332">IFERROR(INDEX(CG$176:CG$274, SMALL(IF($AW$176:$AW$274="Claim", ROW(CG$176:CG$274)-MIN(ROW(CG$176:CG$274))+1, ""), ROW(AI55))), "")</f>
        <v/>
      </c>
      <c r="CH332" s="1" t="str">
        <f t="array" ref="CH332">IFERROR(INDEX(CH$176:CH$274, SMALL(IF($AW$176:$AW$274="Claim", ROW(CH$176:CH$274)-MIN(ROW(CH$176:CH$274))+1, ""), ROW(AJ55))), "")</f>
        <v/>
      </c>
      <c r="CI332" s="1" t="str">
        <f t="array" ref="CI332">IFERROR(INDEX(CI$176:CI$274, SMALL(IF($AW$176:$AW$274="Claim", ROW(CI$176:CI$274)-MIN(ROW(CI$176:CI$274))+1, ""), ROW(AL55))), "")</f>
        <v/>
      </c>
    </row>
    <row r="333" spans="49:87" hidden="1" x14ac:dyDescent="0.2">
      <c r="AW333" s="1">
        <v>56</v>
      </c>
      <c r="AX333" s="288" t="str">
        <f t="array" ref="AX333">IFERROR(INDEX(AX$176:AX$274, SMALL(IF($AW$176:$AW$274="Claim", ROW(AX$176:AX$274)-MIN(ROW(AX$176:AX$274))+1, ""), ROW(A56))), "")</f>
        <v/>
      </c>
      <c r="AY333" s="288" t="str">
        <f t="array" ref="AY333">IFERROR(INDEX(AY$176:AY$274, SMALL(IF($AW$176:$AW$274="Claim", ROW(AY$176:AY$274)-MIN(ROW(AY$176:AY$274))+1, ""), ROW(B56))), "")</f>
        <v/>
      </c>
      <c r="AZ333" s="1" t="str">
        <f t="array" ref="AZ333">IFERROR(INDEX(AZ$176:AZ$278, SMALL(IF($AW$176:$AW$278="Claim", ROW(AZ$176:AZ$278)-MIN(ROW(AZ$176:AZ$278))+1, ""), ROW(B56))), "")</f>
        <v/>
      </c>
      <c r="BA333" s="1" t="str">
        <f t="array" ref="BA333">IFERROR(INDEX(BA$176:BA$274, SMALL(IF($AW$176:$AW$274="Claim", ROW(BA$176:BA$274)-MIN(ROW(BA$176:BA$274))+1, ""), ROW(C56))), "")</f>
        <v/>
      </c>
      <c r="BB333" s="1" t="str">
        <f t="array" ref="BB333">IFERROR(INDEX(BB$176:BB$274, SMALL(IF($AW$176:$AW$274="Claim", ROW(BB$176:BB$274)-MIN(ROW(BB$176:BB$274))+1, ""), ROW(D56))), "")</f>
        <v/>
      </c>
      <c r="BC333" s="1" t="str">
        <f t="array" ref="BC333">IFERROR(INDEX(BC$176:BC$274, SMALL(IF($AW$176:$AW$274="Claim", ROW(BC$176:BC$274)-MIN(ROW(BC$176:BC$274))+1, ""), ROW(E56))), "")</f>
        <v/>
      </c>
      <c r="BD333" s="1" t="str">
        <f t="array" ref="BD333">IFERROR(INDEX(BD$176:BD$274, SMALL(IF($AW$176:$AW$274="Claim", ROW(BD$176:BD$274)-MIN(ROW(BD$176:BD$274))+1, ""), ROW(F56))), "")</f>
        <v/>
      </c>
      <c r="BE333" s="1" t="str">
        <f t="array" ref="BE333">IFERROR(INDEX(BE$176:BE$274, SMALL(IF($AW$176:$AW$274="Claim", ROW(BE$176:BE$274)-MIN(ROW(BE$176:BE$274))+1, ""), ROW(G56))), "")</f>
        <v/>
      </c>
      <c r="BF333" s="1" t="str">
        <f t="array" ref="BF333">IFERROR(INDEX(BF$176:BF$274, SMALL(IF($AW$176:$AW$274="Claim", ROW(BF$176:BF$274)-MIN(ROW(BF$176:BF$274))+1, ""), ROW(H56))), "")</f>
        <v/>
      </c>
      <c r="BG333" s="1" t="str">
        <f t="array" ref="BG333">IFERROR(INDEX(BG$176:BG$274, SMALL(IF($AW$176:$AW$274="Claim", ROW(BG$176:BG$274)-MIN(ROW(BG$176:BG$274))+1, ""), ROW(I56))), "")</f>
        <v/>
      </c>
      <c r="BH333" s="1" t="str">
        <f t="array" ref="BH333">IFERROR(INDEX(BH$176:BH$274, SMALL(IF($AW$176:$AW$274="Claim", ROW(BH$176:BH$274)-MIN(ROW(BH$176:BH$274))+1, ""), ROW(J56))), "")</f>
        <v/>
      </c>
      <c r="BI333" s="1" t="str">
        <f t="array" ref="BI333">IFERROR(INDEX(BI$176:BI$274, SMALL(IF($AW$176:$AW$274="Claim", ROW(BI$176:BI$274)-MIN(ROW(BI$176:BI$274))+1, ""), ROW(K56))), "")</f>
        <v/>
      </c>
      <c r="BJ333" s="1" t="str">
        <f t="array" ref="BJ333">IFERROR(INDEX(BJ$176:BJ$274, SMALL(IF($AW$176:$AW$274="Claim", ROW(BJ$176:BJ$274)-MIN(ROW(BJ$176:BJ$274))+1, ""), ROW(L56))), "")</f>
        <v/>
      </c>
      <c r="BK333" s="1" t="str">
        <f t="array" ref="BK333">IFERROR(INDEX(BK$176:BK$274, SMALL(IF($AW$176:$AW$274="Claim", ROW(BK$176:BK$274)-MIN(ROW(BK$176:BK$274))+1, ""), ROW(M56))), "")</f>
        <v/>
      </c>
      <c r="BL333" s="1" t="str">
        <f t="array" ref="BL333">IFERROR(INDEX(BL$176:BL$274, SMALL(IF($AW$176:$AW$274="Claim", ROW(BL$176:BL$274)-MIN(ROW(BL$176:BL$274))+1, ""), ROW(N56))), "")</f>
        <v/>
      </c>
      <c r="BM333" s="1" t="str">
        <f t="array" ref="BM333">IFERROR(INDEX(BM$176:BM$274, SMALL(IF($AW$176:$AW$274="Claim", ROW(BM$176:BM$274)-MIN(ROW(BM$176:BM$274))+1, ""), ROW(O56))), "")</f>
        <v/>
      </c>
      <c r="BN333" s="1" t="str">
        <f t="array" ref="BN333">IFERROR(INDEX(BN$176:BN$274, SMALL(IF($AW$176:$AW$274="Claim", ROW(BN$176:BN$274)-MIN(ROW(BN$176:BN$274))+1, ""), ROW(P56))), "")</f>
        <v/>
      </c>
      <c r="BO333" s="1" t="str">
        <f t="array" ref="BO333">IFERROR(INDEX(BO$176:BO$274, SMALL(IF($AW$176:$AW$274="Claim", ROW(BO$176:BO$274)-MIN(ROW(BO$176:BO$274))+1, ""), ROW(Q56))), "")</f>
        <v/>
      </c>
      <c r="BP333" s="1" t="str">
        <f t="array" ref="BP333">IFERROR(INDEX(BP$176:BP$274, SMALL(IF($AW$176:$AW$274="Claim", ROW(BP$176:BP$274)-MIN(ROW(BP$176:BP$274))+1, ""), ROW(R56))), "")</f>
        <v/>
      </c>
      <c r="BQ333" s="1" t="str">
        <f t="array" ref="BQ333">IFERROR(INDEX(BQ$176:BQ$274, SMALL(IF($AW$176:$AW$274="Claim", ROW(BQ$176:BQ$274)-MIN(ROW(BQ$176:BQ$274))+1, ""), ROW(S56))), "")</f>
        <v/>
      </c>
      <c r="BR333" s="1" t="str">
        <f t="array" ref="BR333">IFERROR(INDEX(BR$176:BR$274, SMALL(IF($AW$176:$AW$274="Claim", ROW(BR$176:BR$274)-MIN(ROW(BR$176:BR$274))+1, ""), ROW(T56))), "")</f>
        <v/>
      </c>
      <c r="BS333" s="1" t="str">
        <f t="array" ref="BS333">IFERROR(INDEX(BS$176:BS$274, SMALL(IF($AW$176:$AW$274="Claim", ROW(BS$176:BS$274)-MIN(ROW(BS$176:BS$274))+1, ""), ROW(U56))), "")</f>
        <v/>
      </c>
      <c r="BT333" s="1" t="str">
        <f t="array" ref="BT333">IFERROR(INDEX(BT$176:BT$274, SMALL(IF($AW$176:$AW$274="Claim", ROW(BT$176:BT$274)-MIN(ROW(BT$176:BT$274))+1, ""), ROW(V56))), "")</f>
        <v/>
      </c>
      <c r="BU333" s="1" t="str">
        <f t="array" ref="BU333">IFERROR(INDEX(BU$176:BU$274, SMALL(IF($AW$176:$AW$274="Claim", ROW(BU$176:BU$274)-MIN(ROW(BU$176:BU$274))+1, ""), ROW(W56))), "")</f>
        <v/>
      </c>
      <c r="BV333" s="1" t="str">
        <f t="array" ref="BV333">IFERROR(INDEX(BV$176:BV$274, SMALL(IF($AW$176:$AW$274="Claim", ROW(BV$176:BV$274)-MIN(ROW(BV$176:BV$274))+1, ""), ROW(X56))), "")</f>
        <v/>
      </c>
      <c r="BW333" s="1" t="str">
        <f t="array" ref="BW333">IFERROR(INDEX(BW$176:BW$274, SMALL(IF($AW$176:$AW$274="Claim", ROW(BW$176:BW$274)-MIN(ROW(BW$176:BW$274))+1, ""), ROW(Y56))), "")</f>
        <v/>
      </c>
      <c r="BX333" s="1" t="str">
        <f t="array" ref="BX333">IFERROR(INDEX(BX$176:BX$274, SMALL(IF($AW$176:$AW$274="Claim", ROW(BX$176:BX$274)-MIN(ROW(BX$176:BX$274))+1, ""), ROW(Z56))), "")</f>
        <v/>
      </c>
      <c r="BY333" s="1" t="str">
        <f t="array" ref="BY333">IFERROR(INDEX(BY$176:BY$274, SMALL(IF($AW$176:$AW$274="Claim", ROW(BY$176:BY$274)-MIN(ROW(BY$176:BY$274))+1, ""), ROW(AA56))), "")</f>
        <v/>
      </c>
      <c r="BZ333" s="1" t="str">
        <f t="array" ref="BZ333">IFERROR(INDEX(BZ$176:BZ$274, SMALL(IF($AW$176:$AW$274="Claim", ROW(BZ$176:BZ$274)-MIN(ROW(BZ$176:BZ$274))+1, ""), ROW(AB56))), "")</f>
        <v/>
      </c>
      <c r="CA333" s="1" t="str">
        <f t="array" ref="CA333">IFERROR(INDEX(CA$176:CA$274, SMALL(IF($AW$176:$AW$274="Claim", ROW(CA$176:CA$274)-MIN(ROW(CA$176:CA$274))+1, ""), ROW(AC56))), "")</f>
        <v/>
      </c>
      <c r="CB333" s="1" t="str">
        <f t="array" ref="CB333">IFERROR(INDEX(CB$176:CB$274, SMALL(IF($AW$176:$AW$274="Claim", ROW(CB$176:CB$274)-MIN(ROW(CB$176:CB$274))+1, ""), ROW(AD56))), "")</f>
        <v/>
      </c>
      <c r="CC333" s="1" t="str">
        <f t="array" ref="CC333">IFERROR(INDEX(CC$176:CC$274, SMALL(IF($AW$176:$AW$274="Claim", ROW(CC$176:CC$274)-MIN(ROW(CC$176:CC$274))+1, ""), ROW(AE56))), "")</f>
        <v/>
      </c>
      <c r="CD333" s="1" t="str">
        <f t="array" ref="CD333">IFERROR(INDEX(CD$176:CD$274, SMALL(IF($AW$176:$AW$274="Claim", ROW(CD$176:CD$274)-MIN(ROW(CD$176:CD$274))+1, ""), ROW(AF56))), "")</f>
        <v/>
      </c>
      <c r="CE333" s="1" t="str">
        <f t="array" ref="CE333">IFERROR(INDEX(CE$176:CE$274, SMALL(IF($AW$176:$AW$274="Claim", ROW(CE$176:CE$274)-MIN(ROW(CE$176:CE$274))+1, ""), ROW(AG56))), "")</f>
        <v/>
      </c>
      <c r="CF333" s="1" t="str">
        <f t="array" ref="CF333">IFERROR(INDEX(CF$176:CF$274, SMALL(IF($AW$176:$AW$274="Claim", ROW(CF$176:CF$274)-MIN(ROW(CF$176:CF$274))+1, ""), ROW(AH56))), "")</f>
        <v/>
      </c>
      <c r="CG333" s="1" t="str">
        <f t="array" ref="CG333">IFERROR(INDEX(CG$176:CG$274, SMALL(IF($AW$176:$AW$274="Claim", ROW(CG$176:CG$274)-MIN(ROW(CG$176:CG$274))+1, ""), ROW(AI56))), "")</f>
        <v/>
      </c>
      <c r="CH333" s="1" t="str">
        <f t="array" ref="CH333">IFERROR(INDEX(CH$176:CH$274, SMALL(IF($AW$176:$AW$274="Claim", ROW(CH$176:CH$274)-MIN(ROW(CH$176:CH$274))+1, ""), ROW(AJ56))), "")</f>
        <v/>
      </c>
      <c r="CI333" s="1" t="str">
        <f t="array" ref="CI333">IFERROR(INDEX(CI$176:CI$274, SMALL(IF($AW$176:$AW$274="Claim", ROW(CI$176:CI$274)-MIN(ROW(CI$176:CI$274))+1, ""), ROW(AL56))), "")</f>
        <v/>
      </c>
    </row>
    <row r="334" spans="49:87" hidden="1" x14ac:dyDescent="0.2">
      <c r="AW334" s="1">
        <v>57</v>
      </c>
      <c r="AX334" s="288" t="str">
        <f t="array" ref="AX334">IFERROR(INDEX(AX$176:AX$274, SMALL(IF($AW$176:$AW$274="Claim", ROW(AX$176:AX$274)-MIN(ROW(AX$176:AX$274))+1, ""), ROW(A57))), "")</f>
        <v/>
      </c>
      <c r="AY334" s="288" t="str">
        <f t="array" ref="AY334">IFERROR(INDEX(AY$176:AY$274, SMALL(IF($AW$176:$AW$274="Claim", ROW(AY$176:AY$274)-MIN(ROW(AY$176:AY$274))+1, ""), ROW(B57))), "")</f>
        <v/>
      </c>
      <c r="AZ334" s="1" t="str">
        <f t="array" ref="AZ334">IFERROR(INDEX(AZ$176:AZ$278, SMALL(IF($AW$176:$AW$278="Claim", ROW(AZ$176:AZ$278)-MIN(ROW(AZ$176:AZ$278))+1, ""), ROW(B57))), "")</f>
        <v/>
      </c>
      <c r="BA334" s="1" t="str">
        <f t="array" ref="BA334">IFERROR(INDEX(BA$176:BA$274, SMALL(IF($AW$176:$AW$274="Claim", ROW(BA$176:BA$274)-MIN(ROW(BA$176:BA$274))+1, ""), ROW(C57))), "")</f>
        <v/>
      </c>
      <c r="BB334" s="1" t="str">
        <f t="array" ref="BB334">IFERROR(INDEX(BB$176:BB$274, SMALL(IF($AW$176:$AW$274="Claim", ROW(BB$176:BB$274)-MIN(ROW(BB$176:BB$274))+1, ""), ROW(D57))), "")</f>
        <v/>
      </c>
      <c r="BC334" s="1" t="str">
        <f t="array" ref="BC334">IFERROR(INDEX(BC$176:BC$274, SMALL(IF($AW$176:$AW$274="Claim", ROW(BC$176:BC$274)-MIN(ROW(BC$176:BC$274))+1, ""), ROW(E57))), "")</f>
        <v/>
      </c>
      <c r="BD334" s="1" t="str">
        <f t="array" ref="BD334">IFERROR(INDEX(BD$176:BD$274, SMALL(IF($AW$176:$AW$274="Claim", ROW(BD$176:BD$274)-MIN(ROW(BD$176:BD$274))+1, ""), ROW(F57))), "")</f>
        <v/>
      </c>
      <c r="BE334" s="1" t="str">
        <f t="array" ref="BE334">IFERROR(INDEX(BE$176:BE$274, SMALL(IF($AW$176:$AW$274="Claim", ROW(BE$176:BE$274)-MIN(ROW(BE$176:BE$274))+1, ""), ROW(G57))), "")</f>
        <v/>
      </c>
      <c r="BF334" s="1" t="str">
        <f t="array" ref="BF334">IFERROR(INDEX(BF$176:BF$274, SMALL(IF($AW$176:$AW$274="Claim", ROW(BF$176:BF$274)-MIN(ROW(BF$176:BF$274))+1, ""), ROW(H57))), "")</f>
        <v/>
      </c>
      <c r="BG334" s="1" t="str">
        <f t="array" ref="BG334">IFERROR(INDEX(BG$176:BG$274, SMALL(IF($AW$176:$AW$274="Claim", ROW(BG$176:BG$274)-MIN(ROW(BG$176:BG$274))+1, ""), ROW(I57))), "")</f>
        <v/>
      </c>
      <c r="BH334" s="1" t="str">
        <f t="array" ref="BH334">IFERROR(INDEX(BH$176:BH$274, SMALL(IF($AW$176:$AW$274="Claim", ROW(BH$176:BH$274)-MIN(ROW(BH$176:BH$274))+1, ""), ROW(J57))), "")</f>
        <v/>
      </c>
      <c r="BI334" s="1" t="str">
        <f t="array" ref="BI334">IFERROR(INDEX(BI$176:BI$274, SMALL(IF($AW$176:$AW$274="Claim", ROW(BI$176:BI$274)-MIN(ROW(BI$176:BI$274))+1, ""), ROW(K57))), "")</f>
        <v/>
      </c>
      <c r="BJ334" s="1" t="str">
        <f t="array" ref="BJ334">IFERROR(INDEX(BJ$176:BJ$274, SMALL(IF($AW$176:$AW$274="Claim", ROW(BJ$176:BJ$274)-MIN(ROW(BJ$176:BJ$274))+1, ""), ROW(L57))), "")</f>
        <v/>
      </c>
      <c r="BK334" s="1" t="str">
        <f t="array" ref="BK334">IFERROR(INDEX(BK$176:BK$274, SMALL(IF($AW$176:$AW$274="Claim", ROW(BK$176:BK$274)-MIN(ROW(BK$176:BK$274))+1, ""), ROW(M57))), "")</f>
        <v/>
      </c>
      <c r="BL334" s="1" t="str">
        <f t="array" ref="BL334">IFERROR(INDEX(BL$176:BL$274, SMALL(IF($AW$176:$AW$274="Claim", ROW(BL$176:BL$274)-MIN(ROW(BL$176:BL$274))+1, ""), ROW(N57))), "")</f>
        <v/>
      </c>
      <c r="BM334" s="1" t="str">
        <f t="array" ref="BM334">IFERROR(INDEX(BM$176:BM$274, SMALL(IF($AW$176:$AW$274="Claim", ROW(BM$176:BM$274)-MIN(ROW(BM$176:BM$274))+1, ""), ROW(O57))), "")</f>
        <v/>
      </c>
      <c r="BN334" s="1" t="str">
        <f t="array" ref="BN334">IFERROR(INDEX(BN$176:BN$274, SMALL(IF($AW$176:$AW$274="Claim", ROW(BN$176:BN$274)-MIN(ROW(BN$176:BN$274))+1, ""), ROW(P57))), "")</f>
        <v/>
      </c>
      <c r="BO334" s="1" t="str">
        <f t="array" ref="BO334">IFERROR(INDEX(BO$176:BO$274, SMALL(IF($AW$176:$AW$274="Claim", ROW(BO$176:BO$274)-MIN(ROW(BO$176:BO$274))+1, ""), ROW(Q57))), "")</f>
        <v/>
      </c>
      <c r="BP334" s="1" t="str">
        <f t="array" ref="BP334">IFERROR(INDEX(BP$176:BP$274, SMALL(IF($AW$176:$AW$274="Claim", ROW(BP$176:BP$274)-MIN(ROW(BP$176:BP$274))+1, ""), ROW(R57))), "")</f>
        <v/>
      </c>
      <c r="BQ334" s="1" t="str">
        <f t="array" ref="BQ334">IFERROR(INDEX(BQ$176:BQ$274, SMALL(IF($AW$176:$AW$274="Claim", ROW(BQ$176:BQ$274)-MIN(ROW(BQ$176:BQ$274))+1, ""), ROW(S57))), "")</f>
        <v/>
      </c>
      <c r="BR334" s="1" t="str">
        <f t="array" ref="BR334">IFERROR(INDEX(BR$176:BR$274, SMALL(IF($AW$176:$AW$274="Claim", ROW(BR$176:BR$274)-MIN(ROW(BR$176:BR$274))+1, ""), ROW(T57))), "")</f>
        <v/>
      </c>
      <c r="BS334" s="1" t="str">
        <f t="array" ref="BS334">IFERROR(INDEX(BS$176:BS$274, SMALL(IF($AW$176:$AW$274="Claim", ROW(BS$176:BS$274)-MIN(ROW(BS$176:BS$274))+1, ""), ROW(U57))), "")</f>
        <v/>
      </c>
      <c r="BT334" s="1" t="str">
        <f t="array" ref="BT334">IFERROR(INDEX(BT$176:BT$274, SMALL(IF($AW$176:$AW$274="Claim", ROW(BT$176:BT$274)-MIN(ROW(BT$176:BT$274))+1, ""), ROW(V57))), "")</f>
        <v/>
      </c>
      <c r="BU334" s="1" t="str">
        <f t="array" ref="BU334">IFERROR(INDEX(BU$176:BU$274, SMALL(IF($AW$176:$AW$274="Claim", ROW(BU$176:BU$274)-MIN(ROW(BU$176:BU$274))+1, ""), ROW(W57))), "")</f>
        <v/>
      </c>
      <c r="BV334" s="1" t="str">
        <f t="array" ref="BV334">IFERROR(INDEX(BV$176:BV$274, SMALL(IF($AW$176:$AW$274="Claim", ROW(BV$176:BV$274)-MIN(ROW(BV$176:BV$274))+1, ""), ROW(X57))), "")</f>
        <v/>
      </c>
      <c r="BW334" s="1" t="str">
        <f t="array" ref="BW334">IFERROR(INDEX(BW$176:BW$274, SMALL(IF($AW$176:$AW$274="Claim", ROW(BW$176:BW$274)-MIN(ROW(BW$176:BW$274))+1, ""), ROW(Y57))), "")</f>
        <v/>
      </c>
      <c r="BX334" s="1" t="str">
        <f t="array" ref="BX334">IFERROR(INDEX(BX$176:BX$274, SMALL(IF($AW$176:$AW$274="Claim", ROW(BX$176:BX$274)-MIN(ROW(BX$176:BX$274))+1, ""), ROW(Z57))), "")</f>
        <v/>
      </c>
      <c r="BY334" s="1" t="str">
        <f t="array" ref="BY334">IFERROR(INDEX(BY$176:BY$274, SMALL(IF($AW$176:$AW$274="Claim", ROW(BY$176:BY$274)-MIN(ROW(BY$176:BY$274))+1, ""), ROW(AA57))), "")</f>
        <v/>
      </c>
      <c r="BZ334" s="1" t="str">
        <f t="array" ref="BZ334">IFERROR(INDEX(BZ$176:BZ$274, SMALL(IF($AW$176:$AW$274="Claim", ROW(BZ$176:BZ$274)-MIN(ROW(BZ$176:BZ$274))+1, ""), ROW(AB57))), "")</f>
        <v/>
      </c>
      <c r="CA334" s="1" t="str">
        <f t="array" ref="CA334">IFERROR(INDEX(CA$176:CA$274, SMALL(IF($AW$176:$AW$274="Claim", ROW(CA$176:CA$274)-MIN(ROW(CA$176:CA$274))+1, ""), ROW(AC57))), "")</f>
        <v/>
      </c>
      <c r="CB334" s="1" t="str">
        <f t="array" ref="CB334">IFERROR(INDEX(CB$176:CB$274, SMALL(IF($AW$176:$AW$274="Claim", ROW(CB$176:CB$274)-MIN(ROW(CB$176:CB$274))+1, ""), ROW(AD57))), "")</f>
        <v/>
      </c>
      <c r="CC334" s="1" t="str">
        <f t="array" ref="CC334">IFERROR(INDEX(CC$176:CC$274, SMALL(IF($AW$176:$AW$274="Claim", ROW(CC$176:CC$274)-MIN(ROW(CC$176:CC$274))+1, ""), ROW(AE57))), "")</f>
        <v/>
      </c>
      <c r="CD334" s="1" t="str">
        <f t="array" ref="CD334">IFERROR(INDEX(CD$176:CD$274, SMALL(IF($AW$176:$AW$274="Claim", ROW(CD$176:CD$274)-MIN(ROW(CD$176:CD$274))+1, ""), ROW(AF57))), "")</f>
        <v/>
      </c>
      <c r="CE334" s="1" t="str">
        <f t="array" ref="CE334">IFERROR(INDEX(CE$176:CE$274, SMALL(IF($AW$176:$AW$274="Claim", ROW(CE$176:CE$274)-MIN(ROW(CE$176:CE$274))+1, ""), ROW(AG57))), "")</f>
        <v/>
      </c>
      <c r="CF334" s="1" t="str">
        <f t="array" ref="CF334">IFERROR(INDEX(CF$176:CF$274, SMALL(IF($AW$176:$AW$274="Claim", ROW(CF$176:CF$274)-MIN(ROW(CF$176:CF$274))+1, ""), ROW(AH57))), "")</f>
        <v/>
      </c>
      <c r="CG334" s="1" t="str">
        <f t="array" ref="CG334">IFERROR(INDEX(CG$176:CG$274, SMALL(IF($AW$176:$AW$274="Claim", ROW(CG$176:CG$274)-MIN(ROW(CG$176:CG$274))+1, ""), ROW(AI57))), "")</f>
        <v/>
      </c>
      <c r="CH334" s="1" t="str">
        <f t="array" ref="CH334">IFERROR(INDEX(CH$176:CH$274, SMALL(IF($AW$176:$AW$274="Claim", ROW(CH$176:CH$274)-MIN(ROW(CH$176:CH$274))+1, ""), ROW(AJ57))), "")</f>
        <v/>
      </c>
      <c r="CI334" s="1" t="str">
        <f t="array" ref="CI334">IFERROR(INDEX(CI$176:CI$274, SMALL(IF($AW$176:$AW$274="Claim", ROW(CI$176:CI$274)-MIN(ROW(CI$176:CI$274))+1, ""), ROW(AL57))), "")</f>
        <v/>
      </c>
    </row>
    <row r="335" spans="49:87" hidden="1" x14ac:dyDescent="0.2">
      <c r="AW335" s="1">
        <v>58</v>
      </c>
      <c r="AX335" s="288" t="str">
        <f t="array" ref="AX335">IFERROR(INDEX(AX$176:AX$274, SMALL(IF($AW$176:$AW$274="Claim", ROW(AX$176:AX$274)-MIN(ROW(AX$176:AX$274))+1, ""), ROW(A58))), "")</f>
        <v/>
      </c>
      <c r="AY335" s="288" t="str">
        <f t="array" ref="AY335">IFERROR(INDEX(AY$176:AY$274, SMALL(IF($AW$176:$AW$274="Claim", ROW(AY$176:AY$274)-MIN(ROW(AY$176:AY$274))+1, ""), ROW(B58))), "")</f>
        <v/>
      </c>
      <c r="AZ335" s="1" t="str">
        <f t="array" ref="AZ335">IFERROR(INDEX(AZ$176:AZ$278, SMALL(IF($AW$176:$AW$278="Claim", ROW(AZ$176:AZ$278)-MIN(ROW(AZ$176:AZ$278))+1, ""), ROW(B58))), "")</f>
        <v/>
      </c>
      <c r="BA335" s="1" t="str">
        <f t="array" ref="BA335">IFERROR(INDEX(BA$176:BA$274, SMALL(IF($AW$176:$AW$274="Claim", ROW(BA$176:BA$274)-MIN(ROW(BA$176:BA$274))+1, ""), ROW(C58))), "")</f>
        <v/>
      </c>
      <c r="BB335" s="1" t="str">
        <f t="array" ref="BB335">IFERROR(INDEX(BB$176:BB$274, SMALL(IF($AW$176:$AW$274="Claim", ROW(BB$176:BB$274)-MIN(ROW(BB$176:BB$274))+1, ""), ROW(D58))), "")</f>
        <v/>
      </c>
      <c r="BC335" s="1" t="str">
        <f t="array" ref="BC335">IFERROR(INDEX(BC$176:BC$274, SMALL(IF($AW$176:$AW$274="Claim", ROW(BC$176:BC$274)-MIN(ROW(BC$176:BC$274))+1, ""), ROW(E58))), "")</f>
        <v/>
      </c>
      <c r="BD335" s="1" t="str">
        <f t="array" ref="BD335">IFERROR(INDEX(BD$176:BD$274, SMALL(IF($AW$176:$AW$274="Claim", ROW(BD$176:BD$274)-MIN(ROW(BD$176:BD$274))+1, ""), ROW(F58))), "")</f>
        <v/>
      </c>
      <c r="BE335" s="1" t="str">
        <f t="array" ref="BE335">IFERROR(INDEX(BE$176:BE$274, SMALL(IF($AW$176:$AW$274="Claim", ROW(BE$176:BE$274)-MIN(ROW(BE$176:BE$274))+1, ""), ROW(G58))), "")</f>
        <v/>
      </c>
      <c r="BF335" s="1" t="str">
        <f t="array" ref="BF335">IFERROR(INDEX(BF$176:BF$274, SMALL(IF($AW$176:$AW$274="Claim", ROW(BF$176:BF$274)-MIN(ROW(BF$176:BF$274))+1, ""), ROW(H58))), "")</f>
        <v/>
      </c>
      <c r="BG335" s="1" t="str">
        <f t="array" ref="BG335">IFERROR(INDEX(BG$176:BG$274, SMALL(IF($AW$176:$AW$274="Claim", ROW(BG$176:BG$274)-MIN(ROW(BG$176:BG$274))+1, ""), ROW(I58))), "")</f>
        <v/>
      </c>
      <c r="BH335" s="1" t="str">
        <f t="array" ref="BH335">IFERROR(INDEX(BH$176:BH$274, SMALL(IF($AW$176:$AW$274="Claim", ROW(BH$176:BH$274)-MIN(ROW(BH$176:BH$274))+1, ""), ROW(J58))), "")</f>
        <v/>
      </c>
      <c r="BI335" s="1" t="str">
        <f t="array" ref="BI335">IFERROR(INDEX(BI$176:BI$274, SMALL(IF($AW$176:$AW$274="Claim", ROW(BI$176:BI$274)-MIN(ROW(BI$176:BI$274))+1, ""), ROW(K58))), "")</f>
        <v/>
      </c>
      <c r="BJ335" s="1" t="str">
        <f t="array" ref="BJ335">IFERROR(INDEX(BJ$176:BJ$274, SMALL(IF($AW$176:$AW$274="Claim", ROW(BJ$176:BJ$274)-MIN(ROW(BJ$176:BJ$274))+1, ""), ROW(L58))), "")</f>
        <v/>
      </c>
      <c r="BK335" s="1" t="str">
        <f t="array" ref="BK335">IFERROR(INDEX(BK$176:BK$274, SMALL(IF($AW$176:$AW$274="Claim", ROW(BK$176:BK$274)-MIN(ROW(BK$176:BK$274))+1, ""), ROW(M58))), "")</f>
        <v/>
      </c>
      <c r="BL335" s="1" t="str">
        <f t="array" ref="BL335">IFERROR(INDEX(BL$176:BL$274, SMALL(IF($AW$176:$AW$274="Claim", ROW(BL$176:BL$274)-MIN(ROW(BL$176:BL$274))+1, ""), ROW(N58))), "")</f>
        <v/>
      </c>
      <c r="BM335" s="1" t="str">
        <f t="array" ref="BM335">IFERROR(INDEX(BM$176:BM$274, SMALL(IF($AW$176:$AW$274="Claim", ROW(BM$176:BM$274)-MIN(ROW(BM$176:BM$274))+1, ""), ROW(O58))), "")</f>
        <v/>
      </c>
      <c r="BN335" s="1" t="str">
        <f t="array" ref="BN335">IFERROR(INDEX(BN$176:BN$274, SMALL(IF($AW$176:$AW$274="Claim", ROW(BN$176:BN$274)-MIN(ROW(BN$176:BN$274))+1, ""), ROW(P58))), "")</f>
        <v/>
      </c>
      <c r="BO335" s="1" t="str">
        <f t="array" ref="BO335">IFERROR(INDEX(BO$176:BO$274, SMALL(IF($AW$176:$AW$274="Claim", ROW(BO$176:BO$274)-MIN(ROW(BO$176:BO$274))+1, ""), ROW(Q58))), "")</f>
        <v/>
      </c>
      <c r="BP335" s="1" t="str">
        <f t="array" ref="BP335">IFERROR(INDEX(BP$176:BP$274, SMALL(IF($AW$176:$AW$274="Claim", ROW(BP$176:BP$274)-MIN(ROW(BP$176:BP$274))+1, ""), ROW(R58))), "")</f>
        <v/>
      </c>
      <c r="BQ335" s="1" t="str">
        <f t="array" ref="BQ335">IFERROR(INDEX(BQ$176:BQ$274, SMALL(IF($AW$176:$AW$274="Claim", ROW(BQ$176:BQ$274)-MIN(ROW(BQ$176:BQ$274))+1, ""), ROW(S58))), "")</f>
        <v/>
      </c>
      <c r="BR335" s="1" t="str">
        <f t="array" ref="BR335">IFERROR(INDEX(BR$176:BR$274, SMALL(IF($AW$176:$AW$274="Claim", ROW(BR$176:BR$274)-MIN(ROW(BR$176:BR$274))+1, ""), ROW(T58))), "")</f>
        <v/>
      </c>
      <c r="BS335" s="1" t="str">
        <f t="array" ref="BS335">IFERROR(INDEX(BS$176:BS$274, SMALL(IF($AW$176:$AW$274="Claim", ROW(BS$176:BS$274)-MIN(ROW(BS$176:BS$274))+1, ""), ROW(U58))), "")</f>
        <v/>
      </c>
      <c r="BT335" s="1" t="str">
        <f t="array" ref="BT335">IFERROR(INDEX(BT$176:BT$274, SMALL(IF($AW$176:$AW$274="Claim", ROW(BT$176:BT$274)-MIN(ROW(BT$176:BT$274))+1, ""), ROW(V58))), "")</f>
        <v/>
      </c>
      <c r="BU335" s="1" t="str">
        <f t="array" ref="BU335">IFERROR(INDEX(BU$176:BU$274, SMALL(IF($AW$176:$AW$274="Claim", ROW(BU$176:BU$274)-MIN(ROW(BU$176:BU$274))+1, ""), ROW(W58))), "")</f>
        <v/>
      </c>
      <c r="BV335" s="1" t="str">
        <f t="array" ref="BV335">IFERROR(INDEX(BV$176:BV$274, SMALL(IF($AW$176:$AW$274="Claim", ROW(BV$176:BV$274)-MIN(ROW(BV$176:BV$274))+1, ""), ROW(X58))), "")</f>
        <v/>
      </c>
      <c r="BW335" s="1" t="str">
        <f t="array" ref="BW335">IFERROR(INDEX(BW$176:BW$274, SMALL(IF($AW$176:$AW$274="Claim", ROW(BW$176:BW$274)-MIN(ROW(BW$176:BW$274))+1, ""), ROW(Y58))), "")</f>
        <v/>
      </c>
      <c r="BX335" s="1" t="str">
        <f t="array" ref="BX335">IFERROR(INDEX(BX$176:BX$274, SMALL(IF($AW$176:$AW$274="Claim", ROW(BX$176:BX$274)-MIN(ROW(BX$176:BX$274))+1, ""), ROW(Z58))), "")</f>
        <v/>
      </c>
      <c r="BY335" s="1" t="str">
        <f t="array" ref="BY335">IFERROR(INDEX(BY$176:BY$274, SMALL(IF($AW$176:$AW$274="Claim", ROW(BY$176:BY$274)-MIN(ROW(BY$176:BY$274))+1, ""), ROW(AA58))), "")</f>
        <v/>
      </c>
      <c r="BZ335" s="1" t="str">
        <f t="array" ref="BZ335">IFERROR(INDEX(BZ$176:BZ$274, SMALL(IF($AW$176:$AW$274="Claim", ROW(BZ$176:BZ$274)-MIN(ROW(BZ$176:BZ$274))+1, ""), ROW(AB58))), "")</f>
        <v/>
      </c>
      <c r="CA335" s="1" t="str">
        <f t="array" ref="CA335">IFERROR(INDEX(CA$176:CA$274, SMALL(IF($AW$176:$AW$274="Claim", ROW(CA$176:CA$274)-MIN(ROW(CA$176:CA$274))+1, ""), ROW(AC58))), "")</f>
        <v/>
      </c>
      <c r="CB335" s="1" t="str">
        <f t="array" ref="CB335">IFERROR(INDEX(CB$176:CB$274, SMALL(IF($AW$176:$AW$274="Claim", ROW(CB$176:CB$274)-MIN(ROW(CB$176:CB$274))+1, ""), ROW(AD58))), "")</f>
        <v/>
      </c>
      <c r="CC335" s="1" t="str">
        <f t="array" ref="CC335">IFERROR(INDEX(CC$176:CC$274, SMALL(IF($AW$176:$AW$274="Claim", ROW(CC$176:CC$274)-MIN(ROW(CC$176:CC$274))+1, ""), ROW(AE58))), "")</f>
        <v/>
      </c>
      <c r="CD335" s="1" t="str">
        <f t="array" ref="CD335">IFERROR(INDEX(CD$176:CD$274, SMALL(IF($AW$176:$AW$274="Claim", ROW(CD$176:CD$274)-MIN(ROW(CD$176:CD$274))+1, ""), ROW(AF58))), "")</f>
        <v/>
      </c>
      <c r="CE335" s="1" t="str">
        <f t="array" ref="CE335">IFERROR(INDEX(CE$176:CE$274, SMALL(IF($AW$176:$AW$274="Claim", ROW(CE$176:CE$274)-MIN(ROW(CE$176:CE$274))+1, ""), ROW(AG58))), "")</f>
        <v/>
      </c>
      <c r="CF335" s="1" t="str">
        <f t="array" ref="CF335">IFERROR(INDEX(CF$176:CF$274, SMALL(IF($AW$176:$AW$274="Claim", ROW(CF$176:CF$274)-MIN(ROW(CF$176:CF$274))+1, ""), ROW(AH58))), "")</f>
        <v/>
      </c>
      <c r="CG335" s="1" t="str">
        <f t="array" ref="CG335">IFERROR(INDEX(CG$176:CG$274, SMALL(IF($AW$176:$AW$274="Claim", ROW(CG$176:CG$274)-MIN(ROW(CG$176:CG$274))+1, ""), ROW(AI58))), "")</f>
        <v/>
      </c>
      <c r="CH335" s="1" t="str">
        <f t="array" ref="CH335">IFERROR(INDEX(CH$176:CH$274, SMALL(IF($AW$176:$AW$274="Claim", ROW(CH$176:CH$274)-MIN(ROW(CH$176:CH$274))+1, ""), ROW(AJ58))), "")</f>
        <v/>
      </c>
      <c r="CI335" s="1" t="str">
        <f t="array" ref="CI335">IFERROR(INDEX(CI$176:CI$274, SMALL(IF($AW$176:$AW$274="Claim", ROW(CI$176:CI$274)-MIN(ROW(CI$176:CI$274))+1, ""), ROW(AL58))), "")</f>
        <v/>
      </c>
    </row>
    <row r="336" spans="49:87" hidden="1" x14ac:dyDescent="0.2">
      <c r="AW336" s="1">
        <v>59</v>
      </c>
      <c r="AX336" s="288" t="str">
        <f t="array" ref="AX336">IFERROR(INDEX(AX$176:AX$274, SMALL(IF($AW$176:$AW$274="Claim", ROW(AX$176:AX$274)-MIN(ROW(AX$176:AX$274))+1, ""), ROW(A59))), "")</f>
        <v/>
      </c>
      <c r="AY336" s="288" t="str">
        <f t="array" ref="AY336">IFERROR(INDEX(AY$176:AY$274, SMALL(IF($AW$176:$AW$274="Claim", ROW(AY$176:AY$274)-MIN(ROW(AY$176:AY$274))+1, ""), ROW(B59))), "")</f>
        <v/>
      </c>
      <c r="AZ336" s="1" t="str">
        <f t="array" ref="AZ336">IFERROR(INDEX(AZ$176:AZ$278, SMALL(IF($AW$176:$AW$278="Claim", ROW(AZ$176:AZ$278)-MIN(ROW(AZ$176:AZ$278))+1, ""), ROW(B59))), "")</f>
        <v/>
      </c>
      <c r="BA336" s="1" t="str">
        <f t="array" ref="BA336">IFERROR(INDEX(BA$176:BA$274, SMALL(IF($AW$176:$AW$274="Claim", ROW(BA$176:BA$274)-MIN(ROW(BA$176:BA$274))+1, ""), ROW(C59))), "")</f>
        <v/>
      </c>
      <c r="BB336" s="1" t="str">
        <f t="array" ref="BB336">IFERROR(INDEX(BB$176:BB$274, SMALL(IF($AW$176:$AW$274="Claim", ROW(BB$176:BB$274)-MIN(ROW(BB$176:BB$274))+1, ""), ROW(D59))), "")</f>
        <v/>
      </c>
      <c r="BC336" s="1" t="str">
        <f t="array" ref="BC336">IFERROR(INDEX(BC$176:BC$274, SMALL(IF($AW$176:$AW$274="Claim", ROW(BC$176:BC$274)-MIN(ROW(BC$176:BC$274))+1, ""), ROW(E59))), "")</f>
        <v/>
      </c>
      <c r="BD336" s="1" t="str">
        <f t="array" ref="BD336">IFERROR(INDEX(BD$176:BD$274, SMALL(IF($AW$176:$AW$274="Claim", ROW(BD$176:BD$274)-MIN(ROW(BD$176:BD$274))+1, ""), ROW(F59))), "")</f>
        <v/>
      </c>
      <c r="BE336" s="1" t="str">
        <f t="array" ref="BE336">IFERROR(INDEX(BE$176:BE$274, SMALL(IF($AW$176:$AW$274="Claim", ROW(BE$176:BE$274)-MIN(ROW(BE$176:BE$274))+1, ""), ROW(G59))), "")</f>
        <v/>
      </c>
      <c r="BF336" s="1" t="str">
        <f t="array" ref="BF336">IFERROR(INDEX(BF$176:BF$274, SMALL(IF($AW$176:$AW$274="Claim", ROW(BF$176:BF$274)-MIN(ROW(BF$176:BF$274))+1, ""), ROW(H59))), "")</f>
        <v/>
      </c>
      <c r="BG336" s="1" t="str">
        <f t="array" ref="BG336">IFERROR(INDEX(BG$176:BG$274, SMALL(IF($AW$176:$AW$274="Claim", ROW(BG$176:BG$274)-MIN(ROW(BG$176:BG$274))+1, ""), ROW(I59))), "")</f>
        <v/>
      </c>
      <c r="BH336" s="1" t="str">
        <f t="array" ref="BH336">IFERROR(INDEX(BH$176:BH$274, SMALL(IF($AW$176:$AW$274="Claim", ROW(BH$176:BH$274)-MIN(ROW(BH$176:BH$274))+1, ""), ROW(J59))), "")</f>
        <v/>
      </c>
      <c r="BI336" s="1" t="str">
        <f t="array" ref="BI336">IFERROR(INDEX(BI$176:BI$274, SMALL(IF($AW$176:$AW$274="Claim", ROW(BI$176:BI$274)-MIN(ROW(BI$176:BI$274))+1, ""), ROW(K59))), "")</f>
        <v/>
      </c>
      <c r="BJ336" s="1" t="str">
        <f t="array" ref="BJ336">IFERROR(INDEX(BJ$176:BJ$274, SMALL(IF($AW$176:$AW$274="Claim", ROW(BJ$176:BJ$274)-MIN(ROW(BJ$176:BJ$274))+1, ""), ROW(L59))), "")</f>
        <v/>
      </c>
      <c r="BK336" s="1" t="str">
        <f t="array" ref="BK336">IFERROR(INDEX(BK$176:BK$274, SMALL(IF($AW$176:$AW$274="Claim", ROW(BK$176:BK$274)-MIN(ROW(BK$176:BK$274))+1, ""), ROW(M59))), "")</f>
        <v/>
      </c>
      <c r="BL336" s="1" t="str">
        <f t="array" ref="BL336">IFERROR(INDEX(BL$176:BL$274, SMALL(IF($AW$176:$AW$274="Claim", ROW(BL$176:BL$274)-MIN(ROW(BL$176:BL$274))+1, ""), ROW(N59))), "")</f>
        <v/>
      </c>
      <c r="BM336" s="1" t="str">
        <f t="array" ref="BM336">IFERROR(INDEX(BM$176:BM$274, SMALL(IF($AW$176:$AW$274="Claim", ROW(BM$176:BM$274)-MIN(ROW(BM$176:BM$274))+1, ""), ROW(O59))), "")</f>
        <v/>
      </c>
      <c r="BN336" s="1" t="str">
        <f t="array" ref="BN336">IFERROR(INDEX(BN$176:BN$274, SMALL(IF($AW$176:$AW$274="Claim", ROW(BN$176:BN$274)-MIN(ROW(BN$176:BN$274))+1, ""), ROW(P59))), "")</f>
        <v/>
      </c>
      <c r="BO336" s="1" t="str">
        <f t="array" ref="BO336">IFERROR(INDEX(BO$176:BO$274, SMALL(IF($AW$176:$AW$274="Claim", ROW(BO$176:BO$274)-MIN(ROW(BO$176:BO$274))+1, ""), ROW(Q59))), "")</f>
        <v/>
      </c>
      <c r="BP336" s="1" t="str">
        <f t="array" ref="BP336">IFERROR(INDEX(BP$176:BP$274, SMALL(IF($AW$176:$AW$274="Claim", ROW(BP$176:BP$274)-MIN(ROW(BP$176:BP$274))+1, ""), ROW(R59))), "")</f>
        <v/>
      </c>
      <c r="BQ336" s="1" t="str">
        <f t="array" ref="BQ336">IFERROR(INDEX(BQ$176:BQ$274, SMALL(IF($AW$176:$AW$274="Claim", ROW(BQ$176:BQ$274)-MIN(ROW(BQ$176:BQ$274))+1, ""), ROW(S59))), "")</f>
        <v/>
      </c>
      <c r="BR336" s="1" t="str">
        <f t="array" ref="BR336">IFERROR(INDEX(BR$176:BR$274, SMALL(IF($AW$176:$AW$274="Claim", ROW(BR$176:BR$274)-MIN(ROW(BR$176:BR$274))+1, ""), ROW(T59))), "")</f>
        <v/>
      </c>
      <c r="BS336" s="1" t="str">
        <f t="array" ref="BS336">IFERROR(INDEX(BS$176:BS$274, SMALL(IF($AW$176:$AW$274="Claim", ROW(BS$176:BS$274)-MIN(ROW(BS$176:BS$274))+1, ""), ROW(U59))), "")</f>
        <v/>
      </c>
      <c r="BT336" s="1" t="str">
        <f t="array" ref="BT336">IFERROR(INDEX(BT$176:BT$274, SMALL(IF($AW$176:$AW$274="Claim", ROW(BT$176:BT$274)-MIN(ROW(BT$176:BT$274))+1, ""), ROW(V59))), "")</f>
        <v/>
      </c>
      <c r="BU336" s="1" t="str">
        <f t="array" ref="BU336">IFERROR(INDEX(BU$176:BU$274, SMALL(IF($AW$176:$AW$274="Claim", ROW(BU$176:BU$274)-MIN(ROW(BU$176:BU$274))+1, ""), ROW(W59))), "")</f>
        <v/>
      </c>
      <c r="BV336" s="1" t="str">
        <f t="array" ref="BV336">IFERROR(INDEX(BV$176:BV$274, SMALL(IF($AW$176:$AW$274="Claim", ROW(BV$176:BV$274)-MIN(ROW(BV$176:BV$274))+1, ""), ROW(X59))), "")</f>
        <v/>
      </c>
      <c r="BW336" s="1" t="str">
        <f t="array" ref="BW336">IFERROR(INDEX(BW$176:BW$274, SMALL(IF($AW$176:$AW$274="Claim", ROW(BW$176:BW$274)-MIN(ROW(BW$176:BW$274))+1, ""), ROW(Y59))), "")</f>
        <v/>
      </c>
      <c r="BX336" s="1" t="str">
        <f t="array" ref="BX336">IFERROR(INDEX(BX$176:BX$274, SMALL(IF($AW$176:$AW$274="Claim", ROW(BX$176:BX$274)-MIN(ROW(BX$176:BX$274))+1, ""), ROW(Z59))), "")</f>
        <v/>
      </c>
      <c r="BY336" s="1" t="str">
        <f t="array" ref="BY336">IFERROR(INDEX(BY$176:BY$274, SMALL(IF($AW$176:$AW$274="Claim", ROW(BY$176:BY$274)-MIN(ROW(BY$176:BY$274))+1, ""), ROW(AA59))), "")</f>
        <v/>
      </c>
      <c r="BZ336" s="1" t="str">
        <f t="array" ref="BZ336">IFERROR(INDEX(BZ$176:BZ$274, SMALL(IF($AW$176:$AW$274="Claim", ROW(BZ$176:BZ$274)-MIN(ROW(BZ$176:BZ$274))+1, ""), ROW(AB59))), "")</f>
        <v/>
      </c>
      <c r="CA336" s="1" t="str">
        <f t="array" ref="CA336">IFERROR(INDEX(CA$176:CA$274, SMALL(IF($AW$176:$AW$274="Claim", ROW(CA$176:CA$274)-MIN(ROW(CA$176:CA$274))+1, ""), ROW(AC59))), "")</f>
        <v/>
      </c>
      <c r="CB336" s="1" t="str">
        <f t="array" ref="CB336">IFERROR(INDEX(CB$176:CB$274, SMALL(IF($AW$176:$AW$274="Claim", ROW(CB$176:CB$274)-MIN(ROW(CB$176:CB$274))+1, ""), ROW(AD59))), "")</f>
        <v/>
      </c>
      <c r="CC336" s="1" t="str">
        <f t="array" ref="CC336">IFERROR(INDEX(CC$176:CC$274, SMALL(IF($AW$176:$AW$274="Claim", ROW(CC$176:CC$274)-MIN(ROW(CC$176:CC$274))+1, ""), ROW(AE59))), "")</f>
        <v/>
      </c>
      <c r="CD336" s="1" t="str">
        <f t="array" ref="CD336">IFERROR(INDEX(CD$176:CD$274, SMALL(IF($AW$176:$AW$274="Claim", ROW(CD$176:CD$274)-MIN(ROW(CD$176:CD$274))+1, ""), ROW(AF59))), "")</f>
        <v/>
      </c>
      <c r="CE336" s="1" t="str">
        <f t="array" ref="CE336">IFERROR(INDEX(CE$176:CE$274, SMALL(IF($AW$176:$AW$274="Claim", ROW(CE$176:CE$274)-MIN(ROW(CE$176:CE$274))+1, ""), ROW(AG59))), "")</f>
        <v/>
      </c>
      <c r="CF336" s="1" t="str">
        <f t="array" ref="CF336">IFERROR(INDEX(CF$176:CF$274, SMALL(IF($AW$176:$AW$274="Claim", ROW(CF$176:CF$274)-MIN(ROW(CF$176:CF$274))+1, ""), ROW(AH59))), "")</f>
        <v/>
      </c>
      <c r="CG336" s="1" t="str">
        <f t="array" ref="CG336">IFERROR(INDEX(CG$176:CG$274, SMALL(IF($AW$176:$AW$274="Claim", ROW(CG$176:CG$274)-MIN(ROW(CG$176:CG$274))+1, ""), ROW(AI59))), "")</f>
        <v/>
      </c>
      <c r="CH336" s="1" t="str">
        <f t="array" ref="CH336">IFERROR(INDEX(CH$176:CH$274, SMALL(IF($AW$176:$AW$274="Claim", ROW(CH$176:CH$274)-MIN(ROW(CH$176:CH$274))+1, ""), ROW(AJ59))), "")</f>
        <v/>
      </c>
      <c r="CI336" s="1" t="str">
        <f t="array" ref="CI336">IFERROR(INDEX(CI$176:CI$274, SMALL(IF($AW$176:$AW$274="Claim", ROW(CI$176:CI$274)-MIN(ROW(CI$176:CI$274))+1, ""), ROW(AL59))), "")</f>
        <v/>
      </c>
    </row>
    <row r="337" spans="49:87" hidden="1" x14ac:dyDescent="0.2">
      <c r="AW337" s="1">
        <v>60</v>
      </c>
      <c r="AX337" s="288" t="str">
        <f t="array" ref="AX337">IFERROR(INDEX(AX$176:AX$274, SMALL(IF($AW$176:$AW$274="Claim", ROW(AX$176:AX$274)-MIN(ROW(AX$176:AX$274))+1, ""), ROW(A60))), "")</f>
        <v/>
      </c>
      <c r="AY337" s="288" t="str">
        <f t="array" ref="AY337">IFERROR(INDEX(AY$176:AY$274, SMALL(IF($AW$176:$AW$274="Claim", ROW(AY$176:AY$274)-MIN(ROW(AY$176:AY$274))+1, ""), ROW(B60))), "")</f>
        <v/>
      </c>
      <c r="AZ337" s="1" t="str">
        <f t="array" ref="AZ337">IFERROR(INDEX(AZ$176:AZ$278, SMALL(IF($AW$176:$AW$278="Claim", ROW(AZ$176:AZ$278)-MIN(ROW(AZ$176:AZ$278))+1, ""), ROW(B60))), "")</f>
        <v/>
      </c>
      <c r="BA337" s="1" t="str">
        <f t="array" ref="BA337">IFERROR(INDEX(BA$176:BA$274, SMALL(IF($AW$176:$AW$274="Claim", ROW(BA$176:BA$274)-MIN(ROW(BA$176:BA$274))+1, ""), ROW(C60))), "")</f>
        <v/>
      </c>
      <c r="BB337" s="1" t="str">
        <f t="array" ref="BB337">IFERROR(INDEX(BB$176:BB$274, SMALL(IF($AW$176:$AW$274="Claim", ROW(BB$176:BB$274)-MIN(ROW(BB$176:BB$274))+1, ""), ROW(D60))), "")</f>
        <v/>
      </c>
      <c r="BC337" s="1" t="str">
        <f t="array" ref="BC337">IFERROR(INDEX(BC$176:BC$274, SMALL(IF($AW$176:$AW$274="Claim", ROW(BC$176:BC$274)-MIN(ROW(BC$176:BC$274))+1, ""), ROW(E60))), "")</f>
        <v/>
      </c>
      <c r="BD337" s="1" t="str">
        <f t="array" ref="BD337">IFERROR(INDEX(BD$176:BD$274, SMALL(IF($AW$176:$AW$274="Claim", ROW(BD$176:BD$274)-MIN(ROW(BD$176:BD$274))+1, ""), ROW(F60))), "")</f>
        <v/>
      </c>
      <c r="BE337" s="1" t="str">
        <f t="array" ref="BE337">IFERROR(INDEX(BE$176:BE$274, SMALL(IF($AW$176:$AW$274="Claim", ROW(BE$176:BE$274)-MIN(ROW(BE$176:BE$274))+1, ""), ROW(G60))), "")</f>
        <v/>
      </c>
      <c r="BF337" s="1" t="str">
        <f t="array" ref="BF337">IFERROR(INDEX(BF$176:BF$274, SMALL(IF($AW$176:$AW$274="Claim", ROW(BF$176:BF$274)-MIN(ROW(BF$176:BF$274))+1, ""), ROW(H60))), "")</f>
        <v/>
      </c>
      <c r="BG337" s="1" t="str">
        <f t="array" ref="BG337">IFERROR(INDEX(BG$176:BG$274, SMALL(IF($AW$176:$AW$274="Claim", ROW(BG$176:BG$274)-MIN(ROW(BG$176:BG$274))+1, ""), ROW(I60))), "")</f>
        <v/>
      </c>
      <c r="BH337" s="1" t="str">
        <f t="array" ref="BH337">IFERROR(INDEX(BH$176:BH$274, SMALL(IF($AW$176:$AW$274="Claim", ROW(BH$176:BH$274)-MIN(ROW(BH$176:BH$274))+1, ""), ROW(J60))), "")</f>
        <v/>
      </c>
      <c r="BI337" s="1" t="str">
        <f t="array" ref="BI337">IFERROR(INDEX(BI$176:BI$274, SMALL(IF($AW$176:$AW$274="Claim", ROW(BI$176:BI$274)-MIN(ROW(BI$176:BI$274))+1, ""), ROW(K60))), "")</f>
        <v/>
      </c>
      <c r="BJ337" s="1" t="str">
        <f t="array" ref="BJ337">IFERROR(INDEX(BJ$176:BJ$274, SMALL(IF($AW$176:$AW$274="Claim", ROW(BJ$176:BJ$274)-MIN(ROW(BJ$176:BJ$274))+1, ""), ROW(L60))), "")</f>
        <v/>
      </c>
      <c r="BK337" s="1" t="str">
        <f t="array" ref="BK337">IFERROR(INDEX(BK$176:BK$274, SMALL(IF($AW$176:$AW$274="Claim", ROW(BK$176:BK$274)-MIN(ROW(BK$176:BK$274))+1, ""), ROW(M60))), "")</f>
        <v/>
      </c>
      <c r="BL337" s="1" t="str">
        <f t="array" ref="BL337">IFERROR(INDEX(BL$176:BL$274, SMALL(IF($AW$176:$AW$274="Claim", ROW(BL$176:BL$274)-MIN(ROW(BL$176:BL$274))+1, ""), ROW(N60))), "")</f>
        <v/>
      </c>
      <c r="BM337" s="1" t="str">
        <f t="array" ref="BM337">IFERROR(INDEX(BM$176:BM$274, SMALL(IF($AW$176:$AW$274="Claim", ROW(BM$176:BM$274)-MIN(ROW(BM$176:BM$274))+1, ""), ROW(O60))), "")</f>
        <v/>
      </c>
      <c r="BN337" s="1" t="str">
        <f t="array" ref="BN337">IFERROR(INDEX(BN$176:BN$274, SMALL(IF($AW$176:$AW$274="Claim", ROW(BN$176:BN$274)-MIN(ROW(BN$176:BN$274))+1, ""), ROW(P60))), "")</f>
        <v/>
      </c>
      <c r="BO337" s="1" t="str">
        <f t="array" ref="BO337">IFERROR(INDEX(BO$176:BO$274, SMALL(IF($AW$176:$AW$274="Claim", ROW(BO$176:BO$274)-MIN(ROW(BO$176:BO$274))+1, ""), ROW(Q60))), "")</f>
        <v/>
      </c>
      <c r="BP337" s="1" t="str">
        <f t="array" ref="BP337">IFERROR(INDEX(BP$176:BP$274, SMALL(IF($AW$176:$AW$274="Claim", ROW(BP$176:BP$274)-MIN(ROW(BP$176:BP$274))+1, ""), ROW(R60))), "")</f>
        <v/>
      </c>
      <c r="BQ337" s="1" t="str">
        <f t="array" ref="BQ337">IFERROR(INDEX(BQ$176:BQ$274, SMALL(IF($AW$176:$AW$274="Claim", ROW(BQ$176:BQ$274)-MIN(ROW(BQ$176:BQ$274))+1, ""), ROW(S60))), "")</f>
        <v/>
      </c>
      <c r="BR337" s="1" t="str">
        <f t="array" ref="BR337">IFERROR(INDEX(BR$176:BR$274, SMALL(IF($AW$176:$AW$274="Claim", ROW(BR$176:BR$274)-MIN(ROW(BR$176:BR$274))+1, ""), ROW(T60))), "")</f>
        <v/>
      </c>
      <c r="BS337" s="1" t="str">
        <f t="array" ref="BS337">IFERROR(INDEX(BS$176:BS$274, SMALL(IF($AW$176:$AW$274="Claim", ROW(BS$176:BS$274)-MIN(ROW(BS$176:BS$274))+1, ""), ROW(U60))), "")</f>
        <v/>
      </c>
      <c r="BT337" s="1" t="str">
        <f t="array" ref="BT337">IFERROR(INDEX(BT$176:BT$274, SMALL(IF($AW$176:$AW$274="Claim", ROW(BT$176:BT$274)-MIN(ROW(BT$176:BT$274))+1, ""), ROW(V60))), "")</f>
        <v/>
      </c>
      <c r="BU337" s="1" t="str">
        <f t="array" ref="BU337">IFERROR(INDEX(BU$176:BU$274, SMALL(IF($AW$176:$AW$274="Claim", ROW(BU$176:BU$274)-MIN(ROW(BU$176:BU$274))+1, ""), ROW(W60))), "")</f>
        <v/>
      </c>
      <c r="BV337" s="1" t="str">
        <f t="array" ref="BV337">IFERROR(INDEX(BV$176:BV$274, SMALL(IF($AW$176:$AW$274="Claim", ROW(BV$176:BV$274)-MIN(ROW(BV$176:BV$274))+1, ""), ROW(X60))), "")</f>
        <v/>
      </c>
      <c r="BW337" s="1" t="str">
        <f t="array" ref="BW337">IFERROR(INDEX(BW$176:BW$274, SMALL(IF($AW$176:$AW$274="Claim", ROW(BW$176:BW$274)-MIN(ROW(BW$176:BW$274))+1, ""), ROW(Y60))), "")</f>
        <v/>
      </c>
      <c r="BX337" s="1" t="str">
        <f t="array" ref="BX337">IFERROR(INDEX(BX$176:BX$274, SMALL(IF($AW$176:$AW$274="Claim", ROW(BX$176:BX$274)-MIN(ROW(BX$176:BX$274))+1, ""), ROW(Z60))), "")</f>
        <v/>
      </c>
      <c r="BY337" s="1" t="str">
        <f t="array" ref="BY337">IFERROR(INDEX(BY$176:BY$274, SMALL(IF($AW$176:$AW$274="Claim", ROW(BY$176:BY$274)-MIN(ROW(BY$176:BY$274))+1, ""), ROW(AA60))), "")</f>
        <v/>
      </c>
      <c r="BZ337" s="1" t="str">
        <f t="array" ref="BZ337">IFERROR(INDEX(BZ$176:BZ$274, SMALL(IF($AW$176:$AW$274="Claim", ROW(BZ$176:BZ$274)-MIN(ROW(BZ$176:BZ$274))+1, ""), ROW(AB60))), "")</f>
        <v/>
      </c>
      <c r="CA337" s="1" t="str">
        <f t="array" ref="CA337">IFERROR(INDEX(CA$176:CA$274, SMALL(IF($AW$176:$AW$274="Claim", ROW(CA$176:CA$274)-MIN(ROW(CA$176:CA$274))+1, ""), ROW(AC60))), "")</f>
        <v/>
      </c>
      <c r="CB337" s="1" t="str">
        <f t="array" ref="CB337">IFERROR(INDEX(CB$176:CB$274, SMALL(IF($AW$176:$AW$274="Claim", ROW(CB$176:CB$274)-MIN(ROW(CB$176:CB$274))+1, ""), ROW(AD60))), "")</f>
        <v/>
      </c>
      <c r="CC337" s="1" t="str">
        <f t="array" ref="CC337">IFERROR(INDEX(CC$176:CC$274, SMALL(IF($AW$176:$AW$274="Claim", ROW(CC$176:CC$274)-MIN(ROW(CC$176:CC$274))+1, ""), ROW(AE60))), "")</f>
        <v/>
      </c>
      <c r="CD337" s="1" t="str">
        <f t="array" ref="CD337">IFERROR(INDEX(CD$176:CD$274, SMALL(IF($AW$176:$AW$274="Claim", ROW(CD$176:CD$274)-MIN(ROW(CD$176:CD$274))+1, ""), ROW(AF60))), "")</f>
        <v/>
      </c>
      <c r="CE337" s="1" t="str">
        <f t="array" ref="CE337">IFERROR(INDEX(CE$176:CE$274, SMALL(IF($AW$176:$AW$274="Claim", ROW(CE$176:CE$274)-MIN(ROW(CE$176:CE$274))+1, ""), ROW(AG60))), "")</f>
        <v/>
      </c>
      <c r="CF337" s="1" t="str">
        <f t="array" ref="CF337">IFERROR(INDEX(CF$176:CF$274, SMALL(IF($AW$176:$AW$274="Claim", ROW(CF$176:CF$274)-MIN(ROW(CF$176:CF$274))+1, ""), ROW(AH60))), "")</f>
        <v/>
      </c>
      <c r="CG337" s="1" t="str">
        <f t="array" ref="CG337">IFERROR(INDEX(CG$176:CG$274, SMALL(IF($AW$176:$AW$274="Claim", ROW(CG$176:CG$274)-MIN(ROW(CG$176:CG$274))+1, ""), ROW(AI60))), "")</f>
        <v/>
      </c>
      <c r="CH337" s="1" t="str">
        <f t="array" ref="CH337">IFERROR(INDEX(CH$176:CH$274, SMALL(IF($AW$176:$AW$274="Claim", ROW(CH$176:CH$274)-MIN(ROW(CH$176:CH$274))+1, ""), ROW(AJ60))), "")</f>
        <v/>
      </c>
      <c r="CI337" s="1" t="str">
        <f t="array" ref="CI337">IFERROR(INDEX(CI$176:CI$274, SMALL(IF($AW$176:$AW$274="Claim", ROW(CI$176:CI$274)-MIN(ROW(CI$176:CI$274))+1, ""), ROW(AL60))), "")</f>
        <v/>
      </c>
    </row>
    <row r="338" spans="49:87" hidden="1" x14ac:dyDescent="0.2">
      <c r="AW338" s="1">
        <v>61</v>
      </c>
      <c r="AX338" s="288" t="str">
        <f t="array" ref="AX338">IFERROR(INDEX(AX$176:AX$274, SMALL(IF($AW$176:$AW$274="Claim", ROW(AX$176:AX$274)-MIN(ROW(AX$176:AX$274))+1, ""), ROW(A61))), "")</f>
        <v/>
      </c>
      <c r="AY338" s="288" t="str">
        <f t="array" ref="AY338">IFERROR(INDEX(AY$176:AY$274, SMALL(IF($AW$176:$AW$274="Claim", ROW(AY$176:AY$274)-MIN(ROW(AY$176:AY$274))+1, ""), ROW(B61))), "")</f>
        <v/>
      </c>
      <c r="AZ338" s="1" t="str">
        <f t="array" ref="AZ338">IFERROR(INDEX(AZ$176:AZ$278, SMALL(IF($AW$176:$AW$278="Claim", ROW(AZ$176:AZ$278)-MIN(ROW(AZ$176:AZ$278))+1, ""), ROW(B61))), "")</f>
        <v/>
      </c>
      <c r="BA338" s="1" t="str">
        <f t="array" ref="BA338">IFERROR(INDEX(BA$176:BA$274, SMALL(IF($AW$176:$AW$274="Claim", ROW(BA$176:BA$274)-MIN(ROW(BA$176:BA$274))+1, ""), ROW(C61))), "")</f>
        <v/>
      </c>
      <c r="BB338" s="1" t="str">
        <f t="array" ref="BB338">IFERROR(INDEX(BB$176:BB$274, SMALL(IF($AW$176:$AW$274="Claim", ROW(BB$176:BB$274)-MIN(ROW(BB$176:BB$274))+1, ""), ROW(D61))), "")</f>
        <v/>
      </c>
      <c r="BC338" s="1" t="str">
        <f t="array" ref="BC338">IFERROR(INDEX(BC$176:BC$274, SMALL(IF($AW$176:$AW$274="Claim", ROW(BC$176:BC$274)-MIN(ROW(BC$176:BC$274))+1, ""), ROW(E61))), "")</f>
        <v/>
      </c>
      <c r="BD338" s="1" t="str">
        <f t="array" ref="BD338">IFERROR(INDEX(BD$176:BD$274, SMALL(IF($AW$176:$AW$274="Claim", ROW(BD$176:BD$274)-MIN(ROW(BD$176:BD$274))+1, ""), ROW(F61))), "")</f>
        <v/>
      </c>
      <c r="BE338" s="1" t="str">
        <f t="array" ref="BE338">IFERROR(INDEX(BE$176:BE$274, SMALL(IF($AW$176:$AW$274="Claim", ROW(BE$176:BE$274)-MIN(ROW(BE$176:BE$274))+1, ""), ROW(G61))), "")</f>
        <v/>
      </c>
      <c r="BF338" s="1" t="str">
        <f t="array" ref="BF338">IFERROR(INDEX(BF$176:BF$274, SMALL(IF($AW$176:$AW$274="Claim", ROW(BF$176:BF$274)-MIN(ROW(BF$176:BF$274))+1, ""), ROW(H61))), "")</f>
        <v/>
      </c>
      <c r="BG338" s="1" t="str">
        <f t="array" ref="BG338">IFERROR(INDEX(BG$176:BG$274, SMALL(IF($AW$176:$AW$274="Claim", ROW(BG$176:BG$274)-MIN(ROW(BG$176:BG$274))+1, ""), ROW(I61))), "")</f>
        <v/>
      </c>
      <c r="BH338" s="1" t="str">
        <f t="array" ref="BH338">IFERROR(INDEX(BH$176:BH$274, SMALL(IF($AW$176:$AW$274="Claim", ROW(BH$176:BH$274)-MIN(ROW(BH$176:BH$274))+1, ""), ROW(J61))), "")</f>
        <v/>
      </c>
      <c r="BI338" s="1" t="str">
        <f t="array" ref="BI338">IFERROR(INDEX(BI$176:BI$274, SMALL(IF($AW$176:$AW$274="Claim", ROW(BI$176:BI$274)-MIN(ROW(BI$176:BI$274))+1, ""), ROW(K61))), "")</f>
        <v/>
      </c>
      <c r="BJ338" s="1" t="str">
        <f t="array" ref="BJ338">IFERROR(INDEX(BJ$176:BJ$274, SMALL(IF($AW$176:$AW$274="Claim", ROW(BJ$176:BJ$274)-MIN(ROW(BJ$176:BJ$274))+1, ""), ROW(L61))), "")</f>
        <v/>
      </c>
      <c r="BK338" s="1" t="str">
        <f t="array" ref="BK338">IFERROR(INDEX(BK$176:BK$274, SMALL(IF($AW$176:$AW$274="Claim", ROW(BK$176:BK$274)-MIN(ROW(BK$176:BK$274))+1, ""), ROW(M61))), "")</f>
        <v/>
      </c>
      <c r="BL338" s="1" t="str">
        <f t="array" ref="BL338">IFERROR(INDEX(BL$176:BL$274, SMALL(IF($AW$176:$AW$274="Claim", ROW(BL$176:BL$274)-MIN(ROW(BL$176:BL$274))+1, ""), ROW(N61))), "")</f>
        <v/>
      </c>
      <c r="BM338" s="1" t="str">
        <f t="array" ref="BM338">IFERROR(INDEX(BM$176:BM$274, SMALL(IF($AW$176:$AW$274="Claim", ROW(BM$176:BM$274)-MIN(ROW(BM$176:BM$274))+1, ""), ROW(O61))), "")</f>
        <v/>
      </c>
      <c r="BN338" s="1" t="str">
        <f t="array" ref="BN338">IFERROR(INDEX(BN$176:BN$274, SMALL(IF($AW$176:$AW$274="Claim", ROW(BN$176:BN$274)-MIN(ROW(BN$176:BN$274))+1, ""), ROW(P61))), "")</f>
        <v/>
      </c>
      <c r="BO338" s="1" t="str">
        <f t="array" ref="BO338">IFERROR(INDEX(BO$176:BO$274, SMALL(IF($AW$176:$AW$274="Claim", ROW(BO$176:BO$274)-MIN(ROW(BO$176:BO$274))+1, ""), ROW(Q61))), "")</f>
        <v/>
      </c>
      <c r="BP338" s="1" t="str">
        <f t="array" ref="BP338">IFERROR(INDEX(BP$176:BP$274, SMALL(IF($AW$176:$AW$274="Claim", ROW(BP$176:BP$274)-MIN(ROW(BP$176:BP$274))+1, ""), ROW(R61))), "")</f>
        <v/>
      </c>
      <c r="BQ338" s="1" t="str">
        <f t="array" ref="BQ338">IFERROR(INDEX(BQ$176:BQ$274, SMALL(IF($AW$176:$AW$274="Claim", ROW(BQ$176:BQ$274)-MIN(ROW(BQ$176:BQ$274))+1, ""), ROW(S61))), "")</f>
        <v/>
      </c>
      <c r="BR338" s="1" t="str">
        <f t="array" ref="BR338">IFERROR(INDEX(BR$176:BR$274, SMALL(IF($AW$176:$AW$274="Claim", ROW(BR$176:BR$274)-MIN(ROW(BR$176:BR$274))+1, ""), ROW(T61))), "")</f>
        <v/>
      </c>
      <c r="BS338" s="1" t="str">
        <f t="array" ref="BS338">IFERROR(INDEX(BS$176:BS$274, SMALL(IF($AW$176:$AW$274="Claim", ROW(BS$176:BS$274)-MIN(ROW(BS$176:BS$274))+1, ""), ROW(U61))), "")</f>
        <v/>
      </c>
      <c r="BT338" s="1" t="str">
        <f t="array" ref="BT338">IFERROR(INDEX(BT$176:BT$274, SMALL(IF($AW$176:$AW$274="Claim", ROW(BT$176:BT$274)-MIN(ROW(BT$176:BT$274))+1, ""), ROW(V61))), "")</f>
        <v/>
      </c>
      <c r="BU338" s="1" t="str">
        <f t="array" ref="BU338">IFERROR(INDEX(BU$176:BU$274, SMALL(IF($AW$176:$AW$274="Claim", ROW(BU$176:BU$274)-MIN(ROW(BU$176:BU$274))+1, ""), ROW(W61))), "")</f>
        <v/>
      </c>
      <c r="BV338" s="1" t="str">
        <f t="array" ref="BV338">IFERROR(INDEX(BV$176:BV$274, SMALL(IF($AW$176:$AW$274="Claim", ROW(BV$176:BV$274)-MIN(ROW(BV$176:BV$274))+1, ""), ROW(X61))), "")</f>
        <v/>
      </c>
      <c r="BW338" s="1" t="str">
        <f t="array" ref="BW338">IFERROR(INDEX(BW$176:BW$274, SMALL(IF($AW$176:$AW$274="Claim", ROW(BW$176:BW$274)-MIN(ROW(BW$176:BW$274))+1, ""), ROW(Y61))), "")</f>
        <v/>
      </c>
      <c r="BX338" s="1" t="str">
        <f t="array" ref="BX338">IFERROR(INDEX(BX$176:BX$274, SMALL(IF($AW$176:$AW$274="Claim", ROW(BX$176:BX$274)-MIN(ROW(BX$176:BX$274))+1, ""), ROW(Z61))), "")</f>
        <v/>
      </c>
      <c r="BY338" s="1" t="str">
        <f t="array" ref="BY338">IFERROR(INDEX(BY$176:BY$274, SMALL(IF($AW$176:$AW$274="Claim", ROW(BY$176:BY$274)-MIN(ROW(BY$176:BY$274))+1, ""), ROW(AA61))), "")</f>
        <v/>
      </c>
      <c r="BZ338" s="1" t="str">
        <f t="array" ref="BZ338">IFERROR(INDEX(BZ$176:BZ$274, SMALL(IF($AW$176:$AW$274="Claim", ROW(BZ$176:BZ$274)-MIN(ROW(BZ$176:BZ$274))+1, ""), ROW(AB61))), "")</f>
        <v/>
      </c>
      <c r="CA338" s="1" t="str">
        <f t="array" ref="CA338">IFERROR(INDEX(CA$176:CA$274, SMALL(IF($AW$176:$AW$274="Claim", ROW(CA$176:CA$274)-MIN(ROW(CA$176:CA$274))+1, ""), ROW(AC61))), "")</f>
        <v/>
      </c>
      <c r="CB338" s="1" t="str">
        <f t="array" ref="CB338">IFERROR(INDEX(CB$176:CB$274, SMALL(IF($AW$176:$AW$274="Claim", ROW(CB$176:CB$274)-MIN(ROW(CB$176:CB$274))+1, ""), ROW(AD61))), "")</f>
        <v/>
      </c>
      <c r="CC338" s="1" t="str">
        <f t="array" ref="CC338">IFERROR(INDEX(CC$176:CC$274, SMALL(IF($AW$176:$AW$274="Claim", ROW(CC$176:CC$274)-MIN(ROW(CC$176:CC$274))+1, ""), ROW(AE61))), "")</f>
        <v/>
      </c>
      <c r="CD338" s="1" t="str">
        <f t="array" ref="CD338">IFERROR(INDEX(CD$176:CD$274, SMALL(IF($AW$176:$AW$274="Claim", ROW(CD$176:CD$274)-MIN(ROW(CD$176:CD$274))+1, ""), ROW(AF61))), "")</f>
        <v/>
      </c>
      <c r="CE338" s="1" t="str">
        <f t="array" ref="CE338">IFERROR(INDEX(CE$176:CE$274, SMALL(IF($AW$176:$AW$274="Claim", ROW(CE$176:CE$274)-MIN(ROW(CE$176:CE$274))+1, ""), ROW(AG61))), "")</f>
        <v/>
      </c>
      <c r="CF338" s="1" t="str">
        <f t="array" ref="CF338">IFERROR(INDEX(CF$176:CF$274, SMALL(IF($AW$176:$AW$274="Claim", ROW(CF$176:CF$274)-MIN(ROW(CF$176:CF$274))+1, ""), ROW(AH61))), "")</f>
        <v/>
      </c>
      <c r="CG338" s="1" t="str">
        <f t="array" ref="CG338">IFERROR(INDEX(CG$176:CG$274, SMALL(IF($AW$176:$AW$274="Claim", ROW(CG$176:CG$274)-MIN(ROW(CG$176:CG$274))+1, ""), ROW(AI61))), "")</f>
        <v/>
      </c>
      <c r="CH338" s="1" t="str">
        <f t="array" ref="CH338">IFERROR(INDEX(CH$176:CH$274, SMALL(IF($AW$176:$AW$274="Claim", ROW(CH$176:CH$274)-MIN(ROW(CH$176:CH$274))+1, ""), ROW(AJ61))), "")</f>
        <v/>
      </c>
      <c r="CI338" s="1" t="str">
        <f t="array" ref="CI338">IFERROR(INDEX(CI$176:CI$274, SMALL(IF($AW$176:$AW$274="Claim", ROW(CI$176:CI$274)-MIN(ROW(CI$176:CI$274))+1, ""), ROW(AL61))), "")</f>
        <v/>
      </c>
    </row>
    <row r="339" spans="49:87" hidden="1" x14ac:dyDescent="0.2">
      <c r="AW339" s="1">
        <v>62</v>
      </c>
      <c r="AX339" s="288" t="str">
        <f t="array" ref="AX339">IFERROR(INDEX(AX$176:AX$274, SMALL(IF($AW$176:$AW$274="Claim", ROW(AX$176:AX$274)-MIN(ROW(AX$176:AX$274))+1, ""), ROW(A62))), "")</f>
        <v/>
      </c>
      <c r="AY339" s="288" t="str">
        <f t="array" ref="AY339">IFERROR(INDEX(AY$176:AY$274, SMALL(IF($AW$176:$AW$274="Claim", ROW(AY$176:AY$274)-MIN(ROW(AY$176:AY$274))+1, ""), ROW(B62))), "")</f>
        <v/>
      </c>
      <c r="AZ339" s="1" t="str">
        <f t="array" ref="AZ339">IFERROR(INDEX(AZ$176:AZ$278, SMALL(IF($AW$176:$AW$278="Claim", ROW(AZ$176:AZ$278)-MIN(ROW(AZ$176:AZ$278))+1, ""), ROW(B62))), "")</f>
        <v/>
      </c>
      <c r="BA339" s="1" t="str">
        <f t="array" ref="BA339">IFERROR(INDEX(BA$176:BA$274, SMALL(IF($AW$176:$AW$274="Claim", ROW(BA$176:BA$274)-MIN(ROW(BA$176:BA$274))+1, ""), ROW(C62))), "")</f>
        <v/>
      </c>
      <c r="BB339" s="1" t="str">
        <f t="array" ref="BB339">IFERROR(INDEX(BB$176:BB$274, SMALL(IF($AW$176:$AW$274="Claim", ROW(BB$176:BB$274)-MIN(ROW(BB$176:BB$274))+1, ""), ROW(D62))), "")</f>
        <v/>
      </c>
      <c r="BC339" s="1" t="str">
        <f t="array" ref="BC339">IFERROR(INDEX(BC$176:BC$274, SMALL(IF($AW$176:$AW$274="Claim", ROW(BC$176:BC$274)-MIN(ROW(BC$176:BC$274))+1, ""), ROW(E62))), "")</f>
        <v/>
      </c>
      <c r="BD339" s="1" t="str">
        <f t="array" ref="BD339">IFERROR(INDEX(BD$176:BD$274, SMALL(IF($AW$176:$AW$274="Claim", ROW(BD$176:BD$274)-MIN(ROW(BD$176:BD$274))+1, ""), ROW(F62))), "")</f>
        <v/>
      </c>
      <c r="BE339" s="1" t="str">
        <f t="array" ref="BE339">IFERROR(INDEX(BE$176:BE$274, SMALL(IF($AW$176:$AW$274="Claim", ROW(BE$176:BE$274)-MIN(ROW(BE$176:BE$274))+1, ""), ROW(G62))), "")</f>
        <v/>
      </c>
      <c r="BF339" s="1" t="str">
        <f t="array" ref="BF339">IFERROR(INDEX(BF$176:BF$274, SMALL(IF($AW$176:$AW$274="Claim", ROW(BF$176:BF$274)-MIN(ROW(BF$176:BF$274))+1, ""), ROW(H62))), "")</f>
        <v/>
      </c>
      <c r="BG339" s="1" t="str">
        <f t="array" ref="BG339">IFERROR(INDEX(BG$176:BG$274, SMALL(IF($AW$176:$AW$274="Claim", ROW(BG$176:BG$274)-MIN(ROW(BG$176:BG$274))+1, ""), ROW(I62))), "")</f>
        <v/>
      </c>
      <c r="BH339" s="1" t="str">
        <f t="array" ref="BH339">IFERROR(INDEX(BH$176:BH$274, SMALL(IF($AW$176:$AW$274="Claim", ROW(BH$176:BH$274)-MIN(ROW(BH$176:BH$274))+1, ""), ROW(J62))), "")</f>
        <v/>
      </c>
      <c r="BI339" s="1" t="str">
        <f t="array" ref="BI339">IFERROR(INDEX(BI$176:BI$274, SMALL(IF($AW$176:$AW$274="Claim", ROW(BI$176:BI$274)-MIN(ROW(BI$176:BI$274))+1, ""), ROW(K62))), "")</f>
        <v/>
      </c>
      <c r="BJ339" s="1" t="str">
        <f t="array" ref="BJ339">IFERROR(INDEX(BJ$176:BJ$274, SMALL(IF($AW$176:$AW$274="Claim", ROW(BJ$176:BJ$274)-MIN(ROW(BJ$176:BJ$274))+1, ""), ROW(L62))), "")</f>
        <v/>
      </c>
      <c r="BK339" s="1" t="str">
        <f t="array" ref="BK339">IFERROR(INDEX(BK$176:BK$274, SMALL(IF($AW$176:$AW$274="Claim", ROW(BK$176:BK$274)-MIN(ROW(BK$176:BK$274))+1, ""), ROW(M62))), "")</f>
        <v/>
      </c>
      <c r="BL339" s="1" t="str">
        <f t="array" ref="BL339">IFERROR(INDEX(BL$176:BL$274, SMALL(IF($AW$176:$AW$274="Claim", ROW(BL$176:BL$274)-MIN(ROW(BL$176:BL$274))+1, ""), ROW(N62))), "")</f>
        <v/>
      </c>
      <c r="BM339" s="1" t="str">
        <f t="array" ref="BM339">IFERROR(INDEX(BM$176:BM$274, SMALL(IF($AW$176:$AW$274="Claim", ROW(BM$176:BM$274)-MIN(ROW(BM$176:BM$274))+1, ""), ROW(O62))), "")</f>
        <v/>
      </c>
      <c r="BN339" s="1" t="str">
        <f t="array" ref="BN339">IFERROR(INDEX(BN$176:BN$274, SMALL(IF($AW$176:$AW$274="Claim", ROW(BN$176:BN$274)-MIN(ROW(BN$176:BN$274))+1, ""), ROW(P62))), "")</f>
        <v/>
      </c>
      <c r="BO339" s="1" t="str">
        <f t="array" ref="BO339">IFERROR(INDEX(BO$176:BO$274, SMALL(IF($AW$176:$AW$274="Claim", ROW(BO$176:BO$274)-MIN(ROW(BO$176:BO$274))+1, ""), ROW(Q62))), "")</f>
        <v/>
      </c>
      <c r="BP339" s="1" t="str">
        <f t="array" ref="BP339">IFERROR(INDEX(BP$176:BP$274, SMALL(IF($AW$176:$AW$274="Claim", ROW(BP$176:BP$274)-MIN(ROW(BP$176:BP$274))+1, ""), ROW(R62))), "")</f>
        <v/>
      </c>
      <c r="BQ339" s="1" t="str">
        <f t="array" ref="BQ339">IFERROR(INDEX(BQ$176:BQ$274, SMALL(IF($AW$176:$AW$274="Claim", ROW(BQ$176:BQ$274)-MIN(ROW(BQ$176:BQ$274))+1, ""), ROW(S62))), "")</f>
        <v/>
      </c>
      <c r="BR339" s="1" t="str">
        <f t="array" ref="BR339">IFERROR(INDEX(BR$176:BR$274, SMALL(IF($AW$176:$AW$274="Claim", ROW(BR$176:BR$274)-MIN(ROW(BR$176:BR$274))+1, ""), ROW(T62))), "")</f>
        <v/>
      </c>
      <c r="BS339" s="1" t="str">
        <f t="array" ref="BS339">IFERROR(INDEX(BS$176:BS$274, SMALL(IF($AW$176:$AW$274="Claim", ROW(BS$176:BS$274)-MIN(ROW(BS$176:BS$274))+1, ""), ROW(U62))), "")</f>
        <v/>
      </c>
      <c r="BT339" s="1" t="str">
        <f t="array" ref="BT339">IFERROR(INDEX(BT$176:BT$274, SMALL(IF($AW$176:$AW$274="Claim", ROW(BT$176:BT$274)-MIN(ROW(BT$176:BT$274))+1, ""), ROW(V62))), "")</f>
        <v/>
      </c>
      <c r="BU339" s="1" t="str">
        <f t="array" ref="BU339">IFERROR(INDEX(BU$176:BU$274, SMALL(IF($AW$176:$AW$274="Claim", ROW(BU$176:BU$274)-MIN(ROW(BU$176:BU$274))+1, ""), ROW(W62))), "")</f>
        <v/>
      </c>
      <c r="BV339" s="1" t="str">
        <f t="array" ref="BV339">IFERROR(INDEX(BV$176:BV$274, SMALL(IF($AW$176:$AW$274="Claim", ROW(BV$176:BV$274)-MIN(ROW(BV$176:BV$274))+1, ""), ROW(X62))), "")</f>
        <v/>
      </c>
      <c r="BW339" s="1" t="str">
        <f t="array" ref="BW339">IFERROR(INDEX(BW$176:BW$274, SMALL(IF($AW$176:$AW$274="Claim", ROW(BW$176:BW$274)-MIN(ROW(BW$176:BW$274))+1, ""), ROW(Y62))), "")</f>
        <v/>
      </c>
      <c r="BX339" s="1" t="str">
        <f t="array" ref="BX339">IFERROR(INDEX(BX$176:BX$274, SMALL(IF($AW$176:$AW$274="Claim", ROW(BX$176:BX$274)-MIN(ROW(BX$176:BX$274))+1, ""), ROW(Z62))), "")</f>
        <v/>
      </c>
      <c r="BY339" s="1" t="str">
        <f t="array" ref="BY339">IFERROR(INDEX(BY$176:BY$274, SMALL(IF($AW$176:$AW$274="Claim", ROW(BY$176:BY$274)-MIN(ROW(BY$176:BY$274))+1, ""), ROW(AA62))), "")</f>
        <v/>
      </c>
      <c r="BZ339" s="1" t="str">
        <f t="array" ref="BZ339">IFERROR(INDEX(BZ$176:BZ$274, SMALL(IF($AW$176:$AW$274="Claim", ROW(BZ$176:BZ$274)-MIN(ROW(BZ$176:BZ$274))+1, ""), ROW(AB62))), "")</f>
        <v/>
      </c>
      <c r="CA339" s="1" t="str">
        <f t="array" ref="CA339">IFERROR(INDEX(CA$176:CA$274, SMALL(IF($AW$176:$AW$274="Claim", ROW(CA$176:CA$274)-MIN(ROW(CA$176:CA$274))+1, ""), ROW(AC62))), "")</f>
        <v/>
      </c>
      <c r="CB339" s="1" t="str">
        <f t="array" ref="CB339">IFERROR(INDEX(CB$176:CB$274, SMALL(IF($AW$176:$AW$274="Claim", ROW(CB$176:CB$274)-MIN(ROW(CB$176:CB$274))+1, ""), ROW(AD62))), "")</f>
        <v/>
      </c>
      <c r="CC339" s="1" t="str">
        <f t="array" ref="CC339">IFERROR(INDEX(CC$176:CC$274, SMALL(IF($AW$176:$AW$274="Claim", ROW(CC$176:CC$274)-MIN(ROW(CC$176:CC$274))+1, ""), ROW(AE62))), "")</f>
        <v/>
      </c>
      <c r="CD339" s="1" t="str">
        <f t="array" ref="CD339">IFERROR(INDEX(CD$176:CD$274, SMALL(IF($AW$176:$AW$274="Claim", ROW(CD$176:CD$274)-MIN(ROW(CD$176:CD$274))+1, ""), ROW(AF62))), "")</f>
        <v/>
      </c>
      <c r="CE339" s="1" t="str">
        <f t="array" ref="CE339">IFERROR(INDEX(CE$176:CE$274, SMALL(IF($AW$176:$AW$274="Claim", ROW(CE$176:CE$274)-MIN(ROW(CE$176:CE$274))+1, ""), ROW(AG62))), "")</f>
        <v/>
      </c>
      <c r="CF339" s="1" t="str">
        <f t="array" ref="CF339">IFERROR(INDEX(CF$176:CF$274, SMALL(IF($AW$176:$AW$274="Claim", ROW(CF$176:CF$274)-MIN(ROW(CF$176:CF$274))+1, ""), ROW(AH62))), "")</f>
        <v/>
      </c>
      <c r="CG339" s="1" t="str">
        <f t="array" ref="CG339">IFERROR(INDEX(CG$176:CG$274, SMALL(IF($AW$176:$AW$274="Claim", ROW(CG$176:CG$274)-MIN(ROW(CG$176:CG$274))+1, ""), ROW(AI62))), "")</f>
        <v/>
      </c>
      <c r="CH339" s="1" t="str">
        <f t="array" ref="CH339">IFERROR(INDEX(CH$176:CH$274, SMALL(IF($AW$176:$AW$274="Claim", ROW(CH$176:CH$274)-MIN(ROW(CH$176:CH$274))+1, ""), ROW(AJ62))), "")</f>
        <v/>
      </c>
      <c r="CI339" s="1" t="str">
        <f t="array" ref="CI339">IFERROR(INDEX(CI$176:CI$274, SMALL(IF($AW$176:$AW$274="Claim", ROW(CI$176:CI$274)-MIN(ROW(CI$176:CI$274))+1, ""), ROW(AL62))), "")</f>
        <v/>
      </c>
    </row>
    <row r="340" spans="49:87" hidden="1" x14ac:dyDescent="0.2">
      <c r="AW340" s="1">
        <v>63</v>
      </c>
      <c r="AX340" s="288" t="str">
        <f t="array" ref="AX340">IFERROR(INDEX(AX$176:AX$274, SMALL(IF($AW$176:$AW$274="Claim", ROW(AX$176:AX$274)-MIN(ROW(AX$176:AX$274))+1, ""), ROW(A63))), "")</f>
        <v/>
      </c>
      <c r="AY340" s="288" t="str">
        <f t="array" ref="AY340">IFERROR(INDEX(AY$176:AY$274, SMALL(IF($AW$176:$AW$274="Claim", ROW(AY$176:AY$274)-MIN(ROW(AY$176:AY$274))+1, ""), ROW(B63))), "")</f>
        <v/>
      </c>
      <c r="AZ340" s="1" t="str">
        <f t="array" ref="AZ340">IFERROR(INDEX(AZ$176:AZ$278, SMALL(IF($AW$176:$AW$278="Claim", ROW(AZ$176:AZ$278)-MIN(ROW(AZ$176:AZ$278))+1, ""), ROW(B63))), "")</f>
        <v/>
      </c>
      <c r="BA340" s="1" t="str">
        <f t="array" ref="BA340">IFERROR(INDEX(BA$176:BA$274, SMALL(IF($AW$176:$AW$274="Claim", ROW(BA$176:BA$274)-MIN(ROW(BA$176:BA$274))+1, ""), ROW(C63))), "")</f>
        <v/>
      </c>
      <c r="BB340" s="1" t="str">
        <f t="array" ref="BB340">IFERROR(INDEX(BB$176:BB$274, SMALL(IF($AW$176:$AW$274="Claim", ROW(BB$176:BB$274)-MIN(ROW(BB$176:BB$274))+1, ""), ROW(D63))), "")</f>
        <v/>
      </c>
      <c r="BC340" s="1" t="str">
        <f t="array" ref="BC340">IFERROR(INDEX(BC$176:BC$274, SMALL(IF($AW$176:$AW$274="Claim", ROW(BC$176:BC$274)-MIN(ROW(BC$176:BC$274))+1, ""), ROW(E63))), "")</f>
        <v/>
      </c>
      <c r="BD340" s="1" t="str">
        <f t="array" ref="BD340">IFERROR(INDEX(BD$176:BD$274, SMALL(IF($AW$176:$AW$274="Claim", ROW(BD$176:BD$274)-MIN(ROW(BD$176:BD$274))+1, ""), ROW(F63))), "")</f>
        <v/>
      </c>
      <c r="BE340" s="1" t="str">
        <f t="array" ref="BE340">IFERROR(INDEX(BE$176:BE$274, SMALL(IF($AW$176:$AW$274="Claim", ROW(BE$176:BE$274)-MIN(ROW(BE$176:BE$274))+1, ""), ROW(G63))), "")</f>
        <v/>
      </c>
      <c r="BF340" s="1" t="str">
        <f t="array" ref="BF340">IFERROR(INDEX(BF$176:BF$274, SMALL(IF($AW$176:$AW$274="Claim", ROW(BF$176:BF$274)-MIN(ROW(BF$176:BF$274))+1, ""), ROW(H63))), "")</f>
        <v/>
      </c>
      <c r="BG340" s="1" t="str">
        <f t="array" ref="BG340">IFERROR(INDEX(BG$176:BG$274, SMALL(IF($AW$176:$AW$274="Claim", ROW(BG$176:BG$274)-MIN(ROW(BG$176:BG$274))+1, ""), ROW(I63))), "")</f>
        <v/>
      </c>
      <c r="BH340" s="1" t="str">
        <f t="array" ref="BH340">IFERROR(INDEX(BH$176:BH$274, SMALL(IF($AW$176:$AW$274="Claim", ROW(BH$176:BH$274)-MIN(ROW(BH$176:BH$274))+1, ""), ROW(J63))), "")</f>
        <v/>
      </c>
      <c r="BI340" s="1" t="str">
        <f t="array" ref="BI340">IFERROR(INDEX(BI$176:BI$274, SMALL(IF($AW$176:$AW$274="Claim", ROW(BI$176:BI$274)-MIN(ROW(BI$176:BI$274))+1, ""), ROW(K63))), "")</f>
        <v/>
      </c>
      <c r="BJ340" s="1" t="str">
        <f t="array" ref="BJ340">IFERROR(INDEX(BJ$176:BJ$274, SMALL(IF($AW$176:$AW$274="Claim", ROW(BJ$176:BJ$274)-MIN(ROW(BJ$176:BJ$274))+1, ""), ROW(L63))), "")</f>
        <v/>
      </c>
      <c r="BK340" s="1" t="str">
        <f t="array" ref="BK340">IFERROR(INDEX(BK$176:BK$274, SMALL(IF($AW$176:$AW$274="Claim", ROW(BK$176:BK$274)-MIN(ROW(BK$176:BK$274))+1, ""), ROW(M63))), "")</f>
        <v/>
      </c>
      <c r="BL340" s="1" t="str">
        <f t="array" ref="BL340">IFERROR(INDEX(BL$176:BL$274, SMALL(IF($AW$176:$AW$274="Claim", ROW(BL$176:BL$274)-MIN(ROW(BL$176:BL$274))+1, ""), ROW(N63))), "")</f>
        <v/>
      </c>
      <c r="BM340" s="1" t="str">
        <f t="array" ref="BM340">IFERROR(INDEX(BM$176:BM$274, SMALL(IF($AW$176:$AW$274="Claim", ROW(BM$176:BM$274)-MIN(ROW(BM$176:BM$274))+1, ""), ROW(O63))), "")</f>
        <v/>
      </c>
      <c r="BN340" s="1" t="str">
        <f t="array" ref="BN340">IFERROR(INDEX(BN$176:BN$274, SMALL(IF($AW$176:$AW$274="Claim", ROW(BN$176:BN$274)-MIN(ROW(BN$176:BN$274))+1, ""), ROW(P63))), "")</f>
        <v/>
      </c>
      <c r="BO340" s="1" t="str">
        <f t="array" ref="BO340">IFERROR(INDEX(BO$176:BO$274, SMALL(IF($AW$176:$AW$274="Claim", ROW(BO$176:BO$274)-MIN(ROW(BO$176:BO$274))+1, ""), ROW(Q63))), "")</f>
        <v/>
      </c>
      <c r="BP340" s="1" t="str">
        <f t="array" ref="BP340">IFERROR(INDEX(BP$176:BP$274, SMALL(IF($AW$176:$AW$274="Claim", ROW(BP$176:BP$274)-MIN(ROW(BP$176:BP$274))+1, ""), ROW(R63))), "")</f>
        <v/>
      </c>
      <c r="BQ340" s="1" t="str">
        <f t="array" ref="BQ340">IFERROR(INDEX(BQ$176:BQ$274, SMALL(IF($AW$176:$AW$274="Claim", ROW(BQ$176:BQ$274)-MIN(ROW(BQ$176:BQ$274))+1, ""), ROW(S63))), "")</f>
        <v/>
      </c>
      <c r="BR340" s="1" t="str">
        <f t="array" ref="BR340">IFERROR(INDEX(BR$176:BR$274, SMALL(IF($AW$176:$AW$274="Claim", ROW(BR$176:BR$274)-MIN(ROW(BR$176:BR$274))+1, ""), ROW(T63))), "")</f>
        <v/>
      </c>
      <c r="BS340" s="1" t="str">
        <f t="array" ref="BS340">IFERROR(INDEX(BS$176:BS$274, SMALL(IF($AW$176:$AW$274="Claim", ROW(BS$176:BS$274)-MIN(ROW(BS$176:BS$274))+1, ""), ROW(U63))), "")</f>
        <v/>
      </c>
      <c r="BT340" s="1" t="str">
        <f t="array" ref="BT340">IFERROR(INDEX(BT$176:BT$274, SMALL(IF($AW$176:$AW$274="Claim", ROW(BT$176:BT$274)-MIN(ROW(BT$176:BT$274))+1, ""), ROW(V63))), "")</f>
        <v/>
      </c>
      <c r="BU340" s="1" t="str">
        <f t="array" ref="BU340">IFERROR(INDEX(BU$176:BU$274, SMALL(IF($AW$176:$AW$274="Claim", ROW(BU$176:BU$274)-MIN(ROW(BU$176:BU$274))+1, ""), ROW(W63))), "")</f>
        <v/>
      </c>
      <c r="BV340" s="1" t="str">
        <f t="array" ref="BV340">IFERROR(INDEX(BV$176:BV$274, SMALL(IF($AW$176:$AW$274="Claim", ROW(BV$176:BV$274)-MIN(ROW(BV$176:BV$274))+1, ""), ROW(X63))), "")</f>
        <v/>
      </c>
      <c r="BW340" s="1" t="str">
        <f t="array" ref="BW340">IFERROR(INDEX(BW$176:BW$274, SMALL(IF($AW$176:$AW$274="Claim", ROW(BW$176:BW$274)-MIN(ROW(BW$176:BW$274))+1, ""), ROW(Y63))), "")</f>
        <v/>
      </c>
      <c r="BX340" s="1" t="str">
        <f t="array" ref="BX340">IFERROR(INDEX(BX$176:BX$274, SMALL(IF($AW$176:$AW$274="Claim", ROW(BX$176:BX$274)-MIN(ROW(BX$176:BX$274))+1, ""), ROW(Z63))), "")</f>
        <v/>
      </c>
      <c r="BY340" s="1" t="str">
        <f t="array" ref="BY340">IFERROR(INDEX(BY$176:BY$274, SMALL(IF($AW$176:$AW$274="Claim", ROW(BY$176:BY$274)-MIN(ROW(BY$176:BY$274))+1, ""), ROW(AA63))), "")</f>
        <v/>
      </c>
      <c r="BZ340" s="1" t="str">
        <f t="array" ref="BZ340">IFERROR(INDEX(BZ$176:BZ$274, SMALL(IF($AW$176:$AW$274="Claim", ROW(BZ$176:BZ$274)-MIN(ROW(BZ$176:BZ$274))+1, ""), ROW(AB63))), "")</f>
        <v/>
      </c>
      <c r="CA340" s="1" t="str">
        <f t="array" ref="CA340">IFERROR(INDEX(CA$176:CA$274, SMALL(IF($AW$176:$AW$274="Claim", ROW(CA$176:CA$274)-MIN(ROW(CA$176:CA$274))+1, ""), ROW(AC63))), "")</f>
        <v/>
      </c>
      <c r="CB340" s="1" t="str">
        <f t="array" ref="CB340">IFERROR(INDEX(CB$176:CB$274, SMALL(IF($AW$176:$AW$274="Claim", ROW(CB$176:CB$274)-MIN(ROW(CB$176:CB$274))+1, ""), ROW(AD63))), "")</f>
        <v/>
      </c>
      <c r="CC340" s="1" t="str">
        <f t="array" ref="CC340">IFERROR(INDEX(CC$176:CC$274, SMALL(IF($AW$176:$AW$274="Claim", ROW(CC$176:CC$274)-MIN(ROW(CC$176:CC$274))+1, ""), ROW(AE63))), "")</f>
        <v/>
      </c>
      <c r="CD340" s="1" t="str">
        <f t="array" ref="CD340">IFERROR(INDEX(CD$176:CD$274, SMALL(IF($AW$176:$AW$274="Claim", ROW(CD$176:CD$274)-MIN(ROW(CD$176:CD$274))+1, ""), ROW(AF63))), "")</f>
        <v/>
      </c>
      <c r="CE340" s="1" t="str">
        <f t="array" ref="CE340">IFERROR(INDEX(CE$176:CE$274, SMALL(IF($AW$176:$AW$274="Claim", ROW(CE$176:CE$274)-MIN(ROW(CE$176:CE$274))+1, ""), ROW(AG63))), "")</f>
        <v/>
      </c>
      <c r="CF340" s="1" t="str">
        <f t="array" ref="CF340">IFERROR(INDEX(CF$176:CF$274, SMALL(IF($AW$176:$AW$274="Claim", ROW(CF$176:CF$274)-MIN(ROW(CF$176:CF$274))+1, ""), ROW(AH63))), "")</f>
        <v/>
      </c>
      <c r="CG340" s="1" t="str">
        <f t="array" ref="CG340">IFERROR(INDEX(CG$176:CG$274, SMALL(IF($AW$176:$AW$274="Claim", ROW(CG$176:CG$274)-MIN(ROW(CG$176:CG$274))+1, ""), ROW(AI63))), "")</f>
        <v/>
      </c>
      <c r="CH340" s="1" t="str">
        <f t="array" ref="CH340">IFERROR(INDEX(CH$176:CH$274, SMALL(IF($AW$176:$AW$274="Claim", ROW(CH$176:CH$274)-MIN(ROW(CH$176:CH$274))+1, ""), ROW(AJ63))), "")</f>
        <v/>
      </c>
      <c r="CI340" s="1" t="str">
        <f t="array" ref="CI340">IFERROR(INDEX(CI$176:CI$274, SMALL(IF($AW$176:$AW$274="Claim", ROW(CI$176:CI$274)-MIN(ROW(CI$176:CI$274))+1, ""), ROW(AL63))), "")</f>
        <v/>
      </c>
    </row>
    <row r="341" spans="49:87" hidden="1" x14ac:dyDescent="0.2">
      <c r="AW341" s="1">
        <v>64</v>
      </c>
      <c r="AX341" s="288" t="str">
        <f t="array" ref="AX341">IFERROR(INDEX(AX$176:AX$274, SMALL(IF($AW$176:$AW$274="Claim", ROW(AX$176:AX$274)-MIN(ROW(AX$176:AX$274))+1, ""), ROW(A64))), "")</f>
        <v/>
      </c>
      <c r="AY341" s="288" t="str">
        <f t="array" ref="AY341">IFERROR(INDEX(AY$176:AY$274, SMALL(IF($AW$176:$AW$274="Claim", ROW(AY$176:AY$274)-MIN(ROW(AY$176:AY$274))+1, ""), ROW(B64))), "")</f>
        <v/>
      </c>
      <c r="AZ341" s="1" t="str">
        <f t="array" ref="AZ341">IFERROR(INDEX(AZ$176:AZ$278, SMALL(IF($AW$176:$AW$278="Claim", ROW(AZ$176:AZ$278)-MIN(ROW(AZ$176:AZ$278))+1, ""), ROW(B64))), "")</f>
        <v/>
      </c>
      <c r="BA341" s="1" t="str">
        <f t="array" ref="BA341">IFERROR(INDEX(BA$176:BA$274, SMALL(IF($AW$176:$AW$274="Claim", ROW(BA$176:BA$274)-MIN(ROW(BA$176:BA$274))+1, ""), ROW(C64))), "")</f>
        <v/>
      </c>
      <c r="BB341" s="1" t="str">
        <f t="array" ref="BB341">IFERROR(INDEX(BB$176:BB$274, SMALL(IF($AW$176:$AW$274="Claim", ROW(BB$176:BB$274)-MIN(ROW(BB$176:BB$274))+1, ""), ROW(D64))), "")</f>
        <v/>
      </c>
      <c r="BC341" s="1" t="str">
        <f t="array" ref="BC341">IFERROR(INDEX(BC$176:BC$274, SMALL(IF($AW$176:$AW$274="Claim", ROW(BC$176:BC$274)-MIN(ROW(BC$176:BC$274))+1, ""), ROW(E64))), "")</f>
        <v/>
      </c>
      <c r="BD341" s="1" t="str">
        <f t="array" ref="BD341">IFERROR(INDEX(BD$176:BD$274, SMALL(IF($AW$176:$AW$274="Claim", ROW(BD$176:BD$274)-MIN(ROW(BD$176:BD$274))+1, ""), ROW(F64))), "")</f>
        <v/>
      </c>
      <c r="BE341" s="1" t="str">
        <f t="array" ref="BE341">IFERROR(INDEX(BE$176:BE$274, SMALL(IF($AW$176:$AW$274="Claim", ROW(BE$176:BE$274)-MIN(ROW(BE$176:BE$274))+1, ""), ROW(G64))), "")</f>
        <v/>
      </c>
      <c r="BF341" s="1" t="str">
        <f t="array" ref="BF341">IFERROR(INDEX(BF$176:BF$274, SMALL(IF($AW$176:$AW$274="Claim", ROW(BF$176:BF$274)-MIN(ROW(BF$176:BF$274))+1, ""), ROW(H64))), "")</f>
        <v/>
      </c>
      <c r="BG341" s="1" t="str">
        <f t="array" ref="BG341">IFERROR(INDEX(BG$176:BG$274, SMALL(IF($AW$176:$AW$274="Claim", ROW(BG$176:BG$274)-MIN(ROW(BG$176:BG$274))+1, ""), ROW(I64))), "")</f>
        <v/>
      </c>
      <c r="BH341" s="1" t="str">
        <f t="array" ref="BH341">IFERROR(INDEX(BH$176:BH$274, SMALL(IF($AW$176:$AW$274="Claim", ROW(BH$176:BH$274)-MIN(ROW(BH$176:BH$274))+1, ""), ROW(J64))), "")</f>
        <v/>
      </c>
      <c r="BI341" s="1" t="str">
        <f t="array" ref="BI341">IFERROR(INDEX(BI$176:BI$274, SMALL(IF($AW$176:$AW$274="Claim", ROW(BI$176:BI$274)-MIN(ROW(BI$176:BI$274))+1, ""), ROW(K64))), "")</f>
        <v/>
      </c>
      <c r="BJ341" s="1" t="str">
        <f t="array" ref="BJ341">IFERROR(INDEX(BJ$176:BJ$274, SMALL(IF($AW$176:$AW$274="Claim", ROW(BJ$176:BJ$274)-MIN(ROW(BJ$176:BJ$274))+1, ""), ROW(L64))), "")</f>
        <v/>
      </c>
      <c r="BK341" s="1" t="str">
        <f t="array" ref="BK341">IFERROR(INDEX(BK$176:BK$274, SMALL(IF($AW$176:$AW$274="Claim", ROW(BK$176:BK$274)-MIN(ROW(BK$176:BK$274))+1, ""), ROW(M64))), "")</f>
        <v/>
      </c>
      <c r="BL341" s="1" t="str">
        <f t="array" ref="BL341">IFERROR(INDEX(BL$176:BL$274, SMALL(IF($AW$176:$AW$274="Claim", ROW(BL$176:BL$274)-MIN(ROW(BL$176:BL$274))+1, ""), ROW(N64))), "")</f>
        <v/>
      </c>
      <c r="BM341" s="1" t="str">
        <f t="array" ref="BM341">IFERROR(INDEX(BM$176:BM$274, SMALL(IF($AW$176:$AW$274="Claim", ROW(BM$176:BM$274)-MIN(ROW(BM$176:BM$274))+1, ""), ROW(O64))), "")</f>
        <v/>
      </c>
      <c r="BN341" s="1" t="str">
        <f t="array" ref="BN341">IFERROR(INDEX(BN$176:BN$274, SMALL(IF($AW$176:$AW$274="Claim", ROW(BN$176:BN$274)-MIN(ROW(BN$176:BN$274))+1, ""), ROW(P64))), "")</f>
        <v/>
      </c>
      <c r="BO341" s="1" t="str">
        <f t="array" ref="BO341">IFERROR(INDEX(BO$176:BO$274, SMALL(IF($AW$176:$AW$274="Claim", ROW(BO$176:BO$274)-MIN(ROW(BO$176:BO$274))+1, ""), ROW(Q64))), "")</f>
        <v/>
      </c>
      <c r="BP341" s="1" t="str">
        <f t="array" ref="BP341">IFERROR(INDEX(BP$176:BP$274, SMALL(IF($AW$176:$AW$274="Claim", ROW(BP$176:BP$274)-MIN(ROW(BP$176:BP$274))+1, ""), ROW(R64))), "")</f>
        <v/>
      </c>
      <c r="BQ341" s="1" t="str">
        <f t="array" ref="BQ341">IFERROR(INDEX(BQ$176:BQ$274, SMALL(IF($AW$176:$AW$274="Claim", ROW(BQ$176:BQ$274)-MIN(ROW(BQ$176:BQ$274))+1, ""), ROW(S64))), "")</f>
        <v/>
      </c>
      <c r="BR341" s="1" t="str">
        <f t="array" ref="BR341">IFERROR(INDEX(BR$176:BR$274, SMALL(IF($AW$176:$AW$274="Claim", ROW(BR$176:BR$274)-MIN(ROW(BR$176:BR$274))+1, ""), ROW(T64))), "")</f>
        <v/>
      </c>
      <c r="BS341" s="1" t="str">
        <f t="array" ref="BS341">IFERROR(INDEX(BS$176:BS$274, SMALL(IF($AW$176:$AW$274="Claim", ROW(BS$176:BS$274)-MIN(ROW(BS$176:BS$274))+1, ""), ROW(U64))), "")</f>
        <v/>
      </c>
      <c r="BT341" s="1" t="str">
        <f t="array" ref="BT341">IFERROR(INDEX(BT$176:BT$274, SMALL(IF($AW$176:$AW$274="Claim", ROW(BT$176:BT$274)-MIN(ROW(BT$176:BT$274))+1, ""), ROW(V64))), "")</f>
        <v/>
      </c>
      <c r="BU341" s="1" t="str">
        <f t="array" ref="BU341">IFERROR(INDEX(BU$176:BU$274, SMALL(IF($AW$176:$AW$274="Claim", ROW(BU$176:BU$274)-MIN(ROW(BU$176:BU$274))+1, ""), ROW(W64))), "")</f>
        <v/>
      </c>
      <c r="BV341" s="1" t="str">
        <f t="array" ref="BV341">IFERROR(INDEX(BV$176:BV$274, SMALL(IF($AW$176:$AW$274="Claim", ROW(BV$176:BV$274)-MIN(ROW(BV$176:BV$274))+1, ""), ROW(X64))), "")</f>
        <v/>
      </c>
      <c r="BW341" s="1" t="str">
        <f t="array" ref="BW341">IFERROR(INDEX(BW$176:BW$274, SMALL(IF($AW$176:$AW$274="Claim", ROW(BW$176:BW$274)-MIN(ROW(BW$176:BW$274))+1, ""), ROW(Y64))), "")</f>
        <v/>
      </c>
      <c r="BX341" s="1" t="str">
        <f t="array" ref="BX341">IFERROR(INDEX(BX$176:BX$274, SMALL(IF($AW$176:$AW$274="Claim", ROW(BX$176:BX$274)-MIN(ROW(BX$176:BX$274))+1, ""), ROW(Z64))), "")</f>
        <v/>
      </c>
      <c r="BY341" s="1" t="str">
        <f t="array" ref="BY341">IFERROR(INDEX(BY$176:BY$274, SMALL(IF($AW$176:$AW$274="Claim", ROW(BY$176:BY$274)-MIN(ROW(BY$176:BY$274))+1, ""), ROW(AA64))), "")</f>
        <v/>
      </c>
      <c r="BZ341" s="1" t="str">
        <f t="array" ref="BZ341">IFERROR(INDEX(BZ$176:BZ$274, SMALL(IF($AW$176:$AW$274="Claim", ROW(BZ$176:BZ$274)-MIN(ROW(BZ$176:BZ$274))+1, ""), ROW(AB64))), "")</f>
        <v/>
      </c>
      <c r="CA341" s="1" t="str">
        <f t="array" ref="CA341">IFERROR(INDEX(CA$176:CA$274, SMALL(IF($AW$176:$AW$274="Claim", ROW(CA$176:CA$274)-MIN(ROW(CA$176:CA$274))+1, ""), ROW(AC64))), "")</f>
        <v/>
      </c>
      <c r="CB341" s="1" t="str">
        <f t="array" ref="CB341">IFERROR(INDEX(CB$176:CB$274, SMALL(IF($AW$176:$AW$274="Claim", ROW(CB$176:CB$274)-MIN(ROW(CB$176:CB$274))+1, ""), ROW(AD64))), "")</f>
        <v/>
      </c>
      <c r="CC341" s="1" t="str">
        <f t="array" ref="CC341">IFERROR(INDEX(CC$176:CC$274, SMALL(IF($AW$176:$AW$274="Claim", ROW(CC$176:CC$274)-MIN(ROW(CC$176:CC$274))+1, ""), ROW(AE64))), "")</f>
        <v/>
      </c>
      <c r="CD341" s="1" t="str">
        <f t="array" ref="CD341">IFERROR(INDEX(CD$176:CD$274, SMALL(IF($AW$176:$AW$274="Claim", ROW(CD$176:CD$274)-MIN(ROW(CD$176:CD$274))+1, ""), ROW(AF64))), "")</f>
        <v/>
      </c>
      <c r="CE341" s="1" t="str">
        <f t="array" ref="CE341">IFERROR(INDEX(CE$176:CE$274, SMALL(IF($AW$176:$AW$274="Claim", ROW(CE$176:CE$274)-MIN(ROW(CE$176:CE$274))+1, ""), ROW(AG64))), "")</f>
        <v/>
      </c>
      <c r="CF341" s="1" t="str">
        <f t="array" ref="CF341">IFERROR(INDEX(CF$176:CF$274, SMALL(IF($AW$176:$AW$274="Claim", ROW(CF$176:CF$274)-MIN(ROW(CF$176:CF$274))+1, ""), ROW(AH64))), "")</f>
        <v/>
      </c>
      <c r="CG341" s="1" t="str">
        <f t="array" ref="CG341">IFERROR(INDEX(CG$176:CG$274, SMALL(IF($AW$176:$AW$274="Claim", ROW(CG$176:CG$274)-MIN(ROW(CG$176:CG$274))+1, ""), ROW(AI64))), "")</f>
        <v/>
      </c>
      <c r="CH341" s="1" t="str">
        <f t="array" ref="CH341">IFERROR(INDEX(CH$176:CH$274, SMALL(IF($AW$176:$AW$274="Claim", ROW(CH$176:CH$274)-MIN(ROW(CH$176:CH$274))+1, ""), ROW(AJ64))), "")</f>
        <v/>
      </c>
      <c r="CI341" s="1" t="str">
        <f t="array" ref="CI341">IFERROR(INDEX(CI$176:CI$274, SMALL(IF($AW$176:$AW$274="Claim", ROW(CI$176:CI$274)-MIN(ROW(CI$176:CI$274))+1, ""), ROW(AL64))), "")</f>
        <v/>
      </c>
    </row>
    <row r="342" spans="49:87" hidden="1" x14ac:dyDescent="0.2">
      <c r="AW342" s="1">
        <v>65</v>
      </c>
      <c r="AX342" s="288" t="str">
        <f t="array" ref="AX342">IFERROR(INDEX(AX$176:AX$274, SMALL(IF($AW$176:$AW$274="Claim", ROW(AX$176:AX$274)-MIN(ROW(AX$176:AX$274))+1, ""), ROW(A65))), "")</f>
        <v/>
      </c>
      <c r="AY342" s="288" t="str">
        <f t="array" ref="AY342">IFERROR(INDEX(AY$176:AY$274, SMALL(IF($AW$176:$AW$274="Claim", ROW(AY$176:AY$274)-MIN(ROW(AY$176:AY$274))+1, ""), ROW(B65))), "")</f>
        <v/>
      </c>
      <c r="AZ342" s="1" t="str">
        <f t="array" ref="AZ342">IFERROR(INDEX(AZ$176:AZ$278, SMALL(IF($AW$176:$AW$278="Claim", ROW(AZ$176:AZ$278)-MIN(ROW(AZ$176:AZ$278))+1, ""), ROW(B65))), "")</f>
        <v/>
      </c>
      <c r="BA342" s="1" t="str">
        <f t="array" ref="BA342">IFERROR(INDEX(BA$176:BA$274, SMALL(IF($AW$176:$AW$274="Claim", ROW(BA$176:BA$274)-MIN(ROW(BA$176:BA$274))+1, ""), ROW(C65))), "")</f>
        <v/>
      </c>
      <c r="BB342" s="1" t="str">
        <f t="array" ref="BB342">IFERROR(INDEX(BB$176:BB$274, SMALL(IF($AW$176:$AW$274="Claim", ROW(BB$176:BB$274)-MIN(ROW(BB$176:BB$274))+1, ""), ROW(D65))), "")</f>
        <v/>
      </c>
      <c r="BC342" s="1" t="str">
        <f t="array" ref="BC342">IFERROR(INDEX(BC$176:BC$274, SMALL(IF($AW$176:$AW$274="Claim", ROW(BC$176:BC$274)-MIN(ROW(BC$176:BC$274))+1, ""), ROW(E65))), "")</f>
        <v/>
      </c>
      <c r="BD342" s="1" t="str">
        <f t="array" ref="BD342">IFERROR(INDEX(BD$176:BD$274, SMALL(IF($AW$176:$AW$274="Claim", ROW(BD$176:BD$274)-MIN(ROW(BD$176:BD$274))+1, ""), ROW(F65))), "")</f>
        <v/>
      </c>
      <c r="BE342" s="1" t="str">
        <f t="array" ref="BE342">IFERROR(INDEX(BE$176:BE$274, SMALL(IF($AW$176:$AW$274="Claim", ROW(BE$176:BE$274)-MIN(ROW(BE$176:BE$274))+1, ""), ROW(G65))), "")</f>
        <v/>
      </c>
      <c r="BF342" s="1" t="str">
        <f t="array" ref="BF342">IFERROR(INDEX(BF$176:BF$274, SMALL(IF($AW$176:$AW$274="Claim", ROW(BF$176:BF$274)-MIN(ROW(BF$176:BF$274))+1, ""), ROW(H65))), "")</f>
        <v/>
      </c>
      <c r="BG342" s="1" t="str">
        <f t="array" ref="BG342">IFERROR(INDEX(BG$176:BG$274, SMALL(IF($AW$176:$AW$274="Claim", ROW(BG$176:BG$274)-MIN(ROW(BG$176:BG$274))+1, ""), ROW(I65))), "")</f>
        <v/>
      </c>
      <c r="BH342" s="1" t="str">
        <f t="array" ref="BH342">IFERROR(INDEX(BH$176:BH$274, SMALL(IF($AW$176:$AW$274="Claim", ROW(BH$176:BH$274)-MIN(ROW(BH$176:BH$274))+1, ""), ROW(J65))), "")</f>
        <v/>
      </c>
      <c r="BI342" s="1" t="str">
        <f t="array" ref="BI342">IFERROR(INDEX(BI$176:BI$274, SMALL(IF($AW$176:$AW$274="Claim", ROW(BI$176:BI$274)-MIN(ROW(BI$176:BI$274))+1, ""), ROW(K65))), "")</f>
        <v/>
      </c>
      <c r="BJ342" s="1" t="str">
        <f t="array" ref="BJ342">IFERROR(INDEX(BJ$176:BJ$274, SMALL(IF($AW$176:$AW$274="Claim", ROW(BJ$176:BJ$274)-MIN(ROW(BJ$176:BJ$274))+1, ""), ROW(L65))), "")</f>
        <v/>
      </c>
      <c r="BK342" s="1" t="str">
        <f t="array" ref="BK342">IFERROR(INDEX(BK$176:BK$274, SMALL(IF($AW$176:$AW$274="Claim", ROW(BK$176:BK$274)-MIN(ROW(BK$176:BK$274))+1, ""), ROW(M65))), "")</f>
        <v/>
      </c>
      <c r="BL342" s="1" t="str">
        <f t="array" ref="BL342">IFERROR(INDEX(BL$176:BL$274, SMALL(IF($AW$176:$AW$274="Claim", ROW(BL$176:BL$274)-MIN(ROW(BL$176:BL$274))+1, ""), ROW(N65))), "")</f>
        <v/>
      </c>
      <c r="BM342" s="1" t="str">
        <f t="array" ref="BM342">IFERROR(INDEX(BM$176:BM$274, SMALL(IF($AW$176:$AW$274="Claim", ROW(BM$176:BM$274)-MIN(ROW(BM$176:BM$274))+1, ""), ROW(O65))), "")</f>
        <v/>
      </c>
      <c r="BN342" s="1" t="str">
        <f t="array" ref="BN342">IFERROR(INDEX(BN$176:BN$274, SMALL(IF($AW$176:$AW$274="Claim", ROW(BN$176:BN$274)-MIN(ROW(BN$176:BN$274))+1, ""), ROW(P65))), "")</f>
        <v/>
      </c>
      <c r="BO342" s="1" t="str">
        <f t="array" ref="BO342">IFERROR(INDEX(BO$176:BO$274, SMALL(IF($AW$176:$AW$274="Claim", ROW(BO$176:BO$274)-MIN(ROW(BO$176:BO$274))+1, ""), ROW(Q65))), "")</f>
        <v/>
      </c>
      <c r="BP342" s="1" t="str">
        <f t="array" ref="BP342">IFERROR(INDEX(BP$176:BP$274, SMALL(IF($AW$176:$AW$274="Claim", ROW(BP$176:BP$274)-MIN(ROW(BP$176:BP$274))+1, ""), ROW(R65))), "")</f>
        <v/>
      </c>
      <c r="BQ342" s="1" t="str">
        <f t="array" ref="BQ342">IFERROR(INDEX(BQ$176:BQ$274, SMALL(IF($AW$176:$AW$274="Claim", ROW(BQ$176:BQ$274)-MIN(ROW(BQ$176:BQ$274))+1, ""), ROW(S65))), "")</f>
        <v/>
      </c>
      <c r="BR342" s="1" t="str">
        <f t="array" ref="BR342">IFERROR(INDEX(BR$176:BR$274, SMALL(IF($AW$176:$AW$274="Claim", ROW(BR$176:BR$274)-MIN(ROW(BR$176:BR$274))+1, ""), ROW(T65))), "")</f>
        <v/>
      </c>
      <c r="BS342" s="1" t="str">
        <f t="array" ref="BS342">IFERROR(INDEX(BS$176:BS$274, SMALL(IF($AW$176:$AW$274="Claim", ROW(BS$176:BS$274)-MIN(ROW(BS$176:BS$274))+1, ""), ROW(U65))), "")</f>
        <v/>
      </c>
      <c r="BT342" s="1" t="str">
        <f t="array" ref="BT342">IFERROR(INDEX(BT$176:BT$274, SMALL(IF($AW$176:$AW$274="Claim", ROW(BT$176:BT$274)-MIN(ROW(BT$176:BT$274))+1, ""), ROW(V65))), "")</f>
        <v/>
      </c>
      <c r="BU342" s="1" t="str">
        <f t="array" ref="BU342">IFERROR(INDEX(BU$176:BU$274, SMALL(IF($AW$176:$AW$274="Claim", ROW(BU$176:BU$274)-MIN(ROW(BU$176:BU$274))+1, ""), ROW(W65))), "")</f>
        <v/>
      </c>
      <c r="BV342" s="1" t="str">
        <f t="array" ref="BV342">IFERROR(INDEX(BV$176:BV$274, SMALL(IF($AW$176:$AW$274="Claim", ROW(BV$176:BV$274)-MIN(ROW(BV$176:BV$274))+1, ""), ROW(X65))), "")</f>
        <v/>
      </c>
      <c r="BW342" s="1" t="str">
        <f t="array" ref="BW342">IFERROR(INDEX(BW$176:BW$274, SMALL(IF($AW$176:$AW$274="Claim", ROW(BW$176:BW$274)-MIN(ROW(BW$176:BW$274))+1, ""), ROW(Y65))), "")</f>
        <v/>
      </c>
      <c r="BX342" s="1" t="str">
        <f t="array" ref="BX342">IFERROR(INDEX(BX$176:BX$274, SMALL(IF($AW$176:$AW$274="Claim", ROW(BX$176:BX$274)-MIN(ROW(BX$176:BX$274))+1, ""), ROW(Z65))), "")</f>
        <v/>
      </c>
      <c r="BY342" s="1" t="str">
        <f t="array" ref="BY342">IFERROR(INDEX(BY$176:BY$274, SMALL(IF($AW$176:$AW$274="Claim", ROW(BY$176:BY$274)-MIN(ROW(BY$176:BY$274))+1, ""), ROW(AA65))), "")</f>
        <v/>
      </c>
      <c r="BZ342" s="1" t="str">
        <f t="array" ref="BZ342">IFERROR(INDEX(BZ$176:BZ$274, SMALL(IF($AW$176:$AW$274="Claim", ROW(BZ$176:BZ$274)-MIN(ROW(BZ$176:BZ$274))+1, ""), ROW(AB65))), "")</f>
        <v/>
      </c>
      <c r="CA342" s="1" t="str">
        <f t="array" ref="CA342">IFERROR(INDEX(CA$176:CA$274, SMALL(IF($AW$176:$AW$274="Claim", ROW(CA$176:CA$274)-MIN(ROW(CA$176:CA$274))+1, ""), ROW(AC65))), "")</f>
        <v/>
      </c>
      <c r="CB342" s="1" t="str">
        <f t="array" ref="CB342">IFERROR(INDEX(CB$176:CB$274, SMALL(IF($AW$176:$AW$274="Claim", ROW(CB$176:CB$274)-MIN(ROW(CB$176:CB$274))+1, ""), ROW(AD65))), "")</f>
        <v/>
      </c>
      <c r="CC342" s="1" t="str">
        <f t="array" ref="CC342">IFERROR(INDEX(CC$176:CC$274, SMALL(IF($AW$176:$AW$274="Claim", ROW(CC$176:CC$274)-MIN(ROW(CC$176:CC$274))+1, ""), ROW(AE65))), "")</f>
        <v/>
      </c>
      <c r="CD342" s="1" t="str">
        <f t="array" ref="CD342">IFERROR(INDEX(CD$176:CD$274, SMALL(IF($AW$176:$AW$274="Claim", ROW(CD$176:CD$274)-MIN(ROW(CD$176:CD$274))+1, ""), ROW(AF65))), "")</f>
        <v/>
      </c>
      <c r="CE342" s="1" t="str">
        <f t="array" ref="CE342">IFERROR(INDEX(CE$176:CE$274, SMALL(IF($AW$176:$AW$274="Claim", ROW(CE$176:CE$274)-MIN(ROW(CE$176:CE$274))+1, ""), ROW(AG65))), "")</f>
        <v/>
      </c>
      <c r="CF342" s="1" t="str">
        <f t="array" ref="CF342">IFERROR(INDEX(CF$176:CF$274, SMALL(IF($AW$176:$AW$274="Claim", ROW(CF$176:CF$274)-MIN(ROW(CF$176:CF$274))+1, ""), ROW(AH65))), "")</f>
        <v/>
      </c>
      <c r="CG342" s="1" t="str">
        <f t="array" ref="CG342">IFERROR(INDEX(CG$176:CG$274, SMALL(IF($AW$176:$AW$274="Claim", ROW(CG$176:CG$274)-MIN(ROW(CG$176:CG$274))+1, ""), ROW(AI65))), "")</f>
        <v/>
      </c>
      <c r="CH342" s="1" t="str">
        <f t="array" ref="CH342">IFERROR(INDEX(CH$176:CH$274, SMALL(IF($AW$176:$AW$274="Claim", ROW(CH$176:CH$274)-MIN(ROW(CH$176:CH$274))+1, ""), ROW(AJ65))), "")</f>
        <v/>
      </c>
      <c r="CI342" s="1" t="str">
        <f t="array" ref="CI342">IFERROR(INDEX(CI$176:CI$274, SMALL(IF($AW$176:$AW$274="Claim", ROW(CI$176:CI$274)-MIN(ROW(CI$176:CI$274))+1, ""), ROW(AL65))), "")</f>
        <v/>
      </c>
    </row>
    <row r="343" spans="49:87" hidden="1" x14ac:dyDescent="0.2">
      <c r="AW343" s="1">
        <v>66</v>
      </c>
      <c r="AX343" s="288" t="str">
        <f t="array" ref="AX343">IFERROR(INDEX(AX$176:AX$274, SMALL(IF($AW$176:$AW$274="Claim", ROW(AX$176:AX$274)-MIN(ROW(AX$176:AX$274))+1, ""), ROW(A66))), "")</f>
        <v/>
      </c>
      <c r="AY343" s="288" t="str">
        <f t="array" ref="AY343">IFERROR(INDEX(AY$176:AY$274, SMALL(IF($AW$176:$AW$274="Claim", ROW(AY$176:AY$274)-MIN(ROW(AY$176:AY$274))+1, ""), ROW(B66))), "")</f>
        <v/>
      </c>
      <c r="AZ343" s="1" t="str">
        <f t="array" ref="AZ343">IFERROR(INDEX(AZ$176:AZ$278, SMALL(IF($AW$176:$AW$278="Claim", ROW(AZ$176:AZ$278)-MIN(ROW(AZ$176:AZ$278))+1, ""), ROW(B66))), "")</f>
        <v/>
      </c>
      <c r="BA343" s="1" t="str">
        <f t="array" ref="BA343">IFERROR(INDEX(BA$176:BA$274, SMALL(IF($AW$176:$AW$274="Claim", ROW(BA$176:BA$274)-MIN(ROW(BA$176:BA$274))+1, ""), ROW(C66))), "")</f>
        <v/>
      </c>
      <c r="BB343" s="1" t="str">
        <f t="array" ref="BB343">IFERROR(INDEX(BB$176:BB$274, SMALL(IF($AW$176:$AW$274="Claim", ROW(BB$176:BB$274)-MIN(ROW(BB$176:BB$274))+1, ""), ROW(D66))), "")</f>
        <v/>
      </c>
      <c r="BC343" s="1" t="str">
        <f t="array" ref="BC343">IFERROR(INDEX(BC$176:BC$274, SMALL(IF($AW$176:$AW$274="Claim", ROW(BC$176:BC$274)-MIN(ROW(BC$176:BC$274))+1, ""), ROW(E66))), "")</f>
        <v/>
      </c>
      <c r="BD343" s="1" t="str">
        <f t="array" ref="BD343">IFERROR(INDEX(BD$176:BD$274, SMALL(IF($AW$176:$AW$274="Claim", ROW(BD$176:BD$274)-MIN(ROW(BD$176:BD$274))+1, ""), ROW(F66))), "")</f>
        <v/>
      </c>
      <c r="BE343" s="1" t="str">
        <f t="array" ref="BE343">IFERROR(INDEX(BE$176:BE$274, SMALL(IF($AW$176:$AW$274="Claim", ROW(BE$176:BE$274)-MIN(ROW(BE$176:BE$274))+1, ""), ROW(G66))), "")</f>
        <v/>
      </c>
      <c r="BF343" s="1" t="str">
        <f t="array" ref="BF343">IFERROR(INDEX(BF$176:BF$274, SMALL(IF($AW$176:$AW$274="Claim", ROW(BF$176:BF$274)-MIN(ROW(BF$176:BF$274))+1, ""), ROW(H66))), "")</f>
        <v/>
      </c>
      <c r="BG343" s="1" t="str">
        <f t="array" ref="BG343">IFERROR(INDEX(BG$176:BG$274, SMALL(IF($AW$176:$AW$274="Claim", ROW(BG$176:BG$274)-MIN(ROW(BG$176:BG$274))+1, ""), ROW(I66))), "")</f>
        <v/>
      </c>
      <c r="BH343" s="1" t="str">
        <f t="array" ref="BH343">IFERROR(INDEX(BH$176:BH$274, SMALL(IF($AW$176:$AW$274="Claim", ROW(BH$176:BH$274)-MIN(ROW(BH$176:BH$274))+1, ""), ROW(J66))), "")</f>
        <v/>
      </c>
      <c r="BI343" s="1" t="str">
        <f t="array" ref="BI343">IFERROR(INDEX(BI$176:BI$274, SMALL(IF($AW$176:$AW$274="Claim", ROW(BI$176:BI$274)-MIN(ROW(BI$176:BI$274))+1, ""), ROW(K66))), "")</f>
        <v/>
      </c>
      <c r="BJ343" s="1" t="str">
        <f t="array" ref="BJ343">IFERROR(INDEX(BJ$176:BJ$274, SMALL(IF($AW$176:$AW$274="Claim", ROW(BJ$176:BJ$274)-MIN(ROW(BJ$176:BJ$274))+1, ""), ROW(L66))), "")</f>
        <v/>
      </c>
      <c r="BK343" s="1" t="str">
        <f t="array" ref="BK343">IFERROR(INDEX(BK$176:BK$274, SMALL(IF($AW$176:$AW$274="Claim", ROW(BK$176:BK$274)-MIN(ROW(BK$176:BK$274))+1, ""), ROW(M66))), "")</f>
        <v/>
      </c>
      <c r="BL343" s="1" t="str">
        <f t="array" ref="BL343">IFERROR(INDEX(BL$176:BL$274, SMALL(IF($AW$176:$AW$274="Claim", ROW(BL$176:BL$274)-MIN(ROW(BL$176:BL$274))+1, ""), ROW(N66))), "")</f>
        <v/>
      </c>
      <c r="BM343" s="1" t="str">
        <f t="array" ref="BM343">IFERROR(INDEX(BM$176:BM$274, SMALL(IF($AW$176:$AW$274="Claim", ROW(BM$176:BM$274)-MIN(ROW(BM$176:BM$274))+1, ""), ROW(O66))), "")</f>
        <v/>
      </c>
      <c r="BN343" s="1" t="str">
        <f t="array" ref="BN343">IFERROR(INDEX(BN$176:BN$274, SMALL(IF($AW$176:$AW$274="Claim", ROW(BN$176:BN$274)-MIN(ROW(BN$176:BN$274))+1, ""), ROW(P66))), "")</f>
        <v/>
      </c>
      <c r="BO343" s="1" t="str">
        <f t="array" ref="BO343">IFERROR(INDEX(BO$176:BO$274, SMALL(IF($AW$176:$AW$274="Claim", ROW(BO$176:BO$274)-MIN(ROW(BO$176:BO$274))+1, ""), ROW(Q66))), "")</f>
        <v/>
      </c>
      <c r="BP343" s="1" t="str">
        <f t="array" ref="BP343">IFERROR(INDEX(BP$176:BP$274, SMALL(IF($AW$176:$AW$274="Claim", ROW(BP$176:BP$274)-MIN(ROW(BP$176:BP$274))+1, ""), ROW(R66))), "")</f>
        <v/>
      </c>
      <c r="BQ343" s="1" t="str">
        <f t="array" ref="BQ343">IFERROR(INDEX(BQ$176:BQ$274, SMALL(IF($AW$176:$AW$274="Claim", ROW(BQ$176:BQ$274)-MIN(ROW(BQ$176:BQ$274))+1, ""), ROW(S66))), "")</f>
        <v/>
      </c>
      <c r="BR343" s="1" t="str">
        <f t="array" ref="BR343">IFERROR(INDEX(BR$176:BR$274, SMALL(IF($AW$176:$AW$274="Claim", ROW(BR$176:BR$274)-MIN(ROW(BR$176:BR$274))+1, ""), ROW(T66))), "")</f>
        <v/>
      </c>
      <c r="BS343" s="1" t="str">
        <f t="array" ref="BS343">IFERROR(INDEX(BS$176:BS$274, SMALL(IF($AW$176:$AW$274="Claim", ROW(BS$176:BS$274)-MIN(ROW(BS$176:BS$274))+1, ""), ROW(U66))), "")</f>
        <v/>
      </c>
      <c r="BT343" s="1" t="str">
        <f t="array" ref="BT343">IFERROR(INDEX(BT$176:BT$274, SMALL(IF($AW$176:$AW$274="Claim", ROW(BT$176:BT$274)-MIN(ROW(BT$176:BT$274))+1, ""), ROW(V66))), "")</f>
        <v/>
      </c>
      <c r="BU343" s="1" t="str">
        <f t="array" ref="BU343">IFERROR(INDEX(BU$176:BU$274, SMALL(IF($AW$176:$AW$274="Claim", ROW(BU$176:BU$274)-MIN(ROW(BU$176:BU$274))+1, ""), ROW(W66))), "")</f>
        <v/>
      </c>
      <c r="BV343" s="1" t="str">
        <f t="array" ref="BV343">IFERROR(INDEX(BV$176:BV$274, SMALL(IF($AW$176:$AW$274="Claim", ROW(BV$176:BV$274)-MIN(ROW(BV$176:BV$274))+1, ""), ROW(X66))), "")</f>
        <v/>
      </c>
      <c r="BW343" s="1" t="str">
        <f t="array" ref="BW343">IFERROR(INDEX(BW$176:BW$274, SMALL(IF($AW$176:$AW$274="Claim", ROW(BW$176:BW$274)-MIN(ROW(BW$176:BW$274))+1, ""), ROW(Y66))), "")</f>
        <v/>
      </c>
      <c r="BX343" s="1" t="str">
        <f t="array" ref="BX343">IFERROR(INDEX(BX$176:BX$274, SMALL(IF($AW$176:$AW$274="Claim", ROW(BX$176:BX$274)-MIN(ROW(BX$176:BX$274))+1, ""), ROW(Z66))), "")</f>
        <v/>
      </c>
      <c r="BY343" s="1" t="str">
        <f t="array" ref="BY343">IFERROR(INDEX(BY$176:BY$274, SMALL(IF($AW$176:$AW$274="Claim", ROW(BY$176:BY$274)-MIN(ROW(BY$176:BY$274))+1, ""), ROW(AA66))), "")</f>
        <v/>
      </c>
      <c r="BZ343" s="1" t="str">
        <f t="array" ref="BZ343">IFERROR(INDEX(BZ$176:BZ$274, SMALL(IF($AW$176:$AW$274="Claim", ROW(BZ$176:BZ$274)-MIN(ROW(BZ$176:BZ$274))+1, ""), ROW(AB66))), "")</f>
        <v/>
      </c>
      <c r="CA343" s="1" t="str">
        <f t="array" ref="CA343">IFERROR(INDEX(CA$176:CA$274, SMALL(IF($AW$176:$AW$274="Claim", ROW(CA$176:CA$274)-MIN(ROW(CA$176:CA$274))+1, ""), ROW(AC66))), "")</f>
        <v/>
      </c>
      <c r="CB343" s="1" t="str">
        <f t="array" ref="CB343">IFERROR(INDEX(CB$176:CB$274, SMALL(IF($AW$176:$AW$274="Claim", ROW(CB$176:CB$274)-MIN(ROW(CB$176:CB$274))+1, ""), ROW(AD66))), "")</f>
        <v/>
      </c>
      <c r="CC343" s="1" t="str">
        <f t="array" ref="CC343">IFERROR(INDEX(CC$176:CC$274, SMALL(IF($AW$176:$AW$274="Claim", ROW(CC$176:CC$274)-MIN(ROW(CC$176:CC$274))+1, ""), ROW(AE66))), "")</f>
        <v/>
      </c>
      <c r="CD343" s="1" t="str">
        <f t="array" ref="CD343">IFERROR(INDEX(CD$176:CD$274, SMALL(IF($AW$176:$AW$274="Claim", ROW(CD$176:CD$274)-MIN(ROW(CD$176:CD$274))+1, ""), ROW(AF66))), "")</f>
        <v/>
      </c>
      <c r="CE343" s="1" t="str">
        <f t="array" ref="CE343">IFERROR(INDEX(CE$176:CE$274, SMALL(IF($AW$176:$AW$274="Claim", ROW(CE$176:CE$274)-MIN(ROW(CE$176:CE$274))+1, ""), ROW(AG66))), "")</f>
        <v/>
      </c>
      <c r="CF343" s="1" t="str">
        <f t="array" ref="CF343">IFERROR(INDEX(CF$176:CF$274, SMALL(IF($AW$176:$AW$274="Claim", ROW(CF$176:CF$274)-MIN(ROW(CF$176:CF$274))+1, ""), ROW(AH66))), "")</f>
        <v/>
      </c>
      <c r="CG343" s="1" t="str">
        <f t="array" ref="CG343">IFERROR(INDEX(CG$176:CG$274, SMALL(IF($AW$176:$AW$274="Claim", ROW(CG$176:CG$274)-MIN(ROW(CG$176:CG$274))+1, ""), ROW(AI66))), "")</f>
        <v/>
      </c>
      <c r="CH343" s="1" t="str">
        <f t="array" ref="CH343">IFERROR(INDEX(CH$176:CH$274, SMALL(IF($AW$176:$AW$274="Claim", ROW(CH$176:CH$274)-MIN(ROW(CH$176:CH$274))+1, ""), ROW(AJ66))), "")</f>
        <v/>
      </c>
      <c r="CI343" s="1" t="str">
        <f t="array" ref="CI343">IFERROR(INDEX(CI$176:CI$274, SMALL(IF($AW$176:$AW$274="Claim", ROW(CI$176:CI$274)-MIN(ROW(CI$176:CI$274))+1, ""), ROW(AL66))), "")</f>
        <v/>
      </c>
    </row>
    <row r="344" spans="49:87" hidden="1" x14ac:dyDescent="0.2">
      <c r="AW344" s="1">
        <v>67</v>
      </c>
      <c r="AX344" s="288" t="str">
        <f t="array" ref="AX344">IFERROR(INDEX(AX$176:AX$274, SMALL(IF($AW$176:$AW$274="Claim", ROW(AX$176:AX$274)-MIN(ROW(AX$176:AX$274))+1, ""), ROW(A67))), "")</f>
        <v/>
      </c>
      <c r="AY344" s="288" t="str">
        <f t="array" ref="AY344">IFERROR(INDEX(AY$176:AY$274, SMALL(IF($AW$176:$AW$274="Claim", ROW(AY$176:AY$274)-MIN(ROW(AY$176:AY$274))+1, ""), ROW(B67))), "")</f>
        <v/>
      </c>
      <c r="AZ344" s="1" t="str">
        <f t="array" ref="AZ344">IFERROR(INDEX(AZ$176:AZ$278, SMALL(IF($AW$176:$AW$278="Claim", ROW(AZ$176:AZ$278)-MIN(ROW(AZ$176:AZ$278))+1, ""), ROW(B67))), "")</f>
        <v/>
      </c>
      <c r="BA344" s="1" t="str">
        <f t="array" ref="BA344">IFERROR(INDEX(BA$176:BA$274, SMALL(IF($AW$176:$AW$274="Claim", ROW(BA$176:BA$274)-MIN(ROW(BA$176:BA$274))+1, ""), ROW(C67))), "")</f>
        <v/>
      </c>
      <c r="BB344" s="1" t="str">
        <f t="array" ref="BB344">IFERROR(INDEX(BB$176:BB$274, SMALL(IF($AW$176:$AW$274="Claim", ROW(BB$176:BB$274)-MIN(ROW(BB$176:BB$274))+1, ""), ROW(D67))), "")</f>
        <v/>
      </c>
      <c r="BC344" s="1" t="str">
        <f t="array" ref="BC344">IFERROR(INDEX(BC$176:BC$274, SMALL(IF($AW$176:$AW$274="Claim", ROW(BC$176:BC$274)-MIN(ROW(BC$176:BC$274))+1, ""), ROW(E67))), "")</f>
        <v/>
      </c>
      <c r="BD344" s="1" t="str">
        <f t="array" ref="BD344">IFERROR(INDEX(BD$176:BD$274, SMALL(IF($AW$176:$AW$274="Claim", ROW(BD$176:BD$274)-MIN(ROW(BD$176:BD$274))+1, ""), ROW(F67))), "")</f>
        <v/>
      </c>
      <c r="BE344" s="1" t="str">
        <f t="array" ref="BE344">IFERROR(INDEX(BE$176:BE$274, SMALL(IF($AW$176:$AW$274="Claim", ROW(BE$176:BE$274)-MIN(ROW(BE$176:BE$274))+1, ""), ROW(G67))), "")</f>
        <v/>
      </c>
      <c r="BF344" s="1" t="str">
        <f t="array" ref="BF344">IFERROR(INDEX(BF$176:BF$274, SMALL(IF($AW$176:$AW$274="Claim", ROW(BF$176:BF$274)-MIN(ROW(BF$176:BF$274))+1, ""), ROW(H67))), "")</f>
        <v/>
      </c>
      <c r="BG344" s="1" t="str">
        <f t="array" ref="BG344">IFERROR(INDEX(BG$176:BG$274, SMALL(IF($AW$176:$AW$274="Claim", ROW(BG$176:BG$274)-MIN(ROW(BG$176:BG$274))+1, ""), ROW(I67))), "")</f>
        <v/>
      </c>
      <c r="BH344" s="1" t="str">
        <f t="array" ref="BH344">IFERROR(INDEX(BH$176:BH$274, SMALL(IF($AW$176:$AW$274="Claim", ROW(BH$176:BH$274)-MIN(ROW(BH$176:BH$274))+1, ""), ROW(J67))), "")</f>
        <v/>
      </c>
      <c r="BI344" s="1" t="str">
        <f t="array" ref="BI344">IFERROR(INDEX(BI$176:BI$274, SMALL(IF($AW$176:$AW$274="Claim", ROW(BI$176:BI$274)-MIN(ROW(BI$176:BI$274))+1, ""), ROW(K67))), "")</f>
        <v/>
      </c>
      <c r="BJ344" s="1" t="str">
        <f t="array" ref="BJ344">IFERROR(INDEX(BJ$176:BJ$274, SMALL(IF($AW$176:$AW$274="Claim", ROW(BJ$176:BJ$274)-MIN(ROW(BJ$176:BJ$274))+1, ""), ROW(L67))), "")</f>
        <v/>
      </c>
      <c r="BK344" s="1" t="str">
        <f t="array" ref="BK344">IFERROR(INDEX(BK$176:BK$274, SMALL(IF($AW$176:$AW$274="Claim", ROW(BK$176:BK$274)-MIN(ROW(BK$176:BK$274))+1, ""), ROW(M67))), "")</f>
        <v/>
      </c>
      <c r="BL344" s="1" t="str">
        <f t="array" ref="BL344">IFERROR(INDEX(BL$176:BL$274, SMALL(IF($AW$176:$AW$274="Claim", ROW(BL$176:BL$274)-MIN(ROW(BL$176:BL$274))+1, ""), ROW(N67))), "")</f>
        <v/>
      </c>
      <c r="BM344" s="1" t="str">
        <f t="array" ref="BM344">IFERROR(INDEX(BM$176:BM$274, SMALL(IF($AW$176:$AW$274="Claim", ROW(BM$176:BM$274)-MIN(ROW(BM$176:BM$274))+1, ""), ROW(O67))), "")</f>
        <v/>
      </c>
      <c r="BN344" s="1" t="str">
        <f t="array" ref="BN344">IFERROR(INDEX(BN$176:BN$274, SMALL(IF($AW$176:$AW$274="Claim", ROW(BN$176:BN$274)-MIN(ROW(BN$176:BN$274))+1, ""), ROW(P67))), "")</f>
        <v/>
      </c>
      <c r="BO344" s="1" t="str">
        <f t="array" ref="BO344">IFERROR(INDEX(BO$176:BO$274, SMALL(IF($AW$176:$AW$274="Claim", ROW(BO$176:BO$274)-MIN(ROW(BO$176:BO$274))+1, ""), ROW(Q67))), "")</f>
        <v/>
      </c>
      <c r="BP344" s="1" t="str">
        <f t="array" ref="BP344">IFERROR(INDEX(BP$176:BP$274, SMALL(IF($AW$176:$AW$274="Claim", ROW(BP$176:BP$274)-MIN(ROW(BP$176:BP$274))+1, ""), ROW(R67))), "")</f>
        <v/>
      </c>
      <c r="BQ344" s="1" t="str">
        <f t="array" ref="BQ344">IFERROR(INDEX(BQ$176:BQ$274, SMALL(IF($AW$176:$AW$274="Claim", ROW(BQ$176:BQ$274)-MIN(ROW(BQ$176:BQ$274))+1, ""), ROW(S67))), "")</f>
        <v/>
      </c>
      <c r="BR344" s="1" t="str">
        <f t="array" ref="BR344">IFERROR(INDEX(BR$176:BR$274, SMALL(IF($AW$176:$AW$274="Claim", ROW(BR$176:BR$274)-MIN(ROW(BR$176:BR$274))+1, ""), ROW(T67))), "")</f>
        <v/>
      </c>
      <c r="BS344" s="1" t="str">
        <f t="array" ref="BS344">IFERROR(INDEX(BS$176:BS$274, SMALL(IF($AW$176:$AW$274="Claim", ROW(BS$176:BS$274)-MIN(ROW(BS$176:BS$274))+1, ""), ROW(U67))), "")</f>
        <v/>
      </c>
      <c r="BT344" s="1" t="str">
        <f t="array" ref="BT344">IFERROR(INDEX(BT$176:BT$274, SMALL(IF($AW$176:$AW$274="Claim", ROW(BT$176:BT$274)-MIN(ROW(BT$176:BT$274))+1, ""), ROW(V67))), "")</f>
        <v/>
      </c>
      <c r="BU344" s="1" t="str">
        <f t="array" ref="BU344">IFERROR(INDEX(BU$176:BU$274, SMALL(IF($AW$176:$AW$274="Claim", ROW(BU$176:BU$274)-MIN(ROW(BU$176:BU$274))+1, ""), ROW(W67))), "")</f>
        <v/>
      </c>
      <c r="BV344" s="1" t="str">
        <f t="array" ref="BV344">IFERROR(INDEX(BV$176:BV$274, SMALL(IF($AW$176:$AW$274="Claim", ROW(BV$176:BV$274)-MIN(ROW(BV$176:BV$274))+1, ""), ROW(X67))), "")</f>
        <v/>
      </c>
      <c r="BW344" s="1" t="str">
        <f t="array" ref="BW344">IFERROR(INDEX(BW$176:BW$274, SMALL(IF($AW$176:$AW$274="Claim", ROW(BW$176:BW$274)-MIN(ROW(BW$176:BW$274))+1, ""), ROW(Y67))), "")</f>
        <v/>
      </c>
      <c r="BX344" s="1" t="str">
        <f t="array" ref="BX344">IFERROR(INDEX(BX$176:BX$274, SMALL(IF($AW$176:$AW$274="Claim", ROW(BX$176:BX$274)-MIN(ROW(BX$176:BX$274))+1, ""), ROW(Z67))), "")</f>
        <v/>
      </c>
      <c r="BY344" s="1" t="str">
        <f t="array" ref="BY344">IFERROR(INDEX(BY$176:BY$274, SMALL(IF($AW$176:$AW$274="Claim", ROW(BY$176:BY$274)-MIN(ROW(BY$176:BY$274))+1, ""), ROW(AA67))), "")</f>
        <v/>
      </c>
      <c r="BZ344" s="1" t="str">
        <f t="array" ref="BZ344">IFERROR(INDEX(BZ$176:BZ$274, SMALL(IF($AW$176:$AW$274="Claim", ROW(BZ$176:BZ$274)-MIN(ROW(BZ$176:BZ$274))+1, ""), ROW(AB67))), "")</f>
        <v/>
      </c>
      <c r="CA344" s="1" t="str">
        <f t="array" ref="CA344">IFERROR(INDEX(CA$176:CA$274, SMALL(IF($AW$176:$AW$274="Claim", ROW(CA$176:CA$274)-MIN(ROW(CA$176:CA$274))+1, ""), ROW(AC67))), "")</f>
        <v/>
      </c>
      <c r="CB344" s="1" t="str">
        <f t="array" ref="CB344">IFERROR(INDEX(CB$176:CB$274, SMALL(IF($AW$176:$AW$274="Claim", ROW(CB$176:CB$274)-MIN(ROW(CB$176:CB$274))+1, ""), ROW(AD67))), "")</f>
        <v/>
      </c>
      <c r="CC344" s="1" t="str">
        <f t="array" ref="CC344">IFERROR(INDEX(CC$176:CC$274, SMALL(IF($AW$176:$AW$274="Claim", ROW(CC$176:CC$274)-MIN(ROW(CC$176:CC$274))+1, ""), ROW(AE67))), "")</f>
        <v/>
      </c>
      <c r="CD344" s="1" t="str">
        <f t="array" ref="CD344">IFERROR(INDEX(CD$176:CD$274, SMALL(IF($AW$176:$AW$274="Claim", ROW(CD$176:CD$274)-MIN(ROW(CD$176:CD$274))+1, ""), ROW(AF67))), "")</f>
        <v/>
      </c>
      <c r="CE344" s="1" t="str">
        <f t="array" ref="CE344">IFERROR(INDEX(CE$176:CE$274, SMALL(IF($AW$176:$AW$274="Claim", ROW(CE$176:CE$274)-MIN(ROW(CE$176:CE$274))+1, ""), ROW(AG67))), "")</f>
        <v/>
      </c>
      <c r="CF344" s="1" t="str">
        <f t="array" ref="CF344">IFERROR(INDEX(CF$176:CF$274, SMALL(IF($AW$176:$AW$274="Claim", ROW(CF$176:CF$274)-MIN(ROW(CF$176:CF$274))+1, ""), ROW(AH67))), "")</f>
        <v/>
      </c>
      <c r="CG344" s="1" t="str">
        <f t="array" ref="CG344">IFERROR(INDEX(CG$176:CG$274, SMALL(IF($AW$176:$AW$274="Claim", ROW(CG$176:CG$274)-MIN(ROW(CG$176:CG$274))+1, ""), ROW(AI67))), "")</f>
        <v/>
      </c>
      <c r="CH344" s="1" t="str">
        <f t="array" ref="CH344">IFERROR(INDEX(CH$176:CH$274, SMALL(IF($AW$176:$AW$274="Claim", ROW(CH$176:CH$274)-MIN(ROW(CH$176:CH$274))+1, ""), ROW(AJ67))), "")</f>
        <v/>
      </c>
      <c r="CI344" s="1" t="str">
        <f t="array" ref="CI344">IFERROR(INDEX(CI$176:CI$274, SMALL(IF($AW$176:$AW$274="Claim", ROW(CI$176:CI$274)-MIN(ROW(CI$176:CI$274))+1, ""), ROW(AL67))), "")</f>
        <v/>
      </c>
    </row>
    <row r="345" spans="49:87" hidden="1" x14ac:dyDescent="0.2">
      <c r="AW345" s="1">
        <v>68</v>
      </c>
      <c r="AX345" s="288" t="str">
        <f t="array" ref="AX345">IFERROR(INDEX(AX$176:AX$274, SMALL(IF($AW$176:$AW$274="Claim", ROW(AX$176:AX$274)-MIN(ROW(AX$176:AX$274))+1, ""), ROW(A68))), "")</f>
        <v/>
      </c>
      <c r="AY345" s="288" t="str">
        <f t="array" ref="AY345">IFERROR(INDEX(AY$176:AY$274, SMALL(IF($AW$176:$AW$274="Claim", ROW(AY$176:AY$274)-MIN(ROW(AY$176:AY$274))+1, ""), ROW(B68))), "")</f>
        <v/>
      </c>
      <c r="AZ345" s="1" t="str">
        <f t="array" ref="AZ345">IFERROR(INDEX(AZ$176:AZ$278, SMALL(IF($AW$176:$AW$278="Claim", ROW(AZ$176:AZ$278)-MIN(ROW(AZ$176:AZ$278))+1, ""), ROW(B68))), "")</f>
        <v/>
      </c>
      <c r="BA345" s="1" t="str">
        <f t="array" ref="BA345">IFERROR(INDEX(BA$176:BA$274, SMALL(IF($AW$176:$AW$274="Claim", ROW(BA$176:BA$274)-MIN(ROW(BA$176:BA$274))+1, ""), ROW(C68))), "")</f>
        <v/>
      </c>
      <c r="BB345" s="1" t="str">
        <f t="array" ref="BB345">IFERROR(INDEX(BB$176:BB$274, SMALL(IF($AW$176:$AW$274="Claim", ROW(BB$176:BB$274)-MIN(ROW(BB$176:BB$274))+1, ""), ROW(D68))), "")</f>
        <v/>
      </c>
      <c r="BC345" s="1" t="str">
        <f t="array" ref="BC345">IFERROR(INDEX(BC$176:BC$274, SMALL(IF($AW$176:$AW$274="Claim", ROW(BC$176:BC$274)-MIN(ROW(BC$176:BC$274))+1, ""), ROW(E68))), "")</f>
        <v/>
      </c>
      <c r="BD345" s="1" t="str">
        <f t="array" ref="BD345">IFERROR(INDEX(BD$176:BD$274, SMALL(IF($AW$176:$AW$274="Claim", ROW(BD$176:BD$274)-MIN(ROW(BD$176:BD$274))+1, ""), ROW(F68))), "")</f>
        <v/>
      </c>
      <c r="BE345" s="1" t="str">
        <f t="array" ref="BE345">IFERROR(INDEX(BE$176:BE$274, SMALL(IF($AW$176:$AW$274="Claim", ROW(BE$176:BE$274)-MIN(ROW(BE$176:BE$274))+1, ""), ROW(G68))), "")</f>
        <v/>
      </c>
      <c r="BF345" s="1" t="str">
        <f t="array" ref="BF345">IFERROR(INDEX(BF$176:BF$274, SMALL(IF($AW$176:$AW$274="Claim", ROW(BF$176:BF$274)-MIN(ROW(BF$176:BF$274))+1, ""), ROW(H68))), "")</f>
        <v/>
      </c>
      <c r="BG345" s="1" t="str">
        <f t="array" ref="BG345">IFERROR(INDEX(BG$176:BG$274, SMALL(IF($AW$176:$AW$274="Claim", ROW(BG$176:BG$274)-MIN(ROW(BG$176:BG$274))+1, ""), ROW(I68))), "")</f>
        <v/>
      </c>
      <c r="BH345" s="1" t="str">
        <f t="array" ref="BH345">IFERROR(INDEX(BH$176:BH$274, SMALL(IF($AW$176:$AW$274="Claim", ROW(BH$176:BH$274)-MIN(ROW(BH$176:BH$274))+1, ""), ROW(J68))), "")</f>
        <v/>
      </c>
      <c r="BI345" s="1" t="str">
        <f t="array" ref="BI345">IFERROR(INDEX(BI$176:BI$274, SMALL(IF($AW$176:$AW$274="Claim", ROW(BI$176:BI$274)-MIN(ROW(BI$176:BI$274))+1, ""), ROW(K68))), "")</f>
        <v/>
      </c>
      <c r="BJ345" s="1" t="str">
        <f t="array" ref="BJ345">IFERROR(INDEX(BJ$176:BJ$274, SMALL(IF($AW$176:$AW$274="Claim", ROW(BJ$176:BJ$274)-MIN(ROW(BJ$176:BJ$274))+1, ""), ROW(L68))), "")</f>
        <v/>
      </c>
      <c r="BK345" s="1" t="str">
        <f t="array" ref="BK345">IFERROR(INDEX(BK$176:BK$274, SMALL(IF($AW$176:$AW$274="Claim", ROW(BK$176:BK$274)-MIN(ROW(BK$176:BK$274))+1, ""), ROW(M68))), "")</f>
        <v/>
      </c>
      <c r="BL345" s="1" t="str">
        <f t="array" ref="BL345">IFERROR(INDEX(BL$176:BL$274, SMALL(IF($AW$176:$AW$274="Claim", ROW(BL$176:BL$274)-MIN(ROW(BL$176:BL$274))+1, ""), ROW(N68))), "")</f>
        <v/>
      </c>
      <c r="BM345" s="1" t="str">
        <f t="array" ref="BM345">IFERROR(INDEX(BM$176:BM$274, SMALL(IF($AW$176:$AW$274="Claim", ROW(BM$176:BM$274)-MIN(ROW(BM$176:BM$274))+1, ""), ROW(O68))), "")</f>
        <v/>
      </c>
      <c r="BN345" s="1" t="str">
        <f t="array" ref="BN345">IFERROR(INDEX(BN$176:BN$274, SMALL(IF($AW$176:$AW$274="Claim", ROW(BN$176:BN$274)-MIN(ROW(BN$176:BN$274))+1, ""), ROW(P68))), "")</f>
        <v/>
      </c>
      <c r="BO345" s="1" t="str">
        <f t="array" ref="BO345">IFERROR(INDEX(BO$176:BO$274, SMALL(IF($AW$176:$AW$274="Claim", ROW(BO$176:BO$274)-MIN(ROW(BO$176:BO$274))+1, ""), ROW(Q68))), "")</f>
        <v/>
      </c>
      <c r="BP345" s="1" t="str">
        <f t="array" ref="BP345">IFERROR(INDEX(BP$176:BP$274, SMALL(IF($AW$176:$AW$274="Claim", ROW(BP$176:BP$274)-MIN(ROW(BP$176:BP$274))+1, ""), ROW(R68))), "")</f>
        <v/>
      </c>
      <c r="BQ345" s="1" t="str">
        <f t="array" ref="BQ345">IFERROR(INDEX(BQ$176:BQ$274, SMALL(IF($AW$176:$AW$274="Claim", ROW(BQ$176:BQ$274)-MIN(ROW(BQ$176:BQ$274))+1, ""), ROW(S68))), "")</f>
        <v/>
      </c>
      <c r="BR345" s="1" t="str">
        <f t="array" ref="BR345">IFERROR(INDEX(BR$176:BR$274, SMALL(IF($AW$176:$AW$274="Claim", ROW(BR$176:BR$274)-MIN(ROW(BR$176:BR$274))+1, ""), ROW(T68))), "")</f>
        <v/>
      </c>
      <c r="BS345" s="1" t="str">
        <f t="array" ref="BS345">IFERROR(INDEX(BS$176:BS$274, SMALL(IF($AW$176:$AW$274="Claim", ROW(BS$176:BS$274)-MIN(ROW(BS$176:BS$274))+1, ""), ROW(U68))), "")</f>
        <v/>
      </c>
      <c r="BT345" s="1" t="str">
        <f t="array" ref="BT345">IFERROR(INDEX(BT$176:BT$274, SMALL(IF($AW$176:$AW$274="Claim", ROW(BT$176:BT$274)-MIN(ROW(BT$176:BT$274))+1, ""), ROW(V68))), "")</f>
        <v/>
      </c>
      <c r="BU345" s="1" t="str">
        <f t="array" ref="BU345">IFERROR(INDEX(BU$176:BU$274, SMALL(IF($AW$176:$AW$274="Claim", ROW(BU$176:BU$274)-MIN(ROW(BU$176:BU$274))+1, ""), ROW(W68))), "")</f>
        <v/>
      </c>
      <c r="BV345" s="1" t="str">
        <f t="array" ref="BV345">IFERROR(INDEX(BV$176:BV$274, SMALL(IF($AW$176:$AW$274="Claim", ROW(BV$176:BV$274)-MIN(ROW(BV$176:BV$274))+1, ""), ROW(X68))), "")</f>
        <v/>
      </c>
      <c r="BW345" s="1" t="str">
        <f t="array" ref="BW345">IFERROR(INDEX(BW$176:BW$274, SMALL(IF($AW$176:$AW$274="Claim", ROW(BW$176:BW$274)-MIN(ROW(BW$176:BW$274))+1, ""), ROW(Y68))), "")</f>
        <v/>
      </c>
      <c r="BX345" s="1" t="str">
        <f t="array" ref="BX345">IFERROR(INDEX(BX$176:BX$274, SMALL(IF($AW$176:$AW$274="Claim", ROW(BX$176:BX$274)-MIN(ROW(BX$176:BX$274))+1, ""), ROW(Z68))), "")</f>
        <v/>
      </c>
      <c r="BY345" s="1" t="str">
        <f t="array" ref="BY345">IFERROR(INDEX(BY$176:BY$274, SMALL(IF($AW$176:$AW$274="Claim", ROW(BY$176:BY$274)-MIN(ROW(BY$176:BY$274))+1, ""), ROW(AA68))), "")</f>
        <v/>
      </c>
      <c r="BZ345" s="1" t="str">
        <f t="array" ref="BZ345">IFERROR(INDEX(BZ$176:BZ$274, SMALL(IF($AW$176:$AW$274="Claim", ROW(BZ$176:BZ$274)-MIN(ROW(BZ$176:BZ$274))+1, ""), ROW(AB68))), "")</f>
        <v/>
      </c>
      <c r="CA345" s="1" t="str">
        <f t="array" ref="CA345">IFERROR(INDEX(CA$176:CA$274, SMALL(IF($AW$176:$AW$274="Claim", ROW(CA$176:CA$274)-MIN(ROW(CA$176:CA$274))+1, ""), ROW(AC68))), "")</f>
        <v/>
      </c>
      <c r="CB345" s="1" t="str">
        <f t="array" ref="CB345">IFERROR(INDEX(CB$176:CB$274, SMALL(IF($AW$176:$AW$274="Claim", ROW(CB$176:CB$274)-MIN(ROW(CB$176:CB$274))+1, ""), ROW(AD68))), "")</f>
        <v/>
      </c>
      <c r="CC345" s="1" t="str">
        <f t="array" ref="CC345">IFERROR(INDEX(CC$176:CC$274, SMALL(IF($AW$176:$AW$274="Claim", ROW(CC$176:CC$274)-MIN(ROW(CC$176:CC$274))+1, ""), ROW(AE68))), "")</f>
        <v/>
      </c>
      <c r="CD345" s="1" t="str">
        <f t="array" ref="CD345">IFERROR(INDEX(CD$176:CD$274, SMALL(IF($AW$176:$AW$274="Claim", ROW(CD$176:CD$274)-MIN(ROW(CD$176:CD$274))+1, ""), ROW(AF68))), "")</f>
        <v/>
      </c>
      <c r="CE345" s="1" t="str">
        <f t="array" ref="CE345">IFERROR(INDEX(CE$176:CE$274, SMALL(IF($AW$176:$AW$274="Claim", ROW(CE$176:CE$274)-MIN(ROW(CE$176:CE$274))+1, ""), ROW(AG68))), "")</f>
        <v/>
      </c>
      <c r="CF345" s="1" t="str">
        <f t="array" ref="CF345">IFERROR(INDEX(CF$176:CF$274, SMALL(IF($AW$176:$AW$274="Claim", ROW(CF$176:CF$274)-MIN(ROW(CF$176:CF$274))+1, ""), ROW(AH68))), "")</f>
        <v/>
      </c>
      <c r="CG345" s="1" t="str">
        <f t="array" ref="CG345">IFERROR(INDEX(CG$176:CG$274, SMALL(IF($AW$176:$AW$274="Claim", ROW(CG$176:CG$274)-MIN(ROW(CG$176:CG$274))+1, ""), ROW(AI68))), "")</f>
        <v/>
      </c>
      <c r="CH345" s="1" t="str">
        <f t="array" ref="CH345">IFERROR(INDEX(CH$176:CH$274, SMALL(IF($AW$176:$AW$274="Claim", ROW(CH$176:CH$274)-MIN(ROW(CH$176:CH$274))+1, ""), ROW(AJ68))), "")</f>
        <v/>
      </c>
      <c r="CI345" s="1" t="str">
        <f t="array" ref="CI345">IFERROR(INDEX(CI$176:CI$274, SMALL(IF($AW$176:$AW$274="Claim", ROW(CI$176:CI$274)-MIN(ROW(CI$176:CI$274))+1, ""), ROW(AL68))), "")</f>
        <v/>
      </c>
    </row>
    <row r="346" spans="49:87" hidden="1" x14ac:dyDescent="0.2">
      <c r="AW346" s="1">
        <v>69</v>
      </c>
      <c r="AX346" s="288" t="str">
        <f t="array" ref="AX346">IFERROR(INDEX(AX$176:AX$274, SMALL(IF($AW$176:$AW$274="Claim", ROW(AX$176:AX$274)-MIN(ROW(AX$176:AX$274))+1, ""), ROW(A69))), "")</f>
        <v/>
      </c>
      <c r="AY346" s="288" t="str">
        <f t="array" ref="AY346">IFERROR(INDEX(AY$176:AY$274, SMALL(IF($AW$176:$AW$274="Claim", ROW(AY$176:AY$274)-MIN(ROW(AY$176:AY$274))+1, ""), ROW(B69))), "")</f>
        <v/>
      </c>
      <c r="AZ346" s="1" t="str">
        <f t="array" ref="AZ346">IFERROR(INDEX(AZ$176:AZ$278, SMALL(IF($AW$176:$AW$278="Claim", ROW(AZ$176:AZ$278)-MIN(ROW(AZ$176:AZ$278))+1, ""), ROW(B69))), "")</f>
        <v/>
      </c>
      <c r="BA346" s="1" t="str">
        <f t="array" ref="BA346">IFERROR(INDEX(BA$176:BA$274, SMALL(IF($AW$176:$AW$274="Claim", ROW(BA$176:BA$274)-MIN(ROW(BA$176:BA$274))+1, ""), ROW(C69))), "")</f>
        <v/>
      </c>
      <c r="BB346" s="1" t="str">
        <f t="array" ref="BB346">IFERROR(INDEX(BB$176:BB$274, SMALL(IF($AW$176:$AW$274="Claim", ROW(BB$176:BB$274)-MIN(ROW(BB$176:BB$274))+1, ""), ROW(D69))), "")</f>
        <v/>
      </c>
      <c r="BC346" s="1" t="str">
        <f t="array" ref="BC346">IFERROR(INDEX(BC$176:BC$274, SMALL(IF($AW$176:$AW$274="Claim", ROW(BC$176:BC$274)-MIN(ROW(BC$176:BC$274))+1, ""), ROW(E69))), "")</f>
        <v/>
      </c>
      <c r="BD346" s="1" t="str">
        <f t="array" ref="BD346">IFERROR(INDEX(BD$176:BD$274, SMALL(IF($AW$176:$AW$274="Claim", ROW(BD$176:BD$274)-MIN(ROW(BD$176:BD$274))+1, ""), ROW(F69))), "")</f>
        <v/>
      </c>
      <c r="BE346" s="1" t="str">
        <f t="array" ref="BE346">IFERROR(INDEX(BE$176:BE$274, SMALL(IF($AW$176:$AW$274="Claim", ROW(BE$176:BE$274)-MIN(ROW(BE$176:BE$274))+1, ""), ROW(G69))), "")</f>
        <v/>
      </c>
      <c r="BF346" s="1" t="str">
        <f t="array" ref="BF346">IFERROR(INDEX(BF$176:BF$274, SMALL(IF($AW$176:$AW$274="Claim", ROW(BF$176:BF$274)-MIN(ROW(BF$176:BF$274))+1, ""), ROW(H69))), "")</f>
        <v/>
      </c>
      <c r="BG346" s="1" t="str">
        <f t="array" ref="BG346">IFERROR(INDEX(BG$176:BG$274, SMALL(IF($AW$176:$AW$274="Claim", ROW(BG$176:BG$274)-MIN(ROW(BG$176:BG$274))+1, ""), ROW(I69))), "")</f>
        <v/>
      </c>
      <c r="BH346" s="1" t="str">
        <f t="array" ref="BH346">IFERROR(INDEX(BH$176:BH$274, SMALL(IF($AW$176:$AW$274="Claim", ROW(BH$176:BH$274)-MIN(ROW(BH$176:BH$274))+1, ""), ROW(J69))), "")</f>
        <v/>
      </c>
      <c r="BI346" s="1" t="str">
        <f t="array" ref="BI346">IFERROR(INDEX(BI$176:BI$274, SMALL(IF($AW$176:$AW$274="Claim", ROW(BI$176:BI$274)-MIN(ROW(BI$176:BI$274))+1, ""), ROW(K69))), "")</f>
        <v/>
      </c>
      <c r="BJ346" s="1" t="str">
        <f t="array" ref="BJ346">IFERROR(INDEX(BJ$176:BJ$274, SMALL(IF($AW$176:$AW$274="Claim", ROW(BJ$176:BJ$274)-MIN(ROW(BJ$176:BJ$274))+1, ""), ROW(L69))), "")</f>
        <v/>
      </c>
      <c r="BK346" s="1" t="str">
        <f t="array" ref="BK346">IFERROR(INDEX(BK$176:BK$274, SMALL(IF($AW$176:$AW$274="Claim", ROW(BK$176:BK$274)-MIN(ROW(BK$176:BK$274))+1, ""), ROW(M69))), "")</f>
        <v/>
      </c>
      <c r="BL346" s="1" t="str">
        <f t="array" ref="BL346">IFERROR(INDEX(BL$176:BL$274, SMALL(IF($AW$176:$AW$274="Claim", ROW(BL$176:BL$274)-MIN(ROW(BL$176:BL$274))+1, ""), ROW(N69))), "")</f>
        <v/>
      </c>
      <c r="BM346" s="1" t="str">
        <f t="array" ref="BM346">IFERROR(INDEX(BM$176:BM$274, SMALL(IF($AW$176:$AW$274="Claim", ROW(BM$176:BM$274)-MIN(ROW(BM$176:BM$274))+1, ""), ROW(O69))), "")</f>
        <v/>
      </c>
      <c r="BN346" s="1" t="str">
        <f t="array" ref="BN346">IFERROR(INDEX(BN$176:BN$274, SMALL(IF($AW$176:$AW$274="Claim", ROW(BN$176:BN$274)-MIN(ROW(BN$176:BN$274))+1, ""), ROW(P69))), "")</f>
        <v/>
      </c>
      <c r="BO346" s="1" t="str">
        <f t="array" ref="BO346">IFERROR(INDEX(BO$176:BO$274, SMALL(IF($AW$176:$AW$274="Claim", ROW(BO$176:BO$274)-MIN(ROW(BO$176:BO$274))+1, ""), ROW(Q69))), "")</f>
        <v/>
      </c>
      <c r="BP346" s="1" t="str">
        <f t="array" ref="BP346">IFERROR(INDEX(BP$176:BP$274, SMALL(IF($AW$176:$AW$274="Claim", ROW(BP$176:BP$274)-MIN(ROW(BP$176:BP$274))+1, ""), ROW(R69))), "")</f>
        <v/>
      </c>
      <c r="BQ346" s="1" t="str">
        <f t="array" ref="BQ346">IFERROR(INDEX(BQ$176:BQ$274, SMALL(IF($AW$176:$AW$274="Claim", ROW(BQ$176:BQ$274)-MIN(ROW(BQ$176:BQ$274))+1, ""), ROW(S69))), "")</f>
        <v/>
      </c>
      <c r="BR346" s="1" t="str">
        <f t="array" ref="BR346">IFERROR(INDEX(BR$176:BR$274, SMALL(IF($AW$176:$AW$274="Claim", ROW(BR$176:BR$274)-MIN(ROW(BR$176:BR$274))+1, ""), ROW(T69))), "")</f>
        <v/>
      </c>
      <c r="BS346" s="1" t="str">
        <f t="array" ref="BS346">IFERROR(INDEX(BS$176:BS$274, SMALL(IF($AW$176:$AW$274="Claim", ROW(BS$176:BS$274)-MIN(ROW(BS$176:BS$274))+1, ""), ROW(U69))), "")</f>
        <v/>
      </c>
      <c r="BT346" s="1" t="str">
        <f t="array" ref="BT346">IFERROR(INDEX(BT$176:BT$274, SMALL(IF($AW$176:$AW$274="Claim", ROW(BT$176:BT$274)-MIN(ROW(BT$176:BT$274))+1, ""), ROW(V69))), "")</f>
        <v/>
      </c>
      <c r="BU346" s="1" t="str">
        <f t="array" ref="BU346">IFERROR(INDEX(BU$176:BU$274, SMALL(IF($AW$176:$AW$274="Claim", ROW(BU$176:BU$274)-MIN(ROW(BU$176:BU$274))+1, ""), ROW(W69))), "")</f>
        <v/>
      </c>
      <c r="BV346" s="1" t="str">
        <f t="array" ref="BV346">IFERROR(INDEX(BV$176:BV$274, SMALL(IF($AW$176:$AW$274="Claim", ROW(BV$176:BV$274)-MIN(ROW(BV$176:BV$274))+1, ""), ROW(X69))), "")</f>
        <v/>
      </c>
      <c r="BW346" s="1" t="str">
        <f t="array" ref="BW346">IFERROR(INDEX(BW$176:BW$274, SMALL(IF($AW$176:$AW$274="Claim", ROW(BW$176:BW$274)-MIN(ROW(BW$176:BW$274))+1, ""), ROW(Y69))), "")</f>
        <v/>
      </c>
      <c r="BX346" s="1" t="str">
        <f t="array" ref="BX346">IFERROR(INDEX(BX$176:BX$274, SMALL(IF($AW$176:$AW$274="Claim", ROW(BX$176:BX$274)-MIN(ROW(BX$176:BX$274))+1, ""), ROW(Z69))), "")</f>
        <v/>
      </c>
      <c r="BY346" s="1" t="str">
        <f t="array" ref="BY346">IFERROR(INDEX(BY$176:BY$274, SMALL(IF($AW$176:$AW$274="Claim", ROW(BY$176:BY$274)-MIN(ROW(BY$176:BY$274))+1, ""), ROW(AA69))), "")</f>
        <v/>
      </c>
      <c r="BZ346" s="1" t="str">
        <f t="array" ref="BZ346">IFERROR(INDEX(BZ$176:BZ$274, SMALL(IF($AW$176:$AW$274="Claim", ROW(BZ$176:BZ$274)-MIN(ROW(BZ$176:BZ$274))+1, ""), ROW(AB69))), "")</f>
        <v/>
      </c>
      <c r="CA346" s="1" t="str">
        <f t="array" ref="CA346">IFERROR(INDEX(CA$176:CA$274, SMALL(IF($AW$176:$AW$274="Claim", ROW(CA$176:CA$274)-MIN(ROW(CA$176:CA$274))+1, ""), ROW(AC69))), "")</f>
        <v/>
      </c>
      <c r="CB346" s="1" t="str">
        <f t="array" ref="CB346">IFERROR(INDEX(CB$176:CB$274, SMALL(IF($AW$176:$AW$274="Claim", ROW(CB$176:CB$274)-MIN(ROW(CB$176:CB$274))+1, ""), ROW(AD69))), "")</f>
        <v/>
      </c>
      <c r="CC346" s="1" t="str">
        <f t="array" ref="CC346">IFERROR(INDEX(CC$176:CC$274, SMALL(IF($AW$176:$AW$274="Claim", ROW(CC$176:CC$274)-MIN(ROW(CC$176:CC$274))+1, ""), ROW(AE69))), "")</f>
        <v/>
      </c>
      <c r="CD346" s="1" t="str">
        <f t="array" ref="CD346">IFERROR(INDEX(CD$176:CD$274, SMALL(IF($AW$176:$AW$274="Claim", ROW(CD$176:CD$274)-MIN(ROW(CD$176:CD$274))+1, ""), ROW(AF69))), "")</f>
        <v/>
      </c>
      <c r="CE346" s="1" t="str">
        <f t="array" ref="CE346">IFERROR(INDEX(CE$176:CE$274, SMALL(IF($AW$176:$AW$274="Claim", ROW(CE$176:CE$274)-MIN(ROW(CE$176:CE$274))+1, ""), ROW(AG69))), "")</f>
        <v/>
      </c>
      <c r="CF346" s="1" t="str">
        <f t="array" ref="CF346">IFERROR(INDEX(CF$176:CF$274, SMALL(IF($AW$176:$AW$274="Claim", ROW(CF$176:CF$274)-MIN(ROW(CF$176:CF$274))+1, ""), ROW(AH69))), "")</f>
        <v/>
      </c>
      <c r="CG346" s="1" t="str">
        <f t="array" ref="CG346">IFERROR(INDEX(CG$176:CG$274, SMALL(IF($AW$176:$AW$274="Claim", ROW(CG$176:CG$274)-MIN(ROW(CG$176:CG$274))+1, ""), ROW(AI69))), "")</f>
        <v/>
      </c>
      <c r="CH346" s="1" t="str">
        <f t="array" ref="CH346">IFERROR(INDEX(CH$176:CH$274, SMALL(IF($AW$176:$AW$274="Claim", ROW(CH$176:CH$274)-MIN(ROW(CH$176:CH$274))+1, ""), ROW(AJ69))), "")</f>
        <v/>
      </c>
      <c r="CI346" s="1" t="str">
        <f t="array" ref="CI346">IFERROR(INDEX(CI$176:CI$274, SMALL(IF($AW$176:$AW$274="Claim", ROW(CI$176:CI$274)-MIN(ROW(CI$176:CI$274))+1, ""), ROW(AL69))), "")</f>
        <v/>
      </c>
    </row>
    <row r="347" spans="49:87" hidden="1" x14ac:dyDescent="0.2">
      <c r="AW347" s="1">
        <v>70</v>
      </c>
      <c r="AX347" s="288" t="str">
        <f t="array" ref="AX347">IFERROR(INDEX(AX$176:AX$274, SMALL(IF($AW$176:$AW$274="Claim", ROW(AX$176:AX$274)-MIN(ROW(AX$176:AX$274))+1, ""), ROW(A70))), "")</f>
        <v/>
      </c>
      <c r="AY347" s="288" t="str">
        <f t="array" ref="AY347">IFERROR(INDEX(AY$176:AY$274, SMALL(IF($AW$176:$AW$274="Claim", ROW(AY$176:AY$274)-MIN(ROW(AY$176:AY$274))+1, ""), ROW(B70))), "")</f>
        <v/>
      </c>
      <c r="AZ347" s="1" t="str">
        <f t="array" ref="AZ347">IFERROR(INDEX(AZ$176:AZ$278, SMALL(IF($AW$176:$AW$278="Claim", ROW(AZ$176:AZ$278)-MIN(ROW(AZ$176:AZ$278))+1, ""), ROW(B70))), "")</f>
        <v/>
      </c>
      <c r="BA347" s="1" t="str">
        <f t="array" ref="BA347">IFERROR(INDEX(BA$176:BA$274, SMALL(IF($AW$176:$AW$274="Claim", ROW(BA$176:BA$274)-MIN(ROW(BA$176:BA$274))+1, ""), ROW(C70))), "")</f>
        <v/>
      </c>
      <c r="BB347" s="1" t="str">
        <f t="array" ref="BB347">IFERROR(INDEX(BB$176:BB$274, SMALL(IF($AW$176:$AW$274="Claim", ROW(BB$176:BB$274)-MIN(ROW(BB$176:BB$274))+1, ""), ROW(D70))), "")</f>
        <v/>
      </c>
      <c r="BC347" s="1" t="str">
        <f t="array" ref="BC347">IFERROR(INDEX(BC$176:BC$274, SMALL(IF($AW$176:$AW$274="Claim", ROW(BC$176:BC$274)-MIN(ROW(BC$176:BC$274))+1, ""), ROW(E70))), "")</f>
        <v/>
      </c>
      <c r="BD347" s="1" t="str">
        <f t="array" ref="BD347">IFERROR(INDEX(BD$176:BD$274, SMALL(IF($AW$176:$AW$274="Claim", ROW(BD$176:BD$274)-MIN(ROW(BD$176:BD$274))+1, ""), ROW(F70))), "")</f>
        <v/>
      </c>
      <c r="BE347" s="1" t="str">
        <f t="array" ref="BE347">IFERROR(INDEX(BE$176:BE$274, SMALL(IF($AW$176:$AW$274="Claim", ROW(BE$176:BE$274)-MIN(ROW(BE$176:BE$274))+1, ""), ROW(G70))), "")</f>
        <v/>
      </c>
      <c r="BF347" s="1" t="str">
        <f t="array" ref="BF347">IFERROR(INDEX(BF$176:BF$274, SMALL(IF($AW$176:$AW$274="Claim", ROW(BF$176:BF$274)-MIN(ROW(BF$176:BF$274))+1, ""), ROW(H70))), "")</f>
        <v/>
      </c>
      <c r="BG347" s="1" t="str">
        <f t="array" ref="BG347">IFERROR(INDEX(BG$176:BG$274, SMALL(IF($AW$176:$AW$274="Claim", ROW(BG$176:BG$274)-MIN(ROW(BG$176:BG$274))+1, ""), ROW(I70))), "")</f>
        <v/>
      </c>
      <c r="BH347" s="1" t="str">
        <f t="array" ref="BH347">IFERROR(INDEX(BH$176:BH$274, SMALL(IF($AW$176:$AW$274="Claim", ROW(BH$176:BH$274)-MIN(ROW(BH$176:BH$274))+1, ""), ROW(J70))), "")</f>
        <v/>
      </c>
      <c r="BI347" s="1" t="str">
        <f t="array" ref="BI347">IFERROR(INDEX(BI$176:BI$274, SMALL(IF($AW$176:$AW$274="Claim", ROW(BI$176:BI$274)-MIN(ROW(BI$176:BI$274))+1, ""), ROW(K70))), "")</f>
        <v/>
      </c>
      <c r="BJ347" s="1" t="str">
        <f t="array" ref="BJ347">IFERROR(INDEX(BJ$176:BJ$274, SMALL(IF($AW$176:$AW$274="Claim", ROW(BJ$176:BJ$274)-MIN(ROW(BJ$176:BJ$274))+1, ""), ROW(L70))), "")</f>
        <v/>
      </c>
      <c r="BK347" s="1" t="str">
        <f t="array" ref="BK347">IFERROR(INDEX(BK$176:BK$274, SMALL(IF($AW$176:$AW$274="Claim", ROW(BK$176:BK$274)-MIN(ROW(BK$176:BK$274))+1, ""), ROW(M70))), "")</f>
        <v/>
      </c>
      <c r="BL347" s="1" t="str">
        <f t="array" ref="BL347">IFERROR(INDEX(BL$176:BL$274, SMALL(IF($AW$176:$AW$274="Claim", ROW(BL$176:BL$274)-MIN(ROW(BL$176:BL$274))+1, ""), ROW(N70))), "")</f>
        <v/>
      </c>
      <c r="BM347" s="1" t="str">
        <f t="array" ref="BM347">IFERROR(INDEX(BM$176:BM$274, SMALL(IF($AW$176:$AW$274="Claim", ROW(BM$176:BM$274)-MIN(ROW(BM$176:BM$274))+1, ""), ROW(O70))), "")</f>
        <v/>
      </c>
      <c r="BN347" s="1" t="str">
        <f t="array" ref="BN347">IFERROR(INDEX(BN$176:BN$274, SMALL(IF($AW$176:$AW$274="Claim", ROW(BN$176:BN$274)-MIN(ROW(BN$176:BN$274))+1, ""), ROW(P70))), "")</f>
        <v/>
      </c>
      <c r="BO347" s="1" t="str">
        <f t="array" ref="BO347">IFERROR(INDEX(BO$176:BO$274, SMALL(IF($AW$176:$AW$274="Claim", ROW(BO$176:BO$274)-MIN(ROW(BO$176:BO$274))+1, ""), ROW(Q70))), "")</f>
        <v/>
      </c>
      <c r="BP347" s="1" t="str">
        <f t="array" ref="BP347">IFERROR(INDEX(BP$176:BP$274, SMALL(IF($AW$176:$AW$274="Claim", ROW(BP$176:BP$274)-MIN(ROW(BP$176:BP$274))+1, ""), ROW(R70))), "")</f>
        <v/>
      </c>
      <c r="BQ347" s="1" t="str">
        <f t="array" ref="BQ347">IFERROR(INDEX(BQ$176:BQ$274, SMALL(IF($AW$176:$AW$274="Claim", ROW(BQ$176:BQ$274)-MIN(ROW(BQ$176:BQ$274))+1, ""), ROW(S70))), "")</f>
        <v/>
      </c>
      <c r="BR347" s="1" t="str">
        <f t="array" ref="BR347">IFERROR(INDEX(BR$176:BR$274, SMALL(IF($AW$176:$AW$274="Claim", ROW(BR$176:BR$274)-MIN(ROW(BR$176:BR$274))+1, ""), ROW(T70))), "")</f>
        <v/>
      </c>
      <c r="BS347" s="1" t="str">
        <f t="array" ref="BS347">IFERROR(INDEX(BS$176:BS$274, SMALL(IF($AW$176:$AW$274="Claim", ROW(BS$176:BS$274)-MIN(ROW(BS$176:BS$274))+1, ""), ROW(U70))), "")</f>
        <v/>
      </c>
      <c r="BT347" s="1" t="str">
        <f t="array" ref="BT347">IFERROR(INDEX(BT$176:BT$274, SMALL(IF($AW$176:$AW$274="Claim", ROW(BT$176:BT$274)-MIN(ROW(BT$176:BT$274))+1, ""), ROW(V70))), "")</f>
        <v/>
      </c>
      <c r="BU347" s="1" t="str">
        <f t="array" ref="BU347">IFERROR(INDEX(BU$176:BU$274, SMALL(IF($AW$176:$AW$274="Claim", ROW(BU$176:BU$274)-MIN(ROW(BU$176:BU$274))+1, ""), ROW(W70))), "")</f>
        <v/>
      </c>
      <c r="BV347" s="1" t="str">
        <f t="array" ref="BV347">IFERROR(INDEX(BV$176:BV$274, SMALL(IF($AW$176:$AW$274="Claim", ROW(BV$176:BV$274)-MIN(ROW(BV$176:BV$274))+1, ""), ROW(X70))), "")</f>
        <v/>
      </c>
      <c r="BW347" s="1" t="str">
        <f t="array" ref="BW347">IFERROR(INDEX(BW$176:BW$274, SMALL(IF($AW$176:$AW$274="Claim", ROW(BW$176:BW$274)-MIN(ROW(BW$176:BW$274))+1, ""), ROW(Y70))), "")</f>
        <v/>
      </c>
      <c r="BX347" s="1" t="str">
        <f t="array" ref="BX347">IFERROR(INDEX(BX$176:BX$274, SMALL(IF($AW$176:$AW$274="Claim", ROW(BX$176:BX$274)-MIN(ROW(BX$176:BX$274))+1, ""), ROW(Z70))), "")</f>
        <v/>
      </c>
      <c r="BY347" s="1" t="str">
        <f t="array" ref="BY347">IFERROR(INDEX(BY$176:BY$274, SMALL(IF($AW$176:$AW$274="Claim", ROW(BY$176:BY$274)-MIN(ROW(BY$176:BY$274))+1, ""), ROW(AA70))), "")</f>
        <v/>
      </c>
      <c r="BZ347" s="1" t="str">
        <f t="array" ref="BZ347">IFERROR(INDEX(BZ$176:BZ$274, SMALL(IF($AW$176:$AW$274="Claim", ROW(BZ$176:BZ$274)-MIN(ROW(BZ$176:BZ$274))+1, ""), ROW(AB70))), "")</f>
        <v/>
      </c>
      <c r="CA347" s="1" t="str">
        <f t="array" ref="CA347">IFERROR(INDEX(CA$176:CA$274, SMALL(IF($AW$176:$AW$274="Claim", ROW(CA$176:CA$274)-MIN(ROW(CA$176:CA$274))+1, ""), ROW(AC70))), "")</f>
        <v/>
      </c>
      <c r="CB347" s="1" t="str">
        <f t="array" ref="CB347">IFERROR(INDEX(CB$176:CB$274, SMALL(IF($AW$176:$AW$274="Claim", ROW(CB$176:CB$274)-MIN(ROW(CB$176:CB$274))+1, ""), ROW(AD70))), "")</f>
        <v/>
      </c>
      <c r="CC347" s="1" t="str">
        <f t="array" ref="CC347">IFERROR(INDEX(CC$176:CC$274, SMALL(IF($AW$176:$AW$274="Claim", ROW(CC$176:CC$274)-MIN(ROW(CC$176:CC$274))+1, ""), ROW(AE70))), "")</f>
        <v/>
      </c>
      <c r="CD347" s="1" t="str">
        <f t="array" ref="CD347">IFERROR(INDEX(CD$176:CD$274, SMALL(IF($AW$176:$AW$274="Claim", ROW(CD$176:CD$274)-MIN(ROW(CD$176:CD$274))+1, ""), ROW(AF70))), "")</f>
        <v/>
      </c>
      <c r="CE347" s="1" t="str">
        <f t="array" ref="CE347">IFERROR(INDEX(CE$176:CE$274, SMALL(IF($AW$176:$AW$274="Claim", ROW(CE$176:CE$274)-MIN(ROW(CE$176:CE$274))+1, ""), ROW(AG70))), "")</f>
        <v/>
      </c>
      <c r="CF347" s="1" t="str">
        <f t="array" ref="CF347">IFERROR(INDEX(CF$176:CF$274, SMALL(IF($AW$176:$AW$274="Claim", ROW(CF$176:CF$274)-MIN(ROW(CF$176:CF$274))+1, ""), ROW(AH70))), "")</f>
        <v/>
      </c>
      <c r="CG347" s="1" t="str">
        <f t="array" ref="CG347">IFERROR(INDEX(CG$176:CG$274, SMALL(IF($AW$176:$AW$274="Claim", ROW(CG$176:CG$274)-MIN(ROW(CG$176:CG$274))+1, ""), ROW(AI70))), "")</f>
        <v/>
      </c>
      <c r="CH347" s="1" t="str">
        <f t="array" ref="CH347">IFERROR(INDEX(CH$176:CH$274, SMALL(IF($AW$176:$AW$274="Claim", ROW(CH$176:CH$274)-MIN(ROW(CH$176:CH$274))+1, ""), ROW(AJ70))), "")</f>
        <v/>
      </c>
      <c r="CI347" s="1" t="str">
        <f t="array" ref="CI347">IFERROR(INDEX(CI$176:CI$274, SMALL(IF($AW$176:$AW$274="Claim", ROW(CI$176:CI$274)-MIN(ROW(CI$176:CI$274))+1, ""), ROW(AL70))), "")</f>
        <v/>
      </c>
    </row>
    <row r="348" spans="49:87" hidden="1" x14ac:dyDescent="0.2">
      <c r="AW348" s="1">
        <v>71</v>
      </c>
      <c r="AX348" s="288" t="str">
        <f t="array" ref="AX348">IFERROR(INDEX(AX$176:AX$274, SMALL(IF($AW$176:$AW$274="Claim", ROW(AX$176:AX$274)-MIN(ROW(AX$176:AX$274))+1, ""), ROW(A71))), "")</f>
        <v/>
      </c>
      <c r="AY348" s="288" t="str">
        <f t="array" ref="AY348">IFERROR(INDEX(AY$176:AY$274, SMALL(IF($AW$176:$AW$274="Claim", ROW(AY$176:AY$274)-MIN(ROW(AY$176:AY$274))+1, ""), ROW(B71))), "")</f>
        <v/>
      </c>
      <c r="AZ348" s="1" t="str">
        <f t="array" ref="AZ348">IFERROR(INDEX(AZ$176:AZ$278, SMALL(IF($AW$176:$AW$278="Claim", ROW(AZ$176:AZ$278)-MIN(ROW(AZ$176:AZ$278))+1, ""), ROW(B71))), "")</f>
        <v/>
      </c>
      <c r="BA348" s="1" t="str">
        <f t="array" ref="BA348">IFERROR(INDEX(BA$176:BA$274, SMALL(IF($AW$176:$AW$274="Claim", ROW(BA$176:BA$274)-MIN(ROW(BA$176:BA$274))+1, ""), ROW(C71))), "")</f>
        <v/>
      </c>
      <c r="BB348" s="1" t="str">
        <f t="array" ref="BB348">IFERROR(INDEX(BB$176:BB$274, SMALL(IF($AW$176:$AW$274="Claim", ROW(BB$176:BB$274)-MIN(ROW(BB$176:BB$274))+1, ""), ROW(D71))), "")</f>
        <v/>
      </c>
      <c r="BC348" s="1" t="str">
        <f t="array" ref="BC348">IFERROR(INDEX(BC$176:BC$274, SMALL(IF($AW$176:$AW$274="Claim", ROW(BC$176:BC$274)-MIN(ROW(BC$176:BC$274))+1, ""), ROW(E71))), "")</f>
        <v/>
      </c>
      <c r="BD348" s="1" t="str">
        <f t="array" ref="BD348">IFERROR(INDEX(BD$176:BD$274, SMALL(IF($AW$176:$AW$274="Claim", ROW(BD$176:BD$274)-MIN(ROW(BD$176:BD$274))+1, ""), ROW(F71))), "")</f>
        <v/>
      </c>
      <c r="BE348" s="1" t="str">
        <f t="array" ref="BE348">IFERROR(INDEX(BE$176:BE$274, SMALL(IF($AW$176:$AW$274="Claim", ROW(BE$176:BE$274)-MIN(ROW(BE$176:BE$274))+1, ""), ROW(G71))), "")</f>
        <v/>
      </c>
      <c r="BF348" s="1" t="str">
        <f t="array" ref="BF348">IFERROR(INDEX(BF$176:BF$274, SMALL(IF($AW$176:$AW$274="Claim", ROW(BF$176:BF$274)-MIN(ROW(BF$176:BF$274))+1, ""), ROW(H71))), "")</f>
        <v/>
      </c>
      <c r="BG348" s="1" t="str">
        <f t="array" ref="BG348">IFERROR(INDEX(BG$176:BG$274, SMALL(IF($AW$176:$AW$274="Claim", ROW(BG$176:BG$274)-MIN(ROW(BG$176:BG$274))+1, ""), ROW(I71))), "")</f>
        <v/>
      </c>
      <c r="BH348" s="1" t="str">
        <f t="array" ref="BH348">IFERROR(INDEX(BH$176:BH$274, SMALL(IF($AW$176:$AW$274="Claim", ROW(BH$176:BH$274)-MIN(ROW(BH$176:BH$274))+1, ""), ROW(J71))), "")</f>
        <v/>
      </c>
      <c r="BI348" s="1" t="str">
        <f t="array" ref="BI348">IFERROR(INDEX(BI$176:BI$274, SMALL(IF($AW$176:$AW$274="Claim", ROW(BI$176:BI$274)-MIN(ROW(BI$176:BI$274))+1, ""), ROW(K71))), "")</f>
        <v/>
      </c>
      <c r="BJ348" s="1" t="str">
        <f t="array" ref="BJ348">IFERROR(INDEX(BJ$176:BJ$274, SMALL(IF($AW$176:$AW$274="Claim", ROW(BJ$176:BJ$274)-MIN(ROW(BJ$176:BJ$274))+1, ""), ROW(L71))), "")</f>
        <v/>
      </c>
      <c r="BK348" s="1" t="str">
        <f t="array" ref="BK348">IFERROR(INDEX(BK$176:BK$274, SMALL(IF($AW$176:$AW$274="Claim", ROW(BK$176:BK$274)-MIN(ROW(BK$176:BK$274))+1, ""), ROW(M71))), "")</f>
        <v/>
      </c>
      <c r="BL348" s="1" t="str">
        <f t="array" ref="BL348">IFERROR(INDEX(BL$176:BL$274, SMALL(IF($AW$176:$AW$274="Claim", ROW(BL$176:BL$274)-MIN(ROW(BL$176:BL$274))+1, ""), ROW(N71))), "")</f>
        <v/>
      </c>
      <c r="BM348" s="1" t="str">
        <f t="array" ref="BM348">IFERROR(INDEX(BM$176:BM$274, SMALL(IF($AW$176:$AW$274="Claim", ROW(BM$176:BM$274)-MIN(ROW(BM$176:BM$274))+1, ""), ROW(O71))), "")</f>
        <v/>
      </c>
      <c r="BN348" s="1" t="str">
        <f t="array" ref="BN348">IFERROR(INDEX(BN$176:BN$274, SMALL(IF($AW$176:$AW$274="Claim", ROW(BN$176:BN$274)-MIN(ROW(BN$176:BN$274))+1, ""), ROW(P71))), "")</f>
        <v/>
      </c>
      <c r="BO348" s="1" t="str">
        <f t="array" ref="BO348">IFERROR(INDEX(BO$176:BO$274, SMALL(IF($AW$176:$AW$274="Claim", ROW(BO$176:BO$274)-MIN(ROW(BO$176:BO$274))+1, ""), ROW(Q71))), "")</f>
        <v/>
      </c>
      <c r="BP348" s="1" t="str">
        <f t="array" ref="BP348">IFERROR(INDEX(BP$176:BP$274, SMALL(IF($AW$176:$AW$274="Claim", ROW(BP$176:BP$274)-MIN(ROW(BP$176:BP$274))+1, ""), ROW(R71))), "")</f>
        <v/>
      </c>
      <c r="BQ348" s="1" t="str">
        <f t="array" ref="BQ348">IFERROR(INDEX(BQ$176:BQ$274, SMALL(IF($AW$176:$AW$274="Claim", ROW(BQ$176:BQ$274)-MIN(ROW(BQ$176:BQ$274))+1, ""), ROW(S71))), "")</f>
        <v/>
      </c>
      <c r="BR348" s="1" t="str">
        <f t="array" ref="BR348">IFERROR(INDEX(BR$176:BR$274, SMALL(IF($AW$176:$AW$274="Claim", ROW(BR$176:BR$274)-MIN(ROW(BR$176:BR$274))+1, ""), ROW(T71))), "")</f>
        <v/>
      </c>
      <c r="BS348" s="1" t="str">
        <f t="array" ref="BS348">IFERROR(INDEX(BS$176:BS$274, SMALL(IF($AW$176:$AW$274="Claim", ROW(BS$176:BS$274)-MIN(ROW(BS$176:BS$274))+1, ""), ROW(U71))), "")</f>
        <v/>
      </c>
      <c r="BT348" s="1" t="str">
        <f t="array" ref="BT348">IFERROR(INDEX(BT$176:BT$274, SMALL(IF($AW$176:$AW$274="Claim", ROW(BT$176:BT$274)-MIN(ROW(BT$176:BT$274))+1, ""), ROW(V71))), "")</f>
        <v/>
      </c>
      <c r="BU348" s="1" t="str">
        <f t="array" ref="BU348">IFERROR(INDEX(BU$176:BU$274, SMALL(IF($AW$176:$AW$274="Claim", ROW(BU$176:BU$274)-MIN(ROW(BU$176:BU$274))+1, ""), ROW(W71))), "")</f>
        <v/>
      </c>
      <c r="BV348" s="1" t="str">
        <f t="array" ref="BV348">IFERROR(INDEX(BV$176:BV$274, SMALL(IF($AW$176:$AW$274="Claim", ROW(BV$176:BV$274)-MIN(ROW(BV$176:BV$274))+1, ""), ROW(X71))), "")</f>
        <v/>
      </c>
      <c r="BW348" s="1" t="str">
        <f t="array" ref="BW348">IFERROR(INDEX(BW$176:BW$274, SMALL(IF($AW$176:$AW$274="Claim", ROW(BW$176:BW$274)-MIN(ROW(BW$176:BW$274))+1, ""), ROW(Y71))), "")</f>
        <v/>
      </c>
      <c r="BX348" s="1" t="str">
        <f t="array" ref="BX348">IFERROR(INDEX(BX$176:BX$274, SMALL(IF($AW$176:$AW$274="Claim", ROW(BX$176:BX$274)-MIN(ROW(BX$176:BX$274))+1, ""), ROW(Z71))), "")</f>
        <v/>
      </c>
      <c r="BY348" s="1" t="str">
        <f t="array" ref="BY348">IFERROR(INDEX(BY$176:BY$274, SMALL(IF($AW$176:$AW$274="Claim", ROW(BY$176:BY$274)-MIN(ROW(BY$176:BY$274))+1, ""), ROW(AA71))), "")</f>
        <v/>
      </c>
      <c r="BZ348" s="1" t="str">
        <f t="array" ref="BZ348">IFERROR(INDEX(BZ$176:BZ$274, SMALL(IF($AW$176:$AW$274="Claim", ROW(BZ$176:BZ$274)-MIN(ROW(BZ$176:BZ$274))+1, ""), ROW(AB71))), "")</f>
        <v/>
      </c>
      <c r="CA348" s="1" t="str">
        <f t="array" ref="CA348">IFERROR(INDEX(CA$176:CA$274, SMALL(IF($AW$176:$AW$274="Claim", ROW(CA$176:CA$274)-MIN(ROW(CA$176:CA$274))+1, ""), ROW(AC71))), "")</f>
        <v/>
      </c>
      <c r="CB348" s="1" t="str">
        <f t="array" ref="CB348">IFERROR(INDEX(CB$176:CB$274, SMALL(IF($AW$176:$AW$274="Claim", ROW(CB$176:CB$274)-MIN(ROW(CB$176:CB$274))+1, ""), ROW(AD71))), "")</f>
        <v/>
      </c>
      <c r="CC348" s="1" t="str">
        <f t="array" ref="CC348">IFERROR(INDEX(CC$176:CC$274, SMALL(IF($AW$176:$AW$274="Claim", ROW(CC$176:CC$274)-MIN(ROW(CC$176:CC$274))+1, ""), ROW(AE71))), "")</f>
        <v/>
      </c>
      <c r="CD348" s="1" t="str">
        <f t="array" ref="CD348">IFERROR(INDEX(CD$176:CD$274, SMALL(IF($AW$176:$AW$274="Claim", ROW(CD$176:CD$274)-MIN(ROW(CD$176:CD$274))+1, ""), ROW(AF71))), "")</f>
        <v/>
      </c>
      <c r="CE348" s="1" t="str">
        <f t="array" ref="CE348">IFERROR(INDEX(CE$176:CE$274, SMALL(IF($AW$176:$AW$274="Claim", ROW(CE$176:CE$274)-MIN(ROW(CE$176:CE$274))+1, ""), ROW(AG71))), "")</f>
        <v/>
      </c>
      <c r="CF348" s="1" t="str">
        <f t="array" ref="CF348">IFERROR(INDEX(CF$176:CF$274, SMALL(IF($AW$176:$AW$274="Claim", ROW(CF$176:CF$274)-MIN(ROW(CF$176:CF$274))+1, ""), ROW(AH71))), "")</f>
        <v/>
      </c>
      <c r="CG348" s="1" t="str">
        <f t="array" ref="CG348">IFERROR(INDEX(CG$176:CG$274, SMALL(IF($AW$176:$AW$274="Claim", ROW(CG$176:CG$274)-MIN(ROW(CG$176:CG$274))+1, ""), ROW(AI71))), "")</f>
        <v/>
      </c>
      <c r="CH348" s="1" t="str">
        <f t="array" ref="CH348">IFERROR(INDEX(CH$176:CH$274, SMALL(IF($AW$176:$AW$274="Claim", ROW(CH$176:CH$274)-MIN(ROW(CH$176:CH$274))+1, ""), ROW(AJ71))), "")</f>
        <v/>
      </c>
      <c r="CI348" s="1" t="str">
        <f t="array" ref="CI348">IFERROR(INDEX(CI$176:CI$274, SMALL(IF($AW$176:$AW$274="Claim", ROW(CI$176:CI$274)-MIN(ROW(CI$176:CI$274))+1, ""), ROW(AL71))), "")</f>
        <v/>
      </c>
    </row>
    <row r="349" spans="49:87" hidden="1" x14ac:dyDescent="0.2">
      <c r="AW349" s="1">
        <v>72</v>
      </c>
      <c r="AX349" s="288" t="str">
        <f t="array" ref="AX349">IFERROR(INDEX(AX$176:AX$274, SMALL(IF($AW$176:$AW$274="Claim", ROW(AX$176:AX$274)-MIN(ROW(AX$176:AX$274))+1, ""), ROW(A72))), "")</f>
        <v/>
      </c>
      <c r="AY349" s="288" t="str">
        <f t="array" ref="AY349">IFERROR(INDEX(AY$176:AY$274, SMALL(IF($AW$176:$AW$274="Claim", ROW(AY$176:AY$274)-MIN(ROW(AY$176:AY$274))+1, ""), ROW(B72))), "")</f>
        <v/>
      </c>
      <c r="AZ349" s="1" t="str">
        <f t="array" ref="AZ349">IFERROR(INDEX(AZ$176:AZ$278, SMALL(IF($AW$176:$AW$278="Claim", ROW(AZ$176:AZ$278)-MIN(ROW(AZ$176:AZ$278))+1, ""), ROW(B72))), "")</f>
        <v/>
      </c>
      <c r="BA349" s="1" t="str">
        <f t="array" ref="BA349">IFERROR(INDEX(BA$176:BA$274, SMALL(IF($AW$176:$AW$274="Claim", ROW(BA$176:BA$274)-MIN(ROW(BA$176:BA$274))+1, ""), ROW(C72))), "")</f>
        <v/>
      </c>
      <c r="BB349" s="1" t="str">
        <f t="array" ref="BB349">IFERROR(INDEX(BB$176:BB$274, SMALL(IF($AW$176:$AW$274="Claim", ROW(BB$176:BB$274)-MIN(ROW(BB$176:BB$274))+1, ""), ROW(D72))), "")</f>
        <v/>
      </c>
      <c r="BC349" s="1" t="str">
        <f t="array" ref="BC349">IFERROR(INDEX(BC$176:BC$274, SMALL(IF($AW$176:$AW$274="Claim", ROW(BC$176:BC$274)-MIN(ROW(BC$176:BC$274))+1, ""), ROW(E72))), "")</f>
        <v/>
      </c>
      <c r="BD349" s="1" t="str">
        <f t="array" ref="BD349">IFERROR(INDEX(BD$176:BD$274, SMALL(IF($AW$176:$AW$274="Claim", ROW(BD$176:BD$274)-MIN(ROW(BD$176:BD$274))+1, ""), ROW(F72))), "")</f>
        <v/>
      </c>
      <c r="BE349" s="1" t="str">
        <f t="array" ref="BE349">IFERROR(INDEX(BE$176:BE$274, SMALL(IF($AW$176:$AW$274="Claim", ROW(BE$176:BE$274)-MIN(ROW(BE$176:BE$274))+1, ""), ROW(G72))), "")</f>
        <v/>
      </c>
      <c r="BF349" s="1" t="str">
        <f t="array" ref="BF349">IFERROR(INDEX(BF$176:BF$274, SMALL(IF($AW$176:$AW$274="Claim", ROW(BF$176:BF$274)-MIN(ROW(BF$176:BF$274))+1, ""), ROW(H72))), "")</f>
        <v/>
      </c>
      <c r="BG349" s="1" t="str">
        <f t="array" ref="BG349">IFERROR(INDEX(BG$176:BG$274, SMALL(IF($AW$176:$AW$274="Claim", ROW(BG$176:BG$274)-MIN(ROW(BG$176:BG$274))+1, ""), ROW(I72))), "")</f>
        <v/>
      </c>
      <c r="BH349" s="1" t="str">
        <f t="array" ref="BH349">IFERROR(INDEX(BH$176:BH$274, SMALL(IF($AW$176:$AW$274="Claim", ROW(BH$176:BH$274)-MIN(ROW(BH$176:BH$274))+1, ""), ROW(J72))), "")</f>
        <v/>
      </c>
      <c r="BI349" s="1" t="str">
        <f t="array" ref="BI349">IFERROR(INDEX(BI$176:BI$274, SMALL(IF($AW$176:$AW$274="Claim", ROW(BI$176:BI$274)-MIN(ROW(BI$176:BI$274))+1, ""), ROW(K72))), "")</f>
        <v/>
      </c>
      <c r="BJ349" s="1" t="str">
        <f t="array" ref="BJ349">IFERROR(INDEX(BJ$176:BJ$274, SMALL(IF($AW$176:$AW$274="Claim", ROW(BJ$176:BJ$274)-MIN(ROW(BJ$176:BJ$274))+1, ""), ROW(L72))), "")</f>
        <v/>
      </c>
      <c r="BK349" s="1" t="str">
        <f t="array" ref="BK349">IFERROR(INDEX(BK$176:BK$274, SMALL(IF($AW$176:$AW$274="Claim", ROW(BK$176:BK$274)-MIN(ROW(BK$176:BK$274))+1, ""), ROW(M72))), "")</f>
        <v/>
      </c>
      <c r="BL349" s="1" t="str">
        <f t="array" ref="BL349">IFERROR(INDEX(BL$176:BL$274, SMALL(IF($AW$176:$AW$274="Claim", ROW(BL$176:BL$274)-MIN(ROW(BL$176:BL$274))+1, ""), ROW(N72))), "")</f>
        <v/>
      </c>
      <c r="BM349" s="1" t="str">
        <f t="array" ref="BM349">IFERROR(INDEX(BM$176:BM$274, SMALL(IF($AW$176:$AW$274="Claim", ROW(BM$176:BM$274)-MIN(ROW(BM$176:BM$274))+1, ""), ROW(O72))), "")</f>
        <v/>
      </c>
      <c r="BN349" s="1" t="str">
        <f t="array" ref="BN349">IFERROR(INDEX(BN$176:BN$274, SMALL(IF($AW$176:$AW$274="Claim", ROW(BN$176:BN$274)-MIN(ROW(BN$176:BN$274))+1, ""), ROW(P72))), "")</f>
        <v/>
      </c>
      <c r="BO349" s="1" t="str">
        <f t="array" ref="BO349">IFERROR(INDEX(BO$176:BO$274, SMALL(IF($AW$176:$AW$274="Claim", ROW(BO$176:BO$274)-MIN(ROW(BO$176:BO$274))+1, ""), ROW(Q72))), "")</f>
        <v/>
      </c>
      <c r="BP349" s="1" t="str">
        <f t="array" ref="BP349">IFERROR(INDEX(BP$176:BP$274, SMALL(IF($AW$176:$AW$274="Claim", ROW(BP$176:BP$274)-MIN(ROW(BP$176:BP$274))+1, ""), ROW(R72))), "")</f>
        <v/>
      </c>
      <c r="BQ349" s="1" t="str">
        <f t="array" ref="BQ349">IFERROR(INDEX(BQ$176:BQ$274, SMALL(IF($AW$176:$AW$274="Claim", ROW(BQ$176:BQ$274)-MIN(ROW(BQ$176:BQ$274))+1, ""), ROW(S72))), "")</f>
        <v/>
      </c>
      <c r="BR349" s="1" t="str">
        <f t="array" ref="BR349">IFERROR(INDEX(BR$176:BR$274, SMALL(IF($AW$176:$AW$274="Claim", ROW(BR$176:BR$274)-MIN(ROW(BR$176:BR$274))+1, ""), ROW(T72))), "")</f>
        <v/>
      </c>
      <c r="BS349" s="1" t="str">
        <f t="array" ref="BS349">IFERROR(INDEX(BS$176:BS$274, SMALL(IF($AW$176:$AW$274="Claim", ROW(BS$176:BS$274)-MIN(ROW(BS$176:BS$274))+1, ""), ROW(U72))), "")</f>
        <v/>
      </c>
      <c r="BT349" s="1" t="str">
        <f t="array" ref="BT349">IFERROR(INDEX(BT$176:BT$274, SMALL(IF($AW$176:$AW$274="Claim", ROW(BT$176:BT$274)-MIN(ROW(BT$176:BT$274))+1, ""), ROW(V72))), "")</f>
        <v/>
      </c>
      <c r="BU349" s="1" t="str">
        <f t="array" ref="BU349">IFERROR(INDEX(BU$176:BU$274, SMALL(IF($AW$176:$AW$274="Claim", ROW(BU$176:BU$274)-MIN(ROW(BU$176:BU$274))+1, ""), ROW(W72))), "")</f>
        <v/>
      </c>
      <c r="BV349" s="1" t="str">
        <f t="array" ref="BV349">IFERROR(INDEX(BV$176:BV$274, SMALL(IF($AW$176:$AW$274="Claim", ROW(BV$176:BV$274)-MIN(ROW(BV$176:BV$274))+1, ""), ROW(X72))), "")</f>
        <v/>
      </c>
      <c r="BW349" s="1" t="str">
        <f t="array" ref="BW349">IFERROR(INDEX(BW$176:BW$274, SMALL(IF($AW$176:$AW$274="Claim", ROW(BW$176:BW$274)-MIN(ROW(BW$176:BW$274))+1, ""), ROW(Y72))), "")</f>
        <v/>
      </c>
      <c r="BX349" s="1" t="str">
        <f t="array" ref="BX349">IFERROR(INDEX(BX$176:BX$274, SMALL(IF($AW$176:$AW$274="Claim", ROW(BX$176:BX$274)-MIN(ROW(BX$176:BX$274))+1, ""), ROW(Z72))), "")</f>
        <v/>
      </c>
      <c r="BY349" s="1" t="str">
        <f t="array" ref="BY349">IFERROR(INDEX(BY$176:BY$274, SMALL(IF($AW$176:$AW$274="Claim", ROW(BY$176:BY$274)-MIN(ROW(BY$176:BY$274))+1, ""), ROW(AA72))), "")</f>
        <v/>
      </c>
      <c r="BZ349" s="1" t="str">
        <f t="array" ref="BZ349">IFERROR(INDEX(BZ$176:BZ$274, SMALL(IF($AW$176:$AW$274="Claim", ROW(BZ$176:BZ$274)-MIN(ROW(BZ$176:BZ$274))+1, ""), ROW(AB72))), "")</f>
        <v/>
      </c>
      <c r="CA349" s="1" t="str">
        <f t="array" ref="CA349">IFERROR(INDEX(CA$176:CA$274, SMALL(IF($AW$176:$AW$274="Claim", ROW(CA$176:CA$274)-MIN(ROW(CA$176:CA$274))+1, ""), ROW(AC72))), "")</f>
        <v/>
      </c>
      <c r="CB349" s="1" t="str">
        <f t="array" ref="CB349">IFERROR(INDEX(CB$176:CB$274, SMALL(IF($AW$176:$AW$274="Claim", ROW(CB$176:CB$274)-MIN(ROW(CB$176:CB$274))+1, ""), ROW(AD72))), "")</f>
        <v/>
      </c>
      <c r="CC349" s="1" t="str">
        <f t="array" ref="CC349">IFERROR(INDEX(CC$176:CC$274, SMALL(IF($AW$176:$AW$274="Claim", ROW(CC$176:CC$274)-MIN(ROW(CC$176:CC$274))+1, ""), ROW(AE72))), "")</f>
        <v/>
      </c>
      <c r="CD349" s="1" t="str">
        <f t="array" ref="CD349">IFERROR(INDEX(CD$176:CD$274, SMALL(IF($AW$176:$AW$274="Claim", ROW(CD$176:CD$274)-MIN(ROW(CD$176:CD$274))+1, ""), ROW(AF72))), "")</f>
        <v/>
      </c>
      <c r="CE349" s="1" t="str">
        <f t="array" ref="CE349">IFERROR(INDEX(CE$176:CE$274, SMALL(IF($AW$176:$AW$274="Claim", ROW(CE$176:CE$274)-MIN(ROW(CE$176:CE$274))+1, ""), ROW(AG72))), "")</f>
        <v/>
      </c>
      <c r="CF349" s="1" t="str">
        <f t="array" ref="CF349">IFERROR(INDEX(CF$176:CF$274, SMALL(IF($AW$176:$AW$274="Claim", ROW(CF$176:CF$274)-MIN(ROW(CF$176:CF$274))+1, ""), ROW(AH72))), "")</f>
        <v/>
      </c>
      <c r="CG349" s="1" t="str">
        <f t="array" ref="CG349">IFERROR(INDEX(CG$176:CG$274, SMALL(IF($AW$176:$AW$274="Claim", ROW(CG$176:CG$274)-MIN(ROW(CG$176:CG$274))+1, ""), ROW(AI72))), "")</f>
        <v/>
      </c>
      <c r="CH349" s="1" t="str">
        <f t="array" ref="CH349">IFERROR(INDEX(CH$176:CH$274, SMALL(IF($AW$176:$AW$274="Claim", ROW(CH$176:CH$274)-MIN(ROW(CH$176:CH$274))+1, ""), ROW(AJ72))), "")</f>
        <v/>
      </c>
      <c r="CI349" s="1" t="str">
        <f t="array" ref="CI349">IFERROR(INDEX(CI$176:CI$274, SMALL(IF($AW$176:$AW$274="Claim", ROW(CI$176:CI$274)-MIN(ROW(CI$176:CI$274))+1, ""), ROW(AL72))), "")</f>
        <v/>
      </c>
    </row>
    <row r="350" spans="49:87" hidden="1" x14ac:dyDescent="0.2">
      <c r="AW350" s="1">
        <v>73</v>
      </c>
      <c r="AX350" s="288" t="str">
        <f t="array" ref="AX350">IFERROR(INDEX(AX$176:AX$274, SMALL(IF($AW$176:$AW$274="Claim", ROW(AX$176:AX$274)-MIN(ROW(AX$176:AX$274))+1, ""), ROW(A73))), "")</f>
        <v/>
      </c>
      <c r="AY350" s="288" t="str">
        <f t="array" ref="AY350">IFERROR(INDEX(AY$176:AY$274, SMALL(IF($AW$176:$AW$274="Claim", ROW(AY$176:AY$274)-MIN(ROW(AY$176:AY$274))+1, ""), ROW(B73))), "")</f>
        <v/>
      </c>
      <c r="AZ350" s="1" t="str">
        <f t="array" ref="AZ350">IFERROR(INDEX(AZ$176:AZ$278, SMALL(IF($AW$176:$AW$278="Claim", ROW(AZ$176:AZ$278)-MIN(ROW(AZ$176:AZ$278))+1, ""), ROW(B73))), "")</f>
        <v/>
      </c>
      <c r="BA350" s="1" t="str">
        <f t="array" ref="BA350">IFERROR(INDEX(BA$176:BA$274, SMALL(IF($AW$176:$AW$274="Claim", ROW(BA$176:BA$274)-MIN(ROW(BA$176:BA$274))+1, ""), ROW(C73))), "")</f>
        <v/>
      </c>
      <c r="BB350" s="1" t="str">
        <f t="array" ref="BB350">IFERROR(INDEX(BB$176:BB$274, SMALL(IF($AW$176:$AW$274="Claim", ROW(BB$176:BB$274)-MIN(ROW(BB$176:BB$274))+1, ""), ROW(D73))), "")</f>
        <v/>
      </c>
      <c r="BC350" s="1" t="str">
        <f t="array" ref="BC350">IFERROR(INDEX(BC$176:BC$274, SMALL(IF($AW$176:$AW$274="Claim", ROW(BC$176:BC$274)-MIN(ROW(BC$176:BC$274))+1, ""), ROW(E73))), "")</f>
        <v/>
      </c>
      <c r="BD350" s="1" t="str">
        <f t="array" ref="BD350">IFERROR(INDEX(BD$176:BD$274, SMALL(IF($AW$176:$AW$274="Claim", ROW(BD$176:BD$274)-MIN(ROW(BD$176:BD$274))+1, ""), ROW(F73))), "")</f>
        <v/>
      </c>
      <c r="BE350" s="1" t="str">
        <f t="array" ref="BE350">IFERROR(INDEX(BE$176:BE$274, SMALL(IF($AW$176:$AW$274="Claim", ROW(BE$176:BE$274)-MIN(ROW(BE$176:BE$274))+1, ""), ROW(G73))), "")</f>
        <v/>
      </c>
      <c r="BF350" s="1" t="str">
        <f t="array" ref="BF350">IFERROR(INDEX(BF$176:BF$274, SMALL(IF($AW$176:$AW$274="Claim", ROW(BF$176:BF$274)-MIN(ROW(BF$176:BF$274))+1, ""), ROW(H73))), "")</f>
        <v/>
      </c>
      <c r="BG350" s="1" t="str">
        <f t="array" ref="BG350">IFERROR(INDEX(BG$176:BG$274, SMALL(IF($AW$176:$AW$274="Claim", ROW(BG$176:BG$274)-MIN(ROW(BG$176:BG$274))+1, ""), ROW(I73))), "")</f>
        <v/>
      </c>
      <c r="BH350" s="1" t="str">
        <f t="array" ref="BH350">IFERROR(INDEX(BH$176:BH$274, SMALL(IF($AW$176:$AW$274="Claim", ROW(BH$176:BH$274)-MIN(ROW(BH$176:BH$274))+1, ""), ROW(J73))), "")</f>
        <v/>
      </c>
      <c r="BI350" s="1" t="str">
        <f t="array" ref="BI350">IFERROR(INDEX(BI$176:BI$274, SMALL(IF($AW$176:$AW$274="Claim", ROW(BI$176:BI$274)-MIN(ROW(BI$176:BI$274))+1, ""), ROW(K73))), "")</f>
        <v/>
      </c>
      <c r="BJ350" s="1" t="str">
        <f t="array" ref="BJ350">IFERROR(INDEX(BJ$176:BJ$274, SMALL(IF($AW$176:$AW$274="Claim", ROW(BJ$176:BJ$274)-MIN(ROW(BJ$176:BJ$274))+1, ""), ROW(L73))), "")</f>
        <v/>
      </c>
      <c r="BK350" s="1" t="str">
        <f t="array" ref="BK350">IFERROR(INDEX(BK$176:BK$274, SMALL(IF($AW$176:$AW$274="Claim", ROW(BK$176:BK$274)-MIN(ROW(BK$176:BK$274))+1, ""), ROW(M73))), "")</f>
        <v/>
      </c>
      <c r="BL350" s="1" t="str">
        <f t="array" ref="BL350">IFERROR(INDEX(BL$176:BL$274, SMALL(IF($AW$176:$AW$274="Claim", ROW(BL$176:BL$274)-MIN(ROW(BL$176:BL$274))+1, ""), ROW(N73))), "")</f>
        <v/>
      </c>
      <c r="BM350" s="1" t="str">
        <f t="array" ref="BM350">IFERROR(INDEX(BM$176:BM$274, SMALL(IF($AW$176:$AW$274="Claim", ROW(BM$176:BM$274)-MIN(ROW(BM$176:BM$274))+1, ""), ROW(O73))), "")</f>
        <v/>
      </c>
      <c r="BN350" s="1" t="str">
        <f t="array" ref="BN350">IFERROR(INDEX(BN$176:BN$274, SMALL(IF($AW$176:$AW$274="Claim", ROW(BN$176:BN$274)-MIN(ROW(BN$176:BN$274))+1, ""), ROW(P73))), "")</f>
        <v/>
      </c>
      <c r="BO350" s="1" t="str">
        <f t="array" ref="BO350">IFERROR(INDEX(BO$176:BO$274, SMALL(IF($AW$176:$AW$274="Claim", ROW(BO$176:BO$274)-MIN(ROW(BO$176:BO$274))+1, ""), ROW(Q73))), "")</f>
        <v/>
      </c>
      <c r="BP350" s="1" t="str">
        <f t="array" ref="BP350">IFERROR(INDEX(BP$176:BP$274, SMALL(IF($AW$176:$AW$274="Claim", ROW(BP$176:BP$274)-MIN(ROW(BP$176:BP$274))+1, ""), ROW(R73))), "")</f>
        <v/>
      </c>
      <c r="BQ350" s="1" t="str">
        <f t="array" ref="BQ350">IFERROR(INDEX(BQ$176:BQ$274, SMALL(IF($AW$176:$AW$274="Claim", ROW(BQ$176:BQ$274)-MIN(ROW(BQ$176:BQ$274))+1, ""), ROW(S73))), "")</f>
        <v/>
      </c>
      <c r="BR350" s="1" t="str">
        <f t="array" ref="BR350">IFERROR(INDEX(BR$176:BR$274, SMALL(IF($AW$176:$AW$274="Claim", ROW(BR$176:BR$274)-MIN(ROW(BR$176:BR$274))+1, ""), ROW(T73))), "")</f>
        <v/>
      </c>
      <c r="BS350" s="1" t="str">
        <f t="array" ref="BS350">IFERROR(INDEX(BS$176:BS$274, SMALL(IF($AW$176:$AW$274="Claim", ROW(BS$176:BS$274)-MIN(ROW(BS$176:BS$274))+1, ""), ROW(U73))), "")</f>
        <v/>
      </c>
      <c r="BT350" s="1" t="str">
        <f t="array" ref="BT350">IFERROR(INDEX(BT$176:BT$274, SMALL(IF($AW$176:$AW$274="Claim", ROW(BT$176:BT$274)-MIN(ROW(BT$176:BT$274))+1, ""), ROW(V73))), "")</f>
        <v/>
      </c>
      <c r="BU350" s="1" t="str">
        <f t="array" ref="BU350">IFERROR(INDEX(BU$176:BU$274, SMALL(IF($AW$176:$AW$274="Claim", ROW(BU$176:BU$274)-MIN(ROW(BU$176:BU$274))+1, ""), ROW(W73))), "")</f>
        <v/>
      </c>
      <c r="BV350" s="1" t="str">
        <f t="array" ref="BV350">IFERROR(INDEX(BV$176:BV$274, SMALL(IF($AW$176:$AW$274="Claim", ROW(BV$176:BV$274)-MIN(ROW(BV$176:BV$274))+1, ""), ROW(X73))), "")</f>
        <v/>
      </c>
      <c r="BW350" s="1" t="str">
        <f t="array" ref="BW350">IFERROR(INDEX(BW$176:BW$274, SMALL(IF($AW$176:$AW$274="Claim", ROW(BW$176:BW$274)-MIN(ROW(BW$176:BW$274))+1, ""), ROW(Y73))), "")</f>
        <v/>
      </c>
      <c r="BX350" s="1" t="str">
        <f t="array" ref="BX350">IFERROR(INDEX(BX$176:BX$274, SMALL(IF($AW$176:$AW$274="Claim", ROW(BX$176:BX$274)-MIN(ROW(BX$176:BX$274))+1, ""), ROW(Z73))), "")</f>
        <v/>
      </c>
      <c r="BY350" s="1" t="str">
        <f t="array" ref="BY350">IFERROR(INDEX(BY$176:BY$274, SMALL(IF($AW$176:$AW$274="Claim", ROW(BY$176:BY$274)-MIN(ROW(BY$176:BY$274))+1, ""), ROW(AA73))), "")</f>
        <v/>
      </c>
      <c r="BZ350" s="1" t="str">
        <f t="array" ref="BZ350">IFERROR(INDEX(BZ$176:BZ$274, SMALL(IF($AW$176:$AW$274="Claim", ROW(BZ$176:BZ$274)-MIN(ROW(BZ$176:BZ$274))+1, ""), ROW(AB73))), "")</f>
        <v/>
      </c>
      <c r="CA350" s="1" t="str">
        <f t="array" ref="CA350">IFERROR(INDEX(CA$176:CA$274, SMALL(IF($AW$176:$AW$274="Claim", ROW(CA$176:CA$274)-MIN(ROW(CA$176:CA$274))+1, ""), ROW(AC73))), "")</f>
        <v/>
      </c>
      <c r="CB350" s="1" t="str">
        <f t="array" ref="CB350">IFERROR(INDEX(CB$176:CB$274, SMALL(IF($AW$176:$AW$274="Claim", ROW(CB$176:CB$274)-MIN(ROW(CB$176:CB$274))+1, ""), ROW(AD73))), "")</f>
        <v/>
      </c>
      <c r="CC350" s="1" t="str">
        <f t="array" ref="CC350">IFERROR(INDEX(CC$176:CC$274, SMALL(IF($AW$176:$AW$274="Claim", ROW(CC$176:CC$274)-MIN(ROW(CC$176:CC$274))+1, ""), ROW(AE73))), "")</f>
        <v/>
      </c>
      <c r="CD350" s="1" t="str">
        <f t="array" ref="CD350">IFERROR(INDEX(CD$176:CD$274, SMALL(IF($AW$176:$AW$274="Claim", ROW(CD$176:CD$274)-MIN(ROW(CD$176:CD$274))+1, ""), ROW(AF73))), "")</f>
        <v/>
      </c>
      <c r="CE350" s="1" t="str">
        <f t="array" ref="CE350">IFERROR(INDEX(CE$176:CE$274, SMALL(IF($AW$176:$AW$274="Claim", ROW(CE$176:CE$274)-MIN(ROW(CE$176:CE$274))+1, ""), ROW(AG73))), "")</f>
        <v/>
      </c>
      <c r="CF350" s="1" t="str">
        <f t="array" ref="CF350">IFERROR(INDEX(CF$176:CF$274, SMALL(IF($AW$176:$AW$274="Claim", ROW(CF$176:CF$274)-MIN(ROW(CF$176:CF$274))+1, ""), ROW(AH73))), "")</f>
        <v/>
      </c>
      <c r="CG350" s="1" t="str">
        <f t="array" ref="CG350">IFERROR(INDEX(CG$176:CG$274, SMALL(IF($AW$176:$AW$274="Claim", ROW(CG$176:CG$274)-MIN(ROW(CG$176:CG$274))+1, ""), ROW(AI73))), "")</f>
        <v/>
      </c>
      <c r="CH350" s="1" t="str">
        <f t="array" ref="CH350">IFERROR(INDEX(CH$176:CH$274, SMALL(IF($AW$176:$AW$274="Claim", ROW(CH$176:CH$274)-MIN(ROW(CH$176:CH$274))+1, ""), ROW(AJ73))), "")</f>
        <v/>
      </c>
      <c r="CI350" s="1" t="str">
        <f t="array" ref="CI350">IFERROR(INDEX(CI$176:CI$274, SMALL(IF($AW$176:$AW$274="Claim", ROW(CI$176:CI$274)-MIN(ROW(CI$176:CI$274))+1, ""), ROW(AL73))), "")</f>
        <v/>
      </c>
    </row>
    <row r="351" spans="49:87" hidden="1" x14ac:dyDescent="0.2">
      <c r="AW351" s="1">
        <v>74</v>
      </c>
      <c r="AX351" s="288" t="str">
        <f t="array" ref="AX351">IFERROR(INDEX(AX$176:AX$274, SMALL(IF($AW$176:$AW$274="Claim", ROW(AX$176:AX$274)-MIN(ROW(AX$176:AX$274))+1, ""), ROW(A74))), "")</f>
        <v/>
      </c>
      <c r="AY351" s="288" t="str">
        <f t="array" ref="AY351">IFERROR(INDEX(AY$176:AY$274, SMALL(IF($AW$176:$AW$274="Claim", ROW(AY$176:AY$274)-MIN(ROW(AY$176:AY$274))+1, ""), ROW(B74))), "")</f>
        <v/>
      </c>
      <c r="AZ351" s="1" t="str">
        <f t="array" ref="AZ351">IFERROR(INDEX(AZ$176:AZ$278, SMALL(IF($AW$176:$AW$278="Claim", ROW(AZ$176:AZ$278)-MIN(ROW(AZ$176:AZ$278))+1, ""), ROW(B74))), "")</f>
        <v/>
      </c>
      <c r="BA351" s="1" t="str">
        <f t="array" ref="BA351">IFERROR(INDEX(BA$176:BA$274, SMALL(IF($AW$176:$AW$274="Claim", ROW(BA$176:BA$274)-MIN(ROW(BA$176:BA$274))+1, ""), ROW(C74))), "")</f>
        <v/>
      </c>
      <c r="BB351" s="1" t="str">
        <f t="array" ref="BB351">IFERROR(INDEX(BB$176:BB$274, SMALL(IF($AW$176:$AW$274="Claim", ROW(BB$176:BB$274)-MIN(ROW(BB$176:BB$274))+1, ""), ROW(D74))), "")</f>
        <v/>
      </c>
      <c r="BC351" s="1" t="str">
        <f t="array" ref="BC351">IFERROR(INDEX(BC$176:BC$274, SMALL(IF($AW$176:$AW$274="Claim", ROW(BC$176:BC$274)-MIN(ROW(BC$176:BC$274))+1, ""), ROW(E74))), "")</f>
        <v/>
      </c>
      <c r="BD351" s="1" t="str">
        <f t="array" ref="BD351">IFERROR(INDEX(BD$176:BD$274, SMALL(IF($AW$176:$AW$274="Claim", ROW(BD$176:BD$274)-MIN(ROW(BD$176:BD$274))+1, ""), ROW(F74))), "")</f>
        <v/>
      </c>
      <c r="BE351" s="1" t="str">
        <f t="array" ref="BE351">IFERROR(INDEX(BE$176:BE$274, SMALL(IF($AW$176:$AW$274="Claim", ROW(BE$176:BE$274)-MIN(ROW(BE$176:BE$274))+1, ""), ROW(G74))), "")</f>
        <v/>
      </c>
      <c r="BF351" s="1" t="str">
        <f t="array" ref="BF351">IFERROR(INDEX(BF$176:BF$274, SMALL(IF($AW$176:$AW$274="Claim", ROW(BF$176:BF$274)-MIN(ROW(BF$176:BF$274))+1, ""), ROW(H74))), "")</f>
        <v/>
      </c>
      <c r="BG351" s="1" t="str">
        <f t="array" ref="BG351">IFERROR(INDEX(BG$176:BG$274, SMALL(IF($AW$176:$AW$274="Claim", ROW(BG$176:BG$274)-MIN(ROW(BG$176:BG$274))+1, ""), ROW(I74))), "")</f>
        <v/>
      </c>
      <c r="BH351" s="1" t="str">
        <f t="array" ref="BH351">IFERROR(INDEX(BH$176:BH$274, SMALL(IF($AW$176:$AW$274="Claim", ROW(BH$176:BH$274)-MIN(ROW(BH$176:BH$274))+1, ""), ROW(J74))), "")</f>
        <v/>
      </c>
      <c r="BI351" s="1" t="str">
        <f t="array" ref="BI351">IFERROR(INDEX(BI$176:BI$274, SMALL(IF($AW$176:$AW$274="Claim", ROW(BI$176:BI$274)-MIN(ROW(BI$176:BI$274))+1, ""), ROW(K74))), "")</f>
        <v/>
      </c>
      <c r="BJ351" s="1" t="str">
        <f t="array" ref="BJ351">IFERROR(INDEX(BJ$176:BJ$274, SMALL(IF($AW$176:$AW$274="Claim", ROW(BJ$176:BJ$274)-MIN(ROW(BJ$176:BJ$274))+1, ""), ROW(L74))), "")</f>
        <v/>
      </c>
      <c r="BK351" s="1" t="str">
        <f t="array" ref="BK351">IFERROR(INDEX(BK$176:BK$274, SMALL(IF($AW$176:$AW$274="Claim", ROW(BK$176:BK$274)-MIN(ROW(BK$176:BK$274))+1, ""), ROW(M74))), "")</f>
        <v/>
      </c>
      <c r="BL351" s="1" t="str">
        <f t="array" ref="BL351">IFERROR(INDEX(BL$176:BL$274, SMALL(IF($AW$176:$AW$274="Claim", ROW(BL$176:BL$274)-MIN(ROW(BL$176:BL$274))+1, ""), ROW(N74))), "")</f>
        <v/>
      </c>
      <c r="BM351" s="1" t="str">
        <f t="array" ref="BM351">IFERROR(INDEX(BM$176:BM$274, SMALL(IF($AW$176:$AW$274="Claim", ROW(BM$176:BM$274)-MIN(ROW(BM$176:BM$274))+1, ""), ROW(O74))), "")</f>
        <v/>
      </c>
      <c r="BN351" s="1" t="str">
        <f t="array" ref="BN351">IFERROR(INDEX(BN$176:BN$274, SMALL(IF($AW$176:$AW$274="Claim", ROW(BN$176:BN$274)-MIN(ROW(BN$176:BN$274))+1, ""), ROW(P74))), "")</f>
        <v/>
      </c>
      <c r="BO351" s="1" t="str">
        <f t="array" ref="BO351">IFERROR(INDEX(BO$176:BO$274, SMALL(IF($AW$176:$AW$274="Claim", ROW(BO$176:BO$274)-MIN(ROW(BO$176:BO$274))+1, ""), ROW(Q74))), "")</f>
        <v/>
      </c>
      <c r="BP351" s="1" t="str">
        <f t="array" ref="BP351">IFERROR(INDEX(BP$176:BP$274, SMALL(IF($AW$176:$AW$274="Claim", ROW(BP$176:BP$274)-MIN(ROW(BP$176:BP$274))+1, ""), ROW(R74))), "")</f>
        <v/>
      </c>
      <c r="BQ351" s="1" t="str">
        <f t="array" ref="BQ351">IFERROR(INDEX(BQ$176:BQ$274, SMALL(IF($AW$176:$AW$274="Claim", ROW(BQ$176:BQ$274)-MIN(ROW(BQ$176:BQ$274))+1, ""), ROW(S74))), "")</f>
        <v/>
      </c>
      <c r="BR351" s="1" t="str">
        <f t="array" ref="BR351">IFERROR(INDEX(BR$176:BR$274, SMALL(IF($AW$176:$AW$274="Claim", ROW(BR$176:BR$274)-MIN(ROW(BR$176:BR$274))+1, ""), ROW(T74))), "")</f>
        <v/>
      </c>
      <c r="BS351" s="1" t="str">
        <f t="array" ref="BS351">IFERROR(INDEX(BS$176:BS$274, SMALL(IF($AW$176:$AW$274="Claim", ROW(BS$176:BS$274)-MIN(ROW(BS$176:BS$274))+1, ""), ROW(U74))), "")</f>
        <v/>
      </c>
      <c r="BT351" s="1" t="str">
        <f t="array" ref="BT351">IFERROR(INDEX(BT$176:BT$274, SMALL(IF($AW$176:$AW$274="Claim", ROW(BT$176:BT$274)-MIN(ROW(BT$176:BT$274))+1, ""), ROW(V74))), "")</f>
        <v/>
      </c>
      <c r="BU351" s="1" t="str">
        <f t="array" ref="BU351">IFERROR(INDEX(BU$176:BU$274, SMALL(IF($AW$176:$AW$274="Claim", ROW(BU$176:BU$274)-MIN(ROW(BU$176:BU$274))+1, ""), ROW(W74))), "")</f>
        <v/>
      </c>
      <c r="BV351" s="1" t="str">
        <f t="array" ref="BV351">IFERROR(INDEX(BV$176:BV$274, SMALL(IF($AW$176:$AW$274="Claim", ROW(BV$176:BV$274)-MIN(ROW(BV$176:BV$274))+1, ""), ROW(X74))), "")</f>
        <v/>
      </c>
      <c r="BW351" s="1" t="str">
        <f t="array" ref="BW351">IFERROR(INDEX(BW$176:BW$274, SMALL(IF($AW$176:$AW$274="Claim", ROW(BW$176:BW$274)-MIN(ROW(BW$176:BW$274))+1, ""), ROW(Y74))), "")</f>
        <v/>
      </c>
      <c r="BX351" s="1" t="str">
        <f t="array" ref="BX351">IFERROR(INDEX(BX$176:BX$274, SMALL(IF($AW$176:$AW$274="Claim", ROW(BX$176:BX$274)-MIN(ROW(BX$176:BX$274))+1, ""), ROW(Z74))), "")</f>
        <v/>
      </c>
      <c r="BY351" s="1" t="str">
        <f t="array" ref="BY351">IFERROR(INDEX(BY$176:BY$274, SMALL(IF($AW$176:$AW$274="Claim", ROW(BY$176:BY$274)-MIN(ROW(BY$176:BY$274))+1, ""), ROW(AA74))), "")</f>
        <v/>
      </c>
      <c r="BZ351" s="1" t="str">
        <f t="array" ref="BZ351">IFERROR(INDEX(BZ$176:BZ$274, SMALL(IF($AW$176:$AW$274="Claim", ROW(BZ$176:BZ$274)-MIN(ROW(BZ$176:BZ$274))+1, ""), ROW(AB74))), "")</f>
        <v/>
      </c>
      <c r="CA351" s="1" t="str">
        <f t="array" ref="CA351">IFERROR(INDEX(CA$176:CA$274, SMALL(IF($AW$176:$AW$274="Claim", ROW(CA$176:CA$274)-MIN(ROW(CA$176:CA$274))+1, ""), ROW(AC74))), "")</f>
        <v/>
      </c>
      <c r="CB351" s="1" t="str">
        <f t="array" ref="CB351">IFERROR(INDEX(CB$176:CB$274, SMALL(IF($AW$176:$AW$274="Claim", ROW(CB$176:CB$274)-MIN(ROW(CB$176:CB$274))+1, ""), ROW(AD74))), "")</f>
        <v/>
      </c>
      <c r="CC351" s="1" t="str">
        <f t="array" ref="CC351">IFERROR(INDEX(CC$176:CC$274, SMALL(IF($AW$176:$AW$274="Claim", ROW(CC$176:CC$274)-MIN(ROW(CC$176:CC$274))+1, ""), ROW(AE74))), "")</f>
        <v/>
      </c>
      <c r="CD351" s="1" t="str">
        <f t="array" ref="CD351">IFERROR(INDEX(CD$176:CD$274, SMALL(IF($AW$176:$AW$274="Claim", ROW(CD$176:CD$274)-MIN(ROW(CD$176:CD$274))+1, ""), ROW(AF74))), "")</f>
        <v/>
      </c>
      <c r="CE351" s="1" t="str">
        <f t="array" ref="CE351">IFERROR(INDEX(CE$176:CE$274, SMALL(IF($AW$176:$AW$274="Claim", ROW(CE$176:CE$274)-MIN(ROW(CE$176:CE$274))+1, ""), ROW(AG74))), "")</f>
        <v/>
      </c>
      <c r="CF351" s="1" t="str">
        <f t="array" ref="CF351">IFERROR(INDEX(CF$176:CF$274, SMALL(IF($AW$176:$AW$274="Claim", ROW(CF$176:CF$274)-MIN(ROW(CF$176:CF$274))+1, ""), ROW(AH74))), "")</f>
        <v/>
      </c>
      <c r="CG351" s="1" t="str">
        <f t="array" ref="CG351">IFERROR(INDEX(CG$176:CG$274, SMALL(IF($AW$176:$AW$274="Claim", ROW(CG$176:CG$274)-MIN(ROW(CG$176:CG$274))+1, ""), ROW(AI74))), "")</f>
        <v/>
      </c>
      <c r="CH351" s="1" t="str">
        <f t="array" ref="CH351">IFERROR(INDEX(CH$176:CH$274, SMALL(IF($AW$176:$AW$274="Claim", ROW(CH$176:CH$274)-MIN(ROW(CH$176:CH$274))+1, ""), ROW(AJ74))), "")</f>
        <v/>
      </c>
      <c r="CI351" s="1" t="str">
        <f t="array" ref="CI351">IFERROR(INDEX(CI$176:CI$274, SMALL(IF($AW$176:$AW$274="Claim", ROW(CI$176:CI$274)-MIN(ROW(CI$176:CI$274))+1, ""), ROW(AL74))), "")</f>
        <v/>
      </c>
    </row>
    <row r="352" spans="49:87" hidden="1" x14ac:dyDescent="0.2">
      <c r="AW352" s="1">
        <v>75</v>
      </c>
      <c r="AX352" s="288" t="str">
        <f t="array" ref="AX352">IFERROR(INDEX(AX$176:AX$274, SMALL(IF($AW$176:$AW$274="Claim", ROW(AX$176:AX$274)-MIN(ROW(AX$176:AX$274))+1, ""), ROW(A75))), "")</f>
        <v/>
      </c>
      <c r="AY352" s="288" t="str">
        <f t="array" ref="AY352">IFERROR(INDEX(AY$176:AY$274, SMALL(IF($AW$176:$AW$274="Claim", ROW(AY$176:AY$274)-MIN(ROW(AY$176:AY$274))+1, ""), ROW(B75))), "")</f>
        <v/>
      </c>
      <c r="AZ352" s="1" t="str">
        <f t="array" ref="AZ352">IFERROR(INDEX(AZ$176:AZ$278, SMALL(IF($AW$176:$AW$278="Claim", ROW(AZ$176:AZ$278)-MIN(ROW(AZ$176:AZ$278))+1, ""), ROW(B75))), "")</f>
        <v/>
      </c>
      <c r="BA352" s="1" t="str">
        <f t="array" ref="BA352">IFERROR(INDEX(BA$176:BA$274, SMALL(IF($AW$176:$AW$274="Claim", ROW(BA$176:BA$274)-MIN(ROW(BA$176:BA$274))+1, ""), ROW(C75))), "")</f>
        <v/>
      </c>
      <c r="BB352" s="1" t="str">
        <f t="array" ref="BB352">IFERROR(INDEX(BB$176:BB$274, SMALL(IF($AW$176:$AW$274="Claim", ROW(BB$176:BB$274)-MIN(ROW(BB$176:BB$274))+1, ""), ROW(D75))), "")</f>
        <v/>
      </c>
      <c r="BC352" s="1" t="str">
        <f t="array" ref="BC352">IFERROR(INDEX(BC$176:BC$274, SMALL(IF($AW$176:$AW$274="Claim", ROW(BC$176:BC$274)-MIN(ROW(BC$176:BC$274))+1, ""), ROW(E75))), "")</f>
        <v/>
      </c>
      <c r="BD352" s="1" t="str">
        <f t="array" ref="BD352">IFERROR(INDEX(BD$176:BD$274, SMALL(IF($AW$176:$AW$274="Claim", ROW(BD$176:BD$274)-MIN(ROW(BD$176:BD$274))+1, ""), ROW(F75))), "")</f>
        <v/>
      </c>
      <c r="BE352" s="1" t="str">
        <f t="array" ref="BE352">IFERROR(INDEX(BE$176:BE$274, SMALL(IF($AW$176:$AW$274="Claim", ROW(BE$176:BE$274)-MIN(ROW(BE$176:BE$274))+1, ""), ROW(G75))), "")</f>
        <v/>
      </c>
      <c r="BF352" s="1" t="str">
        <f t="array" ref="BF352">IFERROR(INDEX(BF$176:BF$274, SMALL(IF($AW$176:$AW$274="Claim", ROW(BF$176:BF$274)-MIN(ROW(BF$176:BF$274))+1, ""), ROW(H75))), "")</f>
        <v/>
      </c>
      <c r="BG352" s="1" t="str">
        <f t="array" ref="BG352">IFERROR(INDEX(BG$176:BG$274, SMALL(IF($AW$176:$AW$274="Claim", ROW(BG$176:BG$274)-MIN(ROW(BG$176:BG$274))+1, ""), ROW(I75))), "")</f>
        <v/>
      </c>
      <c r="BH352" s="1" t="str">
        <f t="array" ref="BH352">IFERROR(INDEX(BH$176:BH$274, SMALL(IF($AW$176:$AW$274="Claim", ROW(BH$176:BH$274)-MIN(ROW(BH$176:BH$274))+1, ""), ROW(J75))), "")</f>
        <v/>
      </c>
      <c r="BI352" s="1" t="str">
        <f t="array" ref="BI352">IFERROR(INDEX(BI$176:BI$274, SMALL(IF($AW$176:$AW$274="Claim", ROW(BI$176:BI$274)-MIN(ROW(BI$176:BI$274))+1, ""), ROW(K75))), "")</f>
        <v/>
      </c>
      <c r="BJ352" s="1" t="str">
        <f t="array" ref="BJ352">IFERROR(INDEX(BJ$176:BJ$274, SMALL(IF($AW$176:$AW$274="Claim", ROW(BJ$176:BJ$274)-MIN(ROW(BJ$176:BJ$274))+1, ""), ROW(L75))), "")</f>
        <v/>
      </c>
      <c r="BK352" s="1" t="str">
        <f t="array" ref="BK352">IFERROR(INDEX(BK$176:BK$274, SMALL(IF($AW$176:$AW$274="Claim", ROW(BK$176:BK$274)-MIN(ROW(BK$176:BK$274))+1, ""), ROW(M75))), "")</f>
        <v/>
      </c>
      <c r="BL352" s="1" t="str">
        <f t="array" ref="BL352">IFERROR(INDEX(BL$176:BL$274, SMALL(IF($AW$176:$AW$274="Claim", ROW(BL$176:BL$274)-MIN(ROW(BL$176:BL$274))+1, ""), ROW(N75))), "")</f>
        <v/>
      </c>
      <c r="BM352" s="1" t="str">
        <f t="array" ref="BM352">IFERROR(INDEX(BM$176:BM$274, SMALL(IF($AW$176:$AW$274="Claim", ROW(BM$176:BM$274)-MIN(ROW(BM$176:BM$274))+1, ""), ROW(O75))), "")</f>
        <v/>
      </c>
      <c r="BN352" s="1" t="str">
        <f t="array" ref="BN352">IFERROR(INDEX(BN$176:BN$274, SMALL(IF($AW$176:$AW$274="Claim", ROW(BN$176:BN$274)-MIN(ROW(BN$176:BN$274))+1, ""), ROW(P75))), "")</f>
        <v/>
      </c>
      <c r="BO352" s="1" t="str">
        <f t="array" ref="BO352">IFERROR(INDEX(BO$176:BO$274, SMALL(IF($AW$176:$AW$274="Claim", ROW(BO$176:BO$274)-MIN(ROW(BO$176:BO$274))+1, ""), ROW(Q75))), "")</f>
        <v/>
      </c>
      <c r="BP352" s="1" t="str">
        <f t="array" ref="BP352">IFERROR(INDEX(BP$176:BP$274, SMALL(IF($AW$176:$AW$274="Claim", ROW(BP$176:BP$274)-MIN(ROW(BP$176:BP$274))+1, ""), ROW(R75))), "")</f>
        <v/>
      </c>
      <c r="BQ352" s="1" t="str">
        <f t="array" ref="BQ352">IFERROR(INDEX(BQ$176:BQ$274, SMALL(IF($AW$176:$AW$274="Claim", ROW(BQ$176:BQ$274)-MIN(ROW(BQ$176:BQ$274))+1, ""), ROW(S75))), "")</f>
        <v/>
      </c>
      <c r="BR352" s="1" t="str">
        <f t="array" ref="BR352">IFERROR(INDEX(BR$176:BR$274, SMALL(IF($AW$176:$AW$274="Claim", ROW(BR$176:BR$274)-MIN(ROW(BR$176:BR$274))+1, ""), ROW(T75))), "")</f>
        <v/>
      </c>
      <c r="BS352" s="1" t="str">
        <f t="array" ref="BS352">IFERROR(INDEX(BS$176:BS$274, SMALL(IF($AW$176:$AW$274="Claim", ROW(BS$176:BS$274)-MIN(ROW(BS$176:BS$274))+1, ""), ROW(U75))), "")</f>
        <v/>
      </c>
      <c r="BT352" s="1" t="str">
        <f t="array" ref="BT352">IFERROR(INDEX(BT$176:BT$274, SMALL(IF($AW$176:$AW$274="Claim", ROW(BT$176:BT$274)-MIN(ROW(BT$176:BT$274))+1, ""), ROW(V75))), "")</f>
        <v/>
      </c>
      <c r="BU352" s="1" t="str">
        <f t="array" ref="BU352">IFERROR(INDEX(BU$176:BU$274, SMALL(IF($AW$176:$AW$274="Claim", ROW(BU$176:BU$274)-MIN(ROW(BU$176:BU$274))+1, ""), ROW(W75))), "")</f>
        <v/>
      </c>
      <c r="BV352" s="1" t="str">
        <f t="array" ref="BV352">IFERROR(INDEX(BV$176:BV$274, SMALL(IF($AW$176:$AW$274="Claim", ROW(BV$176:BV$274)-MIN(ROW(BV$176:BV$274))+1, ""), ROW(X75))), "")</f>
        <v/>
      </c>
      <c r="BW352" s="1" t="str">
        <f t="array" ref="BW352">IFERROR(INDEX(BW$176:BW$274, SMALL(IF($AW$176:$AW$274="Claim", ROW(BW$176:BW$274)-MIN(ROW(BW$176:BW$274))+1, ""), ROW(Y75))), "")</f>
        <v/>
      </c>
      <c r="BX352" s="1" t="str">
        <f t="array" ref="BX352">IFERROR(INDEX(BX$176:BX$274, SMALL(IF($AW$176:$AW$274="Claim", ROW(BX$176:BX$274)-MIN(ROW(BX$176:BX$274))+1, ""), ROW(Z75))), "")</f>
        <v/>
      </c>
      <c r="BY352" s="1" t="str">
        <f t="array" ref="BY352">IFERROR(INDEX(BY$176:BY$274, SMALL(IF($AW$176:$AW$274="Claim", ROW(BY$176:BY$274)-MIN(ROW(BY$176:BY$274))+1, ""), ROW(AA75))), "")</f>
        <v/>
      </c>
      <c r="BZ352" s="1" t="str">
        <f t="array" ref="BZ352">IFERROR(INDEX(BZ$176:BZ$274, SMALL(IF($AW$176:$AW$274="Claim", ROW(BZ$176:BZ$274)-MIN(ROW(BZ$176:BZ$274))+1, ""), ROW(AB75))), "")</f>
        <v/>
      </c>
      <c r="CA352" s="1" t="str">
        <f t="array" ref="CA352">IFERROR(INDEX(CA$176:CA$274, SMALL(IF($AW$176:$AW$274="Claim", ROW(CA$176:CA$274)-MIN(ROW(CA$176:CA$274))+1, ""), ROW(AC75))), "")</f>
        <v/>
      </c>
      <c r="CB352" s="1" t="str">
        <f t="array" ref="CB352">IFERROR(INDEX(CB$176:CB$274, SMALL(IF($AW$176:$AW$274="Claim", ROW(CB$176:CB$274)-MIN(ROW(CB$176:CB$274))+1, ""), ROW(AD75))), "")</f>
        <v/>
      </c>
      <c r="CC352" s="1" t="str">
        <f t="array" ref="CC352">IFERROR(INDEX(CC$176:CC$274, SMALL(IF($AW$176:$AW$274="Claim", ROW(CC$176:CC$274)-MIN(ROW(CC$176:CC$274))+1, ""), ROW(AE75))), "")</f>
        <v/>
      </c>
      <c r="CD352" s="1" t="str">
        <f t="array" ref="CD352">IFERROR(INDEX(CD$176:CD$274, SMALL(IF($AW$176:$AW$274="Claim", ROW(CD$176:CD$274)-MIN(ROW(CD$176:CD$274))+1, ""), ROW(AF75))), "")</f>
        <v/>
      </c>
      <c r="CE352" s="1" t="str">
        <f t="array" ref="CE352">IFERROR(INDEX(CE$176:CE$274, SMALL(IF($AW$176:$AW$274="Claim", ROW(CE$176:CE$274)-MIN(ROW(CE$176:CE$274))+1, ""), ROW(AG75))), "")</f>
        <v/>
      </c>
      <c r="CF352" s="1" t="str">
        <f t="array" ref="CF352">IFERROR(INDEX(CF$176:CF$274, SMALL(IF($AW$176:$AW$274="Claim", ROW(CF$176:CF$274)-MIN(ROW(CF$176:CF$274))+1, ""), ROW(AH75))), "")</f>
        <v/>
      </c>
      <c r="CG352" s="1" t="str">
        <f t="array" ref="CG352">IFERROR(INDEX(CG$176:CG$274, SMALL(IF($AW$176:$AW$274="Claim", ROW(CG$176:CG$274)-MIN(ROW(CG$176:CG$274))+1, ""), ROW(AI75))), "")</f>
        <v/>
      </c>
      <c r="CH352" s="1" t="str">
        <f t="array" ref="CH352">IFERROR(INDEX(CH$176:CH$274, SMALL(IF($AW$176:$AW$274="Claim", ROW(CH$176:CH$274)-MIN(ROW(CH$176:CH$274))+1, ""), ROW(AJ75))), "")</f>
        <v/>
      </c>
      <c r="CI352" s="1" t="str">
        <f t="array" ref="CI352">IFERROR(INDEX(CI$176:CI$274, SMALL(IF($AW$176:$AW$274="Claim", ROW(CI$176:CI$274)-MIN(ROW(CI$176:CI$274))+1, ""), ROW(AL75))), "")</f>
        <v/>
      </c>
    </row>
    <row r="353" spans="49:87" hidden="1" x14ac:dyDescent="0.2">
      <c r="AW353" s="1">
        <v>76</v>
      </c>
      <c r="AX353" s="288" t="str">
        <f t="array" ref="AX353">IFERROR(INDEX(AX$176:AX$274, SMALL(IF($AW$176:$AW$274="Claim", ROW(AX$176:AX$274)-MIN(ROW(AX$176:AX$274))+1, ""), ROW(A76))), "")</f>
        <v/>
      </c>
      <c r="AY353" s="288" t="str">
        <f t="array" ref="AY353">IFERROR(INDEX(AY$176:AY$274, SMALL(IF($AW$176:$AW$274="Claim", ROW(AY$176:AY$274)-MIN(ROW(AY$176:AY$274))+1, ""), ROW(B76))), "")</f>
        <v/>
      </c>
      <c r="AZ353" s="1" t="str">
        <f t="array" ref="AZ353">IFERROR(INDEX(AZ$176:AZ$278, SMALL(IF($AW$176:$AW$278="Claim", ROW(AZ$176:AZ$278)-MIN(ROW(AZ$176:AZ$278))+1, ""), ROW(B76))), "")</f>
        <v/>
      </c>
      <c r="BA353" s="1" t="str">
        <f t="array" ref="BA353">IFERROR(INDEX(BA$176:BA$274, SMALL(IF($AW$176:$AW$274="Claim", ROW(BA$176:BA$274)-MIN(ROW(BA$176:BA$274))+1, ""), ROW(C76))), "")</f>
        <v/>
      </c>
      <c r="BB353" s="1" t="str">
        <f t="array" ref="BB353">IFERROR(INDEX(BB$176:BB$274, SMALL(IF($AW$176:$AW$274="Claim", ROW(BB$176:BB$274)-MIN(ROW(BB$176:BB$274))+1, ""), ROW(D76))), "")</f>
        <v/>
      </c>
      <c r="BC353" s="1" t="str">
        <f t="array" ref="BC353">IFERROR(INDEX(BC$176:BC$274, SMALL(IF($AW$176:$AW$274="Claim", ROW(BC$176:BC$274)-MIN(ROW(BC$176:BC$274))+1, ""), ROW(E76))), "")</f>
        <v/>
      </c>
      <c r="BD353" s="1" t="str">
        <f t="array" ref="BD353">IFERROR(INDEX(BD$176:BD$274, SMALL(IF($AW$176:$AW$274="Claim", ROW(BD$176:BD$274)-MIN(ROW(BD$176:BD$274))+1, ""), ROW(F76))), "")</f>
        <v/>
      </c>
      <c r="BE353" s="1" t="str">
        <f t="array" ref="BE353">IFERROR(INDEX(BE$176:BE$274, SMALL(IF($AW$176:$AW$274="Claim", ROW(BE$176:BE$274)-MIN(ROW(BE$176:BE$274))+1, ""), ROW(G76))), "")</f>
        <v/>
      </c>
      <c r="BF353" s="1" t="str">
        <f t="array" ref="BF353">IFERROR(INDEX(BF$176:BF$274, SMALL(IF($AW$176:$AW$274="Claim", ROW(BF$176:BF$274)-MIN(ROW(BF$176:BF$274))+1, ""), ROW(H76))), "")</f>
        <v/>
      </c>
      <c r="BG353" s="1" t="str">
        <f t="array" ref="BG353">IFERROR(INDEX(BG$176:BG$274, SMALL(IF($AW$176:$AW$274="Claim", ROW(BG$176:BG$274)-MIN(ROW(BG$176:BG$274))+1, ""), ROW(I76))), "")</f>
        <v/>
      </c>
      <c r="BH353" s="1" t="str">
        <f t="array" ref="BH353">IFERROR(INDEX(BH$176:BH$274, SMALL(IF($AW$176:$AW$274="Claim", ROW(BH$176:BH$274)-MIN(ROW(BH$176:BH$274))+1, ""), ROW(J76))), "")</f>
        <v/>
      </c>
      <c r="BI353" s="1" t="str">
        <f t="array" ref="BI353">IFERROR(INDEX(BI$176:BI$274, SMALL(IF($AW$176:$AW$274="Claim", ROW(BI$176:BI$274)-MIN(ROW(BI$176:BI$274))+1, ""), ROW(K76))), "")</f>
        <v/>
      </c>
      <c r="BJ353" s="1" t="str">
        <f t="array" ref="BJ353">IFERROR(INDEX(BJ$176:BJ$274, SMALL(IF($AW$176:$AW$274="Claim", ROW(BJ$176:BJ$274)-MIN(ROW(BJ$176:BJ$274))+1, ""), ROW(L76))), "")</f>
        <v/>
      </c>
      <c r="BK353" s="1" t="str">
        <f t="array" ref="BK353">IFERROR(INDEX(BK$176:BK$274, SMALL(IF($AW$176:$AW$274="Claim", ROW(BK$176:BK$274)-MIN(ROW(BK$176:BK$274))+1, ""), ROW(M76))), "")</f>
        <v/>
      </c>
      <c r="BL353" s="1" t="str">
        <f t="array" ref="BL353">IFERROR(INDEX(BL$176:BL$274, SMALL(IF($AW$176:$AW$274="Claim", ROW(BL$176:BL$274)-MIN(ROW(BL$176:BL$274))+1, ""), ROW(N76))), "")</f>
        <v/>
      </c>
      <c r="BM353" s="1" t="str">
        <f t="array" ref="BM353">IFERROR(INDEX(BM$176:BM$274, SMALL(IF($AW$176:$AW$274="Claim", ROW(BM$176:BM$274)-MIN(ROW(BM$176:BM$274))+1, ""), ROW(O76))), "")</f>
        <v/>
      </c>
      <c r="BN353" s="1" t="str">
        <f t="array" ref="BN353">IFERROR(INDEX(BN$176:BN$274, SMALL(IF($AW$176:$AW$274="Claim", ROW(BN$176:BN$274)-MIN(ROW(BN$176:BN$274))+1, ""), ROW(P76))), "")</f>
        <v/>
      </c>
      <c r="BO353" s="1" t="str">
        <f t="array" ref="BO353">IFERROR(INDEX(BO$176:BO$274, SMALL(IF($AW$176:$AW$274="Claim", ROW(BO$176:BO$274)-MIN(ROW(BO$176:BO$274))+1, ""), ROW(Q76))), "")</f>
        <v/>
      </c>
      <c r="BP353" s="1" t="str">
        <f t="array" ref="BP353">IFERROR(INDEX(BP$176:BP$274, SMALL(IF($AW$176:$AW$274="Claim", ROW(BP$176:BP$274)-MIN(ROW(BP$176:BP$274))+1, ""), ROW(R76))), "")</f>
        <v/>
      </c>
      <c r="BQ353" s="1" t="str">
        <f t="array" ref="BQ353">IFERROR(INDEX(BQ$176:BQ$274, SMALL(IF($AW$176:$AW$274="Claim", ROW(BQ$176:BQ$274)-MIN(ROW(BQ$176:BQ$274))+1, ""), ROW(S76))), "")</f>
        <v/>
      </c>
      <c r="BR353" s="1" t="str">
        <f t="array" ref="BR353">IFERROR(INDEX(BR$176:BR$274, SMALL(IF($AW$176:$AW$274="Claim", ROW(BR$176:BR$274)-MIN(ROW(BR$176:BR$274))+1, ""), ROW(T76))), "")</f>
        <v/>
      </c>
      <c r="BS353" s="1" t="str">
        <f t="array" ref="BS353">IFERROR(INDEX(BS$176:BS$274, SMALL(IF($AW$176:$AW$274="Claim", ROW(BS$176:BS$274)-MIN(ROW(BS$176:BS$274))+1, ""), ROW(U76))), "")</f>
        <v/>
      </c>
      <c r="BT353" s="1" t="str">
        <f t="array" ref="BT353">IFERROR(INDEX(BT$176:BT$274, SMALL(IF($AW$176:$AW$274="Claim", ROW(BT$176:BT$274)-MIN(ROW(BT$176:BT$274))+1, ""), ROW(V76))), "")</f>
        <v/>
      </c>
      <c r="BU353" s="1" t="str">
        <f t="array" ref="BU353">IFERROR(INDEX(BU$176:BU$274, SMALL(IF($AW$176:$AW$274="Claim", ROW(BU$176:BU$274)-MIN(ROW(BU$176:BU$274))+1, ""), ROW(W76))), "")</f>
        <v/>
      </c>
      <c r="BV353" s="1" t="str">
        <f t="array" ref="BV353">IFERROR(INDEX(BV$176:BV$274, SMALL(IF($AW$176:$AW$274="Claim", ROW(BV$176:BV$274)-MIN(ROW(BV$176:BV$274))+1, ""), ROW(X76))), "")</f>
        <v/>
      </c>
      <c r="BW353" s="1" t="str">
        <f t="array" ref="BW353">IFERROR(INDEX(BW$176:BW$274, SMALL(IF($AW$176:$AW$274="Claim", ROW(BW$176:BW$274)-MIN(ROW(BW$176:BW$274))+1, ""), ROW(Y76))), "")</f>
        <v/>
      </c>
      <c r="BX353" s="1" t="str">
        <f t="array" ref="BX353">IFERROR(INDEX(BX$176:BX$274, SMALL(IF($AW$176:$AW$274="Claim", ROW(BX$176:BX$274)-MIN(ROW(BX$176:BX$274))+1, ""), ROW(Z76))), "")</f>
        <v/>
      </c>
      <c r="BY353" s="1" t="str">
        <f t="array" ref="BY353">IFERROR(INDEX(BY$176:BY$274, SMALL(IF($AW$176:$AW$274="Claim", ROW(BY$176:BY$274)-MIN(ROW(BY$176:BY$274))+1, ""), ROW(AA76))), "")</f>
        <v/>
      </c>
      <c r="BZ353" s="1" t="str">
        <f t="array" ref="BZ353">IFERROR(INDEX(BZ$176:BZ$274, SMALL(IF($AW$176:$AW$274="Claim", ROW(BZ$176:BZ$274)-MIN(ROW(BZ$176:BZ$274))+1, ""), ROW(AB76))), "")</f>
        <v/>
      </c>
      <c r="CA353" s="1" t="str">
        <f t="array" ref="CA353">IFERROR(INDEX(CA$176:CA$274, SMALL(IF($AW$176:$AW$274="Claim", ROW(CA$176:CA$274)-MIN(ROW(CA$176:CA$274))+1, ""), ROW(AC76))), "")</f>
        <v/>
      </c>
      <c r="CB353" s="1" t="str">
        <f t="array" ref="CB353">IFERROR(INDEX(CB$176:CB$274, SMALL(IF($AW$176:$AW$274="Claim", ROW(CB$176:CB$274)-MIN(ROW(CB$176:CB$274))+1, ""), ROW(AD76))), "")</f>
        <v/>
      </c>
      <c r="CC353" s="1" t="str">
        <f t="array" ref="CC353">IFERROR(INDEX(CC$176:CC$274, SMALL(IF($AW$176:$AW$274="Claim", ROW(CC$176:CC$274)-MIN(ROW(CC$176:CC$274))+1, ""), ROW(AE76))), "")</f>
        <v/>
      </c>
      <c r="CD353" s="1" t="str">
        <f t="array" ref="CD353">IFERROR(INDEX(CD$176:CD$274, SMALL(IF($AW$176:$AW$274="Claim", ROW(CD$176:CD$274)-MIN(ROW(CD$176:CD$274))+1, ""), ROW(AF76))), "")</f>
        <v/>
      </c>
      <c r="CE353" s="1" t="str">
        <f t="array" ref="CE353">IFERROR(INDEX(CE$176:CE$274, SMALL(IF($AW$176:$AW$274="Claim", ROW(CE$176:CE$274)-MIN(ROW(CE$176:CE$274))+1, ""), ROW(AG76))), "")</f>
        <v/>
      </c>
      <c r="CF353" s="1" t="str">
        <f t="array" ref="CF353">IFERROR(INDEX(CF$176:CF$274, SMALL(IF($AW$176:$AW$274="Claim", ROW(CF$176:CF$274)-MIN(ROW(CF$176:CF$274))+1, ""), ROW(AH76))), "")</f>
        <v/>
      </c>
      <c r="CG353" s="1" t="str">
        <f t="array" ref="CG353">IFERROR(INDEX(CG$176:CG$274, SMALL(IF($AW$176:$AW$274="Claim", ROW(CG$176:CG$274)-MIN(ROW(CG$176:CG$274))+1, ""), ROW(AI76))), "")</f>
        <v/>
      </c>
      <c r="CH353" s="1" t="str">
        <f t="array" ref="CH353">IFERROR(INDEX(CH$176:CH$274, SMALL(IF($AW$176:$AW$274="Claim", ROW(CH$176:CH$274)-MIN(ROW(CH$176:CH$274))+1, ""), ROW(AJ76))), "")</f>
        <v/>
      </c>
      <c r="CI353" s="1" t="str">
        <f t="array" ref="CI353">IFERROR(INDEX(CI$176:CI$274, SMALL(IF($AW$176:$AW$274="Claim", ROW(CI$176:CI$274)-MIN(ROW(CI$176:CI$274))+1, ""), ROW(AL76))), "")</f>
        <v/>
      </c>
    </row>
    <row r="354" spans="49:87" hidden="1" x14ac:dyDescent="0.2">
      <c r="AW354" s="1">
        <v>77</v>
      </c>
      <c r="AX354" s="288" t="str">
        <f t="array" ref="AX354">IFERROR(INDEX(AX$176:AX$274, SMALL(IF($AW$176:$AW$274="Claim", ROW(AX$176:AX$274)-MIN(ROW(AX$176:AX$274))+1, ""), ROW(A77))), "")</f>
        <v/>
      </c>
      <c r="AY354" s="288" t="str">
        <f t="array" ref="AY354">IFERROR(INDEX(AY$176:AY$274, SMALL(IF($AW$176:$AW$274="Claim", ROW(AY$176:AY$274)-MIN(ROW(AY$176:AY$274))+1, ""), ROW(B77))), "")</f>
        <v/>
      </c>
      <c r="AZ354" s="1" t="str">
        <f t="array" ref="AZ354">IFERROR(INDEX(AZ$176:AZ$278, SMALL(IF($AW$176:$AW$278="Claim", ROW(AZ$176:AZ$278)-MIN(ROW(AZ$176:AZ$278))+1, ""), ROW(B77))), "")</f>
        <v/>
      </c>
      <c r="BA354" s="1" t="str">
        <f t="array" ref="BA354">IFERROR(INDEX(BA$176:BA$274, SMALL(IF($AW$176:$AW$274="Claim", ROW(BA$176:BA$274)-MIN(ROW(BA$176:BA$274))+1, ""), ROW(C77))), "")</f>
        <v/>
      </c>
      <c r="BB354" s="1" t="str">
        <f t="array" ref="BB354">IFERROR(INDEX(BB$176:BB$274, SMALL(IF($AW$176:$AW$274="Claim", ROW(BB$176:BB$274)-MIN(ROW(BB$176:BB$274))+1, ""), ROW(D77))), "")</f>
        <v/>
      </c>
      <c r="BC354" s="1" t="str">
        <f t="array" ref="BC354">IFERROR(INDEX(BC$176:BC$274, SMALL(IF($AW$176:$AW$274="Claim", ROW(BC$176:BC$274)-MIN(ROW(BC$176:BC$274))+1, ""), ROW(E77))), "")</f>
        <v/>
      </c>
      <c r="BD354" s="1" t="str">
        <f t="array" ref="BD354">IFERROR(INDEX(BD$176:BD$274, SMALL(IF($AW$176:$AW$274="Claim", ROW(BD$176:BD$274)-MIN(ROW(BD$176:BD$274))+1, ""), ROW(F77))), "")</f>
        <v/>
      </c>
      <c r="BE354" s="1" t="str">
        <f t="array" ref="BE354">IFERROR(INDEX(BE$176:BE$274, SMALL(IF($AW$176:$AW$274="Claim", ROW(BE$176:BE$274)-MIN(ROW(BE$176:BE$274))+1, ""), ROW(G77))), "")</f>
        <v/>
      </c>
      <c r="BF354" s="1" t="str">
        <f t="array" ref="BF354">IFERROR(INDEX(BF$176:BF$274, SMALL(IF($AW$176:$AW$274="Claim", ROW(BF$176:BF$274)-MIN(ROW(BF$176:BF$274))+1, ""), ROW(H77))), "")</f>
        <v/>
      </c>
      <c r="BG354" s="1" t="str">
        <f t="array" ref="BG354">IFERROR(INDEX(BG$176:BG$274, SMALL(IF($AW$176:$AW$274="Claim", ROW(BG$176:BG$274)-MIN(ROW(BG$176:BG$274))+1, ""), ROW(I77))), "")</f>
        <v/>
      </c>
      <c r="BH354" s="1" t="str">
        <f t="array" ref="BH354">IFERROR(INDEX(BH$176:BH$274, SMALL(IF($AW$176:$AW$274="Claim", ROW(BH$176:BH$274)-MIN(ROW(BH$176:BH$274))+1, ""), ROW(J77))), "")</f>
        <v/>
      </c>
      <c r="BI354" s="1" t="str">
        <f t="array" ref="BI354">IFERROR(INDEX(BI$176:BI$274, SMALL(IF($AW$176:$AW$274="Claim", ROW(BI$176:BI$274)-MIN(ROW(BI$176:BI$274))+1, ""), ROW(K77))), "")</f>
        <v/>
      </c>
      <c r="BJ354" s="1" t="str">
        <f t="array" ref="BJ354">IFERROR(INDEX(BJ$176:BJ$274, SMALL(IF($AW$176:$AW$274="Claim", ROW(BJ$176:BJ$274)-MIN(ROW(BJ$176:BJ$274))+1, ""), ROW(L77))), "")</f>
        <v/>
      </c>
      <c r="BK354" s="1" t="str">
        <f t="array" ref="BK354">IFERROR(INDEX(BK$176:BK$274, SMALL(IF($AW$176:$AW$274="Claim", ROW(BK$176:BK$274)-MIN(ROW(BK$176:BK$274))+1, ""), ROW(M77))), "")</f>
        <v/>
      </c>
      <c r="BL354" s="1" t="str">
        <f t="array" ref="BL354">IFERROR(INDEX(BL$176:BL$274, SMALL(IF($AW$176:$AW$274="Claim", ROW(BL$176:BL$274)-MIN(ROW(BL$176:BL$274))+1, ""), ROW(N77))), "")</f>
        <v/>
      </c>
      <c r="BM354" s="1" t="str">
        <f t="array" ref="BM354">IFERROR(INDEX(BM$176:BM$274, SMALL(IF($AW$176:$AW$274="Claim", ROW(BM$176:BM$274)-MIN(ROW(BM$176:BM$274))+1, ""), ROW(O77))), "")</f>
        <v/>
      </c>
      <c r="BN354" s="1" t="str">
        <f t="array" ref="BN354">IFERROR(INDEX(BN$176:BN$274, SMALL(IF($AW$176:$AW$274="Claim", ROW(BN$176:BN$274)-MIN(ROW(BN$176:BN$274))+1, ""), ROW(P77))), "")</f>
        <v/>
      </c>
      <c r="BO354" s="1" t="str">
        <f t="array" ref="BO354">IFERROR(INDEX(BO$176:BO$274, SMALL(IF($AW$176:$AW$274="Claim", ROW(BO$176:BO$274)-MIN(ROW(BO$176:BO$274))+1, ""), ROW(Q77))), "")</f>
        <v/>
      </c>
      <c r="BP354" s="1" t="str">
        <f t="array" ref="BP354">IFERROR(INDEX(BP$176:BP$274, SMALL(IF($AW$176:$AW$274="Claim", ROW(BP$176:BP$274)-MIN(ROW(BP$176:BP$274))+1, ""), ROW(R77))), "")</f>
        <v/>
      </c>
      <c r="BQ354" s="1" t="str">
        <f t="array" ref="BQ354">IFERROR(INDEX(BQ$176:BQ$274, SMALL(IF($AW$176:$AW$274="Claim", ROW(BQ$176:BQ$274)-MIN(ROW(BQ$176:BQ$274))+1, ""), ROW(S77))), "")</f>
        <v/>
      </c>
      <c r="BR354" s="1" t="str">
        <f t="array" ref="BR354">IFERROR(INDEX(BR$176:BR$274, SMALL(IF($AW$176:$AW$274="Claim", ROW(BR$176:BR$274)-MIN(ROW(BR$176:BR$274))+1, ""), ROW(T77))), "")</f>
        <v/>
      </c>
      <c r="BS354" s="1" t="str">
        <f t="array" ref="BS354">IFERROR(INDEX(BS$176:BS$274, SMALL(IF($AW$176:$AW$274="Claim", ROW(BS$176:BS$274)-MIN(ROW(BS$176:BS$274))+1, ""), ROW(U77))), "")</f>
        <v/>
      </c>
      <c r="BT354" s="1" t="str">
        <f t="array" ref="BT354">IFERROR(INDEX(BT$176:BT$274, SMALL(IF($AW$176:$AW$274="Claim", ROW(BT$176:BT$274)-MIN(ROW(BT$176:BT$274))+1, ""), ROW(V77))), "")</f>
        <v/>
      </c>
      <c r="BU354" s="1" t="str">
        <f t="array" ref="BU354">IFERROR(INDEX(BU$176:BU$274, SMALL(IF($AW$176:$AW$274="Claim", ROW(BU$176:BU$274)-MIN(ROW(BU$176:BU$274))+1, ""), ROW(W77))), "")</f>
        <v/>
      </c>
      <c r="BV354" s="1" t="str">
        <f t="array" ref="BV354">IFERROR(INDEX(BV$176:BV$274, SMALL(IF($AW$176:$AW$274="Claim", ROW(BV$176:BV$274)-MIN(ROW(BV$176:BV$274))+1, ""), ROW(X77))), "")</f>
        <v/>
      </c>
      <c r="BW354" s="1" t="str">
        <f t="array" ref="BW354">IFERROR(INDEX(BW$176:BW$274, SMALL(IF($AW$176:$AW$274="Claim", ROW(BW$176:BW$274)-MIN(ROW(BW$176:BW$274))+1, ""), ROW(Y77))), "")</f>
        <v/>
      </c>
      <c r="BX354" s="1" t="str">
        <f t="array" ref="BX354">IFERROR(INDEX(BX$176:BX$274, SMALL(IF($AW$176:$AW$274="Claim", ROW(BX$176:BX$274)-MIN(ROW(BX$176:BX$274))+1, ""), ROW(Z77))), "")</f>
        <v/>
      </c>
      <c r="BY354" s="1" t="str">
        <f t="array" ref="BY354">IFERROR(INDEX(BY$176:BY$274, SMALL(IF($AW$176:$AW$274="Claim", ROW(BY$176:BY$274)-MIN(ROW(BY$176:BY$274))+1, ""), ROW(AA77))), "")</f>
        <v/>
      </c>
      <c r="BZ354" s="1" t="str">
        <f t="array" ref="BZ354">IFERROR(INDEX(BZ$176:BZ$274, SMALL(IF($AW$176:$AW$274="Claim", ROW(BZ$176:BZ$274)-MIN(ROW(BZ$176:BZ$274))+1, ""), ROW(AB77))), "")</f>
        <v/>
      </c>
      <c r="CA354" s="1" t="str">
        <f t="array" ref="CA354">IFERROR(INDEX(CA$176:CA$274, SMALL(IF($AW$176:$AW$274="Claim", ROW(CA$176:CA$274)-MIN(ROW(CA$176:CA$274))+1, ""), ROW(AC77))), "")</f>
        <v/>
      </c>
      <c r="CB354" s="1" t="str">
        <f t="array" ref="CB354">IFERROR(INDEX(CB$176:CB$274, SMALL(IF($AW$176:$AW$274="Claim", ROW(CB$176:CB$274)-MIN(ROW(CB$176:CB$274))+1, ""), ROW(AD77))), "")</f>
        <v/>
      </c>
      <c r="CC354" s="1" t="str">
        <f t="array" ref="CC354">IFERROR(INDEX(CC$176:CC$274, SMALL(IF($AW$176:$AW$274="Claim", ROW(CC$176:CC$274)-MIN(ROW(CC$176:CC$274))+1, ""), ROW(AE77))), "")</f>
        <v/>
      </c>
      <c r="CD354" s="1" t="str">
        <f t="array" ref="CD354">IFERROR(INDEX(CD$176:CD$274, SMALL(IF($AW$176:$AW$274="Claim", ROW(CD$176:CD$274)-MIN(ROW(CD$176:CD$274))+1, ""), ROW(AF77))), "")</f>
        <v/>
      </c>
      <c r="CE354" s="1" t="str">
        <f t="array" ref="CE354">IFERROR(INDEX(CE$176:CE$274, SMALL(IF($AW$176:$AW$274="Claim", ROW(CE$176:CE$274)-MIN(ROW(CE$176:CE$274))+1, ""), ROW(AG77))), "")</f>
        <v/>
      </c>
      <c r="CF354" s="1" t="str">
        <f t="array" ref="CF354">IFERROR(INDEX(CF$176:CF$274, SMALL(IF($AW$176:$AW$274="Claim", ROW(CF$176:CF$274)-MIN(ROW(CF$176:CF$274))+1, ""), ROW(AH77))), "")</f>
        <v/>
      </c>
      <c r="CG354" s="1" t="str">
        <f t="array" ref="CG354">IFERROR(INDEX(CG$176:CG$274, SMALL(IF($AW$176:$AW$274="Claim", ROW(CG$176:CG$274)-MIN(ROW(CG$176:CG$274))+1, ""), ROW(AI77))), "")</f>
        <v/>
      </c>
      <c r="CH354" s="1" t="str">
        <f t="array" ref="CH354">IFERROR(INDEX(CH$176:CH$274, SMALL(IF($AW$176:$AW$274="Claim", ROW(CH$176:CH$274)-MIN(ROW(CH$176:CH$274))+1, ""), ROW(AJ77))), "")</f>
        <v/>
      </c>
      <c r="CI354" s="1" t="str">
        <f t="array" ref="CI354">IFERROR(INDEX(CI$176:CI$274, SMALL(IF($AW$176:$AW$274="Claim", ROW(CI$176:CI$274)-MIN(ROW(CI$176:CI$274))+1, ""), ROW(AL77))), "")</f>
        <v/>
      </c>
    </row>
    <row r="355" spans="49:87" hidden="1" x14ac:dyDescent="0.2">
      <c r="AW355" s="1">
        <v>78</v>
      </c>
      <c r="AX355" s="288" t="str">
        <f t="array" ref="AX355">IFERROR(INDEX(AX$176:AX$274, SMALL(IF($AW$176:$AW$274="Claim", ROW(AX$176:AX$274)-MIN(ROW(AX$176:AX$274))+1, ""), ROW(A78))), "")</f>
        <v/>
      </c>
      <c r="AY355" s="288" t="str">
        <f t="array" ref="AY355">IFERROR(INDEX(AY$176:AY$274, SMALL(IF($AW$176:$AW$274="Claim", ROW(AY$176:AY$274)-MIN(ROW(AY$176:AY$274))+1, ""), ROW(B78))), "")</f>
        <v/>
      </c>
      <c r="AZ355" s="1" t="str">
        <f t="array" ref="AZ355">IFERROR(INDEX(AZ$176:AZ$278, SMALL(IF($AW$176:$AW$278="Claim", ROW(AZ$176:AZ$278)-MIN(ROW(AZ$176:AZ$278))+1, ""), ROW(B78))), "")</f>
        <v/>
      </c>
      <c r="BA355" s="1" t="str">
        <f t="array" ref="BA355">IFERROR(INDEX(BA$176:BA$274, SMALL(IF($AW$176:$AW$274="Claim", ROW(BA$176:BA$274)-MIN(ROW(BA$176:BA$274))+1, ""), ROW(C78))), "")</f>
        <v/>
      </c>
      <c r="BB355" s="1" t="str">
        <f t="array" ref="BB355">IFERROR(INDEX(BB$176:BB$274, SMALL(IF($AW$176:$AW$274="Claim", ROW(BB$176:BB$274)-MIN(ROW(BB$176:BB$274))+1, ""), ROW(D78))), "")</f>
        <v/>
      </c>
      <c r="BC355" s="1" t="str">
        <f t="array" ref="BC355">IFERROR(INDEX(BC$176:BC$274, SMALL(IF($AW$176:$AW$274="Claim", ROW(BC$176:BC$274)-MIN(ROW(BC$176:BC$274))+1, ""), ROW(E78))), "")</f>
        <v/>
      </c>
      <c r="BD355" s="1" t="str">
        <f t="array" ref="BD355">IFERROR(INDEX(BD$176:BD$274, SMALL(IF($AW$176:$AW$274="Claim", ROW(BD$176:BD$274)-MIN(ROW(BD$176:BD$274))+1, ""), ROW(F78))), "")</f>
        <v/>
      </c>
      <c r="BE355" s="1" t="str">
        <f t="array" ref="BE355">IFERROR(INDEX(BE$176:BE$274, SMALL(IF($AW$176:$AW$274="Claim", ROW(BE$176:BE$274)-MIN(ROW(BE$176:BE$274))+1, ""), ROW(G78))), "")</f>
        <v/>
      </c>
      <c r="BF355" s="1" t="str">
        <f t="array" ref="BF355">IFERROR(INDEX(BF$176:BF$274, SMALL(IF($AW$176:$AW$274="Claim", ROW(BF$176:BF$274)-MIN(ROW(BF$176:BF$274))+1, ""), ROW(H78))), "")</f>
        <v/>
      </c>
      <c r="BG355" s="1" t="str">
        <f t="array" ref="BG355">IFERROR(INDEX(BG$176:BG$274, SMALL(IF($AW$176:$AW$274="Claim", ROW(BG$176:BG$274)-MIN(ROW(BG$176:BG$274))+1, ""), ROW(I78))), "")</f>
        <v/>
      </c>
      <c r="BH355" s="1" t="str">
        <f t="array" ref="BH355">IFERROR(INDEX(BH$176:BH$274, SMALL(IF($AW$176:$AW$274="Claim", ROW(BH$176:BH$274)-MIN(ROW(BH$176:BH$274))+1, ""), ROW(J78))), "")</f>
        <v/>
      </c>
      <c r="BI355" s="1" t="str">
        <f t="array" ref="BI355">IFERROR(INDEX(BI$176:BI$274, SMALL(IF($AW$176:$AW$274="Claim", ROW(BI$176:BI$274)-MIN(ROW(BI$176:BI$274))+1, ""), ROW(K78))), "")</f>
        <v/>
      </c>
      <c r="BJ355" s="1" t="str">
        <f t="array" ref="BJ355">IFERROR(INDEX(BJ$176:BJ$274, SMALL(IF($AW$176:$AW$274="Claim", ROW(BJ$176:BJ$274)-MIN(ROW(BJ$176:BJ$274))+1, ""), ROW(L78))), "")</f>
        <v/>
      </c>
      <c r="BK355" s="1" t="str">
        <f t="array" ref="BK355">IFERROR(INDEX(BK$176:BK$274, SMALL(IF($AW$176:$AW$274="Claim", ROW(BK$176:BK$274)-MIN(ROW(BK$176:BK$274))+1, ""), ROW(M78))), "")</f>
        <v/>
      </c>
      <c r="BL355" s="1" t="str">
        <f t="array" ref="BL355">IFERROR(INDEX(BL$176:BL$274, SMALL(IF($AW$176:$AW$274="Claim", ROW(BL$176:BL$274)-MIN(ROW(BL$176:BL$274))+1, ""), ROW(N78))), "")</f>
        <v/>
      </c>
      <c r="BM355" s="1" t="str">
        <f t="array" ref="BM355">IFERROR(INDEX(BM$176:BM$274, SMALL(IF($AW$176:$AW$274="Claim", ROW(BM$176:BM$274)-MIN(ROW(BM$176:BM$274))+1, ""), ROW(O78))), "")</f>
        <v/>
      </c>
      <c r="BN355" s="1" t="str">
        <f t="array" ref="BN355">IFERROR(INDEX(BN$176:BN$274, SMALL(IF($AW$176:$AW$274="Claim", ROW(BN$176:BN$274)-MIN(ROW(BN$176:BN$274))+1, ""), ROW(P78))), "")</f>
        <v/>
      </c>
      <c r="BO355" s="1" t="str">
        <f t="array" ref="BO355">IFERROR(INDEX(BO$176:BO$274, SMALL(IF($AW$176:$AW$274="Claim", ROW(BO$176:BO$274)-MIN(ROW(BO$176:BO$274))+1, ""), ROW(Q78))), "")</f>
        <v/>
      </c>
      <c r="BP355" s="1" t="str">
        <f t="array" ref="BP355">IFERROR(INDEX(BP$176:BP$274, SMALL(IF($AW$176:$AW$274="Claim", ROW(BP$176:BP$274)-MIN(ROW(BP$176:BP$274))+1, ""), ROW(R78))), "")</f>
        <v/>
      </c>
      <c r="BQ355" s="1" t="str">
        <f t="array" ref="BQ355">IFERROR(INDEX(BQ$176:BQ$274, SMALL(IF($AW$176:$AW$274="Claim", ROW(BQ$176:BQ$274)-MIN(ROW(BQ$176:BQ$274))+1, ""), ROW(S78))), "")</f>
        <v/>
      </c>
      <c r="BR355" s="1" t="str">
        <f t="array" ref="BR355">IFERROR(INDEX(BR$176:BR$274, SMALL(IF($AW$176:$AW$274="Claim", ROW(BR$176:BR$274)-MIN(ROW(BR$176:BR$274))+1, ""), ROW(T78))), "")</f>
        <v/>
      </c>
      <c r="BS355" s="1" t="str">
        <f t="array" ref="BS355">IFERROR(INDEX(BS$176:BS$274, SMALL(IF($AW$176:$AW$274="Claim", ROW(BS$176:BS$274)-MIN(ROW(BS$176:BS$274))+1, ""), ROW(U78))), "")</f>
        <v/>
      </c>
      <c r="BT355" s="1" t="str">
        <f t="array" ref="BT355">IFERROR(INDEX(BT$176:BT$274, SMALL(IF($AW$176:$AW$274="Claim", ROW(BT$176:BT$274)-MIN(ROW(BT$176:BT$274))+1, ""), ROW(V78))), "")</f>
        <v/>
      </c>
      <c r="BU355" s="1" t="str">
        <f t="array" ref="BU355">IFERROR(INDEX(BU$176:BU$274, SMALL(IF($AW$176:$AW$274="Claim", ROW(BU$176:BU$274)-MIN(ROW(BU$176:BU$274))+1, ""), ROW(W78))), "")</f>
        <v/>
      </c>
      <c r="BV355" s="1" t="str">
        <f t="array" ref="BV355">IFERROR(INDEX(BV$176:BV$274, SMALL(IF($AW$176:$AW$274="Claim", ROW(BV$176:BV$274)-MIN(ROW(BV$176:BV$274))+1, ""), ROW(X78))), "")</f>
        <v/>
      </c>
      <c r="BW355" s="1" t="str">
        <f t="array" ref="BW355">IFERROR(INDEX(BW$176:BW$274, SMALL(IF($AW$176:$AW$274="Claim", ROW(BW$176:BW$274)-MIN(ROW(BW$176:BW$274))+1, ""), ROW(Y78))), "")</f>
        <v/>
      </c>
      <c r="BX355" s="1" t="str">
        <f t="array" ref="BX355">IFERROR(INDEX(BX$176:BX$274, SMALL(IF($AW$176:$AW$274="Claim", ROW(BX$176:BX$274)-MIN(ROW(BX$176:BX$274))+1, ""), ROW(Z78))), "")</f>
        <v/>
      </c>
      <c r="BY355" s="1" t="str">
        <f t="array" ref="BY355">IFERROR(INDEX(BY$176:BY$274, SMALL(IF($AW$176:$AW$274="Claim", ROW(BY$176:BY$274)-MIN(ROW(BY$176:BY$274))+1, ""), ROW(AA78))), "")</f>
        <v/>
      </c>
      <c r="BZ355" s="1" t="str">
        <f t="array" ref="BZ355">IFERROR(INDEX(BZ$176:BZ$274, SMALL(IF($AW$176:$AW$274="Claim", ROW(BZ$176:BZ$274)-MIN(ROW(BZ$176:BZ$274))+1, ""), ROW(AB78))), "")</f>
        <v/>
      </c>
      <c r="CA355" s="1" t="str">
        <f t="array" ref="CA355">IFERROR(INDEX(CA$176:CA$274, SMALL(IF($AW$176:$AW$274="Claim", ROW(CA$176:CA$274)-MIN(ROW(CA$176:CA$274))+1, ""), ROW(AC78))), "")</f>
        <v/>
      </c>
      <c r="CB355" s="1" t="str">
        <f t="array" ref="CB355">IFERROR(INDEX(CB$176:CB$274, SMALL(IF($AW$176:$AW$274="Claim", ROW(CB$176:CB$274)-MIN(ROW(CB$176:CB$274))+1, ""), ROW(AD78))), "")</f>
        <v/>
      </c>
      <c r="CC355" s="1" t="str">
        <f t="array" ref="CC355">IFERROR(INDEX(CC$176:CC$274, SMALL(IF($AW$176:$AW$274="Claim", ROW(CC$176:CC$274)-MIN(ROW(CC$176:CC$274))+1, ""), ROW(AE78))), "")</f>
        <v/>
      </c>
      <c r="CD355" s="1" t="str">
        <f t="array" ref="CD355">IFERROR(INDEX(CD$176:CD$274, SMALL(IF($AW$176:$AW$274="Claim", ROW(CD$176:CD$274)-MIN(ROW(CD$176:CD$274))+1, ""), ROW(AF78))), "")</f>
        <v/>
      </c>
      <c r="CE355" s="1" t="str">
        <f t="array" ref="CE355">IFERROR(INDEX(CE$176:CE$274, SMALL(IF($AW$176:$AW$274="Claim", ROW(CE$176:CE$274)-MIN(ROW(CE$176:CE$274))+1, ""), ROW(AG78))), "")</f>
        <v/>
      </c>
      <c r="CF355" s="1" t="str">
        <f t="array" ref="CF355">IFERROR(INDEX(CF$176:CF$274, SMALL(IF($AW$176:$AW$274="Claim", ROW(CF$176:CF$274)-MIN(ROW(CF$176:CF$274))+1, ""), ROW(AH78))), "")</f>
        <v/>
      </c>
      <c r="CG355" s="1" t="str">
        <f t="array" ref="CG355">IFERROR(INDEX(CG$176:CG$274, SMALL(IF($AW$176:$AW$274="Claim", ROW(CG$176:CG$274)-MIN(ROW(CG$176:CG$274))+1, ""), ROW(AI78))), "")</f>
        <v/>
      </c>
      <c r="CH355" s="1" t="str">
        <f t="array" ref="CH355">IFERROR(INDEX(CH$176:CH$274, SMALL(IF($AW$176:$AW$274="Claim", ROW(CH$176:CH$274)-MIN(ROW(CH$176:CH$274))+1, ""), ROW(AJ78))), "")</f>
        <v/>
      </c>
      <c r="CI355" s="1" t="str">
        <f t="array" ref="CI355">IFERROR(INDEX(CI$176:CI$274, SMALL(IF($AW$176:$AW$274="Claim", ROW(CI$176:CI$274)-MIN(ROW(CI$176:CI$274))+1, ""), ROW(AL78))), "")</f>
        <v/>
      </c>
    </row>
    <row r="356" spans="49:87" hidden="1" x14ac:dyDescent="0.2">
      <c r="AW356" s="1">
        <v>79</v>
      </c>
      <c r="AX356" s="288" t="str">
        <f t="array" ref="AX356">IFERROR(INDEX(AX$176:AX$274, SMALL(IF($AW$176:$AW$274="Claim", ROW(AX$176:AX$274)-MIN(ROW(AX$176:AX$274))+1, ""), ROW(A79))), "")</f>
        <v/>
      </c>
      <c r="AY356" s="288" t="str">
        <f t="array" ref="AY356">IFERROR(INDEX(AY$176:AY$274, SMALL(IF($AW$176:$AW$274="Claim", ROW(AY$176:AY$274)-MIN(ROW(AY$176:AY$274))+1, ""), ROW(B79))), "")</f>
        <v/>
      </c>
      <c r="AZ356" s="1" t="str">
        <f t="array" ref="AZ356">IFERROR(INDEX(AZ$176:AZ$278, SMALL(IF($AW$176:$AW$278="Claim", ROW(AZ$176:AZ$278)-MIN(ROW(AZ$176:AZ$278))+1, ""), ROW(B79))), "")</f>
        <v/>
      </c>
      <c r="BA356" s="1" t="str">
        <f t="array" ref="BA356">IFERROR(INDEX(BA$176:BA$274, SMALL(IF($AW$176:$AW$274="Claim", ROW(BA$176:BA$274)-MIN(ROW(BA$176:BA$274))+1, ""), ROW(C79))), "")</f>
        <v/>
      </c>
      <c r="BB356" s="1" t="str">
        <f t="array" ref="BB356">IFERROR(INDEX(BB$176:BB$274, SMALL(IF($AW$176:$AW$274="Claim", ROW(BB$176:BB$274)-MIN(ROW(BB$176:BB$274))+1, ""), ROW(D79))), "")</f>
        <v/>
      </c>
      <c r="BC356" s="1" t="str">
        <f t="array" ref="BC356">IFERROR(INDEX(BC$176:BC$274, SMALL(IF($AW$176:$AW$274="Claim", ROW(BC$176:BC$274)-MIN(ROW(BC$176:BC$274))+1, ""), ROW(E79))), "")</f>
        <v/>
      </c>
      <c r="BD356" s="1" t="str">
        <f t="array" ref="BD356">IFERROR(INDEX(BD$176:BD$274, SMALL(IF($AW$176:$AW$274="Claim", ROW(BD$176:BD$274)-MIN(ROW(BD$176:BD$274))+1, ""), ROW(F79))), "")</f>
        <v/>
      </c>
      <c r="BE356" s="1" t="str">
        <f t="array" ref="BE356">IFERROR(INDEX(BE$176:BE$274, SMALL(IF($AW$176:$AW$274="Claim", ROW(BE$176:BE$274)-MIN(ROW(BE$176:BE$274))+1, ""), ROW(G79))), "")</f>
        <v/>
      </c>
      <c r="BF356" s="1" t="str">
        <f t="array" ref="BF356">IFERROR(INDEX(BF$176:BF$274, SMALL(IF($AW$176:$AW$274="Claim", ROW(BF$176:BF$274)-MIN(ROW(BF$176:BF$274))+1, ""), ROW(H79))), "")</f>
        <v/>
      </c>
      <c r="BG356" s="1" t="str">
        <f t="array" ref="BG356">IFERROR(INDEX(BG$176:BG$274, SMALL(IF($AW$176:$AW$274="Claim", ROW(BG$176:BG$274)-MIN(ROW(BG$176:BG$274))+1, ""), ROW(I79))), "")</f>
        <v/>
      </c>
      <c r="BH356" s="1" t="str">
        <f t="array" ref="BH356">IFERROR(INDEX(BH$176:BH$274, SMALL(IF($AW$176:$AW$274="Claim", ROW(BH$176:BH$274)-MIN(ROW(BH$176:BH$274))+1, ""), ROW(J79))), "")</f>
        <v/>
      </c>
      <c r="BI356" s="1" t="str">
        <f t="array" ref="BI356">IFERROR(INDEX(BI$176:BI$274, SMALL(IF($AW$176:$AW$274="Claim", ROW(BI$176:BI$274)-MIN(ROW(BI$176:BI$274))+1, ""), ROW(K79))), "")</f>
        <v/>
      </c>
      <c r="BJ356" s="1" t="str">
        <f t="array" ref="BJ356">IFERROR(INDEX(BJ$176:BJ$274, SMALL(IF($AW$176:$AW$274="Claim", ROW(BJ$176:BJ$274)-MIN(ROW(BJ$176:BJ$274))+1, ""), ROW(L79))), "")</f>
        <v/>
      </c>
      <c r="BK356" s="1" t="str">
        <f t="array" ref="BK356">IFERROR(INDEX(BK$176:BK$274, SMALL(IF($AW$176:$AW$274="Claim", ROW(BK$176:BK$274)-MIN(ROW(BK$176:BK$274))+1, ""), ROW(M79))), "")</f>
        <v/>
      </c>
      <c r="BL356" s="1" t="str">
        <f t="array" ref="BL356">IFERROR(INDEX(BL$176:BL$274, SMALL(IF($AW$176:$AW$274="Claim", ROW(BL$176:BL$274)-MIN(ROW(BL$176:BL$274))+1, ""), ROW(N79))), "")</f>
        <v/>
      </c>
      <c r="BM356" s="1" t="str">
        <f t="array" ref="BM356">IFERROR(INDEX(BM$176:BM$274, SMALL(IF($AW$176:$AW$274="Claim", ROW(BM$176:BM$274)-MIN(ROW(BM$176:BM$274))+1, ""), ROW(O79))), "")</f>
        <v/>
      </c>
      <c r="BN356" s="1" t="str">
        <f t="array" ref="BN356">IFERROR(INDEX(BN$176:BN$274, SMALL(IF($AW$176:$AW$274="Claim", ROW(BN$176:BN$274)-MIN(ROW(BN$176:BN$274))+1, ""), ROW(P79))), "")</f>
        <v/>
      </c>
      <c r="BO356" s="1" t="str">
        <f t="array" ref="BO356">IFERROR(INDEX(BO$176:BO$274, SMALL(IF($AW$176:$AW$274="Claim", ROW(BO$176:BO$274)-MIN(ROW(BO$176:BO$274))+1, ""), ROW(Q79))), "")</f>
        <v/>
      </c>
      <c r="BP356" s="1" t="str">
        <f t="array" ref="BP356">IFERROR(INDEX(BP$176:BP$274, SMALL(IF($AW$176:$AW$274="Claim", ROW(BP$176:BP$274)-MIN(ROW(BP$176:BP$274))+1, ""), ROW(R79))), "")</f>
        <v/>
      </c>
      <c r="BQ356" s="1" t="str">
        <f t="array" ref="BQ356">IFERROR(INDEX(BQ$176:BQ$274, SMALL(IF($AW$176:$AW$274="Claim", ROW(BQ$176:BQ$274)-MIN(ROW(BQ$176:BQ$274))+1, ""), ROW(S79))), "")</f>
        <v/>
      </c>
      <c r="BR356" s="1" t="str">
        <f t="array" ref="BR356">IFERROR(INDEX(BR$176:BR$274, SMALL(IF($AW$176:$AW$274="Claim", ROW(BR$176:BR$274)-MIN(ROW(BR$176:BR$274))+1, ""), ROW(T79))), "")</f>
        <v/>
      </c>
      <c r="BS356" s="1" t="str">
        <f t="array" ref="BS356">IFERROR(INDEX(BS$176:BS$274, SMALL(IF($AW$176:$AW$274="Claim", ROW(BS$176:BS$274)-MIN(ROW(BS$176:BS$274))+1, ""), ROW(U79))), "")</f>
        <v/>
      </c>
      <c r="BT356" s="1" t="str">
        <f t="array" ref="BT356">IFERROR(INDEX(BT$176:BT$274, SMALL(IF($AW$176:$AW$274="Claim", ROW(BT$176:BT$274)-MIN(ROW(BT$176:BT$274))+1, ""), ROW(V79))), "")</f>
        <v/>
      </c>
      <c r="BU356" s="1" t="str">
        <f t="array" ref="BU356">IFERROR(INDEX(BU$176:BU$274, SMALL(IF($AW$176:$AW$274="Claim", ROW(BU$176:BU$274)-MIN(ROW(BU$176:BU$274))+1, ""), ROW(W79))), "")</f>
        <v/>
      </c>
      <c r="BV356" s="1" t="str">
        <f t="array" ref="BV356">IFERROR(INDEX(BV$176:BV$274, SMALL(IF($AW$176:$AW$274="Claim", ROW(BV$176:BV$274)-MIN(ROW(BV$176:BV$274))+1, ""), ROW(X79))), "")</f>
        <v/>
      </c>
      <c r="BW356" s="1" t="str">
        <f t="array" ref="BW356">IFERROR(INDEX(BW$176:BW$274, SMALL(IF($AW$176:$AW$274="Claim", ROW(BW$176:BW$274)-MIN(ROW(BW$176:BW$274))+1, ""), ROW(Y79))), "")</f>
        <v/>
      </c>
      <c r="BX356" s="1" t="str">
        <f t="array" ref="BX356">IFERROR(INDEX(BX$176:BX$274, SMALL(IF($AW$176:$AW$274="Claim", ROW(BX$176:BX$274)-MIN(ROW(BX$176:BX$274))+1, ""), ROW(Z79))), "")</f>
        <v/>
      </c>
      <c r="BY356" s="1" t="str">
        <f t="array" ref="BY356">IFERROR(INDEX(BY$176:BY$274, SMALL(IF($AW$176:$AW$274="Claim", ROW(BY$176:BY$274)-MIN(ROW(BY$176:BY$274))+1, ""), ROW(AA79))), "")</f>
        <v/>
      </c>
      <c r="BZ356" s="1" t="str">
        <f t="array" ref="BZ356">IFERROR(INDEX(BZ$176:BZ$274, SMALL(IF($AW$176:$AW$274="Claim", ROW(BZ$176:BZ$274)-MIN(ROW(BZ$176:BZ$274))+1, ""), ROW(AB79))), "")</f>
        <v/>
      </c>
      <c r="CA356" s="1" t="str">
        <f t="array" ref="CA356">IFERROR(INDEX(CA$176:CA$274, SMALL(IF($AW$176:$AW$274="Claim", ROW(CA$176:CA$274)-MIN(ROW(CA$176:CA$274))+1, ""), ROW(AC79))), "")</f>
        <v/>
      </c>
      <c r="CB356" s="1" t="str">
        <f t="array" ref="CB356">IFERROR(INDEX(CB$176:CB$274, SMALL(IF($AW$176:$AW$274="Claim", ROW(CB$176:CB$274)-MIN(ROW(CB$176:CB$274))+1, ""), ROW(AD79))), "")</f>
        <v/>
      </c>
      <c r="CC356" s="1" t="str">
        <f t="array" ref="CC356">IFERROR(INDEX(CC$176:CC$274, SMALL(IF($AW$176:$AW$274="Claim", ROW(CC$176:CC$274)-MIN(ROW(CC$176:CC$274))+1, ""), ROW(AE79))), "")</f>
        <v/>
      </c>
      <c r="CD356" s="1" t="str">
        <f t="array" ref="CD356">IFERROR(INDEX(CD$176:CD$274, SMALL(IF($AW$176:$AW$274="Claim", ROW(CD$176:CD$274)-MIN(ROW(CD$176:CD$274))+1, ""), ROW(AF79))), "")</f>
        <v/>
      </c>
      <c r="CE356" s="1" t="str">
        <f t="array" ref="CE356">IFERROR(INDEX(CE$176:CE$274, SMALL(IF($AW$176:$AW$274="Claim", ROW(CE$176:CE$274)-MIN(ROW(CE$176:CE$274))+1, ""), ROW(AG79))), "")</f>
        <v/>
      </c>
      <c r="CF356" s="1" t="str">
        <f t="array" ref="CF356">IFERROR(INDEX(CF$176:CF$274, SMALL(IF($AW$176:$AW$274="Claim", ROW(CF$176:CF$274)-MIN(ROW(CF$176:CF$274))+1, ""), ROW(AH79))), "")</f>
        <v/>
      </c>
      <c r="CG356" s="1" t="str">
        <f t="array" ref="CG356">IFERROR(INDEX(CG$176:CG$274, SMALL(IF($AW$176:$AW$274="Claim", ROW(CG$176:CG$274)-MIN(ROW(CG$176:CG$274))+1, ""), ROW(AI79))), "")</f>
        <v/>
      </c>
      <c r="CH356" s="1" t="str">
        <f t="array" ref="CH356">IFERROR(INDEX(CH$176:CH$274, SMALL(IF($AW$176:$AW$274="Claim", ROW(CH$176:CH$274)-MIN(ROW(CH$176:CH$274))+1, ""), ROW(AJ79))), "")</f>
        <v/>
      </c>
      <c r="CI356" s="1" t="str">
        <f t="array" ref="CI356">IFERROR(INDEX(CI$176:CI$274, SMALL(IF($AW$176:$AW$274="Claim", ROW(CI$176:CI$274)-MIN(ROW(CI$176:CI$274))+1, ""), ROW(AL79))), "")</f>
        <v/>
      </c>
    </row>
    <row r="357" spans="49:87" hidden="1" x14ac:dyDescent="0.2">
      <c r="AW357" s="1">
        <v>80</v>
      </c>
      <c r="AX357" s="288" t="str">
        <f t="array" ref="AX357">IFERROR(INDEX(AX$176:AX$274, SMALL(IF($AW$176:$AW$274="Claim", ROW(AX$176:AX$274)-MIN(ROW(AX$176:AX$274))+1, ""), ROW(A80))), "")</f>
        <v/>
      </c>
      <c r="AY357" s="288" t="str">
        <f t="array" ref="AY357">IFERROR(INDEX(AY$176:AY$274, SMALL(IF($AW$176:$AW$274="Claim", ROW(AY$176:AY$274)-MIN(ROW(AY$176:AY$274))+1, ""), ROW(B80))), "")</f>
        <v/>
      </c>
      <c r="AZ357" s="1" t="str">
        <f t="array" ref="AZ357">IFERROR(INDEX(AZ$176:AZ$278, SMALL(IF($AW$176:$AW$278="Claim", ROW(AZ$176:AZ$278)-MIN(ROW(AZ$176:AZ$278))+1, ""), ROW(B80))), "")</f>
        <v/>
      </c>
      <c r="BA357" s="1" t="str">
        <f t="array" ref="BA357">IFERROR(INDEX(BA$176:BA$274, SMALL(IF($AW$176:$AW$274="Claim", ROW(BA$176:BA$274)-MIN(ROW(BA$176:BA$274))+1, ""), ROW(C80))), "")</f>
        <v/>
      </c>
      <c r="BB357" s="1" t="str">
        <f t="array" ref="BB357">IFERROR(INDEX(BB$176:BB$274, SMALL(IF($AW$176:$AW$274="Claim", ROW(BB$176:BB$274)-MIN(ROW(BB$176:BB$274))+1, ""), ROW(D80))), "")</f>
        <v/>
      </c>
      <c r="BC357" s="1" t="str">
        <f t="array" ref="BC357">IFERROR(INDEX(BC$176:BC$274, SMALL(IF($AW$176:$AW$274="Claim", ROW(BC$176:BC$274)-MIN(ROW(BC$176:BC$274))+1, ""), ROW(E80))), "")</f>
        <v/>
      </c>
      <c r="BD357" s="1" t="str">
        <f t="array" ref="BD357">IFERROR(INDEX(BD$176:BD$274, SMALL(IF($AW$176:$AW$274="Claim", ROW(BD$176:BD$274)-MIN(ROW(BD$176:BD$274))+1, ""), ROW(F80))), "")</f>
        <v/>
      </c>
      <c r="BE357" s="1" t="str">
        <f t="array" ref="BE357">IFERROR(INDEX(BE$176:BE$274, SMALL(IF($AW$176:$AW$274="Claim", ROW(BE$176:BE$274)-MIN(ROW(BE$176:BE$274))+1, ""), ROW(G80))), "")</f>
        <v/>
      </c>
      <c r="BF357" s="1" t="str">
        <f t="array" ref="BF357">IFERROR(INDEX(BF$176:BF$274, SMALL(IF($AW$176:$AW$274="Claim", ROW(BF$176:BF$274)-MIN(ROW(BF$176:BF$274))+1, ""), ROW(H80))), "")</f>
        <v/>
      </c>
      <c r="BG357" s="1" t="str">
        <f t="array" ref="BG357">IFERROR(INDEX(BG$176:BG$274, SMALL(IF($AW$176:$AW$274="Claim", ROW(BG$176:BG$274)-MIN(ROW(BG$176:BG$274))+1, ""), ROW(I80))), "")</f>
        <v/>
      </c>
      <c r="BH357" s="1" t="str">
        <f t="array" ref="BH357">IFERROR(INDEX(BH$176:BH$274, SMALL(IF($AW$176:$AW$274="Claim", ROW(BH$176:BH$274)-MIN(ROW(BH$176:BH$274))+1, ""), ROW(J80))), "")</f>
        <v/>
      </c>
      <c r="BI357" s="1" t="str">
        <f t="array" ref="BI357">IFERROR(INDEX(BI$176:BI$274, SMALL(IF($AW$176:$AW$274="Claim", ROW(BI$176:BI$274)-MIN(ROW(BI$176:BI$274))+1, ""), ROW(K80))), "")</f>
        <v/>
      </c>
      <c r="BJ357" s="1" t="str">
        <f t="array" ref="BJ357">IFERROR(INDEX(BJ$176:BJ$274, SMALL(IF($AW$176:$AW$274="Claim", ROW(BJ$176:BJ$274)-MIN(ROW(BJ$176:BJ$274))+1, ""), ROW(L80))), "")</f>
        <v/>
      </c>
      <c r="BK357" s="1" t="str">
        <f t="array" ref="BK357">IFERROR(INDEX(BK$176:BK$274, SMALL(IF($AW$176:$AW$274="Claim", ROW(BK$176:BK$274)-MIN(ROW(BK$176:BK$274))+1, ""), ROW(M80))), "")</f>
        <v/>
      </c>
      <c r="BL357" s="1" t="str">
        <f t="array" ref="BL357">IFERROR(INDEX(BL$176:BL$274, SMALL(IF($AW$176:$AW$274="Claim", ROW(BL$176:BL$274)-MIN(ROW(BL$176:BL$274))+1, ""), ROW(N80))), "")</f>
        <v/>
      </c>
      <c r="BM357" s="1" t="str">
        <f t="array" ref="BM357">IFERROR(INDEX(BM$176:BM$274, SMALL(IF($AW$176:$AW$274="Claim", ROW(BM$176:BM$274)-MIN(ROW(BM$176:BM$274))+1, ""), ROW(O80))), "")</f>
        <v/>
      </c>
      <c r="BN357" s="1" t="str">
        <f t="array" ref="BN357">IFERROR(INDEX(BN$176:BN$274, SMALL(IF($AW$176:$AW$274="Claim", ROW(BN$176:BN$274)-MIN(ROW(BN$176:BN$274))+1, ""), ROW(P80))), "")</f>
        <v/>
      </c>
      <c r="BO357" s="1" t="str">
        <f t="array" ref="BO357">IFERROR(INDEX(BO$176:BO$274, SMALL(IF($AW$176:$AW$274="Claim", ROW(BO$176:BO$274)-MIN(ROW(BO$176:BO$274))+1, ""), ROW(Q80))), "")</f>
        <v/>
      </c>
      <c r="BP357" s="1" t="str">
        <f t="array" ref="BP357">IFERROR(INDEX(BP$176:BP$274, SMALL(IF($AW$176:$AW$274="Claim", ROW(BP$176:BP$274)-MIN(ROW(BP$176:BP$274))+1, ""), ROW(R80))), "")</f>
        <v/>
      </c>
      <c r="BQ357" s="1" t="str">
        <f t="array" ref="BQ357">IFERROR(INDEX(BQ$176:BQ$274, SMALL(IF($AW$176:$AW$274="Claim", ROW(BQ$176:BQ$274)-MIN(ROW(BQ$176:BQ$274))+1, ""), ROW(S80))), "")</f>
        <v/>
      </c>
      <c r="BR357" s="1" t="str">
        <f t="array" ref="BR357">IFERROR(INDEX(BR$176:BR$274, SMALL(IF($AW$176:$AW$274="Claim", ROW(BR$176:BR$274)-MIN(ROW(BR$176:BR$274))+1, ""), ROW(T80))), "")</f>
        <v/>
      </c>
      <c r="BS357" s="1" t="str">
        <f t="array" ref="BS357">IFERROR(INDEX(BS$176:BS$274, SMALL(IF($AW$176:$AW$274="Claim", ROW(BS$176:BS$274)-MIN(ROW(BS$176:BS$274))+1, ""), ROW(U80))), "")</f>
        <v/>
      </c>
      <c r="BT357" s="1" t="str">
        <f t="array" ref="BT357">IFERROR(INDEX(BT$176:BT$274, SMALL(IF($AW$176:$AW$274="Claim", ROW(BT$176:BT$274)-MIN(ROW(BT$176:BT$274))+1, ""), ROW(V80))), "")</f>
        <v/>
      </c>
      <c r="BU357" s="1" t="str">
        <f t="array" ref="BU357">IFERROR(INDEX(BU$176:BU$274, SMALL(IF($AW$176:$AW$274="Claim", ROW(BU$176:BU$274)-MIN(ROW(BU$176:BU$274))+1, ""), ROW(W80))), "")</f>
        <v/>
      </c>
      <c r="BV357" s="1" t="str">
        <f t="array" ref="BV357">IFERROR(INDEX(BV$176:BV$274, SMALL(IF($AW$176:$AW$274="Claim", ROW(BV$176:BV$274)-MIN(ROW(BV$176:BV$274))+1, ""), ROW(X80))), "")</f>
        <v/>
      </c>
      <c r="BW357" s="1" t="str">
        <f t="array" ref="BW357">IFERROR(INDEX(BW$176:BW$274, SMALL(IF($AW$176:$AW$274="Claim", ROW(BW$176:BW$274)-MIN(ROW(BW$176:BW$274))+1, ""), ROW(Y80))), "")</f>
        <v/>
      </c>
      <c r="BX357" s="1" t="str">
        <f t="array" ref="BX357">IFERROR(INDEX(BX$176:BX$274, SMALL(IF($AW$176:$AW$274="Claim", ROW(BX$176:BX$274)-MIN(ROW(BX$176:BX$274))+1, ""), ROW(Z80))), "")</f>
        <v/>
      </c>
      <c r="BY357" s="1" t="str">
        <f t="array" ref="BY357">IFERROR(INDEX(BY$176:BY$274, SMALL(IF($AW$176:$AW$274="Claim", ROW(BY$176:BY$274)-MIN(ROW(BY$176:BY$274))+1, ""), ROW(AA80))), "")</f>
        <v/>
      </c>
      <c r="BZ357" s="1" t="str">
        <f t="array" ref="BZ357">IFERROR(INDEX(BZ$176:BZ$274, SMALL(IF($AW$176:$AW$274="Claim", ROW(BZ$176:BZ$274)-MIN(ROW(BZ$176:BZ$274))+1, ""), ROW(AB80))), "")</f>
        <v/>
      </c>
      <c r="CA357" s="1" t="str">
        <f t="array" ref="CA357">IFERROR(INDEX(CA$176:CA$274, SMALL(IF($AW$176:$AW$274="Claim", ROW(CA$176:CA$274)-MIN(ROW(CA$176:CA$274))+1, ""), ROW(AC80))), "")</f>
        <v/>
      </c>
      <c r="CB357" s="1" t="str">
        <f t="array" ref="CB357">IFERROR(INDEX(CB$176:CB$274, SMALL(IF($AW$176:$AW$274="Claim", ROW(CB$176:CB$274)-MIN(ROW(CB$176:CB$274))+1, ""), ROW(AD80))), "")</f>
        <v/>
      </c>
      <c r="CC357" s="1" t="str">
        <f t="array" ref="CC357">IFERROR(INDEX(CC$176:CC$274, SMALL(IF($AW$176:$AW$274="Claim", ROW(CC$176:CC$274)-MIN(ROW(CC$176:CC$274))+1, ""), ROW(AE80))), "")</f>
        <v/>
      </c>
      <c r="CD357" s="1" t="str">
        <f t="array" ref="CD357">IFERROR(INDEX(CD$176:CD$274, SMALL(IF($AW$176:$AW$274="Claim", ROW(CD$176:CD$274)-MIN(ROW(CD$176:CD$274))+1, ""), ROW(AF80))), "")</f>
        <v/>
      </c>
      <c r="CE357" s="1" t="str">
        <f t="array" ref="CE357">IFERROR(INDEX(CE$176:CE$274, SMALL(IF($AW$176:$AW$274="Claim", ROW(CE$176:CE$274)-MIN(ROW(CE$176:CE$274))+1, ""), ROW(AG80))), "")</f>
        <v/>
      </c>
      <c r="CF357" s="1" t="str">
        <f t="array" ref="CF357">IFERROR(INDEX(CF$176:CF$274, SMALL(IF($AW$176:$AW$274="Claim", ROW(CF$176:CF$274)-MIN(ROW(CF$176:CF$274))+1, ""), ROW(AH80))), "")</f>
        <v/>
      </c>
      <c r="CG357" s="1" t="str">
        <f t="array" ref="CG357">IFERROR(INDEX(CG$176:CG$274, SMALL(IF($AW$176:$AW$274="Claim", ROW(CG$176:CG$274)-MIN(ROW(CG$176:CG$274))+1, ""), ROW(AI80))), "")</f>
        <v/>
      </c>
      <c r="CH357" s="1" t="str">
        <f t="array" ref="CH357">IFERROR(INDEX(CH$176:CH$274, SMALL(IF($AW$176:$AW$274="Claim", ROW(CH$176:CH$274)-MIN(ROW(CH$176:CH$274))+1, ""), ROW(AJ80))), "")</f>
        <v/>
      </c>
      <c r="CI357" s="1" t="str">
        <f t="array" ref="CI357">IFERROR(INDEX(CI$176:CI$274, SMALL(IF($AW$176:$AW$274="Claim", ROW(CI$176:CI$274)-MIN(ROW(CI$176:CI$274))+1, ""), ROW(AL80))), "")</f>
        <v/>
      </c>
    </row>
    <row r="358" spans="49:87" hidden="1" x14ac:dyDescent="0.2">
      <c r="AW358" s="1">
        <v>81</v>
      </c>
      <c r="AX358" s="288" t="str">
        <f t="array" ref="AX358">IFERROR(INDEX(AX$176:AX$274, SMALL(IF($AW$176:$AW$274="Claim", ROW(AX$176:AX$274)-MIN(ROW(AX$176:AX$274))+1, ""), ROW(A81))), "")</f>
        <v/>
      </c>
      <c r="AY358" s="288" t="str">
        <f t="array" ref="AY358">IFERROR(INDEX(AY$176:AY$274, SMALL(IF($AW$176:$AW$274="Claim", ROW(AY$176:AY$274)-MIN(ROW(AY$176:AY$274))+1, ""), ROW(B81))), "")</f>
        <v/>
      </c>
      <c r="AZ358" s="1" t="str">
        <f t="array" ref="AZ358">IFERROR(INDEX(AZ$176:AZ$278, SMALL(IF($AW$176:$AW$278="Claim", ROW(AZ$176:AZ$278)-MIN(ROW(AZ$176:AZ$278))+1, ""), ROW(B81))), "")</f>
        <v/>
      </c>
      <c r="BA358" s="1" t="str">
        <f t="array" ref="BA358">IFERROR(INDEX(BA$176:BA$274, SMALL(IF($AW$176:$AW$274="Claim", ROW(BA$176:BA$274)-MIN(ROW(BA$176:BA$274))+1, ""), ROW(C81))), "")</f>
        <v/>
      </c>
      <c r="BB358" s="1" t="str">
        <f t="array" ref="BB358">IFERROR(INDEX(BB$176:BB$274, SMALL(IF($AW$176:$AW$274="Claim", ROW(BB$176:BB$274)-MIN(ROW(BB$176:BB$274))+1, ""), ROW(D81))), "")</f>
        <v/>
      </c>
      <c r="BC358" s="1" t="str">
        <f t="array" ref="BC358">IFERROR(INDEX(BC$176:BC$274, SMALL(IF($AW$176:$AW$274="Claim", ROW(BC$176:BC$274)-MIN(ROW(BC$176:BC$274))+1, ""), ROW(E81))), "")</f>
        <v/>
      </c>
      <c r="BD358" s="1" t="str">
        <f t="array" ref="BD358">IFERROR(INDEX(BD$176:BD$274, SMALL(IF($AW$176:$AW$274="Claim", ROW(BD$176:BD$274)-MIN(ROW(BD$176:BD$274))+1, ""), ROW(F81))), "")</f>
        <v/>
      </c>
      <c r="BE358" s="1" t="str">
        <f t="array" ref="BE358">IFERROR(INDEX(BE$176:BE$274, SMALL(IF($AW$176:$AW$274="Claim", ROW(BE$176:BE$274)-MIN(ROW(BE$176:BE$274))+1, ""), ROW(G81))), "")</f>
        <v/>
      </c>
      <c r="BF358" s="1" t="str">
        <f t="array" ref="BF358">IFERROR(INDEX(BF$176:BF$274, SMALL(IF($AW$176:$AW$274="Claim", ROW(BF$176:BF$274)-MIN(ROW(BF$176:BF$274))+1, ""), ROW(H81))), "")</f>
        <v/>
      </c>
      <c r="BG358" s="1" t="str">
        <f t="array" ref="BG358">IFERROR(INDEX(BG$176:BG$274, SMALL(IF($AW$176:$AW$274="Claim", ROW(BG$176:BG$274)-MIN(ROW(BG$176:BG$274))+1, ""), ROW(I81))), "")</f>
        <v/>
      </c>
      <c r="BH358" s="1" t="str">
        <f t="array" ref="BH358">IFERROR(INDEX(BH$176:BH$274, SMALL(IF($AW$176:$AW$274="Claim", ROW(BH$176:BH$274)-MIN(ROW(BH$176:BH$274))+1, ""), ROW(J81))), "")</f>
        <v/>
      </c>
      <c r="BI358" s="1" t="str">
        <f t="array" ref="BI358">IFERROR(INDEX(BI$176:BI$274, SMALL(IF($AW$176:$AW$274="Claim", ROW(BI$176:BI$274)-MIN(ROW(BI$176:BI$274))+1, ""), ROW(K81))), "")</f>
        <v/>
      </c>
      <c r="BJ358" s="1" t="str">
        <f t="array" ref="BJ358">IFERROR(INDEX(BJ$176:BJ$274, SMALL(IF($AW$176:$AW$274="Claim", ROW(BJ$176:BJ$274)-MIN(ROW(BJ$176:BJ$274))+1, ""), ROW(L81))), "")</f>
        <v/>
      </c>
      <c r="BK358" s="1" t="str">
        <f t="array" ref="BK358">IFERROR(INDEX(BK$176:BK$274, SMALL(IF($AW$176:$AW$274="Claim", ROW(BK$176:BK$274)-MIN(ROW(BK$176:BK$274))+1, ""), ROW(M81))), "")</f>
        <v/>
      </c>
      <c r="BL358" s="1" t="str">
        <f t="array" ref="BL358">IFERROR(INDEX(BL$176:BL$274, SMALL(IF($AW$176:$AW$274="Claim", ROW(BL$176:BL$274)-MIN(ROW(BL$176:BL$274))+1, ""), ROW(N81))), "")</f>
        <v/>
      </c>
      <c r="BM358" s="1" t="str">
        <f t="array" ref="BM358">IFERROR(INDEX(BM$176:BM$274, SMALL(IF($AW$176:$AW$274="Claim", ROW(BM$176:BM$274)-MIN(ROW(BM$176:BM$274))+1, ""), ROW(O81))), "")</f>
        <v/>
      </c>
      <c r="BN358" s="1" t="str">
        <f t="array" ref="BN358">IFERROR(INDEX(BN$176:BN$274, SMALL(IF($AW$176:$AW$274="Claim", ROW(BN$176:BN$274)-MIN(ROW(BN$176:BN$274))+1, ""), ROW(P81))), "")</f>
        <v/>
      </c>
      <c r="BO358" s="1" t="str">
        <f t="array" ref="BO358">IFERROR(INDEX(BO$176:BO$274, SMALL(IF($AW$176:$AW$274="Claim", ROW(BO$176:BO$274)-MIN(ROW(BO$176:BO$274))+1, ""), ROW(Q81))), "")</f>
        <v/>
      </c>
      <c r="BP358" s="1" t="str">
        <f t="array" ref="BP358">IFERROR(INDEX(BP$176:BP$274, SMALL(IF($AW$176:$AW$274="Claim", ROW(BP$176:BP$274)-MIN(ROW(BP$176:BP$274))+1, ""), ROW(R81))), "")</f>
        <v/>
      </c>
      <c r="BQ358" s="1" t="str">
        <f t="array" ref="BQ358">IFERROR(INDEX(BQ$176:BQ$274, SMALL(IF($AW$176:$AW$274="Claim", ROW(BQ$176:BQ$274)-MIN(ROW(BQ$176:BQ$274))+1, ""), ROW(S81))), "")</f>
        <v/>
      </c>
      <c r="BR358" s="1" t="str">
        <f t="array" ref="BR358">IFERROR(INDEX(BR$176:BR$274, SMALL(IF($AW$176:$AW$274="Claim", ROW(BR$176:BR$274)-MIN(ROW(BR$176:BR$274))+1, ""), ROW(T81))), "")</f>
        <v/>
      </c>
      <c r="BS358" s="1" t="str">
        <f t="array" ref="BS358">IFERROR(INDEX(BS$176:BS$274, SMALL(IF($AW$176:$AW$274="Claim", ROW(BS$176:BS$274)-MIN(ROW(BS$176:BS$274))+1, ""), ROW(U81))), "")</f>
        <v/>
      </c>
      <c r="BT358" s="1" t="str">
        <f t="array" ref="BT358">IFERROR(INDEX(BT$176:BT$274, SMALL(IF($AW$176:$AW$274="Claim", ROW(BT$176:BT$274)-MIN(ROW(BT$176:BT$274))+1, ""), ROW(V81))), "")</f>
        <v/>
      </c>
      <c r="BU358" s="1" t="str">
        <f t="array" ref="BU358">IFERROR(INDEX(BU$176:BU$274, SMALL(IF($AW$176:$AW$274="Claim", ROW(BU$176:BU$274)-MIN(ROW(BU$176:BU$274))+1, ""), ROW(W81))), "")</f>
        <v/>
      </c>
      <c r="BV358" s="1" t="str">
        <f t="array" ref="BV358">IFERROR(INDEX(BV$176:BV$274, SMALL(IF($AW$176:$AW$274="Claim", ROW(BV$176:BV$274)-MIN(ROW(BV$176:BV$274))+1, ""), ROW(X81))), "")</f>
        <v/>
      </c>
      <c r="BW358" s="1" t="str">
        <f t="array" ref="BW358">IFERROR(INDEX(BW$176:BW$274, SMALL(IF($AW$176:$AW$274="Claim", ROW(BW$176:BW$274)-MIN(ROW(BW$176:BW$274))+1, ""), ROW(Y81))), "")</f>
        <v/>
      </c>
      <c r="BX358" s="1" t="str">
        <f t="array" ref="BX358">IFERROR(INDEX(BX$176:BX$274, SMALL(IF($AW$176:$AW$274="Claim", ROW(BX$176:BX$274)-MIN(ROW(BX$176:BX$274))+1, ""), ROW(Z81))), "")</f>
        <v/>
      </c>
      <c r="BY358" s="1" t="str">
        <f t="array" ref="BY358">IFERROR(INDEX(BY$176:BY$274, SMALL(IF($AW$176:$AW$274="Claim", ROW(BY$176:BY$274)-MIN(ROW(BY$176:BY$274))+1, ""), ROW(AA81))), "")</f>
        <v/>
      </c>
      <c r="BZ358" s="1" t="str">
        <f t="array" ref="BZ358">IFERROR(INDEX(BZ$176:BZ$274, SMALL(IF($AW$176:$AW$274="Claim", ROW(BZ$176:BZ$274)-MIN(ROW(BZ$176:BZ$274))+1, ""), ROW(AB81))), "")</f>
        <v/>
      </c>
      <c r="CA358" s="1" t="str">
        <f t="array" ref="CA358">IFERROR(INDEX(CA$176:CA$274, SMALL(IF($AW$176:$AW$274="Claim", ROW(CA$176:CA$274)-MIN(ROW(CA$176:CA$274))+1, ""), ROW(AC81))), "")</f>
        <v/>
      </c>
      <c r="CB358" s="1" t="str">
        <f t="array" ref="CB358">IFERROR(INDEX(CB$176:CB$274, SMALL(IF($AW$176:$AW$274="Claim", ROW(CB$176:CB$274)-MIN(ROW(CB$176:CB$274))+1, ""), ROW(AD81))), "")</f>
        <v/>
      </c>
      <c r="CC358" s="1" t="str">
        <f t="array" ref="CC358">IFERROR(INDEX(CC$176:CC$274, SMALL(IF($AW$176:$AW$274="Claim", ROW(CC$176:CC$274)-MIN(ROW(CC$176:CC$274))+1, ""), ROW(AE81))), "")</f>
        <v/>
      </c>
      <c r="CD358" s="1" t="str">
        <f t="array" ref="CD358">IFERROR(INDEX(CD$176:CD$274, SMALL(IF($AW$176:$AW$274="Claim", ROW(CD$176:CD$274)-MIN(ROW(CD$176:CD$274))+1, ""), ROW(AF81))), "")</f>
        <v/>
      </c>
      <c r="CE358" s="1" t="str">
        <f t="array" ref="CE358">IFERROR(INDEX(CE$176:CE$274, SMALL(IF($AW$176:$AW$274="Claim", ROW(CE$176:CE$274)-MIN(ROW(CE$176:CE$274))+1, ""), ROW(AG81))), "")</f>
        <v/>
      </c>
      <c r="CF358" s="1" t="str">
        <f t="array" ref="CF358">IFERROR(INDEX(CF$176:CF$274, SMALL(IF($AW$176:$AW$274="Claim", ROW(CF$176:CF$274)-MIN(ROW(CF$176:CF$274))+1, ""), ROW(AH81))), "")</f>
        <v/>
      </c>
      <c r="CG358" s="1" t="str">
        <f t="array" ref="CG358">IFERROR(INDEX(CG$176:CG$274, SMALL(IF($AW$176:$AW$274="Claim", ROW(CG$176:CG$274)-MIN(ROW(CG$176:CG$274))+1, ""), ROW(AI81))), "")</f>
        <v/>
      </c>
      <c r="CH358" s="1" t="str">
        <f t="array" ref="CH358">IFERROR(INDEX(CH$176:CH$274, SMALL(IF($AW$176:$AW$274="Claim", ROW(CH$176:CH$274)-MIN(ROW(CH$176:CH$274))+1, ""), ROW(AJ81))), "")</f>
        <v/>
      </c>
      <c r="CI358" s="1" t="str">
        <f t="array" ref="CI358">IFERROR(INDEX(CI$176:CI$274, SMALL(IF($AW$176:$AW$274="Claim", ROW(CI$176:CI$274)-MIN(ROW(CI$176:CI$274))+1, ""), ROW(AL81))), "")</f>
        <v/>
      </c>
    </row>
    <row r="359" spans="49:87" hidden="1" x14ac:dyDescent="0.2">
      <c r="AW359" s="1">
        <v>82</v>
      </c>
      <c r="AX359" s="288" t="str">
        <f t="array" ref="AX359">IFERROR(INDEX(AX$176:AX$274, SMALL(IF($AW$176:$AW$274="Claim", ROW(AX$176:AX$274)-MIN(ROW(AX$176:AX$274))+1, ""), ROW(A82))), "")</f>
        <v/>
      </c>
      <c r="AY359" s="288" t="str">
        <f t="array" ref="AY359">IFERROR(INDEX(AY$176:AY$274, SMALL(IF($AW$176:$AW$274="Claim", ROW(AY$176:AY$274)-MIN(ROW(AY$176:AY$274))+1, ""), ROW(B82))), "")</f>
        <v/>
      </c>
      <c r="AZ359" s="1" t="str">
        <f t="array" ref="AZ359">IFERROR(INDEX(AZ$176:AZ$278, SMALL(IF($AW$176:$AW$278="Claim", ROW(AZ$176:AZ$278)-MIN(ROW(AZ$176:AZ$278))+1, ""), ROW(B82))), "")</f>
        <v/>
      </c>
      <c r="BA359" s="1" t="str">
        <f t="array" ref="BA359">IFERROR(INDEX(BA$176:BA$274, SMALL(IF($AW$176:$AW$274="Claim", ROW(BA$176:BA$274)-MIN(ROW(BA$176:BA$274))+1, ""), ROW(C82))), "")</f>
        <v/>
      </c>
      <c r="BB359" s="1" t="str">
        <f t="array" ref="BB359">IFERROR(INDEX(BB$176:BB$274, SMALL(IF($AW$176:$AW$274="Claim", ROW(BB$176:BB$274)-MIN(ROW(BB$176:BB$274))+1, ""), ROW(D82))), "")</f>
        <v/>
      </c>
      <c r="BC359" s="1" t="str">
        <f t="array" ref="BC359">IFERROR(INDEX(BC$176:BC$274, SMALL(IF($AW$176:$AW$274="Claim", ROW(BC$176:BC$274)-MIN(ROW(BC$176:BC$274))+1, ""), ROW(E82))), "")</f>
        <v/>
      </c>
      <c r="BD359" s="1" t="str">
        <f t="array" ref="BD359">IFERROR(INDEX(BD$176:BD$274, SMALL(IF($AW$176:$AW$274="Claim", ROW(BD$176:BD$274)-MIN(ROW(BD$176:BD$274))+1, ""), ROW(F82))), "")</f>
        <v/>
      </c>
      <c r="BE359" s="1" t="str">
        <f t="array" ref="BE359">IFERROR(INDEX(BE$176:BE$274, SMALL(IF($AW$176:$AW$274="Claim", ROW(BE$176:BE$274)-MIN(ROW(BE$176:BE$274))+1, ""), ROW(G82))), "")</f>
        <v/>
      </c>
      <c r="BF359" s="1" t="str">
        <f t="array" ref="BF359">IFERROR(INDEX(BF$176:BF$274, SMALL(IF($AW$176:$AW$274="Claim", ROW(BF$176:BF$274)-MIN(ROW(BF$176:BF$274))+1, ""), ROW(H82))), "")</f>
        <v/>
      </c>
      <c r="BG359" s="1" t="str">
        <f t="array" ref="BG359">IFERROR(INDEX(BG$176:BG$274, SMALL(IF($AW$176:$AW$274="Claim", ROW(BG$176:BG$274)-MIN(ROW(BG$176:BG$274))+1, ""), ROW(I82))), "")</f>
        <v/>
      </c>
      <c r="BH359" s="1" t="str">
        <f t="array" ref="BH359">IFERROR(INDEX(BH$176:BH$274, SMALL(IF($AW$176:$AW$274="Claim", ROW(BH$176:BH$274)-MIN(ROW(BH$176:BH$274))+1, ""), ROW(J82))), "")</f>
        <v/>
      </c>
      <c r="BI359" s="1" t="str">
        <f t="array" ref="BI359">IFERROR(INDEX(BI$176:BI$274, SMALL(IF($AW$176:$AW$274="Claim", ROW(BI$176:BI$274)-MIN(ROW(BI$176:BI$274))+1, ""), ROW(K82))), "")</f>
        <v/>
      </c>
      <c r="BJ359" s="1" t="str">
        <f t="array" ref="BJ359">IFERROR(INDEX(BJ$176:BJ$274, SMALL(IF($AW$176:$AW$274="Claim", ROW(BJ$176:BJ$274)-MIN(ROW(BJ$176:BJ$274))+1, ""), ROW(L82))), "")</f>
        <v/>
      </c>
      <c r="BK359" s="1" t="str">
        <f t="array" ref="BK359">IFERROR(INDEX(BK$176:BK$274, SMALL(IF($AW$176:$AW$274="Claim", ROW(BK$176:BK$274)-MIN(ROW(BK$176:BK$274))+1, ""), ROW(M82))), "")</f>
        <v/>
      </c>
      <c r="BL359" s="1" t="str">
        <f t="array" ref="BL359">IFERROR(INDEX(BL$176:BL$274, SMALL(IF($AW$176:$AW$274="Claim", ROW(BL$176:BL$274)-MIN(ROW(BL$176:BL$274))+1, ""), ROW(N82))), "")</f>
        <v/>
      </c>
      <c r="BM359" s="1" t="str">
        <f t="array" ref="BM359">IFERROR(INDEX(BM$176:BM$274, SMALL(IF($AW$176:$AW$274="Claim", ROW(BM$176:BM$274)-MIN(ROW(BM$176:BM$274))+1, ""), ROW(O82))), "")</f>
        <v/>
      </c>
      <c r="BN359" s="1" t="str">
        <f t="array" ref="BN359">IFERROR(INDEX(BN$176:BN$274, SMALL(IF($AW$176:$AW$274="Claim", ROW(BN$176:BN$274)-MIN(ROW(BN$176:BN$274))+1, ""), ROW(P82))), "")</f>
        <v/>
      </c>
      <c r="BO359" s="1" t="str">
        <f t="array" ref="BO359">IFERROR(INDEX(BO$176:BO$274, SMALL(IF($AW$176:$AW$274="Claim", ROW(BO$176:BO$274)-MIN(ROW(BO$176:BO$274))+1, ""), ROW(Q82))), "")</f>
        <v/>
      </c>
      <c r="BP359" s="1" t="str">
        <f t="array" ref="BP359">IFERROR(INDEX(BP$176:BP$274, SMALL(IF($AW$176:$AW$274="Claim", ROW(BP$176:BP$274)-MIN(ROW(BP$176:BP$274))+1, ""), ROW(R82))), "")</f>
        <v/>
      </c>
      <c r="BQ359" s="1" t="str">
        <f t="array" ref="BQ359">IFERROR(INDEX(BQ$176:BQ$274, SMALL(IF($AW$176:$AW$274="Claim", ROW(BQ$176:BQ$274)-MIN(ROW(BQ$176:BQ$274))+1, ""), ROW(S82))), "")</f>
        <v/>
      </c>
      <c r="BR359" s="1" t="str">
        <f t="array" ref="BR359">IFERROR(INDEX(BR$176:BR$274, SMALL(IF($AW$176:$AW$274="Claim", ROW(BR$176:BR$274)-MIN(ROW(BR$176:BR$274))+1, ""), ROW(T82))), "")</f>
        <v/>
      </c>
      <c r="BS359" s="1" t="str">
        <f t="array" ref="BS359">IFERROR(INDEX(BS$176:BS$274, SMALL(IF($AW$176:$AW$274="Claim", ROW(BS$176:BS$274)-MIN(ROW(BS$176:BS$274))+1, ""), ROW(U82))), "")</f>
        <v/>
      </c>
      <c r="BT359" s="1" t="str">
        <f t="array" ref="BT359">IFERROR(INDEX(BT$176:BT$274, SMALL(IF($AW$176:$AW$274="Claim", ROW(BT$176:BT$274)-MIN(ROW(BT$176:BT$274))+1, ""), ROW(V82))), "")</f>
        <v/>
      </c>
      <c r="BU359" s="1" t="str">
        <f t="array" ref="BU359">IFERROR(INDEX(BU$176:BU$274, SMALL(IF($AW$176:$AW$274="Claim", ROW(BU$176:BU$274)-MIN(ROW(BU$176:BU$274))+1, ""), ROW(W82))), "")</f>
        <v/>
      </c>
      <c r="BV359" s="1" t="str">
        <f t="array" ref="BV359">IFERROR(INDEX(BV$176:BV$274, SMALL(IF($AW$176:$AW$274="Claim", ROW(BV$176:BV$274)-MIN(ROW(BV$176:BV$274))+1, ""), ROW(X82))), "")</f>
        <v/>
      </c>
      <c r="BW359" s="1" t="str">
        <f t="array" ref="BW359">IFERROR(INDEX(BW$176:BW$274, SMALL(IF($AW$176:$AW$274="Claim", ROW(BW$176:BW$274)-MIN(ROW(BW$176:BW$274))+1, ""), ROW(Y82))), "")</f>
        <v/>
      </c>
      <c r="BX359" s="1" t="str">
        <f t="array" ref="BX359">IFERROR(INDEX(BX$176:BX$274, SMALL(IF($AW$176:$AW$274="Claim", ROW(BX$176:BX$274)-MIN(ROW(BX$176:BX$274))+1, ""), ROW(Z82))), "")</f>
        <v/>
      </c>
      <c r="BY359" s="1" t="str">
        <f t="array" ref="BY359">IFERROR(INDEX(BY$176:BY$274, SMALL(IF($AW$176:$AW$274="Claim", ROW(BY$176:BY$274)-MIN(ROW(BY$176:BY$274))+1, ""), ROW(AA82))), "")</f>
        <v/>
      </c>
      <c r="BZ359" s="1" t="str">
        <f t="array" ref="BZ359">IFERROR(INDEX(BZ$176:BZ$274, SMALL(IF($AW$176:$AW$274="Claim", ROW(BZ$176:BZ$274)-MIN(ROW(BZ$176:BZ$274))+1, ""), ROW(AB82))), "")</f>
        <v/>
      </c>
      <c r="CA359" s="1" t="str">
        <f t="array" ref="CA359">IFERROR(INDEX(CA$176:CA$274, SMALL(IF($AW$176:$AW$274="Claim", ROW(CA$176:CA$274)-MIN(ROW(CA$176:CA$274))+1, ""), ROW(AC82))), "")</f>
        <v/>
      </c>
      <c r="CB359" s="1" t="str">
        <f t="array" ref="CB359">IFERROR(INDEX(CB$176:CB$274, SMALL(IF($AW$176:$AW$274="Claim", ROW(CB$176:CB$274)-MIN(ROW(CB$176:CB$274))+1, ""), ROW(AD82))), "")</f>
        <v/>
      </c>
      <c r="CC359" s="1" t="str">
        <f t="array" ref="CC359">IFERROR(INDEX(CC$176:CC$274, SMALL(IF($AW$176:$AW$274="Claim", ROW(CC$176:CC$274)-MIN(ROW(CC$176:CC$274))+1, ""), ROW(AE82))), "")</f>
        <v/>
      </c>
      <c r="CD359" s="1" t="str">
        <f t="array" ref="CD359">IFERROR(INDEX(CD$176:CD$274, SMALL(IF($AW$176:$AW$274="Claim", ROW(CD$176:CD$274)-MIN(ROW(CD$176:CD$274))+1, ""), ROW(AF82))), "")</f>
        <v/>
      </c>
      <c r="CE359" s="1" t="str">
        <f t="array" ref="CE359">IFERROR(INDEX(CE$176:CE$274, SMALL(IF($AW$176:$AW$274="Claim", ROW(CE$176:CE$274)-MIN(ROW(CE$176:CE$274))+1, ""), ROW(AG82))), "")</f>
        <v/>
      </c>
      <c r="CF359" s="1" t="str">
        <f t="array" ref="CF359">IFERROR(INDEX(CF$176:CF$274, SMALL(IF($AW$176:$AW$274="Claim", ROW(CF$176:CF$274)-MIN(ROW(CF$176:CF$274))+1, ""), ROW(AH82))), "")</f>
        <v/>
      </c>
      <c r="CG359" s="1" t="str">
        <f t="array" ref="CG359">IFERROR(INDEX(CG$176:CG$274, SMALL(IF($AW$176:$AW$274="Claim", ROW(CG$176:CG$274)-MIN(ROW(CG$176:CG$274))+1, ""), ROW(AI82))), "")</f>
        <v/>
      </c>
      <c r="CH359" s="1" t="str">
        <f t="array" ref="CH359">IFERROR(INDEX(CH$176:CH$274, SMALL(IF($AW$176:$AW$274="Claim", ROW(CH$176:CH$274)-MIN(ROW(CH$176:CH$274))+1, ""), ROW(AJ82))), "")</f>
        <v/>
      </c>
      <c r="CI359" s="1" t="str">
        <f t="array" ref="CI359">IFERROR(INDEX(CI$176:CI$274, SMALL(IF($AW$176:$AW$274="Claim", ROW(CI$176:CI$274)-MIN(ROW(CI$176:CI$274))+1, ""), ROW(AL82))), "")</f>
        <v/>
      </c>
    </row>
    <row r="360" spans="49:87" hidden="1" x14ac:dyDescent="0.2">
      <c r="AW360" s="1">
        <v>83</v>
      </c>
      <c r="AX360" s="288" t="str">
        <f t="array" ref="AX360">IFERROR(INDEX(AX$176:AX$274, SMALL(IF($AW$176:$AW$274="Claim", ROW(AX$176:AX$274)-MIN(ROW(AX$176:AX$274))+1, ""), ROW(A83))), "")</f>
        <v/>
      </c>
      <c r="AY360" s="288" t="str">
        <f t="array" ref="AY360">IFERROR(INDEX(AY$176:AY$274, SMALL(IF($AW$176:$AW$274="Claim", ROW(AY$176:AY$274)-MIN(ROW(AY$176:AY$274))+1, ""), ROW(B83))), "")</f>
        <v/>
      </c>
      <c r="AZ360" s="1" t="str">
        <f t="array" ref="AZ360">IFERROR(INDEX(AZ$176:AZ$278, SMALL(IF($AW$176:$AW$278="Claim", ROW(AZ$176:AZ$278)-MIN(ROW(AZ$176:AZ$278))+1, ""), ROW(B83))), "")</f>
        <v/>
      </c>
      <c r="BA360" s="1" t="str">
        <f t="array" ref="BA360">IFERROR(INDEX(BA$176:BA$274, SMALL(IF($AW$176:$AW$274="Claim", ROW(BA$176:BA$274)-MIN(ROW(BA$176:BA$274))+1, ""), ROW(C83))), "")</f>
        <v/>
      </c>
      <c r="BB360" s="1" t="str">
        <f t="array" ref="BB360">IFERROR(INDEX(BB$176:BB$274, SMALL(IF($AW$176:$AW$274="Claim", ROW(BB$176:BB$274)-MIN(ROW(BB$176:BB$274))+1, ""), ROW(D83))), "")</f>
        <v/>
      </c>
      <c r="BC360" s="1" t="str">
        <f t="array" ref="BC360">IFERROR(INDEX(BC$176:BC$274, SMALL(IF($AW$176:$AW$274="Claim", ROW(BC$176:BC$274)-MIN(ROW(BC$176:BC$274))+1, ""), ROW(E83))), "")</f>
        <v/>
      </c>
      <c r="BD360" s="1" t="str">
        <f t="array" ref="BD360">IFERROR(INDEX(BD$176:BD$274, SMALL(IF($AW$176:$AW$274="Claim", ROW(BD$176:BD$274)-MIN(ROW(BD$176:BD$274))+1, ""), ROW(F83))), "")</f>
        <v/>
      </c>
      <c r="BE360" s="1" t="str">
        <f t="array" ref="BE360">IFERROR(INDEX(BE$176:BE$274, SMALL(IF($AW$176:$AW$274="Claim", ROW(BE$176:BE$274)-MIN(ROW(BE$176:BE$274))+1, ""), ROW(G83))), "")</f>
        <v/>
      </c>
      <c r="BF360" s="1" t="str">
        <f t="array" ref="BF360">IFERROR(INDEX(BF$176:BF$274, SMALL(IF($AW$176:$AW$274="Claim", ROW(BF$176:BF$274)-MIN(ROW(BF$176:BF$274))+1, ""), ROW(H83))), "")</f>
        <v/>
      </c>
      <c r="BG360" s="1" t="str">
        <f t="array" ref="BG360">IFERROR(INDEX(BG$176:BG$274, SMALL(IF($AW$176:$AW$274="Claim", ROW(BG$176:BG$274)-MIN(ROW(BG$176:BG$274))+1, ""), ROW(I83))), "")</f>
        <v/>
      </c>
      <c r="BH360" s="1" t="str">
        <f t="array" ref="BH360">IFERROR(INDEX(BH$176:BH$274, SMALL(IF($AW$176:$AW$274="Claim", ROW(BH$176:BH$274)-MIN(ROW(BH$176:BH$274))+1, ""), ROW(J83))), "")</f>
        <v/>
      </c>
      <c r="BI360" s="1" t="str">
        <f t="array" ref="BI360">IFERROR(INDEX(BI$176:BI$274, SMALL(IF($AW$176:$AW$274="Claim", ROW(BI$176:BI$274)-MIN(ROW(BI$176:BI$274))+1, ""), ROW(K83))), "")</f>
        <v/>
      </c>
      <c r="BJ360" s="1" t="str">
        <f t="array" ref="BJ360">IFERROR(INDEX(BJ$176:BJ$274, SMALL(IF($AW$176:$AW$274="Claim", ROW(BJ$176:BJ$274)-MIN(ROW(BJ$176:BJ$274))+1, ""), ROW(L83))), "")</f>
        <v/>
      </c>
      <c r="BK360" s="1" t="str">
        <f t="array" ref="BK360">IFERROR(INDEX(BK$176:BK$274, SMALL(IF($AW$176:$AW$274="Claim", ROW(BK$176:BK$274)-MIN(ROW(BK$176:BK$274))+1, ""), ROW(M83))), "")</f>
        <v/>
      </c>
      <c r="BL360" s="1" t="str">
        <f t="array" ref="BL360">IFERROR(INDEX(BL$176:BL$274, SMALL(IF($AW$176:$AW$274="Claim", ROW(BL$176:BL$274)-MIN(ROW(BL$176:BL$274))+1, ""), ROW(N83))), "")</f>
        <v/>
      </c>
      <c r="BM360" s="1" t="str">
        <f t="array" ref="BM360">IFERROR(INDEX(BM$176:BM$274, SMALL(IF($AW$176:$AW$274="Claim", ROW(BM$176:BM$274)-MIN(ROW(BM$176:BM$274))+1, ""), ROW(O83))), "")</f>
        <v/>
      </c>
      <c r="BN360" s="1" t="str">
        <f t="array" ref="BN360">IFERROR(INDEX(BN$176:BN$274, SMALL(IF($AW$176:$AW$274="Claim", ROW(BN$176:BN$274)-MIN(ROW(BN$176:BN$274))+1, ""), ROW(P83))), "")</f>
        <v/>
      </c>
      <c r="BO360" s="1" t="str">
        <f t="array" ref="BO360">IFERROR(INDEX(BO$176:BO$274, SMALL(IF($AW$176:$AW$274="Claim", ROW(BO$176:BO$274)-MIN(ROW(BO$176:BO$274))+1, ""), ROW(Q83))), "")</f>
        <v/>
      </c>
      <c r="BP360" s="1" t="str">
        <f t="array" ref="BP360">IFERROR(INDEX(BP$176:BP$274, SMALL(IF($AW$176:$AW$274="Claim", ROW(BP$176:BP$274)-MIN(ROW(BP$176:BP$274))+1, ""), ROW(R83))), "")</f>
        <v/>
      </c>
      <c r="BQ360" s="1" t="str">
        <f t="array" ref="BQ360">IFERROR(INDEX(BQ$176:BQ$274, SMALL(IF($AW$176:$AW$274="Claim", ROW(BQ$176:BQ$274)-MIN(ROW(BQ$176:BQ$274))+1, ""), ROW(S83))), "")</f>
        <v/>
      </c>
      <c r="BR360" s="1" t="str">
        <f t="array" ref="BR360">IFERROR(INDEX(BR$176:BR$274, SMALL(IF($AW$176:$AW$274="Claim", ROW(BR$176:BR$274)-MIN(ROW(BR$176:BR$274))+1, ""), ROW(T83))), "")</f>
        <v/>
      </c>
      <c r="BS360" s="1" t="str">
        <f t="array" ref="BS360">IFERROR(INDEX(BS$176:BS$274, SMALL(IF($AW$176:$AW$274="Claim", ROW(BS$176:BS$274)-MIN(ROW(BS$176:BS$274))+1, ""), ROW(U83))), "")</f>
        <v/>
      </c>
      <c r="BT360" s="1" t="str">
        <f t="array" ref="BT360">IFERROR(INDEX(BT$176:BT$274, SMALL(IF($AW$176:$AW$274="Claim", ROW(BT$176:BT$274)-MIN(ROW(BT$176:BT$274))+1, ""), ROW(V83))), "")</f>
        <v/>
      </c>
      <c r="BU360" s="1" t="str">
        <f t="array" ref="BU360">IFERROR(INDEX(BU$176:BU$274, SMALL(IF($AW$176:$AW$274="Claim", ROW(BU$176:BU$274)-MIN(ROW(BU$176:BU$274))+1, ""), ROW(W83))), "")</f>
        <v/>
      </c>
      <c r="BV360" s="1" t="str">
        <f t="array" ref="BV360">IFERROR(INDEX(BV$176:BV$274, SMALL(IF($AW$176:$AW$274="Claim", ROW(BV$176:BV$274)-MIN(ROW(BV$176:BV$274))+1, ""), ROW(X83))), "")</f>
        <v/>
      </c>
      <c r="BW360" s="1" t="str">
        <f t="array" ref="BW360">IFERROR(INDEX(BW$176:BW$274, SMALL(IF($AW$176:$AW$274="Claim", ROW(BW$176:BW$274)-MIN(ROW(BW$176:BW$274))+1, ""), ROW(Y83))), "")</f>
        <v/>
      </c>
      <c r="BX360" s="1" t="str">
        <f t="array" ref="BX360">IFERROR(INDEX(BX$176:BX$274, SMALL(IF($AW$176:$AW$274="Claim", ROW(BX$176:BX$274)-MIN(ROW(BX$176:BX$274))+1, ""), ROW(Z83))), "")</f>
        <v/>
      </c>
      <c r="BY360" s="1" t="str">
        <f t="array" ref="BY360">IFERROR(INDEX(BY$176:BY$274, SMALL(IF($AW$176:$AW$274="Claim", ROW(BY$176:BY$274)-MIN(ROW(BY$176:BY$274))+1, ""), ROW(AA83))), "")</f>
        <v/>
      </c>
      <c r="BZ360" s="1" t="str">
        <f t="array" ref="BZ360">IFERROR(INDEX(BZ$176:BZ$274, SMALL(IF($AW$176:$AW$274="Claim", ROW(BZ$176:BZ$274)-MIN(ROW(BZ$176:BZ$274))+1, ""), ROW(AB83))), "")</f>
        <v/>
      </c>
      <c r="CA360" s="1" t="str">
        <f t="array" ref="CA360">IFERROR(INDEX(CA$176:CA$274, SMALL(IF($AW$176:$AW$274="Claim", ROW(CA$176:CA$274)-MIN(ROW(CA$176:CA$274))+1, ""), ROW(AC83))), "")</f>
        <v/>
      </c>
      <c r="CB360" s="1" t="str">
        <f t="array" ref="CB360">IFERROR(INDEX(CB$176:CB$274, SMALL(IF($AW$176:$AW$274="Claim", ROW(CB$176:CB$274)-MIN(ROW(CB$176:CB$274))+1, ""), ROW(AD83))), "")</f>
        <v/>
      </c>
      <c r="CC360" s="1" t="str">
        <f t="array" ref="CC360">IFERROR(INDEX(CC$176:CC$274, SMALL(IF($AW$176:$AW$274="Claim", ROW(CC$176:CC$274)-MIN(ROW(CC$176:CC$274))+1, ""), ROW(AE83))), "")</f>
        <v/>
      </c>
      <c r="CD360" s="1" t="str">
        <f t="array" ref="CD360">IFERROR(INDEX(CD$176:CD$274, SMALL(IF($AW$176:$AW$274="Claim", ROW(CD$176:CD$274)-MIN(ROW(CD$176:CD$274))+1, ""), ROW(AF83))), "")</f>
        <v/>
      </c>
      <c r="CE360" s="1" t="str">
        <f t="array" ref="CE360">IFERROR(INDEX(CE$176:CE$274, SMALL(IF($AW$176:$AW$274="Claim", ROW(CE$176:CE$274)-MIN(ROW(CE$176:CE$274))+1, ""), ROW(AG83))), "")</f>
        <v/>
      </c>
      <c r="CF360" s="1" t="str">
        <f t="array" ref="CF360">IFERROR(INDEX(CF$176:CF$274, SMALL(IF($AW$176:$AW$274="Claim", ROW(CF$176:CF$274)-MIN(ROW(CF$176:CF$274))+1, ""), ROW(AH83))), "")</f>
        <v/>
      </c>
      <c r="CG360" s="1" t="str">
        <f t="array" ref="CG360">IFERROR(INDEX(CG$176:CG$274, SMALL(IF($AW$176:$AW$274="Claim", ROW(CG$176:CG$274)-MIN(ROW(CG$176:CG$274))+1, ""), ROW(AI83))), "")</f>
        <v/>
      </c>
      <c r="CH360" s="1" t="str">
        <f t="array" ref="CH360">IFERROR(INDEX(CH$176:CH$274, SMALL(IF($AW$176:$AW$274="Claim", ROW(CH$176:CH$274)-MIN(ROW(CH$176:CH$274))+1, ""), ROW(AJ83))), "")</f>
        <v/>
      </c>
      <c r="CI360" s="1" t="str">
        <f t="array" ref="CI360">IFERROR(INDEX(CI$176:CI$274, SMALL(IF($AW$176:$AW$274="Claim", ROW(CI$176:CI$274)-MIN(ROW(CI$176:CI$274))+1, ""), ROW(AL83))), "")</f>
        <v/>
      </c>
    </row>
    <row r="361" spans="49:87" hidden="1" x14ac:dyDescent="0.2">
      <c r="AW361" s="1">
        <v>84</v>
      </c>
      <c r="AX361" s="288" t="str">
        <f t="array" ref="AX361">IFERROR(INDEX(AX$176:AX$274, SMALL(IF($AW$176:$AW$274="Claim", ROW(AX$176:AX$274)-MIN(ROW(AX$176:AX$274))+1, ""), ROW(A84))), "")</f>
        <v/>
      </c>
      <c r="AY361" s="288" t="str">
        <f t="array" ref="AY361">IFERROR(INDEX(AY$176:AY$274, SMALL(IF($AW$176:$AW$274="Claim", ROW(AY$176:AY$274)-MIN(ROW(AY$176:AY$274))+1, ""), ROW(B84))), "")</f>
        <v/>
      </c>
      <c r="AZ361" s="1" t="str">
        <f t="array" ref="AZ361">IFERROR(INDEX(AZ$176:AZ$278, SMALL(IF($AW$176:$AW$278="Claim", ROW(AZ$176:AZ$278)-MIN(ROW(AZ$176:AZ$278))+1, ""), ROW(B84))), "")</f>
        <v/>
      </c>
      <c r="BA361" s="1" t="str">
        <f t="array" ref="BA361">IFERROR(INDEX(BA$176:BA$274, SMALL(IF($AW$176:$AW$274="Claim", ROW(BA$176:BA$274)-MIN(ROW(BA$176:BA$274))+1, ""), ROW(C84))), "")</f>
        <v/>
      </c>
      <c r="BB361" s="1" t="str">
        <f t="array" ref="BB361">IFERROR(INDEX(BB$176:BB$274, SMALL(IF($AW$176:$AW$274="Claim", ROW(BB$176:BB$274)-MIN(ROW(BB$176:BB$274))+1, ""), ROW(D84))), "")</f>
        <v/>
      </c>
      <c r="BC361" s="1" t="str">
        <f t="array" ref="BC361">IFERROR(INDEX(BC$176:BC$274, SMALL(IF($AW$176:$AW$274="Claim", ROW(BC$176:BC$274)-MIN(ROW(BC$176:BC$274))+1, ""), ROW(E84))), "")</f>
        <v/>
      </c>
      <c r="BD361" s="1" t="str">
        <f t="array" ref="BD361">IFERROR(INDEX(BD$176:BD$274, SMALL(IF($AW$176:$AW$274="Claim", ROW(BD$176:BD$274)-MIN(ROW(BD$176:BD$274))+1, ""), ROW(F84))), "")</f>
        <v/>
      </c>
      <c r="BE361" s="1" t="str">
        <f t="array" ref="BE361">IFERROR(INDEX(BE$176:BE$274, SMALL(IF($AW$176:$AW$274="Claim", ROW(BE$176:BE$274)-MIN(ROW(BE$176:BE$274))+1, ""), ROW(G84))), "")</f>
        <v/>
      </c>
      <c r="BF361" s="1" t="str">
        <f t="array" ref="BF361">IFERROR(INDEX(BF$176:BF$274, SMALL(IF($AW$176:$AW$274="Claim", ROW(BF$176:BF$274)-MIN(ROW(BF$176:BF$274))+1, ""), ROW(H84))), "")</f>
        <v/>
      </c>
      <c r="BG361" s="1" t="str">
        <f t="array" ref="BG361">IFERROR(INDEX(BG$176:BG$274, SMALL(IF($AW$176:$AW$274="Claim", ROW(BG$176:BG$274)-MIN(ROW(BG$176:BG$274))+1, ""), ROW(I84))), "")</f>
        <v/>
      </c>
      <c r="BH361" s="1" t="str">
        <f t="array" ref="BH361">IFERROR(INDEX(BH$176:BH$274, SMALL(IF($AW$176:$AW$274="Claim", ROW(BH$176:BH$274)-MIN(ROW(BH$176:BH$274))+1, ""), ROW(J84))), "")</f>
        <v/>
      </c>
      <c r="BI361" s="1" t="str">
        <f t="array" ref="BI361">IFERROR(INDEX(BI$176:BI$274, SMALL(IF($AW$176:$AW$274="Claim", ROW(BI$176:BI$274)-MIN(ROW(BI$176:BI$274))+1, ""), ROW(K84))), "")</f>
        <v/>
      </c>
      <c r="BJ361" s="1" t="str">
        <f t="array" ref="BJ361">IFERROR(INDEX(BJ$176:BJ$274, SMALL(IF($AW$176:$AW$274="Claim", ROW(BJ$176:BJ$274)-MIN(ROW(BJ$176:BJ$274))+1, ""), ROW(L84))), "")</f>
        <v/>
      </c>
      <c r="BK361" s="1" t="str">
        <f t="array" ref="BK361">IFERROR(INDEX(BK$176:BK$274, SMALL(IF($AW$176:$AW$274="Claim", ROW(BK$176:BK$274)-MIN(ROW(BK$176:BK$274))+1, ""), ROW(M84))), "")</f>
        <v/>
      </c>
      <c r="BL361" s="1" t="str">
        <f t="array" ref="BL361">IFERROR(INDEX(BL$176:BL$274, SMALL(IF($AW$176:$AW$274="Claim", ROW(BL$176:BL$274)-MIN(ROW(BL$176:BL$274))+1, ""), ROW(N84))), "")</f>
        <v/>
      </c>
      <c r="BM361" s="1" t="str">
        <f t="array" ref="BM361">IFERROR(INDEX(BM$176:BM$274, SMALL(IF($AW$176:$AW$274="Claim", ROW(BM$176:BM$274)-MIN(ROW(BM$176:BM$274))+1, ""), ROW(O84))), "")</f>
        <v/>
      </c>
      <c r="BN361" s="1" t="str">
        <f t="array" ref="BN361">IFERROR(INDEX(BN$176:BN$274, SMALL(IF($AW$176:$AW$274="Claim", ROW(BN$176:BN$274)-MIN(ROW(BN$176:BN$274))+1, ""), ROW(P84))), "")</f>
        <v/>
      </c>
      <c r="BO361" s="1" t="str">
        <f t="array" ref="BO361">IFERROR(INDEX(BO$176:BO$274, SMALL(IF($AW$176:$AW$274="Claim", ROW(BO$176:BO$274)-MIN(ROW(BO$176:BO$274))+1, ""), ROW(Q84))), "")</f>
        <v/>
      </c>
      <c r="BP361" s="1" t="str">
        <f t="array" ref="BP361">IFERROR(INDEX(BP$176:BP$274, SMALL(IF($AW$176:$AW$274="Claim", ROW(BP$176:BP$274)-MIN(ROW(BP$176:BP$274))+1, ""), ROW(R84))), "")</f>
        <v/>
      </c>
      <c r="BQ361" s="1" t="str">
        <f t="array" ref="BQ361">IFERROR(INDEX(BQ$176:BQ$274, SMALL(IF($AW$176:$AW$274="Claim", ROW(BQ$176:BQ$274)-MIN(ROW(BQ$176:BQ$274))+1, ""), ROW(S84))), "")</f>
        <v/>
      </c>
      <c r="BR361" s="1" t="str">
        <f t="array" ref="BR361">IFERROR(INDEX(BR$176:BR$274, SMALL(IF($AW$176:$AW$274="Claim", ROW(BR$176:BR$274)-MIN(ROW(BR$176:BR$274))+1, ""), ROW(T84))), "")</f>
        <v/>
      </c>
      <c r="BS361" s="1" t="str">
        <f t="array" ref="BS361">IFERROR(INDEX(BS$176:BS$274, SMALL(IF($AW$176:$AW$274="Claim", ROW(BS$176:BS$274)-MIN(ROW(BS$176:BS$274))+1, ""), ROW(U84))), "")</f>
        <v/>
      </c>
      <c r="BT361" s="1" t="str">
        <f t="array" ref="BT361">IFERROR(INDEX(BT$176:BT$274, SMALL(IF($AW$176:$AW$274="Claim", ROW(BT$176:BT$274)-MIN(ROW(BT$176:BT$274))+1, ""), ROW(V84))), "")</f>
        <v/>
      </c>
      <c r="BU361" s="1" t="str">
        <f t="array" ref="BU361">IFERROR(INDEX(BU$176:BU$274, SMALL(IF($AW$176:$AW$274="Claim", ROW(BU$176:BU$274)-MIN(ROW(BU$176:BU$274))+1, ""), ROW(W84))), "")</f>
        <v/>
      </c>
      <c r="BV361" s="1" t="str">
        <f t="array" ref="BV361">IFERROR(INDEX(BV$176:BV$274, SMALL(IF($AW$176:$AW$274="Claim", ROW(BV$176:BV$274)-MIN(ROW(BV$176:BV$274))+1, ""), ROW(X84))), "")</f>
        <v/>
      </c>
      <c r="BW361" s="1" t="str">
        <f t="array" ref="BW361">IFERROR(INDEX(BW$176:BW$274, SMALL(IF($AW$176:$AW$274="Claim", ROW(BW$176:BW$274)-MIN(ROW(BW$176:BW$274))+1, ""), ROW(Y84))), "")</f>
        <v/>
      </c>
      <c r="BX361" s="1" t="str">
        <f t="array" ref="BX361">IFERROR(INDEX(BX$176:BX$274, SMALL(IF($AW$176:$AW$274="Claim", ROW(BX$176:BX$274)-MIN(ROW(BX$176:BX$274))+1, ""), ROW(Z84))), "")</f>
        <v/>
      </c>
      <c r="BY361" s="1" t="str">
        <f t="array" ref="BY361">IFERROR(INDEX(BY$176:BY$274, SMALL(IF($AW$176:$AW$274="Claim", ROW(BY$176:BY$274)-MIN(ROW(BY$176:BY$274))+1, ""), ROW(AA84))), "")</f>
        <v/>
      </c>
      <c r="BZ361" s="1" t="str">
        <f t="array" ref="BZ361">IFERROR(INDEX(BZ$176:BZ$274, SMALL(IF($AW$176:$AW$274="Claim", ROW(BZ$176:BZ$274)-MIN(ROW(BZ$176:BZ$274))+1, ""), ROW(AB84))), "")</f>
        <v/>
      </c>
      <c r="CA361" s="1" t="str">
        <f t="array" ref="CA361">IFERROR(INDEX(CA$176:CA$274, SMALL(IF($AW$176:$AW$274="Claim", ROW(CA$176:CA$274)-MIN(ROW(CA$176:CA$274))+1, ""), ROW(AC84))), "")</f>
        <v/>
      </c>
      <c r="CB361" s="1" t="str">
        <f t="array" ref="CB361">IFERROR(INDEX(CB$176:CB$274, SMALL(IF($AW$176:$AW$274="Claim", ROW(CB$176:CB$274)-MIN(ROW(CB$176:CB$274))+1, ""), ROW(AD84))), "")</f>
        <v/>
      </c>
      <c r="CC361" s="1" t="str">
        <f t="array" ref="CC361">IFERROR(INDEX(CC$176:CC$274, SMALL(IF($AW$176:$AW$274="Claim", ROW(CC$176:CC$274)-MIN(ROW(CC$176:CC$274))+1, ""), ROW(AE84))), "")</f>
        <v/>
      </c>
      <c r="CD361" s="1" t="str">
        <f t="array" ref="CD361">IFERROR(INDEX(CD$176:CD$274, SMALL(IF($AW$176:$AW$274="Claim", ROW(CD$176:CD$274)-MIN(ROW(CD$176:CD$274))+1, ""), ROW(AF84))), "")</f>
        <v/>
      </c>
      <c r="CE361" s="1" t="str">
        <f t="array" ref="CE361">IFERROR(INDEX(CE$176:CE$274, SMALL(IF($AW$176:$AW$274="Claim", ROW(CE$176:CE$274)-MIN(ROW(CE$176:CE$274))+1, ""), ROW(AG84))), "")</f>
        <v/>
      </c>
      <c r="CF361" s="1" t="str">
        <f t="array" ref="CF361">IFERROR(INDEX(CF$176:CF$274, SMALL(IF($AW$176:$AW$274="Claim", ROW(CF$176:CF$274)-MIN(ROW(CF$176:CF$274))+1, ""), ROW(AH84))), "")</f>
        <v/>
      </c>
      <c r="CG361" s="1" t="str">
        <f t="array" ref="CG361">IFERROR(INDEX(CG$176:CG$274, SMALL(IF($AW$176:$AW$274="Claim", ROW(CG$176:CG$274)-MIN(ROW(CG$176:CG$274))+1, ""), ROW(AI84))), "")</f>
        <v/>
      </c>
      <c r="CH361" s="1" t="str">
        <f t="array" ref="CH361">IFERROR(INDEX(CH$176:CH$274, SMALL(IF($AW$176:$AW$274="Claim", ROW(CH$176:CH$274)-MIN(ROW(CH$176:CH$274))+1, ""), ROW(AJ84))), "")</f>
        <v/>
      </c>
      <c r="CI361" s="1" t="str">
        <f t="array" ref="CI361">IFERROR(INDEX(CI$176:CI$274, SMALL(IF($AW$176:$AW$274="Claim", ROW(CI$176:CI$274)-MIN(ROW(CI$176:CI$274))+1, ""), ROW(AL84))), "")</f>
        <v/>
      </c>
    </row>
    <row r="362" spans="49:87" hidden="1" x14ac:dyDescent="0.2">
      <c r="AW362" s="1">
        <v>85</v>
      </c>
      <c r="AX362" s="288" t="str">
        <f t="array" ref="AX362">IFERROR(INDEX(AX$176:AX$274, SMALL(IF($AW$176:$AW$274="Claim", ROW(AX$176:AX$274)-MIN(ROW(AX$176:AX$274))+1, ""), ROW(A85))), "")</f>
        <v/>
      </c>
      <c r="AY362" s="288" t="str">
        <f t="array" ref="AY362">IFERROR(INDEX(AY$176:AY$274, SMALL(IF($AW$176:$AW$274="Claim", ROW(AY$176:AY$274)-MIN(ROW(AY$176:AY$274))+1, ""), ROW(B85))), "")</f>
        <v/>
      </c>
      <c r="AZ362" s="1" t="str">
        <f t="array" ref="AZ362">IFERROR(INDEX(AZ$176:AZ$278, SMALL(IF($AW$176:$AW$278="Claim", ROW(AZ$176:AZ$278)-MIN(ROW(AZ$176:AZ$278))+1, ""), ROW(B85))), "")</f>
        <v/>
      </c>
      <c r="BA362" s="1" t="str">
        <f t="array" ref="BA362">IFERROR(INDEX(BA$176:BA$274, SMALL(IF($AW$176:$AW$274="Claim", ROW(BA$176:BA$274)-MIN(ROW(BA$176:BA$274))+1, ""), ROW(C85))), "")</f>
        <v/>
      </c>
      <c r="BB362" s="1" t="str">
        <f t="array" ref="BB362">IFERROR(INDEX(BB$176:BB$274, SMALL(IF($AW$176:$AW$274="Claim", ROW(BB$176:BB$274)-MIN(ROW(BB$176:BB$274))+1, ""), ROW(D85))), "")</f>
        <v/>
      </c>
      <c r="BC362" s="1" t="str">
        <f t="array" ref="BC362">IFERROR(INDEX(BC$176:BC$274, SMALL(IF($AW$176:$AW$274="Claim", ROW(BC$176:BC$274)-MIN(ROW(BC$176:BC$274))+1, ""), ROW(E85))), "")</f>
        <v/>
      </c>
      <c r="BD362" s="1" t="str">
        <f t="array" ref="BD362">IFERROR(INDEX(BD$176:BD$274, SMALL(IF($AW$176:$AW$274="Claim", ROW(BD$176:BD$274)-MIN(ROW(BD$176:BD$274))+1, ""), ROW(F85))), "")</f>
        <v/>
      </c>
      <c r="BE362" s="1" t="str">
        <f t="array" ref="BE362">IFERROR(INDEX(BE$176:BE$274, SMALL(IF($AW$176:$AW$274="Claim", ROW(BE$176:BE$274)-MIN(ROW(BE$176:BE$274))+1, ""), ROW(G85))), "")</f>
        <v/>
      </c>
      <c r="BF362" s="1" t="str">
        <f t="array" ref="BF362">IFERROR(INDEX(BF$176:BF$274, SMALL(IF($AW$176:$AW$274="Claim", ROW(BF$176:BF$274)-MIN(ROW(BF$176:BF$274))+1, ""), ROW(H85))), "")</f>
        <v/>
      </c>
      <c r="BG362" s="1" t="str">
        <f t="array" ref="BG362">IFERROR(INDEX(BG$176:BG$274, SMALL(IF($AW$176:$AW$274="Claim", ROW(BG$176:BG$274)-MIN(ROW(BG$176:BG$274))+1, ""), ROW(I85))), "")</f>
        <v/>
      </c>
      <c r="BH362" s="1" t="str">
        <f t="array" ref="BH362">IFERROR(INDEX(BH$176:BH$274, SMALL(IF($AW$176:$AW$274="Claim", ROW(BH$176:BH$274)-MIN(ROW(BH$176:BH$274))+1, ""), ROW(J85))), "")</f>
        <v/>
      </c>
      <c r="BI362" s="1" t="str">
        <f t="array" ref="BI362">IFERROR(INDEX(BI$176:BI$274, SMALL(IF($AW$176:$AW$274="Claim", ROW(BI$176:BI$274)-MIN(ROW(BI$176:BI$274))+1, ""), ROW(K85))), "")</f>
        <v/>
      </c>
      <c r="BJ362" s="1" t="str">
        <f t="array" ref="BJ362">IFERROR(INDEX(BJ$176:BJ$274, SMALL(IF($AW$176:$AW$274="Claim", ROW(BJ$176:BJ$274)-MIN(ROW(BJ$176:BJ$274))+1, ""), ROW(L85))), "")</f>
        <v/>
      </c>
      <c r="BK362" s="1" t="str">
        <f t="array" ref="BK362">IFERROR(INDEX(BK$176:BK$274, SMALL(IF($AW$176:$AW$274="Claim", ROW(BK$176:BK$274)-MIN(ROW(BK$176:BK$274))+1, ""), ROW(M85))), "")</f>
        <v/>
      </c>
      <c r="BL362" s="1" t="str">
        <f t="array" ref="BL362">IFERROR(INDEX(BL$176:BL$274, SMALL(IF($AW$176:$AW$274="Claim", ROW(BL$176:BL$274)-MIN(ROW(BL$176:BL$274))+1, ""), ROW(N85))), "")</f>
        <v/>
      </c>
      <c r="BM362" s="1" t="str">
        <f t="array" ref="BM362">IFERROR(INDEX(BM$176:BM$274, SMALL(IF($AW$176:$AW$274="Claim", ROW(BM$176:BM$274)-MIN(ROW(BM$176:BM$274))+1, ""), ROW(O85))), "")</f>
        <v/>
      </c>
      <c r="BN362" s="1" t="str">
        <f t="array" ref="BN362">IFERROR(INDEX(BN$176:BN$274, SMALL(IF($AW$176:$AW$274="Claim", ROW(BN$176:BN$274)-MIN(ROW(BN$176:BN$274))+1, ""), ROW(P85))), "")</f>
        <v/>
      </c>
      <c r="BO362" s="1" t="str">
        <f t="array" ref="BO362">IFERROR(INDEX(BO$176:BO$274, SMALL(IF($AW$176:$AW$274="Claim", ROW(BO$176:BO$274)-MIN(ROW(BO$176:BO$274))+1, ""), ROW(Q85))), "")</f>
        <v/>
      </c>
      <c r="BP362" s="1" t="str">
        <f t="array" ref="BP362">IFERROR(INDEX(BP$176:BP$274, SMALL(IF($AW$176:$AW$274="Claim", ROW(BP$176:BP$274)-MIN(ROW(BP$176:BP$274))+1, ""), ROW(R85))), "")</f>
        <v/>
      </c>
      <c r="BQ362" s="1" t="str">
        <f t="array" ref="BQ362">IFERROR(INDEX(BQ$176:BQ$274, SMALL(IF($AW$176:$AW$274="Claim", ROW(BQ$176:BQ$274)-MIN(ROW(BQ$176:BQ$274))+1, ""), ROW(S85))), "")</f>
        <v/>
      </c>
      <c r="BR362" s="1" t="str">
        <f t="array" ref="BR362">IFERROR(INDEX(BR$176:BR$274, SMALL(IF($AW$176:$AW$274="Claim", ROW(BR$176:BR$274)-MIN(ROW(BR$176:BR$274))+1, ""), ROW(T85))), "")</f>
        <v/>
      </c>
      <c r="BS362" s="1" t="str">
        <f t="array" ref="BS362">IFERROR(INDEX(BS$176:BS$274, SMALL(IF($AW$176:$AW$274="Claim", ROW(BS$176:BS$274)-MIN(ROW(BS$176:BS$274))+1, ""), ROW(U85))), "")</f>
        <v/>
      </c>
      <c r="BT362" s="1" t="str">
        <f t="array" ref="BT362">IFERROR(INDEX(BT$176:BT$274, SMALL(IF($AW$176:$AW$274="Claim", ROW(BT$176:BT$274)-MIN(ROW(BT$176:BT$274))+1, ""), ROW(V85))), "")</f>
        <v/>
      </c>
      <c r="BU362" s="1" t="str">
        <f t="array" ref="BU362">IFERROR(INDEX(BU$176:BU$274, SMALL(IF($AW$176:$AW$274="Claim", ROW(BU$176:BU$274)-MIN(ROW(BU$176:BU$274))+1, ""), ROW(W85))), "")</f>
        <v/>
      </c>
      <c r="BV362" s="1" t="str">
        <f t="array" ref="BV362">IFERROR(INDEX(BV$176:BV$274, SMALL(IF($AW$176:$AW$274="Claim", ROW(BV$176:BV$274)-MIN(ROW(BV$176:BV$274))+1, ""), ROW(X85))), "")</f>
        <v/>
      </c>
      <c r="BW362" s="1" t="str">
        <f t="array" ref="BW362">IFERROR(INDEX(BW$176:BW$274, SMALL(IF($AW$176:$AW$274="Claim", ROW(BW$176:BW$274)-MIN(ROW(BW$176:BW$274))+1, ""), ROW(Y85))), "")</f>
        <v/>
      </c>
      <c r="BX362" s="1" t="str">
        <f t="array" ref="BX362">IFERROR(INDEX(BX$176:BX$274, SMALL(IF($AW$176:$AW$274="Claim", ROW(BX$176:BX$274)-MIN(ROW(BX$176:BX$274))+1, ""), ROW(Z85))), "")</f>
        <v/>
      </c>
      <c r="BY362" s="1" t="str">
        <f t="array" ref="BY362">IFERROR(INDEX(BY$176:BY$274, SMALL(IF($AW$176:$AW$274="Claim", ROW(BY$176:BY$274)-MIN(ROW(BY$176:BY$274))+1, ""), ROW(AA85))), "")</f>
        <v/>
      </c>
      <c r="BZ362" s="1" t="str">
        <f t="array" ref="BZ362">IFERROR(INDEX(BZ$176:BZ$274, SMALL(IF($AW$176:$AW$274="Claim", ROW(BZ$176:BZ$274)-MIN(ROW(BZ$176:BZ$274))+1, ""), ROW(AB85))), "")</f>
        <v/>
      </c>
      <c r="CA362" s="1" t="str">
        <f t="array" ref="CA362">IFERROR(INDEX(CA$176:CA$274, SMALL(IF($AW$176:$AW$274="Claim", ROW(CA$176:CA$274)-MIN(ROW(CA$176:CA$274))+1, ""), ROW(AC85))), "")</f>
        <v/>
      </c>
      <c r="CB362" s="1" t="str">
        <f t="array" ref="CB362">IFERROR(INDEX(CB$176:CB$274, SMALL(IF($AW$176:$AW$274="Claim", ROW(CB$176:CB$274)-MIN(ROW(CB$176:CB$274))+1, ""), ROW(AD85))), "")</f>
        <v/>
      </c>
      <c r="CC362" s="1" t="str">
        <f t="array" ref="CC362">IFERROR(INDEX(CC$176:CC$274, SMALL(IF($AW$176:$AW$274="Claim", ROW(CC$176:CC$274)-MIN(ROW(CC$176:CC$274))+1, ""), ROW(AE85))), "")</f>
        <v/>
      </c>
      <c r="CD362" s="1" t="str">
        <f t="array" ref="CD362">IFERROR(INDEX(CD$176:CD$274, SMALL(IF($AW$176:$AW$274="Claim", ROW(CD$176:CD$274)-MIN(ROW(CD$176:CD$274))+1, ""), ROW(AF85))), "")</f>
        <v/>
      </c>
      <c r="CE362" s="1" t="str">
        <f t="array" ref="CE362">IFERROR(INDEX(CE$176:CE$274, SMALL(IF($AW$176:$AW$274="Claim", ROW(CE$176:CE$274)-MIN(ROW(CE$176:CE$274))+1, ""), ROW(AG85))), "")</f>
        <v/>
      </c>
      <c r="CF362" s="1" t="str">
        <f t="array" ref="CF362">IFERROR(INDEX(CF$176:CF$274, SMALL(IF($AW$176:$AW$274="Claim", ROW(CF$176:CF$274)-MIN(ROW(CF$176:CF$274))+1, ""), ROW(AH85))), "")</f>
        <v/>
      </c>
      <c r="CG362" s="1" t="str">
        <f t="array" ref="CG362">IFERROR(INDEX(CG$176:CG$274, SMALL(IF($AW$176:$AW$274="Claim", ROW(CG$176:CG$274)-MIN(ROW(CG$176:CG$274))+1, ""), ROW(AI85))), "")</f>
        <v/>
      </c>
      <c r="CH362" s="1" t="str">
        <f t="array" ref="CH362">IFERROR(INDEX(CH$176:CH$274, SMALL(IF($AW$176:$AW$274="Claim", ROW(CH$176:CH$274)-MIN(ROW(CH$176:CH$274))+1, ""), ROW(AJ85))), "")</f>
        <v/>
      </c>
      <c r="CI362" s="1" t="str">
        <f t="array" ref="CI362">IFERROR(INDEX(CI$176:CI$274, SMALL(IF($AW$176:$AW$274="Claim", ROW(CI$176:CI$274)-MIN(ROW(CI$176:CI$274))+1, ""), ROW(AL85))), "")</f>
        <v/>
      </c>
    </row>
    <row r="363" spans="49:87" hidden="1" x14ac:dyDescent="0.2">
      <c r="AW363" s="1">
        <v>86</v>
      </c>
      <c r="AX363" s="288" t="str">
        <f t="array" ref="AX363">IFERROR(INDEX(AX$176:AX$274, SMALL(IF($AW$176:$AW$274="Claim", ROW(AX$176:AX$274)-MIN(ROW(AX$176:AX$274))+1, ""), ROW(A86))), "")</f>
        <v/>
      </c>
      <c r="AY363" s="288" t="str">
        <f t="array" ref="AY363">IFERROR(INDEX(AY$176:AY$274, SMALL(IF($AW$176:$AW$274="Claim", ROW(AY$176:AY$274)-MIN(ROW(AY$176:AY$274))+1, ""), ROW(B86))), "")</f>
        <v/>
      </c>
      <c r="AZ363" s="1" t="str">
        <f t="array" ref="AZ363">IFERROR(INDEX(AZ$176:AZ$278, SMALL(IF($AW$176:$AW$278="Claim", ROW(AZ$176:AZ$278)-MIN(ROW(AZ$176:AZ$278))+1, ""), ROW(B86))), "")</f>
        <v/>
      </c>
      <c r="BA363" s="1" t="str">
        <f t="array" ref="BA363">IFERROR(INDEX(BA$176:BA$274, SMALL(IF($AW$176:$AW$274="Claim", ROW(BA$176:BA$274)-MIN(ROW(BA$176:BA$274))+1, ""), ROW(C86))), "")</f>
        <v/>
      </c>
      <c r="BB363" s="1" t="str">
        <f t="array" ref="BB363">IFERROR(INDEX(BB$176:BB$274, SMALL(IF($AW$176:$AW$274="Claim", ROW(BB$176:BB$274)-MIN(ROW(BB$176:BB$274))+1, ""), ROW(D86))), "")</f>
        <v/>
      </c>
      <c r="BC363" s="1" t="str">
        <f t="array" ref="BC363">IFERROR(INDEX(BC$176:BC$274, SMALL(IF($AW$176:$AW$274="Claim", ROW(BC$176:BC$274)-MIN(ROW(BC$176:BC$274))+1, ""), ROW(E86))), "")</f>
        <v/>
      </c>
      <c r="BD363" s="1" t="str">
        <f t="array" ref="BD363">IFERROR(INDEX(BD$176:BD$274, SMALL(IF($AW$176:$AW$274="Claim", ROW(BD$176:BD$274)-MIN(ROW(BD$176:BD$274))+1, ""), ROW(F86))), "")</f>
        <v/>
      </c>
      <c r="BE363" s="1" t="str">
        <f t="array" ref="BE363">IFERROR(INDEX(BE$176:BE$274, SMALL(IF($AW$176:$AW$274="Claim", ROW(BE$176:BE$274)-MIN(ROW(BE$176:BE$274))+1, ""), ROW(G86))), "")</f>
        <v/>
      </c>
      <c r="BF363" s="1" t="str">
        <f t="array" ref="BF363">IFERROR(INDEX(BF$176:BF$274, SMALL(IF($AW$176:$AW$274="Claim", ROW(BF$176:BF$274)-MIN(ROW(BF$176:BF$274))+1, ""), ROW(H86))), "")</f>
        <v/>
      </c>
      <c r="BG363" s="1" t="str">
        <f t="array" ref="BG363">IFERROR(INDEX(BG$176:BG$274, SMALL(IF($AW$176:$AW$274="Claim", ROW(BG$176:BG$274)-MIN(ROW(BG$176:BG$274))+1, ""), ROW(I86))), "")</f>
        <v/>
      </c>
      <c r="BH363" s="1" t="str">
        <f t="array" ref="BH363">IFERROR(INDEX(BH$176:BH$274, SMALL(IF($AW$176:$AW$274="Claim", ROW(BH$176:BH$274)-MIN(ROW(BH$176:BH$274))+1, ""), ROW(J86))), "")</f>
        <v/>
      </c>
      <c r="BI363" s="1" t="str">
        <f t="array" ref="BI363">IFERROR(INDEX(BI$176:BI$274, SMALL(IF($AW$176:$AW$274="Claim", ROW(BI$176:BI$274)-MIN(ROW(BI$176:BI$274))+1, ""), ROW(K86))), "")</f>
        <v/>
      </c>
      <c r="BJ363" s="1" t="str">
        <f t="array" ref="BJ363">IFERROR(INDEX(BJ$176:BJ$274, SMALL(IF($AW$176:$AW$274="Claim", ROW(BJ$176:BJ$274)-MIN(ROW(BJ$176:BJ$274))+1, ""), ROW(L86))), "")</f>
        <v/>
      </c>
      <c r="BK363" s="1" t="str">
        <f t="array" ref="BK363">IFERROR(INDEX(BK$176:BK$274, SMALL(IF($AW$176:$AW$274="Claim", ROW(BK$176:BK$274)-MIN(ROW(BK$176:BK$274))+1, ""), ROW(M86))), "")</f>
        <v/>
      </c>
      <c r="BL363" s="1" t="str">
        <f t="array" ref="BL363">IFERROR(INDEX(BL$176:BL$274, SMALL(IF($AW$176:$AW$274="Claim", ROW(BL$176:BL$274)-MIN(ROW(BL$176:BL$274))+1, ""), ROW(N86))), "")</f>
        <v/>
      </c>
      <c r="BM363" s="1" t="str">
        <f t="array" ref="BM363">IFERROR(INDEX(BM$176:BM$274, SMALL(IF($AW$176:$AW$274="Claim", ROW(BM$176:BM$274)-MIN(ROW(BM$176:BM$274))+1, ""), ROW(O86))), "")</f>
        <v/>
      </c>
      <c r="BN363" s="1" t="str">
        <f t="array" ref="BN363">IFERROR(INDEX(BN$176:BN$274, SMALL(IF($AW$176:$AW$274="Claim", ROW(BN$176:BN$274)-MIN(ROW(BN$176:BN$274))+1, ""), ROW(P86))), "")</f>
        <v/>
      </c>
      <c r="BO363" s="1" t="str">
        <f t="array" ref="BO363">IFERROR(INDEX(BO$176:BO$274, SMALL(IF($AW$176:$AW$274="Claim", ROW(BO$176:BO$274)-MIN(ROW(BO$176:BO$274))+1, ""), ROW(Q86))), "")</f>
        <v/>
      </c>
      <c r="BP363" s="1" t="str">
        <f t="array" ref="BP363">IFERROR(INDEX(BP$176:BP$274, SMALL(IF($AW$176:$AW$274="Claim", ROW(BP$176:BP$274)-MIN(ROW(BP$176:BP$274))+1, ""), ROW(R86))), "")</f>
        <v/>
      </c>
      <c r="BQ363" s="1" t="str">
        <f t="array" ref="BQ363">IFERROR(INDEX(BQ$176:BQ$274, SMALL(IF($AW$176:$AW$274="Claim", ROW(BQ$176:BQ$274)-MIN(ROW(BQ$176:BQ$274))+1, ""), ROW(S86))), "")</f>
        <v/>
      </c>
      <c r="BR363" s="1" t="str">
        <f t="array" ref="BR363">IFERROR(INDEX(BR$176:BR$274, SMALL(IF($AW$176:$AW$274="Claim", ROW(BR$176:BR$274)-MIN(ROW(BR$176:BR$274))+1, ""), ROW(T86))), "")</f>
        <v/>
      </c>
      <c r="BS363" s="1" t="str">
        <f t="array" ref="BS363">IFERROR(INDEX(BS$176:BS$274, SMALL(IF($AW$176:$AW$274="Claim", ROW(BS$176:BS$274)-MIN(ROW(BS$176:BS$274))+1, ""), ROW(U86))), "")</f>
        <v/>
      </c>
      <c r="BT363" s="1" t="str">
        <f t="array" ref="BT363">IFERROR(INDEX(BT$176:BT$274, SMALL(IF($AW$176:$AW$274="Claim", ROW(BT$176:BT$274)-MIN(ROW(BT$176:BT$274))+1, ""), ROW(V86))), "")</f>
        <v/>
      </c>
      <c r="BU363" s="1" t="str">
        <f t="array" ref="BU363">IFERROR(INDEX(BU$176:BU$274, SMALL(IF($AW$176:$AW$274="Claim", ROW(BU$176:BU$274)-MIN(ROW(BU$176:BU$274))+1, ""), ROW(W86))), "")</f>
        <v/>
      </c>
      <c r="BV363" s="1" t="str">
        <f t="array" ref="BV363">IFERROR(INDEX(BV$176:BV$274, SMALL(IF($AW$176:$AW$274="Claim", ROW(BV$176:BV$274)-MIN(ROW(BV$176:BV$274))+1, ""), ROW(X86))), "")</f>
        <v/>
      </c>
      <c r="BW363" s="1" t="str">
        <f t="array" ref="BW363">IFERROR(INDEX(BW$176:BW$274, SMALL(IF($AW$176:$AW$274="Claim", ROW(BW$176:BW$274)-MIN(ROW(BW$176:BW$274))+1, ""), ROW(Y86))), "")</f>
        <v/>
      </c>
      <c r="BX363" s="1" t="str">
        <f t="array" ref="BX363">IFERROR(INDEX(BX$176:BX$274, SMALL(IF($AW$176:$AW$274="Claim", ROW(BX$176:BX$274)-MIN(ROW(BX$176:BX$274))+1, ""), ROW(Z86))), "")</f>
        <v/>
      </c>
      <c r="BY363" s="1" t="str">
        <f t="array" ref="BY363">IFERROR(INDEX(BY$176:BY$274, SMALL(IF($AW$176:$AW$274="Claim", ROW(BY$176:BY$274)-MIN(ROW(BY$176:BY$274))+1, ""), ROW(AA86))), "")</f>
        <v/>
      </c>
      <c r="BZ363" s="1" t="str">
        <f t="array" ref="BZ363">IFERROR(INDEX(BZ$176:BZ$274, SMALL(IF($AW$176:$AW$274="Claim", ROW(BZ$176:BZ$274)-MIN(ROW(BZ$176:BZ$274))+1, ""), ROW(AB86))), "")</f>
        <v/>
      </c>
      <c r="CA363" s="1" t="str">
        <f t="array" ref="CA363">IFERROR(INDEX(CA$176:CA$274, SMALL(IF($AW$176:$AW$274="Claim", ROW(CA$176:CA$274)-MIN(ROW(CA$176:CA$274))+1, ""), ROW(AC86))), "")</f>
        <v/>
      </c>
      <c r="CB363" s="1" t="str">
        <f t="array" ref="CB363">IFERROR(INDEX(CB$176:CB$274, SMALL(IF($AW$176:$AW$274="Claim", ROW(CB$176:CB$274)-MIN(ROW(CB$176:CB$274))+1, ""), ROW(AD86))), "")</f>
        <v/>
      </c>
      <c r="CC363" s="1" t="str">
        <f t="array" ref="CC363">IFERROR(INDEX(CC$176:CC$274, SMALL(IF($AW$176:$AW$274="Claim", ROW(CC$176:CC$274)-MIN(ROW(CC$176:CC$274))+1, ""), ROW(AE86))), "")</f>
        <v/>
      </c>
      <c r="CD363" s="1" t="str">
        <f t="array" ref="CD363">IFERROR(INDEX(CD$176:CD$274, SMALL(IF($AW$176:$AW$274="Claim", ROW(CD$176:CD$274)-MIN(ROW(CD$176:CD$274))+1, ""), ROW(AF86))), "")</f>
        <v/>
      </c>
      <c r="CE363" s="1" t="str">
        <f t="array" ref="CE363">IFERROR(INDEX(CE$176:CE$274, SMALL(IF($AW$176:$AW$274="Claim", ROW(CE$176:CE$274)-MIN(ROW(CE$176:CE$274))+1, ""), ROW(AG86))), "")</f>
        <v/>
      </c>
      <c r="CF363" s="1" t="str">
        <f t="array" ref="CF363">IFERROR(INDEX(CF$176:CF$274, SMALL(IF($AW$176:$AW$274="Claim", ROW(CF$176:CF$274)-MIN(ROW(CF$176:CF$274))+1, ""), ROW(AH86))), "")</f>
        <v/>
      </c>
      <c r="CG363" s="1" t="str">
        <f t="array" ref="CG363">IFERROR(INDEX(CG$176:CG$274, SMALL(IF($AW$176:$AW$274="Claim", ROW(CG$176:CG$274)-MIN(ROW(CG$176:CG$274))+1, ""), ROW(AI86))), "")</f>
        <v/>
      </c>
      <c r="CH363" s="1" t="str">
        <f t="array" ref="CH363">IFERROR(INDEX(CH$176:CH$274, SMALL(IF($AW$176:$AW$274="Claim", ROW(CH$176:CH$274)-MIN(ROW(CH$176:CH$274))+1, ""), ROW(AJ86))), "")</f>
        <v/>
      </c>
      <c r="CI363" s="1" t="str">
        <f t="array" ref="CI363">IFERROR(INDEX(CI$176:CI$274, SMALL(IF($AW$176:$AW$274="Claim", ROW(CI$176:CI$274)-MIN(ROW(CI$176:CI$274))+1, ""), ROW(AL86))), "")</f>
        <v/>
      </c>
    </row>
    <row r="364" spans="49:87" hidden="1" x14ac:dyDescent="0.2">
      <c r="AW364" s="1">
        <v>87</v>
      </c>
      <c r="AX364" s="288" t="str">
        <f t="array" ref="AX364">IFERROR(INDEX(AX$176:AX$274, SMALL(IF($AW$176:$AW$274="Claim", ROW(AX$176:AX$274)-MIN(ROW(AX$176:AX$274))+1, ""), ROW(A87))), "")</f>
        <v/>
      </c>
      <c r="AY364" s="288" t="str">
        <f t="array" ref="AY364">IFERROR(INDEX(AY$176:AY$274, SMALL(IF($AW$176:$AW$274="Claim", ROW(AY$176:AY$274)-MIN(ROW(AY$176:AY$274))+1, ""), ROW(B87))), "")</f>
        <v/>
      </c>
      <c r="AZ364" s="1" t="str">
        <f t="array" ref="AZ364">IFERROR(INDEX(AZ$176:AZ$278, SMALL(IF($AW$176:$AW$278="Claim", ROW(AZ$176:AZ$278)-MIN(ROW(AZ$176:AZ$278))+1, ""), ROW(B87))), "")</f>
        <v/>
      </c>
      <c r="BA364" s="1" t="str">
        <f t="array" ref="BA364">IFERROR(INDEX(BA$176:BA$274, SMALL(IF($AW$176:$AW$274="Claim", ROW(BA$176:BA$274)-MIN(ROW(BA$176:BA$274))+1, ""), ROW(C87))), "")</f>
        <v/>
      </c>
      <c r="BB364" s="1" t="str">
        <f t="array" ref="BB364">IFERROR(INDEX(BB$176:BB$274, SMALL(IF($AW$176:$AW$274="Claim", ROW(BB$176:BB$274)-MIN(ROW(BB$176:BB$274))+1, ""), ROW(D87))), "")</f>
        <v/>
      </c>
      <c r="BC364" s="1" t="str">
        <f t="array" ref="BC364">IFERROR(INDEX(BC$176:BC$274, SMALL(IF($AW$176:$AW$274="Claim", ROW(BC$176:BC$274)-MIN(ROW(BC$176:BC$274))+1, ""), ROW(E87))), "")</f>
        <v/>
      </c>
      <c r="BD364" s="1" t="str">
        <f t="array" ref="BD364">IFERROR(INDEX(BD$176:BD$274, SMALL(IF($AW$176:$AW$274="Claim", ROW(BD$176:BD$274)-MIN(ROW(BD$176:BD$274))+1, ""), ROW(F87))), "")</f>
        <v/>
      </c>
      <c r="BE364" s="1" t="str">
        <f t="array" ref="BE364">IFERROR(INDEX(BE$176:BE$274, SMALL(IF($AW$176:$AW$274="Claim", ROW(BE$176:BE$274)-MIN(ROW(BE$176:BE$274))+1, ""), ROW(G87))), "")</f>
        <v/>
      </c>
      <c r="BF364" s="1" t="str">
        <f t="array" ref="BF364">IFERROR(INDEX(BF$176:BF$274, SMALL(IF($AW$176:$AW$274="Claim", ROW(BF$176:BF$274)-MIN(ROW(BF$176:BF$274))+1, ""), ROW(H87))), "")</f>
        <v/>
      </c>
      <c r="BG364" s="1" t="str">
        <f t="array" ref="BG364">IFERROR(INDEX(BG$176:BG$274, SMALL(IF($AW$176:$AW$274="Claim", ROW(BG$176:BG$274)-MIN(ROW(BG$176:BG$274))+1, ""), ROW(I87))), "")</f>
        <v/>
      </c>
      <c r="BH364" s="1" t="str">
        <f t="array" ref="BH364">IFERROR(INDEX(BH$176:BH$274, SMALL(IF($AW$176:$AW$274="Claim", ROW(BH$176:BH$274)-MIN(ROW(BH$176:BH$274))+1, ""), ROW(J87))), "")</f>
        <v/>
      </c>
      <c r="BI364" s="1" t="str">
        <f t="array" ref="BI364">IFERROR(INDEX(BI$176:BI$274, SMALL(IF($AW$176:$AW$274="Claim", ROW(BI$176:BI$274)-MIN(ROW(BI$176:BI$274))+1, ""), ROW(K87))), "")</f>
        <v/>
      </c>
      <c r="BJ364" s="1" t="str">
        <f t="array" ref="BJ364">IFERROR(INDEX(BJ$176:BJ$274, SMALL(IF($AW$176:$AW$274="Claim", ROW(BJ$176:BJ$274)-MIN(ROW(BJ$176:BJ$274))+1, ""), ROW(L87))), "")</f>
        <v/>
      </c>
      <c r="BK364" s="1" t="str">
        <f t="array" ref="BK364">IFERROR(INDEX(BK$176:BK$274, SMALL(IF($AW$176:$AW$274="Claim", ROW(BK$176:BK$274)-MIN(ROW(BK$176:BK$274))+1, ""), ROW(M87))), "")</f>
        <v/>
      </c>
      <c r="BL364" s="1" t="str">
        <f t="array" ref="BL364">IFERROR(INDEX(BL$176:BL$274, SMALL(IF($AW$176:$AW$274="Claim", ROW(BL$176:BL$274)-MIN(ROW(BL$176:BL$274))+1, ""), ROW(N87))), "")</f>
        <v/>
      </c>
      <c r="BM364" s="1" t="str">
        <f t="array" ref="BM364">IFERROR(INDEX(BM$176:BM$274, SMALL(IF($AW$176:$AW$274="Claim", ROW(BM$176:BM$274)-MIN(ROW(BM$176:BM$274))+1, ""), ROW(O87))), "")</f>
        <v/>
      </c>
      <c r="BN364" s="1" t="str">
        <f t="array" ref="BN364">IFERROR(INDEX(BN$176:BN$274, SMALL(IF($AW$176:$AW$274="Claim", ROW(BN$176:BN$274)-MIN(ROW(BN$176:BN$274))+1, ""), ROW(P87))), "")</f>
        <v/>
      </c>
      <c r="BO364" s="1" t="str">
        <f t="array" ref="BO364">IFERROR(INDEX(BO$176:BO$274, SMALL(IF($AW$176:$AW$274="Claim", ROW(BO$176:BO$274)-MIN(ROW(BO$176:BO$274))+1, ""), ROW(Q87))), "")</f>
        <v/>
      </c>
      <c r="BP364" s="1" t="str">
        <f t="array" ref="BP364">IFERROR(INDEX(BP$176:BP$274, SMALL(IF($AW$176:$AW$274="Claim", ROW(BP$176:BP$274)-MIN(ROW(BP$176:BP$274))+1, ""), ROW(R87))), "")</f>
        <v/>
      </c>
      <c r="BQ364" s="1" t="str">
        <f t="array" ref="BQ364">IFERROR(INDEX(BQ$176:BQ$274, SMALL(IF($AW$176:$AW$274="Claim", ROW(BQ$176:BQ$274)-MIN(ROW(BQ$176:BQ$274))+1, ""), ROW(S87))), "")</f>
        <v/>
      </c>
      <c r="BR364" s="1" t="str">
        <f t="array" ref="BR364">IFERROR(INDEX(BR$176:BR$274, SMALL(IF($AW$176:$AW$274="Claim", ROW(BR$176:BR$274)-MIN(ROW(BR$176:BR$274))+1, ""), ROW(T87))), "")</f>
        <v/>
      </c>
      <c r="BS364" s="1" t="str">
        <f t="array" ref="BS364">IFERROR(INDEX(BS$176:BS$274, SMALL(IF($AW$176:$AW$274="Claim", ROW(BS$176:BS$274)-MIN(ROW(BS$176:BS$274))+1, ""), ROW(U87))), "")</f>
        <v/>
      </c>
      <c r="BT364" s="1" t="str">
        <f t="array" ref="BT364">IFERROR(INDEX(BT$176:BT$274, SMALL(IF($AW$176:$AW$274="Claim", ROW(BT$176:BT$274)-MIN(ROW(BT$176:BT$274))+1, ""), ROW(V87))), "")</f>
        <v/>
      </c>
      <c r="BU364" s="1" t="str">
        <f t="array" ref="BU364">IFERROR(INDEX(BU$176:BU$274, SMALL(IF($AW$176:$AW$274="Claim", ROW(BU$176:BU$274)-MIN(ROW(BU$176:BU$274))+1, ""), ROW(W87))), "")</f>
        <v/>
      </c>
      <c r="BV364" s="1" t="str">
        <f t="array" ref="BV364">IFERROR(INDEX(BV$176:BV$274, SMALL(IF($AW$176:$AW$274="Claim", ROW(BV$176:BV$274)-MIN(ROW(BV$176:BV$274))+1, ""), ROW(X87))), "")</f>
        <v/>
      </c>
      <c r="BW364" s="1" t="str">
        <f t="array" ref="BW364">IFERROR(INDEX(BW$176:BW$274, SMALL(IF($AW$176:$AW$274="Claim", ROW(BW$176:BW$274)-MIN(ROW(BW$176:BW$274))+1, ""), ROW(Y87))), "")</f>
        <v/>
      </c>
      <c r="BX364" s="1" t="str">
        <f t="array" ref="BX364">IFERROR(INDEX(BX$176:BX$274, SMALL(IF($AW$176:$AW$274="Claim", ROW(BX$176:BX$274)-MIN(ROW(BX$176:BX$274))+1, ""), ROW(Z87))), "")</f>
        <v/>
      </c>
      <c r="BY364" s="1" t="str">
        <f t="array" ref="BY364">IFERROR(INDEX(BY$176:BY$274, SMALL(IF($AW$176:$AW$274="Claim", ROW(BY$176:BY$274)-MIN(ROW(BY$176:BY$274))+1, ""), ROW(AA87))), "")</f>
        <v/>
      </c>
      <c r="BZ364" s="1" t="str">
        <f t="array" ref="BZ364">IFERROR(INDEX(BZ$176:BZ$274, SMALL(IF($AW$176:$AW$274="Claim", ROW(BZ$176:BZ$274)-MIN(ROW(BZ$176:BZ$274))+1, ""), ROW(AB87))), "")</f>
        <v/>
      </c>
      <c r="CA364" s="1" t="str">
        <f t="array" ref="CA364">IFERROR(INDEX(CA$176:CA$274, SMALL(IF($AW$176:$AW$274="Claim", ROW(CA$176:CA$274)-MIN(ROW(CA$176:CA$274))+1, ""), ROW(AC87))), "")</f>
        <v/>
      </c>
      <c r="CB364" s="1" t="str">
        <f t="array" ref="CB364">IFERROR(INDEX(CB$176:CB$274, SMALL(IF($AW$176:$AW$274="Claim", ROW(CB$176:CB$274)-MIN(ROW(CB$176:CB$274))+1, ""), ROW(AD87))), "")</f>
        <v/>
      </c>
      <c r="CC364" s="1" t="str">
        <f t="array" ref="CC364">IFERROR(INDEX(CC$176:CC$274, SMALL(IF($AW$176:$AW$274="Claim", ROW(CC$176:CC$274)-MIN(ROW(CC$176:CC$274))+1, ""), ROW(AE87))), "")</f>
        <v/>
      </c>
      <c r="CD364" s="1" t="str">
        <f t="array" ref="CD364">IFERROR(INDEX(CD$176:CD$274, SMALL(IF($AW$176:$AW$274="Claim", ROW(CD$176:CD$274)-MIN(ROW(CD$176:CD$274))+1, ""), ROW(AF87))), "")</f>
        <v/>
      </c>
      <c r="CE364" s="1" t="str">
        <f t="array" ref="CE364">IFERROR(INDEX(CE$176:CE$274, SMALL(IF($AW$176:$AW$274="Claim", ROW(CE$176:CE$274)-MIN(ROW(CE$176:CE$274))+1, ""), ROW(AG87))), "")</f>
        <v/>
      </c>
      <c r="CF364" s="1" t="str">
        <f t="array" ref="CF364">IFERROR(INDEX(CF$176:CF$274, SMALL(IF($AW$176:$AW$274="Claim", ROW(CF$176:CF$274)-MIN(ROW(CF$176:CF$274))+1, ""), ROW(AH87))), "")</f>
        <v/>
      </c>
      <c r="CG364" s="1" t="str">
        <f t="array" ref="CG364">IFERROR(INDEX(CG$176:CG$274, SMALL(IF($AW$176:$AW$274="Claim", ROW(CG$176:CG$274)-MIN(ROW(CG$176:CG$274))+1, ""), ROW(AI87))), "")</f>
        <v/>
      </c>
      <c r="CH364" s="1" t="str">
        <f t="array" ref="CH364">IFERROR(INDEX(CH$176:CH$274, SMALL(IF($AW$176:$AW$274="Claim", ROW(CH$176:CH$274)-MIN(ROW(CH$176:CH$274))+1, ""), ROW(AJ87))), "")</f>
        <v/>
      </c>
      <c r="CI364" s="1" t="str">
        <f t="array" ref="CI364">IFERROR(INDEX(CI$176:CI$274, SMALL(IF($AW$176:$AW$274="Claim", ROW(CI$176:CI$274)-MIN(ROW(CI$176:CI$274))+1, ""), ROW(AL87))), "")</f>
        <v/>
      </c>
    </row>
    <row r="365" spans="49:87" hidden="1" x14ac:dyDescent="0.2">
      <c r="AW365" s="1">
        <v>88</v>
      </c>
      <c r="AX365" s="288" t="str">
        <f t="array" ref="AX365">IFERROR(INDEX(AX$176:AX$274, SMALL(IF($AW$176:$AW$274="Claim", ROW(AX$176:AX$274)-MIN(ROW(AX$176:AX$274))+1, ""), ROW(A88))), "")</f>
        <v/>
      </c>
      <c r="AY365" s="288" t="str">
        <f t="array" ref="AY365">IFERROR(INDEX(AY$176:AY$274, SMALL(IF($AW$176:$AW$274="Claim", ROW(AY$176:AY$274)-MIN(ROW(AY$176:AY$274))+1, ""), ROW(B88))), "")</f>
        <v/>
      </c>
      <c r="AZ365" s="1" t="str">
        <f t="array" ref="AZ365">IFERROR(INDEX(AZ$176:AZ$278, SMALL(IF($AW$176:$AW$278="Claim", ROW(AZ$176:AZ$278)-MIN(ROW(AZ$176:AZ$278))+1, ""), ROW(B88))), "")</f>
        <v/>
      </c>
      <c r="BA365" s="1" t="str">
        <f t="array" ref="BA365">IFERROR(INDEX(BA$176:BA$274, SMALL(IF($AW$176:$AW$274="Claim", ROW(BA$176:BA$274)-MIN(ROW(BA$176:BA$274))+1, ""), ROW(C88))), "")</f>
        <v/>
      </c>
      <c r="BB365" s="1" t="str">
        <f t="array" ref="BB365">IFERROR(INDEX(BB$176:BB$274, SMALL(IF($AW$176:$AW$274="Claim", ROW(BB$176:BB$274)-MIN(ROW(BB$176:BB$274))+1, ""), ROW(D88))), "")</f>
        <v/>
      </c>
      <c r="BC365" s="1" t="str">
        <f t="array" ref="BC365">IFERROR(INDEX(BC$176:BC$274, SMALL(IF($AW$176:$AW$274="Claim", ROW(BC$176:BC$274)-MIN(ROW(BC$176:BC$274))+1, ""), ROW(E88))), "")</f>
        <v/>
      </c>
      <c r="BD365" s="1" t="str">
        <f t="array" ref="BD365">IFERROR(INDEX(BD$176:BD$274, SMALL(IF($AW$176:$AW$274="Claim", ROW(BD$176:BD$274)-MIN(ROW(BD$176:BD$274))+1, ""), ROW(F88))), "")</f>
        <v/>
      </c>
      <c r="BE365" s="1" t="str">
        <f t="array" ref="BE365">IFERROR(INDEX(BE$176:BE$274, SMALL(IF($AW$176:$AW$274="Claim", ROW(BE$176:BE$274)-MIN(ROW(BE$176:BE$274))+1, ""), ROW(G88))), "")</f>
        <v/>
      </c>
      <c r="BF365" s="1" t="str">
        <f t="array" ref="BF365">IFERROR(INDEX(BF$176:BF$274, SMALL(IF($AW$176:$AW$274="Claim", ROW(BF$176:BF$274)-MIN(ROW(BF$176:BF$274))+1, ""), ROW(H88))), "")</f>
        <v/>
      </c>
      <c r="BG365" s="1" t="str">
        <f t="array" ref="BG365">IFERROR(INDEX(BG$176:BG$274, SMALL(IF($AW$176:$AW$274="Claim", ROW(BG$176:BG$274)-MIN(ROW(BG$176:BG$274))+1, ""), ROW(I88))), "")</f>
        <v/>
      </c>
      <c r="BH365" s="1" t="str">
        <f t="array" ref="BH365">IFERROR(INDEX(BH$176:BH$274, SMALL(IF($AW$176:$AW$274="Claim", ROW(BH$176:BH$274)-MIN(ROW(BH$176:BH$274))+1, ""), ROW(J88))), "")</f>
        <v/>
      </c>
      <c r="BI365" s="1" t="str">
        <f t="array" ref="BI365">IFERROR(INDEX(BI$176:BI$274, SMALL(IF($AW$176:$AW$274="Claim", ROW(BI$176:BI$274)-MIN(ROW(BI$176:BI$274))+1, ""), ROW(K88))), "")</f>
        <v/>
      </c>
      <c r="BJ365" s="1" t="str">
        <f t="array" ref="BJ365">IFERROR(INDEX(BJ$176:BJ$274, SMALL(IF($AW$176:$AW$274="Claim", ROW(BJ$176:BJ$274)-MIN(ROW(BJ$176:BJ$274))+1, ""), ROW(L88))), "")</f>
        <v/>
      </c>
      <c r="BK365" s="1" t="str">
        <f t="array" ref="BK365">IFERROR(INDEX(BK$176:BK$274, SMALL(IF($AW$176:$AW$274="Claim", ROW(BK$176:BK$274)-MIN(ROW(BK$176:BK$274))+1, ""), ROW(M88))), "")</f>
        <v/>
      </c>
      <c r="BL365" s="1" t="str">
        <f t="array" ref="BL365">IFERROR(INDEX(BL$176:BL$274, SMALL(IF($AW$176:$AW$274="Claim", ROW(BL$176:BL$274)-MIN(ROW(BL$176:BL$274))+1, ""), ROW(N88))), "")</f>
        <v/>
      </c>
      <c r="BM365" s="1" t="str">
        <f t="array" ref="BM365">IFERROR(INDEX(BM$176:BM$274, SMALL(IF($AW$176:$AW$274="Claim", ROW(BM$176:BM$274)-MIN(ROW(BM$176:BM$274))+1, ""), ROW(O88))), "")</f>
        <v/>
      </c>
      <c r="BN365" s="1" t="str">
        <f t="array" ref="BN365">IFERROR(INDEX(BN$176:BN$274, SMALL(IF($AW$176:$AW$274="Claim", ROW(BN$176:BN$274)-MIN(ROW(BN$176:BN$274))+1, ""), ROW(P88))), "")</f>
        <v/>
      </c>
      <c r="BO365" s="1" t="str">
        <f t="array" ref="BO365">IFERROR(INDEX(BO$176:BO$274, SMALL(IF($AW$176:$AW$274="Claim", ROW(BO$176:BO$274)-MIN(ROW(BO$176:BO$274))+1, ""), ROW(Q88))), "")</f>
        <v/>
      </c>
      <c r="BP365" s="1" t="str">
        <f t="array" ref="BP365">IFERROR(INDEX(BP$176:BP$274, SMALL(IF($AW$176:$AW$274="Claim", ROW(BP$176:BP$274)-MIN(ROW(BP$176:BP$274))+1, ""), ROW(R88))), "")</f>
        <v/>
      </c>
      <c r="BQ365" s="1" t="str">
        <f t="array" ref="BQ365">IFERROR(INDEX(BQ$176:BQ$274, SMALL(IF($AW$176:$AW$274="Claim", ROW(BQ$176:BQ$274)-MIN(ROW(BQ$176:BQ$274))+1, ""), ROW(S88))), "")</f>
        <v/>
      </c>
      <c r="BR365" s="1" t="str">
        <f t="array" ref="BR365">IFERROR(INDEX(BR$176:BR$274, SMALL(IF($AW$176:$AW$274="Claim", ROW(BR$176:BR$274)-MIN(ROW(BR$176:BR$274))+1, ""), ROW(T88))), "")</f>
        <v/>
      </c>
      <c r="BS365" s="1" t="str">
        <f t="array" ref="BS365">IFERROR(INDEX(BS$176:BS$274, SMALL(IF($AW$176:$AW$274="Claim", ROW(BS$176:BS$274)-MIN(ROW(BS$176:BS$274))+1, ""), ROW(U88))), "")</f>
        <v/>
      </c>
      <c r="BT365" s="1" t="str">
        <f t="array" ref="BT365">IFERROR(INDEX(BT$176:BT$274, SMALL(IF($AW$176:$AW$274="Claim", ROW(BT$176:BT$274)-MIN(ROW(BT$176:BT$274))+1, ""), ROW(V88))), "")</f>
        <v/>
      </c>
      <c r="BU365" s="1" t="str">
        <f t="array" ref="BU365">IFERROR(INDEX(BU$176:BU$274, SMALL(IF($AW$176:$AW$274="Claim", ROW(BU$176:BU$274)-MIN(ROW(BU$176:BU$274))+1, ""), ROW(W88))), "")</f>
        <v/>
      </c>
      <c r="BV365" s="1" t="str">
        <f t="array" ref="BV365">IFERROR(INDEX(BV$176:BV$274, SMALL(IF($AW$176:$AW$274="Claim", ROW(BV$176:BV$274)-MIN(ROW(BV$176:BV$274))+1, ""), ROW(X88))), "")</f>
        <v/>
      </c>
      <c r="BW365" s="1" t="str">
        <f t="array" ref="BW365">IFERROR(INDEX(BW$176:BW$274, SMALL(IF($AW$176:$AW$274="Claim", ROW(BW$176:BW$274)-MIN(ROW(BW$176:BW$274))+1, ""), ROW(Y88))), "")</f>
        <v/>
      </c>
      <c r="BX365" s="1" t="str">
        <f t="array" ref="BX365">IFERROR(INDEX(BX$176:BX$274, SMALL(IF($AW$176:$AW$274="Claim", ROW(BX$176:BX$274)-MIN(ROW(BX$176:BX$274))+1, ""), ROW(Z88))), "")</f>
        <v/>
      </c>
      <c r="BY365" s="1" t="str">
        <f t="array" ref="BY365">IFERROR(INDEX(BY$176:BY$274, SMALL(IF($AW$176:$AW$274="Claim", ROW(BY$176:BY$274)-MIN(ROW(BY$176:BY$274))+1, ""), ROW(AA88))), "")</f>
        <v/>
      </c>
      <c r="BZ365" s="1" t="str">
        <f t="array" ref="BZ365">IFERROR(INDEX(BZ$176:BZ$274, SMALL(IF($AW$176:$AW$274="Claim", ROW(BZ$176:BZ$274)-MIN(ROW(BZ$176:BZ$274))+1, ""), ROW(AB88))), "")</f>
        <v/>
      </c>
      <c r="CA365" s="1" t="str">
        <f t="array" ref="CA365">IFERROR(INDEX(CA$176:CA$274, SMALL(IF($AW$176:$AW$274="Claim", ROW(CA$176:CA$274)-MIN(ROW(CA$176:CA$274))+1, ""), ROW(AC88))), "")</f>
        <v/>
      </c>
      <c r="CB365" s="1" t="str">
        <f t="array" ref="CB365">IFERROR(INDEX(CB$176:CB$274, SMALL(IF($AW$176:$AW$274="Claim", ROW(CB$176:CB$274)-MIN(ROW(CB$176:CB$274))+1, ""), ROW(AD88))), "")</f>
        <v/>
      </c>
      <c r="CC365" s="1" t="str">
        <f t="array" ref="CC365">IFERROR(INDEX(CC$176:CC$274, SMALL(IF($AW$176:$AW$274="Claim", ROW(CC$176:CC$274)-MIN(ROW(CC$176:CC$274))+1, ""), ROW(AE88))), "")</f>
        <v/>
      </c>
      <c r="CD365" s="1" t="str">
        <f t="array" ref="CD365">IFERROR(INDEX(CD$176:CD$274, SMALL(IF($AW$176:$AW$274="Claim", ROW(CD$176:CD$274)-MIN(ROW(CD$176:CD$274))+1, ""), ROW(AF88))), "")</f>
        <v/>
      </c>
      <c r="CE365" s="1" t="str">
        <f t="array" ref="CE365">IFERROR(INDEX(CE$176:CE$274, SMALL(IF($AW$176:$AW$274="Claim", ROW(CE$176:CE$274)-MIN(ROW(CE$176:CE$274))+1, ""), ROW(AG88))), "")</f>
        <v/>
      </c>
      <c r="CF365" s="1" t="str">
        <f t="array" ref="CF365">IFERROR(INDEX(CF$176:CF$274, SMALL(IF($AW$176:$AW$274="Claim", ROW(CF$176:CF$274)-MIN(ROW(CF$176:CF$274))+1, ""), ROW(AH88))), "")</f>
        <v/>
      </c>
      <c r="CG365" s="1" t="str">
        <f t="array" ref="CG365">IFERROR(INDEX(CG$176:CG$274, SMALL(IF($AW$176:$AW$274="Claim", ROW(CG$176:CG$274)-MIN(ROW(CG$176:CG$274))+1, ""), ROW(AI88))), "")</f>
        <v/>
      </c>
      <c r="CH365" s="1" t="str">
        <f t="array" ref="CH365">IFERROR(INDEX(CH$176:CH$274, SMALL(IF($AW$176:$AW$274="Claim", ROW(CH$176:CH$274)-MIN(ROW(CH$176:CH$274))+1, ""), ROW(AJ88))), "")</f>
        <v/>
      </c>
      <c r="CI365" s="1" t="str">
        <f t="array" ref="CI365">IFERROR(INDEX(CI$176:CI$274, SMALL(IF($AW$176:$AW$274="Claim", ROW(CI$176:CI$274)-MIN(ROW(CI$176:CI$274))+1, ""), ROW(AL88))), "")</f>
        <v/>
      </c>
    </row>
    <row r="366" spans="49:87" hidden="1" x14ac:dyDescent="0.2">
      <c r="AW366" s="1">
        <v>89</v>
      </c>
      <c r="AX366" s="288" t="str">
        <f t="array" ref="AX366">IFERROR(INDEX(AX$176:AX$274, SMALL(IF($AW$176:$AW$274="Claim", ROW(AX$176:AX$274)-MIN(ROW(AX$176:AX$274))+1, ""), ROW(A89))), "")</f>
        <v/>
      </c>
      <c r="AY366" s="288" t="str">
        <f t="array" ref="AY366">IFERROR(INDEX(AY$176:AY$274, SMALL(IF($AW$176:$AW$274="Claim", ROW(AY$176:AY$274)-MIN(ROW(AY$176:AY$274))+1, ""), ROW(B89))), "")</f>
        <v/>
      </c>
      <c r="AZ366" s="1" t="str">
        <f t="array" ref="AZ366">IFERROR(INDEX(AZ$176:AZ$278, SMALL(IF($AW$176:$AW$278="Claim", ROW(AZ$176:AZ$278)-MIN(ROW(AZ$176:AZ$278))+1, ""), ROW(B89))), "")</f>
        <v/>
      </c>
      <c r="BA366" s="1" t="str">
        <f t="array" ref="BA366">IFERROR(INDEX(BA$176:BA$274, SMALL(IF($AW$176:$AW$274="Claim", ROW(BA$176:BA$274)-MIN(ROW(BA$176:BA$274))+1, ""), ROW(C89))), "")</f>
        <v/>
      </c>
      <c r="BB366" s="1" t="str">
        <f t="array" ref="BB366">IFERROR(INDEX(BB$176:BB$274, SMALL(IF($AW$176:$AW$274="Claim", ROW(BB$176:BB$274)-MIN(ROW(BB$176:BB$274))+1, ""), ROW(D89))), "")</f>
        <v/>
      </c>
      <c r="BC366" s="1" t="str">
        <f t="array" ref="BC366">IFERROR(INDEX(BC$176:BC$274, SMALL(IF($AW$176:$AW$274="Claim", ROW(BC$176:BC$274)-MIN(ROW(BC$176:BC$274))+1, ""), ROW(E89))), "")</f>
        <v/>
      </c>
      <c r="BD366" s="1" t="str">
        <f t="array" ref="BD366">IFERROR(INDEX(BD$176:BD$274, SMALL(IF($AW$176:$AW$274="Claim", ROW(BD$176:BD$274)-MIN(ROW(BD$176:BD$274))+1, ""), ROW(F89))), "")</f>
        <v/>
      </c>
      <c r="BE366" s="1" t="str">
        <f t="array" ref="BE366">IFERROR(INDEX(BE$176:BE$274, SMALL(IF($AW$176:$AW$274="Claim", ROW(BE$176:BE$274)-MIN(ROW(BE$176:BE$274))+1, ""), ROW(G89))), "")</f>
        <v/>
      </c>
      <c r="BF366" s="1" t="str">
        <f t="array" ref="BF366">IFERROR(INDEX(BF$176:BF$274, SMALL(IF($AW$176:$AW$274="Claim", ROW(BF$176:BF$274)-MIN(ROW(BF$176:BF$274))+1, ""), ROW(H89))), "")</f>
        <v/>
      </c>
      <c r="BG366" s="1" t="str">
        <f t="array" ref="BG366">IFERROR(INDEX(BG$176:BG$274, SMALL(IF($AW$176:$AW$274="Claim", ROW(BG$176:BG$274)-MIN(ROW(BG$176:BG$274))+1, ""), ROW(I89))), "")</f>
        <v/>
      </c>
      <c r="BH366" s="1" t="str">
        <f t="array" ref="BH366">IFERROR(INDEX(BH$176:BH$274, SMALL(IF($AW$176:$AW$274="Claim", ROW(BH$176:BH$274)-MIN(ROW(BH$176:BH$274))+1, ""), ROW(J89))), "")</f>
        <v/>
      </c>
      <c r="BI366" s="1" t="str">
        <f t="array" ref="BI366">IFERROR(INDEX(BI$176:BI$274, SMALL(IF($AW$176:$AW$274="Claim", ROW(BI$176:BI$274)-MIN(ROW(BI$176:BI$274))+1, ""), ROW(K89))), "")</f>
        <v/>
      </c>
      <c r="BJ366" s="1" t="str">
        <f t="array" ref="BJ366">IFERROR(INDEX(BJ$176:BJ$274, SMALL(IF($AW$176:$AW$274="Claim", ROW(BJ$176:BJ$274)-MIN(ROW(BJ$176:BJ$274))+1, ""), ROW(L89))), "")</f>
        <v/>
      </c>
      <c r="BK366" s="1" t="str">
        <f t="array" ref="BK366">IFERROR(INDEX(BK$176:BK$274, SMALL(IF($AW$176:$AW$274="Claim", ROW(BK$176:BK$274)-MIN(ROW(BK$176:BK$274))+1, ""), ROW(M89))), "")</f>
        <v/>
      </c>
      <c r="BL366" s="1" t="str">
        <f t="array" ref="BL366">IFERROR(INDEX(BL$176:BL$274, SMALL(IF($AW$176:$AW$274="Claim", ROW(BL$176:BL$274)-MIN(ROW(BL$176:BL$274))+1, ""), ROW(N89))), "")</f>
        <v/>
      </c>
      <c r="BM366" s="1" t="str">
        <f t="array" ref="BM366">IFERROR(INDEX(BM$176:BM$274, SMALL(IF($AW$176:$AW$274="Claim", ROW(BM$176:BM$274)-MIN(ROW(BM$176:BM$274))+1, ""), ROW(O89))), "")</f>
        <v/>
      </c>
      <c r="BN366" s="1" t="str">
        <f t="array" ref="BN366">IFERROR(INDEX(BN$176:BN$274, SMALL(IF($AW$176:$AW$274="Claim", ROW(BN$176:BN$274)-MIN(ROW(BN$176:BN$274))+1, ""), ROW(P89))), "")</f>
        <v/>
      </c>
      <c r="BO366" s="1" t="str">
        <f t="array" ref="BO366">IFERROR(INDEX(BO$176:BO$274, SMALL(IF($AW$176:$AW$274="Claim", ROW(BO$176:BO$274)-MIN(ROW(BO$176:BO$274))+1, ""), ROW(Q89))), "")</f>
        <v/>
      </c>
      <c r="BP366" s="1" t="str">
        <f t="array" ref="BP366">IFERROR(INDEX(BP$176:BP$274, SMALL(IF($AW$176:$AW$274="Claim", ROW(BP$176:BP$274)-MIN(ROW(BP$176:BP$274))+1, ""), ROW(R89))), "")</f>
        <v/>
      </c>
      <c r="BQ366" s="1" t="str">
        <f t="array" ref="BQ366">IFERROR(INDEX(BQ$176:BQ$274, SMALL(IF($AW$176:$AW$274="Claim", ROW(BQ$176:BQ$274)-MIN(ROW(BQ$176:BQ$274))+1, ""), ROW(S89))), "")</f>
        <v/>
      </c>
      <c r="BR366" s="1" t="str">
        <f t="array" ref="BR366">IFERROR(INDEX(BR$176:BR$274, SMALL(IF($AW$176:$AW$274="Claim", ROW(BR$176:BR$274)-MIN(ROW(BR$176:BR$274))+1, ""), ROW(T89))), "")</f>
        <v/>
      </c>
      <c r="BS366" s="1" t="str">
        <f t="array" ref="BS366">IFERROR(INDEX(BS$176:BS$274, SMALL(IF($AW$176:$AW$274="Claim", ROW(BS$176:BS$274)-MIN(ROW(BS$176:BS$274))+1, ""), ROW(U89))), "")</f>
        <v/>
      </c>
      <c r="BT366" s="1" t="str">
        <f t="array" ref="BT366">IFERROR(INDEX(BT$176:BT$274, SMALL(IF($AW$176:$AW$274="Claim", ROW(BT$176:BT$274)-MIN(ROW(BT$176:BT$274))+1, ""), ROW(V89))), "")</f>
        <v/>
      </c>
      <c r="BU366" s="1" t="str">
        <f t="array" ref="BU366">IFERROR(INDEX(BU$176:BU$274, SMALL(IF($AW$176:$AW$274="Claim", ROW(BU$176:BU$274)-MIN(ROW(BU$176:BU$274))+1, ""), ROW(W89))), "")</f>
        <v/>
      </c>
      <c r="BV366" s="1" t="str">
        <f t="array" ref="BV366">IFERROR(INDEX(BV$176:BV$274, SMALL(IF($AW$176:$AW$274="Claim", ROW(BV$176:BV$274)-MIN(ROW(BV$176:BV$274))+1, ""), ROW(X89))), "")</f>
        <v/>
      </c>
      <c r="BW366" s="1" t="str">
        <f t="array" ref="BW366">IFERROR(INDEX(BW$176:BW$274, SMALL(IF($AW$176:$AW$274="Claim", ROW(BW$176:BW$274)-MIN(ROW(BW$176:BW$274))+1, ""), ROW(Y89))), "")</f>
        <v/>
      </c>
      <c r="BX366" s="1" t="str">
        <f t="array" ref="BX366">IFERROR(INDEX(BX$176:BX$274, SMALL(IF($AW$176:$AW$274="Claim", ROW(BX$176:BX$274)-MIN(ROW(BX$176:BX$274))+1, ""), ROW(Z89))), "")</f>
        <v/>
      </c>
      <c r="BY366" s="1" t="str">
        <f t="array" ref="BY366">IFERROR(INDEX(BY$176:BY$274, SMALL(IF($AW$176:$AW$274="Claim", ROW(BY$176:BY$274)-MIN(ROW(BY$176:BY$274))+1, ""), ROW(AA89))), "")</f>
        <v/>
      </c>
      <c r="BZ366" s="1" t="str">
        <f t="array" ref="BZ366">IFERROR(INDEX(BZ$176:BZ$274, SMALL(IF($AW$176:$AW$274="Claim", ROW(BZ$176:BZ$274)-MIN(ROW(BZ$176:BZ$274))+1, ""), ROW(AB89))), "")</f>
        <v/>
      </c>
      <c r="CA366" s="1" t="str">
        <f t="array" ref="CA366">IFERROR(INDEX(CA$176:CA$274, SMALL(IF($AW$176:$AW$274="Claim", ROW(CA$176:CA$274)-MIN(ROW(CA$176:CA$274))+1, ""), ROW(AC89))), "")</f>
        <v/>
      </c>
      <c r="CB366" s="1" t="str">
        <f t="array" ref="CB366">IFERROR(INDEX(CB$176:CB$274, SMALL(IF($AW$176:$AW$274="Claim", ROW(CB$176:CB$274)-MIN(ROW(CB$176:CB$274))+1, ""), ROW(AD89))), "")</f>
        <v/>
      </c>
      <c r="CC366" s="1" t="str">
        <f t="array" ref="CC366">IFERROR(INDEX(CC$176:CC$274, SMALL(IF($AW$176:$AW$274="Claim", ROW(CC$176:CC$274)-MIN(ROW(CC$176:CC$274))+1, ""), ROW(AE89))), "")</f>
        <v/>
      </c>
      <c r="CD366" s="1" t="str">
        <f t="array" ref="CD366">IFERROR(INDEX(CD$176:CD$274, SMALL(IF($AW$176:$AW$274="Claim", ROW(CD$176:CD$274)-MIN(ROW(CD$176:CD$274))+1, ""), ROW(AF89))), "")</f>
        <v/>
      </c>
      <c r="CE366" s="1" t="str">
        <f t="array" ref="CE366">IFERROR(INDEX(CE$176:CE$274, SMALL(IF($AW$176:$AW$274="Claim", ROW(CE$176:CE$274)-MIN(ROW(CE$176:CE$274))+1, ""), ROW(AG89))), "")</f>
        <v/>
      </c>
      <c r="CF366" s="1" t="str">
        <f t="array" ref="CF366">IFERROR(INDEX(CF$176:CF$274, SMALL(IF($AW$176:$AW$274="Claim", ROW(CF$176:CF$274)-MIN(ROW(CF$176:CF$274))+1, ""), ROW(AH89))), "")</f>
        <v/>
      </c>
      <c r="CG366" s="1" t="str">
        <f t="array" ref="CG366">IFERROR(INDEX(CG$176:CG$274, SMALL(IF($AW$176:$AW$274="Claim", ROW(CG$176:CG$274)-MIN(ROW(CG$176:CG$274))+1, ""), ROW(AI89))), "")</f>
        <v/>
      </c>
      <c r="CH366" s="1" t="str">
        <f t="array" ref="CH366">IFERROR(INDEX(CH$176:CH$274, SMALL(IF($AW$176:$AW$274="Claim", ROW(CH$176:CH$274)-MIN(ROW(CH$176:CH$274))+1, ""), ROW(AJ89))), "")</f>
        <v/>
      </c>
      <c r="CI366" s="1" t="str">
        <f t="array" ref="CI366">IFERROR(INDEX(CI$176:CI$274, SMALL(IF($AW$176:$AW$274="Claim", ROW(CI$176:CI$274)-MIN(ROW(CI$176:CI$274))+1, ""), ROW(AL89))), "")</f>
        <v/>
      </c>
    </row>
    <row r="367" spans="49:87" hidden="1" x14ac:dyDescent="0.2">
      <c r="AW367" s="1">
        <v>90</v>
      </c>
      <c r="AX367" s="288" t="str">
        <f t="array" ref="AX367">IFERROR(INDEX(AX$176:AX$274, SMALL(IF($AW$176:$AW$274="Claim", ROW(AX$176:AX$274)-MIN(ROW(AX$176:AX$274))+1, ""), ROW(A90))), "")</f>
        <v/>
      </c>
      <c r="AY367" s="288" t="str">
        <f t="array" ref="AY367">IFERROR(INDEX(AY$176:AY$274, SMALL(IF($AW$176:$AW$274="Claim", ROW(AY$176:AY$274)-MIN(ROW(AY$176:AY$274))+1, ""), ROW(B90))), "")</f>
        <v/>
      </c>
      <c r="AZ367" s="1" t="str">
        <f t="array" ref="AZ367">IFERROR(INDEX(AZ$176:AZ$278, SMALL(IF($AW$176:$AW$278="Claim", ROW(AZ$176:AZ$278)-MIN(ROW(AZ$176:AZ$278))+1, ""), ROW(B90))), "")</f>
        <v/>
      </c>
      <c r="BA367" s="1" t="str">
        <f t="array" ref="BA367">IFERROR(INDEX(BA$176:BA$274, SMALL(IF($AW$176:$AW$274="Claim", ROW(BA$176:BA$274)-MIN(ROW(BA$176:BA$274))+1, ""), ROW(C90))), "")</f>
        <v/>
      </c>
      <c r="BB367" s="1" t="str">
        <f t="array" ref="BB367">IFERROR(INDEX(BB$176:BB$274, SMALL(IF($AW$176:$AW$274="Claim", ROW(BB$176:BB$274)-MIN(ROW(BB$176:BB$274))+1, ""), ROW(D90))), "")</f>
        <v/>
      </c>
      <c r="BC367" s="1" t="str">
        <f t="array" ref="BC367">IFERROR(INDEX(BC$176:BC$274, SMALL(IF($AW$176:$AW$274="Claim", ROW(BC$176:BC$274)-MIN(ROW(BC$176:BC$274))+1, ""), ROW(E90))), "")</f>
        <v/>
      </c>
      <c r="BD367" s="1" t="str">
        <f t="array" ref="BD367">IFERROR(INDEX(BD$176:BD$274, SMALL(IF($AW$176:$AW$274="Claim", ROW(BD$176:BD$274)-MIN(ROW(BD$176:BD$274))+1, ""), ROW(F90))), "")</f>
        <v/>
      </c>
      <c r="BE367" s="1" t="str">
        <f t="array" ref="BE367">IFERROR(INDEX(BE$176:BE$274, SMALL(IF($AW$176:$AW$274="Claim", ROW(BE$176:BE$274)-MIN(ROW(BE$176:BE$274))+1, ""), ROW(G90))), "")</f>
        <v/>
      </c>
      <c r="BF367" s="1" t="str">
        <f t="array" ref="BF367">IFERROR(INDEX(BF$176:BF$274, SMALL(IF($AW$176:$AW$274="Claim", ROW(BF$176:BF$274)-MIN(ROW(BF$176:BF$274))+1, ""), ROW(H90))), "")</f>
        <v/>
      </c>
      <c r="BG367" s="1" t="str">
        <f t="array" ref="BG367">IFERROR(INDEX(BG$176:BG$274, SMALL(IF($AW$176:$AW$274="Claim", ROW(BG$176:BG$274)-MIN(ROW(BG$176:BG$274))+1, ""), ROW(I90))), "")</f>
        <v/>
      </c>
      <c r="BH367" s="1" t="str">
        <f t="array" ref="BH367">IFERROR(INDEX(BH$176:BH$274, SMALL(IF($AW$176:$AW$274="Claim", ROW(BH$176:BH$274)-MIN(ROW(BH$176:BH$274))+1, ""), ROW(J90))), "")</f>
        <v/>
      </c>
      <c r="BI367" s="1" t="str">
        <f t="array" ref="BI367">IFERROR(INDEX(BI$176:BI$274, SMALL(IF($AW$176:$AW$274="Claim", ROW(BI$176:BI$274)-MIN(ROW(BI$176:BI$274))+1, ""), ROW(K90))), "")</f>
        <v/>
      </c>
      <c r="BJ367" s="1" t="str">
        <f t="array" ref="BJ367">IFERROR(INDEX(BJ$176:BJ$274, SMALL(IF($AW$176:$AW$274="Claim", ROW(BJ$176:BJ$274)-MIN(ROW(BJ$176:BJ$274))+1, ""), ROW(L90))), "")</f>
        <v/>
      </c>
      <c r="BK367" s="1" t="str">
        <f t="array" ref="BK367">IFERROR(INDEX(BK$176:BK$274, SMALL(IF($AW$176:$AW$274="Claim", ROW(BK$176:BK$274)-MIN(ROW(BK$176:BK$274))+1, ""), ROW(M90))), "")</f>
        <v/>
      </c>
      <c r="BL367" s="1" t="str">
        <f t="array" ref="BL367">IFERROR(INDEX(BL$176:BL$274, SMALL(IF($AW$176:$AW$274="Claim", ROW(BL$176:BL$274)-MIN(ROW(BL$176:BL$274))+1, ""), ROW(N90))), "")</f>
        <v/>
      </c>
      <c r="BM367" s="1" t="str">
        <f t="array" ref="BM367">IFERROR(INDEX(BM$176:BM$274, SMALL(IF($AW$176:$AW$274="Claim", ROW(BM$176:BM$274)-MIN(ROW(BM$176:BM$274))+1, ""), ROW(O90))), "")</f>
        <v/>
      </c>
      <c r="BN367" s="1" t="str">
        <f t="array" ref="BN367">IFERROR(INDEX(BN$176:BN$274, SMALL(IF($AW$176:$AW$274="Claim", ROW(BN$176:BN$274)-MIN(ROW(BN$176:BN$274))+1, ""), ROW(P90))), "")</f>
        <v/>
      </c>
      <c r="BO367" s="1" t="str">
        <f t="array" ref="BO367">IFERROR(INDEX(BO$176:BO$274, SMALL(IF($AW$176:$AW$274="Claim", ROW(BO$176:BO$274)-MIN(ROW(BO$176:BO$274))+1, ""), ROW(Q90))), "")</f>
        <v/>
      </c>
      <c r="BP367" s="1" t="str">
        <f t="array" ref="BP367">IFERROR(INDEX(BP$176:BP$274, SMALL(IF($AW$176:$AW$274="Claim", ROW(BP$176:BP$274)-MIN(ROW(BP$176:BP$274))+1, ""), ROW(R90))), "")</f>
        <v/>
      </c>
      <c r="BQ367" s="1" t="str">
        <f t="array" ref="BQ367">IFERROR(INDEX(BQ$176:BQ$274, SMALL(IF($AW$176:$AW$274="Claim", ROW(BQ$176:BQ$274)-MIN(ROW(BQ$176:BQ$274))+1, ""), ROW(S90))), "")</f>
        <v/>
      </c>
      <c r="BR367" s="1" t="str">
        <f t="array" ref="BR367">IFERROR(INDEX(BR$176:BR$274, SMALL(IF($AW$176:$AW$274="Claim", ROW(BR$176:BR$274)-MIN(ROW(BR$176:BR$274))+1, ""), ROW(T90))), "")</f>
        <v/>
      </c>
      <c r="BS367" s="1" t="str">
        <f t="array" ref="BS367">IFERROR(INDEX(BS$176:BS$274, SMALL(IF($AW$176:$AW$274="Claim", ROW(BS$176:BS$274)-MIN(ROW(BS$176:BS$274))+1, ""), ROW(U90))), "")</f>
        <v/>
      </c>
      <c r="BT367" s="1" t="str">
        <f t="array" ref="BT367">IFERROR(INDEX(BT$176:BT$274, SMALL(IF($AW$176:$AW$274="Claim", ROW(BT$176:BT$274)-MIN(ROW(BT$176:BT$274))+1, ""), ROW(V90))), "")</f>
        <v/>
      </c>
      <c r="BU367" s="1" t="str">
        <f t="array" ref="BU367">IFERROR(INDEX(BU$176:BU$274, SMALL(IF($AW$176:$AW$274="Claim", ROW(BU$176:BU$274)-MIN(ROW(BU$176:BU$274))+1, ""), ROW(W90))), "")</f>
        <v/>
      </c>
      <c r="BV367" s="1" t="str">
        <f t="array" ref="BV367">IFERROR(INDEX(BV$176:BV$274, SMALL(IF($AW$176:$AW$274="Claim", ROW(BV$176:BV$274)-MIN(ROW(BV$176:BV$274))+1, ""), ROW(X90))), "")</f>
        <v/>
      </c>
      <c r="BW367" s="1" t="str">
        <f t="array" ref="BW367">IFERROR(INDEX(BW$176:BW$274, SMALL(IF($AW$176:$AW$274="Claim", ROW(BW$176:BW$274)-MIN(ROW(BW$176:BW$274))+1, ""), ROW(Y90))), "")</f>
        <v/>
      </c>
      <c r="BX367" s="1" t="str">
        <f t="array" ref="BX367">IFERROR(INDEX(BX$176:BX$274, SMALL(IF($AW$176:$AW$274="Claim", ROW(BX$176:BX$274)-MIN(ROW(BX$176:BX$274))+1, ""), ROW(Z90))), "")</f>
        <v/>
      </c>
      <c r="BY367" s="1" t="str">
        <f t="array" ref="BY367">IFERROR(INDEX(BY$176:BY$274, SMALL(IF($AW$176:$AW$274="Claim", ROW(BY$176:BY$274)-MIN(ROW(BY$176:BY$274))+1, ""), ROW(AA90))), "")</f>
        <v/>
      </c>
      <c r="BZ367" s="1" t="str">
        <f t="array" ref="BZ367">IFERROR(INDEX(BZ$176:BZ$274, SMALL(IF($AW$176:$AW$274="Claim", ROW(BZ$176:BZ$274)-MIN(ROW(BZ$176:BZ$274))+1, ""), ROW(AB90))), "")</f>
        <v/>
      </c>
      <c r="CA367" s="1" t="str">
        <f t="array" ref="CA367">IFERROR(INDEX(CA$176:CA$274, SMALL(IF($AW$176:$AW$274="Claim", ROW(CA$176:CA$274)-MIN(ROW(CA$176:CA$274))+1, ""), ROW(AC90))), "")</f>
        <v/>
      </c>
      <c r="CB367" s="1" t="str">
        <f t="array" ref="CB367">IFERROR(INDEX(CB$176:CB$274, SMALL(IF($AW$176:$AW$274="Claim", ROW(CB$176:CB$274)-MIN(ROW(CB$176:CB$274))+1, ""), ROW(AD90))), "")</f>
        <v/>
      </c>
      <c r="CC367" s="1" t="str">
        <f t="array" ref="CC367">IFERROR(INDEX(CC$176:CC$274, SMALL(IF($AW$176:$AW$274="Claim", ROW(CC$176:CC$274)-MIN(ROW(CC$176:CC$274))+1, ""), ROW(AE90))), "")</f>
        <v/>
      </c>
      <c r="CD367" s="1" t="str">
        <f t="array" ref="CD367">IFERROR(INDEX(CD$176:CD$274, SMALL(IF($AW$176:$AW$274="Claim", ROW(CD$176:CD$274)-MIN(ROW(CD$176:CD$274))+1, ""), ROW(AF90))), "")</f>
        <v/>
      </c>
      <c r="CE367" s="1" t="str">
        <f t="array" ref="CE367">IFERROR(INDEX(CE$176:CE$274, SMALL(IF($AW$176:$AW$274="Claim", ROW(CE$176:CE$274)-MIN(ROW(CE$176:CE$274))+1, ""), ROW(AG90))), "")</f>
        <v/>
      </c>
      <c r="CF367" s="1" t="str">
        <f t="array" ref="CF367">IFERROR(INDEX(CF$176:CF$274, SMALL(IF($AW$176:$AW$274="Claim", ROW(CF$176:CF$274)-MIN(ROW(CF$176:CF$274))+1, ""), ROW(AH90))), "")</f>
        <v/>
      </c>
      <c r="CG367" s="1" t="str">
        <f t="array" ref="CG367">IFERROR(INDEX(CG$176:CG$274, SMALL(IF($AW$176:$AW$274="Claim", ROW(CG$176:CG$274)-MIN(ROW(CG$176:CG$274))+1, ""), ROW(AI90))), "")</f>
        <v/>
      </c>
      <c r="CH367" s="1" t="str">
        <f t="array" ref="CH367">IFERROR(INDEX(CH$176:CH$274, SMALL(IF($AW$176:$AW$274="Claim", ROW(CH$176:CH$274)-MIN(ROW(CH$176:CH$274))+1, ""), ROW(AJ90))), "")</f>
        <v/>
      </c>
      <c r="CI367" s="1" t="str">
        <f t="array" ref="CI367">IFERROR(INDEX(CI$176:CI$274, SMALL(IF($AW$176:$AW$274="Claim", ROW(CI$176:CI$274)-MIN(ROW(CI$176:CI$274))+1, ""), ROW(AL90))), "")</f>
        <v/>
      </c>
    </row>
    <row r="368" spans="49:87" hidden="1" x14ac:dyDescent="0.2">
      <c r="AW368" s="1">
        <v>91</v>
      </c>
      <c r="AX368" s="288" t="str">
        <f t="array" ref="AX368">IFERROR(INDEX(AX$176:AX$274, SMALL(IF($AW$176:$AW$274="Claim", ROW(AX$176:AX$274)-MIN(ROW(AX$176:AX$274))+1, ""), ROW(A91))), "")</f>
        <v/>
      </c>
      <c r="AY368" s="288" t="str">
        <f t="array" ref="AY368">IFERROR(INDEX(AY$176:AY$274, SMALL(IF($AW$176:$AW$274="Claim", ROW(AY$176:AY$274)-MIN(ROW(AY$176:AY$274))+1, ""), ROW(B91))), "")</f>
        <v/>
      </c>
      <c r="AZ368" s="1" t="str">
        <f t="array" ref="AZ368">IFERROR(INDEX(AZ$176:AZ$278, SMALL(IF($AW$176:$AW$278="Claim", ROW(AZ$176:AZ$278)-MIN(ROW(AZ$176:AZ$278))+1, ""), ROW(B91))), "")</f>
        <v/>
      </c>
      <c r="BA368" s="1" t="str">
        <f t="array" ref="BA368">IFERROR(INDEX(BA$176:BA$274, SMALL(IF($AW$176:$AW$274="Claim", ROW(BA$176:BA$274)-MIN(ROW(BA$176:BA$274))+1, ""), ROW(C91))), "")</f>
        <v/>
      </c>
      <c r="BB368" s="1" t="str">
        <f t="array" ref="BB368">IFERROR(INDEX(BB$176:BB$274, SMALL(IF($AW$176:$AW$274="Claim", ROW(BB$176:BB$274)-MIN(ROW(BB$176:BB$274))+1, ""), ROW(D91))), "")</f>
        <v/>
      </c>
      <c r="BC368" s="1" t="str">
        <f t="array" ref="BC368">IFERROR(INDEX(BC$176:BC$274, SMALL(IF($AW$176:$AW$274="Claim", ROW(BC$176:BC$274)-MIN(ROW(BC$176:BC$274))+1, ""), ROW(E91))), "")</f>
        <v/>
      </c>
      <c r="BD368" s="1" t="str">
        <f t="array" ref="BD368">IFERROR(INDEX(BD$176:BD$274, SMALL(IF($AW$176:$AW$274="Claim", ROW(BD$176:BD$274)-MIN(ROW(BD$176:BD$274))+1, ""), ROW(F91))), "")</f>
        <v/>
      </c>
      <c r="BE368" s="1" t="str">
        <f t="array" ref="BE368">IFERROR(INDEX(BE$176:BE$274, SMALL(IF($AW$176:$AW$274="Claim", ROW(BE$176:BE$274)-MIN(ROW(BE$176:BE$274))+1, ""), ROW(G91))), "")</f>
        <v/>
      </c>
      <c r="BF368" s="1" t="str">
        <f t="array" ref="BF368">IFERROR(INDEX(BF$176:BF$274, SMALL(IF($AW$176:$AW$274="Claim", ROW(BF$176:BF$274)-MIN(ROW(BF$176:BF$274))+1, ""), ROW(H91))), "")</f>
        <v/>
      </c>
      <c r="BG368" s="1" t="str">
        <f t="array" ref="BG368">IFERROR(INDEX(BG$176:BG$274, SMALL(IF($AW$176:$AW$274="Claim", ROW(BG$176:BG$274)-MIN(ROW(BG$176:BG$274))+1, ""), ROW(I91))), "")</f>
        <v/>
      </c>
      <c r="BH368" s="1" t="str">
        <f t="array" ref="BH368">IFERROR(INDEX(BH$176:BH$274, SMALL(IF($AW$176:$AW$274="Claim", ROW(BH$176:BH$274)-MIN(ROW(BH$176:BH$274))+1, ""), ROW(J91))), "")</f>
        <v/>
      </c>
      <c r="BI368" s="1" t="str">
        <f t="array" ref="BI368">IFERROR(INDEX(BI$176:BI$274, SMALL(IF($AW$176:$AW$274="Claim", ROW(BI$176:BI$274)-MIN(ROW(BI$176:BI$274))+1, ""), ROW(K91))), "")</f>
        <v/>
      </c>
      <c r="BJ368" s="1" t="str">
        <f t="array" ref="BJ368">IFERROR(INDEX(BJ$176:BJ$274, SMALL(IF($AW$176:$AW$274="Claim", ROW(BJ$176:BJ$274)-MIN(ROW(BJ$176:BJ$274))+1, ""), ROW(L91))), "")</f>
        <v/>
      </c>
      <c r="BK368" s="1" t="str">
        <f t="array" ref="BK368">IFERROR(INDEX(BK$176:BK$274, SMALL(IF($AW$176:$AW$274="Claim", ROW(BK$176:BK$274)-MIN(ROW(BK$176:BK$274))+1, ""), ROW(M91))), "")</f>
        <v/>
      </c>
      <c r="BL368" s="1" t="str">
        <f t="array" ref="BL368">IFERROR(INDEX(BL$176:BL$274, SMALL(IF($AW$176:$AW$274="Claim", ROW(BL$176:BL$274)-MIN(ROW(BL$176:BL$274))+1, ""), ROW(N91))), "")</f>
        <v/>
      </c>
      <c r="BM368" s="1" t="str">
        <f t="array" ref="BM368">IFERROR(INDEX(BM$176:BM$274, SMALL(IF($AW$176:$AW$274="Claim", ROW(BM$176:BM$274)-MIN(ROW(BM$176:BM$274))+1, ""), ROW(O91))), "")</f>
        <v/>
      </c>
      <c r="BN368" s="1" t="str">
        <f t="array" ref="BN368">IFERROR(INDEX(BN$176:BN$274, SMALL(IF($AW$176:$AW$274="Claim", ROW(BN$176:BN$274)-MIN(ROW(BN$176:BN$274))+1, ""), ROW(P91))), "")</f>
        <v/>
      </c>
      <c r="BO368" s="1" t="str">
        <f t="array" ref="BO368">IFERROR(INDEX(BO$176:BO$274, SMALL(IF($AW$176:$AW$274="Claim", ROW(BO$176:BO$274)-MIN(ROW(BO$176:BO$274))+1, ""), ROW(Q91))), "")</f>
        <v/>
      </c>
      <c r="BP368" s="1" t="str">
        <f t="array" ref="BP368">IFERROR(INDEX(BP$176:BP$274, SMALL(IF($AW$176:$AW$274="Claim", ROW(BP$176:BP$274)-MIN(ROW(BP$176:BP$274))+1, ""), ROW(R91))), "")</f>
        <v/>
      </c>
      <c r="BQ368" s="1" t="str">
        <f t="array" ref="BQ368">IFERROR(INDEX(BQ$176:BQ$274, SMALL(IF($AW$176:$AW$274="Claim", ROW(BQ$176:BQ$274)-MIN(ROW(BQ$176:BQ$274))+1, ""), ROW(S91))), "")</f>
        <v/>
      </c>
      <c r="BR368" s="1" t="str">
        <f t="array" ref="BR368">IFERROR(INDEX(BR$176:BR$274, SMALL(IF($AW$176:$AW$274="Claim", ROW(BR$176:BR$274)-MIN(ROW(BR$176:BR$274))+1, ""), ROW(T91))), "")</f>
        <v/>
      </c>
      <c r="BS368" s="1" t="str">
        <f t="array" ref="BS368">IFERROR(INDEX(BS$176:BS$274, SMALL(IF($AW$176:$AW$274="Claim", ROW(BS$176:BS$274)-MIN(ROW(BS$176:BS$274))+1, ""), ROW(U91))), "")</f>
        <v/>
      </c>
      <c r="BT368" s="1" t="str">
        <f t="array" ref="BT368">IFERROR(INDEX(BT$176:BT$274, SMALL(IF($AW$176:$AW$274="Claim", ROW(BT$176:BT$274)-MIN(ROW(BT$176:BT$274))+1, ""), ROW(V91))), "")</f>
        <v/>
      </c>
      <c r="BU368" s="1" t="str">
        <f t="array" ref="BU368">IFERROR(INDEX(BU$176:BU$274, SMALL(IF($AW$176:$AW$274="Claim", ROW(BU$176:BU$274)-MIN(ROW(BU$176:BU$274))+1, ""), ROW(W91))), "")</f>
        <v/>
      </c>
      <c r="BV368" s="1" t="str">
        <f t="array" ref="BV368">IFERROR(INDEX(BV$176:BV$274, SMALL(IF($AW$176:$AW$274="Claim", ROW(BV$176:BV$274)-MIN(ROW(BV$176:BV$274))+1, ""), ROW(X91))), "")</f>
        <v/>
      </c>
      <c r="BW368" s="1" t="str">
        <f t="array" ref="BW368">IFERROR(INDEX(BW$176:BW$274, SMALL(IF($AW$176:$AW$274="Claim", ROW(BW$176:BW$274)-MIN(ROW(BW$176:BW$274))+1, ""), ROW(Y91))), "")</f>
        <v/>
      </c>
      <c r="BX368" s="1" t="str">
        <f t="array" ref="BX368">IFERROR(INDEX(BX$176:BX$274, SMALL(IF($AW$176:$AW$274="Claim", ROW(BX$176:BX$274)-MIN(ROW(BX$176:BX$274))+1, ""), ROW(Z91))), "")</f>
        <v/>
      </c>
      <c r="BY368" s="1" t="str">
        <f t="array" ref="BY368">IFERROR(INDEX(BY$176:BY$274, SMALL(IF($AW$176:$AW$274="Claim", ROW(BY$176:BY$274)-MIN(ROW(BY$176:BY$274))+1, ""), ROW(AA91))), "")</f>
        <v/>
      </c>
      <c r="BZ368" s="1" t="str">
        <f t="array" ref="BZ368">IFERROR(INDEX(BZ$176:BZ$274, SMALL(IF($AW$176:$AW$274="Claim", ROW(BZ$176:BZ$274)-MIN(ROW(BZ$176:BZ$274))+1, ""), ROW(AB91))), "")</f>
        <v/>
      </c>
      <c r="CA368" s="1" t="str">
        <f t="array" ref="CA368">IFERROR(INDEX(CA$176:CA$274, SMALL(IF($AW$176:$AW$274="Claim", ROW(CA$176:CA$274)-MIN(ROW(CA$176:CA$274))+1, ""), ROW(AC91))), "")</f>
        <v/>
      </c>
      <c r="CB368" s="1" t="str">
        <f t="array" ref="CB368">IFERROR(INDEX(CB$176:CB$274, SMALL(IF($AW$176:$AW$274="Claim", ROW(CB$176:CB$274)-MIN(ROW(CB$176:CB$274))+1, ""), ROW(AD91))), "")</f>
        <v/>
      </c>
      <c r="CC368" s="1" t="str">
        <f t="array" ref="CC368">IFERROR(INDEX(CC$176:CC$274, SMALL(IF($AW$176:$AW$274="Claim", ROW(CC$176:CC$274)-MIN(ROW(CC$176:CC$274))+1, ""), ROW(AE91))), "")</f>
        <v/>
      </c>
      <c r="CD368" s="1" t="str">
        <f t="array" ref="CD368">IFERROR(INDEX(CD$176:CD$274, SMALL(IF($AW$176:$AW$274="Claim", ROW(CD$176:CD$274)-MIN(ROW(CD$176:CD$274))+1, ""), ROW(AF91))), "")</f>
        <v/>
      </c>
      <c r="CE368" s="1" t="str">
        <f t="array" ref="CE368">IFERROR(INDEX(CE$176:CE$274, SMALL(IF($AW$176:$AW$274="Claim", ROW(CE$176:CE$274)-MIN(ROW(CE$176:CE$274))+1, ""), ROW(AG91))), "")</f>
        <v/>
      </c>
      <c r="CF368" s="1" t="str">
        <f t="array" ref="CF368">IFERROR(INDEX(CF$176:CF$274, SMALL(IF($AW$176:$AW$274="Claim", ROW(CF$176:CF$274)-MIN(ROW(CF$176:CF$274))+1, ""), ROW(AH91))), "")</f>
        <v/>
      </c>
      <c r="CG368" s="1" t="str">
        <f t="array" ref="CG368">IFERROR(INDEX(CG$176:CG$274, SMALL(IF($AW$176:$AW$274="Claim", ROW(CG$176:CG$274)-MIN(ROW(CG$176:CG$274))+1, ""), ROW(AI91))), "")</f>
        <v/>
      </c>
      <c r="CH368" s="1" t="str">
        <f t="array" ref="CH368">IFERROR(INDEX(CH$176:CH$274, SMALL(IF($AW$176:$AW$274="Claim", ROW(CH$176:CH$274)-MIN(ROW(CH$176:CH$274))+1, ""), ROW(AJ91))), "")</f>
        <v/>
      </c>
      <c r="CI368" s="1" t="str">
        <f t="array" ref="CI368">IFERROR(INDEX(CI$176:CI$274, SMALL(IF($AW$176:$AW$274="Claim", ROW(CI$176:CI$274)-MIN(ROW(CI$176:CI$274))+1, ""), ROW(AL91))), "")</f>
        <v/>
      </c>
    </row>
    <row r="369" spans="49:87" hidden="1" x14ac:dyDescent="0.2">
      <c r="AW369" s="1">
        <v>92</v>
      </c>
      <c r="AX369" s="288" t="str">
        <f t="array" ref="AX369">IFERROR(INDEX(AX$176:AX$274, SMALL(IF($AW$176:$AW$274="Claim", ROW(AX$176:AX$274)-MIN(ROW(AX$176:AX$274))+1, ""), ROW(A92))), "")</f>
        <v/>
      </c>
      <c r="AY369" s="288" t="str">
        <f t="array" ref="AY369">IFERROR(INDEX(AY$176:AY$274, SMALL(IF($AW$176:$AW$274="Claim", ROW(AY$176:AY$274)-MIN(ROW(AY$176:AY$274))+1, ""), ROW(B92))), "")</f>
        <v/>
      </c>
      <c r="AZ369" s="1" t="str">
        <f t="array" ref="AZ369">IFERROR(INDEX(AZ$176:AZ$278, SMALL(IF($AW$176:$AW$278="Claim", ROW(AZ$176:AZ$278)-MIN(ROW(AZ$176:AZ$278))+1, ""), ROW(B92))), "")</f>
        <v/>
      </c>
      <c r="BA369" s="1" t="str">
        <f t="array" ref="BA369">IFERROR(INDEX(BA$176:BA$274, SMALL(IF($AW$176:$AW$274="Claim", ROW(BA$176:BA$274)-MIN(ROW(BA$176:BA$274))+1, ""), ROW(C92))), "")</f>
        <v/>
      </c>
      <c r="BB369" s="1" t="str">
        <f t="array" ref="BB369">IFERROR(INDEX(BB$176:BB$274, SMALL(IF($AW$176:$AW$274="Claim", ROW(BB$176:BB$274)-MIN(ROW(BB$176:BB$274))+1, ""), ROW(D92))), "")</f>
        <v/>
      </c>
      <c r="BC369" s="1" t="str">
        <f t="array" ref="BC369">IFERROR(INDEX(BC$176:BC$274, SMALL(IF($AW$176:$AW$274="Claim", ROW(BC$176:BC$274)-MIN(ROW(BC$176:BC$274))+1, ""), ROW(E92))), "")</f>
        <v/>
      </c>
      <c r="BD369" s="1" t="str">
        <f t="array" ref="BD369">IFERROR(INDEX(BD$176:BD$274, SMALL(IF($AW$176:$AW$274="Claim", ROW(BD$176:BD$274)-MIN(ROW(BD$176:BD$274))+1, ""), ROW(F92))), "")</f>
        <v/>
      </c>
      <c r="BE369" s="1" t="str">
        <f t="array" ref="BE369">IFERROR(INDEX(BE$176:BE$274, SMALL(IF($AW$176:$AW$274="Claim", ROW(BE$176:BE$274)-MIN(ROW(BE$176:BE$274))+1, ""), ROW(G92))), "")</f>
        <v/>
      </c>
      <c r="BF369" s="1" t="str">
        <f t="array" ref="BF369">IFERROR(INDEX(BF$176:BF$274, SMALL(IF($AW$176:$AW$274="Claim", ROW(BF$176:BF$274)-MIN(ROW(BF$176:BF$274))+1, ""), ROW(H92))), "")</f>
        <v/>
      </c>
      <c r="BG369" s="1" t="str">
        <f t="array" ref="BG369">IFERROR(INDEX(BG$176:BG$274, SMALL(IF($AW$176:$AW$274="Claim", ROW(BG$176:BG$274)-MIN(ROW(BG$176:BG$274))+1, ""), ROW(I92))), "")</f>
        <v/>
      </c>
      <c r="BH369" s="1" t="str">
        <f t="array" ref="BH369">IFERROR(INDEX(BH$176:BH$274, SMALL(IF($AW$176:$AW$274="Claim", ROW(BH$176:BH$274)-MIN(ROW(BH$176:BH$274))+1, ""), ROW(J92))), "")</f>
        <v/>
      </c>
      <c r="BI369" s="1" t="str">
        <f t="array" ref="BI369">IFERROR(INDEX(BI$176:BI$274, SMALL(IF($AW$176:$AW$274="Claim", ROW(BI$176:BI$274)-MIN(ROW(BI$176:BI$274))+1, ""), ROW(K92))), "")</f>
        <v/>
      </c>
      <c r="BJ369" s="1" t="str">
        <f t="array" ref="BJ369">IFERROR(INDEX(BJ$176:BJ$274, SMALL(IF($AW$176:$AW$274="Claim", ROW(BJ$176:BJ$274)-MIN(ROW(BJ$176:BJ$274))+1, ""), ROW(L92))), "")</f>
        <v/>
      </c>
      <c r="BK369" s="1" t="str">
        <f t="array" ref="BK369">IFERROR(INDEX(BK$176:BK$274, SMALL(IF($AW$176:$AW$274="Claim", ROW(BK$176:BK$274)-MIN(ROW(BK$176:BK$274))+1, ""), ROW(M92))), "")</f>
        <v/>
      </c>
      <c r="BL369" s="1" t="str">
        <f t="array" ref="BL369">IFERROR(INDEX(BL$176:BL$274, SMALL(IF($AW$176:$AW$274="Claim", ROW(BL$176:BL$274)-MIN(ROW(BL$176:BL$274))+1, ""), ROW(N92))), "")</f>
        <v/>
      </c>
      <c r="BM369" s="1" t="str">
        <f t="array" ref="BM369">IFERROR(INDEX(BM$176:BM$274, SMALL(IF($AW$176:$AW$274="Claim", ROW(BM$176:BM$274)-MIN(ROW(BM$176:BM$274))+1, ""), ROW(O92))), "")</f>
        <v/>
      </c>
      <c r="BN369" s="1" t="str">
        <f t="array" ref="BN369">IFERROR(INDEX(BN$176:BN$274, SMALL(IF($AW$176:$AW$274="Claim", ROW(BN$176:BN$274)-MIN(ROW(BN$176:BN$274))+1, ""), ROW(P92))), "")</f>
        <v/>
      </c>
      <c r="BO369" s="1" t="str">
        <f t="array" ref="BO369">IFERROR(INDEX(BO$176:BO$274, SMALL(IF($AW$176:$AW$274="Claim", ROW(BO$176:BO$274)-MIN(ROW(BO$176:BO$274))+1, ""), ROW(Q92))), "")</f>
        <v/>
      </c>
      <c r="BP369" s="1" t="str">
        <f t="array" ref="BP369">IFERROR(INDEX(BP$176:BP$274, SMALL(IF($AW$176:$AW$274="Claim", ROW(BP$176:BP$274)-MIN(ROW(BP$176:BP$274))+1, ""), ROW(R92))), "")</f>
        <v/>
      </c>
      <c r="BQ369" s="1" t="str">
        <f t="array" ref="BQ369">IFERROR(INDEX(BQ$176:BQ$274, SMALL(IF($AW$176:$AW$274="Claim", ROW(BQ$176:BQ$274)-MIN(ROW(BQ$176:BQ$274))+1, ""), ROW(S92))), "")</f>
        <v/>
      </c>
      <c r="BR369" s="1" t="str">
        <f t="array" ref="BR369">IFERROR(INDEX(BR$176:BR$274, SMALL(IF($AW$176:$AW$274="Claim", ROW(BR$176:BR$274)-MIN(ROW(BR$176:BR$274))+1, ""), ROW(T92))), "")</f>
        <v/>
      </c>
      <c r="BS369" s="1" t="str">
        <f t="array" ref="BS369">IFERROR(INDEX(BS$176:BS$274, SMALL(IF($AW$176:$AW$274="Claim", ROW(BS$176:BS$274)-MIN(ROW(BS$176:BS$274))+1, ""), ROW(U92))), "")</f>
        <v/>
      </c>
      <c r="BT369" s="1" t="str">
        <f t="array" ref="BT369">IFERROR(INDEX(BT$176:BT$274, SMALL(IF($AW$176:$AW$274="Claim", ROW(BT$176:BT$274)-MIN(ROW(BT$176:BT$274))+1, ""), ROW(V92))), "")</f>
        <v/>
      </c>
      <c r="BU369" s="1" t="str">
        <f t="array" ref="BU369">IFERROR(INDEX(BU$176:BU$274, SMALL(IF($AW$176:$AW$274="Claim", ROW(BU$176:BU$274)-MIN(ROW(BU$176:BU$274))+1, ""), ROW(W92))), "")</f>
        <v/>
      </c>
      <c r="BV369" s="1" t="str">
        <f t="array" ref="BV369">IFERROR(INDEX(BV$176:BV$274, SMALL(IF($AW$176:$AW$274="Claim", ROW(BV$176:BV$274)-MIN(ROW(BV$176:BV$274))+1, ""), ROW(X92))), "")</f>
        <v/>
      </c>
      <c r="BW369" s="1" t="str">
        <f t="array" ref="BW369">IFERROR(INDEX(BW$176:BW$274, SMALL(IF($AW$176:$AW$274="Claim", ROW(BW$176:BW$274)-MIN(ROW(BW$176:BW$274))+1, ""), ROW(Y92))), "")</f>
        <v/>
      </c>
      <c r="BX369" s="1" t="str">
        <f t="array" ref="BX369">IFERROR(INDEX(BX$176:BX$274, SMALL(IF($AW$176:$AW$274="Claim", ROW(BX$176:BX$274)-MIN(ROW(BX$176:BX$274))+1, ""), ROW(Z92))), "")</f>
        <v/>
      </c>
      <c r="BY369" s="1" t="str">
        <f t="array" ref="BY369">IFERROR(INDEX(BY$176:BY$274, SMALL(IF($AW$176:$AW$274="Claim", ROW(BY$176:BY$274)-MIN(ROW(BY$176:BY$274))+1, ""), ROW(AA92))), "")</f>
        <v/>
      </c>
      <c r="BZ369" s="1" t="str">
        <f t="array" ref="BZ369">IFERROR(INDEX(BZ$176:BZ$274, SMALL(IF($AW$176:$AW$274="Claim", ROW(BZ$176:BZ$274)-MIN(ROW(BZ$176:BZ$274))+1, ""), ROW(AB92))), "")</f>
        <v/>
      </c>
      <c r="CA369" s="1" t="str">
        <f t="array" ref="CA369">IFERROR(INDEX(CA$176:CA$274, SMALL(IF($AW$176:$AW$274="Claim", ROW(CA$176:CA$274)-MIN(ROW(CA$176:CA$274))+1, ""), ROW(AC92))), "")</f>
        <v/>
      </c>
      <c r="CB369" s="1" t="str">
        <f t="array" ref="CB369">IFERROR(INDEX(CB$176:CB$274, SMALL(IF($AW$176:$AW$274="Claim", ROW(CB$176:CB$274)-MIN(ROW(CB$176:CB$274))+1, ""), ROW(AD92))), "")</f>
        <v/>
      </c>
      <c r="CC369" s="1" t="str">
        <f t="array" ref="CC369">IFERROR(INDEX(CC$176:CC$274, SMALL(IF($AW$176:$AW$274="Claim", ROW(CC$176:CC$274)-MIN(ROW(CC$176:CC$274))+1, ""), ROW(AE92))), "")</f>
        <v/>
      </c>
      <c r="CD369" s="1" t="str">
        <f t="array" ref="CD369">IFERROR(INDEX(CD$176:CD$274, SMALL(IF($AW$176:$AW$274="Claim", ROW(CD$176:CD$274)-MIN(ROW(CD$176:CD$274))+1, ""), ROW(AF92))), "")</f>
        <v/>
      </c>
      <c r="CE369" s="1" t="str">
        <f t="array" ref="CE369">IFERROR(INDEX(CE$176:CE$274, SMALL(IF($AW$176:$AW$274="Claim", ROW(CE$176:CE$274)-MIN(ROW(CE$176:CE$274))+1, ""), ROW(AG92))), "")</f>
        <v/>
      </c>
      <c r="CF369" s="1" t="str">
        <f t="array" ref="CF369">IFERROR(INDEX(CF$176:CF$274, SMALL(IF($AW$176:$AW$274="Claim", ROW(CF$176:CF$274)-MIN(ROW(CF$176:CF$274))+1, ""), ROW(AH92))), "")</f>
        <v/>
      </c>
      <c r="CG369" s="1" t="str">
        <f t="array" ref="CG369">IFERROR(INDEX(CG$176:CG$274, SMALL(IF($AW$176:$AW$274="Claim", ROW(CG$176:CG$274)-MIN(ROW(CG$176:CG$274))+1, ""), ROW(AI92))), "")</f>
        <v/>
      </c>
      <c r="CH369" s="1" t="str">
        <f t="array" ref="CH369">IFERROR(INDEX(CH$176:CH$274, SMALL(IF($AW$176:$AW$274="Claim", ROW(CH$176:CH$274)-MIN(ROW(CH$176:CH$274))+1, ""), ROW(AJ92))), "")</f>
        <v/>
      </c>
      <c r="CI369" s="1" t="str">
        <f t="array" ref="CI369">IFERROR(INDEX(CI$176:CI$274, SMALL(IF($AW$176:$AW$274="Claim", ROW(CI$176:CI$274)-MIN(ROW(CI$176:CI$274))+1, ""), ROW(AL92))), "")</f>
        <v/>
      </c>
    </row>
    <row r="370" spans="49:87" hidden="1" x14ac:dyDescent="0.2">
      <c r="AW370" s="1">
        <v>93</v>
      </c>
      <c r="AX370" s="288" t="str">
        <f t="array" ref="AX370">IFERROR(INDEX(AX$176:AX$274, SMALL(IF($AW$176:$AW$274="Claim", ROW(AX$176:AX$274)-MIN(ROW(AX$176:AX$274))+1, ""), ROW(A93))), "")</f>
        <v/>
      </c>
      <c r="AY370" s="288" t="str">
        <f t="array" ref="AY370">IFERROR(INDEX(AY$176:AY$274, SMALL(IF($AW$176:$AW$274="Claim", ROW(AY$176:AY$274)-MIN(ROW(AY$176:AY$274))+1, ""), ROW(B93))), "")</f>
        <v/>
      </c>
      <c r="AZ370" s="1" t="str">
        <f t="array" ref="AZ370">IFERROR(INDEX(AZ$176:AZ$278, SMALL(IF($AW$176:$AW$278="Claim", ROW(AZ$176:AZ$278)-MIN(ROW(AZ$176:AZ$278))+1, ""), ROW(B93))), "")</f>
        <v/>
      </c>
      <c r="BA370" s="1" t="str">
        <f t="array" ref="BA370">IFERROR(INDEX(BA$176:BA$274, SMALL(IF($AW$176:$AW$274="Claim", ROW(BA$176:BA$274)-MIN(ROW(BA$176:BA$274))+1, ""), ROW(C93))), "")</f>
        <v/>
      </c>
      <c r="BB370" s="1" t="str">
        <f t="array" ref="BB370">IFERROR(INDEX(BB$176:BB$274, SMALL(IF($AW$176:$AW$274="Claim", ROW(BB$176:BB$274)-MIN(ROW(BB$176:BB$274))+1, ""), ROW(D93))), "")</f>
        <v/>
      </c>
      <c r="BC370" s="1" t="str">
        <f t="array" ref="BC370">IFERROR(INDEX(BC$176:BC$274, SMALL(IF($AW$176:$AW$274="Claim", ROW(BC$176:BC$274)-MIN(ROW(BC$176:BC$274))+1, ""), ROW(E93))), "")</f>
        <v/>
      </c>
      <c r="BD370" s="1" t="str">
        <f t="array" ref="BD370">IFERROR(INDEX(BD$176:BD$274, SMALL(IF($AW$176:$AW$274="Claim", ROW(BD$176:BD$274)-MIN(ROW(BD$176:BD$274))+1, ""), ROW(F93))), "")</f>
        <v/>
      </c>
      <c r="BE370" s="1" t="str">
        <f t="array" ref="BE370">IFERROR(INDEX(BE$176:BE$274, SMALL(IF($AW$176:$AW$274="Claim", ROW(BE$176:BE$274)-MIN(ROW(BE$176:BE$274))+1, ""), ROW(G93))), "")</f>
        <v/>
      </c>
      <c r="BF370" s="1" t="str">
        <f t="array" ref="BF370">IFERROR(INDEX(BF$176:BF$274, SMALL(IF($AW$176:$AW$274="Claim", ROW(BF$176:BF$274)-MIN(ROW(BF$176:BF$274))+1, ""), ROW(H93))), "")</f>
        <v/>
      </c>
      <c r="BG370" s="1" t="str">
        <f t="array" ref="BG370">IFERROR(INDEX(BG$176:BG$274, SMALL(IF($AW$176:$AW$274="Claim", ROW(BG$176:BG$274)-MIN(ROW(BG$176:BG$274))+1, ""), ROW(I93))), "")</f>
        <v/>
      </c>
      <c r="BH370" s="1" t="str">
        <f t="array" ref="BH370">IFERROR(INDEX(BH$176:BH$274, SMALL(IF($AW$176:$AW$274="Claim", ROW(BH$176:BH$274)-MIN(ROW(BH$176:BH$274))+1, ""), ROW(J93))), "")</f>
        <v/>
      </c>
      <c r="BI370" s="1" t="str">
        <f t="array" ref="BI370">IFERROR(INDEX(BI$176:BI$274, SMALL(IF($AW$176:$AW$274="Claim", ROW(BI$176:BI$274)-MIN(ROW(BI$176:BI$274))+1, ""), ROW(K93))), "")</f>
        <v/>
      </c>
      <c r="BJ370" s="1" t="str">
        <f t="array" ref="BJ370">IFERROR(INDEX(BJ$176:BJ$274, SMALL(IF($AW$176:$AW$274="Claim", ROW(BJ$176:BJ$274)-MIN(ROW(BJ$176:BJ$274))+1, ""), ROW(L93))), "")</f>
        <v/>
      </c>
      <c r="BK370" s="1" t="str">
        <f t="array" ref="BK370">IFERROR(INDEX(BK$176:BK$274, SMALL(IF($AW$176:$AW$274="Claim", ROW(BK$176:BK$274)-MIN(ROW(BK$176:BK$274))+1, ""), ROW(M93))), "")</f>
        <v/>
      </c>
      <c r="BL370" s="1" t="str">
        <f t="array" ref="BL370">IFERROR(INDEX(BL$176:BL$274, SMALL(IF($AW$176:$AW$274="Claim", ROW(BL$176:BL$274)-MIN(ROW(BL$176:BL$274))+1, ""), ROW(N93))), "")</f>
        <v/>
      </c>
      <c r="BM370" s="1" t="str">
        <f t="array" ref="BM370">IFERROR(INDEX(BM$176:BM$274, SMALL(IF($AW$176:$AW$274="Claim", ROW(BM$176:BM$274)-MIN(ROW(BM$176:BM$274))+1, ""), ROW(O93))), "")</f>
        <v/>
      </c>
      <c r="BN370" s="1" t="str">
        <f t="array" ref="BN370">IFERROR(INDEX(BN$176:BN$274, SMALL(IF($AW$176:$AW$274="Claim", ROW(BN$176:BN$274)-MIN(ROW(BN$176:BN$274))+1, ""), ROW(P93))), "")</f>
        <v/>
      </c>
      <c r="BO370" s="1" t="str">
        <f t="array" ref="BO370">IFERROR(INDEX(BO$176:BO$274, SMALL(IF($AW$176:$AW$274="Claim", ROW(BO$176:BO$274)-MIN(ROW(BO$176:BO$274))+1, ""), ROW(Q93))), "")</f>
        <v/>
      </c>
      <c r="BP370" s="1" t="str">
        <f t="array" ref="BP370">IFERROR(INDEX(BP$176:BP$274, SMALL(IF($AW$176:$AW$274="Claim", ROW(BP$176:BP$274)-MIN(ROW(BP$176:BP$274))+1, ""), ROW(R93))), "")</f>
        <v/>
      </c>
      <c r="BQ370" s="1" t="str">
        <f t="array" ref="BQ370">IFERROR(INDEX(BQ$176:BQ$274, SMALL(IF($AW$176:$AW$274="Claim", ROW(BQ$176:BQ$274)-MIN(ROW(BQ$176:BQ$274))+1, ""), ROW(S93))), "")</f>
        <v/>
      </c>
      <c r="BR370" s="1" t="str">
        <f t="array" ref="BR370">IFERROR(INDEX(BR$176:BR$274, SMALL(IF($AW$176:$AW$274="Claim", ROW(BR$176:BR$274)-MIN(ROW(BR$176:BR$274))+1, ""), ROW(T93))), "")</f>
        <v/>
      </c>
      <c r="BS370" s="1" t="str">
        <f t="array" ref="BS370">IFERROR(INDEX(BS$176:BS$274, SMALL(IF($AW$176:$AW$274="Claim", ROW(BS$176:BS$274)-MIN(ROW(BS$176:BS$274))+1, ""), ROW(U93))), "")</f>
        <v/>
      </c>
      <c r="BT370" s="1" t="str">
        <f t="array" ref="BT370">IFERROR(INDEX(BT$176:BT$274, SMALL(IF($AW$176:$AW$274="Claim", ROW(BT$176:BT$274)-MIN(ROW(BT$176:BT$274))+1, ""), ROW(V93))), "")</f>
        <v/>
      </c>
      <c r="BU370" s="1" t="str">
        <f t="array" ref="BU370">IFERROR(INDEX(BU$176:BU$274, SMALL(IF($AW$176:$AW$274="Claim", ROW(BU$176:BU$274)-MIN(ROW(BU$176:BU$274))+1, ""), ROW(W93))), "")</f>
        <v/>
      </c>
      <c r="BV370" s="1" t="str">
        <f t="array" ref="BV370">IFERROR(INDEX(BV$176:BV$274, SMALL(IF($AW$176:$AW$274="Claim", ROW(BV$176:BV$274)-MIN(ROW(BV$176:BV$274))+1, ""), ROW(X93))), "")</f>
        <v/>
      </c>
      <c r="BW370" s="1" t="str">
        <f t="array" ref="BW370">IFERROR(INDEX(BW$176:BW$274, SMALL(IF($AW$176:$AW$274="Claim", ROW(BW$176:BW$274)-MIN(ROW(BW$176:BW$274))+1, ""), ROW(Y93))), "")</f>
        <v/>
      </c>
      <c r="BX370" s="1" t="str">
        <f t="array" ref="BX370">IFERROR(INDEX(BX$176:BX$274, SMALL(IF($AW$176:$AW$274="Claim", ROW(BX$176:BX$274)-MIN(ROW(BX$176:BX$274))+1, ""), ROW(Z93))), "")</f>
        <v/>
      </c>
      <c r="BY370" s="1" t="str">
        <f t="array" ref="BY370">IFERROR(INDEX(BY$176:BY$274, SMALL(IF($AW$176:$AW$274="Claim", ROW(BY$176:BY$274)-MIN(ROW(BY$176:BY$274))+1, ""), ROW(AA93))), "")</f>
        <v/>
      </c>
      <c r="BZ370" s="1" t="str">
        <f t="array" ref="BZ370">IFERROR(INDEX(BZ$176:BZ$274, SMALL(IF($AW$176:$AW$274="Claim", ROW(BZ$176:BZ$274)-MIN(ROW(BZ$176:BZ$274))+1, ""), ROW(AB93))), "")</f>
        <v/>
      </c>
      <c r="CA370" s="1" t="str">
        <f t="array" ref="CA370">IFERROR(INDEX(CA$176:CA$274, SMALL(IF($AW$176:$AW$274="Claim", ROW(CA$176:CA$274)-MIN(ROW(CA$176:CA$274))+1, ""), ROW(AC93))), "")</f>
        <v/>
      </c>
      <c r="CB370" s="1" t="str">
        <f t="array" ref="CB370">IFERROR(INDEX(CB$176:CB$274, SMALL(IF($AW$176:$AW$274="Claim", ROW(CB$176:CB$274)-MIN(ROW(CB$176:CB$274))+1, ""), ROW(AD93))), "")</f>
        <v/>
      </c>
      <c r="CC370" s="1" t="str">
        <f t="array" ref="CC370">IFERROR(INDEX(CC$176:CC$274, SMALL(IF($AW$176:$AW$274="Claim", ROW(CC$176:CC$274)-MIN(ROW(CC$176:CC$274))+1, ""), ROW(AE93))), "")</f>
        <v/>
      </c>
      <c r="CD370" s="1" t="str">
        <f t="array" ref="CD370">IFERROR(INDEX(CD$176:CD$274, SMALL(IF($AW$176:$AW$274="Claim", ROW(CD$176:CD$274)-MIN(ROW(CD$176:CD$274))+1, ""), ROW(AF93))), "")</f>
        <v/>
      </c>
      <c r="CE370" s="1" t="str">
        <f t="array" ref="CE370">IFERROR(INDEX(CE$176:CE$274, SMALL(IF($AW$176:$AW$274="Claim", ROW(CE$176:CE$274)-MIN(ROW(CE$176:CE$274))+1, ""), ROW(AG93))), "")</f>
        <v/>
      </c>
      <c r="CF370" s="1" t="str">
        <f t="array" ref="CF370">IFERROR(INDEX(CF$176:CF$274, SMALL(IF($AW$176:$AW$274="Claim", ROW(CF$176:CF$274)-MIN(ROW(CF$176:CF$274))+1, ""), ROW(AH93))), "")</f>
        <v/>
      </c>
      <c r="CG370" s="1" t="str">
        <f t="array" ref="CG370">IFERROR(INDEX(CG$176:CG$274, SMALL(IF($AW$176:$AW$274="Claim", ROW(CG$176:CG$274)-MIN(ROW(CG$176:CG$274))+1, ""), ROW(AI93))), "")</f>
        <v/>
      </c>
      <c r="CH370" s="1" t="str">
        <f t="array" ref="CH370">IFERROR(INDEX(CH$176:CH$274, SMALL(IF($AW$176:$AW$274="Claim", ROW(CH$176:CH$274)-MIN(ROW(CH$176:CH$274))+1, ""), ROW(AJ93))), "")</f>
        <v/>
      </c>
      <c r="CI370" s="1" t="str">
        <f t="array" ref="CI370">IFERROR(INDEX(CI$176:CI$274, SMALL(IF($AW$176:$AW$274="Claim", ROW(CI$176:CI$274)-MIN(ROW(CI$176:CI$274))+1, ""), ROW(AL93))), "")</f>
        <v/>
      </c>
    </row>
    <row r="371" spans="49:87" hidden="1" x14ac:dyDescent="0.2">
      <c r="AW371" s="1">
        <v>94</v>
      </c>
      <c r="AX371" s="288" t="str">
        <f t="array" ref="AX371">IFERROR(INDEX(AX$176:AX$274, SMALL(IF($AW$176:$AW$274="Claim", ROW(AX$176:AX$274)-MIN(ROW(AX$176:AX$274))+1, ""), ROW(A94))), "")</f>
        <v/>
      </c>
      <c r="AY371" s="288" t="str">
        <f t="array" ref="AY371">IFERROR(INDEX(AY$176:AY$274, SMALL(IF($AW$176:$AW$274="Claim", ROW(AY$176:AY$274)-MIN(ROW(AY$176:AY$274))+1, ""), ROW(B94))), "")</f>
        <v/>
      </c>
      <c r="AZ371" s="1" t="str">
        <f t="array" ref="AZ371">IFERROR(INDEX(AZ$176:AZ$278, SMALL(IF($AW$176:$AW$278="Claim", ROW(AZ$176:AZ$278)-MIN(ROW(AZ$176:AZ$278))+1, ""), ROW(B94))), "")</f>
        <v/>
      </c>
      <c r="BA371" s="1" t="str">
        <f t="array" ref="BA371">IFERROR(INDEX(BA$176:BA$274, SMALL(IF($AW$176:$AW$274="Claim", ROW(BA$176:BA$274)-MIN(ROW(BA$176:BA$274))+1, ""), ROW(C94))), "")</f>
        <v/>
      </c>
      <c r="BB371" s="1" t="str">
        <f t="array" ref="BB371">IFERROR(INDEX(BB$176:BB$274, SMALL(IF($AW$176:$AW$274="Claim", ROW(BB$176:BB$274)-MIN(ROW(BB$176:BB$274))+1, ""), ROW(D94))), "")</f>
        <v/>
      </c>
      <c r="BC371" s="1" t="str">
        <f t="array" ref="BC371">IFERROR(INDEX(BC$176:BC$274, SMALL(IF($AW$176:$AW$274="Claim", ROW(BC$176:BC$274)-MIN(ROW(BC$176:BC$274))+1, ""), ROW(E94))), "")</f>
        <v/>
      </c>
      <c r="BD371" s="1" t="str">
        <f t="array" ref="BD371">IFERROR(INDEX(BD$176:BD$274, SMALL(IF($AW$176:$AW$274="Claim", ROW(BD$176:BD$274)-MIN(ROW(BD$176:BD$274))+1, ""), ROW(F94))), "")</f>
        <v/>
      </c>
      <c r="BE371" s="1" t="str">
        <f t="array" ref="BE371">IFERROR(INDEX(BE$176:BE$274, SMALL(IF($AW$176:$AW$274="Claim", ROW(BE$176:BE$274)-MIN(ROW(BE$176:BE$274))+1, ""), ROW(G94))), "")</f>
        <v/>
      </c>
      <c r="BF371" s="1" t="str">
        <f t="array" ref="BF371">IFERROR(INDEX(BF$176:BF$274, SMALL(IF($AW$176:$AW$274="Claim", ROW(BF$176:BF$274)-MIN(ROW(BF$176:BF$274))+1, ""), ROW(H94))), "")</f>
        <v/>
      </c>
      <c r="BG371" s="1" t="str">
        <f t="array" ref="BG371">IFERROR(INDEX(BG$176:BG$274, SMALL(IF($AW$176:$AW$274="Claim", ROW(BG$176:BG$274)-MIN(ROW(BG$176:BG$274))+1, ""), ROW(I94))), "")</f>
        <v/>
      </c>
      <c r="BH371" s="1" t="str">
        <f t="array" ref="BH371">IFERROR(INDEX(BH$176:BH$274, SMALL(IF($AW$176:$AW$274="Claim", ROW(BH$176:BH$274)-MIN(ROW(BH$176:BH$274))+1, ""), ROW(J94))), "")</f>
        <v/>
      </c>
      <c r="BI371" s="1" t="str">
        <f t="array" ref="BI371">IFERROR(INDEX(BI$176:BI$274, SMALL(IF($AW$176:$AW$274="Claim", ROW(BI$176:BI$274)-MIN(ROW(BI$176:BI$274))+1, ""), ROW(K94))), "")</f>
        <v/>
      </c>
      <c r="BJ371" s="1" t="str">
        <f t="array" ref="BJ371">IFERROR(INDEX(BJ$176:BJ$274, SMALL(IF($AW$176:$AW$274="Claim", ROW(BJ$176:BJ$274)-MIN(ROW(BJ$176:BJ$274))+1, ""), ROW(L94))), "")</f>
        <v/>
      </c>
      <c r="BK371" s="1" t="str">
        <f t="array" ref="BK371">IFERROR(INDEX(BK$176:BK$274, SMALL(IF($AW$176:$AW$274="Claim", ROW(BK$176:BK$274)-MIN(ROW(BK$176:BK$274))+1, ""), ROW(M94))), "")</f>
        <v/>
      </c>
      <c r="BL371" s="1" t="str">
        <f t="array" ref="BL371">IFERROR(INDEX(BL$176:BL$274, SMALL(IF($AW$176:$AW$274="Claim", ROW(BL$176:BL$274)-MIN(ROW(BL$176:BL$274))+1, ""), ROW(N94))), "")</f>
        <v/>
      </c>
      <c r="BM371" s="1" t="str">
        <f t="array" ref="BM371">IFERROR(INDEX(BM$176:BM$274, SMALL(IF($AW$176:$AW$274="Claim", ROW(BM$176:BM$274)-MIN(ROW(BM$176:BM$274))+1, ""), ROW(O94))), "")</f>
        <v/>
      </c>
      <c r="BN371" s="1" t="str">
        <f t="array" ref="BN371">IFERROR(INDEX(BN$176:BN$274, SMALL(IF($AW$176:$AW$274="Claim", ROW(BN$176:BN$274)-MIN(ROW(BN$176:BN$274))+1, ""), ROW(P94))), "")</f>
        <v/>
      </c>
      <c r="BO371" s="1" t="str">
        <f t="array" ref="BO371">IFERROR(INDEX(BO$176:BO$274, SMALL(IF($AW$176:$AW$274="Claim", ROW(BO$176:BO$274)-MIN(ROW(BO$176:BO$274))+1, ""), ROW(Q94))), "")</f>
        <v/>
      </c>
      <c r="BP371" s="1" t="str">
        <f t="array" ref="BP371">IFERROR(INDEX(BP$176:BP$274, SMALL(IF($AW$176:$AW$274="Claim", ROW(BP$176:BP$274)-MIN(ROW(BP$176:BP$274))+1, ""), ROW(R94))), "")</f>
        <v/>
      </c>
      <c r="BQ371" s="1" t="str">
        <f t="array" ref="BQ371">IFERROR(INDEX(BQ$176:BQ$274, SMALL(IF($AW$176:$AW$274="Claim", ROW(BQ$176:BQ$274)-MIN(ROW(BQ$176:BQ$274))+1, ""), ROW(S94))), "")</f>
        <v/>
      </c>
      <c r="BR371" s="1" t="str">
        <f t="array" ref="BR371">IFERROR(INDEX(BR$176:BR$274, SMALL(IF($AW$176:$AW$274="Claim", ROW(BR$176:BR$274)-MIN(ROW(BR$176:BR$274))+1, ""), ROW(T94))), "")</f>
        <v/>
      </c>
      <c r="BS371" s="1" t="str">
        <f t="array" ref="BS371">IFERROR(INDEX(BS$176:BS$274, SMALL(IF($AW$176:$AW$274="Claim", ROW(BS$176:BS$274)-MIN(ROW(BS$176:BS$274))+1, ""), ROW(U94))), "")</f>
        <v/>
      </c>
      <c r="BT371" s="1" t="str">
        <f t="array" ref="BT371">IFERROR(INDEX(BT$176:BT$274, SMALL(IF($AW$176:$AW$274="Claim", ROW(BT$176:BT$274)-MIN(ROW(BT$176:BT$274))+1, ""), ROW(V94))), "")</f>
        <v/>
      </c>
      <c r="BU371" s="1" t="str">
        <f t="array" ref="BU371">IFERROR(INDEX(BU$176:BU$274, SMALL(IF($AW$176:$AW$274="Claim", ROW(BU$176:BU$274)-MIN(ROW(BU$176:BU$274))+1, ""), ROW(W94))), "")</f>
        <v/>
      </c>
      <c r="BV371" s="1" t="str">
        <f t="array" ref="BV371">IFERROR(INDEX(BV$176:BV$274, SMALL(IF($AW$176:$AW$274="Claim", ROW(BV$176:BV$274)-MIN(ROW(BV$176:BV$274))+1, ""), ROW(X94))), "")</f>
        <v/>
      </c>
      <c r="BW371" s="1" t="str">
        <f t="array" ref="BW371">IFERROR(INDEX(BW$176:BW$274, SMALL(IF($AW$176:$AW$274="Claim", ROW(BW$176:BW$274)-MIN(ROW(BW$176:BW$274))+1, ""), ROW(Y94))), "")</f>
        <v/>
      </c>
      <c r="BX371" s="1" t="str">
        <f t="array" ref="BX371">IFERROR(INDEX(BX$176:BX$274, SMALL(IF($AW$176:$AW$274="Claim", ROW(BX$176:BX$274)-MIN(ROW(BX$176:BX$274))+1, ""), ROW(Z94))), "")</f>
        <v/>
      </c>
      <c r="BY371" s="1" t="str">
        <f t="array" ref="BY371">IFERROR(INDEX(BY$176:BY$274, SMALL(IF($AW$176:$AW$274="Claim", ROW(BY$176:BY$274)-MIN(ROW(BY$176:BY$274))+1, ""), ROW(AA94))), "")</f>
        <v/>
      </c>
      <c r="BZ371" s="1" t="str">
        <f t="array" ref="BZ371">IFERROR(INDEX(BZ$176:BZ$274, SMALL(IF($AW$176:$AW$274="Claim", ROW(BZ$176:BZ$274)-MIN(ROW(BZ$176:BZ$274))+1, ""), ROW(AB94))), "")</f>
        <v/>
      </c>
      <c r="CA371" s="1" t="str">
        <f t="array" ref="CA371">IFERROR(INDEX(CA$176:CA$274, SMALL(IF($AW$176:$AW$274="Claim", ROW(CA$176:CA$274)-MIN(ROW(CA$176:CA$274))+1, ""), ROW(AC94))), "")</f>
        <v/>
      </c>
      <c r="CB371" s="1" t="str">
        <f t="array" ref="CB371">IFERROR(INDEX(CB$176:CB$274, SMALL(IF($AW$176:$AW$274="Claim", ROW(CB$176:CB$274)-MIN(ROW(CB$176:CB$274))+1, ""), ROW(AD94))), "")</f>
        <v/>
      </c>
      <c r="CC371" s="1" t="str">
        <f t="array" ref="CC371">IFERROR(INDEX(CC$176:CC$274, SMALL(IF($AW$176:$AW$274="Claim", ROW(CC$176:CC$274)-MIN(ROW(CC$176:CC$274))+1, ""), ROW(AE94))), "")</f>
        <v/>
      </c>
      <c r="CD371" s="1" t="str">
        <f t="array" ref="CD371">IFERROR(INDEX(CD$176:CD$274, SMALL(IF($AW$176:$AW$274="Claim", ROW(CD$176:CD$274)-MIN(ROW(CD$176:CD$274))+1, ""), ROW(AF94))), "")</f>
        <v/>
      </c>
      <c r="CE371" s="1" t="str">
        <f t="array" ref="CE371">IFERROR(INDEX(CE$176:CE$274, SMALL(IF($AW$176:$AW$274="Claim", ROW(CE$176:CE$274)-MIN(ROW(CE$176:CE$274))+1, ""), ROW(AG94))), "")</f>
        <v/>
      </c>
      <c r="CF371" s="1" t="str">
        <f t="array" ref="CF371">IFERROR(INDEX(CF$176:CF$274, SMALL(IF($AW$176:$AW$274="Claim", ROW(CF$176:CF$274)-MIN(ROW(CF$176:CF$274))+1, ""), ROW(AH94))), "")</f>
        <v/>
      </c>
      <c r="CG371" s="1" t="str">
        <f t="array" ref="CG371">IFERROR(INDEX(CG$176:CG$274, SMALL(IF($AW$176:$AW$274="Claim", ROW(CG$176:CG$274)-MIN(ROW(CG$176:CG$274))+1, ""), ROW(AI94))), "")</f>
        <v/>
      </c>
      <c r="CH371" s="1" t="str">
        <f t="array" ref="CH371">IFERROR(INDEX(CH$176:CH$274, SMALL(IF($AW$176:$AW$274="Claim", ROW(CH$176:CH$274)-MIN(ROW(CH$176:CH$274))+1, ""), ROW(AJ94))), "")</f>
        <v/>
      </c>
      <c r="CI371" s="1" t="str">
        <f t="array" ref="CI371">IFERROR(INDEX(CI$176:CI$274, SMALL(IF($AW$176:$AW$274="Claim", ROW(CI$176:CI$274)-MIN(ROW(CI$176:CI$274))+1, ""), ROW(AL94))), "")</f>
        <v/>
      </c>
    </row>
    <row r="372" spans="49:87" hidden="1" x14ac:dyDescent="0.2">
      <c r="AW372" s="1">
        <v>95</v>
      </c>
      <c r="AX372" s="288" t="str">
        <f t="array" ref="AX372">IFERROR(INDEX(AX$176:AX$274, SMALL(IF($AW$176:$AW$274="Claim", ROW(AX$176:AX$274)-MIN(ROW(AX$176:AX$274))+1, ""), ROW(A95))), "")</f>
        <v/>
      </c>
      <c r="AY372" s="288" t="str">
        <f t="array" ref="AY372">IFERROR(INDEX(AY$176:AY$274, SMALL(IF($AW$176:$AW$274="Claim", ROW(AY$176:AY$274)-MIN(ROW(AY$176:AY$274))+1, ""), ROW(B95))), "")</f>
        <v/>
      </c>
      <c r="AZ372" s="1" t="str">
        <f t="array" ref="AZ372">IFERROR(INDEX(AZ$176:AZ$278, SMALL(IF($AW$176:$AW$278="Claim", ROW(AZ$176:AZ$278)-MIN(ROW(AZ$176:AZ$278))+1, ""), ROW(B95))), "")</f>
        <v/>
      </c>
      <c r="BA372" s="1" t="str">
        <f t="array" ref="BA372">IFERROR(INDEX(BA$176:BA$274, SMALL(IF($AW$176:$AW$274="Claim", ROW(BA$176:BA$274)-MIN(ROW(BA$176:BA$274))+1, ""), ROW(C95))), "")</f>
        <v/>
      </c>
      <c r="BB372" s="1" t="str">
        <f t="array" ref="BB372">IFERROR(INDEX(BB$176:BB$274, SMALL(IF($AW$176:$AW$274="Claim", ROW(BB$176:BB$274)-MIN(ROW(BB$176:BB$274))+1, ""), ROW(D95))), "")</f>
        <v/>
      </c>
      <c r="BC372" s="1" t="str">
        <f t="array" ref="BC372">IFERROR(INDEX(BC$176:BC$274, SMALL(IF($AW$176:$AW$274="Claim", ROW(BC$176:BC$274)-MIN(ROW(BC$176:BC$274))+1, ""), ROW(E95))), "")</f>
        <v/>
      </c>
      <c r="BD372" s="1" t="str">
        <f t="array" ref="BD372">IFERROR(INDEX(BD$176:BD$274, SMALL(IF($AW$176:$AW$274="Claim", ROW(BD$176:BD$274)-MIN(ROW(BD$176:BD$274))+1, ""), ROW(F95))), "")</f>
        <v/>
      </c>
      <c r="BE372" s="1" t="str">
        <f t="array" ref="BE372">IFERROR(INDEX(BE$176:BE$274, SMALL(IF($AW$176:$AW$274="Claim", ROW(BE$176:BE$274)-MIN(ROW(BE$176:BE$274))+1, ""), ROW(G95))), "")</f>
        <v/>
      </c>
      <c r="BF372" s="1" t="str">
        <f t="array" ref="BF372">IFERROR(INDEX(BF$176:BF$274, SMALL(IF($AW$176:$AW$274="Claim", ROW(BF$176:BF$274)-MIN(ROW(BF$176:BF$274))+1, ""), ROW(H95))), "")</f>
        <v/>
      </c>
      <c r="BG372" s="1" t="str">
        <f t="array" ref="BG372">IFERROR(INDEX(BG$176:BG$274, SMALL(IF($AW$176:$AW$274="Claim", ROW(BG$176:BG$274)-MIN(ROW(BG$176:BG$274))+1, ""), ROW(I95))), "")</f>
        <v/>
      </c>
      <c r="BH372" s="1" t="str">
        <f t="array" ref="BH372">IFERROR(INDEX(BH$176:BH$274, SMALL(IF($AW$176:$AW$274="Claim", ROW(BH$176:BH$274)-MIN(ROW(BH$176:BH$274))+1, ""), ROW(J95))), "")</f>
        <v/>
      </c>
      <c r="BI372" s="1" t="str">
        <f t="array" ref="BI372">IFERROR(INDEX(BI$176:BI$274, SMALL(IF($AW$176:$AW$274="Claim", ROW(BI$176:BI$274)-MIN(ROW(BI$176:BI$274))+1, ""), ROW(K95))), "")</f>
        <v/>
      </c>
      <c r="BJ372" s="1" t="str">
        <f t="array" ref="BJ372">IFERROR(INDEX(BJ$176:BJ$274, SMALL(IF($AW$176:$AW$274="Claim", ROW(BJ$176:BJ$274)-MIN(ROW(BJ$176:BJ$274))+1, ""), ROW(L95))), "")</f>
        <v/>
      </c>
      <c r="BK372" s="1" t="str">
        <f t="array" ref="BK372">IFERROR(INDEX(BK$176:BK$274, SMALL(IF($AW$176:$AW$274="Claim", ROW(BK$176:BK$274)-MIN(ROW(BK$176:BK$274))+1, ""), ROW(M95))), "")</f>
        <v/>
      </c>
      <c r="BL372" s="1" t="str">
        <f t="array" ref="BL372">IFERROR(INDEX(BL$176:BL$274, SMALL(IF($AW$176:$AW$274="Claim", ROW(BL$176:BL$274)-MIN(ROW(BL$176:BL$274))+1, ""), ROW(N95))), "")</f>
        <v/>
      </c>
      <c r="BM372" s="1" t="str">
        <f t="array" ref="BM372">IFERROR(INDEX(BM$176:BM$274, SMALL(IF($AW$176:$AW$274="Claim", ROW(BM$176:BM$274)-MIN(ROW(BM$176:BM$274))+1, ""), ROW(O95))), "")</f>
        <v/>
      </c>
      <c r="BN372" s="1" t="str">
        <f t="array" ref="BN372">IFERROR(INDEX(BN$176:BN$274, SMALL(IF($AW$176:$AW$274="Claim", ROW(BN$176:BN$274)-MIN(ROW(BN$176:BN$274))+1, ""), ROW(P95))), "")</f>
        <v/>
      </c>
      <c r="BO372" s="1" t="str">
        <f t="array" ref="BO372">IFERROR(INDEX(BO$176:BO$274, SMALL(IF($AW$176:$AW$274="Claim", ROW(BO$176:BO$274)-MIN(ROW(BO$176:BO$274))+1, ""), ROW(Q95))), "")</f>
        <v/>
      </c>
      <c r="BP372" s="1" t="str">
        <f t="array" ref="BP372">IFERROR(INDEX(BP$176:BP$274, SMALL(IF($AW$176:$AW$274="Claim", ROW(BP$176:BP$274)-MIN(ROW(BP$176:BP$274))+1, ""), ROW(R95))), "")</f>
        <v/>
      </c>
      <c r="BQ372" s="1" t="str">
        <f t="array" ref="BQ372">IFERROR(INDEX(BQ$176:BQ$274, SMALL(IF($AW$176:$AW$274="Claim", ROW(BQ$176:BQ$274)-MIN(ROW(BQ$176:BQ$274))+1, ""), ROW(S95))), "")</f>
        <v/>
      </c>
      <c r="BR372" s="1" t="str">
        <f t="array" ref="BR372">IFERROR(INDEX(BR$176:BR$274, SMALL(IF($AW$176:$AW$274="Claim", ROW(BR$176:BR$274)-MIN(ROW(BR$176:BR$274))+1, ""), ROW(T95))), "")</f>
        <v/>
      </c>
      <c r="BS372" s="1" t="str">
        <f t="array" ref="BS372">IFERROR(INDEX(BS$176:BS$274, SMALL(IF($AW$176:$AW$274="Claim", ROW(BS$176:BS$274)-MIN(ROW(BS$176:BS$274))+1, ""), ROW(U95))), "")</f>
        <v/>
      </c>
      <c r="BT372" s="1" t="str">
        <f t="array" ref="BT372">IFERROR(INDEX(BT$176:BT$274, SMALL(IF($AW$176:$AW$274="Claim", ROW(BT$176:BT$274)-MIN(ROW(BT$176:BT$274))+1, ""), ROW(V95))), "")</f>
        <v/>
      </c>
      <c r="BU372" s="1" t="str">
        <f t="array" ref="BU372">IFERROR(INDEX(BU$176:BU$274, SMALL(IF($AW$176:$AW$274="Claim", ROW(BU$176:BU$274)-MIN(ROW(BU$176:BU$274))+1, ""), ROW(W95))), "")</f>
        <v/>
      </c>
      <c r="BV372" s="1" t="str">
        <f t="array" ref="BV372">IFERROR(INDEX(BV$176:BV$274, SMALL(IF($AW$176:$AW$274="Claim", ROW(BV$176:BV$274)-MIN(ROW(BV$176:BV$274))+1, ""), ROW(X95))), "")</f>
        <v/>
      </c>
      <c r="BW372" s="1" t="str">
        <f t="array" ref="BW372">IFERROR(INDEX(BW$176:BW$274, SMALL(IF($AW$176:$AW$274="Claim", ROW(BW$176:BW$274)-MIN(ROW(BW$176:BW$274))+1, ""), ROW(Y95))), "")</f>
        <v/>
      </c>
      <c r="BX372" s="1" t="str">
        <f t="array" ref="BX372">IFERROR(INDEX(BX$176:BX$274, SMALL(IF($AW$176:$AW$274="Claim", ROW(BX$176:BX$274)-MIN(ROW(BX$176:BX$274))+1, ""), ROW(Z95))), "")</f>
        <v/>
      </c>
      <c r="BY372" s="1" t="str">
        <f t="array" ref="BY372">IFERROR(INDEX(BY$176:BY$274, SMALL(IF($AW$176:$AW$274="Claim", ROW(BY$176:BY$274)-MIN(ROW(BY$176:BY$274))+1, ""), ROW(AA95))), "")</f>
        <v/>
      </c>
      <c r="BZ372" s="1" t="str">
        <f t="array" ref="BZ372">IFERROR(INDEX(BZ$176:BZ$274, SMALL(IF($AW$176:$AW$274="Claim", ROW(BZ$176:BZ$274)-MIN(ROW(BZ$176:BZ$274))+1, ""), ROW(AB95))), "")</f>
        <v/>
      </c>
      <c r="CA372" s="1" t="str">
        <f t="array" ref="CA372">IFERROR(INDEX(CA$176:CA$274, SMALL(IF($AW$176:$AW$274="Claim", ROW(CA$176:CA$274)-MIN(ROW(CA$176:CA$274))+1, ""), ROW(AC95))), "")</f>
        <v/>
      </c>
      <c r="CB372" s="1" t="str">
        <f t="array" ref="CB372">IFERROR(INDEX(CB$176:CB$274, SMALL(IF($AW$176:$AW$274="Claim", ROW(CB$176:CB$274)-MIN(ROW(CB$176:CB$274))+1, ""), ROW(AD95))), "")</f>
        <v/>
      </c>
      <c r="CC372" s="1" t="str">
        <f t="array" ref="CC372">IFERROR(INDEX(CC$176:CC$274, SMALL(IF($AW$176:$AW$274="Claim", ROW(CC$176:CC$274)-MIN(ROW(CC$176:CC$274))+1, ""), ROW(AE95))), "")</f>
        <v/>
      </c>
      <c r="CD372" s="1" t="str">
        <f t="array" ref="CD372">IFERROR(INDEX(CD$176:CD$274, SMALL(IF($AW$176:$AW$274="Claim", ROW(CD$176:CD$274)-MIN(ROW(CD$176:CD$274))+1, ""), ROW(AF95))), "")</f>
        <v/>
      </c>
      <c r="CE372" s="1" t="str">
        <f t="array" ref="CE372">IFERROR(INDEX(CE$176:CE$274, SMALL(IF($AW$176:$AW$274="Claim", ROW(CE$176:CE$274)-MIN(ROW(CE$176:CE$274))+1, ""), ROW(AG95))), "")</f>
        <v/>
      </c>
      <c r="CF372" s="1" t="str">
        <f t="array" ref="CF372">IFERROR(INDEX(CF$176:CF$274, SMALL(IF($AW$176:$AW$274="Claim", ROW(CF$176:CF$274)-MIN(ROW(CF$176:CF$274))+1, ""), ROW(AH95))), "")</f>
        <v/>
      </c>
      <c r="CG372" s="1" t="str">
        <f t="array" ref="CG372">IFERROR(INDEX(CG$176:CG$274, SMALL(IF($AW$176:$AW$274="Claim", ROW(CG$176:CG$274)-MIN(ROW(CG$176:CG$274))+1, ""), ROW(AI95))), "")</f>
        <v/>
      </c>
      <c r="CH372" s="1" t="str">
        <f t="array" ref="CH372">IFERROR(INDEX(CH$176:CH$274, SMALL(IF($AW$176:$AW$274="Claim", ROW(CH$176:CH$274)-MIN(ROW(CH$176:CH$274))+1, ""), ROW(AJ95))), "")</f>
        <v/>
      </c>
      <c r="CI372" s="1" t="str">
        <f t="array" ref="CI372">IFERROR(INDEX(CI$176:CI$274, SMALL(IF($AW$176:$AW$274="Claim", ROW(CI$176:CI$274)-MIN(ROW(CI$176:CI$274))+1, ""), ROW(AL95))), "")</f>
        <v/>
      </c>
    </row>
    <row r="373" spans="49:87" hidden="1" x14ac:dyDescent="0.2">
      <c r="AW373" s="1">
        <v>96</v>
      </c>
      <c r="AX373" s="288" t="str">
        <f t="array" ref="AX373">IFERROR(INDEX(AX$176:AX$274, SMALL(IF($AW$176:$AW$274="Claim", ROW(AX$176:AX$274)-MIN(ROW(AX$176:AX$274))+1, ""), ROW(A96))), "")</f>
        <v/>
      </c>
      <c r="AY373" s="288" t="str">
        <f t="array" ref="AY373">IFERROR(INDEX(AY$176:AY$274, SMALL(IF($AW$176:$AW$274="Claim", ROW(AY$176:AY$274)-MIN(ROW(AY$176:AY$274))+1, ""), ROW(B96))), "")</f>
        <v/>
      </c>
      <c r="AZ373" s="1" t="str">
        <f t="array" ref="AZ373">IFERROR(INDEX(AZ$176:AZ$278, SMALL(IF($AW$176:$AW$278="Claim", ROW(AZ$176:AZ$278)-MIN(ROW(AZ$176:AZ$278))+1, ""), ROW(B96))), "")</f>
        <v/>
      </c>
      <c r="BA373" s="1" t="str">
        <f t="array" ref="BA373">IFERROR(INDEX(BA$176:BA$274, SMALL(IF($AW$176:$AW$274="Claim", ROW(BA$176:BA$274)-MIN(ROW(BA$176:BA$274))+1, ""), ROW(C96))), "")</f>
        <v/>
      </c>
      <c r="BB373" s="1" t="str">
        <f t="array" ref="BB373">IFERROR(INDEX(BB$176:BB$274, SMALL(IF($AW$176:$AW$274="Claim", ROW(BB$176:BB$274)-MIN(ROW(BB$176:BB$274))+1, ""), ROW(D96))), "")</f>
        <v/>
      </c>
      <c r="BC373" s="1" t="str">
        <f t="array" ref="BC373">IFERROR(INDEX(BC$176:BC$274, SMALL(IF($AW$176:$AW$274="Claim", ROW(BC$176:BC$274)-MIN(ROW(BC$176:BC$274))+1, ""), ROW(E96))), "")</f>
        <v/>
      </c>
      <c r="BD373" s="1" t="str">
        <f t="array" ref="BD373">IFERROR(INDEX(BD$176:BD$274, SMALL(IF($AW$176:$AW$274="Claim", ROW(BD$176:BD$274)-MIN(ROW(BD$176:BD$274))+1, ""), ROW(F96))), "")</f>
        <v/>
      </c>
      <c r="BE373" s="1" t="str">
        <f t="array" ref="BE373">IFERROR(INDEX(BE$176:BE$274, SMALL(IF($AW$176:$AW$274="Claim", ROW(BE$176:BE$274)-MIN(ROW(BE$176:BE$274))+1, ""), ROW(G96))), "")</f>
        <v/>
      </c>
      <c r="BF373" s="1" t="str">
        <f t="array" ref="BF373">IFERROR(INDEX(BF$176:BF$274, SMALL(IF($AW$176:$AW$274="Claim", ROW(BF$176:BF$274)-MIN(ROW(BF$176:BF$274))+1, ""), ROW(H96))), "")</f>
        <v/>
      </c>
      <c r="BG373" s="1" t="str">
        <f t="array" ref="BG373">IFERROR(INDEX(BG$176:BG$274, SMALL(IF($AW$176:$AW$274="Claim", ROW(BG$176:BG$274)-MIN(ROW(BG$176:BG$274))+1, ""), ROW(I96))), "")</f>
        <v/>
      </c>
      <c r="BH373" s="1" t="str">
        <f t="array" ref="BH373">IFERROR(INDEX(BH$176:BH$274, SMALL(IF($AW$176:$AW$274="Claim", ROW(BH$176:BH$274)-MIN(ROW(BH$176:BH$274))+1, ""), ROW(J96))), "")</f>
        <v/>
      </c>
      <c r="BI373" s="1" t="str">
        <f t="array" ref="BI373">IFERROR(INDEX(BI$176:BI$274, SMALL(IF($AW$176:$AW$274="Claim", ROW(BI$176:BI$274)-MIN(ROW(BI$176:BI$274))+1, ""), ROW(K96))), "")</f>
        <v/>
      </c>
      <c r="BJ373" s="1" t="str">
        <f t="array" ref="BJ373">IFERROR(INDEX(BJ$176:BJ$274, SMALL(IF($AW$176:$AW$274="Claim", ROW(BJ$176:BJ$274)-MIN(ROW(BJ$176:BJ$274))+1, ""), ROW(L96))), "")</f>
        <v/>
      </c>
      <c r="BK373" s="1" t="str">
        <f t="array" ref="BK373">IFERROR(INDEX(BK$176:BK$274, SMALL(IF($AW$176:$AW$274="Claim", ROW(BK$176:BK$274)-MIN(ROW(BK$176:BK$274))+1, ""), ROW(M96))), "")</f>
        <v/>
      </c>
      <c r="BL373" s="1" t="str">
        <f t="array" ref="BL373">IFERROR(INDEX(BL$176:BL$274, SMALL(IF($AW$176:$AW$274="Claim", ROW(BL$176:BL$274)-MIN(ROW(BL$176:BL$274))+1, ""), ROW(N96))), "")</f>
        <v/>
      </c>
      <c r="BM373" s="1" t="str">
        <f t="array" ref="BM373">IFERROR(INDEX(BM$176:BM$274, SMALL(IF($AW$176:$AW$274="Claim", ROW(BM$176:BM$274)-MIN(ROW(BM$176:BM$274))+1, ""), ROW(O96))), "")</f>
        <v/>
      </c>
      <c r="BN373" s="1" t="str">
        <f t="array" ref="BN373">IFERROR(INDEX(BN$176:BN$274, SMALL(IF($AW$176:$AW$274="Claim", ROW(BN$176:BN$274)-MIN(ROW(BN$176:BN$274))+1, ""), ROW(P96))), "")</f>
        <v/>
      </c>
      <c r="BO373" s="1" t="str">
        <f t="array" ref="BO373">IFERROR(INDEX(BO$176:BO$274, SMALL(IF($AW$176:$AW$274="Claim", ROW(BO$176:BO$274)-MIN(ROW(BO$176:BO$274))+1, ""), ROW(Q96))), "")</f>
        <v/>
      </c>
      <c r="BP373" s="1" t="str">
        <f t="array" ref="BP373">IFERROR(INDEX(BP$176:BP$274, SMALL(IF($AW$176:$AW$274="Claim", ROW(BP$176:BP$274)-MIN(ROW(BP$176:BP$274))+1, ""), ROW(R96))), "")</f>
        <v/>
      </c>
      <c r="BQ373" s="1" t="str">
        <f t="array" ref="BQ373">IFERROR(INDEX(BQ$176:BQ$274, SMALL(IF($AW$176:$AW$274="Claim", ROW(BQ$176:BQ$274)-MIN(ROW(BQ$176:BQ$274))+1, ""), ROW(S96))), "")</f>
        <v/>
      </c>
      <c r="BR373" s="1" t="str">
        <f t="array" ref="BR373">IFERROR(INDEX(BR$176:BR$274, SMALL(IF($AW$176:$AW$274="Claim", ROW(BR$176:BR$274)-MIN(ROW(BR$176:BR$274))+1, ""), ROW(T96))), "")</f>
        <v/>
      </c>
      <c r="BS373" s="1" t="str">
        <f t="array" ref="BS373">IFERROR(INDEX(BS$176:BS$274, SMALL(IF($AW$176:$AW$274="Claim", ROW(BS$176:BS$274)-MIN(ROW(BS$176:BS$274))+1, ""), ROW(U96))), "")</f>
        <v/>
      </c>
      <c r="BT373" s="1" t="str">
        <f t="array" ref="BT373">IFERROR(INDEX(BT$176:BT$274, SMALL(IF($AW$176:$AW$274="Claim", ROW(BT$176:BT$274)-MIN(ROW(BT$176:BT$274))+1, ""), ROW(V96))), "")</f>
        <v/>
      </c>
      <c r="BU373" s="1" t="str">
        <f t="array" ref="BU373">IFERROR(INDEX(BU$176:BU$274, SMALL(IF($AW$176:$AW$274="Claim", ROW(BU$176:BU$274)-MIN(ROW(BU$176:BU$274))+1, ""), ROW(W96))), "")</f>
        <v/>
      </c>
      <c r="BV373" s="1" t="str">
        <f t="array" ref="BV373">IFERROR(INDEX(BV$176:BV$274, SMALL(IF($AW$176:$AW$274="Claim", ROW(BV$176:BV$274)-MIN(ROW(BV$176:BV$274))+1, ""), ROW(X96))), "")</f>
        <v/>
      </c>
      <c r="BW373" s="1" t="str">
        <f t="array" ref="BW373">IFERROR(INDEX(BW$176:BW$274, SMALL(IF($AW$176:$AW$274="Claim", ROW(BW$176:BW$274)-MIN(ROW(BW$176:BW$274))+1, ""), ROW(Y96))), "")</f>
        <v/>
      </c>
      <c r="BX373" s="1" t="str">
        <f t="array" ref="BX373">IFERROR(INDEX(BX$176:BX$274, SMALL(IF($AW$176:$AW$274="Claim", ROW(BX$176:BX$274)-MIN(ROW(BX$176:BX$274))+1, ""), ROW(Z96))), "")</f>
        <v/>
      </c>
      <c r="BY373" s="1" t="str">
        <f t="array" ref="BY373">IFERROR(INDEX(BY$176:BY$274, SMALL(IF($AW$176:$AW$274="Claim", ROW(BY$176:BY$274)-MIN(ROW(BY$176:BY$274))+1, ""), ROW(AA96))), "")</f>
        <v/>
      </c>
      <c r="BZ373" s="1" t="str">
        <f t="array" ref="BZ373">IFERROR(INDEX(BZ$176:BZ$274, SMALL(IF($AW$176:$AW$274="Claim", ROW(BZ$176:BZ$274)-MIN(ROW(BZ$176:BZ$274))+1, ""), ROW(AB96))), "")</f>
        <v/>
      </c>
      <c r="CA373" s="1" t="str">
        <f t="array" ref="CA373">IFERROR(INDEX(CA$176:CA$274, SMALL(IF($AW$176:$AW$274="Claim", ROW(CA$176:CA$274)-MIN(ROW(CA$176:CA$274))+1, ""), ROW(AC96))), "")</f>
        <v/>
      </c>
      <c r="CB373" s="1" t="str">
        <f t="array" ref="CB373">IFERROR(INDEX(CB$176:CB$274, SMALL(IF($AW$176:$AW$274="Claim", ROW(CB$176:CB$274)-MIN(ROW(CB$176:CB$274))+1, ""), ROW(AD96))), "")</f>
        <v/>
      </c>
      <c r="CC373" s="1" t="str">
        <f t="array" ref="CC373">IFERROR(INDEX(CC$176:CC$274, SMALL(IF($AW$176:$AW$274="Claim", ROW(CC$176:CC$274)-MIN(ROW(CC$176:CC$274))+1, ""), ROW(AE96))), "")</f>
        <v/>
      </c>
      <c r="CD373" s="1" t="str">
        <f t="array" ref="CD373">IFERROR(INDEX(CD$176:CD$274, SMALL(IF($AW$176:$AW$274="Claim", ROW(CD$176:CD$274)-MIN(ROW(CD$176:CD$274))+1, ""), ROW(AF96))), "")</f>
        <v/>
      </c>
      <c r="CE373" s="1" t="str">
        <f t="array" ref="CE373">IFERROR(INDEX(CE$176:CE$274, SMALL(IF($AW$176:$AW$274="Claim", ROW(CE$176:CE$274)-MIN(ROW(CE$176:CE$274))+1, ""), ROW(AG96))), "")</f>
        <v/>
      </c>
      <c r="CF373" s="1" t="str">
        <f t="array" ref="CF373">IFERROR(INDEX(CF$176:CF$274, SMALL(IF($AW$176:$AW$274="Claim", ROW(CF$176:CF$274)-MIN(ROW(CF$176:CF$274))+1, ""), ROW(AH96))), "")</f>
        <v/>
      </c>
      <c r="CG373" s="1" t="str">
        <f t="array" ref="CG373">IFERROR(INDEX(CG$176:CG$274, SMALL(IF($AW$176:$AW$274="Claim", ROW(CG$176:CG$274)-MIN(ROW(CG$176:CG$274))+1, ""), ROW(AI96))), "")</f>
        <v/>
      </c>
      <c r="CH373" s="1" t="str">
        <f t="array" ref="CH373">IFERROR(INDEX(CH$176:CH$274, SMALL(IF($AW$176:$AW$274="Claim", ROW(CH$176:CH$274)-MIN(ROW(CH$176:CH$274))+1, ""), ROW(AJ96))), "")</f>
        <v/>
      </c>
      <c r="CI373" s="1" t="str">
        <f t="array" ref="CI373">IFERROR(INDEX(CI$176:CI$274, SMALL(IF($AW$176:$AW$274="Claim", ROW(CI$176:CI$274)-MIN(ROW(CI$176:CI$274))+1, ""), ROW(AL96))), "")</f>
        <v/>
      </c>
    </row>
    <row r="374" spans="49:87" hidden="1" x14ac:dyDescent="0.2">
      <c r="AW374" s="1">
        <v>97</v>
      </c>
      <c r="AX374" s="288" t="str">
        <f t="array" ref="AX374">IFERROR(INDEX(AX$176:AX$274, SMALL(IF($AW$176:$AW$274="Claim", ROW(AX$176:AX$274)-MIN(ROW(AX$176:AX$274))+1, ""), ROW(A97))), "")</f>
        <v/>
      </c>
      <c r="AY374" s="288" t="str">
        <f t="array" ref="AY374">IFERROR(INDEX(AY$176:AY$274, SMALL(IF($AW$176:$AW$274="Claim", ROW(AY$176:AY$274)-MIN(ROW(AY$176:AY$274))+1, ""), ROW(B97))), "")</f>
        <v/>
      </c>
      <c r="AZ374" s="1" t="str">
        <f t="array" ref="AZ374">IFERROR(INDEX(AZ$176:AZ$278, SMALL(IF($AW$176:$AW$278="Claim", ROW(AZ$176:AZ$278)-MIN(ROW(AZ$176:AZ$278))+1, ""), ROW(B97))), "")</f>
        <v/>
      </c>
      <c r="BA374" s="1" t="str">
        <f t="array" ref="BA374">IFERROR(INDEX(BA$176:BA$274, SMALL(IF($AW$176:$AW$274="Claim", ROW(BA$176:BA$274)-MIN(ROW(BA$176:BA$274))+1, ""), ROW(C97))), "")</f>
        <v/>
      </c>
      <c r="BB374" s="1" t="str">
        <f t="array" ref="BB374">IFERROR(INDEX(BB$176:BB$274, SMALL(IF($AW$176:$AW$274="Claim", ROW(BB$176:BB$274)-MIN(ROW(BB$176:BB$274))+1, ""), ROW(D97))), "")</f>
        <v/>
      </c>
      <c r="BC374" s="1" t="str">
        <f t="array" ref="BC374">IFERROR(INDEX(BC$176:BC$274, SMALL(IF($AW$176:$AW$274="Claim", ROW(BC$176:BC$274)-MIN(ROW(BC$176:BC$274))+1, ""), ROW(E97))), "")</f>
        <v/>
      </c>
      <c r="BD374" s="1" t="str">
        <f t="array" ref="BD374">IFERROR(INDEX(BD$176:BD$274, SMALL(IF($AW$176:$AW$274="Claim", ROW(BD$176:BD$274)-MIN(ROW(BD$176:BD$274))+1, ""), ROW(F97))), "")</f>
        <v/>
      </c>
      <c r="BE374" s="1" t="str">
        <f t="array" ref="BE374">IFERROR(INDEX(BE$176:BE$274, SMALL(IF($AW$176:$AW$274="Claim", ROW(BE$176:BE$274)-MIN(ROW(BE$176:BE$274))+1, ""), ROW(G97))), "")</f>
        <v/>
      </c>
      <c r="BF374" s="1" t="str">
        <f t="array" ref="BF374">IFERROR(INDEX(BF$176:BF$274, SMALL(IF($AW$176:$AW$274="Claim", ROW(BF$176:BF$274)-MIN(ROW(BF$176:BF$274))+1, ""), ROW(H97))), "")</f>
        <v/>
      </c>
      <c r="BG374" s="1" t="str">
        <f t="array" ref="BG374">IFERROR(INDEX(BG$176:BG$274, SMALL(IF($AW$176:$AW$274="Claim", ROW(BG$176:BG$274)-MIN(ROW(BG$176:BG$274))+1, ""), ROW(I97))), "")</f>
        <v/>
      </c>
      <c r="BH374" s="1" t="str">
        <f t="array" ref="BH374">IFERROR(INDEX(BH$176:BH$274, SMALL(IF($AW$176:$AW$274="Claim", ROW(BH$176:BH$274)-MIN(ROW(BH$176:BH$274))+1, ""), ROW(J97))), "")</f>
        <v/>
      </c>
      <c r="BI374" s="1" t="str">
        <f t="array" ref="BI374">IFERROR(INDEX(BI$176:BI$274, SMALL(IF($AW$176:$AW$274="Claim", ROW(BI$176:BI$274)-MIN(ROW(BI$176:BI$274))+1, ""), ROW(K97))), "")</f>
        <v/>
      </c>
      <c r="BJ374" s="1" t="str">
        <f t="array" ref="BJ374">IFERROR(INDEX(BJ$176:BJ$274, SMALL(IF($AW$176:$AW$274="Claim", ROW(BJ$176:BJ$274)-MIN(ROW(BJ$176:BJ$274))+1, ""), ROW(L97))), "")</f>
        <v/>
      </c>
      <c r="BK374" s="1" t="str">
        <f t="array" ref="BK374">IFERROR(INDEX(BK$176:BK$274, SMALL(IF($AW$176:$AW$274="Claim", ROW(BK$176:BK$274)-MIN(ROW(BK$176:BK$274))+1, ""), ROW(M97))), "")</f>
        <v/>
      </c>
      <c r="BL374" s="1" t="str">
        <f t="array" ref="BL374">IFERROR(INDEX(BL$176:BL$274, SMALL(IF($AW$176:$AW$274="Claim", ROW(BL$176:BL$274)-MIN(ROW(BL$176:BL$274))+1, ""), ROW(N97))), "")</f>
        <v/>
      </c>
      <c r="BM374" s="1" t="str">
        <f t="array" ref="BM374">IFERROR(INDEX(BM$176:BM$274, SMALL(IF($AW$176:$AW$274="Claim", ROW(BM$176:BM$274)-MIN(ROW(BM$176:BM$274))+1, ""), ROW(O97))), "")</f>
        <v/>
      </c>
      <c r="BN374" s="1" t="str">
        <f t="array" ref="BN374">IFERROR(INDEX(BN$176:BN$274, SMALL(IF($AW$176:$AW$274="Claim", ROW(BN$176:BN$274)-MIN(ROW(BN$176:BN$274))+1, ""), ROW(P97))), "")</f>
        <v/>
      </c>
      <c r="BO374" s="1" t="str">
        <f t="array" ref="BO374">IFERROR(INDEX(BO$176:BO$274, SMALL(IF($AW$176:$AW$274="Claim", ROW(BO$176:BO$274)-MIN(ROW(BO$176:BO$274))+1, ""), ROW(Q97))), "")</f>
        <v/>
      </c>
      <c r="BP374" s="1" t="str">
        <f t="array" ref="BP374">IFERROR(INDEX(BP$176:BP$274, SMALL(IF($AW$176:$AW$274="Claim", ROW(BP$176:BP$274)-MIN(ROW(BP$176:BP$274))+1, ""), ROW(R97))), "")</f>
        <v/>
      </c>
      <c r="BQ374" s="1" t="str">
        <f t="array" ref="BQ374">IFERROR(INDEX(BQ$176:BQ$274, SMALL(IF($AW$176:$AW$274="Claim", ROW(BQ$176:BQ$274)-MIN(ROW(BQ$176:BQ$274))+1, ""), ROW(S97))), "")</f>
        <v/>
      </c>
      <c r="BR374" s="1" t="str">
        <f t="array" ref="BR374">IFERROR(INDEX(BR$176:BR$274, SMALL(IF($AW$176:$AW$274="Claim", ROW(BR$176:BR$274)-MIN(ROW(BR$176:BR$274))+1, ""), ROW(T97))), "")</f>
        <v/>
      </c>
      <c r="BS374" s="1" t="str">
        <f t="array" ref="BS374">IFERROR(INDEX(BS$176:BS$274, SMALL(IF($AW$176:$AW$274="Claim", ROW(BS$176:BS$274)-MIN(ROW(BS$176:BS$274))+1, ""), ROW(U97))), "")</f>
        <v/>
      </c>
      <c r="BT374" s="1" t="str">
        <f t="array" ref="BT374">IFERROR(INDEX(BT$176:BT$274, SMALL(IF($AW$176:$AW$274="Claim", ROW(BT$176:BT$274)-MIN(ROW(BT$176:BT$274))+1, ""), ROW(V97))), "")</f>
        <v/>
      </c>
      <c r="BU374" s="1" t="str">
        <f t="array" ref="BU374">IFERROR(INDEX(BU$176:BU$274, SMALL(IF($AW$176:$AW$274="Claim", ROW(BU$176:BU$274)-MIN(ROW(BU$176:BU$274))+1, ""), ROW(W97))), "")</f>
        <v/>
      </c>
      <c r="BV374" s="1" t="str">
        <f t="array" ref="BV374">IFERROR(INDEX(BV$176:BV$274, SMALL(IF($AW$176:$AW$274="Claim", ROW(BV$176:BV$274)-MIN(ROW(BV$176:BV$274))+1, ""), ROW(X97))), "")</f>
        <v/>
      </c>
      <c r="BW374" s="1" t="str">
        <f t="array" ref="BW374">IFERROR(INDEX(BW$176:BW$274, SMALL(IF($AW$176:$AW$274="Claim", ROW(BW$176:BW$274)-MIN(ROW(BW$176:BW$274))+1, ""), ROW(Y97))), "")</f>
        <v/>
      </c>
      <c r="BX374" s="1" t="str">
        <f t="array" ref="BX374">IFERROR(INDEX(BX$176:BX$274, SMALL(IF($AW$176:$AW$274="Claim", ROW(BX$176:BX$274)-MIN(ROW(BX$176:BX$274))+1, ""), ROW(Z97))), "")</f>
        <v/>
      </c>
      <c r="BY374" s="1" t="str">
        <f t="array" ref="BY374">IFERROR(INDEX(BY$176:BY$274, SMALL(IF($AW$176:$AW$274="Claim", ROW(BY$176:BY$274)-MIN(ROW(BY$176:BY$274))+1, ""), ROW(AA97))), "")</f>
        <v/>
      </c>
      <c r="BZ374" s="1" t="str">
        <f t="array" ref="BZ374">IFERROR(INDEX(BZ$176:BZ$274, SMALL(IF($AW$176:$AW$274="Claim", ROW(BZ$176:BZ$274)-MIN(ROW(BZ$176:BZ$274))+1, ""), ROW(AB97))), "")</f>
        <v/>
      </c>
      <c r="CA374" s="1" t="str">
        <f t="array" ref="CA374">IFERROR(INDEX(CA$176:CA$274, SMALL(IF($AW$176:$AW$274="Claim", ROW(CA$176:CA$274)-MIN(ROW(CA$176:CA$274))+1, ""), ROW(AC97))), "")</f>
        <v/>
      </c>
      <c r="CB374" s="1" t="str">
        <f t="array" ref="CB374">IFERROR(INDEX(CB$176:CB$274, SMALL(IF($AW$176:$AW$274="Claim", ROW(CB$176:CB$274)-MIN(ROW(CB$176:CB$274))+1, ""), ROW(AD97))), "")</f>
        <v/>
      </c>
      <c r="CC374" s="1" t="str">
        <f t="array" ref="CC374">IFERROR(INDEX(CC$176:CC$274, SMALL(IF($AW$176:$AW$274="Claim", ROW(CC$176:CC$274)-MIN(ROW(CC$176:CC$274))+1, ""), ROW(AE97))), "")</f>
        <v/>
      </c>
      <c r="CD374" s="1" t="str">
        <f t="array" ref="CD374">IFERROR(INDEX(CD$176:CD$274, SMALL(IF($AW$176:$AW$274="Claim", ROW(CD$176:CD$274)-MIN(ROW(CD$176:CD$274))+1, ""), ROW(AF97))), "")</f>
        <v/>
      </c>
      <c r="CE374" s="1" t="str">
        <f t="array" ref="CE374">IFERROR(INDEX(CE$176:CE$274, SMALL(IF($AW$176:$AW$274="Claim", ROW(CE$176:CE$274)-MIN(ROW(CE$176:CE$274))+1, ""), ROW(AG97))), "")</f>
        <v/>
      </c>
      <c r="CF374" s="1" t="str">
        <f t="array" ref="CF374">IFERROR(INDEX(CF$176:CF$274, SMALL(IF($AW$176:$AW$274="Claim", ROW(CF$176:CF$274)-MIN(ROW(CF$176:CF$274))+1, ""), ROW(AH97))), "")</f>
        <v/>
      </c>
      <c r="CG374" s="1" t="str">
        <f t="array" ref="CG374">IFERROR(INDEX(CG$176:CG$274, SMALL(IF($AW$176:$AW$274="Claim", ROW(CG$176:CG$274)-MIN(ROW(CG$176:CG$274))+1, ""), ROW(AI97))), "")</f>
        <v/>
      </c>
      <c r="CH374" s="1" t="str">
        <f t="array" ref="CH374">IFERROR(INDEX(CH$176:CH$274, SMALL(IF($AW$176:$AW$274="Claim", ROW(CH$176:CH$274)-MIN(ROW(CH$176:CH$274))+1, ""), ROW(AJ97))), "")</f>
        <v/>
      </c>
      <c r="CI374" s="1" t="str">
        <f t="array" ref="CI374">IFERROR(INDEX(CI$176:CI$274, SMALL(IF($AW$176:$AW$274="Claim", ROW(CI$176:CI$274)-MIN(ROW(CI$176:CI$274))+1, ""), ROW(AL97))), "")</f>
        <v/>
      </c>
    </row>
    <row r="375" spans="49:87" hidden="1" x14ac:dyDescent="0.2">
      <c r="AW375" s="1">
        <v>98</v>
      </c>
      <c r="AX375" s="288" t="str">
        <f t="array" ref="AX375">IFERROR(INDEX(AX$176:AX$274, SMALL(IF($AW$176:$AW$274="Claim", ROW(AX$176:AX$274)-MIN(ROW(AX$176:AX$274))+1, ""), ROW(A98))), "")</f>
        <v/>
      </c>
      <c r="AY375" s="288" t="str">
        <f t="array" ref="AY375">IFERROR(INDEX(AY$176:AY$274, SMALL(IF($AW$176:$AW$274="Claim", ROW(AY$176:AY$274)-MIN(ROW(AY$176:AY$274))+1, ""), ROW(B98))), "")</f>
        <v/>
      </c>
      <c r="AZ375" s="1" t="str">
        <f t="array" ref="AZ375">IFERROR(INDEX(AZ$176:AZ$278, SMALL(IF($AW$176:$AW$278="Claim", ROW(AZ$176:AZ$278)-MIN(ROW(AZ$176:AZ$278))+1, ""), ROW(B98))), "")</f>
        <v/>
      </c>
      <c r="BA375" s="1" t="str">
        <f t="array" ref="BA375">IFERROR(INDEX(BA$176:BA$274, SMALL(IF($AW$176:$AW$274="Claim", ROW(BA$176:BA$274)-MIN(ROW(BA$176:BA$274))+1, ""), ROW(C98))), "")</f>
        <v/>
      </c>
      <c r="BB375" s="1" t="str">
        <f t="array" ref="BB375">IFERROR(INDEX(BB$176:BB$274, SMALL(IF($AW$176:$AW$274="Claim", ROW(BB$176:BB$274)-MIN(ROW(BB$176:BB$274))+1, ""), ROW(D98))), "")</f>
        <v/>
      </c>
      <c r="BC375" s="1" t="str">
        <f t="array" ref="BC375">IFERROR(INDEX(BC$176:BC$274, SMALL(IF($AW$176:$AW$274="Claim", ROW(BC$176:BC$274)-MIN(ROW(BC$176:BC$274))+1, ""), ROW(E98))), "")</f>
        <v/>
      </c>
      <c r="BD375" s="1" t="str">
        <f t="array" ref="BD375">IFERROR(INDEX(BD$176:BD$274, SMALL(IF($AW$176:$AW$274="Claim", ROW(BD$176:BD$274)-MIN(ROW(BD$176:BD$274))+1, ""), ROW(F98))), "")</f>
        <v/>
      </c>
      <c r="BE375" s="1" t="str">
        <f t="array" ref="BE375">IFERROR(INDEX(BE$176:BE$274, SMALL(IF($AW$176:$AW$274="Claim", ROW(BE$176:BE$274)-MIN(ROW(BE$176:BE$274))+1, ""), ROW(G98))), "")</f>
        <v/>
      </c>
      <c r="BF375" s="1" t="str">
        <f t="array" ref="BF375">IFERROR(INDEX(BF$176:BF$274, SMALL(IF($AW$176:$AW$274="Claim", ROW(BF$176:BF$274)-MIN(ROW(BF$176:BF$274))+1, ""), ROW(H98))), "")</f>
        <v/>
      </c>
      <c r="BG375" s="1" t="str">
        <f t="array" ref="BG375">IFERROR(INDEX(BG$176:BG$274, SMALL(IF($AW$176:$AW$274="Claim", ROW(BG$176:BG$274)-MIN(ROW(BG$176:BG$274))+1, ""), ROW(I98))), "")</f>
        <v/>
      </c>
      <c r="BH375" s="1" t="str">
        <f t="array" ref="BH375">IFERROR(INDEX(BH$176:BH$274, SMALL(IF($AW$176:$AW$274="Claim", ROW(BH$176:BH$274)-MIN(ROW(BH$176:BH$274))+1, ""), ROW(J98))), "")</f>
        <v/>
      </c>
      <c r="BI375" s="1" t="str">
        <f t="array" ref="BI375">IFERROR(INDEX(BI$176:BI$274, SMALL(IF($AW$176:$AW$274="Claim", ROW(BI$176:BI$274)-MIN(ROW(BI$176:BI$274))+1, ""), ROW(K98))), "")</f>
        <v/>
      </c>
      <c r="BJ375" s="1" t="str">
        <f t="array" ref="BJ375">IFERROR(INDEX(BJ$176:BJ$274, SMALL(IF($AW$176:$AW$274="Claim", ROW(BJ$176:BJ$274)-MIN(ROW(BJ$176:BJ$274))+1, ""), ROW(L98))), "")</f>
        <v/>
      </c>
      <c r="BK375" s="1" t="str">
        <f t="array" ref="BK375">IFERROR(INDEX(BK$176:BK$274, SMALL(IF($AW$176:$AW$274="Claim", ROW(BK$176:BK$274)-MIN(ROW(BK$176:BK$274))+1, ""), ROW(M98))), "")</f>
        <v/>
      </c>
      <c r="BL375" s="1" t="str">
        <f t="array" ref="BL375">IFERROR(INDEX(BL$176:BL$274, SMALL(IF($AW$176:$AW$274="Claim", ROW(BL$176:BL$274)-MIN(ROW(BL$176:BL$274))+1, ""), ROW(N98))), "")</f>
        <v/>
      </c>
      <c r="BM375" s="1" t="str">
        <f t="array" ref="BM375">IFERROR(INDEX(BM$176:BM$274, SMALL(IF($AW$176:$AW$274="Claim", ROW(BM$176:BM$274)-MIN(ROW(BM$176:BM$274))+1, ""), ROW(O98))), "")</f>
        <v/>
      </c>
      <c r="BN375" s="1" t="str">
        <f t="array" ref="BN375">IFERROR(INDEX(BN$176:BN$274, SMALL(IF($AW$176:$AW$274="Claim", ROW(BN$176:BN$274)-MIN(ROW(BN$176:BN$274))+1, ""), ROW(P98))), "")</f>
        <v/>
      </c>
      <c r="BO375" s="1" t="str">
        <f t="array" ref="BO375">IFERROR(INDEX(BO$176:BO$274, SMALL(IF($AW$176:$AW$274="Claim", ROW(BO$176:BO$274)-MIN(ROW(BO$176:BO$274))+1, ""), ROW(Q98))), "")</f>
        <v/>
      </c>
      <c r="BP375" s="1" t="str">
        <f t="array" ref="BP375">IFERROR(INDEX(BP$176:BP$274, SMALL(IF($AW$176:$AW$274="Claim", ROW(BP$176:BP$274)-MIN(ROW(BP$176:BP$274))+1, ""), ROW(R98))), "")</f>
        <v/>
      </c>
      <c r="BQ375" s="1" t="str">
        <f t="array" ref="BQ375">IFERROR(INDEX(BQ$176:BQ$274, SMALL(IF($AW$176:$AW$274="Claim", ROW(BQ$176:BQ$274)-MIN(ROW(BQ$176:BQ$274))+1, ""), ROW(S98))), "")</f>
        <v/>
      </c>
      <c r="BR375" s="1" t="str">
        <f t="array" ref="BR375">IFERROR(INDEX(BR$176:BR$274, SMALL(IF($AW$176:$AW$274="Claim", ROW(BR$176:BR$274)-MIN(ROW(BR$176:BR$274))+1, ""), ROW(T98))), "")</f>
        <v/>
      </c>
      <c r="BS375" s="1" t="str">
        <f t="array" ref="BS375">IFERROR(INDEX(BS$176:BS$274, SMALL(IF($AW$176:$AW$274="Claim", ROW(BS$176:BS$274)-MIN(ROW(BS$176:BS$274))+1, ""), ROW(U98))), "")</f>
        <v/>
      </c>
      <c r="BT375" s="1" t="str">
        <f t="array" ref="BT375">IFERROR(INDEX(BT$176:BT$274, SMALL(IF($AW$176:$AW$274="Claim", ROW(BT$176:BT$274)-MIN(ROW(BT$176:BT$274))+1, ""), ROW(V98))), "")</f>
        <v/>
      </c>
      <c r="BU375" s="1" t="str">
        <f t="array" ref="BU375">IFERROR(INDEX(BU$176:BU$274, SMALL(IF($AW$176:$AW$274="Claim", ROW(BU$176:BU$274)-MIN(ROW(BU$176:BU$274))+1, ""), ROW(W98))), "")</f>
        <v/>
      </c>
      <c r="BV375" s="1" t="str">
        <f t="array" ref="BV375">IFERROR(INDEX(BV$176:BV$274, SMALL(IF($AW$176:$AW$274="Claim", ROW(BV$176:BV$274)-MIN(ROW(BV$176:BV$274))+1, ""), ROW(X98))), "")</f>
        <v/>
      </c>
      <c r="BW375" s="1" t="str">
        <f t="array" ref="BW375">IFERROR(INDEX(BW$176:BW$274, SMALL(IF($AW$176:$AW$274="Claim", ROW(BW$176:BW$274)-MIN(ROW(BW$176:BW$274))+1, ""), ROW(Y98))), "")</f>
        <v/>
      </c>
      <c r="BX375" s="1" t="str">
        <f t="array" ref="BX375">IFERROR(INDEX(BX$176:BX$274, SMALL(IF($AW$176:$AW$274="Claim", ROW(BX$176:BX$274)-MIN(ROW(BX$176:BX$274))+1, ""), ROW(Z98))), "")</f>
        <v/>
      </c>
      <c r="BY375" s="1" t="str">
        <f t="array" ref="BY375">IFERROR(INDEX(BY$176:BY$274, SMALL(IF($AW$176:$AW$274="Claim", ROW(BY$176:BY$274)-MIN(ROW(BY$176:BY$274))+1, ""), ROW(AA98))), "")</f>
        <v/>
      </c>
      <c r="BZ375" s="1" t="str">
        <f t="array" ref="BZ375">IFERROR(INDEX(BZ$176:BZ$274, SMALL(IF($AW$176:$AW$274="Claim", ROW(BZ$176:BZ$274)-MIN(ROW(BZ$176:BZ$274))+1, ""), ROW(AB98))), "")</f>
        <v/>
      </c>
      <c r="CA375" s="1" t="str">
        <f t="array" ref="CA375">IFERROR(INDEX(CA$176:CA$274, SMALL(IF($AW$176:$AW$274="Claim", ROW(CA$176:CA$274)-MIN(ROW(CA$176:CA$274))+1, ""), ROW(AC98))), "")</f>
        <v/>
      </c>
      <c r="CB375" s="1" t="str">
        <f t="array" ref="CB375">IFERROR(INDEX(CB$176:CB$274, SMALL(IF($AW$176:$AW$274="Claim", ROW(CB$176:CB$274)-MIN(ROW(CB$176:CB$274))+1, ""), ROW(AD98))), "")</f>
        <v/>
      </c>
      <c r="CC375" s="1" t="str">
        <f t="array" ref="CC375">IFERROR(INDEX(CC$176:CC$274, SMALL(IF($AW$176:$AW$274="Claim", ROW(CC$176:CC$274)-MIN(ROW(CC$176:CC$274))+1, ""), ROW(AE98))), "")</f>
        <v/>
      </c>
      <c r="CD375" s="1" t="str">
        <f t="array" ref="CD375">IFERROR(INDEX(CD$176:CD$274, SMALL(IF($AW$176:$AW$274="Claim", ROW(CD$176:CD$274)-MIN(ROW(CD$176:CD$274))+1, ""), ROW(AF98))), "")</f>
        <v/>
      </c>
      <c r="CE375" s="1" t="str">
        <f t="array" ref="CE375">IFERROR(INDEX(CE$176:CE$274, SMALL(IF($AW$176:$AW$274="Claim", ROW(CE$176:CE$274)-MIN(ROW(CE$176:CE$274))+1, ""), ROW(AG98))), "")</f>
        <v/>
      </c>
      <c r="CF375" s="1" t="str">
        <f t="array" ref="CF375">IFERROR(INDEX(CF$176:CF$274, SMALL(IF($AW$176:$AW$274="Claim", ROW(CF$176:CF$274)-MIN(ROW(CF$176:CF$274))+1, ""), ROW(AH98))), "")</f>
        <v/>
      </c>
      <c r="CG375" s="1" t="str">
        <f t="array" ref="CG375">IFERROR(INDEX(CG$176:CG$274, SMALL(IF($AW$176:$AW$274="Claim", ROW(CG$176:CG$274)-MIN(ROW(CG$176:CG$274))+1, ""), ROW(AI98))), "")</f>
        <v/>
      </c>
      <c r="CH375" s="1" t="str">
        <f t="array" ref="CH375">IFERROR(INDEX(CH$176:CH$274, SMALL(IF($AW$176:$AW$274="Claim", ROW(CH$176:CH$274)-MIN(ROW(CH$176:CH$274))+1, ""), ROW(AJ98))), "")</f>
        <v/>
      </c>
      <c r="CI375" s="1" t="str">
        <f t="array" ref="CI375">IFERROR(INDEX(CI$176:CI$274, SMALL(IF($AW$176:$AW$274="Claim", ROW(CI$176:CI$274)-MIN(ROW(CI$176:CI$274))+1, ""), ROW(AL98))), "")</f>
        <v/>
      </c>
    </row>
    <row r="376" spans="49:87" hidden="1" x14ac:dyDescent="0.2">
      <c r="AW376" s="1">
        <v>99</v>
      </c>
      <c r="AX376" s="288" t="str" cm="1">
        <f t="array" ref="AX376">IFERROR(INDEX(AX$176:AX$274, SMALL(IF($AW$176:$AW$274="Claim", ROW(AX$176:AX$274)-MIN(ROW(AX$176:AX$274))+1, ""), ROW(A99))), "")</f>
        <v/>
      </c>
      <c r="AY376" s="288" t="str">
        <f t="array" ref="AY376">IFERROR(INDEX(AY$176:AY$274, SMALL(IF($AW$176:$AW$274="Claim", ROW(AY$176:AY$274)-MIN(ROW(AY$176:AY$274))+1, ""), ROW(B99))), "")</f>
        <v/>
      </c>
      <c r="AZ376" s="1" t="str">
        <f t="array" ref="AZ376">IFERROR(INDEX(AZ$176:AZ$278, SMALL(IF($AW$176:$AW$278="Claim", ROW(AZ$176:AZ$278)-MIN(ROW(AZ$176:AZ$278))+1, ""), ROW(B99))), "")</f>
        <v/>
      </c>
      <c r="BA376" s="1" t="str">
        <f t="array" ref="BA376">IFERROR(INDEX(BA$176:BA$274, SMALL(IF($AW$176:$AW$274="Claim", ROW(BA$176:BA$274)-MIN(ROW(BA$176:BA$274))+1, ""), ROW(C100))), "")</f>
        <v/>
      </c>
      <c r="BB376" s="1" t="str">
        <f t="array" ref="BB376">IFERROR(INDEX(BB$176:BB$274, SMALL(IF($AW$176:$AW$274="Claim", ROW(BB$176:BB$274)-MIN(ROW(BB$176:BB$274))+1, ""), ROW(D99))), "")</f>
        <v/>
      </c>
      <c r="BC376" s="1" t="str">
        <f t="array" ref="BC376">IFERROR(INDEX(BC$176:BC$274, SMALL(IF($AW$176:$AW$274="Claim", ROW(BC$176:BC$274)-MIN(ROW(BC$176:BC$274))+1, ""), ROW(E99))), "")</f>
        <v/>
      </c>
      <c r="BD376" s="1" t="str">
        <f t="array" ref="BD376">IFERROR(INDEX(BD$176:BD$274, SMALL(IF($AW$176:$AW$274="Claim", ROW(BD$176:BD$274)-MIN(ROW(BD$176:BD$274))+1, ""), ROW(F99))), "")</f>
        <v/>
      </c>
      <c r="BE376" s="1" t="str">
        <f t="array" ref="BE376">IFERROR(INDEX(BE$176:BE$274, SMALL(IF($AW$176:$AW$274="Claim", ROW(BE$176:BE$274)-MIN(ROW(BE$176:BE$274))+1, ""), ROW(G99))), "")</f>
        <v/>
      </c>
      <c r="BF376" s="1" t="str">
        <f t="array" ref="BF376">IFERROR(INDEX(BF$176:BF$274, SMALL(IF($AW$176:$AW$274="Claim", ROW(BF$176:BF$274)-MIN(ROW(BF$176:BF$274))+1, ""), ROW(H99))), "")</f>
        <v/>
      </c>
      <c r="BG376" s="1" t="str">
        <f t="array" ref="BG376">IFERROR(INDEX(BG$176:BG$274, SMALL(IF($AW$176:$AW$274="Claim", ROW(BG$176:BG$274)-MIN(ROW(BG$176:BG$274))+1, ""), ROW(I99))), "")</f>
        <v/>
      </c>
      <c r="BH376" s="1" t="str">
        <f t="array" ref="BH376">IFERROR(INDEX(BH$176:BH$274, SMALL(IF($AW$176:$AW$274="Claim", ROW(BH$176:BH$274)-MIN(ROW(BH$176:BH$274))+1, ""), ROW(J99))), "")</f>
        <v/>
      </c>
      <c r="BI376" s="1" t="str">
        <f t="array" ref="BI376">IFERROR(INDEX(BI$176:BI$274, SMALL(IF($AW$176:$AW$274="Claim", ROW(BI$176:BI$274)-MIN(ROW(BI$176:BI$274))+1, ""), ROW(K99))), "")</f>
        <v/>
      </c>
      <c r="BJ376" s="1" t="str">
        <f t="array" ref="BJ376">IFERROR(INDEX(BJ$176:BJ$274, SMALL(IF($AW$176:$AW$274="Claim", ROW(BJ$176:BJ$274)-MIN(ROW(BJ$176:BJ$274))+1, ""), ROW(L99))), "")</f>
        <v/>
      </c>
      <c r="BK376" s="1" t="str">
        <f t="array" ref="BK376">IFERROR(INDEX(BK$176:BK$274, SMALL(IF($AW$176:$AW$274="Claim", ROW(BK$176:BK$274)-MIN(ROW(BK$176:BK$274))+1, ""), ROW(M99))), "")</f>
        <v/>
      </c>
      <c r="BL376" s="1" t="str">
        <f t="array" ref="BL376">IFERROR(INDEX(BL$176:BL$274, SMALL(IF($AW$176:$AW$274="Claim", ROW(BL$176:BL$274)-MIN(ROW(BL$176:BL$274))+1, ""), ROW(N99))), "")</f>
        <v/>
      </c>
      <c r="BM376" s="1" t="str">
        <f t="array" ref="BM376">IFERROR(INDEX(BM$176:BM$274, SMALL(IF($AW$176:$AW$274="Claim", ROW(BM$176:BM$274)-MIN(ROW(BM$176:BM$274))+1, ""), ROW(O99))), "")</f>
        <v/>
      </c>
      <c r="BN376" s="1" t="str">
        <f t="array" ref="BN376">IFERROR(INDEX(BN$176:BN$274, SMALL(IF($AW$176:$AW$274="Claim", ROW(BN$176:BN$274)-MIN(ROW(BN$176:BN$274))+1, ""), ROW(P99))), "")</f>
        <v/>
      </c>
      <c r="BO376" s="1" t="str">
        <f t="array" ref="BO376">IFERROR(INDEX(BO$176:BO$274, SMALL(IF($AW$176:$AW$274="Claim", ROW(BO$176:BO$274)-MIN(ROW(BO$176:BO$274))+1, ""), ROW(Q99))), "")</f>
        <v/>
      </c>
      <c r="BP376" s="1" t="str">
        <f t="array" ref="BP376">IFERROR(INDEX(BP$176:BP$274, SMALL(IF($AW$176:$AW$274="Claim", ROW(BP$176:BP$274)-MIN(ROW(BP$176:BP$274))+1, ""), ROW(R99))), "")</f>
        <v/>
      </c>
      <c r="BQ376" s="1" t="str">
        <f t="array" ref="BQ376">IFERROR(INDEX(BQ$176:BQ$274, SMALL(IF($AW$176:$AW$274="Claim", ROW(BQ$176:BQ$274)-MIN(ROW(BQ$176:BQ$274))+1, ""), ROW(S99))), "")</f>
        <v/>
      </c>
      <c r="BR376" s="1" t="str">
        <f t="array" ref="BR376">IFERROR(INDEX(BR$176:BR$274, SMALL(IF($AW$176:$AW$274="Claim", ROW(BR$176:BR$274)-MIN(ROW(BR$176:BR$274))+1, ""), ROW(T99))), "")</f>
        <v/>
      </c>
      <c r="BS376" s="1" t="str">
        <f t="array" ref="BS376">IFERROR(INDEX(BS$176:BS$274, SMALL(IF($AW$176:$AW$274="Claim", ROW(BS$176:BS$274)-MIN(ROW(BS$176:BS$274))+1, ""), ROW(U99))), "")</f>
        <v/>
      </c>
      <c r="BT376" s="1" t="str">
        <f t="array" ref="BT376">IFERROR(INDEX(BT$176:BT$274, SMALL(IF($AW$176:$AW$274="Claim", ROW(BT$176:BT$274)-MIN(ROW(BT$176:BT$274))+1, ""), ROW(V99))), "")</f>
        <v/>
      </c>
      <c r="BU376" s="1" t="str">
        <f t="array" ref="BU376">IFERROR(INDEX(BU$176:BU$274, SMALL(IF($AW$176:$AW$274="Claim", ROW(BU$176:BU$274)-MIN(ROW(BU$176:BU$274))+1, ""), ROW(W99))), "")</f>
        <v/>
      </c>
      <c r="BV376" s="1" t="str">
        <f t="array" ref="BV376">IFERROR(INDEX(BV$176:BV$274, SMALL(IF($AW$176:$AW$274="Claim", ROW(BV$176:BV$274)-MIN(ROW(BV$176:BV$274))+1, ""), ROW(X99))), "")</f>
        <v/>
      </c>
      <c r="BW376" s="1" t="str">
        <f t="array" ref="BW376">IFERROR(INDEX(BW$176:BW$274, SMALL(IF($AW$176:$AW$274="Claim", ROW(BW$176:BW$274)-MIN(ROW(BW$176:BW$274))+1, ""), ROW(Y99))), "")</f>
        <v/>
      </c>
      <c r="BX376" s="1" t="str">
        <f t="array" ref="BX376">IFERROR(INDEX(BX$176:BX$274, SMALL(IF($AW$176:$AW$274="Claim", ROW(BX$176:BX$274)-MIN(ROW(BX$176:BX$274))+1, ""), ROW(Z99))), "")</f>
        <v/>
      </c>
      <c r="BY376" s="1" t="str">
        <f t="array" ref="BY376">IFERROR(INDEX(BY$176:BY$274, SMALL(IF($AW$176:$AW$274="Claim", ROW(BY$176:BY$274)-MIN(ROW(BY$176:BY$274))+1, ""), ROW(AA99))), "")</f>
        <v/>
      </c>
      <c r="BZ376" s="1" t="str">
        <f t="array" ref="BZ376">IFERROR(INDEX(BZ$176:BZ$274, SMALL(IF($AW$176:$AW$274="Claim", ROW(BZ$176:BZ$274)-MIN(ROW(BZ$176:BZ$274))+1, ""), ROW(AB99))), "")</f>
        <v/>
      </c>
      <c r="CA376" s="1" t="str">
        <f t="array" ref="CA376">IFERROR(INDEX(CA$176:CA$274, SMALL(IF($AW$176:$AW$274="Claim", ROW(CA$176:CA$274)-MIN(ROW(CA$176:CA$274))+1, ""), ROW(AC99))), "")</f>
        <v/>
      </c>
      <c r="CB376" s="1" t="str">
        <f t="array" ref="CB376">IFERROR(INDEX(CB$176:CB$274, SMALL(IF($AW$176:$AW$274="Claim", ROW(CB$176:CB$274)-MIN(ROW(CB$176:CB$274))+1, ""), ROW(AD99))), "")</f>
        <v/>
      </c>
      <c r="CC376" s="1" t="str">
        <f t="array" ref="CC376">IFERROR(INDEX(CC$176:CC$274, SMALL(IF($AW$176:$AW$274="Claim", ROW(CC$176:CC$274)-MIN(ROW(CC$176:CC$274))+1, ""), ROW(AE99))), "")</f>
        <v/>
      </c>
      <c r="CD376" s="1" t="str">
        <f t="array" ref="CD376">IFERROR(INDEX(CD$176:CD$274, SMALL(IF($AW$176:$AW$274="Claim", ROW(CD$176:CD$274)-MIN(ROW(CD$176:CD$274))+1, ""), ROW(AF99))), "")</f>
        <v/>
      </c>
      <c r="CE376" s="1" t="str">
        <f t="array" ref="CE376">IFERROR(INDEX(CE$176:CE$274, SMALL(IF($AW$176:$AW$274="Claim", ROW(CE$176:CE$274)-MIN(ROW(CE$176:CE$274))+1, ""), ROW(AG99))), "")</f>
        <v/>
      </c>
      <c r="CF376" s="1" t="str">
        <f t="array" ref="CF376">IFERROR(INDEX(CF$176:CF$274, SMALL(IF($AW$176:$AW$274="Claim", ROW(CF$176:CF$274)-MIN(ROW(CF$176:CF$274))+1, ""), ROW(AH99))), "")</f>
        <v/>
      </c>
      <c r="CG376" s="1" t="str">
        <f t="array" ref="CG376">IFERROR(INDEX(CG$176:CG$274, SMALL(IF($AW$176:$AW$274="Claim", ROW(CG$176:CG$274)-MIN(ROW(CG$176:CG$274))+1, ""), ROW(AI99))), "")</f>
        <v/>
      </c>
      <c r="CH376" s="1" t="str">
        <f t="array" ref="CH376">IFERROR(INDEX(CH$176:CH$274, SMALL(IF($AW$176:$AW$274="Claim", ROW(CH$176:CH$274)-MIN(ROW(CH$176:CH$274))+1, ""), ROW(AJ99))), "")</f>
        <v/>
      </c>
      <c r="CI376" s="1" t="str">
        <f t="array" ref="CI376">IFERROR(INDEX(CI$176:CI$274, SMALL(IF($AW$176:$AW$274="Claim", ROW(CI$176:CI$274)-MIN(ROW(CI$176:CI$274))+1, ""), ROW(AL99))), "")</f>
        <v/>
      </c>
    </row>
    <row r="377" spans="49:87" hidden="1" x14ac:dyDescent="0.2">
      <c r="AX377" s="288"/>
      <c r="AY377" s="288"/>
    </row>
    <row r="379" spans="49:87" hidden="1" x14ac:dyDescent="0.2">
      <c r="AX379" s="1" t="s">
        <v>150</v>
      </c>
      <c r="AY379" s="1" t="s">
        <v>151</v>
      </c>
      <c r="AZ379" s="1" t="s">
        <v>152</v>
      </c>
      <c r="BA379" s="1" t="s">
        <v>153</v>
      </c>
      <c r="BB379" s="1" t="s">
        <v>154</v>
      </c>
      <c r="BC379" s="1" t="s">
        <v>155</v>
      </c>
      <c r="BD379" s="1" t="s">
        <v>156</v>
      </c>
      <c r="BE379" s="1" t="s">
        <v>157</v>
      </c>
      <c r="BF379" s="1" t="s">
        <v>158</v>
      </c>
      <c r="BG379" s="1" t="s">
        <v>159</v>
      </c>
      <c r="BH379" s="1" t="s">
        <v>160</v>
      </c>
      <c r="BI379" s="1" t="s">
        <v>161</v>
      </c>
      <c r="BJ379" s="1" t="s">
        <v>162</v>
      </c>
      <c r="BK379" s="1" t="s">
        <v>163</v>
      </c>
      <c r="BL379" s="1" t="s">
        <v>164</v>
      </c>
      <c r="BM379" s="1" t="s">
        <v>165</v>
      </c>
      <c r="BN379" s="1" t="s">
        <v>166</v>
      </c>
      <c r="BO379" s="1" t="s">
        <v>167</v>
      </c>
      <c r="BP379" s="1" t="s">
        <v>168</v>
      </c>
      <c r="BQ379" s="1" t="s">
        <v>169</v>
      </c>
      <c r="BR379" s="1" t="s">
        <v>170</v>
      </c>
      <c r="BS379" s="1" t="s">
        <v>171</v>
      </c>
      <c r="BT379" s="1" t="s">
        <v>172</v>
      </c>
      <c r="BU379" s="1" t="s">
        <v>173</v>
      </c>
      <c r="BV379" s="1" t="s">
        <v>174</v>
      </c>
      <c r="BW379" s="1" t="s">
        <v>175</v>
      </c>
      <c r="BX379" s="1" t="s">
        <v>176</v>
      </c>
      <c r="BY379" s="1" t="s">
        <v>177</v>
      </c>
      <c r="BZ379" s="1" t="s">
        <v>178</v>
      </c>
      <c r="CA379" s="260" t="s">
        <v>179</v>
      </c>
      <c r="CB379" s="260" t="s">
        <v>182</v>
      </c>
      <c r="CC379" s="259" t="s">
        <v>181</v>
      </c>
      <c r="CD379" s="259" t="s">
        <v>182</v>
      </c>
      <c r="CE379" s="259" t="s">
        <v>181</v>
      </c>
      <c r="CF379" s="259" t="s">
        <v>182</v>
      </c>
      <c r="CG379" s="1" t="s">
        <v>183</v>
      </c>
      <c r="CH379" s="1" t="s">
        <v>183</v>
      </c>
      <c r="CI379" s="1" t="s">
        <v>183</v>
      </c>
    </row>
    <row r="380" spans="49:87" hidden="1" x14ac:dyDescent="0.2">
      <c r="AW380" s="1">
        <v>1</v>
      </c>
      <c r="AX380" s="1" t="str">
        <f t="shared" ref="AX380:AY399" si="154">TEXT(AX278,"dd/mm/yyyy")</f>
        <v>10/06/2022</v>
      </c>
      <c r="AY380" s="1" t="str">
        <f t="shared" si="154"/>
        <v>10/06/2022</v>
      </c>
      <c r="AZ380" s="1" t="str">
        <f t="shared" ref="AZ380:AZ411" si="155">TEXT(AZ278,"000000000")</f>
        <v>000000009</v>
      </c>
      <c r="BA380" s="1" t="str">
        <f t="shared" ref="BA380:BA411" si="156">TEXT(IF(BA278=0,"",BA278),"0.0000")</f>
        <v/>
      </c>
      <c r="BB380" s="1" t="str">
        <f t="shared" ref="BB380:BB411" si="157">TEXT(IF(BA278=0,"",BB278),"0.00")</f>
        <v/>
      </c>
      <c r="BC380" s="1" t="str">
        <f t="shared" ref="BC380:BC411" si="158">TEXT(IF(BC278=0,"",BC278),"0.0000")</f>
        <v/>
      </c>
      <c r="BD380" s="1" t="str">
        <f t="shared" ref="BD380:BD411" si="159">TEXT(IF(BC278=0,"",BD278),"0.00")</f>
        <v/>
      </c>
      <c r="BE380" s="1" t="str">
        <f t="shared" ref="BE380:BE411" si="160">TEXT(IF(BE278=0,"",BE278),"0.0000")</f>
        <v/>
      </c>
      <c r="BF380" s="1" t="str">
        <f t="shared" ref="BF380:BF411" si="161">TEXT(IF(BE278=0,"",BF278),"0.00")</f>
        <v/>
      </c>
      <c r="BG380" s="1" t="str">
        <f t="shared" ref="BG380:BG411" si="162">TEXT(IF(BG278=0,"",BG278),"0.0000")</f>
        <v/>
      </c>
      <c r="BH380" s="1" t="str">
        <f t="shared" ref="BH380:BH411" si="163">TEXT(IF(BG278=0,"",BH278),"0.00")</f>
        <v/>
      </c>
      <c r="BI380" s="1" t="str">
        <f t="shared" ref="BI380:BI411" si="164">TEXT(IF(BI278=0,"",BI278),"0.0000")</f>
        <v/>
      </c>
      <c r="BJ380" s="1" t="str">
        <f t="shared" ref="BJ380:BJ411" si="165">TEXT(IF(BI278=0,"",BJ278),"0.00")</f>
        <v/>
      </c>
      <c r="BK380" s="1" t="str">
        <f t="shared" ref="BK380:BK411" si="166">TEXT(IF(BK278=0,"",BK278),"0.0000")</f>
        <v/>
      </c>
      <c r="BL380" s="1" t="str">
        <f t="shared" ref="BL380:BL411" si="167">TEXT(IF(BK278=0,"",BL278),"0.00")</f>
        <v/>
      </c>
      <c r="BM380" s="1" t="str">
        <f t="shared" ref="BM380:BM411" si="168">TEXT(IF(BM278=0,"",BM278),"0.0000")</f>
        <v/>
      </c>
      <c r="BN380" s="1" t="str">
        <f t="shared" ref="BN380:BN411" si="169">TEXT(IF(BM278=0,"",BN278),"0.00")</f>
        <v/>
      </c>
      <c r="BO380" s="1" t="str">
        <f t="shared" ref="BO380:BO411" si="170">TEXT(IF(BO278=0,"",BO278),"0.0000")</f>
        <v/>
      </c>
      <c r="BP380" s="1" t="str">
        <f t="shared" ref="BP380:BP411" si="171">TEXT(IF(BO278=0,"",BP278),"0.00")</f>
        <v/>
      </c>
      <c r="BQ380" s="1" t="str">
        <f t="shared" ref="BQ380:BQ411" si="172">TEXT(IF(BQ278=0,"",BQ278),"0.0000")</f>
        <v/>
      </c>
      <c r="BR380" s="1" t="str">
        <f t="shared" ref="BR380:BR411" si="173">TEXT(IF(BQ278=0,"",BR278),"0.00")</f>
        <v/>
      </c>
      <c r="BS380" s="1" t="str">
        <f t="shared" ref="BS380:BS411" si="174">TEXT(IF(BS278=0,"",BS278),"0.0000")</f>
        <v/>
      </c>
      <c r="BT380" s="1" t="str">
        <f t="shared" ref="BT380:BT411" si="175">TEXT(IF(BS278=0,"",BT278),"0.00")</f>
        <v/>
      </c>
      <c r="BU380" s="1" t="str">
        <f t="shared" ref="BU380:BU411" si="176">TEXT(IF(BU278=0,"",BU278),"0.0000")</f>
        <v>3.0000</v>
      </c>
      <c r="BV380" s="1" t="str">
        <f t="shared" ref="BV380:BV411" si="177">TEXT(IF(BU278=0,"",BV278),"0.00")</f>
        <v>13.60</v>
      </c>
      <c r="BW380" s="1" t="str">
        <f t="shared" ref="BW380:BW411" si="178">TEXT(IF(BW278=0,"",BW278),"0.0000")</f>
        <v/>
      </c>
      <c r="BX380" s="1" t="str">
        <f t="shared" ref="BX380:BX411" si="179">TEXT(IF(BW278=0,"",BX278),"0.00")</f>
        <v/>
      </c>
      <c r="BY380" s="1" t="str">
        <f t="shared" ref="BY380:BY411" si="180">TEXT(IF(BY278=0,"",BY278),"0.0000")</f>
        <v/>
      </c>
      <c r="BZ380" s="1" t="str">
        <f t="shared" ref="BZ380:BZ411" si="181">TEXT(IF(BY278=0,"",BZ278),"0.00")</f>
        <v/>
      </c>
      <c r="CA380" s="1" t="str">
        <f t="shared" ref="CA380:CA411" si="182">TEXT(IF(CA278=0,"",CA278),"0.0000")</f>
        <v/>
      </c>
      <c r="CB380" s="1" t="str">
        <f t="shared" ref="CB380:CB411" si="183">TEXT(IF(CA278=0,"",CB278),"0.00")</f>
        <v/>
      </c>
      <c r="CC380" s="1" t="str">
        <f t="shared" ref="CC380:CC411" si="184">TEXT(IF(CC278=0,"",CC278),"0.0000")</f>
        <v/>
      </c>
      <c r="CD380" s="1" t="str">
        <f t="shared" ref="CD380:CD411" si="185">TEXT(IF(CC278=0,"",CD278),"0.00")</f>
        <v/>
      </c>
      <c r="CE380" s="1" t="str">
        <f t="shared" ref="CE380:CE411" si="186">TEXT(IF(CE278=0,"",CE278),"0.0000")</f>
        <v/>
      </c>
      <c r="CF380" s="1" t="str">
        <f t="shared" ref="CF380:CF411" si="187">TEXT(IF(CE278=0,"",CF278),"0.00")</f>
        <v/>
      </c>
      <c r="CG380" s="1" t="str">
        <f>TEXT(IF(CG278=0,"",CG278),"0.00")</f>
        <v/>
      </c>
      <c r="CH380" s="1" t="str">
        <f>TEXT(IF(CH278=0,"",CH278),"0.00")</f>
        <v/>
      </c>
      <c r="CI380" s="1" t="str">
        <f>TEXT(IF(CI278=0,"",CI278),"0.00")</f>
        <v/>
      </c>
    </row>
    <row r="381" spans="49:87" hidden="1" x14ac:dyDescent="0.2">
      <c r="AW381" s="1">
        <v>2</v>
      </c>
      <c r="AX381" s="1" t="str">
        <f t="shared" si="154"/>
        <v>13/06/2022</v>
      </c>
      <c r="AY381" s="1" t="str">
        <f t="shared" si="154"/>
        <v>16/06/2022</v>
      </c>
      <c r="AZ381" s="1" t="str">
        <f t="shared" si="155"/>
        <v>000000009</v>
      </c>
      <c r="BA381" s="1" t="str">
        <f t="shared" si="156"/>
        <v/>
      </c>
      <c r="BB381" s="1" t="str">
        <f t="shared" si="157"/>
        <v/>
      </c>
      <c r="BC381" s="1" t="str">
        <f t="shared" si="158"/>
        <v/>
      </c>
      <c r="BD381" s="1" t="str">
        <f t="shared" si="159"/>
        <v/>
      </c>
      <c r="BE381" s="1" t="str">
        <f t="shared" si="160"/>
        <v/>
      </c>
      <c r="BF381" s="1" t="str">
        <f t="shared" si="161"/>
        <v/>
      </c>
      <c r="BG381" s="1" t="str">
        <f t="shared" si="162"/>
        <v/>
      </c>
      <c r="BH381" s="1" t="str">
        <f t="shared" si="163"/>
        <v/>
      </c>
      <c r="BI381" s="1" t="str">
        <f t="shared" si="164"/>
        <v/>
      </c>
      <c r="BJ381" s="1" t="str">
        <f t="shared" si="165"/>
        <v/>
      </c>
      <c r="BK381" s="1" t="str">
        <f t="shared" si="166"/>
        <v/>
      </c>
      <c r="BL381" s="1" t="str">
        <f t="shared" si="167"/>
        <v/>
      </c>
      <c r="BM381" s="1" t="str">
        <f t="shared" si="168"/>
        <v/>
      </c>
      <c r="BN381" s="1" t="str">
        <f t="shared" si="169"/>
        <v/>
      </c>
      <c r="BO381" s="1" t="str">
        <f t="shared" si="170"/>
        <v/>
      </c>
      <c r="BP381" s="1" t="str">
        <f t="shared" si="171"/>
        <v/>
      </c>
      <c r="BQ381" s="1" t="str">
        <f t="shared" si="172"/>
        <v/>
      </c>
      <c r="BR381" s="1" t="str">
        <f t="shared" si="173"/>
        <v/>
      </c>
      <c r="BS381" s="1" t="str">
        <f t="shared" si="174"/>
        <v/>
      </c>
      <c r="BT381" s="1" t="str">
        <f t="shared" si="175"/>
        <v/>
      </c>
      <c r="BU381" s="1" t="str">
        <f t="shared" si="176"/>
        <v>14.0000</v>
      </c>
      <c r="BV381" s="1" t="str">
        <f t="shared" si="177"/>
        <v>13.60</v>
      </c>
      <c r="BW381" s="1" t="str">
        <f t="shared" si="178"/>
        <v/>
      </c>
      <c r="BX381" s="1" t="str">
        <f t="shared" si="179"/>
        <v/>
      </c>
      <c r="BY381" s="1" t="str">
        <f t="shared" si="180"/>
        <v/>
      </c>
      <c r="BZ381" s="1" t="str">
        <f t="shared" si="181"/>
        <v/>
      </c>
      <c r="CA381" s="1" t="str">
        <f t="shared" si="182"/>
        <v/>
      </c>
      <c r="CB381" s="1" t="str">
        <f t="shared" si="183"/>
        <v/>
      </c>
      <c r="CC381" s="1" t="str">
        <f t="shared" si="184"/>
        <v/>
      </c>
      <c r="CD381" s="1" t="str">
        <f t="shared" si="185"/>
        <v/>
      </c>
      <c r="CE381" s="1" t="str">
        <f t="shared" si="186"/>
        <v/>
      </c>
      <c r="CF381" s="1" t="str">
        <f t="shared" si="187"/>
        <v/>
      </c>
      <c r="CG381" s="1" t="str">
        <f t="shared" ref="CG381:CI444" si="188">TEXT(IF(CG279=0,"",CG279),"0.00")</f>
        <v/>
      </c>
      <c r="CH381" s="1" t="str">
        <f t="shared" si="188"/>
        <v/>
      </c>
      <c r="CI381" s="1" t="str">
        <f t="shared" si="188"/>
        <v/>
      </c>
    </row>
    <row r="382" spans="49:87" hidden="1" x14ac:dyDescent="0.2">
      <c r="AW382" s="1">
        <v>3</v>
      </c>
      <c r="AX382" s="1" t="str">
        <f t="shared" si="154"/>
        <v>10/06/2022</v>
      </c>
      <c r="AY382" s="1" t="str">
        <f t="shared" si="154"/>
        <v>16/06/2022</v>
      </c>
      <c r="AZ382" s="1" t="str">
        <f t="shared" si="155"/>
        <v>000000009</v>
      </c>
      <c r="BA382" s="1" t="str">
        <f t="shared" si="156"/>
        <v/>
      </c>
      <c r="BB382" s="1" t="str">
        <f t="shared" si="157"/>
        <v/>
      </c>
      <c r="BC382" s="1" t="str">
        <f t="shared" si="158"/>
        <v/>
      </c>
      <c r="BD382" s="1" t="str">
        <f t="shared" si="159"/>
        <v/>
      </c>
      <c r="BE382" s="1" t="str">
        <f t="shared" si="160"/>
        <v/>
      </c>
      <c r="BF382" s="1" t="str">
        <f t="shared" si="161"/>
        <v/>
      </c>
      <c r="BG382" s="1" t="str">
        <f t="shared" si="162"/>
        <v/>
      </c>
      <c r="BH382" s="1" t="str">
        <f t="shared" si="163"/>
        <v/>
      </c>
      <c r="BI382" s="1" t="str">
        <f t="shared" si="164"/>
        <v/>
      </c>
      <c r="BJ382" s="1" t="str">
        <f t="shared" si="165"/>
        <v/>
      </c>
      <c r="BK382" s="1" t="str">
        <f t="shared" si="166"/>
        <v/>
      </c>
      <c r="BL382" s="1" t="str">
        <f t="shared" si="167"/>
        <v/>
      </c>
      <c r="BM382" s="1" t="str">
        <f t="shared" si="168"/>
        <v/>
      </c>
      <c r="BN382" s="1" t="str">
        <f t="shared" si="169"/>
        <v/>
      </c>
      <c r="BO382" s="1" t="str">
        <f t="shared" si="170"/>
        <v/>
      </c>
      <c r="BP382" s="1" t="str">
        <f t="shared" si="171"/>
        <v/>
      </c>
      <c r="BQ382" s="1" t="str">
        <f t="shared" si="172"/>
        <v/>
      </c>
      <c r="BR382" s="1" t="str">
        <f t="shared" si="173"/>
        <v/>
      </c>
      <c r="BS382" s="1" t="str">
        <f t="shared" si="174"/>
        <v/>
      </c>
      <c r="BT382" s="1" t="str">
        <f t="shared" si="175"/>
        <v/>
      </c>
      <c r="BU382" s="1" t="str">
        <f t="shared" si="176"/>
        <v/>
      </c>
      <c r="BV382" s="1" t="str">
        <f t="shared" si="177"/>
        <v/>
      </c>
      <c r="BW382" s="1" t="str">
        <f t="shared" si="178"/>
        <v/>
      </c>
      <c r="BX382" s="1" t="str">
        <f t="shared" si="179"/>
        <v/>
      </c>
      <c r="BY382" s="1" t="str">
        <f t="shared" si="180"/>
        <v/>
      </c>
      <c r="BZ382" s="1" t="str">
        <f t="shared" si="181"/>
        <v/>
      </c>
      <c r="CA382" s="1" t="str">
        <f t="shared" si="182"/>
        <v/>
      </c>
      <c r="CB382" s="1" t="str">
        <f t="shared" si="183"/>
        <v/>
      </c>
      <c r="CC382" s="1" t="str">
        <f t="shared" si="184"/>
        <v/>
      </c>
      <c r="CD382" s="1" t="str">
        <f t="shared" si="185"/>
        <v/>
      </c>
      <c r="CE382" s="1" t="str">
        <f t="shared" si="186"/>
        <v/>
      </c>
      <c r="CF382" s="1" t="str">
        <f t="shared" si="187"/>
        <v/>
      </c>
      <c r="CG382" s="1" t="str">
        <f>TEXT(IF(CG280=0,"",CG280),"0.00")</f>
        <v>39.56</v>
      </c>
      <c r="CH382" s="1" t="str">
        <f>TEXT(IF(CH280=0,"",CH280),"0.00")</f>
        <v/>
      </c>
      <c r="CI382" s="1" t="str">
        <f>TEXT(IF(CI280=0,"",CI280),"0.00")</f>
        <v/>
      </c>
    </row>
    <row r="383" spans="49:87" hidden="1" x14ac:dyDescent="0.2">
      <c r="AW383" s="1">
        <v>4</v>
      </c>
      <c r="AX383" s="1" t="str">
        <f t="shared" si="154"/>
        <v/>
      </c>
      <c r="AY383" s="1" t="str">
        <f t="shared" si="154"/>
        <v/>
      </c>
      <c r="AZ383" s="1" t="str">
        <f t="shared" si="155"/>
        <v/>
      </c>
      <c r="BA383" s="1" t="str">
        <f t="shared" si="156"/>
        <v/>
      </c>
      <c r="BB383" s="1" t="str">
        <f t="shared" si="157"/>
        <v/>
      </c>
      <c r="BC383" s="1" t="str">
        <f t="shared" si="158"/>
        <v/>
      </c>
      <c r="BD383" s="1" t="str">
        <f t="shared" si="159"/>
        <v/>
      </c>
      <c r="BE383" s="1" t="str">
        <f t="shared" si="160"/>
        <v/>
      </c>
      <c r="BF383" s="1" t="str">
        <f t="shared" si="161"/>
        <v/>
      </c>
      <c r="BG383" s="1" t="str">
        <f t="shared" si="162"/>
        <v/>
      </c>
      <c r="BH383" s="1" t="str">
        <f t="shared" si="163"/>
        <v/>
      </c>
      <c r="BI383" s="1" t="str">
        <f t="shared" si="164"/>
        <v/>
      </c>
      <c r="BJ383" s="1" t="str">
        <f t="shared" si="165"/>
        <v/>
      </c>
      <c r="BK383" s="1" t="str">
        <f t="shared" si="166"/>
        <v/>
      </c>
      <c r="BL383" s="1" t="str">
        <f t="shared" si="167"/>
        <v/>
      </c>
      <c r="BM383" s="1" t="str">
        <f t="shared" si="168"/>
        <v/>
      </c>
      <c r="BN383" s="1" t="str">
        <f t="shared" si="169"/>
        <v/>
      </c>
      <c r="BO383" s="1" t="str">
        <f t="shared" si="170"/>
        <v/>
      </c>
      <c r="BP383" s="1" t="str">
        <f t="shared" si="171"/>
        <v/>
      </c>
      <c r="BQ383" s="1" t="str">
        <f t="shared" si="172"/>
        <v/>
      </c>
      <c r="BR383" s="1" t="str">
        <f t="shared" si="173"/>
        <v/>
      </c>
      <c r="BS383" s="1" t="str">
        <f t="shared" si="174"/>
        <v/>
      </c>
      <c r="BT383" s="1" t="str">
        <f t="shared" si="175"/>
        <v/>
      </c>
      <c r="BU383" s="1" t="str">
        <f t="shared" si="176"/>
        <v/>
      </c>
      <c r="BV383" s="1" t="str">
        <f t="shared" si="177"/>
        <v/>
      </c>
      <c r="BW383" s="1" t="str">
        <f t="shared" si="178"/>
        <v/>
      </c>
      <c r="BX383" s="1" t="str">
        <f t="shared" si="179"/>
        <v/>
      </c>
      <c r="BY383" s="1" t="str">
        <f t="shared" si="180"/>
        <v/>
      </c>
      <c r="BZ383" s="1" t="str">
        <f t="shared" si="181"/>
        <v/>
      </c>
      <c r="CA383" s="1" t="str">
        <f t="shared" si="182"/>
        <v/>
      </c>
      <c r="CB383" s="1" t="str">
        <f t="shared" si="183"/>
        <v/>
      </c>
      <c r="CC383" s="1" t="str">
        <f t="shared" si="184"/>
        <v/>
      </c>
      <c r="CD383" s="1" t="str">
        <f t="shared" si="185"/>
        <v/>
      </c>
      <c r="CE383" s="1" t="str">
        <f t="shared" si="186"/>
        <v/>
      </c>
      <c r="CF383" s="1" t="str">
        <f t="shared" si="187"/>
        <v/>
      </c>
      <c r="CG383" s="1" t="str">
        <f t="shared" si="188"/>
        <v/>
      </c>
      <c r="CH383" s="1" t="str">
        <f t="shared" si="188"/>
        <v/>
      </c>
      <c r="CI383" s="1" t="str">
        <f t="shared" si="188"/>
        <v/>
      </c>
    </row>
    <row r="384" spans="49:87" hidden="1" x14ac:dyDescent="0.2">
      <c r="AW384" s="1">
        <v>5</v>
      </c>
      <c r="AX384" s="1" t="str">
        <f t="shared" si="154"/>
        <v/>
      </c>
      <c r="AY384" s="1" t="str">
        <f t="shared" si="154"/>
        <v/>
      </c>
      <c r="AZ384" s="1" t="str">
        <f t="shared" si="155"/>
        <v/>
      </c>
      <c r="BA384" s="1" t="str">
        <f t="shared" si="156"/>
        <v/>
      </c>
      <c r="BB384" s="1" t="str">
        <f t="shared" si="157"/>
        <v/>
      </c>
      <c r="BC384" s="1" t="str">
        <f t="shared" si="158"/>
        <v/>
      </c>
      <c r="BD384" s="1" t="str">
        <f t="shared" si="159"/>
        <v/>
      </c>
      <c r="BE384" s="1" t="str">
        <f t="shared" si="160"/>
        <v/>
      </c>
      <c r="BF384" s="1" t="str">
        <f t="shared" si="161"/>
        <v/>
      </c>
      <c r="BG384" s="1" t="str">
        <f t="shared" si="162"/>
        <v/>
      </c>
      <c r="BH384" s="1" t="str">
        <f t="shared" si="163"/>
        <v/>
      </c>
      <c r="BI384" s="1" t="str">
        <f t="shared" si="164"/>
        <v/>
      </c>
      <c r="BJ384" s="1" t="str">
        <f t="shared" si="165"/>
        <v/>
      </c>
      <c r="BK384" s="1" t="str">
        <f t="shared" si="166"/>
        <v/>
      </c>
      <c r="BL384" s="1" t="str">
        <f t="shared" si="167"/>
        <v/>
      </c>
      <c r="BM384" s="1" t="str">
        <f t="shared" si="168"/>
        <v/>
      </c>
      <c r="BN384" s="1" t="str">
        <f t="shared" si="169"/>
        <v/>
      </c>
      <c r="BO384" s="1" t="str">
        <f t="shared" si="170"/>
        <v/>
      </c>
      <c r="BP384" s="1" t="str">
        <f t="shared" si="171"/>
        <v/>
      </c>
      <c r="BQ384" s="1" t="str">
        <f t="shared" si="172"/>
        <v/>
      </c>
      <c r="BR384" s="1" t="str">
        <f t="shared" si="173"/>
        <v/>
      </c>
      <c r="BS384" s="1" t="str">
        <f t="shared" si="174"/>
        <v/>
      </c>
      <c r="BT384" s="1" t="str">
        <f t="shared" si="175"/>
        <v/>
      </c>
      <c r="BU384" s="1" t="str">
        <f t="shared" si="176"/>
        <v/>
      </c>
      <c r="BV384" s="1" t="str">
        <f t="shared" si="177"/>
        <v/>
      </c>
      <c r="BW384" s="1" t="str">
        <f t="shared" si="178"/>
        <v/>
      </c>
      <c r="BX384" s="1" t="str">
        <f t="shared" si="179"/>
        <v/>
      </c>
      <c r="BY384" s="1" t="str">
        <f t="shared" si="180"/>
        <v/>
      </c>
      <c r="BZ384" s="1" t="str">
        <f t="shared" si="181"/>
        <v/>
      </c>
      <c r="CA384" s="1" t="str">
        <f t="shared" si="182"/>
        <v/>
      </c>
      <c r="CB384" s="1" t="str">
        <f t="shared" si="183"/>
        <v/>
      </c>
      <c r="CC384" s="1" t="str">
        <f t="shared" si="184"/>
        <v/>
      </c>
      <c r="CD384" s="1" t="str">
        <f t="shared" si="185"/>
        <v/>
      </c>
      <c r="CE384" s="1" t="str">
        <f t="shared" si="186"/>
        <v/>
      </c>
      <c r="CF384" s="1" t="str">
        <f t="shared" si="187"/>
        <v/>
      </c>
      <c r="CG384" s="1" t="str">
        <f t="shared" si="188"/>
        <v/>
      </c>
      <c r="CH384" s="1" t="str">
        <f t="shared" si="188"/>
        <v/>
      </c>
      <c r="CI384" s="1" t="str">
        <f t="shared" si="188"/>
        <v/>
      </c>
    </row>
    <row r="385" spans="49:87" hidden="1" x14ac:dyDescent="0.2">
      <c r="AW385" s="1">
        <v>6</v>
      </c>
      <c r="AX385" s="1" t="str">
        <f t="shared" si="154"/>
        <v/>
      </c>
      <c r="AY385" s="1" t="str">
        <f t="shared" si="154"/>
        <v/>
      </c>
      <c r="AZ385" s="1" t="str">
        <f t="shared" si="155"/>
        <v/>
      </c>
      <c r="BA385" s="1" t="str">
        <f t="shared" si="156"/>
        <v/>
      </c>
      <c r="BB385" s="1" t="str">
        <f t="shared" si="157"/>
        <v/>
      </c>
      <c r="BC385" s="1" t="str">
        <f t="shared" si="158"/>
        <v/>
      </c>
      <c r="BD385" s="1" t="str">
        <f t="shared" si="159"/>
        <v/>
      </c>
      <c r="BE385" s="1" t="str">
        <f t="shared" si="160"/>
        <v/>
      </c>
      <c r="BF385" s="1" t="str">
        <f t="shared" si="161"/>
        <v/>
      </c>
      <c r="BG385" s="1" t="str">
        <f t="shared" si="162"/>
        <v/>
      </c>
      <c r="BH385" s="1" t="str">
        <f t="shared" si="163"/>
        <v/>
      </c>
      <c r="BI385" s="1" t="str">
        <f t="shared" si="164"/>
        <v/>
      </c>
      <c r="BJ385" s="1" t="str">
        <f t="shared" si="165"/>
        <v/>
      </c>
      <c r="BK385" s="1" t="str">
        <f t="shared" si="166"/>
        <v/>
      </c>
      <c r="BL385" s="1" t="str">
        <f t="shared" si="167"/>
        <v/>
      </c>
      <c r="BM385" s="1" t="str">
        <f t="shared" si="168"/>
        <v/>
      </c>
      <c r="BN385" s="1" t="str">
        <f>TEXT(IF(BM283=0,"",BN283),"0.00")</f>
        <v/>
      </c>
      <c r="BO385" s="1" t="str">
        <f t="shared" si="170"/>
        <v/>
      </c>
      <c r="BP385" s="1" t="str">
        <f t="shared" si="171"/>
        <v/>
      </c>
      <c r="BQ385" s="1" t="str">
        <f t="shared" si="172"/>
        <v/>
      </c>
      <c r="BR385" s="1" t="str">
        <f t="shared" si="173"/>
        <v/>
      </c>
      <c r="BS385" s="1" t="str">
        <f t="shared" si="174"/>
        <v/>
      </c>
      <c r="BT385" s="1" t="str">
        <f t="shared" si="175"/>
        <v/>
      </c>
      <c r="BU385" s="1" t="str">
        <f t="shared" si="176"/>
        <v/>
      </c>
      <c r="BV385" s="1" t="str">
        <f t="shared" si="177"/>
        <v/>
      </c>
      <c r="BW385" s="1" t="str">
        <f t="shared" si="178"/>
        <v/>
      </c>
      <c r="BX385" s="1" t="str">
        <f t="shared" si="179"/>
        <v/>
      </c>
      <c r="BY385" s="1" t="str">
        <f t="shared" si="180"/>
        <v/>
      </c>
      <c r="BZ385" s="1" t="str">
        <f t="shared" si="181"/>
        <v/>
      </c>
      <c r="CA385" s="1" t="str">
        <f t="shared" si="182"/>
        <v/>
      </c>
      <c r="CB385" s="1" t="str">
        <f t="shared" si="183"/>
        <v/>
      </c>
      <c r="CC385" s="1" t="str">
        <f t="shared" si="184"/>
        <v/>
      </c>
      <c r="CD385" s="1" t="str">
        <f t="shared" si="185"/>
        <v/>
      </c>
      <c r="CE385" s="1" t="str">
        <f t="shared" si="186"/>
        <v/>
      </c>
      <c r="CF385" s="1" t="str">
        <f t="shared" si="187"/>
        <v/>
      </c>
      <c r="CG385" s="1" t="str">
        <f t="shared" si="188"/>
        <v/>
      </c>
      <c r="CH385" s="1" t="str">
        <f t="shared" si="188"/>
        <v/>
      </c>
      <c r="CI385" s="1" t="str">
        <f t="shared" si="188"/>
        <v/>
      </c>
    </row>
    <row r="386" spans="49:87" hidden="1" x14ac:dyDescent="0.2">
      <c r="AW386" s="1">
        <v>7</v>
      </c>
      <c r="AX386" s="1" t="str">
        <f t="shared" si="154"/>
        <v/>
      </c>
      <c r="AY386" s="1" t="str">
        <f t="shared" si="154"/>
        <v/>
      </c>
      <c r="AZ386" s="1" t="str">
        <f t="shared" si="155"/>
        <v/>
      </c>
      <c r="BA386" s="1" t="str">
        <f t="shared" si="156"/>
        <v/>
      </c>
      <c r="BB386" s="1" t="str">
        <f t="shared" si="157"/>
        <v/>
      </c>
      <c r="BC386" s="1" t="str">
        <f t="shared" si="158"/>
        <v/>
      </c>
      <c r="BD386" s="1" t="str">
        <f t="shared" si="159"/>
        <v/>
      </c>
      <c r="BE386" s="1" t="str">
        <f t="shared" si="160"/>
        <v/>
      </c>
      <c r="BF386" s="1" t="str">
        <f t="shared" si="161"/>
        <v/>
      </c>
      <c r="BG386" s="1" t="str">
        <f t="shared" si="162"/>
        <v/>
      </c>
      <c r="BH386" s="1" t="str">
        <f t="shared" si="163"/>
        <v/>
      </c>
      <c r="BI386" s="1" t="str">
        <f t="shared" si="164"/>
        <v/>
      </c>
      <c r="BJ386" s="1" t="str">
        <f t="shared" si="165"/>
        <v/>
      </c>
      <c r="BK386" s="1" t="str">
        <f t="shared" si="166"/>
        <v/>
      </c>
      <c r="BL386" s="1" t="str">
        <f t="shared" si="167"/>
        <v/>
      </c>
      <c r="BM386" s="1" t="str">
        <f t="shared" si="168"/>
        <v/>
      </c>
      <c r="BN386" s="1" t="str">
        <f t="shared" si="169"/>
        <v/>
      </c>
      <c r="BO386" s="1" t="str">
        <f t="shared" si="170"/>
        <v/>
      </c>
      <c r="BP386" s="1" t="str">
        <f t="shared" si="171"/>
        <v/>
      </c>
      <c r="BQ386" s="1" t="str">
        <f t="shared" si="172"/>
        <v/>
      </c>
      <c r="BR386" s="1" t="str">
        <f t="shared" si="173"/>
        <v/>
      </c>
      <c r="BS386" s="1" t="str">
        <f t="shared" si="174"/>
        <v/>
      </c>
      <c r="BT386" s="1" t="str">
        <f t="shared" si="175"/>
        <v/>
      </c>
      <c r="BU386" s="1" t="str">
        <f t="shared" si="176"/>
        <v/>
      </c>
      <c r="BV386" s="1" t="str">
        <f t="shared" si="177"/>
        <v/>
      </c>
      <c r="BW386" s="1" t="str">
        <f t="shared" si="178"/>
        <v/>
      </c>
      <c r="BX386" s="1" t="str">
        <f t="shared" si="179"/>
        <v/>
      </c>
      <c r="BY386" s="1" t="str">
        <f t="shared" si="180"/>
        <v/>
      </c>
      <c r="BZ386" s="1" t="str">
        <f t="shared" si="181"/>
        <v/>
      </c>
      <c r="CA386" s="1" t="str">
        <f t="shared" si="182"/>
        <v/>
      </c>
      <c r="CB386" s="1" t="str">
        <f t="shared" si="183"/>
        <v/>
      </c>
      <c r="CC386" s="1" t="str">
        <f t="shared" si="184"/>
        <v/>
      </c>
      <c r="CD386" s="1" t="str">
        <f t="shared" si="185"/>
        <v/>
      </c>
      <c r="CE386" s="1" t="str">
        <f t="shared" si="186"/>
        <v/>
      </c>
      <c r="CF386" s="1" t="str">
        <f t="shared" si="187"/>
        <v/>
      </c>
      <c r="CG386" s="1" t="str">
        <f t="shared" si="188"/>
        <v/>
      </c>
      <c r="CH386" s="1" t="str">
        <f t="shared" si="188"/>
        <v/>
      </c>
      <c r="CI386" s="1" t="str">
        <f t="shared" si="188"/>
        <v/>
      </c>
    </row>
    <row r="387" spans="49:87" hidden="1" x14ac:dyDescent="0.2">
      <c r="AW387" s="1">
        <v>8</v>
      </c>
      <c r="AX387" s="1" t="str">
        <f t="shared" si="154"/>
        <v/>
      </c>
      <c r="AY387" s="1" t="str">
        <f t="shared" si="154"/>
        <v/>
      </c>
      <c r="AZ387" s="1" t="str">
        <f t="shared" si="155"/>
        <v/>
      </c>
      <c r="BA387" s="1" t="str">
        <f t="shared" si="156"/>
        <v/>
      </c>
      <c r="BB387" s="1" t="str">
        <f t="shared" si="157"/>
        <v/>
      </c>
      <c r="BC387" s="1" t="str">
        <f t="shared" si="158"/>
        <v/>
      </c>
      <c r="BD387" s="1" t="str">
        <f t="shared" si="159"/>
        <v/>
      </c>
      <c r="BE387" s="1" t="str">
        <f t="shared" si="160"/>
        <v/>
      </c>
      <c r="BF387" s="1" t="str">
        <f t="shared" si="161"/>
        <v/>
      </c>
      <c r="BG387" s="1" t="str">
        <f t="shared" si="162"/>
        <v/>
      </c>
      <c r="BH387" s="1" t="str">
        <f t="shared" si="163"/>
        <v/>
      </c>
      <c r="BI387" s="1" t="str">
        <f t="shared" si="164"/>
        <v/>
      </c>
      <c r="BJ387" s="1" t="str">
        <f t="shared" si="165"/>
        <v/>
      </c>
      <c r="BK387" s="1" t="str">
        <f t="shared" si="166"/>
        <v/>
      </c>
      <c r="BL387" s="1" t="str">
        <f t="shared" si="167"/>
        <v/>
      </c>
      <c r="BM387" s="1" t="str">
        <f t="shared" si="168"/>
        <v/>
      </c>
      <c r="BN387" s="1" t="str">
        <f t="shared" si="169"/>
        <v/>
      </c>
      <c r="BO387" s="1" t="str">
        <f t="shared" si="170"/>
        <v/>
      </c>
      <c r="BP387" s="1" t="str">
        <f t="shared" si="171"/>
        <v/>
      </c>
      <c r="BQ387" s="1" t="str">
        <f t="shared" si="172"/>
        <v/>
      </c>
      <c r="BR387" s="1" t="str">
        <f t="shared" si="173"/>
        <v/>
      </c>
      <c r="BS387" s="1" t="str">
        <f t="shared" si="174"/>
        <v/>
      </c>
      <c r="BT387" s="1" t="str">
        <f t="shared" si="175"/>
        <v/>
      </c>
      <c r="BU387" s="1" t="str">
        <f t="shared" si="176"/>
        <v/>
      </c>
      <c r="BV387" s="1" t="str">
        <f t="shared" si="177"/>
        <v/>
      </c>
      <c r="BW387" s="1" t="str">
        <f t="shared" si="178"/>
        <v/>
      </c>
      <c r="BX387" s="1" t="str">
        <f t="shared" si="179"/>
        <v/>
      </c>
      <c r="BY387" s="1" t="str">
        <f t="shared" si="180"/>
        <v/>
      </c>
      <c r="BZ387" s="1" t="str">
        <f t="shared" si="181"/>
        <v/>
      </c>
      <c r="CA387" s="1" t="str">
        <f t="shared" si="182"/>
        <v/>
      </c>
      <c r="CB387" s="1" t="str">
        <f t="shared" si="183"/>
        <v/>
      </c>
      <c r="CC387" s="1" t="str">
        <f t="shared" si="184"/>
        <v/>
      </c>
      <c r="CD387" s="1" t="str">
        <f t="shared" si="185"/>
        <v/>
      </c>
      <c r="CE387" s="1" t="str">
        <f t="shared" si="186"/>
        <v/>
      </c>
      <c r="CF387" s="1" t="str">
        <f t="shared" si="187"/>
        <v/>
      </c>
      <c r="CG387" s="1" t="str">
        <f>TEXT(IF(CG285=0,"",CG285),"0.00")</f>
        <v/>
      </c>
      <c r="CH387" s="1" t="str">
        <f>TEXT(IF(CH285=0,"",CH285),"0.00")</f>
        <v/>
      </c>
      <c r="CI387" s="1" t="str">
        <f>TEXT(IF(CI285=0,"",CI285),"0.00")</f>
        <v/>
      </c>
    </row>
    <row r="388" spans="49:87" hidden="1" x14ac:dyDescent="0.2">
      <c r="AW388" s="1">
        <v>9</v>
      </c>
      <c r="AX388" s="1" t="str">
        <f t="shared" si="154"/>
        <v/>
      </c>
      <c r="AY388" s="1" t="str">
        <f t="shared" si="154"/>
        <v/>
      </c>
      <c r="AZ388" s="1" t="str">
        <f t="shared" si="155"/>
        <v/>
      </c>
      <c r="BA388" s="1" t="str">
        <f t="shared" si="156"/>
        <v/>
      </c>
      <c r="BB388" s="1" t="str">
        <f t="shared" si="157"/>
        <v/>
      </c>
      <c r="BC388" s="1" t="str">
        <f t="shared" si="158"/>
        <v/>
      </c>
      <c r="BD388" s="1" t="str">
        <f t="shared" si="159"/>
        <v/>
      </c>
      <c r="BE388" s="1" t="str">
        <f t="shared" si="160"/>
        <v/>
      </c>
      <c r="BF388" s="1" t="str">
        <f t="shared" si="161"/>
        <v/>
      </c>
      <c r="BG388" s="1" t="str">
        <f t="shared" si="162"/>
        <v/>
      </c>
      <c r="BH388" s="1" t="str">
        <f t="shared" si="163"/>
        <v/>
      </c>
      <c r="BI388" s="1" t="str">
        <f t="shared" si="164"/>
        <v/>
      </c>
      <c r="BJ388" s="1" t="str">
        <f t="shared" si="165"/>
        <v/>
      </c>
      <c r="BK388" s="1" t="str">
        <f t="shared" si="166"/>
        <v/>
      </c>
      <c r="BL388" s="1" t="str">
        <f t="shared" si="167"/>
        <v/>
      </c>
      <c r="BM388" s="1" t="str">
        <f t="shared" si="168"/>
        <v/>
      </c>
      <c r="BN388" s="1" t="str">
        <f t="shared" si="169"/>
        <v/>
      </c>
      <c r="BO388" s="1" t="str">
        <f t="shared" si="170"/>
        <v/>
      </c>
      <c r="BP388" s="1" t="str">
        <f t="shared" si="171"/>
        <v/>
      </c>
      <c r="BQ388" s="1" t="str">
        <f t="shared" si="172"/>
        <v/>
      </c>
      <c r="BR388" s="1" t="str">
        <f t="shared" si="173"/>
        <v/>
      </c>
      <c r="BS388" s="1" t="str">
        <f t="shared" si="174"/>
        <v/>
      </c>
      <c r="BT388" s="1" t="str">
        <f t="shared" si="175"/>
        <v/>
      </c>
      <c r="BU388" s="1" t="str">
        <f t="shared" si="176"/>
        <v/>
      </c>
      <c r="BV388" s="1" t="str">
        <f t="shared" si="177"/>
        <v/>
      </c>
      <c r="BW388" s="1" t="str">
        <f t="shared" si="178"/>
        <v/>
      </c>
      <c r="BX388" s="1" t="str">
        <f t="shared" si="179"/>
        <v/>
      </c>
      <c r="BY388" s="1" t="str">
        <f t="shared" si="180"/>
        <v/>
      </c>
      <c r="BZ388" s="1" t="str">
        <f t="shared" si="181"/>
        <v/>
      </c>
      <c r="CA388" s="1" t="str">
        <f t="shared" si="182"/>
        <v/>
      </c>
      <c r="CB388" s="1" t="str">
        <f t="shared" si="183"/>
        <v/>
      </c>
      <c r="CC388" s="1" t="str">
        <f t="shared" si="184"/>
        <v/>
      </c>
      <c r="CD388" s="1" t="str">
        <f t="shared" si="185"/>
        <v/>
      </c>
      <c r="CE388" s="1" t="str">
        <f t="shared" si="186"/>
        <v/>
      </c>
      <c r="CF388" s="1" t="str">
        <f>TEXT(IF(CE286=0,"",CF286),"0.00")</f>
        <v/>
      </c>
      <c r="CG388" s="1" t="str">
        <f t="shared" si="188"/>
        <v/>
      </c>
      <c r="CH388" s="1" t="str">
        <f t="shared" si="188"/>
        <v/>
      </c>
      <c r="CI388" s="1" t="str">
        <f t="shared" si="188"/>
        <v/>
      </c>
    </row>
    <row r="389" spans="49:87" hidden="1" x14ac:dyDescent="0.2">
      <c r="AW389" s="1">
        <v>10</v>
      </c>
      <c r="AX389" s="1" t="str">
        <f t="shared" si="154"/>
        <v/>
      </c>
      <c r="AY389" s="1" t="str">
        <f t="shared" si="154"/>
        <v/>
      </c>
      <c r="AZ389" s="1" t="str">
        <f t="shared" si="155"/>
        <v/>
      </c>
      <c r="BA389" s="1" t="str">
        <f t="shared" si="156"/>
        <v/>
      </c>
      <c r="BB389" s="1" t="str">
        <f t="shared" si="157"/>
        <v/>
      </c>
      <c r="BC389" s="1" t="str">
        <f t="shared" si="158"/>
        <v/>
      </c>
      <c r="BD389" s="1" t="str">
        <f t="shared" si="159"/>
        <v/>
      </c>
      <c r="BE389" s="1" t="str">
        <f t="shared" si="160"/>
        <v/>
      </c>
      <c r="BF389" s="1" t="str">
        <f t="shared" si="161"/>
        <v/>
      </c>
      <c r="BG389" s="1" t="str">
        <f t="shared" si="162"/>
        <v/>
      </c>
      <c r="BH389" s="1" t="str">
        <f t="shared" si="163"/>
        <v/>
      </c>
      <c r="BI389" s="1" t="str">
        <f t="shared" si="164"/>
        <v/>
      </c>
      <c r="BJ389" s="1" t="str">
        <f t="shared" si="165"/>
        <v/>
      </c>
      <c r="BK389" s="1" t="str">
        <f t="shared" si="166"/>
        <v/>
      </c>
      <c r="BL389" s="1" t="str">
        <f t="shared" si="167"/>
        <v/>
      </c>
      <c r="BM389" s="1" t="str">
        <f t="shared" si="168"/>
        <v/>
      </c>
      <c r="BN389" s="1" t="str">
        <f t="shared" si="169"/>
        <v/>
      </c>
      <c r="BO389" s="1" t="str">
        <f t="shared" si="170"/>
        <v/>
      </c>
      <c r="BP389" s="1" t="str">
        <f t="shared" si="171"/>
        <v/>
      </c>
      <c r="BQ389" s="1" t="str">
        <f t="shared" si="172"/>
        <v/>
      </c>
      <c r="BR389" s="1" t="str">
        <f t="shared" si="173"/>
        <v/>
      </c>
      <c r="BS389" s="1" t="str">
        <f t="shared" si="174"/>
        <v/>
      </c>
      <c r="BT389" s="1" t="str">
        <f t="shared" si="175"/>
        <v/>
      </c>
      <c r="BU389" s="1" t="str">
        <f t="shared" si="176"/>
        <v/>
      </c>
      <c r="BV389" s="1" t="str">
        <f t="shared" si="177"/>
        <v/>
      </c>
      <c r="BW389" s="1" t="str">
        <f t="shared" si="178"/>
        <v/>
      </c>
      <c r="BX389" s="1" t="str">
        <f t="shared" si="179"/>
        <v/>
      </c>
      <c r="BY389" s="1" t="str">
        <f t="shared" si="180"/>
        <v/>
      </c>
      <c r="BZ389" s="1" t="str">
        <f t="shared" si="181"/>
        <v/>
      </c>
      <c r="CA389" s="1" t="str">
        <f t="shared" si="182"/>
        <v/>
      </c>
      <c r="CB389" s="1" t="str">
        <f t="shared" si="183"/>
        <v/>
      </c>
      <c r="CC389" s="1" t="str">
        <f t="shared" si="184"/>
        <v/>
      </c>
      <c r="CD389" s="1" t="str">
        <f t="shared" si="185"/>
        <v/>
      </c>
      <c r="CE389" s="1" t="str">
        <f t="shared" si="186"/>
        <v/>
      </c>
      <c r="CF389" s="1" t="str">
        <f t="shared" si="187"/>
        <v/>
      </c>
      <c r="CG389" s="1" t="str">
        <f t="shared" si="188"/>
        <v/>
      </c>
      <c r="CH389" s="1" t="str">
        <f t="shared" si="188"/>
        <v/>
      </c>
      <c r="CI389" s="1" t="str">
        <f t="shared" si="188"/>
        <v/>
      </c>
    </row>
    <row r="390" spans="49:87" hidden="1" x14ac:dyDescent="0.2">
      <c r="AW390" s="1">
        <v>11</v>
      </c>
      <c r="AX390" s="1" t="str">
        <f t="shared" si="154"/>
        <v/>
      </c>
      <c r="AY390" s="1" t="str">
        <f t="shared" si="154"/>
        <v/>
      </c>
      <c r="AZ390" s="1" t="str">
        <f t="shared" si="155"/>
        <v/>
      </c>
      <c r="BA390" s="1" t="str">
        <f t="shared" si="156"/>
        <v/>
      </c>
      <c r="BB390" s="1" t="str">
        <f t="shared" si="157"/>
        <v/>
      </c>
      <c r="BC390" s="1" t="str">
        <f t="shared" si="158"/>
        <v/>
      </c>
      <c r="BD390" s="1" t="str">
        <f t="shared" si="159"/>
        <v/>
      </c>
      <c r="BE390" s="1" t="str">
        <f t="shared" si="160"/>
        <v/>
      </c>
      <c r="BF390" s="1" t="str">
        <f t="shared" si="161"/>
        <v/>
      </c>
      <c r="BG390" s="1" t="str">
        <f t="shared" si="162"/>
        <v/>
      </c>
      <c r="BH390" s="1" t="str">
        <f t="shared" si="163"/>
        <v/>
      </c>
      <c r="BI390" s="1" t="str">
        <f t="shared" si="164"/>
        <v/>
      </c>
      <c r="BJ390" s="1" t="str">
        <f t="shared" si="165"/>
        <v/>
      </c>
      <c r="BK390" s="1" t="str">
        <f t="shared" si="166"/>
        <v/>
      </c>
      <c r="BL390" s="1" t="str">
        <f t="shared" si="167"/>
        <v/>
      </c>
      <c r="BM390" s="1" t="str">
        <f t="shared" si="168"/>
        <v/>
      </c>
      <c r="BN390" s="1" t="str">
        <f t="shared" si="169"/>
        <v/>
      </c>
      <c r="BO390" s="1" t="str">
        <f t="shared" si="170"/>
        <v/>
      </c>
      <c r="BP390" s="1" t="str">
        <f t="shared" si="171"/>
        <v/>
      </c>
      <c r="BQ390" s="1" t="str">
        <f t="shared" si="172"/>
        <v/>
      </c>
      <c r="BR390" s="1" t="str">
        <f t="shared" si="173"/>
        <v/>
      </c>
      <c r="BS390" s="1" t="str">
        <f t="shared" si="174"/>
        <v/>
      </c>
      <c r="BT390" s="1" t="str">
        <f t="shared" si="175"/>
        <v/>
      </c>
      <c r="BU390" s="1" t="str">
        <f t="shared" si="176"/>
        <v/>
      </c>
      <c r="BV390" s="1" t="str">
        <f t="shared" si="177"/>
        <v/>
      </c>
      <c r="BW390" s="1" t="str">
        <f t="shared" si="178"/>
        <v/>
      </c>
      <c r="BX390" s="1" t="str">
        <f t="shared" si="179"/>
        <v/>
      </c>
      <c r="BY390" s="1" t="str">
        <f t="shared" si="180"/>
        <v/>
      </c>
      <c r="BZ390" s="1" t="str">
        <f t="shared" si="181"/>
        <v/>
      </c>
      <c r="CA390" s="1" t="str">
        <f t="shared" si="182"/>
        <v/>
      </c>
      <c r="CB390" s="1" t="str">
        <f t="shared" si="183"/>
        <v/>
      </c>
      <c r="CC390" s="1" t="str">
        <f t="shared" si="184"/>
        <v/>
      </c>
      <c r="CD390" s="1" t="str">
        <f t="shared" si="185"/>
        <v/>
      </c>
      <c r="CE390" s="1" t="str">
        <f t="shared" si="186"/>
        <v/>
      </c>
      <c r="CF390" s="1" t="str">
        <f t="shared" si="187"/>
        <v/>
      </c>
      <c r="CG390" s="1" t="str">
        <f t="shared" si="188"/>
        <v/>
      </c>
      <c r="CH390" s="1" t="str">
        <f t="shared" si="188"/>
        <v/>
      </c>
      <c r="CI390" s="1" t="str">
        <f t="shared" si="188"/>
        <v/>
      </c>
    </row>
    <row r="391" spans="49:87" hidden="1" x14ac:dyDescent="0.2">
      <c r="AW391" s="1">
        <v>12</v>
      </c>
      <c r="AX391" s="1" t="str">
        <f t="shared" si="154"/>
        <v/>
      </c>
      <c r="AY391" s="1" t="str">
        <f t="shared" si="154"/>
        <v/>
      </c>
      <c r="AZ391" s="1" t="str">
        <f t="shared" si="155"/>
        <v/>
      </c>
      <c r="BA391" s="1" t="str">
        <f t="shared" si="156"/>
        <v/>
      </c>
      <c r="BB391" s="1" t="str">
        <f t="shared" si="157"/>
        <v/>
      </c>
      <c r="BC391" s="1" t="str">
        <f t="shared" si="158"/>
        <v/>
      </c>
      <c r="BD391" s="1" t="str">
        <f t="shared" si="159"/>
        <v/>
      </c>
      <c r="BE391" s="1" t="str">
        <f t="shared" si="160"/>
        <v/>
      </c>
      <c r="BF391" s="1" t="str">
        <f t="shared" si="161"/>
        <v/>
      </c>
      <c r="BG391" s="1" t="str">
        <f t="shared" si="162"/>
        <v/>
      </c>
      <c r="BH391" s="1" t="str">
        <f t="shared" si="163"/>
        <v/>
      </c>
      <c r="BI391" s="1" t="str">
        <f t="shared" si="164"/>
        <v/>
      </c>
      <c r="BJ391" s="1" t="str">
        <f t="shared" si="165"/>
        <v/>
      </c>
      <c r="BK391" s="1" t="str">
        <f t="shared" si="166"/>
        <v/>
      </c>
      <c r="BL391" s="1" t="str">
        <f t="shared" si="167"/>
        <v/>
      </c>
      <c r="BM391" s="1" t="str">
        <f t="shared" si="168"/>
        <v/>
      </c>
      <c r="BN391" s="1" t="str">
        <f t="shared" si="169"/>
        <v/>
      </c>
      <c r="BO391" s="1" t="str">
        <f t="shared" si="170"/>
        <v/>
      </c>
      <c r="BP391" s="1" t="str">
        <f t="shared" si="171"/>
        <v/>
      </c>
      <c r="BQ391" s="1" t="str">
        <f t="shared" si="172"/>
        <v/>
      </c>
      <c r="BR391" s="1" t="str">
        <f t="shared" si="173"/>
        <v/>
      </c>
      <c r="BS391" s="1" t="str">
        <f t="shared" si="174"/>
        <v/>
      </c>
      <c r="BT391" s="1" t="str">
        <f t="shared" si="175"/>
        <v/>
      </c>
      <c r="BU391" s="1" t="str">
        <f t="shared" si="176"/>
        <v/>
      </c>
      <c r="BV391" s="1" t="str">
        <f t="shared" si="177"/>
        <v/>
      </c>
      <c r="BW391" s="1" t="str">
        <f t="shared" si="178"/>
        <v/>
      </c>
      <c r="BX391" s="1" t="str">
        <f t="shared" si="179"/>
        <v/>
      </c>
      <c r="BY391" s="1" t="str">
        <f t="shared" si="180"/>
        <v/>
      </c>
      <c r="BZ391" s="1" t="str">
        <f t="shared" si="181"/>
        <v/>
      </c>
      <c r="CA391" s="1" t="str">
        <f t="shared" si="182"/>
        <v/>
      </c>
      <c r="CB391" s="1" t="str">
        <f t="shared" si="183"/>
        <v/>
      </c>
      <c r="CC391" s="1" t="str">
        <f t="shared" si="184"/>
        <v/>
      </c>
      <c r="CD391" s="1" t="str">
        <f t="shared" si="185"/>
        <v/>
      </c>
      <c r="CE391" s="1" t="str">
        <f t="shared" si="186"/>
        <v/>
      </c>
      <c r="CF391" s="1" t="str">
        <f t="shared" si="187"/>
        <v/>
      </c>
      <c r="CG391" s="1" t="str">
        <f t="shared" si="188"/>
        <v/>
      </c>
      <c r="CH391" s="1" t="str">
        <f t="shared" si="188"/>
        <v/>
      </c>
      <c r="CI391" s="1" t="str">
        <f t="shared" si="188"/>
        <v/>
      </c>
    </row>
    <row r="392" spans="49:87" hidden="1" x14ac:dyDescent="0.2">
      <c r="AW392" s="1">
        <v>13</v>
      </c>
      <c r="AX392" s="1" t="str">
        <f t="shared" si="154"/>
        <v/>
      </c>
      <c r="AY392" s="1" t="str">
        <f t="shared" si="154"/>
        <v/>
      </c>
      <c r="AZ392" s="1" t="str">
        <f t="shared" si="155"/>
        <v/>
      </c>
      <c r="BA392" s="1" t="str">
        <f t="shared" si="156"/>
        <v/>
      </c>
      <c r="BB392" s="1" t="str">
        <f t="shared" si="157"/>
        <v/>
      </c>
      <c r="BC392" s="1" t="str">
        <f t="shared" si="158"/>
        <v/>
      </c>
      <c r="BD392" s="1" t="str">
        <f t="shared" si="159"/>
        <v/>
      </c>
      <c r="BE392" s="1" t="str">
        <f t="shared" si="160"/>
        <v/>
      </c>
      <c r="BF392" s="1" t="str">
        <f t="shared" si="161"/>
        <v/>
      </c>
      <c r="BG392" s="1" t="str">
        <f t="shared" si="162"/>
        <v/>
      </c>
      <c r="BH392" s="1" t="str">
        <f t="shared" si="163"/>
        <v/>
      </c>
      <c r="BI392" s="1" t="str">
        <f t="shared" si="164"/>
        <v/>
      </c>
      <c r="BJ392" s="1" t="str">
        <f t="shared" si="165"/>
        <v/>
      </c>
      <c r="BK392" s="1" t="str">
        <f t="shared" si="166"/>
        <v/>
      </c>
      <c r="BL392" s="1" t="str">
        <f t="shared" si="167"/>
        <v/>
      </c>
      <c r="BM392" s="1" t="str">
        <f t="shared" si="168"/>
        <v/>
      </c>
      <c r="BN392" s="1" t="str">
        <f t="shared" si="169"/>
        <v/>
      </c>
      <c r="BO392" s="1" t="str">
        <f t="shared" si="170"/>
        <v/>
      </c>
      <c r="BP392" s="1" t="str">
        <f t="shared" si="171"/>
        <v/>
      </c>
      <c r="BQ392" s="1" t="str">
        <f t="shared" si="172"/>
        <v/>
      </c>
      <c r="BR392" s="1" t="str">
        <f t="shared" si="173"/>
        <v/>
      </c>
      <c r="BS392" s="1" t="str">
        <f t="shared" si="174"/>
        <v/>
      </c>
      <c r="BT392" s="1" t="str">
        <f t="shared" si="175"/>
        <v/>
      </c>
      <c r="BU392" s="1" t="str">
        <f t="shared" si="176"/>
        <v/>
      </c>
      <c r="BV392" s="1" t="str">
        <f t="shared" si="177"/>
        <v/>
      </c>
      <c r="BW392" s="1" t="str">
        <f t="shared" si="178"/>
        <v/>
      </c>
      <c r="BX392" s="1" t="str">
        <f t="shared" si="179"/>
        <v/>
      </c>
      <c r="BY392" s="1" t="str">
        <f t="shared" si="180"/>
        <v/>
      </c>
      <c r="BZ392" s="1" t="str">
        <f t="shared" si="181"/>
        <v/>
      </c>
      <c r="CA392" s="1" t="str">
        <f t="shared" si="182"/>
        <v/>
      </c>
      <c r="CB392" s="1" t="str">
        <f t="shared" si="183"/>
        <v/>
      </c>
      <c r="CC392" s="1" t="str">
        <f t="shared" si="184"/>
        <v/>
      </c>
      <c r="CD392" s="1" t="str">
        <f t="shared" si="185"/>
        <v/>
      </c>
      <c r="CE392" s="1" t="str">
        <f t="shared" si="186"/>
        <v/>
      </c>
      <c r="CF392" s="1" t="str">
        <f t="shared" si="187"/>
        <v/>
      </c>
      <c r="CG392" s="1" t="str">
        <f t="shared" si="188"/>
        <v/>
      </c>
      <c r="CH392" s="1" t="str">
        <f t="shared" si="188"/>
        <v/>
      </c>
      <c r="CI392" s="1" t="str">
        <f t="shared" si="188"/>
        <v/>
      </c>
    </row>
    <row r="393" spans="49:87" hidden="1" x14ac:dyDescent="0.2">
      <c r="AW393" s="1">
        <v>14</v>
      </c>
      <c r="AX393" s="1" t="str">
        <f t="shared" si="154"/>
        <v/>
      </c>
      <c r="AY393" s="1" t="str">
        <f t="shared" si="154"/>
        <v/>
      </c>
      <c r="AZ393" s="1" t="str">
        <f t="shared" si="155"/>
        <v/>
      </c>
      <c r="BA393" s="1" t="str">
        <f t="shared" si="156"/>
        <v/>
      </c>
      <c r="BB393" s="1" t="str">
        <f t="shared" si="157"/>
        <v/>
      </c>
      <c r="BC393" s="1" t="str">
        <f t="shared" si="158"/>
        <v/>
      </c>
      <c r="BD393" s="1" t="str">
        <f t="shared" si="159"/>
        <v/>
      </c>
      <c r="BE393" s="1" t="str">
        <f t="shared" si="160"/>
        <v/>
      </c>
      <c r="BF393" s="1" t="str">
        <f t="shared" si="161"/>
        <v/>
      </c>
      <c r="BG393" s="1" t="str">
        <f t="shared" si="162"/>
        <v/>
      </c>
      <c r="BH393" s="1" t="str">
        <f t="shared" si="163"/>
        <v/>
      </c>
      <c r="BI393" s="1" t="str">
        <f t="shared" si="164"/>
        <v/>
      </c>
      <c r="BJ393" s="1" t="str">
        <f t="shared" si="165"/>
        <v/>
      </c>
      <c r="BK393" s="1" t="str">
        <f t="shared" si="166"/>
        <v/>
      </c>
      <c r="BL393" s="1" t="str">
        <f t="shared" si="167"/>
        <v/>
      </c>
      <c r="BM393" s="1" t="str">
        <f t="shared" si="168"/>
        <v/>
      </c>
      <c r="BN393" s="1" t="str">
        <f t="shared" si="169"/>
        <v/>
      </c>
      <c r="BO393" s="1" t="str">
        <f t="shared" si="170"/>
        <v/>
      </c>
      <c r="BP393" s="1" t="str">
        <f t="shared" si="171"/>
        <v/>
      </c>
      <c r="BQ393" s="1" t="str">
        <f t="shared" si="172"/>
        <v/>
      </c>
      <c r="BR393" s="1" t="str">
        <f t="shared" si="173"/>
        <v/>
      </c>
      <c r="BS393" s="1" t="str">
        <f t="shared" si="174"/>
        <v/>
      </c>
      <c r="BT393" s="1" t="str">
        <f t="shared" si="175"/>
        <v/>
      </c>
      <c r="BU393" s="1" t="str">
        <f t="shared" si="176"/>
        <v/>
      </c>
      <c r="BV393" s="1" t="str">
        <f t="shared" si="177"/>
        <v/>
      </c>
      <c r="BW393" s="1" t="str">
        <f t="shared" si="178"/>
        <v/>
      </c>
      <c r="BX393" s="1" t="str">
        <f t="shared" si="179"/>
        <v/>
      </c>
      <c r="BY393" s="1" t="str">
        <f t="shared" si="180"/>
        <v/>
      </c>
      <c r="BZ393" s="1" t="str">
        <f t="shared" si="181"/>
        <v/>
      </c>
      <c r="CA393" s="1" t="str">
        <f t="shared" si="182"/>
        <v/>
      </c>
      <c r="CB393" s="1" t="str">
        <f t="shared" si="183"/>
        <v/>
      </c>
      <c r="CC393" s="1" t="str">
        <f t="shared" si="184"/>
        <v/>
      </c>
      <c r="CD393" s="1" t="str">
        <f t="shared" si="185"/>
        <v/>
      </c>
      <c r="CE393" s="1" t="str">
        <f t="shared" si="186"/>
        <v/>
      </c>
      <c r="CF393" s="1" t="str">
        <f t="shared" si="187"/>
        <v/>
      </c>
      <c r="CG393" s="1" t="str">
        <f t="shared" si="188"/>
        <v/>
      </c>
      <c r="CH393" s="1" t="str">
        <f t="shared" si="188"/>
        <v/>
      </c>
      <c r="CI393" s="1" t="str">
        <f t="shared" si="188"/>
        <v/>
      </c>
    </row>
    <row r="394" spans="49:87" hidden="1" x14ac:dyDescent="0.2">
      <c r="AW394" s="1">
        <v>15</v>
      </c>
      <c r="AX394" s="1" t="str">
        <f t="shared" si="154"/>
        <v/>
      </c>
      <c r="AY394" s="1" t="str">
        <f t="shared" si="154"/>
        <v/>
      </c>
      <c r="AZ394" s="1" t="str">
        <f t="shared" si="155"/>
        <v/>
      </c>
      <c r="BA394" s="1" t="str">
        <f t="shared" si="156"/>
        <v/>
      </c>
      <c r="BB394" s="1" t="str">
        <f t="shared" si="157"/>
        <v/>
      </c>
      <c r="BC394" s="1" t="str">
        <f t="shared" si="158"/>
        <v/>
      </c>
      <c r="BD394" s="1" t="str">
        <f t="shared" si="159"/>
        <v/>
      </c>
      <c r="BE394" s="1" t="str">
        <f t="shared" si="160"/>
        <v/>
      </c>
      <c r="BF394" s="1" t="str">
        <f t="shared" si="161"/>
        <v/>
      </c>
      <c r="BG394" s="1" t="str">
        <f t="shared" si="162"/>
        <v/>
      </c>
      <c r="BH394" s="1" t="str">
        <f t="shared" si="163"/>
        <v/>
      </c>
      <c r="BI394" s="1" t="str">
        <f t="shared" si="164"/>
        <v/>
      </c>
      <c r="BJ394" s="1" t="str">
        <f t="shared" si="165"/>
        <v/>
      </c>
      <c r="BK394" s="1" t="str">
        <f t="shared" si="166"/>
        <v/>
      </c>
      <c r="BL394" s="1" t="str">
        <f t="shared" si="167"/>
        <v/>
      </c>
      <c r="BM394" s="1" t="str">
        <f t="shared" si="168"/>
        <v/>
      </c>
      <c r="BN394" s="1" t="str">
        <f t="shared" si="169"/>
        <v/>
      </c>
      <c r="BO394" s="1" t="str">
        <f t="shared" si="170"/>
        <v/>
      </c>
      <c r="BP394" s="1" t="str">
        <f t="shared" si="171"/>
        <v/>
      </c>
      <c r="BQ394" s="1" t="str">
        <f t="shared" si="172"/>
        <v/>
      </c>
      <c r="BR394" s="1" t="str">
        <f t="shared" si="173"/>
        <v/>
      </c>
      <c r="BS394" s="1" t="str">
        <f t="shared" si="174"/>
        <v/>
      </c>
      <c r="BT394" s="1" t="str">
        <f t="shared" si="175"/>
        <v/>
      </c>
      <c r="BU394" s="1" t="str">
        <f t="shared" si="176"/>
        <v/>
      </c>
      <c r="BV394" s="1" t="str">
        <f t="shared" si="177"/>
        <v/>
      </c>
      <c r="BW394" s="1" t="str">
        <f t="shared" si="178"/>
        <v/>
      </c>
      <c r="BX394" s="1" t="str">
        <f t="shared" si="179"/>
        <v/>
      </c>
      <c r="BY394" s="1" t="str">
        <f t="shared" si="180"/>
        <v/>
      </c>
      <c r="BZ394" s="1" t="str">
        <f t="shared" si="181"/>
        <v/>
      </c>
      <c r="CA394" s="1" t="str">
        <f t="shared" si="182"/>
        <v/>
      </c>
      <c r="CB394" s="1" t="str">
        <f t="shared" si="183"/>
        <v/>
      </c>
      <c r="CC394" s="1" t="str">
        <f t="shared" si="184"/>
        <v/>
      </c>
      <c r="CD394" s="1" t="str">
        <f t="shared" si="185"/>
        <v/>
      </c>
      <c r="CE394" s="1" t="str">
        <f t="shared" si="186"/>
        <v/>
      </c>
      <c r="CF394" s="1" t="str">
        <f t="shared" si="187"/>
        <v/>
      </c>
      <c r="CG394" s="1" t="str">
        <f t="shared" si="188"/>
        <v/>
      </c>
      <c r="CH394" s="1" t="str">
        <f t="shared" si="188"/>
        <v/>
      </c>
      <c r="CI394" s="1" t="str">
        <f t="shared" si="188"/>
        <v/>
      </c>
    </row>
    <row r="395" spans="49:87" hidden="1" x14ac:dyDescent="0.2">
      <c r="AW395" s="1">
        <v>16</v>
      </c>
      <c r="AX395" s="1" t="str">
        <f t="shared" si="154"/>
        <v/>
      </c>
      <c r="AY395" s="1" t="str">
        <f t="shared" si="154"/>
        <v/>
      </c>
      <c r="AZ395" s="1" t="str">
        <f t="shared" si="155"/>
        <v/>
      </c>
      <c r="BA395" s="1" t="str">
        <f t="shared" si="156"/>
        <v/>
      </c>
      <c r="BB395" s="1" t="str">
        <f t="shared" si="157"/>
        <v/>
      </c>
      <c r="BC395" s="1" t="str">
        <f t="shared" si="158"/>
        <v/>
      </c>
      <c r="BD395" s="1" t="str">
        <f t="shared" si="159"/>
        <v/>
      </c>
      <c r="BE395" s="1" t="str">
        <f t="shared" si="160"/>
        <v/>
      </c>
      <c r="BF395" s="1" t="str">
        <f t="shared" si="161"/>
        <v/>
      </c>
      <c r="BG395" s="1" t="str">
        <f t="shared" si="162"/>
        <v/>
      </c>
      <c r="BH395" s="1" t="str">
        <f t="shared" si="163"/>
        <v/>
      </c>
      <c r="BI395" s="1" t="str">
        <f t="shared" si="164"/>
        <v/>
      </c>
      <c r="BJ395" s="1" t="str">
        <f t="shared" si="165"/>
        <v/>
      </c>
      <c r="BK395" s="1" t="str">
        <f t="shared" si="166"/>
        <v/>
      </c>
      <c r="BL395" s="1" t="str">
        <f t="shared" si="167"/>
        <v/>
      </c>
      <c r="BM395" s="1" t="str">
        <f t="shared" si="168"/>
        <v/>
      </c>
      <c r="BN395" s="1" t="str">
        <f t="shared" si="169"/>
        <v/>
      </c>
      <c r="BO395" s="1" t="str">
        <f t="shared" si="170"/>
        <v/>
      </c>
      <c r="BP395" s="1" t="str">
        <f t="shared" si="171"/>
        <v/>
      </c>
      <c r="BQ395" s="1" t="str">
        <f t="shared" si="172"/>
        <v/>
      </c>
      <c r="BR395" s="1" t="str">
        <f t="shared" si="173"/>
        <v/>
      </c>
      <c r="BS395" s="1" t="str">
        <f t="shared" si="174"/>
        <v/>
      </c>
      <c r="BT395" s="1" t="str">
        <f t="shared" si="175"/>
        <v/>
      </c>
      <c r="BU395" s="1" t="str">
        <f t="shared" si="176"/>
        <v/>
      </c>
      <c r="BV395" s="1" t="str">
        <f t="shared" si="177"/>
        <v/>
      </c>
      <c r="BW395" s="1" t="str">
        <f t="shared" si="178"/>
        <v/>
      </c>
      <c r="BX395" s="1" t="str">
        <f t="shared" si="179"/>
        <v/>
      </c>
      <c r="BY395" s="1" t="str">
        <f t="shared" si="180"/>
        <v/>
      </c>
      <c r="BZ395" s="1" t="str">
        <f t="shared" si="181"/>
        <v/>
      </c>
      <c r="CA395" s="1" t="str">
        <f t="shared" si="182"/>
        <v/>
      </c>
      <c r="CB395" s="1" t="str">
        <f t="shared" si="183"/>
        <v/>
      </c>
      <c r="CC395" s="1" t="str">
        <f t="shared" si="184"/>
        <v/>
      </c>
      <c r="CD395" s="1" t="str">
        <f t="shared" si="185"/>
        <v/>
      </c>
      <c r="CE395" s="1" t="str">
        <f t="shared" si="186"/>
        <v/>
      </c>
      <c r="CF395" s="1" t="str">
        <f t="shared" si="187"/>
        <v/>
      </c>
      <c r="CG395" s="1" t="str">
        <f t="shared" si="188"/>
        <v/>
      </c>
      <c r="CH395" s="1" t="str">
        <f t="shared" si="188"/>
        <v/>
      </c>
      <c r="CI395" s="1" t="str">
        <f t="shared" si="188"/>
        <v/>
      </c>
    </row>
    <row r="396" spans="49:87" hidden="1" x14ac:dyDescent="0.2">
      <c r="AW396" s="1">
        <v>17</v>
      </c>
      <c r="AX396" s="1" t="str">
        <f t="shared" si="154"/>
        <v/>
      </c>
      <c r="AY396" s="1" t="str">
        <f t="shared" si="154"/>
        <v/>
      </c>
      <c r="AZ396" s="1" t="str">
        <f t="shared" si="155"/>
        <v/>
      </c>
      <c r="BA396" s="1" t="str">
        <f t="shared" si="156"/>
        <v/>
      </c>
      <c r="BB396" s="1" t="str">
        <f t="shared" si="157"/>
        <v/>
      </c>
      <c r="BC396" s="1" t="str">
        <f t="shared" si="158"/>
        <v/>
      </c>
      <c r="BD396" s="1" t="str">
        <f t="shared" si="159"/>
        <v/>
      </c>
      <c r="BE396" s="1" t="str">
        <f t="shared" si="160"/>
        <v/>
      </c>
      <c r="BF396" s="1" t="str">
        <f t="shared" si="161"/>
        <v/>
      </c>
      <c r="BG396" s="1" t="str">
        <f t="shared" si="162"/>
        <v/>
      </c>
      <c r="BH396" s="1" t="str">
        <f t="shared" si="163"/>
        <v/>
      </c>
      <c r="BI396" s="1" t="str">
        <f t="shared" si="164"/>
        <v/>
      </c>
      <c r="BJ396" s="1" t="str">
        <f t="shared" si="165"/>
        <v/>
      </c>
      <c r="BK396" s="1" t="str">
        <f t="shared" si="166"/>
        <v/>
      </c>
      <c r="BL396" s="1" t="str">
        <f t="shared" si="167"/>
        <v/>
      </c>
      <c r="BM396" s="1" t="str">
        <f t="shared" si="168"/>
        <v/>
      </c>
      <c r="BN396" s="1" t="str">
        <f t="shared" si="169"/>
        <v/>
      </c>
      <c r="BO396" s="1" t="str">
        <f t="shared" si="170"/>
        <v/>
      </c>
      <c r="BP396" s="1" t="str">
        <f t="shared" si="171"/>
        <v/>
      </c>
      <c r="BQ396" s="1" t="str">
        <f t="shared" si="172"/>
        <v/>
      </c>
      <c r="BR396" s="1" t="str">
        <f t="shared" si="173"/>
        <v/>
      </c>
      <c r="BS396" s="1" t="str">
        <f t="shared" si="174"/>
        <v/>
      </c>
      <c r="BT396" s="1" t="str">
        <f t="shared" si="175"/>
        <v/>
      </c>
      <c r="BU396" s="1" t="str">
        <f t="shared" si="176"/>
        <v/>
      </c>
      <c r="BV396" s="1" t="str">
        <f t="shared" si="177"/>
        <v/>
      </c>
      <c r="BW396" s="1" t="str">
        <f t="shared" si="178"/>
        <v/>
      </c>
      <c r="BX396" s="1" t="str">
        <f t="shared" si="179"/>
        <v/>
      </c>
      <c r="BY396" s="1" t="str">
        <f t="shared" si="180"/>
        <v/>
      </c>
      <c r="BZ396" s="1" t="str">
        <f t="shared" si="181"/>
        <v/>
      </c>
      <c r="CA396" s="1" t="str">
        <f t="shared" si="182"/>
        <v/>
      </c>
      <c r="CB396" s="1" t="str">
        <f t="shared" si="183"/>
        <v/>
      </c>
      <c r="CC396" s="1" t="str">
        <f t="shared" si="184"/>
        <v/>
      </c>
      <c r="CD396" s="1" t="str">
        <f t="shared" si="185"/>
        <v/>
      </c>
      <c r="CE396" s="1" t="str">
        <f t="shared" si="186"/>
        <v/>
      </c>
      <c r="CF396" s="1" t="str">
        <f t="shared" si="187"/>
        <v/>
      </c>
      <c r="CG396" s="1" t="str">
        <f t="shared" si="188"/>
        <v/>
      </c>
      <c r="CH396" s="1" t="str">
        <f t="shared" si="188"/>
        <v/>
      </c>
      <c r="CI396" s="1" t="str">
        <f t="shared" si="188"/>
        <v/>
      </c>
    </row>
    <row r="397" spans="49:87" hidden="1" x14ac:dyDescent="0.2">
      <c r="AW397" s="1">
        <v>18</v>
      </c>
      <c r="AX397" s="1" t="str">
        <f t="shared" si="154"/>
        <v/>
      </c>
      <c r="AY397" s="1" t="str">
        <f t="shared" si="154"/>
        <v/>
      </c>
      <c r="AZ397" s="1" t="str">
        <f t="shared" si="155"/>
        <v/>
      </c>
      <c r="BA397" s="1" t="str">
        <f t="shared" si="156"/>
        <v/>
      </c>
      <c r="BB397" s="1" t="str">
        <f t="shared" si="157"/>
        <v/>
      </c>
      <c r="BC397" s="1" t="str">
        <f t="shared" si="158"/>
        <v/>
      </c>
      <c r="BD397" s="1" t="str">
        <f t="shared" si="159"/>
        <v/>
      </c>
      <c r="BE397" s="1" t="str">
        <f t="shared" si="160"/>
        <v/>
      </c>
      <c r="BF397" s="1" t="str">
        <f t="shared" si="161"/>
        <v/>
      </c>
      <c r="BG397" s="1" t="str">
        <f t="shared" si="162"/>
        <v/>
      </c>
      <c r="BH397" s="1" t="str">
        <f t="shared" si="163"/>
        <v/>
      </c>
      <c r="BI397" s="1" t="str">
        <f t="shared" si="164"/>
        <v/>
      </c>
      <c r="BJ397" s="1" t="str">
        <f t="shared" si="165"/>
        <v/>
      </c>
      <c r="BK397" s="1" t="str">
        <f t="shared" si="166"/>
        <v/>
      </c>
      <c r="BL397" s="1" t="str">
        <f t="shared" si="167"/>
        <v/>
      </c>
      <c r="BM397" s="1" t="str">
        <f t="shared" si="168"/>
        <v/>
      </c>
      <c r="BN397" s="1" t="str">
        <f t="shared" si="169"/>
        <v/>
      </c>
      <c r="BO397" s="1" t="str">
        <f t="shared" si="170"/>
        <v/>
      </c>
      <c r="BP397" s="1" t="str">
        <f t="shared" si="171"/>
        <v/>
      </c>
      <c r="BQ397" s="1" t="str">
        <f t="shared" si="172"/>
        <v/>
      </c>
      <c r="BR397" s="1" t="str">
        <f t="shared" si="173"/>
        <v/>
      </c>
      <c r="BS397" s="1" t="str">
        <f t="shared" si="174"/>
        <v/>
      </c>
      <c r="BT397" s="1" t="str">
        <f t="shared" si="175"/>
        <v/>
      </c>
      <c r="BU397" s="1" t="str">
        <f t="shared" si="176"/>
        <v/>
      </c>
      <c r="BV397" s="1" t="str">
        <f t="shared" si="177"/>
        <v/>
      </c>
      <c r="BW397" s="1" t="str">
        <f t="shared" si="178"/>
        <v/>
      </c>
      <c r="BX397" s="1" t="str">
        <f t="shared" si="179"/>
        <v/>
      </c>
      <c r="BY397" s="1" t="str">
        <f t="shared" si="180"/>
        <v/>
      </c>
      <c r="BZ397" s="1" t="str">
        <f t="shared" si="181"/>
        <v/>
      </c>
      <c r="CA397" s="1" t="str">
        <f t="shared" si="182"/>
        <v/>
      </c>
      <c r="CB397" s="1" t="str">
        <f t="shared" si="183"/>
        <v/>
      </c>
      <c r="CC397" s="1" t="str">
        <f t="shared" si="184"/>
        <v/>
      </c>
      <c r="CD397" s="1" t="str">
        <f t="shared" si="185"/>
        <v/>
      </c>
      <c r="CE397" s="1" t="str">
        <f t="shared" si="186"/>
        <v/>
      </c>
      <c r="CF397" s="1" t="str">
        <f t="shared" si="187"/>
        <v/>
      </c>
      <c r="CG397" s="1" t="str">
        <f t="shared" si="188"/>
        <v/>
      </c>
      <c r="CH397" s="1" t="str">
        <f t="shared" si="188"/>
        <v/>
      </c>
      <c r="CI397" s="1" t="str">
        <f t="shared" si="188"/>
        <v/>
      </c>
    </row>
    <row r="398" spans="49:87" hidden="1" x14ac:dyDescent="0.2">
      <c r="AW398" s="1">
        <v>19</v>
      </c>
      <c r="AX398" s="1" t="str">
        <f t="shared" si="154"/>
        <v/>
      </c>
      <c r="AY398" s="1" t="str">
        <f t="shared" si="154"/>
        <v/>
      </c>
      <c r="AZ398" s="1" t="str">
        <f t="shared" si="155"/>
        <v/>
      </c>
      <c r="BA398" s="1" t="str">
        <f t="shared" si="156"/>
        <v/>
      </c>
      <c r="BB398" s="1" t="str">
        <f t="shared" si="157"/>
        <v/>
      </c>
      <c r="BC398" s="1" t="str">
        <f t="shared" si="158"/>
        <v/>
      </c>
      <c r="BD398" s="1" t="str">
        <f t="shared" si="159"/>
        <v/>
      </c>
      <c r="BE398" s="1" t="str">
        <f t="shared" si="160"/>
        <v/>
      </c>
      <c r="BF398" s="1" t="str">
        <f t="shared" si="161"/>
        <v/>
      </c>
      <c r="BG398" s="1" t="str">
        <f t="shared" si="162"/>
        <v/>
      </c>
      <c r="BH398" s="1" t="str">
        <f t="shared" si="163"/>
        <v/>
      </c>
      <c r="BI398" s="1" t="str">
        <f t="shared" si="164"/>
        <v/>
      </c>
      <c r="BJ398" s="1" t="str">
        <f t="shared" si="165"/>
        <v/>
      </c>
      <c r="BK398" s="1" t="str">
        <f t="shared" si="166"/>
        <v/>
      </c>
      <c r="BL398" s="1" t="str">
        <f t="shared" si="167"/>
        <v/>
      </c>
      <c r="BM398" s="1" t="str">
        <f t="shared" si="168"/>
        <v/>
      </c>
      <c r="BN398" s="1" t="str">
        <f t="shared" si="169"/>
        <v/>
      </c>
      <c r="BO398" s="1" t="str">
        <f t="shared" si="170"/>
        <v/>
      </c>
      <c r="BP398" s="1" t="str">
        <f t="shared" si="171"/>
        <v/>
      </c>
      <c r="BQ398" s="1" t="str">
        <f t="shared" si="172"/>
        <v/>
      </c>
      <c r="BR398" s="1" t="str">
        <f t="shared" si="173"/>
        <v/>
      </c>
      <c r="BS398" s="1" t="str">
        <f t="shared" si="174"/>
        <v/>
      </c>
      <c r="BT398" s="1" t="str">
        <f t="shared" si="175"/>
        <v/>
      </c>
      <c r="BU398" s="1" t="str">
        <f t="shared" si="176"/>
        <v/>
      </c>
      <c r="BV398" s="1" t="str">
        <f t="shared" si="177"/>
        <v/>
      </c>
      <c r="BW398" s="1" t="str">
        <f t="shared" si="178"/>
        <v/>
      </c>
      <c r="BX398" s="1" t="str">
        <f t="shared" si="179"/>
        <v/>
      </c>
      <c r="BY398" s="1" t="str">
        <f t="shared" si="180"/>
        <v/>
      </c>
      <c r="BZ398" s="1" t="str">
        <f t="shared" si="181"/>
        <v/>
      </c>
      <c r="CA398" s="1" t="str">
        <f t="shared" si="182"/>
        <v/>
      </c>
      <c r="CB398" s="1" t="str">
        <f t="shared" si="183"/>
        <v/>
      </c>
      <c r="CC398" s="1" t="str">
        <f t="shared" si="184"/>
        <v/>
      </c>
      <c r="CD398" s="1" t="str">
        <f t="shared" si="185"/>
        <v/>
      </c>
      <c r="CE398" s="1" t="str">
        <f t="shared" si="186"/>
        <v/>
      </c>
      <c r="CF398" s="1" t="str">
        <f t="shared" si="187"/>
        <v/>
      </c>
      <c r="CG398" s="1" t="str">
        <f t="shared" si="188"/>
        <v/>
      </c>
      <c r="CH398" s="1" t="str">
        <f t="shared" si="188"/>
        <v/>
      </c>
      <c r="CI398" s="1" t="str">
        <f t="shared" si="188"/>
        <v/>
      </c>
    </row>
    <row r="399" spans="49:87" hidden="1" x14ac:dyDescent="0.2">
      <c r="AW399" s="1">
        <v>20</v>
      </c>
      <c r="AX399" s="1" t="str">
        <f t="shared" si="154"/>
        <v/>
      </c>
      <c r="AY399" s="1" t="str">
        <f t="shared" si="154"/>
        <v/>
      </c>
      <c r="AZ399" s="1" t="str">
        <f t="shared" si="155"/>
        <v/>
      </c>
      <c r="BA399" s="1" t="str">
        <f t="shared" si="156"/>
        <v/>
      </c>
      <c r="BB399" s="1" t="str">
        <f t="shared" si="157"/>
        <v/>
      </c>
      <c r="BC399" s="1" t="str">
        <f t="shared" si="158"/>
        <v/>
      </c>
      <c r="BD399" s="1" t="str">
        <f t="shared" si="159"/>
        <v/>
      </c>
      <c r="BE399" s="1" t="str">
        <f t="shared" si="160"/>
        <v/>
      </c>
      <c r="BF399" s="1" t="str">
        <f t="shared" si="161"/>
        <v/>
      </c>
      <c r="BG399" s="1" t="str">
        <f t="shared" si="162"/>
        <v/>
      </c>
      <c r="BH399" s="1" t="str">
        <f t="shared" si="163"/>
        <v/>
      </c>
      <c r="BI399" s="1" t="str">
        <f t="shared" si="164"/>
        <v/>
      </c>
      <c r="BJ399" s="1" t="str">
        <f t="shared" si="165"/>
        <v/>
      </c>
      <c r="BK399" s="1" t="str">
        <f t="shared" si="166"/>
        <v/>
      </c>
      <c r="BL399" s="1" t="str">
        <f t="shared" si="167"/>
        <v/>
      </c>
      <c r="BM399" s="1" t="str">
        <f t="shared" si="168"/>
        <v/>
      </c>
      <c r="BN399" s="1" t="str">
        <f t="shared" si="169"/>
        <v/>
      </c>
      <c r="BO399" s="1" t="str">
        <f t="shared" si="170"/>
        <v/>
      </c>
      <c r="BP399" s="1" t="str">
        <f t="shared" si="171"/>
        <v/>
      </c>
      <c r="BQ399" s="1" t="str">
        <f t="shared" si="172"/>
        <v/>
      </c>
      <c r="BR399" s="1" t="str">
        <f t="shared" si="173"/>
        <v/>
      </c>
      <c r="BS399" s="1" t="str">
        <f t="shared" si="174"/>
        <v/>
      </c>
      <c r="BT399" s="1" t="str">
        <f t="shared" si="175"/>
        <v/>
      </c>
      <c r="BU399" s="1" t="str">
        <f t="shared" si="176"/>
        <v/>
      </c>
      <c r="BV399" s="1" t="str">
        <f t="shared" si="177"/>
        <v/>
      </c>
      <c r="BW399" s="1" t="str">
        <f t="shared" si="178"/>
        <v/>
      </c>
      <c r="BX399" s="1" t="str">
        <f t="shared" si="179"/>
        <v/>
      </c>
      <c r="BY399" s="1" t="str">
        <f t="shared" si="180"/>
        <v/>
      </c>
      <c r="BZ399" s="1" t="str">
        <f t="shared" si="181"/>
        <v/>
      </c>
      <c r="CA399" s="1" t="str">
        <f t="shared" si="182"/>
        <v/>
      </c>
      <c r="CB399" s="1" t="str">
        <f t="shared" si="183"/>
        <v/>
      </c>
      <c r="CC399" s="1" t="str">
        <f t="shared" si="184"/>
        <v/>
      </c>
      <c r="CD399" s="1" t="str">
        <f t="shared" si="185"/>
        <v/>
      </c>
      <c r="CE399" s="1" t="str">
        <f t="shared" si="186"/>
        <v/>
      </c>
      <c r="CF399" s="1" t="str">
        <f t="shared" si="187"/>
        <v/>
      </c>
      <c r="CG399" s="1" t="str">
        <f t="shared" si="188"/>
        <v/>
      </c>
      <c r="CH399" s="1" t="str">
        <f t="shared" si="188"/>
        <v/>
      </c>
      <c r="CI399" s="1" t="str">
        <f t="shared" si="188"/>
        <v/>
      </c>
    </row>
    <row r="400" spans="49:87" hidden="1" x14ac:dyDescent="0.2">
      <c r="AW400" s="1">
        <v>21</v>
      </c>
      <c r="AX400" s="1" t="str">
        <f t="shared" ref="AX400:AY419" si="189">TEXT(AX298,"dd/mm/yyyy")</f>
        <v/>
      </c>
      <c r="AY400" s="1" t="str">
        <f t="shared" si="189"/>
        <v/>
      </c>
      <c r="AZ400" s="1" t="str">
        <f t="shared" si="155"/>
        <v/>
      </c>
      <c r="BA400" s="1" t="str">
        <f t="shared" si="156"/>
        <v/>
      </c>
      <c r="BB400" s="1" t="str">
        <f t="shared" si="157"/>
        <v/>
      </c>
      <c r="BC400" s="1" t="str">
        <f t="shared" si="158"/>
        <v/>
      </c>
      <c r="BD400" s="1" t="str">
        <f t="shared" si="159"/>
        <v/>
      </c>
      <c r="BE400" s="1" t="str">
        <f t="shared" si="160"/>
        <v/>
      </c>
      <c r="BF400" s="1" t="str">
        <f t="shared" si="161"/>
        <v/>
      </c>
      <c r="BG400" s="1" t="str">
        <f t="shared" si="162"/>
        <v/>
      </c>
      <c r="BH400" s="1" t="str">
        <f t="shared" si="163"/>
        <v/>
      </c>
      <c r="BI400" s="1" t="str">
        <f t="shared" si="164"/>
        <v/>
      </c>
      <c r="BJ400" s="1" t="str">
        <f t="shared" si="165"/>
        <v/>
      </c>
      <c r="BK400" s="1" t="str">
        <f t="shared" si="166"/>
        <v/>
      </c>
      <c r="BL400" s="1" t="str">
        <f t="shared" si="167"/>
        <v/>
      </c>
      <c r="BM400" s="1" t="str">
        <f t="shared" si="168"/>
        <v/>
      </c>
      <c r="BN400" s="1" t="str">
        <f t="shared" si="169"/>
        <v/>
      </c>
      <c r="BO400" s="1" t="str">
        <f t="shared" si="170"/>
        <v/>
      </c>
      <c r="BP400" s="1" t="str">
        <f t="shared" si="171"/>
        <v/>
      </c>
      <c r="BQ400" s="1" t="str">
        <f t="shared" si="172"/>
        <v/>
      </c>
      <c r="BR400" s="1" t="str">
        <f t="shared" si="173"/>
        <v/>
      </c>
      <c r="BS400" s="1" t="str">
        <f t="shared" si="174"/>
        <v/>
      </c>
      <c r="BT400" s="1" t="str">
        <f t="shared" si="175"/>
        <v/>
      </c>
      <c r="BU400" s="1" t="str">
        <f t="shared" si="176"/>
        <v/>
      </c>
      <c r="BV400" s="1" t="str">
        <f t="shared" si="177"/>
        <v/>
      </c>
      <c r="BW400" s="1" t="str">
        <f t="shared" si="178"/>
        <v/>
      </c>
      <c r="BX400" s="1" t="str">
        <f t="shared" si="179"/>
        <v/>
      </c>
      <c r="BY400" s="1" t="str">
        <f t="shared" si="180"/>
        <v/>
      </c>
      <c r="BZ400" s="1" t="str">
        <f t="shared" si="181"/>
        <v/>
      </c>
      <c r="CA400" s="1" t="str">
        <f t="shared" si="182"/>
        <v/>
      </c>
      <c r="CB400" s="1" t="str">
        <f t="shared" si="183"/>
        <v/>
      </c>
      <c r="CC400" s="1" t="str">
        <f t="shared" si="184"/>
        <v/>
      </c>
      <c r="CD400" s="1" t="str">
        <f t="shared" si="185"/>
        <v/>
      </c>
      <c r="CE400" s="1" t="str">
        <f t="shared" si="186"/>
        <v/>
      </c>
      <c r="CF400" s="1" t="str">
        <f t="shared" si="187"/>
        <v/>
      </c>
      <c r="CG400" s="1" t="str">
        <f t="shared" si="188"/>
        <v/>
      </c>
      <c r="CH400" s="1" t="str">
        <f t="shared" si="188"/>
        <v/>
      </c>
      <c r="CI400" s="1" t="str">
        <f t="shared" si="188"/>
        <v/>
      </c>
    </row>
    <row r="401" spans="49:87" hidden="1" x14ac:dyDescent="0.2">
      <c r="AW401" s="1">
        <v>22</v>
      </c>
      <c r="AX401" s="1" t="str">
        <f t="shared" si="189"/>
        <v/>
      </c>
      <c r="AY401" s="1" t="str">
        <f t="shared" si="189"/>
        <v/>
      </c>
      <c r="AZ401" s="1" t="str">
        <f t="shared" si="155"/>
        <v/>
      </c>
      <c r="BA401" s="1" t="str">
        <f t="shared" si="156"/>
        <v/>
      </c>
      <c r="BB401" s="1" t="str">
        <f t="shared" si="157"/>
        <v/>
      </c>
      <c r="BC401" s="1" t="str">
        <f t="shared" si="158"/>
        <v/>
      </c>
      <c r="BD401" s="1" t="str">
        <f t="shared" si="159"/>
        <v/>
      </c>
      <c r="BE401" s="1" t="str">
        <f t="shared" si="160"/>
        <v/>
      </c>
      <c r="BF401" s="1" t="str">
        <f t="shared" si="161"/>
        <v/>
      </c>
      <c r="BG401" s="1" t="str">
        <f t="shared" si="162"/>
        <v/>
      </c>
      <c r="BH401" s="1" t="str">
        <f t="shared" si="163"/>
        <v/>
      </c>
      <c r="BI401" s="1" t="str">
        <f t="shared" si="164"/>
        <v/>
      </c>
      <c r="BJ401" s="1" t="str">
        <f t="shared" si="165"/>
        <v/>
      </c>
      <c r="BK401" s="1" t="str">
        <f t="shared" si="166"/>
        <v/>
      </c>
      <c r="BL401" s="1" t="str">
        <f t="shared" si="167"/>
        <v/>
      </c>
      <c r="BM401" s="1" t="str">
        <f t="shared" si="168"/>
        <v/>
      </c>
      <c r="BN401" s="1" t="str">
        <f t="shared" si="169"/>
        <v/>
      </c>
      <c r="BO401" s="1" t="str">
        <f t="shared" si="170"/>
        <v/>
      </c>
      <c r="BP401" s="1" t="str">
        <f t="shared" si="171"/>
        <v/>
      </c>
      <c r="BQ401" s="1" t="str">
        <f t="shared" si="172"/>
        <v/>
      </c>
      <c r="BR401" s="1" t="str">
        <f t="shared" si="173"/>
        <v/>
      </c>
      <c r="BS401" s="1" t="str">
        <f t="shared" si="174"/>
        <v/>
      </c>
      <c r="BT401" s="1" t="str">
        <f t="shared" si="175"/>
        <v/>
      </c>
      <c r="BU401" s="1" t="str">
        <f t="shared" si="176"/>
        <v/>
      </c>
      <c r="BV401" s="1" t="str">
        <f t="shared" si="177"/>
        <v/>
      </c>
      <c r="BW401" s="1" t="str">
        <f t="shared" si="178"/>
        <v/>
      </c>
      <c r="BX401" s="1" t="str">
        <f t="shared" si="179"/>
        <v/>
      </c>
      <c r="BY401" s="1" t="str">
        <f t="shared" si="180"/>
        <v/>
      </c>
      <c r="BZ401" s="1" t="str">
        <f t="shared" si="181"/>
        <v/>
      </c>
      <c r="CA401" s="1" t="str">
        <f t="shared" si="182"/>
        <v/>
      </c>
      <c r="CB401" s="1" t="str">
        <f t="shared" si="183"/>
        <v/>
      </c>
      <c r="CC401" s="1" t="str">
        <f t="shared" si="184"/>
        <v/>
      </c>
      <c r="CD401" s="1" t="str">
        <f t="shared" si="185"/>
        <v/>
      </c>
      <c r="CE401" s="1" t="str">
        <f t="shared" si="186"/>
        <v/>
      </c>
      <c r="CF401" s="1" t="str">
        <f t="shared" si="187"/>
        <v/>
      </c>
      <c r="CG401" s="1" t="str">
        <f t="shared" si="188"/>
        <v/>
      </c>
      <c r="CH401" s="1" t="str">
        <f t="shared" si="188"/>
        <v/>
      </c>
      <c r="CI401" s="1" t="str">
        <f t="shared" si="188"/>
        <v/>
      </c>
    </row>
    <row r="402" spans="49:87" hidden="1" x14ac:dyDescent="0.2">
      <c r="AW402" s="1">
        <v>23</v>
      </c>
      <c r="AX402" s="1" t="str">
        <f t="shared" si="189"/>
        <v/>
      </c>
      <c r="AY402" s="1" t="str">
        <f t="shared" si="189"/>
        <v/>
      </c>
      <c r="AZ402" s="1" t="str">
        <f t="shared" si="155"/>
        <v/>
      </c>
      <c r="BA402" s="1" t="str">
        <f t="shared" si="156"/>
        <v/>
      </c>
      <c r="BB402" s="1" t="str">
        <f t="shared" si="157"/>
        <v/>
      </c>
      <c r="BC402" s="1" t="str">
        <f t="shared" si="158"/>
        <v/>
      </c>
      <c r="BD402" s="1" t="str">
        <f t="shared" si="159"/>
        <v/>
      </c>
      <c r="BE402" s="1" t="str">
        <f t="shared" si="160"/>
        <v/>
      </c>
      <c r="BF402" s="1" t="str">
        <f t="shared" si="161"/>
        <v/>
      </c>
      <c r="BG402" s="1" t="str">
        <f t="shared" si="162"/>
        <v/>
      </c>
      <c r="BH402" s="1" t="str">
        <f t="shared" si="163"/>
        <v/>
      </c>
      <c r="BI402" s="1" t="str">
        <f t="shared" si="164"/>
        <v/>
      </c>
      <c r="BJ402" s="1" t="str">
        <f t="shared" si="165"/>
        <v/>
      </c>
      <c r="BK402" s="1" t="str">
        <f t="shared" si="166"/>
        <v/>
      </c>
      <c r="BL402" s="1" t="str">
        <f t="shared" si="167"/>
        <v/>
      </c>
      <c r="BM402" s="1" t="str">
        <f t="shared" si="168"/>
        <v/>
      </c>
      <c r="BN402" s="1" t="str">
        <f t="shared" si="169"/>
        <v/>
      </c>
      <c r="BO402" s="1" t="str">
        <f t="shared" si="170"/>
        <v/>
      </c>
      <c r="BP402" s="1" t="str">
        <f t="shared" si="171"/>
        <v/>
      </c>
      <c r="BQ402" s="1" t="str">
        <f t="shared" si="172"/>
        <v/>
      </c>
      <c r="BR402" s="1" t="str">
        <f t="shared" si="173"/>
        <v/>
      </c>
      <c r="BS402" s="1" t="str">
        <f t="shared" si="174"/>
        <v/>
      </c>
      <c r="BT402" s="1" t="str">
        <f t="shared" si="175"/>
        <v/>
      </c>
      <c r="BU402" s="1" t="str">
        <f t="shared" si="176"/>
        <v/>
      </c>
      <c r="BV402" s="1" t="str">
        <f t="shared" si="177"/>
        <v/>
      </c>
      <c r="BW402" s="1" t="str">
        <f t="shared" si="178"/>
        <v/>
      </c>
      <c r="BX402" s="1" t="str">
        <f t="shared" si="179"/>
        <v/>
      </c>
      <c r="BY402" s="1" t="str">
        <f t="shared" si="180"/>
        <v/>
      </c>
      <c r="BZ402" s="1" t="str">
        <f t="shared" si="181"/>
        <v/>
      </c>
      <c r="CA402" s="1" t="str">
        <f t="shared" si="182"/>
        <v/>
      </c>
      <c r="CB402" s="1" t="str">
        <f t="shared" si="183"/>
        <v/>
      </c>
      <c r="CC402" s="1" t="str">
        <f t="shared" si="184"/>
        <v/>
      </c>
      <c r="CD402" s="1" t="str">
        <f t="shared" si="185"/>
        <v/>
      </c>
      <c r="CE402" s="1" t="str">
        <f t="shared" si="186"/>
        <v/>
      </c>
      <c r="CF402" s="1" t="str">
        <f t="shared" si="187"/>
        <v/>
      </c>
      <c r="CG402" s="1" t="str">
        <f t="shared" si="188"/>
        <v/>
      </c>
      <c r="CH402" s="1" t="str">
        <f t="shared" si="188"/>
        <v/>
      </c>
      <c r="CI402" s="1" t="str">
        <f t="shared" si="188"/>
        <v/>
      </c>
    </row>
    <row r="403" spans="49:87" hidden="1" x14ac:dyDescent="0.2">
      <c r="AW403" s="1">
        <v>24</v>
      </c>
      <c r="AX403" s="1" t="str">
        <f t="shared" si="189"/>
        <v/>
      </c>
      <c r="AY403" s="1" t="str">
        <f t="shared" si="189"/>
        <v/>
      </c>
      <c r="AZ403" s="1" t="str">
        <f t="shared" si="155"/>
        <v/>
      </c>
      <c r="BA403" s="1" t="str">
        <f t="shared" si="156"/>
        <v/>
      </c>
      <c r="BB403" s="1" t="str">
        <f t="shared" si="157"/>
        <v/>
      </c>
      <c r="BC403" s="1" t="str">
        <f t="shared" si="158"/>
        <v/>
      </c>
      <c r="BD403" s="1" t="str">
        <f t="shared" si="159"/>
        <v/>
      </c>
      <c r="BE403" s="1" t="str">
        <f t="shared" si="160"/>
        <v/>
      </c>
      <c r="BF403" s="1" t="str">
        <f t="shared" si="161"/>
        <v/>
      </c>
      <c r="BG403" s="1" t="str">
        <f t="shared" si="162"/>
        <v/>
      </c>
      <c r="BH403" s="1" t="str">
        <f t="shared" si="163"/>
        <v/>
      </c>
      <c r="BI403" s="1" t="str">
        <f t="shared" si="164"/>
        <v/>
      </c>
      <c r="BJ403" s="1" t="str">
        <f t="shared" si="165"/>
        <v/>
      </c>
      <c r="BK403" s="1" t="str">
        <f t="shared" si="166"/>
        <v/>
      </c>
      <c r="BL403" s="1" t="str">
        <f t="shared" si="167"/>
        <v/>
      </c>
      <c r="BM403" s="1" t="str">
        <f t="shared" si="168"/>
        <v/>
      </c>
      <c r="BN403" s="1" t="str">
        <f t="shared" si="169"/>
        <v/>
      </c>
      <c r="BO403" s="1" t="str">
        <f t="shared" si="170"/>
        <v/>
      </c>
      <c r="BP403" s="1" t="str">
        <f t="shared" si="171"/>
        <v/>
      </c>
      <c r="BQ403" s="1" t="str">
        <f t="shared" si="172"/>
        <v/>
      </c>
      <c r="BR403" s="1" t="str">
        <f t="shared" si="173"/>
        <v/>
      </c>
      <c r="BS403" s="1" t="str">
        <f t="shared" si="174"/>
        <v/>
      </c>
      <c r="BT403" s="1" t="str">
        <f t="shared" si="175"/>
        <v/>
      </c>
      <c r="BU403" s="1" t="str">
        <f t="shared" si="176"/>
        <v/>
      </c>
      <c r="BV403" s="1" t="str">
        <f t="shared" si="177"/>
        <v/>
      </c>
      <c r="BW403" s="1" t="str">
        <f t="shared" si="178"/>
        <v/>
      </c>
      <c r="BX403" s="1" t="str">
        <f t="shared" si="179"/>
        <v/>
      </c>
      <c r="BY403" s="1" t="str">
        <f t="shared" si="180"/>
        <v/>
      </c>
      <c r="BZ403" s="1" t="str">
        <f t="shared" si="181"/>
        <v/>
      </c>
      <c r="CA403" s="1" t="str">
        <f t="shared" si="182"/>
        <v/>
      </c>
      <c r="CB403" s="1" t="str">
        <f t="shared" si="183"/>
        <v/>
      </c>
      <c r="CC403" s="1" t="str">
        <f t="shared" si="184"/>
        <v/>
      </c>
      <c r="CD403" s="1" t="str">
        <f t="shared" si="185"/>
        <v/>
      </c>
      <c r="CE403" s="1" t="str">
        <f t="shared" si="186"/>
        <v/>
      </c>
      <c r="CF403" s="1" t="str">
        <f t="shared" si="187"/>
        <v/>
      </c>
      <c r="CG403" s="1" t="str">
        <f t="shared" si="188"/>
        <v/>
      </c>
      <c r="CH403" s="1" t="str">
        <f t="shared" si="188"/>
        <v/>
      </c>
      <c r="CI403" s="1" t="str">
        <f t="shared" si="188"/>
        <v/>
      </c>
    </row>
    <row r="404" spans="49:87" hidden="1" x14ac:dyDescent="0.2">
      <c r="AW404" s="1">
        <v>25</v>
      </c>
      <c r="AX404" s="1" t="str">
        <f t="shared" si="189"/>
        <v/>
      </c>
      <c r="AY404" s="1" t="str">
        <f t="shared" si="189"/>
        <v/>
      </c>
      <c r="AZ404" s="1" t="str">
        <f t="shared" si="155"/>
        <v/>
      </c>
      <c r="BA404" s="1" t="str">
        <f t="shared" si="156"/>
        <v/>
      </c>
      <c r="BB404" s="1" t="str">
        <f t="shared" si="157"/>
        <v/>
      </c>
      <c r="BC404" s="1" t="str">
        <f t="shared" si="158"/>
        <v/>
      </c>
      <c r="BD404" s="1" t="str">
        <f t="shared" si="159"/>
        <v/>
      </c>
      <c r="BE404" s="1" t="str">
        <f t="shared" si="160"/>
        <v/>
      </c>
      <c r="BF404" s="1" t="str">
        <f t="shared" si="161"/>
        <v/>
      </c>
      <c r="BG404" s="1" t="str">
        <f t="shared" si="162"/>
        <v/>
      </c>
      <c r="BH404" s="1" t="str">
        <f t="shared" si="163"/>
        <v/>
      </c>
      <c r="BI404" s="1" t="str">
        <f t="shared" si="164"/>
        <v/>
      </c>
      <c r="BJ404" s="1" t="str">
        <f t="shared" si="165"/>
        <v/>
      </c>
      <c r="BK404" s="1" t="str">
        <f t="shared" si="166"/>
        <v/>
      </c>
      <c r="BL404" s="1" t="str">
        <f t="shared" si="167"/>
        <v/>
      </c>
      <c r="BM404" s="1" t="str">
        <f t="shared" si="168"/>
        <v/>
      </c>
      <c r="BN404" s="1" t="str">
        <f t="shared" si="169"/>
        <v/>
      </c>
      <c r="BO404" s="1" t="str">
        <f t="shared" si="170"/>
        <v/>
      </c>
      <c r="BP404" s="1" t="str">
        <f t="shared" si="171"/>
        <v/>
      </c>
      <c r="BQ404" s="1" t="str">
        <f t="shared" si="172"/>
        <v/>
      </c>
      <c r="BR404" s="1" t="str">
        <f t="shared" si="173"/>
        <v/>
      </c>
      <c r="BS404" s="1" t="str">
        <f t="shared" si="174"/>
        <v/>
      </c>
      <c r="BT404" s="1" t="str">
        <f t="shared" si="175"/>
        <v/>
      </c>
      <c r="BU404" s="1" t="str">
        <f t="shared" si="176"/>
        <v/>
      </c>
      <c r="BV404" s="1" t="str">
        <f t="shared" si="177"/>
        <v/>
      </c>
      <c r="BW404" s="1" t="str">
        <f t="shared" si="178"/>
        <v/>
      </c>
      <c r="BX404" s="1" t="str">
        <f t="shared" si="179"/>
        <v/>
      </c>
      <c r="BY404" s="1" t="str">
        <f t="shared" si="180"/>
        <v/>
      </c>
      <c r="BZ404" s="1" t="str">
        <f t="shared" si="181"/>
        <v/>
      </c>
      <c r="CA404" s="1" t="str">
        <f t="shared" si="182"/>
        <v/>
      </c>
      <c r="CB404" s="1" t="str">
        <f t="shared" si="183"/>
        <v/>
      </c>
      <c r="CC404" s="1" t="str">
        <f t="shared" si="184"/>
        <v/>
      </c>
      <c r="CD404" s="1" t="str">
        <f t="shared" si="185"/>
        <v/>
      </c>
      <c r="CE404" s="1" t="str">
        <f t="shared" si="186"/>
        <v/>
      </c>
      <c r="CF404" s="1" t="str">
        <f t="shared" si="187"/>
        <v/>
      </c>
      <c r="CG404" s="1" t="str">
        <f t="shared" si="188"/>
        <v/>
      </c>
      <c r="CH404" s="1" t="str">
        <f t="shared" si="188"/>
        <v/>
      </c>
      <c r="CI404" s="1" t="str">
        <f t="shared" si="188"/>
        <v/>
      </c>
    </row>
    <row r="405" spans="49:87" hidden="1" x14ac:dyDescent="0.2">
      <c r="AW405" s="1">
        <v>26</v>
      </c>
      <c r="AX405" s="1" t="str">
        <f t="shared" si="189"/>
        <v/>
      </c>
      <c r="AY405" s="1" t="str">
        <f t="shared" si="189"/>
        <v/>
      </c>
      <c r="AZ405" s="1" t="str">
        <f t="shared" si="155"/>
        <v/>
      </c>
      <c r="BA405" s="1" t="str">
        <f t="shared" si="156"/>
        <v/>
      </c>
      <c r="BB405" s="1" t="str">
        <f t="shared" si="157"/>
        <v/>
      </c>
      <c r="BC405" s="1" t="str">
        <f t="shared" si="158"/>
        <v/>
      </c>
      <c r="BD405" s="1" t="str">
        <f t="shared" si="159"/>
        <v/>
      </c>
      <c r="BE405" s="1" t="str">
        <f t="shared" si="160"/>
        <v/>
      </c>
      <c r="BF405" s="1" t="str">
        <f t="shared" si="161"/>
        <v/>
      </c>
      <c r="BG405" s="1" t="str">
        <f t="shared" si="162"/>
        <v/>
      </c>
      <c r="BH405" s="1" t="str">
        <f t="shared" si="163"/>
        <v/>
      </c>
      <c r="BI405" s="1" t="str">
        <f t="shared" si="164"/>
        <v/>
      </c>
      <c r="BJ405" s="1" t="str">
        <f t="shared" si="165"/>
        <v/>
      </c>
      <c r="BK405" s="1" t="str">
        <f t="shared" si="166"/>
        <v/>
      </c>
      <c r="BL405" s="1" t="str">
        <f t="shared" si="167"/>
        <v/>
      </c>
      <c r="BM405" s="1" t="str">
        <f t="shared" si="168"/>
        <v/>
      </c>
      <c r="BN405" s="1" t="str">
        <f t="shared" si="169"/>
        <v/>
      </c>
      <c r="BO405" s="1" t="str">
        <f t="shared" si="170"/>
        <v/>
      </c>
      <c r="BP405" s="1" t="str">
        <f t="shared" si="171"/>
        <v/>
      </c>
      <c r="BQ405" s="1" t="str">
        <f t="shared" si="172"/>
        <v/>
      </c>
      <c r="BR405" s="1" t="str">
        <f t="shared" si="173"/>
        <v/>
      </c>
      <c r="BS405" s="1" t="str">
        <f t="shared" si="174"/>
        <v/>
      </c>
      <c r="BT405" s="1" t="str">
        <f t="shared" si="175"/>
        <v/>
      </c>
      <c r="BU405" s="1" t="str">
        <f t="shared" si="176"/>
        <v/>
      </c>
      <c r="BV405" s="1" t="str">
        <f t="shared" si="177"/>
        <v/>
      </c>
      <c r="BW405" s="1" t="str">
        <f t="shared" si="178"/>
        <v/>
      </c>
      <c r="BX405" s="1" t="str">
        <f t="shared" si="179"/>
        <v/>
      </c>
      <c r="BY405" s="1" t="str">
        <f t="shared" si="180"/>
        <v/>
      </c>
      <c r="BZ405" s="1" t="str">
        <f t="shared" si="181"/>
        <v/>
      </c>
      <c r="CA405" s="1" t="str">
        <f t="shared" si="182"/>
        <v/>
      </c>
      <c r="CB405" s="1" t="str">
        <f t="shared" si="183"/>
        <v/>
      </c>
      <c r="CC405" s="1" t="str">
        <f t="shared" si="184"/>
        <v/>
      </c>
      <c r="CD405" s="1" t="str">
        <f t="shared" si="185"/>
        <v/>
      </c>
      <c r="CE405" s="1" t="str">
        <f t="shared" si="186"/>
        <v/>
      </c>
      <c r="CF405" s="1" t="str">
        <f t="shared" si="187"/>
        <v/>
      </c>
      <c r="CG405" s="1" t="str">
        <f t="shared" si="188"/>
        <v/>
      </c>
      <c r="CH405" s="1" t="str">
        <f t="shared" si="188"/>
        <v/>
      </c>
      <c r="CI405" s="1" t="str">
        <f t="shared" si="188"/>
        <v/>
      </c>
    </row>
    <row r="406" spans="49:87" hidden="1" x14ac:dyDescent="0.2">
      <c r="AW406" s="1">
        <v>27</v>
      </c>
      <c r="AX406" s="1" t="str">
        <f t="shared" si="189"/>
        <v/>
      </c>
      <c r="AY406" s="1" t="str">
        <f t="shared" si="189"/>
        <v/>
      </c>
      <c r="AZ406" s="1" t="str">
        <f t="shared" si="155"/>
        <v/>
      </c>
      <c r="BA406" s="1" t="str">
        <f t="shared" si="156"/>
        <v/>
      </c>
      <c r="BB406" s="1" t="str">
        <f t="shared" si="157"/>
        <v/>
      </c>
      <c r="BC406" s="1" t="str">
        <f t="shared" si="158"/>
        <v/>
      </c>
      <c r="BD406" s="1" t="str">
        <f t="shared" si="159"/>
        <v/>
      </c>
      <c r="BE406" s="1" t="str">
        <f t="shared" si="160"/>
        <v/>
      </c>
      <c r="BF406" s="1" t="str">
        <f t="shared" si="161"/>
        <v/>
      </c>
      <c r="BG406" s="1" t="str">
        <f t="shared" si="162"/>
        <v/>
      </c>
      <c r="BH406" s="1" t="str">
        <f t="shared" si="163"/>
        <v/>
      </c>
      <c r="BI406" s="1" t="str">
        <f t="shared" si="164"/>
        <v/>
      </c>
      <c r="BJ406" s="1" t="str">
        <f t="shared" si="165"/>
        <v/>
      </c>
      <c r="BK406" s="1" t="str">
        <f t="shared" si="166"/>
        <v/>
      </c>
      <c r="BL406" s="1" t="str">
        <f t="shared" si="167"/>
        <v/>
      </c>
      <c r="BM406" s="1" t="str">
        <f t="shared" si="168"/>
        <v/>
      </c>
      <c r="BN406" s="1" t="str">
        <f t="shared" si="169"/>
        <v/>
      </c>
      <c r="BO406" s="1" t="str">
        <f t="shared" si="170"/>
        <v/>
      </c>
      <c r="BP406" s="1" t="str">
        <f t="shared" si="171"/>
        <v/>
      </c>
      <c r="BQ406" s="1" t="str">
        <f t="shared" si="172"/>
        <v/>
      </c>
      <c r="BR406" s="1" t="str">
        <f t="shared" si="173"/>
        <v/>
      </c>
      <c r="BS406" s="1" t="str">
        <f t="shared" si="174"/>
        <v/>
      </c>
      <c r="BT406" s="1" t="str">
        <f t="shared" si="175"/>
        <v/>
      </c>
      <c r="BU406" s="1" t="str">
        <f t="shared" si="176"/>
        <v/>
      </c>
      <c r="BV406" s="1" t="str">
        <f t="shared" si="177"/>
        <v/>
      </c>
      <c r="BW406" s="1" t="str">
        <f t="shared" si="178"/>
        <v/>
      </c>
      <c r="BX406" s="1" t="str">
        <f t="shared" si="179"/>
        <v/>
      </c>
      <c r="BY406" s="1" t="str">
        <f t="shared" si="180"/>
        <v/>
      </c>
      <c r="BZ406" s="1" t="str">
        <f t="shared" si="181"/>
        <v/>
      </c>
      <c r="CA406" s="1" t="str">
        <f t="shared" si="182"/>
        <v/>
      </c>
      <c r="CB406" s="1" t="str">
        <f t="shared" si="183"/>
        <v/>
      </c>
      <c r="CC406" s="1" t="str">
        <f t="shared" si="184"/>
        <v/>
      </c>
      <c r="CD406" s="1" t="str">
        <f t="shared" si="185"/>
        <v/>
      </c>
      <c r="CE406" s="1" t="str">
        <f t="shared" si="186"/>
        <v/>
      </c>
      <c r="CF406" s="1" t="str">
        <f t="shared" si="187"/>
        <v/>
      </c>
      <c r="CG406" s="1" t="str">
        <f t="shared" si="188"/>
        <v/>
      </c>
      <c r="CH406" s="1" t="str">
        <f t="shared" si="188"/>
        <v/>
      </c>
      <c r="CI406" s="1" t="str">
        <f t="shared" si="188"/>
        <v/>
      </c>
    </row>
    <row r="407" spans="49:87" hidden="1" x14ac:dyDescent="0.2">
      <c r="AW407" s="1">
        <v>28</v>
      </c>
      <c r="AX407" s="1" t="str">
        <f t="shared" si="189"/>
        <v/>
      </c>
      <c r="AY407" s="1" t="str">
        <f t="shared" si="189"/>
        <v/>
      </c>
      <c r="AZ407" s="1" t="str">
        <f t="shared" si="155"/>
        <v/>
      </c>
      <c r="BA407" s="1" t="str">
        <f t="shared" si="156"/>
        <v/>
      </c>
      <c r="BB407" s="1" t="str">
        <f t="shared" si="157"/>
        <v/>
      </c>
      <c r="BC407" s="1" t="str">
        <f t="shared" si="158"/>
        <v/>
      </c>
      <c r="BD407" s="1" t="str">
        <f t="shared" si="159"/>
        <v/>
      </c>
      <c r="BE407" s="1" t="str">
        <f t="shared" si="160"/>
        <v/>
      </c>
      <c r="BF407" s="1" t="str">
        <f t="shared" si="161"/>
        <v/>
      </c>
      <c r="BG407" s="1" t="str">
        <f t="shared" si="162"/>
        <v/>
      </c>
      <c r="BH407" s="1" t="str">
        <f t="shared" si="163"/>
        <v/>
      </c>
      <c r="BI407" s="1" t="str">
        <f t="shared" si="164"/>
        <v/>
      </c>
      <c r="BJ407" s="1" t="str">
        <f t="shared" si="165"/>
        <v/>
      </c>
      <c r="BK407" s="1" t="str">
        <f t="shared" si="166"/>
        <v/>
      </c>
      <c r="BL407" s="1" t="str">
        <f t="shared" si="167"/>
        <v/>
      </c>
      <c r="BM407" s="1" t="str">
        <f t="shared" si="168"/>
        <v/>
      </c>
      <c r="BN407" s="1" t="str">
        <f t="shared" si="169"/>
        <v/>
      </c>
      <c r="BO407" s="1" t="str">
        <f t="shared" si="170"/>
        <v/>
      </c>
      <c r="BP407" s="1" t="str">
        <f t="shared" si="171"/>
        <v/>
      </c>
      <c r="BQ407" s="1" t="str">
        <f t="shared" si="172"/>
        <v/>
      </c>
      <c r="BR407" s="1" t="str">
        <f t="shared" si="173"/>
        <v/>
      </c>
      <c r="BS407" s="1" t="str">
        <f t="shared" si="174"/>
        <v/>
      </c>
      <c r="BT407" s="1" t="str">
        <f t="shared" si="175"/>
        <v/>
      </c>
      <c r="BU407" s="1" t="str">
        <f t="shared" si="176"/>
        <v/>
      </c>
      <c r="BV407" s="1" t="str">
        <f t="shared" si="177"/>
        <v/>
      </c>
      <c r="BW407" s="1" t="str">
        <f t="shared" si="178"/>
        <v/>
      </c>
      <c r="BX407" s="1" t="str">
        <f t="shared" si="179"/>
        <v/>
      </c>
      <c r="BY407" s="1" t="str">
        <f t="shared" si="180"/>
        <v/>
      </c>
      <c r="BZ407" s="1" t="str">
        <f t="shared" si="181"/>
        <v/>
      </c>
      <c r="CA407" s="1" t="str">
        <f t="shared" si="182"/>
        <v/>
      </c>
      <c r="CB407" s="1" t="str">
        <f t="shared" si="183"/>
        <v/>
      </c>
      <c r="CC407" s="1" t="str">
        <f t="shared" si="184"/>
        <v/>
      </c>
      <c r="CD407" s="1" t="str">
        <f t="shared" si="185"/>
        <v/>
      </c>
      <c r="CE407" s="1" t="str">
        <f t="shared" si="186"/>
        <v/>
      </c>
      <c r="CF407" s="1" t="str">
        <f t="shared" si="187"/>
        <v/>
      </c>
      <c r="CG407" s="1" t="str">
        <f t="shared" si="188"/>
        <v/>
      </c>
      <c r="CH407" s="1" t="str">
        <f t="shared" si="188"/>
        <v/>
      </c>
      <c r="CI407" s="1" t="str">
        <f t="shared" si="188"/>
        <v/>
      </c>
    </row>
    <row r="408" spans="49:87" hidden="1" x14ac:dyDescent="0.2">
      <c r="AW408" s="1">
        <v>29</v>
      </c>
      <c r="AX408" s="1" t="str">
        <f t="shared" si="189"/>
        <v/>
      </c>
      <c r="AY408" s="1" t="str">
        <f t="shared" si="189"/>
        <v/>
      </c>
      <c r="AZ408" s="1" t="str">
        <f t="shared" si="155"/>
        <v/>
      </c>
      <c r="BA408" s="1" t="str">
        <f t="shared" si="156"/>
        <v/>
      </c>
      <c r="BB408" s="1" t="str">
        <f t="shared" si="157"/>
        <v/>
      </c>
      <c r="BC408" s="1" t="str">
        <f t="shared" si="158"/>
        <v/>
      </c>
      <c r="BD408" s="1" t="str">
        <f t="shared" si="159"/>
        <v/>
      </c>
      <c r="BE408" s="1" t="str">
        <f t="shared" si="160"/>
        <v/>
      </c>
      <c r="BF408" s="1" t="str">
        <f t="shared" si="161"/>
        <v/>
      </c>
      <c r="BG408" s="1" t="str">
        <f t="shared" si="162"/>
        <v/>
      </c>
      <c r="BH408" s="1" t="str">
        <f t="shared" si="163"/>
        <v/>
      </c>
      <c r="BI408" s="1" t="str">
        <f t="shared" si="164"/>
        <v/>
      </c>
      <c r="BJ408" s="1" t="str">
        <f t="shared" si="165"/>
        <v/>
      </c>
      <c r="BK408" s="1" t="str">
        <f t="shared" si="166"/>
        <v/>
      </c>
      <c r="BL408" s="1" t="str">
        <f t="shared" si="167"/>
        <v/>
      </c>
      <c r="BM408" s="1" t="str">
        <f t="shared" si="168"/>
        <v/>
      </c>
      <c r="BN408" s="1" t="str">
        <f t="shared" si="169"/>
        <v/>
      </c>
      <c r="BO408" s="1" t="str">
        <f t="shared" si="170"/>
        <v/>
      </c>
      <c r="BP408" s="1" t="str">
        <f t="shared" si="171"/>
        <v/>
      </c>
      <c r="BQ408" s="1" t="str">
        <f t="shared" si="172"/>
        <v/>
      </c>
      <c r="BR408" s="1" t="str">
        <f t="shared" si="173"/>
        <v/>
      </c>
      <c r="BS408" s="1" t="str">
        <f t="shared" si="174"/>
        <v/>
      </c>
      <c r="BT408" s="1" t="str">
        <f t="shared" si="175"/>
        <v/>
      </c>
      <c r="BU408" s="1" t="str">
        <f t="shared" si="176"/>
        <v/>
      </c>
      <c r="BV408" s="1" t="str">
        <f t="shared" si="177"/>
        <v/>
      </c>
      <c r="BW408" s="1" t="str">
        <f t="shared" si="178"/>
        <v/>
      </c>
      <c r="BX408" s="1" t="str">
        <f t="shared" si="179"/>
        <v/>
      </c>
      <c r="BY408" s="1" t="str">
        <f t="shared" si="180"/>
        <v/>
      </c>
      <c r="BZ408" s="1" t="str">
        <f t="shared" si="181"/>
        <v/>
      </c>
      <c r="CA408" s="1" t="str">
        <f t="shared" si="182"/>
        <v/>
      </c>
      <c r="CB408" s="1" t="str">
        <f t="shared" si="183"/>
        <v/>
      </c>
      <c r="CC408" s="1" t="str">
        <f t="shared" si="184"/>
        <v/>
      </c>
      <c r="CD408" s="1" t="str">
        <f t="shared" si="185"/>
        <v/>
      </c>
      <c r="CE408" s="1" t="str">
        <f t="shared" si="186"/>
        <v/>
      </c>
      <c r="CF408" s="1" t="str">
        <f t="shared" si="187"/>
        <v/>
      </c>
      <c r="CG408" s="1" t="str">
        <f t="shared" si="188"/>
        <v/>
      </c>
      <c r="CH408" s="1" t="str">
        <f t="shared" si="188"/>
        <v/>
      </c>
      <c r="CI408" s="1" t="str">
        <f t="shared" si="188"/>
        <v/>
      </c>
    </row>
    <row r="409" spans="49:87" hidden="1" x14ac:dyDescent="0.2">
      <c r="AW409" s="1">
        <v>30</v>
      </c>
      <c r="AX409" s="1" t="str">
        <f t="shared" si="189"/>
        <v/>
      </c>
      <c r="AY409" s="1" t="str">
        <f t="shared" si="189"/>
        <v/>
      </c>
      <c r="AZ409" s="1" t="str">
        <f t="shared" si="155"/>
        <v/>
      </c>
      <c r="BA409" s="1" t="str">
        <f t="shared" si="156"/>
        <v/>
      </c>
      <c r="BB409" s="1" t="str">
        <f t="shared" si="157"/>
        <v/>
      </c>
      <c r="BC409" s="1" t="str">
        <f t="shared" si="158"/>
        <v/>
      </c>
      <c r="BD409" s="1" t="str">
        <f t="shared" si="159"/>
        <v/>
      </c>
      <c r="BE409" s="1" t="str">
        <f t="shared" si="160"/>
        <v/>
      </c>
      <c r="BF409" s="1" t="str">
        <f t="shared" si="161"/>
        <v/>
      </c>
      <c r="BG409" s="1" t="str">
        <f t="shared" si="162"/>
        <v/>
      </c>
      <c r="BH409" s="1" t="str">
        <f t="shared" si="163"/>
        <v/>
      </c>
      <c r="BI409" s="1" t="str">
        <f t="shared" si="164"/>
        <v/>
      </c>
      <c r="BJ409" s="1" t="str">
        <f t="shared" si="165"/>
        <v/>
      </c>
      <c r="BK409" s="1" t="str">
        <f t="shared" si="166"/>
        <v/>
      </c>
      <c r="BL409" s="1" t="str">
        <f t="shared" si="167"/>
        <v/>
      </c>
      <c r="BM409" s="1" t="str">
        <f t="shared" si="168"/>
        <v/>
      </c>
      <c r="BN409" s="1" t="str">
        <f t="shared" si="169"/>
        <v/>
      </c>
      <c r="BO409" s="1" t="str">
        <f t="shared" si="170"/>
        <v/>
      </c>
      <c r="BP409" s="1" t="str">
        <f t="shared" si="171"/>
        <v/>
      </c>
      <c r="BQ409" s="1" t="str">
        <f t="shared" si="172"/>
        <v/>
      </c>
      <c r="BR409" s="1" t="str">
        <f t="shared" si="173"/>
        <v/>
      </c>
      <c r="BS409" s="1" t="str">
        <f t="shared" si="174"/>
        <v/>
      </c>
      <c r="BT409" s="1" t="str">
        <f t="shared" si="175"/>
        <v/>
      </c>
      <c r="BU409" s="1" t="str">
        <f t="shared" si="176"/>
        <v/>
      </c>
      <c r="BV409" s="1" t="str">
        <f t="shared" si="177"/>
        <v/>
      </c>
      <c r="BW409" s="1" t="str">
        <f t="shared" si="178"/>
        <v/>
      </c>
      <c r="BX409" s="1" t="str">
        <f t="shared" si="179"/>
        <v/>
      </c>
      <c r="BY409" s="1" t="str">
        <f t="shared" si="180"/>
        <v/>
      </c>
      <c r="BZ409" s="1" t="str">
        <f t="shared" si="181"/>
        <v/>
      </c>
      <c r="CA409" s="1" t="str">
        <f t="shared" si="182"/>
        <v/>
      </c>
      <c r="CB409" s="1" t="str">
        <f t="shared" si="183"/>
        <v/>
      </c>
      <c r="CC409" s="1" t="str">
        <f t="shared" si="184"/>
        <v/>
      </c>
      <c r="CD409" s="1" t="str">
        <f t="shared" si="185"/>
        <v/>
      </c>
      <c r="CE409" s="1" t="str">
        <f t="shared" si="186"/>
        <v/>
      </c>
      <c r="CF409" s="1" t="str">
        <f t="shared" si="187"/>
        <v/>
      </c>
      <c r="CG409" s="1" t="str">
        <f t="shared" si="188"/>
        <v/>
      </c>
      <c r="CH409" s="1" t="str">
        <f t="shared" si="188"/>
        <v/>
      </c>
      <c r="CI409" s="1" t="str">
        <f t="shared" si="188"/>
        <v/>
      </c>
    </row>
    <row r="410" spans="49:87" hidden="1" x14ac:dyDescent="0.2">
      <c r="AW410" s="1">
        <v>31</v>
      </c>
      <c r="AX410" s="1" t="str">
        <f t="shared" si="189"/>
        <v/>
      </c>
      <c r="AY410" s="1" t="str">
        <f t="shared" si="189"/>
        <v/>
      </c>
      <c r="AZ410" s="1" t="str">
        <f t="shared" si="155"/>
        <v/>
      </c>
      <c r="BA410" s="1" t="str">
        <f t="shared" si="156"/>
        <v/>
      </c>
      <c r="BB410" s="1" t="str">
        <f t="shared" si="157"/>
        <v/>
      </c>
      <c r="BC410" s="1" t="str">
        <f t="shared" si="158"/>
        <v/>
      </c>
      <c r="BD410" s="1" t="str">
        <f t="shared" si="159"/>
        <v/>
      </c>
      <c r="BE410" s="1" t="str">
        <f t="shared" si="160"/>
        <v/>
      </c>
      <c r="BF410" s="1" t="str">
        <f t="shared" si="161"/>
        <v/>
      </c>
      <c r="BG410" s="1" t="str">
        <f t="shared" si="162"/>
        <v/>
      </c>
      <c r="BH410" s="1" t="str">
        <f t="shared" si="163"/>
        <v/>
      </c>
      <c r="BI410" s="1" t="str">
        <f t="shared" si="164"/>
        <v/>
      </c>
      <c r="BJ410" s="1" t="str">
        <f t="shared" si="165"/>
        <v/>
      </c>
      <c r="BK410" s="1" t="str">
        <f t="shared" si="166"/>
        <v/>
      </c>
      <c r="BL410" s="1" t="str">
        <f t="shared" si="167"/>
        <v/>
      </c>
      <c r="BM410" s="1" t="str">
        <f t="shared" si="168"/>
        <v/>
      </c>
      <c r="BN410" s="1" t="str">
        <f t="shared" si="169"/>
        <v/>
      </c>
      <c r="BO410" s="1" t="str">
        <f t="shared" si="170"/>
        <v/>
      </c>
      <c r="BP410" s="1" t="str">
        <f t="shared" si="171"/>
        <v/>
      </c>
      <c r="BQ410" s="1" t="str">
        <f t="shared" si="172"/>
        <v/>
      </c>
      <c r="BR410" s="1" t="str">
        <f t="shared" si="173"/>
        <v/>
      </c>
      <c r="BS410" s="1" t="str">
        <f t="shared" si="174"/>
        <v/>
      </c>
      <c r="BT410" s="1" t="str">
        <f t="shared" si="175"/>
        <v/>
      </c>
      <c r="BU410" s="1" t="str">
        <f t="shared" si="176"/>
        <v/>
      </c>
      <c r="BV410" s="1" t="str">
        <f t="shared" si="177"/>
        <v/>
      </c>
      <c r="BW410" s="1" t="str">
        <f t="shared" si="178"/>
        <v/>
      </c>
      <c r="BX410" s="1" t="str">
        <f t="shared" si="179"/>
        <v/>
      </c>
      <c r="BY410" s="1" t="str">
        <f t="shared" si="180"/>
        <v/>
      </c>
      <c r="BZ410" s="1" t="str">
        <f t="shared" si="181"/>
        <v/>
      </c>
      <c r="CA410" s="1" t="str">
        <f t="shared" si="182"/>
        <v/>
      </c>
      <c r="CB410" s="1" t="str">
        <f t="shared" si="183"/>
        <v/>
      </c>
      <c r="CC410" s="1" t="str">
        <f t="shared" si="184"/>
        <v/>
      </c>
      <c r="CD410" s="1" t="str">
        <f t="shared" si="185"/>
        <v/>
      </c>
      <c r="CE410" s="1" t="str">
        <f t="shared" si="186"/>
        <v/>
      </c>
      <c r="CF410" s="1" t="str">
        <f t="shared" si="187"/>
        <v/>
      </c>
      <c r="CG410" s="1" t="str">
        <f t="shared" si="188"/>
        <v/>
      </c>
      <c r="CH410" s="1" t="str">
        <f t="shared" si="188"/>
        <v/>
      </c>
      <c r="CI410" s="1" t="str">
        <f t="shared" si="188"/>
        <v/>
      </c>
    </row>
    <row r="411" spans="49:87" hidden="1" x14ac:dyDescent="0.2">
      <c r="AW411" s="1">
        <v>32</v>
      </c>
      <c r="AX411" s="1" t="str">
        <f t="shared" si="189"/>
        <v/>
      </c>
      <c r="AY411" s="1" t="str">
        <f t="shared" si="189"/>
        <v/>
      </c>
      <c r="AZ411" s="1" t="str">
        <f t="shared" si="155"/>
        <v/>
      </c>
      <c r="BA411" s="1" t="str">
        <f t="shared" si="156"/>
        <v/>
      </c>
      <c r="BB411" s="1" t="str">
        <f t="shared" si="157"/>
        <v/>
      </c>
      <c r="BC411" s="1" t="str">
        <f t="shared" si="158"/>
        <v/>
      </c>
      <c r="BD411" s="1" t="str">
        <f t="shared" si="159"/>
        <v/>
      </c>
      <c r="BE411" s="1" t="str">
        <f t="shared" si="160"/>
        <v/>
      </c>
      <c r="BF411" s="1" t="str">
        <f t="shared" si="161"/>
        <v/>
      </c>
      <c r="BG411" s="1" t="str">
        <f t="shared" si="162"/>
        <v/>
      </c>
      <c r="BH411" s="1" t="str">
        <f t="shared" si="163"/>
        <v/>
      </c>
      <c r="BI411" s="1" t="str">
        <f t="shared" si="164"/>
        <v/>
      </c>
      <c r="BJ411" s="1" t="str">
        <f t="shared" si="165"/>
        <v/>
      </c>
      <c r="BK411" s="1" t="str">
        <f t="shared" si="166"/>
        <v/>
      </c>
      <c r="BL411" s="1" t="str">
        <f t="shared" si="167"/>
        <v/>
      </c>
      <c r="BM411" s="1" t="str">
        <f t="shared" si="168"/>
        <v/>
      </c>
      <c r="BN411" s="1" t="str">
        <f t="shared" si="169"/>
        <v/>
      </c>
      <c r="BO411" s="1" t="str">
        <f t="shared" si="170"/>
        <v/>
      </c>
      <c r="BP411" s="1" t="str">
        <f t="shared" si="171"/>
        <v/>
      </c>
      <c r="BQ411" s="1" t="str">
        <f t="shared" si="172"/>
        <v/>
      </c>
      <c r="BR411" s="1" t="str">
        <f t="shared" si="173"/>
        <v/>
      </c>
      <c r="BS411" s="1" t="str">
        <f t="shared" si="174"/>
        <v/>
      </c>
      <c r="BT411" s="1" t="str">
        <f t="shared" si="175"/>
        <v/>
      </c>
      <c r="BU411" s="1" t="str">
        <f t="shared" si="176"/>
        <v/>
      </c>
      <c r="BV411" s="1" t="str">
        <f t="shared" si="177"/>
        <v/>
      </c>
      <c r="BW411" s="1" t="str">
        <f t="shared" si="178"/>
        <v/>
      </c>
      <c r="BX411" s="1" t="str">
        <f t="shared" si="179"/>
        <v/>
      </c>
      <c r="BY411" s="1" t="str">
        <f t="shared" si="180"/>
        <v/>
      </c>
      <c r="BZ411" s="1" t="str">
        <f t="shared" si="181"/>
        <v/>
      </c>
      <c r="CA411" s="1" t="str">
        <f t="shared" si="182"/>
        <v/>
      </c>
      <c r="CB411" s="1" t="str">
        <f t="shared" si="183"/>
        <v/>
      </c>
      <c r="CC411" s="1" t="str">
        <f t="shared" si="184"/>
        <v/>
      </c>
      <c r="CD411" s="1" t="str">
        <f t="shared" si="185"/>
        <v/>
      </c>
      <c r="CE411" s="1" t="str">
        <f t="shared" si="186"/>
        <v/>
      </c>
      <c r="CF411" s="1" t="str">
        <f t="shared" si="187"/>
        <v/>
      </c>
      <c r="CG411" s="1" t="str">
        <f t="shared" si="188"/>
        <v/>
      </c>
      <c r="CH411" s="1" t="str">
        <f t="shared" si="188"/>
        <v/>
      </c>
      <c r="CI411" s="1" t="str">
        <f t="shared" si="188"/>
        <v/>
      </c>
    </row>
    <row r="412" spans="49:87" hidden="1" x14ac:dyDescent="0.2">
      <c r="AW412" s="1">
        <v>33</v>
      </c>
      <c r="AX412" s="1" t="str">
        <f t="shared" si="189"/>
        <v/>
      </c>
      <c r="AY412" s="1" t="str">
        <f t="shared" si="189"/>
        <v/>
      </c>
      <c r="AZ412" s="1" t="str">
        <f t="shared" ref="AZ412:AZ443" si="190">TEXT(AZ310,"000000000")</f>
        <v/>
      </c>
      <c r="BA412" s="1" t="str">
        <f t="shared" ref="BA412:BA443" si="191">TEXT(IF(BA310=0,"",BA310),"0.0000")</f>
        <v/>
      </c>
      <c r="BB412" s="1" t="str">
        <f t="shared" ref="BB412:BB443" si="192">TEXT(IF(BA310=0,"",BB310),"0.00")</f>
        <v/>
      </c>
      <c r="BC412" s="1" t="str">
        <f t="shared" ref="BC412:BC443" si="193">TEXT(IF(BC310=0,"",BC310),"0.0000")</f>
        <v/>
      </c>
      <c r="BD412" s="1" t="str">
        <f t="shared" ref="BD412:BD443" si="194">TEXT(IF(BC310=0,"",BD310),"0.00")</f>
        <v/>
      </c>
      <c r="BE412" s="1" t="str">
        <f t="shared" ref="BE412:BE443" si="195">TEXT(IF(BE310=0,"",BE310),"0.0000")</f>
        <v/>
      </c>
      <c r="BF412" s="1" t="str">
        <f t="shared" ref="BF412:BF443" si="196">TEXT(IF(BE310=0,"",BF310),"0.00")</f>
        <v/>
      </c>
      <c r="BG412" s="1" t="str">
        <f t="shared" ref="BG412:BG443" si="197">TEXT(IF(BG310=0,"",BG310),"0.0000")</f>
        <v/>
      </c>
      <c r="BH412" s="1" t="str">
        <f t="shared" ref="BH412:BH443" si="198">TEXT(IF(BG310=0,"",BH310),"0.00")</f>
        <v/>
      </c>
      <c r="BI412" s="1" t="str">
        <f t="shared" ref="BI412:BI443" si="199">TEXT(IF(BI310=0,"",BI310),"0.0000")</f>
        <v/>
      </c>
      <c r="BJ412" s="1" t="str">
        <f t="shared" ref="BJ412:BJ443" si="200">TEXT(IF(BI310=0,"",BJ310),"0.00")</f>
        <v/>
      </c>
      <c r="BK412" s="1" t="str">
        <f t="shared" ref="BK412:BK443" si="201">TEXT(IF(BK310=0,"",BK310),"0.0000")</f>
        <v/>
      </c>
      <c r="BL412" s="1" t="str">
        <f t="shared" ref="BL412:BL443" si="202">TEXT(IF(BK310=0,"",BL310),"0.00")</f>
        <v/>
      </c>
      <c r="BM412" s="1" t="str">
        <f t="shared" ref="BM412:BM443" si="203">TEXT(IF(BM310=0,"",BM310),"0.0000")</f>
        <v/>
      </c>
      <c r="BN412" s="1" t="str">
        <f t="shared" ref="BN412:BN443" si="204">TEXT(IF(BM310=0,"",BN310),"0.00")</f>
        <v/>
      </c>
      <c r="BO412" s="1" t="str">
        <f t="shared" ref="BO412:BO443" si="205">TEXT(IF(BO310=0,"",BO310),"0.0000")</f>
        <v/>
      </c>
      <c r="BP412" s="1" t="str">
        <f t="shared" ref="BP412:BP443" si="206">TEXT(IF(BO310=0,"",BP310),"0.00")</f>
        <v/>
      </c>
      <c r="BQ412" s="1" t="str">
        <f t="shared" ref="BQ412:BQ443" si="207">TEXT(IF(BQ310=0,"",BQ310),"0.0000")</f>
        <v/>
      </c>
      <c r="BR412" s="1" t="str">
        <f t="shared" ref="BR412:BR443" si="208">TEXT(IF(BQ310=0,"",BR310),"0.00")</f>
        <v/>
      </c>
      <c r="BS412" s="1" t="str">
        <f t="shared" ref="BS412:BS443" si="209">TEXT(IF(BS310=0,"",BS310),"0.0000")</f>
        <v/>
      </c>
      <c r="BT412" s="1" t="str">
        <f t="shared" ref="BT412:BT443" si="210">TEXT(IF(BS310=0,"",BT310),"0.00")</f>
        <v/>
      </c>
      <c r="BU412" s="1" t="str">
        <f t="shared" ref="BU412:BU443" si="211">TEXT(IF(BU310=0,"",BU310),"0.0000")</f>
        <v/>
      </c>
      <c r="BV412" s="1" t="str">
        <f t="shared" ref="BV412:BV443" si="212">TEXT(IF(BU310=0,"",BV310),"0.00")</f>
        <v/>
      </c>
      <c r="BW412" s="1" t="str">
        <f t="shared" ref="BW412:BW443" si="213">TEXT(IF(BW310=0,"",BW310),"0.0000")</f>
        <v/>
      </c>
      <c r="BX412" s="1" t="str">
        <f t="shared" ref="BX412:BX443" si="214">TEXT(IF(BW310=0,"",BX310),"0.00")</f>
        <v/>
      </c>
      <c r="BY412" s="1" t="str">
        <f t="shared" ref="BY412:BY443" si="215">TEXT(IF(BY310=0,"",BY310),"0.0000")</f>
        <v/>
      </c>
      <c r="BZ412" s="1" t="str">
        <f t="shared" ref="BZ412:BZ443" si="216">TEXT(IF(BY310=0,"",BZ310),"0.00")</f>
        <v/>
      </c>
      <c r="CA412" s="1" t="str">
        <f t="shared" ref="CA412:CA443" si="217">TEXT(IF(CA310=0,"",CA310),"0.0000")</f>
        <v/>
      </c>
      <c r="CB412" s="1" t="str">
        <f t="shared" ref="CB412:CB443" si="218">TEXT(IF(CA310=0,"",CB310),"0.00")</f>
        <v/>
      </c>
      <c r="CC412" s="1" t="str">
        <f t="shared" ref="CC412:CC443" si="219">TEXT(IF(CC310=0,"",CC310),"0.0000")</f>
        <v/>
      </c>
      <c r="CD412" s="1" t="str">
        <f t="shared" ref="CD412:CD443" si="220">TEXT(IF(CC310=0,"",CD310),"0.00")</f>
        <v/>
      </c>
      <c r="CE412" s="1" t="str">
        <f t="shared" ref="CE412:CE443" si="221">TEXT(IF(CE310=0,"",CE310),"0.0000")</f>
        <v/>
      </c>
      <c r="CF412" s="1" t="str">
        <f t="shared" ref="CF412:CF443" si="222">TEXT(IF(CE310=0,"",CF310),"0.00")</f>
        <v/>
      </c>
      <c r="CG412" s="1" t="str">
        <f t="shared" si="188"/>
        <v/>
      </c>
      <c r="CH412" s="1" t="str">
        <f t="shared" si="188"/>
        <v/>
      </c>
      <c r="CI412" s="1" t="str">
        <f t="shared" si="188"/>
        <v/>
      </c>
    </row>
    <row r="413" spans="49:87" hidden="1" x14ac:dyDescent="0.2">
      <c r="AW413" s="1">
        <v>34</v>
      </c>
      <c r="AX413" s="1" t="str">
        <f t="shared" si="189"/>
        <v/>
      </c>
      <c r="AY413" s="1" t="str">
        <f t="shared" si="189"/>
        <v/>
      </c>
      <c r="AZ413" s="1" t="str">
        <f t="shared" si="190"/>
        <v/>
      </c>
      <c r="BA413" s="1" t="str">
        <f t="shared" si="191"/>
        <v/>
      </c>
      <c r="BB413" s="1" t="str">
        <f t="shared" si="192"/>
        <v/>
      </c>
      <c r="BC413" s="1" t="str">
        <f t="shared" si="193"/>
        <v/>
      </c>
      <c r="BD413" s="1" t="str">
        <f t="shared" si="194"/>
        <v/>
      </c>
      <c r="BE413" s="1" t="str">
        <f t="shared" si="195"/>
        <v/>
      </c>
      <c r="BF413" s="1" t="str">
        <f t="shared" si="196"/>
        <v/>
      </c>
      <c r="BG413" s="1" t="str">
        <f t="shared" si="197"/>
        <v/>
      </c>
      <c r="BH413" s="1" t="str">
        <f t="shared" si="198"/>
        <v/>
      </c>
      <c r="BI413" s="1" t="str">
        <f t="shared" si="199"/>
        <v/>
      </c>
      <c r="BJ413" s="1" t="str">
        <f t="shared" si="200"/>
        <v/>
      </c>
      <c r="BK413" s="1" t="str">
        <f t="shared" si="201"/>
        <v/>
      </c>
      <c r="BL413" s="1" t="str">
        <f t="shared" si="202"/>
        <v/>
      </c>
      <c r="BM413" s="1" t="str">
        <f t="shared" si="203"/>
        <v/>
      </c>
      <c r="BN413" s="1" t="str">
        <f t="shared" si="204"/>
        <v/>
      </c>
      <c r="BO413" s="1" t="str">
        <f t="shared" si="205"/>
        <v/>
      </c>
      <c r="BP413" s="1" t="str">
        <f t="shared" si="206"/>
        <v/>
      </c>
      <c r="BQ413" s="1" t="str">
        <f t="shared" si="207"/>
        <v/>
      </c>
      <c r="BR413" s="1" t="str">
        <f t="shared" si="208"/>
        <v/>
      </c>
      <c r="BS413" s="1" t="str">
        <f t="shared" si="209"/>
        <v/>
      </c>
      <c r="BT413" s="1" t="str">
        <f t="shared" si="210"/>
        <v/>
      </c>
      <c r="BU413" s="1" t="str">
        <f t="shared" si="211"/>
        <v/>
      </c>
      <c r="BV413" s="1" t="str">
        <f t="shared" si="212"/>
        <v/>
      </c>
      <c r="BW413" s="1" t="str">
        <f t="shared" si="213"/>
        <v/>
      </c>
      <c r="BX413" s="1" t="str">
        <f t="shared" si="214"/>
        <v/>
      </c>
      <c r="BY413" s="1" t="str">
        <f t="shared" si="215"/>
        <v/>
      </c>
      <c r="BZ413" s="1" t="str">
        <f t="shared" si="216"/>
        <v/>
      </c>
      <c r="CA413" s="1" t="str">
        <f t="shared" si="217"/>
        <v/>
      </c>
      <c r="CB413" s="1" t="str">
        <f t="shared" si="218"/>
        <v/>
      </c>
      <c r="CC413" s="1" t="str">
        <f t="shared" si="219"/>
        <v/>
      </c>
      <c r="CD413" s="1" t="str">
        <f t="shared" si="220"/>
        <v/>
      </c>
      <c r="CE413" s="1" t="str">
        <f t="shared" si="221"/>
        <v/>
      </c>
      <c r="CF413" s="1" t="str">
        <f t="shared" si="222"/>
        <v/>
      </c>
      <c r="CG413" s="1" t="str">
        <f t="shared" si="188"/>
        <v/>
      </c>
      <c r="CH413" s="1" t="str">
        <f t="shared" si="188"/>
        <v/>
      </c>
      <c r="CI413" s="1" t="str">
        <f t="shared" si="188"/>
        <v/>
      </c>
    </row>
    <row r="414" spans="49:87" hidden="1" x14ac:dyDescent="0.2">
      <c r="AW414" s="1">
        <v>35</v>
      </c>
      <c r="AX414" s="1" t="str">
        <f t="shared" si="189"/>
        <v/>
      </c>
      <c r="AY414" s="1" t="str">
        <f t="shared" si="189"/>
        <v/>
      </c>
      <c r="AZ414" s="1" t="str">
        <f t="shared" si="190"/>
        <v/>
      </c>
      <c r="BA414" s="1" t="str">
        <f t="shared" si="191"/>
        <v/>
      </c>
      <c r="BB414" s="1" t="str">
        <f t="shared" si="192"/>
        <v/>
      </c>
      <c r="BC414" s="1" t="str">
        <f t="shared" si="193"/>
        <v/>
      </c>
      <c r="BD414" s="1" t="str">
        <f t="shared" si="194"/>
        <v/>
      </c>
      <c r="BE414" s="1" t="str">
        <f t="shared" si="195"/>
        <v/>
      </c>
      <c r="BF414" s="1" t="str">
        <f t="shared" si="196"/>
        <v/>
      </c>
      <c r="BG414" s="1" t="str">
        <f t="shared" si="197"/>
        <v/>
      </c>
      <c r="BH414" s="1" t="str">
        <f t="shared" si="198"/>
        <v/>
      </c>
      <c r="BI414" s="1" t="str">
        <f t="shared" si="199"/>
        <v/>
      </c>
      <c r="BJ414" s="1" t="str">
        <f t="shared" si="200"/>
        <v/>
      </c>
      <c r="BK414" s="1" t="str">
        <f t="shared" si="201"/>
        <v/>
      </c>
      <c r="BL414" s="1" t="str">
        <f t="shared" si="202"/>
        <v/>
      </c>
      <c r="BM414" s="1" t="str">
        <f t="shared" si="203"/>
        <v/>
      </c>
      <c r="BN414" s="1" t="str">
        <f t="shared" si="204"/>
        <v/>
      </c>
      <c r="BO414" s="1" t="str">
        <f t="shared" si="205"/>
        <v/>
      </c>
      <c r="BP414" s="1" t="str">
        <f t="shared" si="206"/>
        <v/>
      </c>
      <c r="BQ414" s="1" t="str">
        <f t="shared" si="207"/>
        <v/>
      </c>
      <c r="BR414" s="1" t="str">
        <f t="shared" si="208"/>
        <v/>
      </c>
      <c r="BS414" s="1" t="str">
        <f t="shared" si="209"/>
        <v/>
      </c>
      <c r="BT414" s="1" t="str">
        <f t="shared" si="210"/>
        <v/>
      </c>
      <c r="BU414" s="1" t="str">
        <f t="shared" si="211"/>
        <v/>
      </c>
      <c r="BV414" s="1" t="str">
        <f t="shared" si="212"/>
        <v/>
      </c>
      <c r="BW414" s="1" t="str">
        <f t="shared" si="213"/>
        <v/>
      </c>
      <c r="BX414" s="1" t="str">
        <f t="shared" si="214"/>
        <v/>
      </c>
      <c r="BY414" s="1" t="str">
        <f t="shared" si="215"/>
        <v/>
      </c>
      <c r="BZ414" s="1" t="str">
        <f t="shared" si="216"/>
        <v/>
      </c>
      <c r="CA414" s="1" t="str">
        <f t="shared" si="217"/>
        <v/>
      </c>
      <c r="CB414" s="1" t="str">
        <f t="shared" si="218"/>
        <v/>
      </c>
      <c r="CC414" s="1" t="str">
        <f t="shared" si="219"/>
        <v/>
      </c>
      <c r="CD414" s="1" t="str">
        <f t="shared" si="220"/>
        <v/>
      </c>
      <c r="CE414" s="1" t="str">
        <f t="shared" si="221"/>
        <v/>
      </c>
      <c r="CF414" s="1" t="str">
        <f t="shared" si="222"/>
        <v/>
      </c>
      <c r="CG414" s="1" t="str">
        <f t="shared" si="188"/>
        <v/>
      </c>
      <c r="CH414" s="1" t="str">
        <f t="shared" si="188"/>
        <v/>
      </c>
      <c r="CI414" s="1" t="str">
        <f t="shared" si="188"/>
        <v/>
      </c>
    </row>
    <row r="415" spans="49:87" hidden="1" x14ac:dyDescent="0.2">
      <c r="AW415" s="1">
        <v>36</v>
      </c>
      <c r="AX415" s="1" t="str">
        <f t="shared" si="189"/>
        <v/>
      </c>
      <c r="AY415" s="1" t="str">
        <f t="shared" si="189"/>
        <v/>
      </c>
      <c r="AZ415" s="1" t="str">
        <f t="shared" si="190"/>
        <v/>
      </c>
      <c r="BA415" s="1" t="str">
        <f t="shared" si="191"/>
        <v/>
      </c>
      <c r="BB415" s="1" t="str">
        <f t="shared" si="192"/>
        <v/>
      </c>
      <c r="BC415" s="1" t="str">
        <f t="shared" si="193"/>
        <v/>
      </c>
      <c r="BD415" s="1" t="str">
        <f t="shared" si="194"/>
        <v/>
      </c>
      <c r="BE415" s="1" t="str">
        <f t="shared" si="195"/>
        <v/>
      </c>
      <c r="BF415" s="1" t="str">
        <f t="shared" si="196"/>
        <v/>
      </c>
      <c r="BG415" s="1" t="str">
        <f t="shared" si="197"/>
        <v/>
      </c>
      <c r="BH415" s="1" t="str">
        <f t="shared" si="198"/>
        <v/>
      </c>
      <c r="BI415" s="1" t="str">
        <f t="shared" si="199"/>
        <v/>
      </c>
      <c r="BJ415" s="1" t="str">
        <f t="shared" si="200"/>
        <v/>
      </c>
      <c r="BK415" s="1" t="str">
        <f t="shared" si="201"/>
        <v/>
      </c>
      <c r="BL415" s="1" t="str">
        <f t="shared" si="202"/>
        <v/>
      </c>
      <c r="BM415" s="1" t="str">
        <f t="shared" si="203"/>
        <v/>
      </c>
      <c r="BN415" s="1" t="str">
        <f t="shared" si="204"/>
        <v/>
      </c>
      <c r="BO415" s="1" t="str">
        <f t="shared" si="205"/>
        <v/>
      </c>
      <c r="BP415" s="1" t="str">
        <f t="shared" si="206"/>
        <v/>
      </c>
      <c r="BQ415" s="1" t="str">
        <f t="shared" si="207"/>
        <v/>
      </c>
      <c r="BR415" s="1" t="str">
        <f t="shared" si="208"/>
        <v/>
      </c>
      <c r="BS415" s="1" t="str">
        <f t="shared" si="209"/>
        <v/>
      </c>
      <c r="BT415" s="1" t="str">
        <f t="shared" si="210"/>
        <v/>
      </c>
      <c r="BU415" s="1" t="str">
        <f t="shared" si="211"/>
        <v/>
      </c>
      <c r="BV415" s="1" t="str">
        <f t="shared" si="212"/>
        <v/>
      </c>
      <c r="BW415" s="1" t="str">
        <f t="shared" si="213"/>
        <v/>
      </c>
      <c r="BX415" s="1" t="str">
        <f t="shared" si="214"/>
        <v/>
      </c>
      <c r="BY415" s="1" t="str">
        <f t="shared" si="215"/>
        <v/>
      </c>
      <c r="BZ415" s="1" t="str">
        <f t="shared" si="216"/>
        <v/>
      </c>
      <c r="CA415" s="1" t="str">
        <f t="shared" si="217"/>
        <v/>
      </c>
      <c r="CB415" s="1" t="str">
        <f t="shared" si="218"/>
        <v/>
      </c>
      <c r="CC415" s="1" t="str">
        <f t="shared" si="219"/>
        <v/>
      </c>
      <c r="CD415" s="1" t="str">
        <f t="shared" si="220"/>
        <v/>
      </c>
      <c r="CE415" s="1" t="str">
        <f t="shared" si="221"/>
        <v/>
      </c>
      <c r="CF415" s="1" t="str">
        <f t="shared" si="222"/>
        <v/>
      </c>
      <c r="CG415" s="1" t="str">
        <f t="shared" si="188"/>
        <v/>
      </c>
      <c r="CH415" s="1" t="str">
        <f t="shared" si="188"/>
        <v/>
      </c>
      <c r="CI415" s="1" t="str">
        <f t="shared" si="188"/>
        <v/>
      </c>
    </row>
    <row r="416" spans="49:87" hidden="1" x14ac:dyDescent="0.2">
      <c r="AW416" s="1">
        <v>37</v>
      </c>
      <c r="AX416" s="1" t="str">
        <f t="shared" si="189"/>
        <v/>
      </c>
      <c r="AY416" s="1" t="str">
        <f t="shared" si="189"/>
        <v/>
      </c>
      <c r="AZ416" s="1" t="str">
        <f t="shared" si="190"/>
        <v/>
      </c>
      <c r="BA416" s="1" t="str">
        <f t="shared" si="191"/>
        <v/>
      </c>
      <c r="BB416" s="1" t="str">
        <f t="shared" si="192"/>
        <v/>
      </c>
      <c r="BC416" s="1" t="str">
        <f t="shared" si="193"/>
        <v/>
      </c>
      <c r="BD416" s="1" t="str">
        <f t="shared" si="194"/>
        <v/>
      </c>
      <c r="BE416" s="1" t="str">
        <f t="shared" si="195"/>
        <v/>
      </c>
      <c r="BF416" s="1" t="str">
        <f t="shared" si="196"/>
        <v/>
      </c>
      <c r="BG416" s="1" t="str">
        <f t="shared" si="197"/>
        <v/>
      </c>
      <c r="BH416" s="1" t="str">
        <f t="shared" si="198"/>
        <v/>
      </c>
      <c r="BI416" s="1" t="str">
        <f t="shared" si="199"/>
        <v/>
      </c>
      <c r="BJ416" s="1" t="str">
        <f t="shared" si="200"/>
        <v/>
      </c>
      <c r="BK416" s="1" t="str">
        <f t="shared" si="201"/>
        <v/>
      </c>
      <c r="BL416" s="1" t="str">
        <f t="shared" si="202"/>
        <v/>
      </c>
      <c r="BM416" s="1" t="str">
        <f t="shared" si="203"/>
        <v/>
      </c>
      <c r="BN416" s="1" t="str">
        <f t="shared" si="204"/>
        <v/>
      </c>
      <c r="BO416" s="1" t="str">
        <f t="shared" si="205"/>
        <v/>
      </c>
      <c r="BP416" s="1" t="str">
        <f t="shared" si="206"/>
        <v/>
      </c>
      <c r="BQ416" s="1" t="str">
        <f t="shared" si="207"/>
        <v/>
      </c>
      <c r="BR416" s="1" t="str">
        <f t="shared" si="208"/>
        <v/>
      </c>
      <c r="BS416" s="1" t="str">
        <f t="shared" si="209"/>
        <v/>
      </c>
      <c r="BT416" s="1" t="str">
        <f t="shared" si="210"/>
        <v/>
      </c>
      <c r="BU416" s="1" t="str">
        <f t="shared" si="211"/>
        <v/>
      </c>
      <c r="BV416" s="1" t="str">
        <f t="shared" si="212"/>
        <v/>
      </c>
      <c r="BW416" s="1" t="str">
        <f t="shared" si="213"/>
        <v/>
      </c>
      <c r="BX416" s="1" t="str">
        <f t="shared" si="214"/>
        <v/>
      </c>
      <c r="BY416" s="1" t="str">
        <f t="shared" si="215"/>
        <v/>
      </c>
      <c r="BZ416" s="1" t="str">
        <f t="shared" si="216"/>
        <v/>
      </c>
      <c r="CA416" s="1" t="str">
        <f t="shared" si="217"/>
        <v/>
      </c>
      <c r="CB416" s="1" t="str">
        <f t="shared" si="218"/>
        <v/>
      </c>
      <c r="CC416" s="1" t="str">
        <f t="shared" si="219"/>
        <v/>
      </c>
      <c r="CD416" s="1" t="str">
        <f t="shared" si="220"/>
        <v/>
      </c>
      <c r="CE416" s="1" t="str">
        <f t="shared" si="221"/>
        <v/>
      </c>
      <c r="CF416" s="1" t="str">
        <f t="shared" si="222"/>
        <v/>
      </c>
      <c r="CG416" s="1" t="str">
        <f t="shared" si="188"/>
        <v/>
      </c>
      <c r="CH416" s="1" t="str">
        <f t="shared" si="188"/>
        <v/>
      </c>
      <c r="CI416" s="1" t="str">
        <f t="shared" si="188"/>
        <v/>
      </c>
    </row>
    <row r="417" spans="49:87" hidden="1" x14ac:dyDescent="0.2">
      <c r="AW417" s="1">
        <v>38</v>
      </c>
      <c r="AX417" s="1" t="str">
        <f t="shared" si="189"/>
        <v/>
      </c>
      <c r="AY417" s="1" t="str">
        <f t="shared" si="189"/>
        <v/>
      </c>
      <c r="AZ417" s="1" t="str">
        <f t="shared" si="190"/>
        <v/>
      </c>
      <c r="BA417" s="1" t="str">
        <f t="shared" si="191"/>
        <v/>
      </c>
      <c r="BB417" s="1" t="str">
        <f t="shared" si="192"/>
        <v/>
      </c>
      <c r="BC417" s="1" t="str">
        <f t="shared" si="193"/>
        <v/>
      </c>
      <c r="BD417" s="1" t="str">
        <f t="shared" si="194"/>
        <v/>
      </c>
      <c r="BE417" s="1" t="str">
        <f t="shared" si="195"/>
        <v/>
      </c>
      <c r="BF417" s="1" t="str">
        <f t="shared" si="196"/>
        <v/>
      </c>
      <c r="BG417" s="1" t="str">
        <f t="shared" si="197"/>
        <v/>
      </c>
      <c r="BH417" s="1" t="str">
        <f t="shared" si="198"/>
        <v/>
      </c>
      <c r="BI417" s="1" t="str">
        <f t="shared" si="199"/>
        <v/>
      </c>
      <c r="BJ417" s="1" t="str">
        <f t="shared" si="200"/>
        <v/>
      </c>
      <c r="BK417" s="1" t="str">
        <f t="shared" si="201"/>
        <v/>
      </c>
      <c r="BL417" s="1" t="str">
        <f t="shared" si="202"/>
        <v/>
      </c>
      <c r="BM417" s="1" t="str">
        <f t="shared" si="203"/>
        <v/>
      </c>
      <c r="BN417" s="1" t="str">
        <f t="shared" si="204"/>
        <v/>
      </c>
      <c r="BO417" s="1" t="str">
        <f t="shared" si="205"/>
        <v/>
      </c>
      <c r="BP417" s="1" t="str">
        <f t="shared" si="206"/>
        <v/>
      </c>
      <c r="BQ417" s="1" t="str">
        <f t="shared" si="207"/>
        <v/>
      </c>
      <c r="BR417" s="1" t="str">
        <f t="shared" si="208"/>
        <v/>
      </c>
      <c r="BS417" s="1" t="str">
        <f t="shared" si="209"/>
        <v/>
      </c>
      <c r="BT417" s="1" t="str">
        <f t="shared" si="210"/>
        <v/>
      </c>
      <c r="BU417" s="1" t="str">
        <f t="shared" si="211"/>
        <v/>
      </c>
      <c r="BV417" s="1" t="str">
        <f t="shared" si="212"/>
        <v/>
      </c>
      <c r="BW417" s="1" t="str">
        <f t="shared" si="213"/>
        <v/>
      </c>
      <c r="BX417" s="1" t="str">
        <f t="shared" si="214"/>
        <v/>
      </c>
      <c r="BY417" s="1" t="str">
        <f t="shared" si="215"/>
        <v/>
      </c>
      <c r="BZ417" s="1" t="str">
        <f t="shared" si="216"/>
        <v/>
      </c>
      <c r="CA417" s="1" t="str">
        <f t="shared" si="217"/>
        <v/>
      </c>
      <c r="CB417" s="1" t="str">
        <f t="shared" si="218"/>
        <v/>
      </c>
      <c r="CC417" s="1" t="str">
        <f t="shared" si="219"/>
        <v/>
      </c>
      <c r="CD417" s="1" t="str">
        <f t="shared" si="220"/>
        <v/>
      </c>
      <c r="CE417" s="1" t="str">
        <f t="shared" si="221"/>
        <v/>
      </c>
      <c r="CF417" s="1" t="str">
        <f t="shared" si="222"/>
        <v/>
      </c>
      <c r="CG417" s="1" t="str">
        <f t="shared" si="188"/>
        <v/>
      </c>
      <c r="CH417" s="1" t="str">
        <f t="shared" si="188"/>
        <v/>
      </c>
      <c r="CI417" s="1" t="str">
        <f t="shared" si="188"/>
        <v/>
      </c>
    </row>
    <row r="418" spans="49:87" hidden="1" x14ac:dyDescent="0.2">
      <c r="AW418" s="1">
        <v>39</v>
      </c>
      <c r="AX418" s="1" t="str">
        <f t="shared" si="189"/>
        <v/>
      </c>
      <c r="AY418" s="1" t="str">
        <f t="shared" si="189"/>
        <v/>
      </c>
      <c r="AZ418" s="1" t="str">
        <f t="shared" si="190"/>
        <v/>
      </c>
      <c r="BA418" s="1" t="str">
        <f t="shared" si="191"/>
        <v/>
      </c>
      <c r="BB418" s="1" t="str">
        <f t="shared" si="192"/>
        <v/>
      </c>
      <c r="BC418" s="1" t="str">
        <f t="shared" si="193"/>
        <v/>
      </c>
      <c r="BD418" s="1" t="str">
        <f t="shared" si="194"/>
        <v/>
      </c>
      <c r="BE418" s="1" t="str">
        <f t="shared" si="195"/>
        <v/>
      </c>
      <c r="BF418" s="1" t="str">
        <f t="shared" si="196"/>
        <v/>
      </c>
      <c r="BG418" s="1" t="str">
        <f t="shared" si="197"/>
        <v/>
      </c>
      <c r="BH418" s="1" t="str">
        <f t="shared" si="198"/>
        <v/>
      </c>
      <c r="BI418" s="1" t="str">
        <f t="shared" si="199"/>
        <v/>
      </c>
      <c r="BJ418" s="1" t="str">
        <f t="shared" si="200"/>
        <v/>
      </c>
      <c r="BK418" s="1" t="str">
        <f t="shared" si="201"/>
        <v/>
      </c>
      <c r="BL418" s="1" t="str">
        <f t="shared" si="202"/>
        <v/>
      </c>
      <c r="BM418" s="1" t="str">
        <f t="shared" si="203"/>
        <v/>
      </c>
      <c r="BN418" s="1" t="str">
        <f t="shared" si="204"/>
        <v/>
      </c>
      <c r="BO418" s="1" t="str">
        <f t="shared" si="205"/>
        <v/>
      </c>
      <c r="BP418" s="1" t="str">
        <f t="shared" si="206"/>
        <v/>
      </c>
      <c r="BQ418" s="1" t="str">
        <f t="shared" si="207"/>
        <v/>
      </c>
      <c r="BR418" s="1" t="str">
        <f t="shared" si="208"/>
        <v/>
      </c>
      <c r="BS418" s="1" t="str">
        <f t="shared" si="209"/>
        <v/>
      </c>
      <c r="BT418" s="1" t="str">
        <f t="shared" si="210"/>
        <v/>
      </c>
      <c r="BU418" s="1" t="str">
        <f t="shared" si="211"/>
        <v/>
      </c>
      <c r="BV418" s="1" t="str">
        <f t="shared" si="212"/>
        <v/>
      </c>
      <c r="BW418" s="1" t="str">
        <f t="shared" si="213"/>
        <v/>
      </c>
      <c r="BX418" s="1" t="str">
        <f t="shared" si="214"/>
        <v/>
      </c>
      <c r="BY418" s="1" t="str">
        <f t="shared" si="215"/>
        <v/>
      </c>
      <c r="BZ418" s="1" t="str">
        <f t="shared" si="216"/>
        <v/>
      </c>
      <c r="CA418" s="1" t="str">
        <f t="shared" si="217"/>
        <v/>
      </c>
      <c r="CB418" s="1" t="str">
        <f t="shared" si="218"/>
        <v/>
      </c>
      <c r="CC418" s="1" t="str">
        <f t="shared" si="219"/>
        <v/>
      </c>
      <c r="CD418" s="1" t="str">
        <f t="shared" si="220"/>
        <v/>
      </c>
      <c r="CE418" s="1" t="str">
        <f t="shared" si="221"/>
        <v/>
      </c>
      <c r="CF418" s="1" t="str">
        <f t="shared" si="222"/>
        <v/>
      </c>
      <c r="CG418" s="1" t="str">
        <f t="shared" si="188"/>
        <v/>
      </c>
      <c r="CH418" s="1" t="str">
        <f t="shared" si="188"/>
        <v/>
      </c>
      <c r="CI418" s="1" t="str">
        <f t="shared" si="188"/>
        <v/>
      </c>
    </row>
    <row r="419" spans="49:87" hidden="1" x14ac:dyDescent="0.2">
      <c r="AW419" s="1">
        <v>40</v>
      </c>
      <c r="AX419" s="1" t="str">
        <f t="shared" si="189"/>
        <v/>
      </c>
      <c r="AY419" s="1" t="str">
        <f t="shared" si="189"/>
        <v/>
      </c>
      <c r="AZ419" s="1" t="str">
        <f t="shared" si="190"/>
        <v/>
      </c>
      <c r="BA419" s="1" t="str">
        <f t="shared" si="191"/>
        <v/>
      </c>
      <c r="BB419" s="1" t="str">
        <f t="shared" si="192"/>
        <v/>
      </c>
      <c r="BC419" s="1" t="str">
        <f t="shared" si="193"/>
        <v/>
      </c>
      <c r="BD419" s="1" t="str">
        <f t="shared" si="194"/>
        <v/>
      </c>
      <c r="BE419" s="1" t="str">
        <f t="shared" si="195"/>
        <v/>
      </c>
      <c r="BF419" s="1" t="str">
        <f t="shared" si="196"/>
        <v/>
      </c>
      <c r="BG419" s="1" t="str">
        <f t="shared" si="197"/>
        <v/>
      </c>
      <c r="BH419" s="1" t="str">
        <f t="shared" si="198"/>
        <v/>
      </c>
      <c r="BI419" s="1" t="str">
        <f t="shared" si="199"/>
        <v/>
      </c>
      <c r="BJ419" s="1" t="str">
        <f t="shared" si="200"/>
        <v/>
      </c>
      <c r="BK419" s="1" t="str">
        <f t="shared" si="201"/>
        <v/>
      </c>
      <c r="BL419" s="1" t="str">
        <f t="shared" si="202"/>
        <v/>
      </c>
      <c r="BM419" s="1" t="str">
        <f t="shared" si="203"/>
        <v/>
      </c>
      <c r="BN419" s="1" t="str">
        <f t="shared" si="204"/>
        <v/>
      </c>
      <c r="BO419" s="1" t="str">
        <f t="shared" si="205"/>
        <v/>
      </c>
      <c r="BP419" s="1" t="str">
        <f t="shared" si="206"/>
        <v/>
      </c>
      <c r="BQ419" s="1" t="str">
        <f t="shared" si="207"/>
        <v/>
      </c>
      <c r="BR419" s="1" t="str">
        <f t="shared" si="208"/>
        <v/>
      </c>
      <c r="BS419" s="1" t="str">
        <f t="shared" si="209"/>
        <v/>
      </c>
      <c r="BT419" s="1" t="str">
        <f t="shared" si="210"/>
        <v/>
      </c>
      <c r="BU419" s="1" t="str">
        <f t="shared" si="211"/>
        <v/>
      </c>
      <c r="BV419" s="1" t="str">
        <f t="shared" si="212"/>
        <v/>
      </c>
      <c r="BW419" s="1" t="str">
        <f t="shared" si="213"/>
        <v/>
      </c>
      <c r="BX419" s="1" t="str">
        <f t="shared" si="214"/>
        <v/>
      </c>
      <c r="BY419" s="1" t="str">
        <f t="shared" si="215"/>
        <v/>
      </c>
      <c r="BZ419" s="1" t="str">
        <f t="shared" si="216"/>
        <v/>
      </c>
      <c r="CA419" s="1" t="str">
        <f t="shared" si="217"/>
        <v/>
      </c>
      <c r="CB419" s="1" t="str">
        <f t="shared" si="218"/>
        <v/>
      </c>
      <c r="CC419" s="1" t="str">
        <f t="shared" si="219"/>
        <v/>
      </c>
      <c r="CD419" s="1" t="str">
        <f t="shared" si="220"/>
        <v/>
      </c>
      <c r="CE419" s="1" t="str">
        <f t="shared" si="221"/>
        <v/>
      </c>
      <c r="CF419" s="1" t="str">
        <f t="shared" si="222"/>
        <v/>
      </c>
      <c r="CG419" s="1" t="str">
        <f t="shared" si="188"/>
        <v/>
      </c>
      <c r="CH419" s="1" t="str">
        <f t="shared" si="188"/>
        <v/>
      </c>
      <c r="CI419" s="1" t="str">
        <f t="shared" si="188"/>
        <v/>
      </c>
    </row>
    <row r="420" spans="49:87" hidden="1" x14ac:dyDescent="0.2">
      <c r="AW420" s="1">
        <v>41</v>
      </c>
      <c r="AX420" s="1" t="str">
        <f t="shared" ref="AX420:AY439" si="223">TEXT(AX318,"dd/mm/yyyy")</f>
        <v/>
      </c>
      <c r="AY420" s="1" t="str">
        <f t="shared" si="223"/>
        <v/>
      </c>
      <c r="AZ420" s="1" t="str">
        <f t="shared" si="190"/>
        <v/>
      </c>
      <c r="BA420" s="1" t="str">
        <f t="shared" si="191"/>
        <v/>
      </c>
      <c r="BB420" s="1" t="str">
        <f t="shared" si="192"/>
        <v/>
      </c>
      <c r="BC420" s="1" t="str">
        <f t="shared" si="193"/>
        <v/>
      </c>
      <c r="BD420" s="1" t="str">
        <f t="shared" si="194"/>
        <v/>
      </c>
      <c r="BE420" s="1" t="str">
        <f t="shared" si="195"/>
        <v/>
      </c>
      <c r="BF420" s="1" t="str">
        <f t="shared" si="196"/>
        <v/>
      </c>
      <c r="BG420" s="1" t="str">
        <f t="shared" si="197"/>
        <v/>
      </c>
      <c r="BH420" s="1" t="str">
        <f t="shared" si="198"/>
        <v/>
      </c>
      <c r="BI420" s="1" t="str">
        <f t="shared" si="199"/>
        <v/>
      </c>
      <c r="BJ420" s="1" t="str">
        <f t="shared" si="200"/>
        <v/>
      </c>
      <c r="BK420" s="1" t="str">
        <f t="shared" si="201"/>
        <v/>
      </c>
      <c r="BL420" s="1" t="str">
        <f t="shared" si="202"/>
        <v/>
      </c>
      <c r="BM420" s="1" t="str">
        <f t="shared" si="203"/>
        <v/>
      </c>
      <c r="BN420" s="1" t="str">
        <f t="shared" si="204"/>
        <v/>
      </c>
      <c r="BO420" s="1" t="str">
        <f t="shared" si="205"/>
        <v/>
      </c>
      <c r="BP420" s="1" t="str">
        <f t="shared" si="206"/>
        <v/>
      </c>
      <c r="BQ420" s="1" t="str">
        <f t="shared" si="207"/>
        <v/>
      </c>
      <c r="BR420" s="1" t="str">
        <f t="shared" si="208"/>
        <v/>
      </c>
      <c r="BS420" s="1" t="str">
        <f t="shared" si="209"/>
        <v/>
      </c>
      <c r="BT420" s="1" t="str">
        <f t="shared" si="210"/>
        <v/>
      </c>
      <c r="BU420" s="1" t="str">
        <f t="shared" si="211"/>
        <v/>
      </c>
      <c r="BV420" s="1" t="str">
        <f t="shared" si="212"/>
        <v/>
      </c>
      <c r="BW420" s="1" t="str">
        <f t="shared" si="213"/>
        <v/>
      </c>
      <c r="BX420" s="1" t="str">
        <f t="shared" si="214"/>
        <v/>
      </c>
      <c r="BY420" s="1" t="str">
        <f t="shared" si="215"/>
        <v/>
      </c>
      <c r="BZ420" s="1" t="str">
        <f t="shared" si="216"/>
        <v/>
      </c>
      <c r="CA420" s="1" t="str">
        <f t="shared" si="217"/>
        <v/>
      </c>
      <c r="CB420" s="1" t="str">
        <f t="shared" si="218"/>
        <v/>
      </c>
      <c r="CC420" s="1" t="str">
        <f t="shared" si="219"/>
        <v/>
      </c>
      <c r="CD420" s="1" t="str">
        <f t="shared" si="220"/>
        <v/>
      </c>
      <c r="CE420" s="1" t="str">
        <f t="shared" si="221"/>
        <v/>
      </c>
      <c r="CF420" s="1" t="str">
        <f t="shared" si="222"/>
        <v/>
      </c>
      <c r="CG420" s="1" t="str">
        <f t="shared" si="188"/>
        <v/>
      </c>
      <c r="CH420" s="1" t="str">
        <f t="shared" si="188"/>
        <v/>
      </c>
      <c r="CI420" s="1" t="str">
        <f t="shared" si="188"/>
        <v/>
      </c>
    </row>
    <row r="421" spans="49:87" hidden="1" x14ac:dyDescent="0.2">
      <c r="AW421" s="1">
        <v>42</v>
      </c>
      <c r="AX421" s="1" t="str">
        <f t="shared" si="223"/>
        <v/>
      </c>
      <c r="AY421" s="1" t="str">
        <f t="shared" si="223"/>
        <v/>
      </c>
      <c r="AZ421" s="1" t="str">
        <f t="shared" si="190"/>
        <v/>
      </c>
      <c r="BA421" s="1" t="str">
        <f t="shared" si="191"/>
        <v/>
      </c>
      <c r="BB421" s="1" t="str">
        <f t="shared" si="192"/>
        <v/>
      </c>
      <c r="BC421" s="1" t="str">
        <f t="shared" si="193"/>
        <v/>
      </c>
      <c r="BD421" s="1" t="str">
        <f t="shared" si="194"/>
        <v/>
      </c>
      <c r="BE421" s="1" t="str">
        <f t="shared" si="195"/>
        <v/>
      </c>
      <c r="BF421" s="1" t="str">
        <f t="shared" si="196"/>
        <v/>
      </c>
      <c r="BG421" s="1" t="str">
        <f t="shared" si="197"/>
        <v/>
      </c>
      <c r="BH421" s="1" t="str">
        <f t="shared" si="198"/>
        <v/>
      </c>
      <c r="BI421" s="1" t="str">
        <f t="shared" si="199"/>
        <v/>
      </c>
      <c r="BJ421" s="1" t="str">
        <f t="shared" si="200"/>
        <v/>
      </c>
      <c r="BK421" s="1" t="str">
        <f t="shared" si="201"/>
        <v/>
      </c>
      <c r="BL421" s="1" t="str">
        <f t="shared" si="202"/>
        <v/>
      </c>
      <c r="BM421" s="1" t="str">
        <f t="shared" si="203"/>
        <v/>
      </c>
      <c r="BN421" s="1" t="str">
        <f t="shared" si="204"/>
        <v/>
      </c>
      <c r="BO421" s="1" t="str">
        <f t="shared" si="205"/>
        <v/>
      </c>
      <c r="BP421" s="1" t="str">
        <f t="shared" si="206"/>
        <v/>
      </c>
      <c r="BQ421" s="1" t="str">
        <f t="shared" si="207"/>
        <v/>
      </c>
      <c r="BR421" s="1" t="str">
        <f t="shared" si="208"/>
        <v/>
      </c>
      <c r="BS421" s="1" t="str">
        <f t="shared" si="209"/>
        <v/>
      </c>
      <c r="BT421" s="1" t="str">
        <f t="shared" si="210"/>
        <v/>
      </c>
      <c r="BU421" s="1" t="str">
        <f t="shared" si="211"/>
        <v/>
      </c>
      <c r="BV421" s="1" t="str">
        <f t="shared" si="212"/>
        <v/>
      </c>
      <c r="BW421" s="1" t="str">
        <f t="shared" si="213"/>
        <v/>
      </c>
      <c r="BX421" s="1" t="str">
        <f t="shared" si="214"/>
        <v/>
      </c>
      <c r="BY421" s="1" t="str">
        <f t="shared" si="215"/>
        <v/>
      </c>
      <c r="BZ421" s="1" t="str">
        <f t="shared" si="216"/>
        <v/>
      </c>
      <c r="CA421" s="1" t="str">
        <f t="shared" si="217"/>
        <v/>
      </c>
      <c r="CB421" s="1" t="str">
        <f t="shared" si="218"/>
        <v/>
      </c>
      <c r="CC421" s="1" t="str">
        <f t="shared" si="219"/>
        <v/>
      </c>
      <c r="CD421" s="1" t="str">
        <f t="shared" si="220"/>
        <v/>
      </c>
      <c r="CE421" s="1" t="str">
        <f t="shared" si="221"/>
        <v/>
      </c>
      <c r="CF421" s="1" t="str">
        <f t="shared" si="222"/>
        <v/>
      </c>
      <c r="CG421" s="1" t="str">
        <f t="shared" si="188"/>
        <v/>
      </c>
      <c r="CH421" s="1" t="str">
        <f t="shared" si="188"/>
        <v/>
      </c>
      <c r="CI421" s="1" t="str">
        <f t="shared" si="188"/>
        <v/>
      </c>
    </row>
    <row r="422" spans="49:87" hidden="1" x14ac:dyDescent="0.2">
      <c r="AW422" s="1">
        <v>43</v>
      </c>
      <c r="AX422" s="1" t="str">
        <f t="shared" si="223"/>
        <v/>
      </c>
      <c r="AY422" s="1" t="str">
        <f t="shared" si="223"/>
        <v/>
      </c>
      <c r="AZ422" s="1" t="str">
        <f t="shared" si="190"/>
        <v/>
      </c>
      <c r="BA422" s="1" t="str">
        <f t="shared" si="191"/>
        <v/>
      </c>
      <c r="BB422" s="1" t="str">
        <f t="shared" si="192"/>
        <v/>
      </c>
      <c r="BC422" s="1" t="str">
        <f t="shared" si="193"/>
        <v/>
      </c>
      <c r="BD422" s="1" t="str">
        <f t="shared" si="194"/>
        <v/>
      </c>
      <c r="BE422" s="1" t="str">
        <f t="shared" si="195"/>
        <v/>
      </c>
      <c r="BF422" s="1" t="str">
        <f t="shared" si="196"/>
        <v/>
      </c>
      <c r="BG422" s="1" t="str">
        <f t="shared" si="197"/>
        <v/>
      </c>
      <c r="BH422" s="1" t="str">
        <f t="shared" si="198"/>
        <v/>
      </c>
      <c r="BI422" s="1" t="str">
        <f t="shared" si="199"/>
        <v/>
      </c>
      <c r="BJ422" s="1" t="str">
        <f t="shared" si="200"/>
        <v/>
      </c>
      <c r="BK422" s="1" t="str">
        <f t="shared" si="201"/>
        <v/>
      </c>
      <c r="BL422" s="1" t="str">
        <f t="shared" si="202"/>
        <v/>
      </c>
      <c r="BM422" s="1" t="str">
        <f t="shared" si="203"/>
        <v/>
      </c>
      <c r="BN422" s="1" t="str">
        <f t="shared" si="204"/>
        <v/>
      </c>
      <c r="BO422" s="1" t="str">
        <f t="shared" si="205"/>
        <v/>
      </c>
      <c r="BP422" s="1" t="str">
        <f t="shared" si="206"/>
        <v/>
      </c>
      <c r="BQ422" s="1" t="str">
        <f t="shared" si="207"/>
        <v/>
      </c>
      <c r="BR422" s="1" t="str">
        <f t="shared" si="208"/>
        <v/>
      </c>
      <c r="BS422" s="1" t="str">
        <f t="shared" si="209"/>
        <v/>
      </c>
      <c r="BT422" s="1" t="str">
        <f t="shared" si="210"/>
        <v/>
      </c>
      <c r="BU422" s="1" t="str">
        <f t="shared" si="211"/>
        <v/>
      </c>
      <c r="BV422" s="1" t="str">
        <f t="shared" si="212"/>
        <v/>
      </c>
      <c r="BW422" s="1" t="str">
        <f t="shared" si="213"/>
        <v/>
      </c>
      <c r="BX422" s="1" t="str">
        <f t="shared" si="214"/>
        <v/>
      </c>
      <c r="BY422" s="1" t="str">
        <f t="shared" si="215"/>
        <v/>
      </c>
      <c r="BZ422" s="1" t="str">
        <f t="shared" si="216"/>
        <v/>
      </c>
      <c r="CA422" s="1" t="str">
        <f t="shared" si="217"/>
        <v/>
      </c>
      <c r="CB422" s="1" t="str">
        <f t="shared" si="218"/>
        <v/>
      </c>
      <c r="CC422" s="1" t="str">
        <f t="shared" si="219"/>
        <v/>
      </c>
      <c r="CD422" s="1" t="str">
        <f t="shared" si="220"/>
        <v/>
      </c>
      <c r="CE422" s="1" t="str">
        <f t="shared" si="221"/>
        <v/>
      </c>
      <c r="CF422" s="1" t="str">
        <f t="shared" si="222"/>
        <v/>
      </c>
      <c r="CG422" s="1" t="str">
        <f t="shared" si="188"/>
        <v/>
      </c>
      <c r="CH422" s="1" t="str">
        <f t="shared" si="188"/>
        <v/>
      </c>
      <c r="CI422" s="1" t="str">
        <f t="shared" si="188"/>
        <v/>
      </c>
    </row>
    <row r="423" spans="49:87" hidden="1" x14ac:dyDescent="0.2">
      <c r="AW423" s="1">
        <v>44</v>
      </c>
      <c r="AX423" s="1" t="str">
        <f t="shared" si="223"/>
        <v/>
      </c>
      <c r="AY423" s="1" t="str">
        <f t="shared" si="223"/>
        <v/>
      </c>
      <c r="AZ423" s="1" t="str">
        <f t="shared" si="190"/>
        <v/>
      </c>
      <c r="BA423" s="1" t="str">
        <f t="shared" si="191"/>
        <v/>
      </c>
      <c r="BB423" s="1" t="str">
        <f t="shared" si="192"/>
        <v/>
      </c>
      <c r="BC423" s="1" t="str">
        <f t="shared" si="193"/>
        <v/>
      </c>
      <c r="BD423" s="1" t="str">
        <f t="shared" si="194"/>
        <v/>
      </c>
      <c r="BE423" s="1" t="str">
        <f t="shared" si="195"/>
        <v/>
      </c>
      <c r="BF423" s="1" t="str">
        <f t="shared" si="196"/>
        <v/>
      </c>
      <c r="BG423" s="1" t="str">
        <f t="shared" si="197"/>
        <v/>
      </c>
      <c r="BH423" s="1" t="str">
        <f t="shared" si="198"/>
        <v/>
      </c>
      <c r="BI423" s="1" t="str">
        <f t="shared" si="199"/>
        <v/>
      </c>
      <c r="BJ423" s="1" t="str">
        <f t="shared" si="200"/>
        <v/>
      </c>
      <c r="BK423" s="1" t="str">
        <f t="shared" si="201"/>
        <v/>
      </c>
      <c r="BL423" s="1" t="str">
        <f t="shared" si="202"/>
        <v/>
      </c>
      <c r="BM423" s="1" t="str">
        <f t="shared" si="203"/>
        <v/>
      </c>
      <c r="BN423" s="1" t="str">
        <f t="shared" si="204"/>
        <v/>
      </c>
      <c r="BO423" s="1" t="str">
        <f t="shared" si="205"/>
        <v/>
      </c>
      <c r="BP423" s="1" t="str">
        <f t="shared" si="206"/>
        <v/>
      </c>
      <c r="BQ423" s="1" t="str">
        <f t="shared" si="207"/>
        <v/>
      </c>
      <c r="BR423" s="1" t="str">
        <f t="shared" si="208"/>
        <v/>
      </c>
      <c r="BS423" s="1" t="str">
        <f t="shared" si="209"/>
        <v/>
      </c>
      <c r="BT423" s="1" t="str">
        <f t="shared" si="210"/>
        <v/>
      </c>
      <c r="BU423" s="1" t="str">
        <f t="shared" si="211"/>
        <v/>
      </c>
      <c r="BV423" s="1" t="str">
        <f t="shared" si="212"/>
        <v/>
      </c>
      <c r="BW423" s="1" t="str">
        <f t="shared" si="213"/>
        <v/>
      </c>
      <c r="BX423" s="1" t="str">
        <f t="shared" si="214"/>
        <v/>
      </c>
      <c r="BY423" s="1" t="str">
        <f t="shared" si="215"/>
        <v/>
      </c>
      <c r="BZ423" s="1" t="str">
        <f t="shared" si="216"/>
        <v/>
      </c>
      <c r="CA423" s="1" t="str">
        <f t="shared" si="217"/>
        <v/>
      </c>
      <c r="CB423" s="1" t="str">
        <f t="shared" si="218"/>
        <v/>
      </c>
      <c r="CC423" s="1" t="str">
        <f t="shared" si="219"/>
        <v/>
      </c>
      <c r="CD423" s="1" t="str">
        <f t="shared" si="220"/>
        <v/>
      </c>
      <c r="CE423" s="1" t="str">
        <f t="shared" si="221"/>
        <v/>
      </c>
      <c r="CF423" s="1" t="str">
        <f t="shared" si="222"/>
        <v/>
      </c>
      <c r="CG423" s="1" t="str">
        <f t="shared" si="188"/>
        <v/>
      </c>
      <c r="CH423" s="1" t="str">
        <f t="shared" si="188"/>
        <v/>
      </c>
      <c r="CI423" s="1" t="str">
        <f t="shared" si="188"/>
        <v/>
      </c>
    </row>
    <row r="424" spans="49:87" hidden="1" x14ac:dyDescent="0.2">
      <c r="AW424" s="1">
        <v>45</v>
      </c>
      <c r="AX424" s="1" t="str">
        <f t="shared" si="223"/>
        <v/>
      </c>
      <c r="AY424" s="1" t="str">
        <f t="shared" si="223"/>
        <v/>
      </c>
      <c r="AZ424" s="1" t="str">
        <f t="shared" si="190"/>
        <v/>
      </c>
      <c r="BA424" s="1" t="str">
        <f t="shared" si="191"/>
        <v/>
      </c>
      <c r="BB424" s="1" t="str">
        <f t="shared" si="192"/>
        <v/>
      </c>
      <c r="BC424" s="1" t="str">
        <f t="shared" si="193"/>
        <v/>
      </c>
      <c r="BD424" s="1" t="str">
        <f t="shared" si="194"/>
        <v/>
      </c>
      <c r="BE424" s="1" t="str">
        <f t="shared" si="195"/>
        <v/>
      </c>
      <c r="BF424" s="1" t="str">
        <f t="shared" si="196"/>
        <v/>
      </c>
      <c r="BG424" s="1" t="str">
        <f t="shared" si="197"/>
        <v/>
      </c>
      <c r="BH424" s="1" t="str">
        <f t="shared" si="198"/>
        <v/>
      </c>
      <c r="BI424" s="1" t="str">
        <f t="shared" si="199"/>
        <v/>
      </c>
      <c r="BJ424" s="1" t="str">
        <f t="shared" si="200"/>
        <v/>
      </c>
      <c r="BK424" s="1" t="str">
        <f t="shared" si="201"/>
        <v/>
      </c>
      <c r="BL424" s="1" t="str">
        <f t="shared" si="202"/>
        <v/>
      </c>
      <c r="BM424" s="1" t="str">
        <f t="shared" si="203"/>
        <v/>
      </c>
      <c r="BN424" s="1" t="str">
        <f t="shared" si="204"/>
        <v/>
      </c>
      <c r="BO424" s="1" t="str">
        <f t="shared" si="205"/>
        <v/>
      </c>
      <c r="BP424" s="1" t="str">
        <f t="shared" si="206"/>
        <v/>
      </c>
      <c r="BQ424" s="1" t="str">
        <f t="shared" si="207"/>
        <v/>
      </c>
      <c r="BR424" s="1" t="str">
        <f t="shared" si="208"/>
        <v/>
      </c>
      <c r="BS424" s="1" t="str">
        <f t="shared" si="209"/>
        <v/>
      </c>
      <c r="BT424" s="1" t="str">
        <f t="shared" si="210"/>
        <v/>
      </c>
      <c r="BU424" s="1" t="str">
        <f t="shared" si="211"/>
        <v/>
      </c>
      <c r="BV424" s="1" t="str">
        <f t="shared" si="212"/>
        <v/>
      </c>
      <c r="BW424" s="1" t="str">
        <f t="shared" si="213"/>
        <v/>
      </c>
      <c r="BX424" s="1" t="str">
        <f t="shared" si="214"/>
        <v/>
      </c>
      <c r="BY424" s="1" t="str">
        <f t="shared" si="215"/>
        <v/>
      </c>
      <c r="BZ424" s="1" t="str">
        <f t="shared" si="216"/>
        <v/>
      </c>
      <c r="CA424" s="1" t="str">
        <f t="shared" si="217"/>
        <v/>
      </c>
      <c r="CB424" s="1" t="str">
        <f t="shared" si="218"/>
        <v/>
      </c>
      <c r="CC424" s="1" t="str">
        <f t="shared" si="219"/>
        <v/>
      </c>
      <c r="CD424" s="1" t="str">
        <f t="shared" si="220"/>
        <v/>
      </c>
      <c r="CE424" s="1" t="str">
        <f t="shared" si="221"/>
        <v/>
      </c>
      <c r="CF424" s="1" t="str">
        <f t="shared" si="222"/>
        <v/>
      </c>
      <c r="CG424" s="1" t="str">
        <f t="shared" si="188"/>
        <v/>
      </c>
      <c r="CH424" s="1" t="str">
        <f t="shared" si="188"/>
        <v/>
      </c>
      <c r="CI424" s="1" t="str">
        <f t="shared" si="188"/>
        <v/>
      </c>
    </row>
    <row r="425" spans="49:87" hidden="1" x14ac:dyDescent="0.2">
      <c r="AW425" s="1">
        <v>46</v>
      </c>
      <c r="AX425" s="1" t="str">
        <f t="shared" si="223"/>
        <v/>
      </c>
      <c r="AY425" s="1" t="str">
        <f t="shared" si="223"/>
        <v/>
      </c>
      <c r="AZ425" s="1" t="str">
        <f t="shared" si="190"/>
        <v/>
      </c>
      <c r="BA425" s="1" t="str">
        <f t="shared" si="191"/>
        <v/>
      </c>
      <c r="BB425" s="1" t="str">
        <f t="shared" si="192"/>
        <v/>
      </c>
      <c r="BC425" s="1" t="str">
        <f t="shared" si="193"/>
        <v/>
      </c>
      <c r="BD425" s="1" t="str">
        <f t="shared" si="194"/>
        <v/>
      </c>
      <c r="BE425" s="1" t="str">
        <f t="shared" si="195"/>
        <v/>
      </c>
      <c r="BF425" s="1" t="str">
        <f t="shared" si="196"/>
        <v/>
      </c>
      <c r="BG425" s="1" t="str">
        <f t="shared" si="197"/>
        <v/>
      </c>
      <c r="BH425" s="1" t="str">
        <f t="shared" si="198"/>
        <v/>
      </c>
      <c r="BI425" s="1" t="str">
        <f t="shared" si="199"/>
        <v/>
      </c>
      <c r="BJ425" s="1" t="str">
        <f t="shared" si="200"/>
        <v/>
      </c>
      <c r="BK425" s="1" t="str">
        <f t="shared" si="201"/>
        <v/>
      </c>
      <c r="BL425" s="1" t="str">
        <f t="shared" si="202"/>
        <v/>
      </c>
      <c r="BM425" s="1" t="str">
        <f t="shared" si="203"/>
        <v/>
      </c>
      <c r="BN425" s="1" t="str">
        <f t="shared" si="204"/>
        <v/>
      </c>
      <c r="BO425" s="1" t="str">
        <f t="shared" si="205"/>
        <v/>
      </c>
      <c r="BP425" s="1" t="str">
        <f t="shared" si="206"/>
        <v/>
      </c>
      <c r="BQ425" s="1" t="str">
        <f t="shared" si="207"/>
        <v/>
      </c>
      <c r="BR425" s="1" t="str">
        <f t="shared" si="208"/>
        <v/>
      </c>
      <c r="BS425" s="1" t="str">
        <f t="shared" si="209"/>
        <v/>
      </c>
      <c r="BT425" s="1" t="str">
        <f t="shared" si="210"/>
        <v/>
      </c>
      <c r="BU425" s="1" t="str">
        <f t="shared" si="211"/>
        <v/>
      </c>
      <c r="BV425" s="1" t="str">
        <f t="shared" si="212"/>
        <v/>
      </c>
      <c r="BW425" s="1" t="str">
        <f t="shared" si="213"/>
        <v/>
      </c>
      <c r="BX425" s="1" t="str">
        <f t="shared" si="214"/>
        <v/>
      </c>
      <c r="BY425" s="1" t="str">
        <f t="shared" si="215"/>
        <v/>
      </c>
      <c r="BZ425" s="1" t="str">
        <f t="shared" si="216"/>
        <v/>
      </c>
      <c r="CA425" s="1" t="str">
        <f t="shared" si="217"/>
        <v/>
      </c>
      <c r="CB425" s="1" t="str">
        <f t="shared" si="218"/>
        <v/>
      </c>
      <c r="CC425" s="1" t="str">
        <f t="shared" si="219"/>
        <v/>
      </c>
      <c r="CD425" s="1" t="str">
        <f t="shared" si="220"/>
        <v/>
      </c>
      <c r="CE425" s="1" t="str">
        <f t="shared" si="221"/>
        <v/>
      </c>
      <c r="CF425" s="1" t="str">
        <f t="shared" si="222"/>
        <v/>
      </c>
      <c r="CG425" s="1" t="str">
        <f t="shared" si="188"/>
        <v/>
      </c>
      <c r="CH425" s="1" t="str">
        <f t="shared" si="188"/>
        <v/>
      </c>
      <c r="CI425" s="1" t="str">
        <f t="shared" si="188"/>
        <v/>
      </c>
    </row>
    <row r="426" spans="49:87" hidden="1" x14ac:dyDescent="0.2">
      <c r="AW426" s="1">
        <v>47</v>
      </c>
      <c r="AX426" s="1" t="str">
        <f t="shared" si="223"/>
        <v/>
      </c>
      <c r="AY426" s="1" t="str">
        <f t="shared" si="223"/>
        <v/>
      </c>
      <c r="AZ426" s="1" t="str">
        <f t="shared" si="190"/>
        <v/>
      </c>
      <c r="BA426" s="1" t="str">
        <f t="shared" si="191"/>
        <v/>
      </c>
      <c r="BB426" s="1" t="str">
        <f t="shared" si="192"/>
        <v/>
      </c>
      <c r="BC426" s="1" t="str">
        <f t="shared" si="193"/>
        <v/>
      </c>
      <c r="BD426" s="1" t="str">
        <f t="shared" si="194"/>
        <v/>
      </c>
      <c r="BE426" s="1" t="str">
        <f t="shared" si="195"/>
        <v/>
      </c>
      <c r="BF426" s="1" t="str">
        <f t="shared" si="196"/>
        <v/>
      </c>
      <c r="BG426" s="1" t="str">
        <f t="shared" si="197"/>
        <v/>
      </c>
      <c r="BH426" s="1" t="str">
        <f t="shared" si="198"/>
        <v/>
      </c>
      <c r="BI426" s="1" t="str">
        <f t="shared" si="199"/>
        <v/>
      </c>
      <c r="BJ426" s="1" t="str">
        <f t="shared" si="200"/>
        <v/>
      </c>
      <c r="BK426" s="1" t="str">
        <f t="shared" si="201"/>
        <v/>
      </c>
      <c r="BL426" s="1" t="str">
        <f t="shared" si="202"/>
        <v/>
      </c>
      <c r="BM426" s="1" t="str">
        <f t="shared" si="203"/>
        <v/>
      </c>
      <c r="BN426" s="1" t="str">
        <f t="shared" si="204"/>
        <v/>
      </c>
      <c r="BO426" s="1" t="str">
        <f t="shared" si="205"/>
        <v/>
      </c>
      <c r="BP426" s="1" t="str">
        <f t="shared" si="206"/>
        <v/>
      </c>
      <c r="BQ426" s="1" t="str">
        <f t="shared" si="207"/>
        <v/>
      </c>
      <c r="BR426" s="1" t="str">
        <f t="shared" si="208"/>
        <v/>
      </c>
      <c r="BS426" s="1" t="str">
        <f t="shared" si="209"/>
        <v/>
      </c>
      <c r="BT426" s="1" t="str">
        <f t="shared" si="210"/>
        <v/>
      </c>
      <c r="BU426" s="1" t="str">
        <f t="shared" si="211"/>
        <v/>
      </c>
      <c r="BV426" s="1" t="str">
        <f t="shared" si="212"/>
        <v/>
      </c>
      <c r="BW426" s="1" t="str">
        <f t="shared" si="213"/>
        <v/>
      </c>
      <c r="BX426" s="1" t="str">
        <f t="shared" si="214"/>
        <v/>
      </c>
      <c r="BY426" s="1" t="str">
        <f t="shared" si="215"/>
        <v/>
      </c>
      <c r="BZ426" s="1" t="str">
        <f t="shared" si="216"/>
        <v/>
      </c>
      <c r="CA426" s="1" t="str">
        <f t="shared" si="217"/>
        <v/>
      </c>
      <c r="CB426" s="1" t="str">
        <f t="shared" si="218"/>
        <v/>
      </c>
      <c r="CC426" s="1" t="str">
        <f t="shared" si="219"/>
        <v/>
      </c>
      <c r="CD426" s="1" t="str">
        <f t="shared" si="220"/>
        <v/>
      </c>
      <c r="CE426" s="1" t="str">
        <f t="shared" si="221"/>
        <v/>
      </c>
      <c r="CF426" s="1" t="str">
        <f t="shared" si="222"/>
        <v/>
      </c>
      <c r="CG426" s="1" t="str">
        <f t="shared" si="188"/>
        <v/>
      </c>
      <c r="CH426" s="1" t="str">
        <f t="shared" si="188"/>
        <v/>
      </c>
      <c r="CI426" s="1" t="str">
        <f t="shared" si="188"/>
        <v/>
      </c>
    </row>
    <row r="427" spans="49:87" hidden="1" x14ac:dyDescent="0.2">
      <c r="AW427" s="1">
        <v>48</v>
      </c>
      <c r="AX427" s="1" t="str">
        <f t="shared" si="223"/>
        <v/>
      </c>
      <c r="AY427" s="1" t="str">
        <f t="shared" si="223"/>
        <v/>
      </c>
      <c r="AZ427" s="1" t="str">
        <f t="shared" si="190"/>
        <v/>
      </c>
      <c r="BA427" s="1" t="str">
        <f t="shared" si="191"/>
        <v/>
      </c>
      <c r="BB427" s="1" t="str">
        <f t="shared" si="192"/>
        <v/>
      </c>
      <c r="BC427" s="1" t="str">
        <f t="shared" si="193"/>
        <v/>
      </c>
      <c r="BD427" s="1" t="str">
        <f t="shared" si="194"/>
        <v/>
      </c>
      <c r="BE427" s="1" t="str">
        <f t="shared" si="195"/>
        <v/>
      </c>
      <c r="BF427" s="1" t="str">
        <f t="shared" si="196"/>
        <v/>
      </c>
      <c r="BG427" s="1" t="str">
        <f t="shared" si="197"/>
        <v/>
      </c>
      <c r="BH427" s="1" t="str">
        <f t="shared" si="198"/>
        <v/>
      </c>
      <c r="BI427" s="1" t="str">
        <f t="shared" si="199"/>
        <v/>
      </c>
      <c r="BJ427" s="1" t="str">
        <f t="shared" si="200"/>
        <v/>
      </c>
      <c r="BK427" s="1" t="str">
        <f t="shared" si="201"/>
        <v/>
      </c>
      <c r="BL427" s="1" t="str">
        <f t="shared" si="202"/>
        <v/>
      </c>
      <c r="BM427" s="1" t="str">
        <f t="shared" si="203"/>
        <v/>
      </c>
      <c r="BN427" s="1" t="str">
        <f t="shared" si="204"/>
        <v/>
      </c>
      <c r="BO427" s="1" t="str">
        <f t="shared" si="205"/>
        <v/>
      </c>
      <c r="BP427" s="1" t="str">
        <f t="shared" si="206"/>
        <v/>
      </c>
      <c r="BQ427" s="1" t="str">
        <f t="shared" si="207"/>
        <v/>
      </c>
      <c r="BR427" s="1" t="str">
        <f t="shared" si="208"/>
        <v/>
      </c>
      <c r="BS427" s="1" t="str">
        <f t="shared" si="209"/>
        <v/>
      </c>
      <c r="BT427" s="1" t="str">
        <f t="shared" si="210"/>
        <v/>
      </c>
      <c r="BU427" s="1" t="str">
        <f t="shared" si="211"/>
        <v/>
      </c>
      <c r="BV427" s="1" t="str">
        <f t="shared" si="212"/>
        <v/>
      </c>
      <c r="BW427" s="1" t="str">
        <f t="shared" si="213"/>
        <v/>
      </c>
      <c r="BX427" s="1" t="str">
        <f t="shared" si="214"/>
        <v/>
      </c>
      <c r="BY427" s="1" t="str">
        <f t="shared" si="215"/>
        <v/>
      </c>
      <c r="BZ427" s="1" t="str">
        <f t="shared" si="216"/>
        <v/>
      </c>
      <c r="CA427" s="1" t="str">
        <f t="shared" si="217"/>
        <v/>
      </c>
      <c r="CB427" s="1" t="str">
        <f t="shared" si="218"/>
        <v/>
      </c>
      <c r="CC427" s="1" t="str">
        <f t="shared" si="219"/>
        <v/>
      </c>
      <c r="CD427" s="1" t="str">
        <f t="shared" si="220"/>
        <v/>
      </c>
      <c r="CE427" s="1" t="str">
        <f t="shared" si="221"/>
        <v/>
      </c>
      <c r="CF427" s="1" t="str">
        <f t="shared" si="222"/>
        <v/>
      </c>
      <c r="CG427" s="1" t="str">
        <f t="shared" si="188"/>
        <v/>
      </c>
      <c r="CH427" s="1" t="str">
        <f t="shared" si="188"/>
        <v/>
      </c>
      <c r="CI427" s="1" t="str">
        <f t="shared" si="188"/>
        <v/>
      </c>
    </row>
    <row r="428" spans="49:87" hidden="1" x14ac:dyDescent="0.2">
      <c r="AW428" s="1">
        <v>49</v>
      </c>
      <c r="AX428" s="1" t="str">
        <f t="shared" si="223"/>
        <v/>
      </c>
      <c r="AY428" s="1" t="str">
        <f t="shared" si="223"/>
        <v/>
      </c>
      <c r="AZ428" s="1" t="str">
        <f t="shared" si="190"/>
        <v/>
      </c>
      <c r="BA428" s="1" t="str">
        <f t="shared" si="191"/>
        <v/>
      </c>
      <c r="BB428" s="1" t="str">
        <f t="shared" si="192"/>
        <v/>
      </c>
      <c r="BC428" s="1" t="str">
        <f t="shared" si="193"/>
        <v/>
      </c>
      <c r="BD428" s="1" t="str">
        <f t="shared" si="194"/>
        <v/>
      </c>
      <c r="BE428" s="1" t="str">
        <f t="shared" si="195"/>
        <v/>
      </c>
      <c r="BF428" s="1" t="str">
        <f t="shared" si="196"/>
        <v/>
      </c>
      <c r="BG428" s="1" t="str">
        <f t="shared" si="197"/>
        <v/>
      </c>
      <c r="BH428" s="1" t="str">
        <f t="shared" si="198"/>
        <v/>
      </c>
      <c r="BI428" s="1" t="str">
        <f t="shared" si="199"/>
        <v/>
      </c>
      <c r="BJ428" s="1" t="str">
        <f t="shared" si="200"/>
        <v/>
      </c>
      <c r="BK428" s="1" t="str">
        <f t="shared" si="201"/>
        <v/>
      </c>
      <c r="BL428" s="1" t="str">
        <f t="shared" si="202"/>
        <v/>
      </c>
      <c r="BM428" s="1" t="str">
        <f t="shared" si="203"/>
        <v/>
      </c>
      <c r="BN428" s="1" t="str">
        <f t="shared" si="204"/>
        <v/>
      </c>
      <c r="BO428" s="1" t="str">
        <f t="shared" si="205"/>
        <v/>
      </c>
      <c r="BP428" s="1" t="str">
        <f t="shared" si="206"/>
        <v/>
      </c>
      <c r="BQ428" s="1" t="str">
        <f t="shared" si="207"/>
        <v/>
      </c>
      <c r="BR428" s="1" t="str">
        <f t="shared" si="208"/>
        <v/>
      </c>
      <c r="BS428" s="1" t="str">
        <f t="shared" si="209"/>
        <v/>
      </c>
      <c r="BT428" s="1" t="str">
        <f t="shared" si="210"/>
        <v/>
      </c>
      <c r="BU428" s="1" t="str">
        <f t="shared" si="211"/>
        <v/>
      </c>
      <c r="BV428" s="1" t="str">
        <f t="shared" si="212"/>
        <v/>
      </c>
      <c r="BW428" s="1" t="str">
        <f t="shared" si="213"/>
        <v/>
      </c>
      <c r="BX428" s="1" t="str">
        <f t="shared" si="214"/>
        <v/>
      </c>
      <c r="BY428" s="1" t="str">
        <f t="shared" si="215"/>
        <v/>
      </c>
      <c r="BZ428" s="1" t="str">
        <f t="shared" si="216"/>
        <v/>
      </c>
      <c r="CA428" s="1" t="str">
        <f t="shared" si="217"/>
        <v/>
      </c>
      <c r="CB428" s="1" t="str">
        <f t="shared" si="218"/>
        <v/>
      </c>
      <c r="CC428" s="1" t="str">
        <f t="shared" si="219"/>
        <v/>
      </c>
      <c r="CD428" s="1" t="str">
        <f t="shared" si="220"/>
        <v/>
      </c>
      <c r="CE428" s="1" t="str">
        <f t="shared" si="221"/>
        <v/>
      </c>
      <c r="CF428" s="1" t="str">
        <f t="shared" si="222"/>
        <v/>
      </c>
      <c r="CG428" s="1" t="str">
        <f t="shared" si="188"/>
        <v/>
      </c>
      <c r="CH428" s="1" t="str">
        <f t="shared" si="188"/>
        <v/>
      </c>
      <c r="CI428" s="1" t="str">
        <f t="shared" si="188"/>
        <v/>
      </c>
    </row>
    <row r="429" spans="49:87" hidden="1" x14ac:dyDescent="0.2">
      <c r="AW429" s="1">
        <v>50</v>
      </c>
      <c r="AX429" s="1" t="str">
        <f t="shared" si="223"/>
        <v/>
      </c>
      <c r="AY429" s="1" t="str">
        <f t="shared" si="223"/>
        <v/>
      </c>
      <c r="AZ429" s="1" t="str">
        <f t="shared" si="190"/>
        <v/>
      </c>
      <c r="BA429" s="1" t="str">
        <f t="shared" si="191"/>
        <v/>
      </c>
      <c r="BB429" s="1" t="str">
        <f t="shared" si="192"/>
        <v/>
      </c>
      <c r="BC429" s="1" t="str">
        <f t="shared" si="193"/>
        <v/>
      </c>
      <c r="BD429" s="1" t="str">
        <f t="shared" si="194"/>
        <v/>
      </c>
      <c r="BE429" s="1" t="str">
        <f t="shared" si="195"/>
        <v/>
      </c>
      <c r="BF429" s="1" t="str">
        <f t="shared" si="196"/>
        <v/>
      </c>
      <c r="BG429" s="1" t="str">
        <f t="shared" si="197"/>
        <v/>
      </c>
      <c r="BH429" s="1" t="str">
        <f t="shared" si="198"/>
        <v/>
      </c>
      <c r="BI429" s="1" t="str">
        <f t="shared" si="199"/>
        <v/>
      </c>
      <c r="BJ429" s="1" t="str">
        <f t="shared" si="200"/>
        <v/>
      </c>
      <c r="BK429" s="1" t="str">
        <f t="shared" si="201"/>
        <v/>
      </c>
      <c r="BL429" s="1" t="str">
        <f t="shared" si="202"/>
        <v/>
      </c>
      <c r="BM429" s="1" t="str">
        <f t="shared" si="203"/>
        <v/>
      </c>
      <c r="BN429" s="1" t="str">
        <f t="shared" si="204"/>
        <v/>
      </c>
      <c r="BO429" s="1" t="str">
        <f t="shared" si="205"/>
        <v/>
      </c>
      <c r="BP429" s="1" t="str">
        <f t="shared" si="206"/>
        <v/>
      </c>
      <c r="BQ429" s="1" t="str">
        <f t="shared" si="207"/>
        <v/>
      </c>
      <c r="BR429" s="1" t="str">
        <f t="shared" si="208"/>
        <v/>
      </c>
      <c r="BS429" s="1" t="str">
        <f t="shared" si="209"/>
        <v/>
      </c>
      <c r="BT429" s="1" t="str">
        <f t="shared" si="210"/>
        <v/>
      </c>
      <c r="BU429" s="1" t="str">
        <f t="shared" si="211"/>
        <v/>
      </c>
      <c r="BV429" s="1" t="str">
        <f t="shared" si="212"/>
        <v/>
      </c>
      <c r="BW429" s="1" t="str">
        <f t="shared" si="213"/>
        <v/>
      </c>
      <c r="BX429" s="1" t="str">
        <f t="shared" si="214"/>
        <v/>
      </c>
      <c r="BY429" s="1" t="str">
        <f t="shared" si="215"/>
        <v/>
      </c>
      <c r="BZ429" s="1" t="str">
        <f t="shared" si="216"/>
        <v/>
      </c>
      <c r="CA429" s="1" t="str">
        <f t="shared" si="217"/>
        <v/>
      </c>
      <c r="CB429" s="1" t="str">
        <f t="shared" si="218"/>
        <v/>
      </c>
      <c r="CC429" s="1" t="str">
        <f t="shared" si="219"/>
        <v/>
      </c>
      <c r="CD429" s="1" t="str">
        <f t="shared" si="220"/>
        <v/>
      </c>
      <c r="CE429" s="1" t="str">
        <f t="shared" si="221"/>
        <v/>
      </c>
      <c r="CF429" s="1" t="str">
        <f t="shared" si="222"/>
        <v/>
      </c>
      <c r="CG429" s="1" t="str">
        <f t="shared" si="188"/>
        <v/>
      </c>
      <c r="CH429" s="1" t="str">
        <f t="shared" si="188"/>
        <v/>
      </c>
      <c r="CI429" s="1" t="str">
        <f t="shared" si="188"/>
        <v/>
      </c>
    </row>
    <row r="430" spans="49:87" hidden="1" x14ac:dyDescent="0.2">
      <c r="AW430" s="1">
        <v>51</v>
      </c>
      <c r="AX430" s="1" t="str">
        <f t="shared" si="223"/>
        <v/>
      </c>
      <c r="AY430" s="1" t="str">
        <f t="shared" si="223"/>
        <v/>
      </c>
      <c r="AZ430" s="1" t="str">
        <f t="shared" si="190"/>
        <v/>
      </c>
      <c r="BA430" s="1" t="str">
        <f t="shared" si="191"/>
        <v/>
      </c>
      <c r="BB430" s="1" t="str">
        <f t="shared" si="192"/>
        <v/>
      </c>
      <c r="BC430" s="1" t="str">
        <f t="shared" si="193"/>
        <v/>
      </c>
      <c r="BD430" s="1" t="str">
        <f t="shared" si="194"/>
        <v/>
      </c>
      <c r="BE430" s="1" t="str">
        <f t="shared" si="195"/>
        <v/>
      </c>
      <c r="BF430" s="1" t="str">
        <f t="shared" si="196"/>
        <v/>
      </c>
      <c r="BG430" s="1" t="str">
        <f t="shared" si="197"/>
        <v/>
      </c>
      <c r="BH430" s="1" t="str">
        <f t="shared" si="198"/>
        <v/>
      </c>
      <c r="BI430" s="1" t="str">
        <f t="shared" si="199"/>
        <v/>
      </c>
      <c r="BJ430" s="1" t="str">
        <f t="shared" si="200"/>
        <v/>
      </c>
      <c r="BK430" s="1" t="str">
        <f t="shared" si="201"/>
        <v/>
      </c>
      <c r="BL430" s="1" t="str">
        <f t="shared" si="202"/>
        <v/>
      </c>
      <c r="BM430" s="1" t="str">
        <f t="shared" si="203"/>
        <v/>
      </c>
      <c r="BN430" s="1" t="str">
        <f t="shared" si="204"/>
        <v/>
      </c>
      <c r="BO430" s="1" t="str">
        <f t="shared" si="205"/>
        <v/>
      </c>
      <c r="BP430" s="1" t="str">
        <f t="shared" si="206"/>
        <v/>
      </c>
      <c r="BQ430" s="1" t="str">
        <f t="shared" si="207"/>
        <v/>
      </c>
      <c r="BR430" s="1" t="str">
        <f t="shared" si="208"/>
        <v/>
      </c>
      <c r="BS430" s="1" t="str">
        <f t="shared" si="209"/>
        <v/>
      </c>
      <c r="BT430" s="1" t="str">
        <f t="shared" si="210"/>
        <v/>
      </c>
      <c r="BU430" s="1" t="str">
        <f t="shared" si="211"/>
        <v/>
      </c>
      <c r="BV430" s="1" t="str">
        <f t="shared" si="212"/>
        <v/>
      </c>
      <c r="BW430" s="1" t="str">
        <f t="shared" si="213"/>
        <v/>
      </c>
      <c r="BX430" s="1" t="str">
        <f t="shared" si="214"/>
        <v/>
      </c>
      <c r="BY430" s="1" t="str">
        <f t="shared" si="215"/>
        <v/>
      </c>
      <c r="BZ430" s="1" t="str">
        <f t="shared" si="216"/>
        <v/>
      </c>
      <c r="CA430" s="1" t="str">
        <f t="shared" si="217"/>
        <v/>
      </c>
      <c r="CB430" s="1" t="str">
        <f t="shared" si="218"/>
        <v/>
      </c>
      <c r="CC430" s="1" t="str">
        <f t="shared" si="219"/>
        <v/>
      </c>
      <c r="CD430" s="1" t="str">
        <f t="shared" si="220"/>
        <v/>
      </c>
      <c r="CE430" s="1" t="str">
        <f t="shared" si="221"/>
        <v/>
      </c>
      <c r="CF430" s="1" t="str">
        <f t="shared" si="222"/>
        <v/>
      </c>
      <c r="CG430" s="1" t="str">
        <f t="shared" si="188"/>
        <v/>
      </c>
      <c r="CH430" s="1" t="str">
        <f t="shared" si="188"/>
        <v/>
      </c>
      <c r="CI430" s="1" t="str">
        <f t="shared" si="188"/>
        <v/>
      </c>
    </row>
    <row r="431" spans="49:87" hidden="1" x14ac:dyDescent="0.2">
      <c r="AW431" s="1">
        <v>52</v>
      </c>
      <c r="AX431" s="1" t="str">
        <f t="shared" si="223"/>
        <v/>
      </c>
      <c r="AY431" s="1" t="str">
        <f t="shared" si="223"/>
        <v/>
      </c>
      <c r="AZ431" s="1" t="str">
        <f t="shared" si="190"/>
        <v/>
      </c>
      <c r="BA431" s="1" t="str">
        <f t="shared" si="191"/>
        <v/>
      </c>
      <c r="BB431" s="1" t="str">
        <f t="shared" si="192"/>
        <v/>
      </c>
      <c r="BC431" s="1" t="str">
        <f t="shared" si="193"/>
        <v/>
      </c>
      <c r="BD431" s="1" t="str">
        <f t="shared" si="194"/>
        <v/>
      </c>
      <c r="BE431" s="1" t="str">
        <f t="shared" si="195"/>
        <v/>
      </c>
      <c r="BF431" s="1" t="str">
        <f t="shared" si="196"/>
        <v/>
      </c>
      <c r="BG431" s="1" t="str">
        <f t="shared" si="197"/>
        <v/>
      </c>
      <c r="BH431" s="1" t="str">
        <f t="shared" si="198"/>
        <v/>
      </c>
      <c r="BI431" s="1" t="str">
        <f t="shared" si="199"/>
        <v/>
      </c>
      <c r="BJ431" s="1" t="str">
        <f t="shared" si="200"/>
        <v/>
      </c>
      <c r="BK431" s="1" t="str">
        <f t="shared" si="201"/>
        <v/>
      </c>
      <c r="BL431" s="1" t="str">
        <f t="shared" si="202"/>
        <v/>
      </c>
      <c r="BM431" s="1" t="str">
        <f t="shared" si="203"/>
        <v/>
      </c>
      <c r="BN431" s="1" t="str">
        <f t="shared" si="204"/>
        <v/>
      </c>
      <c r="BO431" s="1" t="str">
        <f t="shared" si="205"/>
        <v/>
      </c>
      <c r="BP431" s="1" t="str">
        <f t="shared" si="206"/>
        <v/>
      </c>
      <c r="BQ431" s="1" t="str">
        <f t="shared" si="207"/>
        <v/>
      </c>
      <c r="BR431" s="1" t="str">
        <f t="shared" si="208"/>
        <v/>
      </c>
      <c r="BS431" s="1" t="str">
        <f t="shared" si="209"/>
        <v/>
      </c>
      <c r="BT431" s="1" t="str">
        <f t="shared" si="210"/>
        <v/>
      </c>
      <c r="BU431" s="1" t="str">
        <f t="shared" si="211"/>
        <v/>
      </c>
      <c r="BV431" s="1" t="str">
        <f t="shared" si="212"/>
        <v/>
      </c>
      <c r="BW431" s="1" t="str">
        <f t="shared" si="213"/>
        <v/>
      </c>
      <c r="BX431" s="1" t="str">
        <f t="shared" si="214"/>
        <v/>
      </c>
      <c r="BY431" s="1" t="str">
        <f t="shared" si="215"/>
        <v/>
      </c>
      <c r="BZ431" s="1" t="str">
        <f t="shared" si="216"/>
        <v/>
      </c>
      <c r="CA431" s="1" t="str">
        <f t="shared" si="217"/>
        <v/>
      </c>
      <c r="CB431" s="1" t="str">
        <f t="shared" si="218"/>
        <v/>
      </c>
      <c r="CC431" s="1" t="str">
        <f t="shared" si="219"/>
        <v/>
      </c>
      <c r="CD431" s="1" t="str">
        <f t="shared" si="220"/>
        <v/>
      </c>
      <c r="CE431" s="1" t="str">
        <f t="shared" si="221"/>
        <v/>
      </c>
      <c r="CF431" s="1" t="str">
        <f t="shared" si="222"/>
        <v/>
      </c>
      <c r="CG431" s="1" t="str">
        <f t="shared" si="188"/>
        <v/>
      </c>
      <c r="CH431" s="1" t="str">
        <f t="shared" si="188"/>
        <v/>
      </c>
      <c r="CI431" s="1" t="str">
        <f t="shared" si="188"/>
        <v/>
      </c>
    </row>
    <row r="432" spans="49:87" hidden="1" x14ac:dyDescent="0.2">
      <c r="AW432" s="1">
        <v>53</v>
      </c>
      <c r="AX432" s="1" t="str">
        <f t="shared" si="223"/>
        <v/>
      </c>
      <c r="AY432" s="1" t="str">
        <f t="shared" si="223"/>
        <v/>
      </c>
      <c r="AZ432" s="1" t="str">
        <f t="shared" si="190"/>
        <v/>
      </c>
      <c r="BA432" s="1" t="str">
        <f t="shared" si="191"/>
        <v/>
      </c>
      <c r="BB432" s="1" t="str">
        <f t="shared" si="192"/>
        <v/>
      </c>
      <c r="BC432" s="1" t="str">
        <f t="shared" si="193"/>
        <v/>
      </c>
      <c r="BD432" s="1" t="str">
        <f t="shared" si="194"/>
        <v/>
      </c>
      <c r="BE432" s="1" t="str">
        <f t="shared" si="195"/>
        <v/>
      </c>
      <c r="BF432" s="1" t="str">
        <f t="shared" si="196"/>
        <v/>
      </c>
      <c r="BG432" s="1" t="str">
        <f t="shared" si="197"/>
        <v/>
      </c>
      <c r="BH432" s="1" t="str">
        <f t="shared" si="198"/>
        <v/>
      </c>
      <c r="BI432" s="1" t="str">
        <f t="shared" si="199"/>
        <v/>
      </c>
      <c r="BJ432" s="1" t="str">
        <f t="shared" si="200"/>
        <v/>
      </c>
      <c r="BK432" s="1" t="str">
        <f t="shared" si="201"/>
        <v/>
      </c>
      <c r="BL432" s="1" t="str">
        <f t="shared" si="202"/>
        <v/>
      </c>
      <c r="BM432" s="1" t="str">
        <f t="shared" si="203"/>
        <v/>
      </c>
      <c r="BN432" s="1" t="str">
        <f t="shared" si="204"/>
        <v/>
      </c>
      <c r="BO432" s="1" t="str">
        <f t="shared" si="205"/>
        <v/>
      </c>
      <c r="BP432" s="1" t="str">
        <f t="shared" si="206"/>
        <v/>
      </c>
      <c r="BQ432" s="1" t="str">
        <f t="shared" si="207"/>
        <v/>
      </c>
      <c r="BR432" s="1" t="str">
        <f t="shared" si="208"/>
        <v/>
      </c>
      <c r="BS432" s="1" t="str">
        <f t="shared" si="209"/>
        <v/>
      </c>
      <c r="BT432" s="1" t="str">
        <f t="shared" si="210"/>
        <v/>
      </c>
      <c r="BU432" s="1" t="str">
        <f t="shared" si="211"/>
        <v/>
      </c>
      <c r="BV432" s="1" t="str">
        <f t="shared" si="212"/>
        <v/>
      </c>
      <c r="BW432" s="1" t="str">
        <f t="shared" si="213"/>
        <v/>
      </c>
      <c r="BX432" s="1" t="str">
        <f t="shared" si="214"/>
        <v/>
      </c>
      <c r="BY432" s="1" t="str">
        <f t="shared" si="215"/>
        <v/>
      </c>
      <c r="BZ432" s="1" t="str">
        <f t="shared" si="216"/>
        <v/>
      </c>
      <c r="CA432" s="1" t="str">
        <f t="shared" si="217"/>
        <v/>
      </c>
      <c r="CB432" s="1" t="str">
        <f t="shared" si="218"/>
        <v/>
      </c>
      <c r="CC432" s="1" t="str">
        <f t="shared" si="219"/>
        <v/>
      </c>
      <c r="CD432" s="1" t="str">
        <f t="shared" si="220"/>
        <v/>
      </c>
      <c r="CE432" s="1" t="str">
        <f t="shared" si="221"/>
        <v/>
      </c>
      <c r="CF432" s="1" t="str">
        <f t="shared" si="222"/>
        <v/>
      </c>
      <c r="CG432" s="1" t="str">
        <f t="shared" si="188"/>
        <v/>
      </c>
      <c r="CH432" s="1" t="str">
        <f t="shared" si="188"/>
        <v/>
      </c>
      <c r="CI432" s="1" t="str">
        <f t="shared" si="188"/>
        <v/>
      </c>
    </row>
    <row r="433" spans="49:87" hidden="1" x14ac:dyDescent="0.2">
      <c r="AW433" s="1">
        <v>54</v>
      </c>
      <c r="AX433" s="1" t="str">
        <f t="shared" si="223"/>
        <v/>
      </c>
      <c r="AY433" s="1" t="str">
        <f t="shared" si="223"/>
        <v/>
      </c>
      <c r="AZ433" s="1" t="str">
        <f t="shared" si="190"/>
        <v/>
      </c>
      <c r="BA433" s="1" t="str">
        <f t="shared" si="191"/>
        <v/>
      </c>
      <c r="BB433" s="1" t="str">
        <f t="shared" si="192"/>
        <v/>
      </c>
      <c r="BC433" s="1" t="str">
        <f t="shared" si="193"/>
        <v/>
      </c>
      <c r="BD433" s="1" t="str">
        <f t="shared" si="194"/>
        <v/>
      </c>
      <c r="BE433" s="1" t="str">
        <f t="shared" si="195"/>
        <v/>
      </c>
      <c r="BF433" s="1" t="str">
        <f t="shared" si="196"/>
        <v/>
      </c>
      <c r="BG433" s="1" t="str">
        <f t="shared" si="197"/>
        <v/>
      </c>
      <c r="BH433" s="1" t="str">
        <f t="shared" si="198"/>
        <v/>
      </c>
      <c r="BI433" s="1" t="str">
        <f t="shared" si="199"/>
        <v/>
      </c>
      <c r="BJ433" s="1" t="str">
        <f t="shared" si="200"/>
        <v/>
      </c>
      <c r="BK433" s="1" t="str">
        <f t="shared" si="201"/>
        <v/>
      </c>
      <c r="BL433" s="1" t="str">
        <f t="shared" si="202"/>
        <v/>
      </c>
      <c r="BM433" s="1" t="str">
        <f t="shared" si="203"/>
        <v/>
      </c>
      <c r="BN433" s="1" t="str">
        <f t="shared" si="204"/>
        <v/>
      </c>
      <c r="BO433" s="1" t="str">
        <f t="shared" si="205"/>
        <v/>
      </c>
      <c r="BP433" s="1" t="str">
        <f t="shared" si="206"/>
        <v/>
      </c>
      <c r="BQ433" s="1" t="str">
        <f t="shared" si="207"/>
        <v/>
      </c>
      <c r="BR433" s="1" t="str">
        <f t="shared" si="208"/>
        <v/>
      </c>
      <c r="BS433" s="1" t="str">
        <f t="shared" si="209"/>
        <v/>
      </c>
      <c r="BT433" s="1" t="str">
        <f t="shared" si="210"/>
        <v/>
      </c>
      <c r="BU433" s="1" t="str">
        <f t="shared" si="211"/>
        <v/>
      </c>
      <c r="BV433" s="1" t="str">
        <f t="shared" si="212"/>
        <v/>
      </c>
      <c r="BW433" s="1" t="str">
        <f t="shared" si="213"/>
        <v/>
      </c>
      <c r="BX433" s="1" t="str">
        <f t="shared" si="214"/>
        <v/>
      </c>
      <c r="BY433" s="1" t="str">
        <f t="shared" si="215"/>
        <v/>
      </c>
      <c r="BZ433" s="1" t="str">
        <f t="shared" si="216"/>
        <v/>
      </c>
      <c r="CA433" s="1" t="str">
        <f t="shared" si="217"/>
        <v/>
      </c>
      <c r="CB433" s="1" t="str">
        <f t="shared" si="218"/>
        <v/>
      </c>
      <c r="CC433" s="1" t="str">
        <f t="shared" si="219"/>
        <v/>
      </c>
      <c r="CD433" s="1" t="str">
        <f t="shared" si="220"/>
        <v/>
      </c>
      <c r="CE433" s="1" t="str">
        <f t="shared" si="221"/>
        <v/>
      </c>
      <c r="CF433" s="1" t="str">
        <f t="shared" si="222"/>
        <v/>
      </c>
      <c r="CG433" s="1" t="str">
        <f t="shared" si="188"/>
        <v/>
      </c>
      <c r="CH433" s="1" t="str">
        <f t="shared" si="188"/>
        <v/>
      </c>
      <c r="CI433" s="1" t="str">
        <f t="shared" si="188"/>
        <v/>
      </c>
    </row>
    <row r="434" spans="49:87" hidden="1" x14ac:dyDescent="0.2">
      <c r="AW434" s="1">
        <v>55</v>
      </c>
      <c r="AX434" s="1" t="str">
        <f t="shared" si="223"/>
        <v/>
      </c>
      <c r="AY434" s="1" t="str">
        <f t="shared" si="223"/>
        <v/>
      </c>
      <c r="AZ434" s="1" t="str">
        <f t="shared" si="190"/>
        <v/>
      </c>
      <c r="BA434" s="1" t="str">
        <f t="shared" si="191"/>
        <v/>
      </c>
      <c r="BB434" s="1" t="str">
        <f t="shared" si="192"/>
        <v/>
      </c>
      <c r="BC434" s="1" t="str">
        <f t="shared" si="193"/>
        <v/>
      </c>
      <c r="BD434" s="1" t="str">
        <f t="shared" si="194"/>
        <v/>
      </c>
      <c r="BE434" s="1" t="str">
        <f t="shared" si="195"/>
        <v/>
      </c>
      <c r="BF434" s="1" t="str">
        <f t="shared" si="196"/>
        <v/>
      </c>
      <c r="BG434" s="1" t="str">
        <f t="shared" si="197"/>
        <v/>
      </c>
      <c r="BH434" s="1" t="str">
        <f t="shared" si="198"/>
        <v/>
      </c>
      <c r="BI434" s="1" t="str">
        <f t="shared" si="199"/>
        <v/>
      </c>
      <c r="BJ434" s="1" t="str">
        <f t="shared" si="200"/>
        <v/>
      </c>
      <c r="BK434" s="1" t="str">
        <f t="shared" si="201"/>
        <v/>
      </c>
      <c r="BL434" s="1" t="str">
        <f t="shared" si="202"/>
        <v/>
      </c>
      <c r="BM434" s="1" t="str">
        <f t="shared" si="203"/>
        <v/>
      </c>
      <c r="BN434" s="1" t="str">
        <f t="shared" si="204"/>
        <v/>
      </c>
      <c r="BO434" s="1" t="str">
        <f t="shared" si="205"/>
        <v/>
      </c>
      <c r="BP434" s="1" t="str">
        <f t="shared" si="206"/>
        <v/>
      </c>
      <c r="BQ434" s="1" t="str">
        <f t="shared" si="207"/>
        <v/>
      </c>
      <c r="BR434" s="1" t="str">
        <f t="shared" si="208"/>
        <v/>
      </c>
      <c r="BS434" s="1" t="str">
        <f t="shared" si="209"/>
        <v/>
      </c>
      <c r="BT434" s="1" t="str">
        <f t="shared" si="210"/>
        <v/>
      </c>
      <c r="BU434" s="1" t="str">
        <f t="shared" si="211"/>
        <v/>
      </c>
      <c r="BV434" s="1" t="str">
        <f t="shared" si="212"/>
        <v/>
      </c>
      <c r="BW434" s="1" t="str">
        <f t="shared" si="213"/>
        <v/>
      </c>
      <c r="BX434" s="1" t="str">
        <f t="shared" si="214"/>
        <v/>
      </c>
      <c r="BY434" s="1" t="str">
        <f t="shared" si="215"/>
        <v/>
      </c>
      <c r="BZ434" s="1" t="str">
        <f t="shared" si="216"/>
        <v/>
      </c>
      <c r="CA434" s="1" t="str">
        <f t="shared" si="217"/>
        <v/>
      </c>
      <c r="CB434" s="1" t="str">
        <f t="shared" si="218"/>
        <v/>
      </c>
      <c r="CC434" s="1" t="str">
        <f t="shared" si="219"/>
        <v/>
      </c>
      <c r="CD434" s="1" t="str">
        <f t="shared" si="220"/>
        <v/>
      </c>
      <c r="CE434" s="1" t="str">
        <f t="shared" si="221"/>
        <v/>
      </c>
      <c r="CF434" s="1" t="str">
        <f t="shared" si="222"/>
        <v/>
      </c>
      <c r="CG434" s="1" t="str">
        <f t="shared" si="188"/>
        <v/>
      </c>
      <c r="CH434" s="1" t="str">
        <f t="shared" si="188"/>
        <v/>
      </c>
      <c r="CI434" s="1" t="str">
        <f t="shared" si="188"/>
        <v/>
      </c>
    </row>
    <row r="435" spans="49:87" hidden="1" x14ac:dyDescent="0.2">
      <c r="AW435" s="1">
        <v>56</v>
      </c>
      <c r="AX435" s="1" t="str">
        <f t="shared" si="223"/>
        <v/>
      </c>
      <c r="AY435" s="1" t="str">
        <f t="shared" si="223"/>
        <v/>
      </c>
      <c r="AZ435" s="1" t="str">
        <f t="shared" si="190"/>
        <v/>
      </c>
      <c r="BA435" s="1" t="str">
        <f t="shared" si="191"/>
        <v/>
      </c>
      <c r="BB435" s="1" t="str">
        <f t="shared" si="192"/>
        <v/>
      </c>
      <c r="BC435" s="1" t="str">
        <f t="shared" si="193"/>
        <v/>
      </c>
      <c r="BD435" s="1" t="str">
        <f t="shared" si="194"/>
        <v/>
      </c>
      <c r="BE435" s="1" t="str">
        <f t="shared" si="195"/>
        <v/>
      </c>
      <c r="BF435" s="1" t="str">
        <f t="shared" si="196"/>
        <v/>
      </c>
      <c r="BG435" s="1" t="str">
        <f t="shared" si="197"/>
        <v/>
      </c>
      <c r="BH435" s="1" t="str">
        <f t="shared" si="198"/>
        <v/>
      </c>
      <c r="BI435" s="1" t="str">
        <f t="shared" si="199"/>
        <v/>
      </c>
      <c r="BJ435" s="1" t="str">
        <f t="shared" si="200"/>
        <v/>
      </c>
      <c r="BK435" s="1" t="str">
        <f t="shared" si="201"/>
        <v/>
      </c>
      <c r="BL435" s="1" t="str">
        <f t="shared" si="202"/>
        <v/>
      </c>
      <c r="BM435" s="1" t="str">
        <f t="shared" si="203"/>
        <v/>
      </c>
      <c r="BN435" s="1" t="str">
        <f t="shared" si="204"/>
        <v/>
      </c>
      <c r="BO435" s="1" t="str">
        <f t="shared" si="205"/>
        <v/>
      </c>
      <c r="BP435" s="1" t="str">
        <f t="shared" si="206"/>
        <v/>
      </c>
      <c r="BQ435" s="1" t="str">
        <f t="shared" si="207"/>
        <v/>
      </c>
      <c r="BR435" s="1" t="str">
        <f t="shared" si="208"/>
        <v/>
      </c>
      <c r="BS435" s="1" t="str">
        <f t="shared" si="209"/>
        <v/>
      </c>
      <c r="BT435" s="1" t="str">
        <f t="shared" si="210"/>
        <v/>
      </c>
      <c r="BU435" s="1" t="str">
        <f t="shared" si="211"/>
        <v/>
      </c>
      <c r="BV435" s="1" t="str">
        <f t="shared" si="212"/>
        <v/>
      </c>
      <c r="BW435" s="1" t="str">
        <f t="shared" si="213"/>
        <v/>
      </c>
      <c r="BX435" s="1" t="str">
        <f t="shared" si="214"/>
        <v/>
      </c>
      <c r="BY435" s="1" t="str">
        <f t="shared" si="215"/>
        <v/>
      </c>
      <c r="BZ435" s="1" t="str">
        <f t="shared" si="216"/>
        <v/>
      </c>
      <c r="CA435" s="1" t="str">
        <f t="shared" si="217"/>
        <v/>
      </c>
      <c r="CB435" s="1" t="str">
        <f t="shared" si="218"/>
        <v/>
      </c>
      <c r="CC435" s="1" t="str">
        <f t="shared" si="219"/>
        <v/>
      </c>
      <c r="CD435" s="1" t="str">
        <f t="shared" si="220"/>
        <v/>
      </c>
      <c r="CE435" s="1" t="str">
        <f t="shared" si="221"/>
        <v/>
      </c>
      <c r="CF435" s="1" t="str">
        <f t="shared" si="222"/>
        <v/>
      </c>
      <c r="CG435" s="1" t="str">
        <f t="shared" si="188"/>
        <v/>
      </c>
      <c r="CH435" s="1" t="str">
        <f t="shared" si="188"/>
        <v/>
      </c>
      <c r="CI435" s="1" t="str">
        <f t="shared" si="188"/>
        <v/>
      </c>
    </row>
    <row r="436" spans="49:87" hidden="1" x14ac:dyDescent="0.2">
      <c r="AW436" s="1">
        <v>57</v>
      </c>
      <c r="AX436" s="1" t="str">
        <f t="shared" si="223"/>
        <v/>
      </c>
      <c r="AY436" s="1" t="str">
        <f t="shared" si="223"/>
        <v/>
      </c>
      <c r="AZ436" s="1" t="str">
        <f t="shared" si="190"/>
        <v/>
      </c>
      <c r="BA436" s="1" t="str">
        <f t="shared" si="191"/>
        <v/>
      </c>
      <c r="BB436" s="1" t="str">
        <f t="shared" si="192"/>
        <v/>
      </c>
      <c r="BC436" s="1" t="str">
        <f t="shared" si="193"/>
        <v/>
      </c>
      <c r="BD436" s="1" t="str">
        <f t="shared" si="194"/>
        <v/>
      </c>
      <c r="BE436" s="1" t="str">
        <f t="shared" si="195"/>
        <v/>
      </c>
      <c r="BF436" s="1" t="str">
        <f t="shared" si="196"/>
        <v/>
      </c>
      <c r="BG436" s="1" t="str">
        <f t="shared" si="197"/>
        <v/>
      </c>
      <c r="BH436" s="1" t="str">
        <f t="shared" si="198"/>
        <v/>
      </c>
      <c r="BI436" s="1" t="str">
        <f t="shared" si="199"/>
        <v/>
      </c>
      <c r="BJ436" s="1" t="str">
        <f t="shared" si="200"/>
        <v/>
      </c>
      <c r="BK436" s="1" t="str">
        <f t="shared" si="201"/>
        <v/>
      </c>
      <c r="BL436" s="1" t="str">
        <f t="shared" si="202"/>
        <v/>
      </c>
      <c r="BM436" s="1" t="str">
        <f t="shared" si="203"/>
        <v/>
      </c>
      <c r="BN436" s="1" t="str">
        <f t="shared" si="204"/>
        <v/>
      </c>
      <c r="BO436" s="1" t="str">
        <f t="shared" si="205"/>
        <v/>
      </c>
      <c r="BP436" s="1" t="str">
        <f t="shared" si="206"/>
        <v/>
      </c>
      <c r="BQ436" s="1" t="str">
        <f t="shared" si="207"/>
        <v/>
      </c>
      <c r="BR436" s="1" t="str">
        <f t="shared" si="208"/>
        <v/>
      </c>
      <c r="BS436" s="1" t="str">
        <f t="shared" si="209"/>
        <v/>
      </c>
      <c r="BT436" s="1" t="str">
        <f t="shared" si="210"/>
        <v/>
      </c>
      <c r="BU436" s="1" t="str">
        <f t="shared" si="211"/>
        <v/>
      </c>
      <c r="BV436" s="1" t="str">
        <f t="shared" si="212"/>
        <v/>
      </c>
      <c r="BW436" s="1" t="str">
        <f t="shared" si="213"/>
        <v/>
      </c>
      <c r="BX436" s="1" t="str">
        <f t="shared" si="214"/>
        <v/>
      </c>
      <c r="BY436" s="1" t="str">
        <f t="shared" si="215"/>
        <v/>
      </c>
      <c r="BZ436" s="1" t="str">
        <f t="shared" si="216"/>
        <v/>
      </c>
      <c r="CA436" s="1" t="str">
        <f t="shared" si="217"/>
        <v/>
      </c>
      <c r="CB436" s="1" t="str">
        <f t="shared" si="218"/>
        <v/>
      </c>
      <c r="CC436" s="1" t="str">
        <f t="shared" si="219"/>
        <v/>
      </c>
      <c r="CD436" s="1" t="str">
        <f t="shared" si="220"/>
        <v/>
      </c>
      <c r="CE436" s="1" t="str">
        <f t="shared" si="221"/>
        <v/>
      </c>
      <c r="CF436" s="1" t="str">
        <f t="shared" si="222"/>
        <v/>
      </c>
      <c r="CG436" s="1" t="str">
        <f t="shared" si="188"/>
        <v/>
      </c>
      <c r="CH436" s="1" t="str">
        <f t="shared" si="188"/>
        <v/>
      </c>
      <c r="CI436" s="1" t="str">
        <f t="shared" si="188"/>
        <v/>
      </c>
    </row>
    <row r="437" spans="49:87" hidden="1" x14ac:dyDescent="0.2">
      <c r="AW437" s="1">
        <v>58</v>
      </c>
      <c r="AX437" s="1" t="str">
        <f t="shared" si="223"/>
        <v/>
      </c>
      <c r="AY437" s="1" t="str">
        <f t="shared" si="223"/>
        <v/>
      </c>
      <c r="AZ437" s="1" t="str">
        <f t="shared" si="190"/>
        <v/>
      </c>
      <c r="BA437" s="1" t="str">
        <f t="shared" si="191"/>
        <v/>
      </c>
      <c r="BB437" s="1" t="str">
        <f t="shared" si="192"/>
        <v/>
      </c>
      <c r="BC437" s="1" t="str">
        <f t="shared" si="193"/>
        <v/>
      </c>
      <c r="BD437" s="1" t="str">
        <f t="shared" si="194"/>
        <v/>
      </c>
      <c r="BE437" s="1" t="str">
        <f t="shared" si="195"/>
        <v/>
      </c>
      <c r="BF437" s="1" t="str">
        <f t="shared" si="196"/>
        <v/>
      </c>
      <c r="BG437" s="1" t="str">
        <f t="shared" si="197"/>
        <v/>
      </c>
      <c r="BH437" s="1" t="str">
        <f t="shared" si="198"/>
        <v/>
      </c>
      <c r="BI437" s="1" t="str">
        <f t="shared" si="199"/>
        <v/>
      </c>
      <c r="BJ437" s="1" t="str">
        <f t="shared" si="200"/>
        <v/>
      </c>
      <c r="BK437" s="1" t="str">
        <f t="shared" si="201"/>
        <v/>
      </c>
      <c r="BL437" s="1" t="str">
        <f t="shared" si="202"/>
        <v/>
      </c>
      <c r="BM437" s="1" t="str">
        <f t="shared" si="203"/>
        <v/>
      </c>
      <c r="BN437" s="1" t="str">
        <f t="shared" si="204"/>
        <v/>
      </c>
      <c r="BO437" s="1" t="str">
        <f t="shared" si="205"/>
        <v/>
      </c>
      <c r="BP437" s="1" t="str">
        <f t="shared" si="206"/>
        <v/>
      </c>
      <c r="BQ437" s="1" t="str">
        <f t="shared" si="207"/>
        <v/>
      </c>
      <c r="BR437" s="1" t="str">
        <f t="shared" si="208"/>
        <v/>
      </c>
      <c r="BS437" s="1" t="str">
        <f t="shared" si="209"/>
        <v/>
      </c>
      <c r="BT437" s="1" t="str">
        <f t="shared" si="210"/>
        <v/>
      </c>
      <c r="BU437" s="1" t="str">
        <f t="shared" si="211"/>
        <v/>
      </c>
      <c r="BV437" s="1" t="str">
        <f t="shared" si="212"/>
        <v/>
      </c>
      <c r="BW437" s="1" t="str">
        <f t="shared" si="213"/>
        <v/>
      </c>
      <c r="BX437" s="1" t="str">
        <f t="shared" si="214"/>
        <v/>
      </c>
      <c r="BY437" s="1" t="str">
        <f t="shared" si="215"/>
        <v/>
      </c>
      <c r="BZ437" s="1" t="str">
        <f t="shared" si="216"/>
        <v/>
      </c>
      <c r="CA437" s="1" t="str">
        <f t="shared" si="217"/>
        <v/>
      </c>
      <c r="CB437" s="1" t="str">
        <f t="shared" si="218"/>
        <v/>
      </c>
      <c r="CC437" s="1" t="str">
        <f t="shared" si="219"/>
        <v/>
      </c>
      <c r="CD437" s="1" t="str">
        <f t="shared" si="220"/>
        <v/>
      </c>
      <c r="CE437" s="1" t="str">
        <f t="shared" si="221"/>
        <v/>
      </c>
      <c r="CF437" s="1" t="str">
        <f t="shared" si="222"/>
        <v/>
      </c>
      <c r="CG437" s="1" t="str">
        <f t="shared" si="188"/>
        <v/>
      </c>
      <c r="CH437" s="1" t="str">
        <f t="shared" si="188"/>
        <v/>
      </c>
      <c r="CI437" s="1" t="str">
        <f t="shared" si="188"/>
        <v/>
      </c>
    </row>
    <row r="438" spans="49:87" hidden="1" x14ac:dyDescent="0.2">
      <c r="AW438" s="1">
        <v>59</v>
      </c>
      <c r="AX438" s="1" t="str">
        <f t="shared" si="223"/>
        <v/>
      </c>
      <c r="AY438" s="1" t="str">
        <f t="shared" si="223"/>
        <v/>
      </c>
      <c r="AZ438" s="1" t="str">
        <f t="shared" si="190"/>
        <v/>
      </c>
      <c r="BA438" s="1" t="str">
        <f t="shared" si="191"/>
        <v/>
      </c>
      <c r="BB438" s="1" t="str">
        <f t="shared" si="192"/>
        <v/>
      </c>
      <c r="BC438" s="1" t="str">
        <f t="shared" si="193"/>
        <v/>
      </c>
      <c r="BD438" s="1" t="str">
        <f t="shared" si="194"/>
        <v/>
      </c>
      <c r="BE438" s="1" t="str">
        <f t="shared" si="195"/>
        <v/>
      </c>
      <c r="BF438" s="1" t="str">
        <f t="shared" si="196"/>
        <v/>
      </c>
      <c r="BG438" s="1" t="str">
        <f t="shared" si="197"/>
        <v/>
      </c>
      <c r="BH438" s="1" t="str">
        <f t="shared" si="198"/>
        <v/>
      </c>
      <c r="BI438" s="1" t="str">
        <f t="shared" si="199"/>
        <v/>
      </c>
      <c r="BJ438" s="1" t="str">
        <f t="shared" si="200"/>
        <v/>
      </c>
      <c r="BK438" s="1" t="str">
        <f t="shared" si="201"/>
        <v/>
      </c>
      <c r="BL438" s="1" t="str">
        <f t="shared" si="202"/>
        <v/>
      </c>
      <c r="BM438" s="1" t="str">
        <f t="shared" si="203"/>
        <v/>
      </c>
      <c r="BN438" s="1" t="str">
        <f t="shared" si="204"/>
        <v/>
      </c>
      <c r="BO438" s="1" t="str">
        <f t="shared" si="205"/>
        <v/>
      </c>
      <c r="BP438" s="1" t="str">
        <f t="shared" si="206"/>
        <v/>
      </c>
      <c r="BQ438" s="1" t="str">
        <f t="shared" si="207"/>
        <v/>
      </c>
      <c r="BR438" s="1" t="str">
        <f t="shared" si="208"/>
        <v/>
      </c>
      <c r="BS438" s="1" t="str">
        <f t="shared" si="209"/>
        <v/>
      </c>
      <c r="BT438" s="1" t="str">
        <f t="shared" si="210"/>
        <v/>
      </c>
      <c r="BU438" s="1" t="str">
        <f t="shared" si="211"/>
        <v/>
      </c>
      <c r="BV438" s="1" t="str">
        <f t="shared" si="212"/>
        <v/>
      </c>
      <c r="BW438" s="1" t="str">
        <f t="shared" si="213"/>
        <v/>
      </c>
      <c r="BX438" s="1" t="str">
        <f t="shared" si="214"/>
        <v/>
      </c>
      <c r="BY438" s="1" t="str">
        <f t="shared" si="215"/>
        <v/>
      </c>
      <c r="BZ438" s="1" t="str">
        <f t="shared" si="216"/>
        <v/>
      </c>
      <c r="CA438" s="1" t="str">
        <f t="shared" si="217"/>
        <v/>
      </c>
      <c r="CB438" s="1" t="str">
        <f t="shared" si="218"/>
        <v/>
      </c>
      <c r="CC438" s="1" t="str">
        <f t="shared" si="219"/>
        <v/>
      </c>
      <c r="CD438" s="1" t="str">
        <f t="shared" si="220"/>
        <v/>
      </c>
      <c r="CE438" s="1" t="str">
        <f t="shared" si="221"/>
        <v/>
      </c>
      <c r="CF438" s="1" t="str">
        <f t="shared" si="222"/>
        <v/>
      </c>
      <c r="CG438" s="1" t="str">
        <f t="shared" si="188"/>
        <v/>
      </c>
      <c r="CH438" s="1" t="str">
        <f t="shared" si="188"/>
        <v/>
      </c>
      <c r="CI438" s="1" t="str">
        <f t="shared" si="188"/>
        <v/>
      </c>
    </row>
    <row r="439" spans="49:87" hidden="1" x14ac:dyDescent="0.2">
      <c r="AW439" s="1">
        <v>60</v>
      </c>
      <c r="AX439" s="1" t="str">
        <f t="shared" si="223"/>
        <v/>
      </c>
      <c r="AY439" s="1" t="str">
        <f t="shared" si="223"/>
        <v/>
      </c>
      <c r="AZ439" s="1" t="str">
        <f t="shared" si="190"/>
        <v/>
      </c>
      <c r="BA439" s="1" t="str">
        <f t="shared" si="191"/>
        <v/>
      </c>
      <c r="BB439" s="1" t="str">
        <f t="shared" si="192"/>
        <v/>
      </c>
      <c r="BC439" s="1" t="str">
        <f t="shared" si="193"/>
        <v/>
      </c>
      <c r="BD439" s="1" t="str">
        <f t="shared" si="194"/>
        <v/>
      </c>
      <c r="BE439" s="1" t="str">
        <f t="shared" si="195"/>
        <v/>
      </c>
      <c r="BF439" s="1" t="str">
        <f t="shared" si="196"/>
        <v/>
      </c>
      <c r="BG439" s="1" t="str">
        <f t="shared" si="197"/>
        <v/>
      </c>
      <c r="BH439" s="1" t="str">
        <f t="shared" si="198"/>
        <v/>
      </c>
      <c r="BI439" s="1" t="str">
        <f t="shared" si="199"/>
        <v/>
      </c>
      <c r="BJ439" s="1" t="str">
        <f t="shared" si="200"/>
        <v/>
      </c>
      <c r="BK439" s="1" t="str">
        <f t="shared" si="201"/>
        <v/>
      </c>
      <c r="BL439" s="1" t="str">
        <f t="shared" si="202"/>
        <v/>
      </c>
      <c r="BM439" s="1" t="str">
        <f t="shared" si="203"/>
        <v/>
      </c>
      <c r="BN439" s="1" t="str">
        <f t="shared" si="204"/>
        <v/>
      </c>
      <c r="BO439" s="1" t="str">
        <f t="shared" si="205"/>
        <v/>
      </c>
      <c r="BP439" s="1" t="str">
        <f t="shared" si="206"/>
        <v/>
      </c>
      <c r="BQ439" s="1" t="str">
        <f t="shared" si="207"/>
        <v/>
      </c>
      <c r="BR439" s="1" t="str">
        <f t="shared" si="208"/>
        <v/>
      </c>
      <c r="BS439" s="1" t="str">
        <f t="shared" si="209"/>
        <v/>
      </c>
      <c r="BT439" s="1" t="str">
        <f t="shared" si="210"/>
        <v/>
      </c>
      <c r="BU439" s="1" t="str">
        <f t="shared" si="211"/>
        <v/>
      </c>
      <c r="BV439" s="1" t="str">
        <f t="shared" si="212"/>
        <v/>
      </c>
      <c r="BW439" s="1" t="str">
        <f t="shared" si="213"/>
        <v/>
      </c>
      <c r="BX439" s="1" t="str">
        <f t="shared" si="214"/>
        <v/>
      </c>
      <c r="BY439" s="1" t="str">
        <f t="shared" si="215"/>
        <v/>
      </c>
      <c r="BZ439" s="1" t="str">
        <f t="shared" si="216"/>
        <v/>
      </c>
      <c r="CA439" s="1" t="str">
        <f t="shared" si="217"/>
        <v/>
      </c>
      <c r="CB439" s="1" t="str">
        <f t="shared" si="218"/>
        <v/>
      </c>
      <c r="CC439" s="1" t="str">
        <f t="shared" si="219"/>
        <v/>
      </c>
      <c r="CD439" s="1" t="str">
        <f t="shared" si="220"/>
        <v/>
      </c>
      <c r="CE439" s="1" t="str">
        <f t="shared" si="221"/>
        <v/>
      </c>
      <c r="CF439" s="1" t="str">
        <f t="shared" si="222"/>
        <v/>
      </c>
      <c r="CG439" s="1" t="str">
        <f t="shared" si="188"/>
        <v/>
      </c>
      <c r="CH439" s="1" t="str">
        <f t="shared" si="188"/>
        <v/>
      </c>
      <c r="CI439" s="1" t="str">
        <f t="shared" si="188"/>
        <v/>
      </c>
    </row>
    <row r="440" spans="49:87" hidden="1" x14ac:dyDescent="0.2">
      <c r="AW440" s="1">
        <v>61</v>
      </c>
      <c r="AX440" s="1" t="str">
        <f t="shared" ref="AX440:AY459" si="224">TEXT(AX338,"dd/mm/yyyy")</f>
        <v/>
      </c>
      <c r="AY440" s="1" t="str">
        <f t="shared" si="224"/>
        <v/>
      </c>
      <c r="AZ440" s="1" t="str">
        <f t="shared" si="190"/>
        <v/>
      </c>
      <c r="BA440" s="1" t="str">
        <f t="shared" si="191"/>
        <v/>
      </c>
      <c r="BB440" s="1" t="str">
        <f t="shared" si="192"/>
        <v/>
      </c>
      <c r="BC440" s="1" t="str">
        <f t="shared" si="193"/>
        <v/>
      </c>
      <c r="BD440" s="1" t="str">
        <f t="shared" si="194"/>
        <v/>
      </c>
      <c r="BE440" s="1" t="str">
        <f t="shared" si="195"/>
        <v/>
      </c>
      <c r="BF440" s="1" t="str">
        <f t="shared" si="196"/>
        <v/>
      </c>
      <c r="BG440" s="1" t="str">
        <f t="shared" si="197"/>
        <v/>
      </c>
      <c r="BH440" s="1" t="str">
        <f t="shared" si="198"/>
        <v/>
      </c>
      <c r="BI440" s="1" t="str">
        <f t="shared" si="199"/>
        <v/>
      </c>
      <c r="BJ440" s="1" t="str">
        <f t="shared" si="200"/>
        <v/>
      </c>
      <c r="BK440" s="1" t="str">
        <f t="shared" si="201"/>
        <v/>
      </c>
      <c r="BL440" s="1" t="str">
        <f t="shared" si="202"/>
        <v/>
      </c>
      <c r="BM440" s="1" t="str">
        <f t="shared" si="203"/>
        <v/>
      </c>
      <c r="BN440" s="1" t="str">
        <f t="shared" si="204"/>
        <v/>
      </c>
      <c r="BO440" s="1" t="str">
        <f t="shared" si="205"/>
        <v/>
      </c>
      <c r="BP440" s="1" t="str">
        <f t="shared" si="206"/>
        <v/>
      </c>
      <c r="BQ440" s="1" t="str">
        <f t="shared" si="207"/>
        <v/>
      </c>
      <c r="BR440" s="1" t="str">
        <f t="shared" si="208"/>
        <v/>
      </c>
      <c r="BS440" s="1" t="str">
        <f t="shared" si="209"/>
        <v/>
      </c>
      <c r="BT440" s="1" t="str">
        <f t="shared" si="210"/>
        <v/>
      </c>
      <c r="BU440" s="1" t="str">
        <f t="shared" si="211"/>
        <v/>
      </c>
      <c r="BV440" s="1" t="str">
        <f t="shared" si="212"/>
        <v/>
      </c>
      <c r="BW440" s="1" t="str">
        <f t="shared" si="213"/>
        <v/>
      </c>
      <c r="BX440" s="1" t="str">
        <f t="shared" si="214"/>
        <v/>
      </c>
      <c r="BY440" s="1" t="str">
        <f t="shared" si="215"/>
        <v/>
      </c>
      <c r="BZ440" s="1" t="str">
        <f t="shared" si="216"/>
        <v/>
      </c>
      <c r="CA440" s="1" t="str">
        <f t="shared" si="217"/>
        <v/>
      </c>
      <c r="CB440" s="1" t="str">
        <f t="shared" si="218"/>
        <v/>
      </c>
      <c r="CC440" s="1" t="str">
        <f t="shared" si="219"/>
        <v/>
      </c>
      <c r="CD440" s="1" t="str">
        <f t="shared" si="220"/>
        <v/>
      </c>
      <c r="CE440" s="1" t="str">
        <f t="shared" si="221"/>
        <v/>
      </c>
      <c r="CF440" s="1" t="str">
        <f t="shared" si="222"/>
        <v/>
      </c>
      <c r="CG440" s="1" t="str">
        <f t="shared" si="188"/>
        <v/>
      </c>
      <c r="CH440" s="1" t="str">
        <f t="shared" si="188"/>
        <v/>
      </c>
      <c r="CI440" s="1" t="str">
        <f t="shared" si="188"/>
        <v/>
      </c>
    </row>
    <row r="441" spans="49:87" hidden="1" x14ac:dyDescent="0.2">
      <c r="AW441" s="1">
        <v>62</v>
      </c>
      <c r="AX441" s="1" t="str">
        <f t="shared" si="224"/>
        <v/>
      </c>
      <c r="AY441" s="1" t="str">
        <f t="shared" si="224"/>
        <v/>
      </c>
      <c r="AZ441" s="1" t="str">
        <f t="shared" si="190"/>
        <v/>
      </c>
      <c r="BA441" s="1" t="str">
        <f t="shared" si="191"/>
        <v/>
      </c>
      <c r="BB441" s="1" t="str">
        <f t="shared" si="192"/>
        <v/>
      </c>
      <c r="BC441" s="1" t="str">
        <f t="shared" si="193"/>
        <v/>
      </c>
      <c r="BD441" s="1" t="str">
        <f t="shared" si="194"/>
        <v/>
      </c>
      <c r="BE441" s="1" t="str">
        <f t="shared" si="195"/>
        <v/>
      </c>
      <c r="BF441" s="1" t="str">
        <f t="shared" si="196"/>
        <v/>
      </c>
      <c r="BG441" s="1" t="str">
        <f t="shared" si="197"/>
        <v/>
      </c>
      <c r="BH441" s="1" t="str">
        <f t="shared" si="198"/>
        <v/>
      </c>
      <c r="BI441" s="1" t="str">
        <f t="shared" si="199"/>
        <v/>
      </c>
      <c r="BJ441" s="1" t="str">
        <f t="shared" si="200"/>
        <v/>
      </c>
      <c r="BK441" s="1" t="str">
        <f t="shared" si="201"/>
        <v/>
      </c>
      <c r="BL441" s="1" t="str">
        <f t="shared" si="202"/>
        <v/>
      </c>
      <c r="BM441" s="1" t="str">
        <f t="shared" si="203"/>
        <v/>
      </c>
      <c r="BN441" s="1" t="str">
        <f t="shared" si="204"/>
        <v/>
      </c>
      <c r="BO441" s="1" t="str">
        <f t="shared" si="205"/>
        <v/>
      </c>
      <c r="BP441" s="1" t="str">
        <f t="shared" si="206"/>
        <v/>
      </c>
      <c r="BQ441" s="1" t="str">
        <f t="shared" si="207"/>
        <v/>
      </c>
      <c r="BR441" s="1" t="str">
        <f t="shared" si="208"/>
        <v/>
      </c>
      <c r="BS441" s="1" t="str">
        <f t="shared" si="209"/>
        <v/>
      </c>
      <c r="BT441" s="1" t="str">
        <f t="shared" si="210"/>
        <v/>
      </c>
      <c r="BU441" s="1" t="str">
        <f t="shared" si="211"/>
        <v/>
      </c>
      <c r="BV441" s="1" t="str">
        <f t="shared" si="212"/>
        <v/>
      </c>
      <c r="BW441" s="1" t="str">
        <f t="shared" si="213"/>
        <v/>
      </c>
      <c r="BX441" s="1" t="str">
        <f t="shared" si="214"/>
        <v/>
      </c>
      <c r="BY441" s="1" t="str">
        <f t="shared" si="215"/>
        <v/>
      </c>
      <c r="BZ441" s="1" t="str">
        <f t="shared" si="216"/>
        <v/>
      </c>
      <c r="CA441" s="1" t="str">
        <f t="shared" si="217"/>
        <v/>
      </c>
      <c r="CB441" s="1" t="str">
        <f t="shared" si="218"/>
        <v/>
      </c>
      <c r="CC441" s="1" t="str">
        <f t="shared" si="219"/>
        <v/>
      </c>
      <c r="CD441" s="1" t="str">
        <f t="shared" si="220"/>
        <v/>
      </c>
      <c r="CE441" s="1" t="str">
        <f t="shared" si="221"/>
        <v/>
      </c>
      <c r="CF441" s="1" t="str">
        <f t="shared" si="222"/>
        <v/>
      </c>
      <c r="CG441" s="1" t="str">
        <f t="shared" si="188"/>
        <v/>
      </c>
      <c r="CH441" s="1" t="str">
        <f t="shared" si="188"/>
        <v/>
      </c>
      <c r="CI441" s="1" t="str">
        <f t="shared" si="188"/>
        <v/>
      </c>
    </row>
    <row r="442" spans="49:87" hidden="1" x14ac:dyDescent="0.2">
      <c r="AW442" s="1">
        <v>63</v>
      </c>
      <c r="AX442" s="1" t="str">
        <f t="shared" si="224"/>
        <v/>
      </c>
      <c r="AY442" s="1" t="str">
        <f t="shared" si="224"/>
        <v/>
      </c>
      <c r="AZ442" s="1" t="str">
        <f t="shared" si="190"/>
        <v/>
      </c>
      <c r="BA442" s="1" t="str">
        <f t="shared" si="191"/>
        <v/>
      </c>
      <c r="BB442" s="1" t="str">
        <f t="shared" si="192"/>
        <v/>
      </c>
      <c r="BC442" s="1" t="str">
        <f t="shared" si="193"/>
        <v/>
      </c>
      <c r="BD442" s="1" t="str">
        <f t="shared" si="194"/>
        <v/>
      </c>
      <c r="BE442" s="1" t="str">
        <f t="shared" si="195"/>
        <v/>
      </c>
      <c r="BF442" s="1" t="str">
        <f t="shared" si="196"/>
        <v/>
      </c>
      <c r="BG442" s="1" t="str">
        <f t="shared" si="197"/>
        <v/>
      </c>
      <c r="BH442" s="1" t="str">
        <f t="shared" si="198"/>
        <v/>
      </c>
      <c r="BI442" s="1" t="str">
        <f t="shared" si="199"/>
        <v/>
      </c>
      <c r="BJ442" s="1" t="str">
        <f t="shared" si="200"/>
        <v/>
      </c>
      <c r="BK442" s="1" t="str">
        <f t="shared" si="201"/>
        <v/>
      </c>
      <c r="BL442" s="1" t="str">
        <f t="shared" si="202"/>
        <v/>
      </c>
      <c r="BM442" s="1" t="str">
        <f t="shared" si="203"/>
        <v/>
      </c>
      <c r="BN442" s="1" t="str">
        <f t="shared" si="204"/>
        <v/>
      </c>
      <c r="BO442" s="1" t="str">
        <f t="shared" si="205"/>
        <v/>
      </c>
      <c r="BP442" s="1" t="str">
        <f t="shared" si="206"/>
        <v/>
      </c>
      <c r="BQ442" s="1" t="str">
        <f t="shared" si="207"/>
        <v/>
      </c>
      <c r="BR442" s="1" t="str">
        <f t="shared" si="208"/>
        <v/>
      </c>
      <c r="BS442" s="1" t="str">
        <f t="shared" si="209"/>
        <v/>
      </c>
      <c r="BT442" s="1" t="str">
        <f t="shared" si="210"/>
        <v/>
      </c>
      <c r="BU442" s="1" t="str">
        <f t="shared" si="211"/>
        <v/>
      </c>
      <c r="BV442" s="1" t="str">
        <f t="shared" si="212"/>
        <v/>
      </c>
      <c r="BW442" s="1" t="str">
        <f t="shared" si="213"/>
        <v/>
      </c>
      <c r="BX442" s="1" t="str">
        <f t="shared" si="214"/>
        <v/>
      </c>
      <c r="BY442" s="1" t="str">
        <f t="shared" si="215"/>
        <v/>
      </c>
      <c r="BZ442" s="1" t="str">
        <f t="shared" si="216"/>
        <v/>
      </c>
      <c r="CA442" s="1" t="str">
        <f t="shared" si="217"/>
        <v/>
      </c>
      <c r="CB442" s="1" t="str">
        <f t="shared" si="218"/>
        <v/>
      </c>
      <c r="CC442" s="1" t="str">
        <f t="shared" si="219"/>
        <v/>
      </c>
      <c r="CD442" s="1" t="str">
        <f t="shared" si="220"/>
        <v/>
      </c>
      <c r="CE442" s="1" t="str">
        <f t="shared" si="221"/>
        <v/>
      </c>
      <c r="CF442" s="1" t="str">
        <f t="shared" si="222"/>
        <v/>
      </c>
      <c r="CG442" s="1" t="str">
        <f t="shared" si="188"/>
        <v/>
      </c>
      <c r="CH442" s="1" t="str">
        <f t="shared" si="188"/>
        <v/>
      </c>
      <c r="CI442" s="1" t="str">
        <f t="shared" si="188"/>
        <v/>
      </c>
    </row>
    <row r="443" spans="49:87" hidden="1" x14ac:dyDescent="0.2">
      <c r="AW443" s="1">
        <v>64</v>
      </c>
      <c r="AX443" s="1" t="str">
        <f t="shared" si="224"/>
        <v/>
      </c>
      <c r="AY443" s="1" t="str">
        <f t="shared" si="224"/>
        <v/>
      </c>
      <c r="AZ443" s="1" t="str">
        <f t="shared" si="190"/>
        <v/>
      </c>
      <c r="BA443" s="1" t="str">
        <f t="shared" si="191"/>
        <v/>
      </c>
      <c r="BB443" s="1" t="str">
        <f t="shared" si="192"/>
        <v/>
      </c>
      <c r="BC443" s="1" t="str">
        <f t="shared" si="193"/>
        <v/>
      </c>
      <c r="BD443" s="1" t="str">
        <f t="shared" si="194"/>
        <v/>
      </c>
      <c r="BE443" s="1" t="str">
        <f t="shared" si="195"/>
        <v/>
      </c>
      <c r="BF443" s="1" t="str">
        <f t="shared" si="196"/>
        <v/>
      </c>
      <c r="BG443" s="1" t="str">
        <f t="shared" si="197"/>
        <v/>
      </c>
      <c r="BH443" s="1" t="str">
        <f t="shared" si="198"/>
        <v/>
      </c>
      <c r="BI443" s="1" t="str">
        <f t="shared" si="199"/>
        <v/>
      </c>
      <c r="BJ443" s="1" t="str">
        <f t="shared" si="200"/>
        <v/>
      </c>
      <c r="BK443" s="1" t="str">
        <f t="shared" si="201"/>
        <v/>
      </c>
      <c r="BL443" s="1" t="str">
        <f t="shared" si="202"/>
        <v/>
      </c>
      <c r="BM443" s="1" t="str">
        <f t="shared" si="203"/>
        <v/>
      </c>
      <c r="BN443" s="1" t="str">
        <f t="shared" si="204"/>
        <v/>
      </c>
      <c r="BO443" s="1" t="str">
        <f t="shared" si="205"/>
        <v/>
      </c>
      <c r="BP443" s="1" t="str">
        <f t="shared" si="206"/>
        <v/>
      </c>
      <c r="BQ443" s="1" t="str">
        <f t="shared" si="207"/>
        <v/>
      </c>
      <c r="BR443" s="1" t="str">
        <f t="shared" si="208"/>
        <v/>
      </c>
      <c r="BS443" s="1" t="str">
        <f t="shared" si="209"/>
        <v/>
      </c>
      <c r="BT443" s="1" t="str">
        <f t="shared" si="210"/>
        <v/>
      </c>
      <c r="BU443" s="1" t="str">
        <f t="shared" si="211"/>
        <v/>
      </c>
      <c r="BV443" s="1" t="str">
        <f t="shared" si="212"/>
        <v/>
      </c>
      <c r="BW443" s="1" t="str">
        <f t="shared" si="213"/>
        <v/>
      </c>
      <c r="BX443" s="1" t="str">
        <f t="shared" si="214"/>
        <v/>
      </c>
      <c r="BY443" s="1" t="str">
        <f t="shared" si="215"/>
        <v/>
      </c>
      <c r="BZ443" s="1" t="str">
        <f t="shared" si="216"/>
        <v/>
      </c>
      <c r="CA443" s="1" t="str">
        <f t="shared" si="217"/>
        <v/>
      </c>
      <c r="CB443" s="1" t="str">
        <f t="shared" si="218"/>
        <v/>
      </c>
      <c r="CC443" s="1" t="str">
        <f t="shared" si="219"/>
        <v/>
      </c>
      <c r="CD443" s="1" t="str">
        <f t="shared" si="220"/>
        <v/>
      </c>
      <c r="CE443" s="1" t="str">
        <f t="shared" si="221"/>
        <v/>
      </c>
      <c r="CF443" s="1" t="str">
        <f t="shared" si="222"/>
        <v/>
      </c>
      <c r="CG443" s="1" t="str">
        <f t="shared" si="188"/>
        <v/>
      </c>
      <c r="CH443" s="1" t="str">
        <f t="shared" si="188"/>
        <v/>
      </c>
      <c r="CI443" s="1" t="str">
        <f t="shared" si="188"/>
        <v/>
      </c>
    </row>
    <row r="444" spans="49:87" hidden="1" x14ac:dyDescent="0.2">
      <c r="AW444" s="1">
        <v>65</v>
      </c>
      <c r="AX444" s="1" t="str">
        <f t="shared" si="224"/>
        <v/>
      </c>
      <c r="AY444" s="1" t="str">
        <f t="shared" si="224"/>
        <v/>
      </c>
      <c r="AZ444" s="1" t="str">
        <f t="shared" ref="AZ444:AZ468" si="225">TEXT(AZ342,"000000000")</f>
        <v/>
      </c>
      <c r="BA444" s="1" t="str">
        <f t="shared" ref="BA444:BA468" si="226">TEXT(IF(BA342=0,"",BA342),"0.0000")</f>
        <v/>
      </c>
      <c r="BB444" s="1" t="str">
        <f t="shared" ref="BB444:BB468" si="227">TEXT(IF(BA342=0,"",BB342),"0.00")</f>
        <v/>
      </c>
      <c r="BC444" s="1" t="str">
        <f t="shared" ref="BC444:BC468" si="228">TEXT(IF(BC342=0,"",BC342),"0.0000")</f>
        <v/>
      </c>
      <c r="BD444" s="1" t="str">
        <f t="shared" ref="BD444:BD468" si="229">TEXT(IF(BC342=0,"",BD342),"0.00")</f>
        <v/>
      </c>
      <c r="BE444" s="1" t="str">
        <f t="shared" ref="BE444:BE468" si="230">TEXT(IF(BE342=0,"",BE342),"0.0000")</f>
        <v/>
      </c>
      <c r="BF444" s="1" t="str">
        <f t="shared" ref="BF444:BF468" si="231">TEXT(IF(BE342=0,"",BF342),"0.00")</f>
        <v/>
      </c>
      <c r="BG444" s="1" t="str">
        <f t="shared" ref="BG444:BG468" si="232">TEXT(IF(BG342=0,"",BG342),"0.0000")</f>
        <v/>
      </c>
      <c r="BH444" s="1" t="str">
        <f t="shared" ref="BH444:BH468" si="233">TEXT(IF(BG342=0,"",BH342),"0.00")</f>
        <v/>
      </c>
      <c r="BI444" s="1" t="str">
        <f t="shared" ref="BI444:BI468" si="234">TEXT(IF(BI342=0,"",BI342),"0.0000")</f>
        <v/>
      </c>
      <c r="BJ444" s="1" t="str">
        <f t="shared" ref="BJ444:BJ468" si="235">TEXT(IF(BI342=0,"",BJ342),"0.00")</f>
        <v/>
      </c>
      <c r="BK444" s="1" t="str">
        <f t="shared" ref="BK444:BK468" si="236">TEXT(IF(BK342=0,"",BK342),"0.0000")</f>
        <v/>
      </c>
      <c r="BL444" s="1" t="str">
        <f t="shared" ref="BL444:BL468" si="237">TEXT(IF(BK342=0,"",BL342),"0.00")</f>
        <v/>
      </c>
      <c r="BM444" s="1" t="str">
        <f t="shared" ref="BM444:BM468" si="238">TEXT(IF(BM342=0,"",BM342),"0.0000")</f>
        <v/>
      </c>
      <c r="BN444" s="1" t="str">
        <f t="shared" ref="BN444:BN468" si="239">TEXT(IF(BM342=0,"",BN342),"0.00")</f>
        <v/>
      </c>
      <c r="BO444" s="1" t="str">
        <f t="shared" ref="BO444:BO468" si="240">TEXT(IF(BO342=0,"",BO342),"0.0000")</f>
        <v/>
      </c>
      <c r="BP444" s="1" t="str">
        <f t="shared" ref="BP444:BP468" si="241">TEXT(IF(BO342=0,"",BP342),"0.00")</f>
        <v/>
      </c>
      <c r="BQ444" s="1" t="str">
        <f t="shared" ref="BQ444:BQ468" si="242">TEXT(IF(BQ342=0,"",BQ342),"0.0000")</f>
        <v/>
      </c>
      <c r="BR444" s="1" t="str">
        <f t="shared" ref="BR444:BR468" si="243">TEXT(IF(BQ342=0,"",BR342),"0.00")</f>
        <v/>
      </c>
      <c r="BS444" s="1" t="str">
        <f t="shared" ref="BS444:BS468" si="244">TEXT(IF(BS342=0,"",BS342),"0.0000")</f>
        <v/>
      </c>
      <c r="BT444" s="1" t="str">
        <f t="shared" ref="BT444:BT468" si="245">TEXT(IF(BS342=0,"",BT342),"0.00")</f>
        <v/>
      </c>
      <c r="BU444" s="1" t="str">
        <f t="shared" ref="BU444:BU468" si="246">TEXT(IF(BU342=0,"",BU342),"0.0000")</f>
        <v/>
      </c>
      <c r="BV444" s="1" t="str">
        <f t="shared" ref="BV444:BV468" si="247">TEXT(IF(BU342=0,"",BV342),"0.00")</f>
        <v/>
      </c>
      <c r="BW444" s="1" t="str">
        <f t="shared" ref="BW444:BW468" si="248">TEXT(IF(BW342=0,"",BW342),"0.0000")</f>
        <v/>
      </c>
      <c r="BX444" s="1" t="str">
        <f t="shared" ref="BX444:BX468" si="249">TEXT(IF(BW342=0,"",BX342),"0.00")</f>
        <v/>
      </c>
      <c r="BY444" s="1" t="str">
        <f t="shared" ref="BY444:BY468" si="250">TEXT(IF(BY342=0,"",BY342),"0.0000")</f>
        <v/>
      </c>
      <c r="BZ444" s="1" t="str">
        <f t="shared" ref="BZ444:BZ468" si="251">TEXT(IF(BY342=0,"",BZ342),"0.00")</f>
        <v/>
      </c>
      <c r="CA444" s="1" t="str">
        <f t="shared" ref="CA444:CA468" si="252">TEXT(IF(CA342=0,"",CA342),"0.0000")</f>
        <v/>
      </c>
      <c r="CB444" s="1" t="str">
        <f t="shared" ref="CB444:CB468" si="253">TEXT(IF(CA342=0,"",CB342),"0.00")</f>
        <v/>
      </c>
      <c r="CC444" s="1" t="str">
        <f t="shared" ref="CC444:CC468" si="254">TEXT(IF(CC342=0,"",CC342),"0.0000")</f>
        <v/>
      </c>
      <c r="CD444" s="1" t="str">
        <f t="shared" ref="CD444:CD468" si="255">TEXT(IF(CC342=0,"",CD342),"0.00")</f>
        <v/>
      </c>
      <c r="CE444" s="1" t="str">
        <f t="shared" ref="CE444:CE468" si="256">TEXT(IF(CE342=0,"",CE342),"0.0000")</f>
        <v/>
      </c>
      <c r="CF444" s="1" t="str">
        <f t="shared" ref="CF444:CF468" si="257">TEXT(IF(CE342=0,"",CF342),"0.00")</f>
        <v/>
      </c>
      <c r="CG444" s="1" t="str">
        <f t="shared" si="188"/>
        <v/>
      </c>
      <c r="CH444" s="1" t="str">
        <f t="shared" si="188"/>
        <v/>
      </c>
      <c r="CI444" s="1" t="str">
        <f t="shared" si="188"/>
        <v/>
      </c>
    </row>
    <row r="445" spans="49:87" hidden="1" x14ac:dyDescent="0.2">
      <c r="AW445" s="1">
        <v>66</v>
      </c>
      <c r="AX445" s="1" t="str">
        <f t="shared" si="224"/>
        <v/>
      </c>
      <c r="AY445" s="1" t="str">
        <f t="shared" si="224"/>
        <v/>
      </c>
      <c r="AZ445" s="1" t="str">
        <f t="shared" si="225"/>
        <v/>
      </c>
      <c r="BA445" s="1" t="str">
        <f t="shared" si="226"/>
        <v/>
      </c>
      <c r="BB445" s="1" t="str">
        <f t="shared" si="227"/>
        <v/>
      </c>
      <c r="BC445" s="1" t="str">
        <f t="shared" si="228"/>
        <v/>
      </c>
      <c r="BD445" s="1" t="str">
        <f t="shared" si="229"/>
        <v/>
      </c>
      <c r="BE445" s="1" t="str">
        <f t="shared" si="230"/>
        <v/>
      </c>
      <c r="BF445" s="1" t="str">
        <f t="shared" si="231"/>
        <v/>
      </c>
      <c r="BG445" s="1" t="str">
        <f t="shared" si="232"/>
        <v/>
      </c>
      <c r="BH445" s="1" t="str">
        <f t="shared" si="233"/>
        <v/>
      </c>
      <c r="BI445" s="1" t="str">
        <f t="shared" si="234"/>
        <v/>
      </c>
      <c r="BJ445" s="1" t="str">
        <f t="shared" si="235"/>
        <v/>
      </c>
      <c r="BK445" s="1" t="str">
        <f t="shared" si="236"/>
        <v/>
      </c>
      <c r="BL445" s="1" t="str">
        <f t="shared" si="237"/>
        <v/>
      </c>
      <c r="BM445" s="1" t="str">
        <f t="shared" si="238"/>
        <v/>
      </c>
      <c r="BN445" s="1" t="str">
        <f t="shared" si="239"/>
        <v/>
      </c>
      <c r="BO445" s="1" t="str">
        <f t="shared" si="240"/>
        <v/>
      </c>
      <c r="BP445" s="1" t="str">
        <f t="shared" si="241"/>
        <v/>
      </c>
      <c r="BQ445" s="1" t="str">
        <f t="shared" si="242"/>
        <v/>
      </c>
      <c r="BR445" s="1" t="str">
        <f t="shared" si="243"/>
        <v/>
      </c>
      <c r="BS445" s="1" t="str">
        <f t="shared" si="244"/>
        <v/>
      </c>
      <c r="BT445" s="1" t="str">
        <f t="shared" si="245"/>
        <v/>
      </c>
      <c r="BU445" s="1" t="str">
        <f t="shared" si="246"/>
        <v/>
      </c>
      <c r="BV445" s="1" t="str">
        <f t="shared" si="247"/>
        <v/>
      </c>
      <c r="BW445" s="1" t="str">
        <f t="shared" si="248"/>
        <v/>
      </c>
      <c r="BX445" s="1" t="str">
        <f t="shared" si="249"/>
        <v/>
      </c>
      <c r="BY445" s="1" t="str">
        <f t="shared" si="250"/>
        <v/>
      </c>
      <c r="BZ445" s="1" t="str">
        <f t="shared" si="251"/>
        <v/>
      </c>
      <c r="CA445" s="1" t="str">
        <f t="shared" si="252"/>
        <v/>
      </c>
      <c r="CB445" s="1" t="str">
        <f t="shared" si="253"/>
        <v/>
      </c>
      <c r="CC445" s="1" t="str">
        <f t="shared" si="254"/>
        <v/>
      </c>
      <c r="CD445" s="1" t="str">
        <f t="shared" si="255"/>
        <v/>
      </c>
      <c r="CE445" s="1" t="str">
        <f t="shared" si="256"/>
        <v/>
      </c>
      <c r="CF445" s="1" t="str">
        <f t="shared" si="257"/>
        <v/>
      </c>
      <c r="CG445" s="1" t="str">
        <f t="shared" ref="CG445:CI472" si="258">TEXT(IF(CG343=0,"",CG343),"0.00")</f>
        <v/>
      </c>
      <c r="CH445" s="1" t="str">
        <f t="shared" si="258"/>
        <v/>
      </c>
      <c r="CI445" s="1" t="str">
        <f t="shared" si="258"/>
        <v/>
      </c>
    </row>
    <row r="446" spans="49:87" hidden="1" x14ac:dyDescent="0.2">
      <c r="AW446" s="1">
        <v>67</v>
      </c>
      <c r="AX446" s="1" t="str">
        <f t="shared" si="224"/>
        <v/>
      </c>
      <c r="AY446" s="1" t="str">
        <f t="shared" si="224"/>
        <v/>
      </c>
      <c r="AZ446" s="1" t="str">
        <f t="shared" si="225"/>
        <v/>
      </c>
      <c r="BA446" s="1" t="str">
        <f t="shared" si="226"/>
        <v/>
      </c>
      <c r="BB446" s="1" t="str">
        <f t="shared" si="227"/>
        <v/>
      </c>
      <c r="BC446" s="1" t="str">
        <f t="shared" si="228"/>
        <v/>
      </c>
      <c r="BD446" s="1" t="str">
        <f t="shared" si="229"/>
        <v/>
      </c>
      <c r="BE446" s="1" t="str">
        <f t="shared" si="230"/>
        <v/>
      </c>
      <c r="BF446" s="1" t="str">
        <f t="shared" si="231"/>
        <v/>
      </c>
      <c r="BG446" s="1" t="str">
        <f t="shared" si="232"/>
        <v/>
      </c>
      <c r="BH446" s="1" t="str">
        <f t="shared" si="233"/>
        <v/>
      </c>
      <c r="BI446" s="1" t="str">
        <f t="shared" si="234"/>
        <v/>
      </c>
      <c r="BJ446" s="1" t="str">
        <f t="shared" si="235"/>
        <v/>
      </c>
      <c r="BK446" s="1" t="str">
        <f t="shared" si="236"/>
        <v/>
      </c>
      <c r="BL446" s="1" t="str">
        <f t="shared" si="237"/>
        <v/>
      </c>
      <c r="BM446" s="1" t="str">
        <f t="shared" si="238"/>
        <v/>
      </c>
      <c r="BN446" s="1" t="str">
        <f t="shared" si="239"/>
        <v/>
      </c>
      <c r="BO446" s="1" t="str">
        <f t="shared" si="240"/>
        <v/>
      </c>
      <c r="BP446" s="1" t="str">
        <f t="shared" si="241"/>
        <v/>
      </c>
      <c r="BQ446" s="1" t="str">
        <f t="shared" si="242"/>
        <v/>
      </c>
      <c r="BR446" s="1" t="str">
        <f t="shared" si="243"/>
        <v/>
      </c>
      <c r="BS446" s="1" t="str">
        <f t="shared" si="244"/>
        <v/>
      </c>
      <c r="BT446" s="1" t="str">
        <f t="shared" si="245"/>
        <v/>
      </c>
      <c r="BU446" s="1" t="str">
        <f t="shared" si="246"/>
        <v/>
      </c>
      <c r="BV446" s="1" t="str">
        <f t="shared" si="247"/>
        <v/>
      </c>
      <c r="BW446" s="1" t="str">
        <f t="shared" si="248"/>
        <v/>
      </c>
      <c r="BX446" s="1" t="str">
        <f t="shared" si="249"/>
        <v/>
      </c>
      <c r="BY446" s="1" t="str">
        <f t="shared" si="250"/>
        <v/>
      </c>
      <c r="BZ446" s="1" t="str">
        <f t="shared" si="251"/>
        <v/>
      </c>
      <c r="CA446" s="1" t="str">
        <f t="shared" si="252"/>
        <v/>
      </c>
      <c r="CB446" s="1" t="str">
        <f t="shared" si="253"/>
        <v/>
      </c>
      <c r="CC446" s="1" t="str">
        <f t="shared" si="254"/>
        <v/>
      </c>
      <c r="CD446" s="1" t="str">
        <f t="shared" si="255"/>
        <v/>
      </c>
      <c r="CE446" s="1" t="str">
        <f t="shared" si="256"/>
        <v/>
      </c>
      <c r="CF446" s="1" t="str">
        <f t="shared" si="257"/>
        <v/>
      </c>
      <c r="CG446" s="1" t="str">
        <f t="shared" si="258"/>
        <v/>
      </c>
      <c r="CH446" s="1" t="str">
        <f t="shared" si="258"/>
        <v/>
      </c>
      <c r="CI446" s="1" t="str">
        <f t="shared" si="258"/>
        <v/>
      </c>
    </row>
    <row r="447" spans="49:87" hidden="1" x14ac:dyDescent="0.2">
      <c r="AW447" s="1">
        <v>68</v>
      </c>
      <c r="AX447" s="1" t="str">
        <f t="shared" si="224"/>
        <v/>
      </c>
      <c r="AY447" s="1" t="str">
        <f t="shared" si="224"/>
        <v/>
      </c>
      <c r="AZ447" s="1" t="str">
        <f t="shared" si="225"/>
        <v/>
      </c>
      <c r="BA447" s="1" t="str">
        <f t="shared" si="226"/>
        <v/>
      </c>
      <c r="BB447" s="1" t="str">
        <f t="shared" si="227"/>
        <v/>
      </c>
      <c r="BC447" s="1" t="str">
        <f t="shared" si="228"/>
        <v/>
      </c>
      <c r="BD447" s="1" t="str">
        <f t="shared" si="229"/>
        <v/>
      </c>
      <c r="BE447" s="1" t="str">
        <f t="shared" si="230"/>
        <v/>
      </c>
      <c r="BF447" s="1" t="str">
        <f t="shared" si="231"/>
        <v/>
      </c>
      <c r="BG447" s="1" t="str">
        <f t="shared" si="232"/>
        <v/>
      </c>
      <c r="BH447" s="1" t="str">
        <f t="shared" si="233"/>
        <v/>
      </c>
      <c r="BI447" s="1" t="str">
        <f t="shared" si="234"/>
        <v/>
      </c>
      <c r="BJ447" s="1" t="str">
        <f t="shared" si="235"/>
        <v/>
      </c>
      <c r="BK447" s="1" t="str">
        <f t="shared" si="236"/>
        <v/>
      </c>
      <c r="BL447" s="1" t="str">
        <f t="shared" si="237"/>
        <v/>
      </c>
      <c r="BM447" s="1" t="str">
        <f t="shared" si="238"/>
        <v/>
      </c>
      <c r="BN447" s="1" t="str">
        <f t="shared" si="239"/>
        <v/>
      </c>
      <c r="BO447" s="1" t="str">
        <f t="shared" si="240"/>
        <v/>
      </c>
      <c r="BP447" s="1" t="str">
        <f t="shared" si="241"/>
        <v/>
      </c>
      <c r="BQ447" s="1" t="str">
        <f t="shared" si="242"/>
        <v/>
      </c>
      <c r="BR447" s="1" t="str">
        <f t="shared" si="243"/>
        <v/>
      </c>
      <c r="BS447" s="1" t="str">
        <f t="shared" si="244"/>
        <v/>
      </c>
      <c r="BT447" s="1" t="str">
        <f t="shared" si="245"/>
        <v/>
      </c>
      <c r="BU447" s="1" t="str">
        <f t="shared" si="246"/>
        <v/>
      </c>
      <c r="BV447" s="1" t="str">
        <f t="shared" si="247"/>
        <v/>
      </c>
      <c r="BW447" s="1" t="str">
        <f t="shared" si="248"/>
        <v/>
      </c>
      <c r="BX447" s="1" t="str">
        <f t="shared" si="249"/>
        <v/>
      </c>
      <c r="BY447" s="1" t="str">
        <f t="shared" si="250"/>
        <v/>
      </c>
      <c r="BZ447" s="1" t="str">
        <f t="shared" si="251"/>
        <v/>
      </c>
      <c r="CA447" s="1" t="str">
        <f t="shared" si="252"/>
        <v/>
      </c>
      <c r="CB447" s="1" t="str">
        <f t="shared" si="253"/>
        <v/>
      </c>
      <c r="CC447" s="1" t="str">
        <f t="shared" si="254"/>
        <v/>
      </c>
      <c r="CD447" s="1" t="str">
        <f t="shared" si="255"/>
        <v/>
      </c>
      <c r="CE447" s="1" t="str">
        <f t="shared" si="256"/>
        <v/>
      </c>
      <c r="CF447" s="1" t="str">
        <f t="shared" si="257"/>
        <v/>
      </c>
      <c r="CG447" s="1" t="str">
        <f t="shared" si="258"/>
        <v/>
      </c>
      <c r="CH447" s="1" t="str">
        <f t="shared" si="258"/>
        <v/>
      </c>
      <c r="CI447" s="1" t="str">
        <f t="shared" si="258"/>
        <v/>
      </c>
    </row>
    <row r="448" spans="49:87" hidden="1" x14ac:dyDescent="0.2">
      <c r="AW448" s="1">
        <v>69</v>
      </c>
      <c r="AX448" s="1" t="str">
        <f t="shared" si="224"/>
        <v/>
      </c>
      <c r="AY448" s="1" t="str">
        <f t="shared" si="224"/>
        <v/>
      </c>
      <c r="AZ448" s="1" t="str">
        <f t="shared" si="225"/>
        <v/>
      </c>
      <c r="BA448" s="1" t="str">
        <f t="shared" si="226"/>
        <v/>
      </c>
      <c r="BB448" s="1" t="str">
        <f t="shared" si="227"/>
        <v/>
      </c>
      <c r="BC448" s="1" t="str">
        <f t="shared" si="228"/>
        <v/>
      </c>
      <c r="BD448" s="1" t="str">
        <f t="shared" si="229"/>
        <v/>
      </c>
      <c r="BE448" s="1" t="str">
        <f t="shared" si="230"/>
        <v/>
      </c>
      <c r="BF448" s="1" t="str">
        <f t="shared" si="231"/>
        <v/>
      </c>
      <c r="BG448" s="1" t="str">
        <f t="shared" si="232"/>
        <v/>
      </c>
      <c r="BH448" s="1" t="str">
        <f t="shared" si="233"/>
        <v/>
      </c>
      <c r="BI448" s="1" t="str">
        <f t="shared" si="234"/>
        <v/>
      </c>
      <c r="BJ448" s="1" t="str">
        <f t="shared" si="235"/>
        <v/>
      </c>
      <c r="BK448" s="1" t="str">
        <f t="shared" si="236"/>
        <v/>
      </c>
      <c r="BL448" s="1" t="str">
        <f t="shared" si="237"/>
        <v/>
      </c>
      <c r="BM448" s="1" t="str">
        <f t="shared" si="238"/>
        <v/>
      </c>
      <c r="BN448" s="1" t="str">
        <f t="shared" si="239"/>
        <v/>
      </c>
      <c r="BO448" s="1" t="str">
        <f t="shared" si="240"/>
        <v/>
      </c>
      <c r="BP448" s="1" t="str">
        <f t="shared" si="241"/>
        <v/>
      </c>
      <c r="BQ448" s="1" t="str">
        <f t="shared" si="242"/>
        <v/>
      </c>
      <c r="BR448" s="1" t="str">
        <f t="shared" si="243"/>
        <v/>
      </c>
      <c r="BS448" s="1" t="str">
        <f t="shared" si="244"/>
        <v/>
      </c>
      <c r="BT448" s="1" t="str">
        <f t="shared" si="245"/>
        <v/>
      </c>
      <c r="BU448" s="1" t="str">
        <f t="shared" si="246"/>
        <v/>
      </c>
      <c r="BV448" s="1" t="str">
        <f t="shared" si="247"/>
        <v/>
      </c>
      <c r="BW448" s="1" t="str">
        <f t="shared" si="248"/>
        <v/>
      </c>
      <c r="BX448" s="1" t="str">
        <f t="shared" si="249"/>
        <v/>
      </c>
      <c r="BY448" s="1" t="str">
        <f t="shared" si="250"/>
        <v/>
      </c>
      <c r="BZ448" s="1" t="str">
        <f t="shared" si="251"/>
        <v/>
      </c>
      <c r="CA448" s="1" t="str">
        <f t="shared" si="252"/>
        <v/>
      </c>
      <c r="CB448" s="1" t="str">
        <f t="shared" si="253"/>
        <v/>
      </c>
      <c r="CC448" s="1" t="str">
        <f t="shared" si="254"/>
        <v/>
      </c>
      <c r="CD448" s="1" t="str">
        <f t="shared" si="255"/>
        <v/>
      </c>
      <c r="CE448" s="1" t="str">
        <f t="shared" si="256"/>
        <v/>
      </c>
      <c r="CF448" s="1" t="str">
        <f t="shared" si="257"/>
        <v/>
      </c>
      <c r="CG448" s="1" t="str">
        <f t="shared" si="258"/>
        <v/>
      </c>
      <c r="CH448" s="1" t="str">
        <f t="shared" si="258"/>
        <v/>
      </c>
      <c r="CI448" s="1" t="str">
        <f t="shared" si="258"/>
        <v/>
      </c>
    </row>
    <row r="449" spans="49:87" hidden="1" x14ac:dyDescent="0.2">
      <c r="AW449" s="1">
        <v>70</v>
      </c>
      <c r="AX449" s="1" t="str">
        <f t="shared" si="224"/>
        <v/>
      </c>
      <c r="AY449" s="1" t="str">
        <f t="shared" si="224"/>
        <v/>
      </c>
      <c r="AZ449" s="1" t="str">
        <f t="shared" si="225"/>
        <v/>
      </c>
      <c r="BA449" s="1" t="str">
        <f t="shared" si="226"/>
        <v/>
      </c>
      <c r="BB449" s="1" t="str">
        <f t="shared" si="227"/>
        <v/>
      </c>
      <c r="BC449" s="1" t="str">
        <f t="shared" si="228"/>
        <v/>
      </c>
      <c r="BD449" s="1" t="str">
        <f t="shared" si="229"/>
        <v/>
      </c>
      <c r="BE449" s="1" t="str">
        <f t="shared" si="230"/>
        <v/>
      </c>
      <c r="BF449" s="1" t="str">
        <f t="shared" si="231"/>
        <v/>
      </c>
      <c r="BG449" s="1" t="str">
        <f t="shared" si="232"/>
        <v/>
      </c>
      <c r="BH449" s="1" t="str">
        <f t="shared" si="233"/>
        <v/>
      </c>
      <c r="BI449" s="1" t="str">
        <f t="shared" si="234"/>
        <v/>
      </c>
      <c r="BJ449" s="1" t="str">
        <f t="shared" si="235"/>
        <v/>
      </c>
      <c r="BK449" s="1" t="str">
        <f t="shared" si="236"/>
        <v/>
      </c>
      <c r="BL449" s="1" t="str">
        <f t="shared" si="237"/>
        <v/>
      </c>
      <c r="BM449" s="1" t="str">
        <f t="shared" si="238"/>
        <v/>
      </c>
      <c r="BN449" s="1" t="str">
        <f t="shared" si="239"/>
        <v/>
      </c>
      <c r="BO449" s="1" t="str">
        <f t="shared" si="240"/>
        <v/>
      </c>
      <c r="BP449" s="1" t="str">
        <f t="shared" si="241"/>
        <v/>
      </c>
      <c r="BQ449" s="1" t="str">
        <f t="shared" si="242"/>
        <v/>
      </c>
      <c r="BR449" s="1" t="str">
        <f t="shared" si="243"/>
        <v/>
      </c>
      <c r="BS449" s="1" t="str">
        <f t="shared" si="244"/>
        <v/>
      </c>
      <c r="BT449" s="1" t="str">
        <f t="shared" si="245"/>
        <v/>
      </c>
      <c r="BU449" s="1" t="str">
        <f t="shared" si="246"/>
        <v/>
      </c>
      <c r="BV449" s="1" t="str">
        <f t="shared" si="247"/>
        <v/>
      </c>
      <c r="BW449" s="1" t="str">
        <f t="shared" si="248"/>
        <v/>
      </c>
      <c r="BX449" s="1" t="str">
        <f t="shared" si="249"/>
        <v/>
      </c>
      <c r="BY449" s="1" t="str">
        <f t="shared" si="250"/>
        <v/>
      </c>
      <c r="BZ449" s="1" t="str">
        <f t="shared" si="251"/>
        <v/>
      </c>
      <c r="CA449" s="1" t="str">
        <f t="shared" si="252"/>
        <v/>
      </c>
      <c r="CB449" s="1" t="str">
        <f t="shared" si="253"/>
        <v/>
      </c>
      <c r="CC449" s="1" t="str">
        <f t="shared" si="254"/>
        <v/>
      </c>
      <c r="CD449" s="1" t="str">
        <f t="shared" si="255"/>
        <v/>
      </c>
      <c r="CE449" s="1" t="str">
        <f t="shared" si="256"/>
        <v/>
      </c>
      <c r="CF449" s="1" t="str">
        <f t="shared" si="257"/>
        <v/>
      </c>
      <c r="CG449" s="1" t="str">
        <f t="shared" si="258"/>
        <v/>
      </c>
      <c r="CH449" s="1" t="str">
        <f t="shared" si="258"/>
        <v/>
      </c>
      <c r="CI449" s="1" t="str">
        <f t="shared" si="258"/>
        <v/>
      </c>
    </row>
    <row r="450" spans="49:87" hidden="1" x14ac:dyDescent="0.2">
      <c r="AW450" s="1">
        <v>71</v>
      </c>
      <c r="AX450" s="1" t="str">
        <f t="shared" si="224"/>
        <v/>
      </c>
      <c r="AY450" s="1" t="str">
        <f t="shared" si="224"/>
        <v/>
      </c>
      <c r="AZ450" s="1" t="str">
        <f t="shared" si="225"/>
        <v/>
      </c>
      <c r="BA450" s="1" t="str">
        <f t="shared" si="226"/>
        <v/>
      </c>
      <c r="BB450" s="1" t="str">
        <f t="shared" si="227"/>
        <v/>
      </c>
      <c r="BC450" s="1" t="str">
        <f t="shared" si="228"/>
        <v/>
      </c>
      <c r="BD450" s="1" t="str">
        <f t="shared" si="229"/>
        <v/>
      </c>
      <c r="BE450" s="1" t="str">
        <f t="shared" si="230"/>
        <v/>
      </c>
      <c r="BF450" s="1" t="str">
        <f t="shared" si="231"/>
        <v/>
      </c>
      <c r="BG450" s="1" t="str">
        <f t="shared" si="232"/>
        <v/>
      </c>
      <c r="BH450" s="1" t="str">
        <f t="shared" si="233"/>
        <v/>
      </c>
      <c r="BI450" s="1" t="str">
        <f t="shared" si="234"/>
        <v/>
      </c>
      <c r="BJ450" s="1" t="str">
        <f t="shared" si="235"/>
        <v/>
      </c>
      <c r="BK450" s="1" t="str">
        <f t="shared" si="236"/>
        <v/>
      </c>
      <c r="BL450" s="1" t="str">
        <f t="shared" si="237"/>
        <v/>
      </c>
      <c r="BM450" s="1" t="str">
        <f t="shared" si="238"/>
        <v/>
      </c>
      <c r="BN450" s="1" t="str">
        <f t="shared" si="239"/>
        <v/>
      </c>
      <c r="BO450" s="1" t="str">
        <f t="shared" si="240"/>
        <v/>
      </c>
      <c r="BP450" s="1" t="str">
        <f t="shared" si="241"/>
        <v/>
      </c>
      <c r="BQ450" s="1" t="str">
        <f t="shared" si="242"/>
        <v/>
      </c>
      <c r="BR450" s="1" t="str">
        <f t="shared" si="243"/>
        <v/>
      </c>
      <c r="BS450" s="1" t="str">
        <f t="shared" si="244"/>
        <v/>
      </c>
      <c r="BT450" s="1" t="str">
        <f t="shared" si="245"/>
        <v/>
      </c>
      <c r="BU450" s="1" t="str">
        <f t="shared" si="246"/>
        <v/>
      </c>
      <c r="BV450" s="1" t="str">
        <f t="shared" si="247"/>
        <v/>
      </c>
      <c r="BW450" s="1" t="str">
        <f t="shared" si="248"/>
        <v/>
      </c>
      <c r="BX450" s="1" t="str">
        <f t="shared" si="249"/>
        <v/>
      </c>
      <c r="BY450" s="1" t="str">
        <f t="shared" si="250"/>
        <v/>
      </c>
      <c r="BZ450" s="1" t="str">
        <f t="shared" si="251"/>
        <v/>
      </c>
      <c r="CA450" s="1" t="str">
        <f t="shared" si="252"/>
        <v/>
      </c>
      <c r="CB450" s="1" t="str">
        <f t="shared" si="253"/>
        <v/>
      </c>
      <c r="CC450" s="1" t="str">
        <f t="shared" si="254"/>
        <v/>
      </c>
      <c r="CD450" s="1" t="str">
        <f t="shared" si="255"/>
        <v/>
      </c>
      <c r="CE450" s="1" t="str">
        <f t="shared" si="256"/>
        <v/>
      </c>
      <c r="CF450" s="1" t="str">
        <f t="shared" si="257"/>
        <v/>
      </c>
      <c r="CG450" s="1" t="str">
        <f t="shared" si="258"/>
        <v/>
      </c>
      <c r="CH450" s="1" t="str">
        <f t="shared" si="258"/>
        <v/>
      </c>
      <c r="CI450" s="1" t="str">
        <f t="shared" si="258"/>
        <v/>
      </c>
    </row>
    <row r="451" spans="49:87" hidden="1" x14ac:dyDescent="0.2">
      <c r="AW451" s="1">
        <v>72</v>
      </c>
      <c r="AX451" s="1" t="str">
        <f t="shared" si="224"/>
        <v/>
      </c>
      <c r="AY451" s="1" t="str">
        <f t="shared" si="224"/>
        <v/>
      </c>
      <c r="AZ451" s="1" t="str">
        <f t="shared" si="225"/>
        <v/>
      </c>
      <c r="BA451" s="1" t="str">
        <f t="shared" si="226"/>
        <v/>
      </c>
      <c r="BB451" s="1" t="str">
        <f t="shared" si="227"/>
        <v/>
      </c>
      <c r="BC451" s="1" t="str">
        <f t="shared" si="228"/>
        <v/>
      </c>
      <c r="BD451" s="1" t="str">
        <f t="shared" si="229"/>
        <v/>
      </c>
      <c r="BE451" s="1" t="str">
        <f t="shared" si="230"/>
        <v/>
      </c>
      <c r="BF451" s="1" t="str">
        <f t="shared" si="231"/>
        <v/>
      </c>
      <c r="BG451" s="1" t="str">
        <f t="shared" si="232"/>
        <v/>
      </c>
      <c r="BH451" s="1" t="str">
        <f t="shared" si="233"/>
        <v/>
      </c>
      <c r="BI451" s="1" t="str">
        <f t="shared" si="234"/>
        <v/>
      </c>
      <c r="BJ451" s="1" t="str">
        <f t="shared" si="235"/>
        <v/>
      </c>
      <c r="BK451" s="1" t="str">
        <f t="shared" si="236"/>
        <v/>
      </c>
      <c r="BL451" s="1" t="str">
        <f t="shared" si="237"/>
        <v/>
      </c>
      <c r="BM451" s="1" t="str">
        <f t="shared" si="238"/>
        <v/>
      </c>
      <c r="BN451" s="1" t="str">
        <f t="shared" si="239"/>
        <v/>
      </c>
      <c r="BO451" s="1" t="str">
        <f t="shared" si="240"/>
        <v/>
      </c>
      <c r="BP451" s="1" t="str">
        <f t="shared" si="241"/>
        <v/>
      </c>
      <c r="BQ451" s="1" t="str">
        <f t="shared" si="242"/>
        <v/>
      </c>
      <c r="BR451" s="1" t="str">
        <f t="shared" si="243"/>
        <v/>
      </c>
      <c r="BS451" s="1" t="str">
        <f t="shared" si="244"/>
        <v/>
      </c>
      <c r="BT451" s="1" t="str">
        <f t="shared" si="245"/>
        <v/>
      </c>
      <c r="BU451" s="1" t="str">
        <f t="shared" si="246"/>
        <v/>
      </c>
      <c r="BV451" s="1" t="str">
        <f t="shared" si="247"/>
        <v/>
      </c>
      <c r="BW451" s="1" t="str">
        <f t="shared" si="248"/>
        <v/>
      </c>
      <c r="BX451" s="1" t="str">
        <f t="shared" si="249"/>
        <v/>
      </c>
      <c r="BY451" s="1" t="str">
        <f t="shared" si="250"/>
        <v/>
      </c>
      <c r="BZ451" s="1" t="str">
        <f t="shared" si="251"/>
        <v/>
      </c>
      <c r="CA451" s="1" t="str">
        <f t="shared" si="252"/>
        <v/>
      </c>
      <c r="CB451" s="1" t="str">
        <f t="shared" si="253"/>
        <v/>
      </c>
      <c r="CC451" s="1" t="str">
        <f t="shared" si="254"/>
        <v/>
      </c>
      <c r="CD451" s="1" t="str">
        <f t="shared" si="255"/>
        <v/>
      </c>
      <c r="CE451" s="1" t="str">
        <f t="shared" si="256"/>
        <v/>
      </c>
      <c r="CF451" s="1" t="str">
        <f t="shared" si="257"/>
        <v/>
      </c>
      <c r="CG451" s="1" t="str">
        <f t="shared" si="258"/>
        <v/>
      </c>
      <c r="CH451" s="1" t="str">
        <f t="shared" si="258"/>
        <v/>
      </c>
      <c r="CI451" s="1" t="str">
        <f t="shared" si="258"/>
        <v/>
      </c>
    </row>
    <row r="452" spans="49:87" hidden="1" x14ac:dyDescent="0.2">
      <c r="AW452" s="1">
        <v>73</v>
      </c>
      <c r="AX452" s="1" t="str">
        <f t="shared" si="224"/>
        <v/>
      </c>
      <c r="AY452" s="1" t="str">
        <f t="shared" si="224"/>
        <v/>
      </c>
      <c r="AZ452" s="1" t="str">
        <f t="shared" si="225"/>
        <v/>
      </c>
      <c r="BA452" s="1" t="str">
        <f t="shared" si="226"/>
        <v/>
      </c>
      <c r="BB452" s="1" t="str">
        <f t="shared" si="227"/>
        <v/>
      </c>
      <c r="BC452" s="1" t="str">
        <f t="shared" si="228"/>
        <v/>
      </c>
      <c r="BD452" s="1" t="str">
        <f t="shared" si="229"/>
        <v/>
      </c>
      <c r="BE452" s="1" t="str">
        <f t="shared" si="230"/>
        <v/>
      </c>
      <c r="BF452" s="1" t="str">
        <f t="shared" si="231"/>
        <v/>
      </c>
      <c r="BG452" s="1" t="str">
        <f t="shared" si="232"/>
        <v/>
      </c>
      <c r="BH452" s="1" t="str">
        <f t="shared" si="233"/>
        <v/>
      </c>
      <c r="BI452" s="1" t="str">
        <f t="shared" si="234"/>
        <v/>
      </c>
      <c r="BJ452" s="1" t="str">
        <f t="shared" si="235"/>
        <v/>
      </c>
      <c r="BK452" s="1" t="str">
        <f t="shared" si="236"/>
        <v/>
      </c>
      <c r="BL452" s="1" t="str">
        <f t="shared" si="237"/>
        <v/>
      </c>
      <c r="BM452" s="1" t="str">
        <f t="shared" si="238"/>
        <v/>
      </c>
      <c r="BN452" s="1" t="str">
        <f t="shared" si="239"/>
        <v/>
      </c>
      <c r="BO452" s="1" t="str">
        <f t="shared" si="240"/>
        <v/>
      </c>
      <c r="BP452" s="1" t="str">
        <f t="shared" si="241"/>
        <v/>
      </c>
      <c r="BQ452" s="1" t="str">
        <f t="shared" si="242"/>
        <v/>
      </c>
      <c r="BR452" s="1" t="str">
        <f t="shared" si="243"/>
        <v/>
      </c>
      <c r="BS452" s="1" t="str">
        <f t="shared" si="244"/>
        <v/>
      </c>
      <c r="BT452" s="1" t="str">
        <f t="shared" si="245"/>
        <v/>
      </c>
      <c r="BU452" s="1" t="str">
        <f t="shared" si="246"/>
        <v/>
      </c>
      <c r="BV452" s="1" t="str">
        <f t="shared" si="247"/>
        <v/>
      </c>
      <c r="BW452" s="1" t="str">
        <f t="shared" si="248"/>
        <v/>
      </c>
      <c r="BX452" s="1" t="str">
        <f t="shared" si="249"/>
        <v/>
      </c>
      <c r="BY452" s="1" t="str">
        <f t="shared" si="250"/>
        <v/>
      </c>
      <c r="BZ452" s="1" t="str">
        <f t="shared" si="251"/>
        <v/>
      </c>
      <c r="CA452" s="1" t="str">
        <f t="shared" si="252"/>
        <v/>
      </c>
      <c r="CB452" s="1" t="str">
        <f t="shared" si="253"/>
        <v/>
      </c>
      <c r="CC452" s="1" t="str">
        <f t="shared" si="254"/>
        <v/>
      </c>
      <c r="CD452" s="1" t="str">
        <f t="shared" si="255"/>
        <v/>
      </c>
      <c r="CE452" s="1" t="str">
        <f t="shared" si="256"/>
        <v/>
      </c>
      <c r="CF452" s="1" t="str">
        <f t="shared" si="257"/>
        <v/>
      </c>
      <c r="CG452" s="1" t="str">
        <f t="shared" si="258"/>
        <v/>
      </c>
      <c r="CH452" s="1" t="str">
        <f t="shared" si="258"/>
        <v/>
      </c>
      <c r="CI452" s="1" t="str">
        <f t="shared" si="258"/>
        <v/>
      </c>
    </row>
    <row r="453" spans="49:87" hidden="1" x14ac:dyDescent="0.2">
      <c r="AW453" s="1">
        <v>74</v>
      </c>
      <c r="AX453" s="1" t="str">
        <f t="shared" si="224"/>
        <v/>
      </c>
      <c r="AY453" s="1" t="str">
        <f t="shared" si="224"/>
        <v/>
      </c>
      <c r="AZ453" s="1" t="str">
        <f t="shared" si="225"/>
        <v/>
      </c>
      <c r="BA453" s="1" t="str">
        <f t="shared" si="226"/>
        <v/>
      </c>
      <c r="BB453" s="1" t="str">
        <f t="shared" si="227"/>
        <v/>
      </c>
      <c r="BC453" s="1" t="str">
        <f t="shared" si="228"/>
        <v/>
      </c>
      <c r="BD453" s="1" t="str">
        <f t="shared" si="229"/>
        <v/>
      </c>
      <c r="BE453" s="1" t="str">
        <f t="shared" si="230"/>
        <v/>
      </c>
      <c r="BF453" s="1" t="str">
        <f t="shared" si="231"/>
        <v/>
      </c>
      <c r="BG453" s="1" t="str">
        <f t="shared" si="232"/>
        <v/>
      </c>
      <c r="BH453" s="1" t="str">
        <f t="shared" si="233"/>
        <v/>
      </c>
      <c r="BI453" s="1" t="str">
        <f t="shared" si="234"/>
        <v/>
      </c>
      <c r="BJ453" s="1" t="str">
        <f t="shared" si="235"/>
        <v/>
      </c>
      <c r="BK453" s="1" t="str">
        <f t="shared" si="236"/>
        <v/>
      </c>
      <c r="BL453" s="1" t="str">
        <f t="shared" si="237"/>
        <v/>
      </c>
      <c r="BM453" s="1" t="str">
        <f t="shared" si="238"/>
        <v/>
      </c>
      <c r="BN453" s="1" t="str">
        <f t="shared" si="239"/>
        <v/>
      </c>
      <c r="BO453" s="1" t="str">
        <f t="shared" si="240"/>
        <v/>
      </c>
      <c r="BP453" s="1" t="str">
        <f t="shared" si="241"/>
        <v/>
      </c>
      <c r="BQ453" s="1" t="str">
        <f t="shared" si="242"/>
        <v/>
      </c>
      <c r="BR453" s="1" t="str">
        <f t="shared" si="243"/>
        <v/>
      </c>
      <c r="BS453" s="1" t="str">
        <f t="shared" si="244"/>
        <v/>
      </c>
      <c r="BT453" s="1" t="str">
        <f t="shared" si="245"/>
        <v/>
      </c>
      <c r="BU453" s="1" t="str">
        <f t="shared" si="246"/>
        <v/>
      </c>
      <c r="BV453" s="1" t="str">
        <f t="shared" si="247"/>
        <v/>
      </c>
      <c r="BW453" s="1" t="str">
        <f t="shared" si="248"/>
        <v/>
      </c>
      <c r="BX453" s="1" t="str">
        <f t="shared" si="249"/>
        <v/>
      </c>
      <c r="BY453" s="1" t="str">
        <f t="shared" si="250"/>
        <v/>
      </c>
      <c r="BZ453" s="1" t="str">
        <f t="shared" si="251"/>
        <v/>
      </c>
      <c r="CA453" s="1" t="str">
        <f t="shared" si="252"/>
        <v/>
      </c>
      <c r="CB453" s="1" t="str">
        <f t="shared" si="253"/>
        <v/>
      </c>
      <c r="CC453" s="1" t="str">
        <f t="shared" si="254"/>
        <v/>
      </c>
      <c r="CD453" s="1" t="str">
        <f t="shared" si="255"/>
        <v/>
      </c>
      <c r="CE453" s="1" t="str">
        <f t="shared" si="256"/>
        <v/>
      </c>
      <c r="CF453" s="1" t="str">
        <f t="shared" si="257"/>
        <v/>
      </c>
      <c r="CG453" s="1" t="str">
        <f t="shared" si="258"/>
        <v/>
      </c>
      <c r="CH453" s="1" t="str">
        <f t="shared" si="258"/>
        <v/>
      </c>
      <c r="CI453" s="1" t="str">
        <f t="shared" si="258"/>
        <v/>
      </c>
    </row>
    <row r="454" spans="49:87" hidden="1" x14ac:dyDescent="0.2">
      <c r="AW454" s="1">
        <v>75</v>
      </c>
      <c r="AX454" s="1" t="str">
        <f t="shared" si="224"/>
        <v/>
      </c>
      <c r="AY454" s="1" t="str">
        <f t="shared" si="224"/>
        <v/>
      </c>
      <c r="AZ454" s="1" t="str">
        <f t="shared" si="225"/>
        <v/>
      </c>
      <c r="BA454" s="1" t="str">
        <f t="shared" si="226"/>
        <v/>
      </c>
      <c r="BB454" s="1" t="str">
        <f t="shared" si="227"/>
        <v/>
      </c>
      <c r="BC454" s="1" t="str">
        <f t="shared" si="228"/>
        <v/>
      </c>
      <c r="BD454" s="1" t="str">
        <f t="shared" si="229"/>
        <v/>
      </c>
      <c r="BE454" s="1" t="str">
        <f t="shared" si="230"/>
        <v/>
      </c>
      <c r="BF454" s="1" t="str">
        <f t="shared" si="231"/>
        <v/>
      </c>
      <c r="BG454" s="1" t="str">
        <f t="shared" si="232"/>
        <v/>
      </c>
      <c r="BH454" s="1" t="str">
        <f t="shared" si="233"/>
        <v/>
      </c>
      <c r="BI454" s="1" t="str">
        <f t="shared" si="234"/>
        <v/>
      </c>
      <c r="BJ454" s="1" t="str">
        <f t="shared" si="235"/>
        <v/>
      </c>
      <c r="BK454" s="1" t="str">
        <f t="shared" si="236"/>
        <v/>
      </c>
      <c r="BL454" s="1" t="str">
        <f t="shared" si="237"/>
        <v/>
      </c>
      <c r="BM454" s="1" t="str">
        <f t="shared" si="238"/>
        <v/>
      </c>
      <c r="BN454" s="1" t="str">
        <f t="shared" si="239"/>
        <v/>
      </c>
      <c r="BO454" s="1" t="str">
        <f t="shared" si="240"/>
        <v/>
      </c>
      <c r="BP454" s="1" t="str">
        <f t="shared" si="241"/>
        <v/>
      </c>
      <c r="BQ454" s="1" t="str">
        <f t="shared" si="242"/>
        <v/>
      </c>
      <c r="BR454" s="1" t="str">
        <f t="shared" si="243"/>
        <v/>
      </c>
      <c r="BS454" s="1" t="str">
        <f t="shared" si="244"/>
        <v/>
      </c>
      <c r="BT454" s="1" t="str">
        <f t="shared" si="245"/>
        <v/>
      </c>
      <c r="BU454" s="1" t="str">
        <f t="shared" si="246"/>
        <v/>
      </c>
      <c r="BV454" s="1" t="str">
        <f t="shared" si="247"/>
        <v/>
      </c>
      <c r="BW454" s="1" t="str">
        <f t="shared" si="248"/>
        <v/>
      </c>
      <c r="BX454" s="1" t="str">
        <f t="shared" si="249"/>
        <v/>
      </c>
      <c r="BY454" s="1" t="str">
        <f t="shared" si="250"/>
        <v/>
      </c>
      <c r="BZ454" s="1" t="str">
        <f t="shared" si="251"/>
        <v/>
      </c>
      <c r="CA454" s="1" t="str">
        <f t="shared" si="252"/>
        <v/>
      </c>
      <c r="CB454" s="1" t="str">
        <f t="shared" si="253"/>
        <v/>
      </c>
      <c r="CC454" s="1" t="str">
        <f t="shared" si="254"/>
        <v/>
      </c>
      <c r="CD454" s="1" t="str">
        <f t="shared" si="255"/>
        <v/>
      </c>
      <c r="CE454" s="1" t="str">
        <f t="shared" si="256"/>
        <v/>
      </c>
      <c r="CF454" s="1" t="str">
        <f t="shared" si="257"/>
        <v/>
      </c>
      <c r="CG454" s="1" t="str">
        <f t="shared" si="258"/>
        <v/>
      </c>
      <c r="CH454" s="1" t="str">
        <f t="shared" si="258"/>
        <v/>
      </c>
      <c r="CI454" s="1" t="str">
        <f t="shared" si="258"/>
        <v/>
      </c>
    </row>
    <row r="455" spans="49:87" hidden="1" x14ac:dyDescent="0.2">
      <c r="AW455" s="1">
        <v>76</v>
      </c>
      <c r="AX455" s="1" t="str">
        <f t="shared" si="224"/>
        <v/>
      </c>
      <c r="AY455" s="1" t="str">
        <f t="shared" si="224"/>
        <v/>
      </c>
      <c r="AZ455" s="1" t="str">
        <f t="shared" si="225"/>
        <v/>
      </c>
      <c r="BA455" s="1" t="str">
        <f t="shared" si="226"/>
        <v/>
      </c>
      <c r="BB455" s="1" t="str">
        <f t="shared" si="227"/>
        <v/>
      </c>
      <c r="BC455" s="1" t="str">
        <f t="shared" si="228"/>
        <v/>
      </c>
      <c r="BD455" s="1" t="str">
        <f t="shared" si="229"/>
        <v/>
      </c>
      <c r="BE455" s="1" t="str">
        <f t="shared" si="230"/>
        <v/>
      </c>
      <c r="BF455" s="1" t="str">
        <f t="shared" si="231"/>
        <v/>
      </c>
      <c r="BG455" s="1" t="str">
        <f t="shared" si="232"/>
        <v/>
      </c>
      <c r="BH455" s="1" t="str">
        <f t="shared" si="233"/>
        <v/>
      </c>
      <c r="BI455" s="1" t="str">
        <f t="shared" si="234"/>
        <v/>
      </c>
      <c r="BJ455" s="1" t="str">
        <f t="shared" si="235"/>
        <v/>
      </c>
      <c r="BK455" s="1" t="str">
        <f t="shared" si="236"/>
        <v/>
      </c>
      <c r="BL455" s="1" t="str">
        <f t="shared" si="237"/>
        <v/>
      </c>
      <c r="BM455" s="1" t="str">
        <f t="shared" si="238"/>
        <v/>
      </c>
      <c r="BN455" s="1" t="str">
        <f t="shared" si="239"/>
        <v/>
      </c>
      <c r="BO455" s="1" t="str">
        <f t="shared" si="240"/>
        <v/>
      </c>
      <c r="BP455" s="1" t="str">
        <f t="shared" si="241"/>
        <v/>
      </c>
      <c r="BQ455" s="1" t="str">
        <f t="shared" si="242"/>
        <v/>
      </c>
      <c r="BR455" s="1" t="str">
        <f t="shared" si="243"/>
        <v/>
      </c>
      <c r="BS455" s="1" t="str">
        <f t="shared" si="244"/>
        <v/>
      </c>
      <c r="BT455" s="1" t="str">
        <f t="shared" si="245"/>
        <v/>
      </c>
      <c r="BU455" s="1" t="str">
        <f t="shared" si="246"/>
        <v/>
      </c>
      <c r="BV455" s="1" t="str">
        <f t="shared" si="247"/>
        <v/>
      </c>
      <c r="BW455" s="1" t="str">
        <f t="shared" si="248"/>
        <v/>
      </c>
      <c r="BX455" s="1" t="str">
        <f t="shared" si="249"/>
        <v/>
      </c>
      <c r="BY455" s="1" t="str">
        <f t="shared" si="250"/>
        <v/>
      </c>
      <c r="BZ455" s="1" t="str">
        <f t="shared" si="251"/>
        <v/>
      </c>
      <c r="CA455" s="1" t="str">
        <f t="shared" si="252"/>
        <v/>
      </c>
      <c r="CB455" s="1" t="str">
        <f t="shared" si="253"/>
        <v/>
      </c>
      <c r="CC455" s="1" t="str">
        <f t="shared" si="254"/>
        <v/>
      </c>
      <c r="CD455" s="1" t="str">
        <f t="shared" si="255"/>
        <v/>
      </c>
      <c r="CE455" s="1" t="str">
        <f t="shared" si="256"/>
        <v/>
      </c>
      <c r="CF455" s="1" t="str">
        <f t="shared" si="257"/>
        <v/>
      </c>
      <c r="CG455" s="1" t="str">
        <f t="shared" si="258"/>
        <v/>
      </c>
      <c r="CH455" s="1" t="str">
        <f t="shared" si="258"/>
        <v/>
      </c>
      <c r="CI455" s="1" t="str">
        <f t="shared" si="258"/>
        <v/>
      </c>
    </row>
    <row r="456" spans="49:87" hidden="1" x14ac:dyDescent="0.2">
      <c r="AW456" s="1">
        <v>77</v>
      </c>
      <c r="AX456" s="1" t="str">
        <f t="shared" si="224"/>
        <v/>
      </c>
      <c r="AY456" s="1" t="str">
        <f t="shared" si="224"/>
        <v/>
      </c>
      <c r="AZ456" s="1" t="str">
        <f t="shared" si="225"/>
        <v/>
      </c>
      <c r="BA456" s="1" t="str">
        <f t="shared" si="226"/>
        <v/>
      </c>
      <c r="BB456" s="1" t="str">
        <f t="shared" si="227"/>
        <v/>
      </c>
      <c r="BC456" s="1" t="str">
        <f t="shared" si="228"/>
        <v/>
      </c>
      <c r="BD456" s="1" t="str">
        <f t="shared" si="229"/>
        <v/>
      </c>
      <c r="BE456" s="1" t="str">
        <f t="shared" si="230"/>
        <v/>
      </c>
      <c r="BF456" s="1" t="str">
        <f t="shared" si="231"/>
        <v/>
      </c>
      <c r="BG456" s="1" t="str">
        <f t="shared" si="232"/>
        <v/>
      </c>
      <c r="BH456" s="1" t="str">
        <f t="shared" si="233"/>
        <v/>
      </c>
      <c r="BI456" s="1" t="str">
        <f t="shared" si="234"/>
        <v/>
      </c>
      <c r="BJ456" s="1" t="str">
        <f t="shared" si="235"/>
        <v/>
      </c>
      <c r="BK456" s="1" t="str">
        <f t="shared" si="236"/>
        <v/>
      </c>
      <c r="BL456" s="1" t="str">
        <f t="shared" si="237"/>
        <v/>
      </c>
      <c r="BM456" s="1" t="str">
        <f t="shared" si="238"/>
        <v/>
      </c>
      <c r="BN456" s="1" t="str">
        <f t="shared" si="239"/>
        <v/>
      </c>
      <c r="BO456" s="1" t="str">
        <f t="shared" si="240"/>
        <v/>
      </c>
      <c r="BP456" s="1" t="str">
        <f t="shared" si="241"/>
        <v/>
      </c>
      <c r="BQ456" s="1" t="str">
        <f t="shared" si="242"/>
        <v/>
      </c>
      <c r="BR456" s="1" t="str">
        <f t="shared" si="243"/>
        <v/>
      </c>
      <c r="BS456" s="1" t="str">
        <f t="shared" si="244"/>
        <v/>
      </c>
      <c r="BT456" s="1" t="str">
        <f t="shared" si="245"/>
        <v/>
      </c>
      <c r="BU456" s="1" t="str">
        <f t="shared" si="246"/>
        <v/>
      </c>
      <c r="BV456" s="1" t="str">
        <f t="shared" si="247"/>
        <v/>
      </c>
      <c r="BW456" s="1" t="str">
        <f t="shared" si="248"/>
        <v/>
      </c>
      <c r="BX456" s="1" t="str">
        <f t="shared" si="249"/>
        <v/>
      </c>
      <c r="BY456" s="1" t="str">
        <f t="shared" si="250"/>
        <v/>
      </c>
      <c r="BZ456" s="1" t="str">
        <f t="shared" si="251"/>
        <v/>
      </c>
      <c r="CA456" s="1" t="str">
        <f t="shared" si="252"/>
        <v/>
      </c>
      <c r="CB456" s="1" t="str">
        <f t="shared" si="253"/>
        <v/>
      </c>
      <c r="CC456" s="1" t="str">
        <f t="shared" si="254"/>
        <v/>
      </c>
      <c r="CD456" s="1" t="str">
        <f t="shared" si="255"/>
        <v/>
      </c>
      <c r="CE456" s="1" t="str">
        <f t="shared" si="256"/>
        <v/>
      </c>
      <c r="CF456" s="1" t="str">
        <f t="shared" si="257"/>
        <v/>
      </c>
      <c r="CG456" s="1" t="str">
        <f t="shared" si="258"/>
        <v/>
      </c>
      <c r="CH456" s="1" t="str">
        <f t="shared" si="258"/>
        <v/>
      </c>
      <c r="CI456" s="1" t="str">
        <f t="shared" si="258"/>
        <v/>
      </c>
    </row>
    <row r="457" spans="49:87" hidden="1" x14ac:dyDescent="0.2">
      <c r="AW457" s="1">
        <v>78</v>
      </c>
      <c r="AX457" s="1" t="str">
        <f t="shared" si="224"/>
        <v/>
      </c>
      <c r="AY457" s="1" t="str">
        <f t="shared" si="224"/>
        <v/>
      </c>
      <c r="AZ457" s="1" t="str">
        <f t="shared" si="225"/>
        <v/>
      </c>
      <c r="BA457" s="1" t="str">
        <f t="shared" si="226"/>
        <v/>
      </c>
      <c r="BB457" s="1" t="str">
        <f t="shared" si="227"/>
        <v/>
      </c>
      <c r="BC457" s="1" t="str">
        <f t="shared" si="228"/>
        <v/>
      </c>
      <c r="BD457" s="1" t="str">
        <f t="shared" si="229"/>
        <v/>
      </c>
      <c r="BE457" s="1" t="str">
        <f t="shared" si="230"/>
        <v/>
      </c>
      <c r="BF457" s="1" t="str">
        <f t="shared" si="231"/>
        <v/>
      </c>
      <c r="BG457" s="1" t="str">
        <f t="shared" si="232"/>
        <v/>
      </c>
      <c r="BH457" s="1" t="str">
        <f t="shared" si="233"/>
        <v/>
      </c>
      <c r="BI457" s="1" t="str">
        <f t="shared" si="234"/>
        <v/>
      </c>
      <c r="BJ457" s="1" t="str">
        <f t="shared" si="235"/>
        <v/>
      </c>
      <c r="BK457" s="1" t="str">
        <f t="shared" si="236"/>
        <v/>
      </c>
      <c r="BL457" s="1" t="str">
        <f t="shared" si="237"/>
        <v/>
      </c>
      <c r="BM457" s="1" t="str">
        <f t="shared" si="238"/>
        <v/>
      </c>
      <c r="BN457" s="1" t="str">
        <f t="shared" si="239"/>
        <v/>
      </c>
      <c r="BO457" s="1" t="str">
        <f t="shared" si="240"/>
        <v/>
      </c>
      <c r="BP457" s="1" t="str">
        <f t="shared" si="241"/>
        <v/>
      </c>
      <c r="BQ457" s="1" t="str">
        <f t="shared" si="242"/>
        <v/>
      </c>
      <c r="BR457" s="1" t="str">
        <f t="shared" si="243"/>
        <v/>
      </c>
      <c r="BS457" s="1" t="str">
        <f t="shared" si="244"/>
        <v/>
      </c>
      <c r="BT457" s="1" t="str">
        <f t="shared" si="245"/>
        <v/>
      </c>
      <c r="BU457" s="1" t="str">
        <f t="shared" si="246"/>
        <v/>
      </c>
      <c r="BV457" s="1" t="str">
        <f t="shared" si="247"/>
        <v/>
      </c>
      <c r="BW457" s="1" t="str">
        <f t="shared" si="248"/>
        <v/>
      </c>
      <c r="BX457" s="1" t="str">
        <f t="shared" si="249"/>
        <v/>
      </c>
      <c r="BY457" s="1" t="str">
        <f t="shared" si="250"/>
        <v/>
      </c>
      <c r="BZ457" s="1" t="str">
        <f t="shared" si="251"/>
        <v/>
      </c>
      <c r="CA457" s="1" t="str">
        <f t="shared" si="252"/>
        <v/>
      </c>
      <c r="CB457" s="1" t="str">
        <f t="shared" si="253"/>
        <v/>
      </c>
      <c r="CC457" s="1" t="str">
        <f t="shared" si="254"/>
        <v/>
      </c>
      <c r="CD457" s="1" t="str">
        <f t="shared" si="255"/>
        <v/>
      </c>
      <c r="CE457" s="1" t="str">
        <f t="shared" si="256"/>
        <v/>
      </c>
      <c r="CF457" s="1" t="str">
        <f t="shared" si="257"/>
        <v/>
      </c>
      <c r="CG457" s="1" t="str">
        <f t="shared" si="258"/>
        <v/>
      </c>
      <c r="CH457" s="1" t="str">
        <f t="shared" si="258"/>
        <v/>
      </c>
      <c r="CI457" s="1" t="str">
        <f t="shared" si="258"/>
        <v/>
      </c>
    </row>
    <row r="458" spans="49:87" hidden="1" x14ac:dyDescent="0.2">
      <c r="AW458" s="1">
        <v>79</v>
      </c>
      <c r="AX458" s="1" t="str">
        <f t="shared" si="224"/>
        <v/>
      </c>
      <c r="AY458" s="1" t="str">
        <f t="shared" si="224"/>
        <v/>
      </c>
      <c r="AZ458" s="1" t="str">
        <f t="shared" si="225"/>
        <v/>
      </c>
      <c r="BA458" s="1" t="str">
        <f t="shared" si="226"/>
        <v/>
      </c>
      <c r="BB458" s="1" t="str">
        <f t="shared" si="227"/>
        <v/>
      </c>
      <c r="BC458" s="1" t="str">
        <f t="shared" si="228"/>
        <v/>
      </c>
      <c r="BD458" s="1" t="str">
        <f t="shared" si="229"/>
        <v/>
      </c>
      <c r="BE458" s="1" t="str">
        <f t="shared" si="230"/>
        <v/>
      </c>
      <c r="BF458" s="1" t="str">
        <f t="shared" si="231"/>
        <v/>
      </c>
      <c r="BG458" s="1" t="str">
        <f t="shared" si="232"/>
        <v/>
      </c>
      <c r="BH458" s="1" t="str">
        <f t="shared" si="233"/>
        <v/>
      </c>
      <c r="BI458" s="1" t="str">
        <f t="shared" si="234"/>
        <v/>
      </c>
      <c r="BJ458" s="1" t="str">
        <f t="shared" si="235"/>
        <v/>
      </c>
      <c r="BK458" s="1" t="str">
        <f t="shared" si="236"/>
        <v/>
      </c>
      <c r="BL458" s="1" t="str">
        <f t="shared" si="237"/>
        <v/>
      </c>
      <c r="BM458" s="1" t="str">
        <f t="shared" si="238"/>
        <v/>
      </c>
      <c r="BN458" s="1" t="str">
        <f t="shared" si="239"/>
        <v/>
      </c>
      <c r="BO458" s="1" t="str">
        <f t="shared" si="240"/>
        <v/>
      </c>
      <c r="BP458" s="1" t="str">
        <f t="shared" si="241"/>
        <v/>
      </c>
      <c r="BQ458" s="1" t="str">
        <f t="shared" si="242"/>
        <v/>
      </c>
      <c r="BR458" s="1" t="str">
        <f t="shared" si="243"/>
        <v/>
      </c>
      <c r="BS458" s="1" t="str">
        <f t="shared" si="244"/>
        <v/>
      </c>
      <c r="BT458" s="1" t="str">
        <f t="shared" si="245"/>
        <v/>
      </c>
      <c r="BU458" s="1" t="str">
        <f t="shared" si="246"/>
        <v/>
      </c>
      <c r="BV458" s="1" t="str">
        <f t="shared" si="247"/>
        <v/>
      </c>
      <c r="BW458" s="1" t="str">
        <f t="shared" si="248"/>
        <v/>
      </c>
      <c r="BX458" s="1" t="str">
        <f t="shared" si="249"/>
        <v/>
      </c>
      <c r="BY458" s="1" t="str">
        <f t="shared" si="250"/>
        <v/>
      </c>
      <c r="BZ458" s="1" t="str">
        <f t="shared" si="251"/>
        <v/>
      </c>
      <c r="CA458" s="1" t="str">
        <f t="shared" si="252"/>
        <v/>
      </c>
      <c r="CB458" s="1" t="str">
        <f t="shared" si="253"/>
        <v/>
      </c>
      <c r="CC458" s="1" t="str">
        <f t="shared" si="254"/>
        <v/>
      </c>
      <c r="CD458" s="1" t="str">
        <f t="shared" si="255"/>
        <v/>
      </c>
      <c r="CE458" s="1" t="str">
        <f t="shared" si="256"/>
        <v/>
      </c>
      <c r="CF458" s="1" t="str">
        <f t="shared" si="257"/>
        <v/>
      </c>
      <c r="CG458" s="1" t="str">
        <f t="shared" si="258"/>
        <v/>
      </c>
      <c r="CH458" s="1" t="str">
        <f t="shared" si="258"/>
        <v/>
      </c>
      <c r="CI458" s="1" t="str">
        <f t="shared" si="258"/>
        <v/>
      </c>
    </row>
    <row r="459" spans="49:87" hidden="1" x14ac:dyDescent="0.2">
      <c r="AW459" s="1">
        <v>80</v>
      </c>
      <c r="AX459" s="1" t="str">
        <f t="shared" si="224"/>
        <v/>
      </c>
      <c r="AY459" s="1" t="str">
        <f t="shared" si="224"/>
        <v/>
      </c>
      <c r="AZ459" s="1" t="str">
        <f t="shared" si="225"/>
        <v/>
      </c>
      <c r="BA459" s="1" t="str">
        <f t="shared" si="226"/>
        <v/>
      </c>
      <c r="BB459" s="1" t="str">
        <f t="shared" si="227"/>
        <v/>
      </c>
      <c r="BC459" s="1" t="str">
        <f t="shared" si="228"/>
        <v/>
      </c>
      <c r="BD459" s="1" t="str">
        <f t="shared" si="229"/>
        <v/>
      </c>
      <c r="BE459" s="1" t="str">
        <f t="shared" si="230"/>
        <v/>
      </c>
      <c r="BF459" s="1" t="str">
        <f t="shared" si="231"/>
        <v/>
      </c>
      <c r="BG459" s="1" t="str">
        <f t="shared" si="232"/>
        <v/>
      </c>
      <c r="BH459" s="1" t="str">
        <f t="shared" si="233"/>
        <v/>
      </c>
      <c r="BI459" s="1" t="str">
        <f t="shared" si="234"/>
        <v/>
      </c>
      <c r="BJ459" s="1" t="str">
        <f t="shared" si="235"/>
        <v/>
      </c>
      <c r="BK459" s="1" t="str">
        <f t="shared" si="236"/>
        <v/>
      </c>
      <c r="BL459" s="1" t="str">
        <f t="shared" si="237"/>
        <v/>
      </c>
      <c r="BM459" s="1" t="str">
        <f t="shared" si="238"/>
        <v/>
      </c>
      <c r="BN459" s="1" t="str">
        <f t="shared" si="239"/>
        <v/>
      </c>
      <c r="BO459" s="1" t="str">
        <f t="shared" si="240"/>
        <v/>
      </c>
      <c r="BP459" s="1" t="str">
        <f t="shared" si="241"/>
        <v/>
      </c>
      <c r="BQ459" s="1" t="str">
        <f t="shared" si="242"/>
        <v/>
      </c>
      <c r="BR459" s="1" t="str">
        <f t="shared" si="243"/>
        <v/>
      </c>
      <c r="BS459" s="1" t="str">
        <f t="shared" si="244"/>
        <v/>
      </c>
      <c r="BT459" s="1" t="str">
        <f t="shared" si="245"/>
        <v/>
      </c>
      <c r="BU459" s="1" t="str">
        <f t="shared" si="246"/>
        <v/>
      </c>
      <c r="BV459" s="1" t="str">
        <f t="shared" si="247"/>
        <v/>
      </c>
      <c r="BW459" s="1" t="str">
        <f t="shared" si="248"/>
        <v/>
      </c>
      <c r="BX459" s="1" t="str">
        <f t="shared" si="249"/>
        <v/>
      </c>
      <c r="BY459" s="1" t="str">
        <f t="shared" si="250"/>
        <v/>
      </c>
      <c r="BZ459" s="1" t="str">
        <f t="shared" si="251"/>
        <v/>
      </c>
      <c r="CA459" s="1" t="str">
        <f t="shared" si="252"/>
        <v/>
      </c>
      <c r="CB459" s="1" t="str">
        <f t="shared" si="253"/>
        <v/>
      </c>
      <c r="CC459" s="1" t="str">
        <f t="shared" si="254"/>
        <v/>
      </c>
      <c r="CD459" s="1" t="str">
        <f t="shared" si="255"/>
        <v/>
      </c>
      <c r="CE459" s="1" t="str">
        <f t="shared" si="256"/>
        <v/>
      </c>
      <c r="CF459" s="1" t="str">
        <f t="shared" si="257"/>
        <v/>
      </c>
      <c r="CG459" s="1" t="str">
        <f t="shared" si="258"/>
        <v/>
      </c>
      <c r="CH459" s="1" t="str">
        <f t="shared" si="258"/>
        <v/>
      </c>
      <c r="CI459" s="1" t="str">
        <f t="shared" si="258"/>
        <v/>
      </c>
    </row>
    <row r="460" spans="49:87" hidden="1" x14ac:dyDescent="0.2">
      <c r="AW460" s="1">
        <v>81</v>
      </c>
      <c r="AX460" s="1" t="str">
        <f t="shared" ref="AX460:AY478" si="259">TEXT(AX358,"dd/mm/yyyy")</f>
        <v/>
      </c>
      <c r="AY460" s="1" t="str">
        <f t="shared" si="259"/>
        <v/>
      </c>
      <c r="AZ460" s="1" t="str">
        <f t="shared" si="225"/>
        <v/>
      </c>
      <c r="BA460" s="1" t="str">
        <f t="shared" si="226"/>
        <v/>
      </c>
      <c r="BB460" s="1" t="str">
        <f t="shared" si="227"/>
        <v/>
      </c>
      <c r="BC460" s="1" t="str">
        <f t="shared" si="228"/>
        <v/>
      </c>
      <c r="BD460" s="1" t="str">
        <f t="shared" si="229"/>
        <v/>
      </c>
      <c r="BE460" s="1" t="str">
        <f t="shared" si="230"/>
        <v/>
      </c>
      <c r="BF460" s="1" t="str">
        <f t="shared" si="231"/>
        <v/>
      </c>
      <c r="BG460" s="1" t="str">
        <f t="shared" si="232"/>
        <v/>
      </c>
      <c r="BH460" s="1" t="str">
        <f t="shared" si="233"/>
        <v/>
      </c>
      <c r="BI460" s="1" t="str">
        <f t="shared" si="234"/>
        <v/>
      </c>
      <c r="BJ460" s="1" t="str">
        <f t="shared" si="235"/>
        <v/>
      </c>
      <c r="BK460" s="1" t="str">
        <f t="shared" si="236"/>
        <v/>
      </c>
      <c r="BL460" s="1" t="str">
        <f t="shared" si="237"/>
        <v/>
      </c>
      <c r="BM460" s="1" t="str">
        <f t="shared" si="238"/>
        <v/>
      </c>
      <c r="BN460" s="1" t="str">
        <f t="shared" si="239"/>
        <v/>
      </c>
      <c r="BO460" s="1" t="str">
        <f t="shared" si="240"/>
        <v/>
      </c>
      <c r="BP460" s="1" t="str">
        <f t="shared" si="241"/>
        <v/>
      </c>
      <c r="BQ460" s="1" t="str">
        <f t="shared" si="242"/>
        <v/>
      </c>
      <c r="BR460" s="1" t="str">
        <f t="shared" si="243"/>
        <v/>
      </c>
      <c r="BS460" s="1" t="str">
        <f t="shared" si="244"/>
        <v/>
      </c>
      <c r="BT460" s="1" t="str">
        <f t="shared" si="245"/>
        <v/>
      </c>
      <c r="BU460" s="1" t="str">
        <f t="shared" si="246"/>
        <v/>
      </c>
      <c r="BV460" s="1" t="str">
        <f t="shared" si="247"/>
        <v/>
      </c>
      <c r="BW460" s="1" t="str">
        <f t="shared" si="248"/>
        <v/>
      </c>
      <c r="BX460" s="1" t="str">
        <f t="shared" si="249"/>
        <v/>
      </c>
      <c r="BY460" s="1" t="str">
        <f t="shared" si="250"/>
        <v/>
      </c>
      <c r="BZ460" s="1" t="str">
        <f t="shared" si="251"/>
        <v/>
      </c>
      <c r="CA460" s="1" t="str">
        <f t="shared" si="252"/>
        <v/>
      </c>
      <c r="CB460" s="1" t="str">
        <f t="shared" si="253"/>
        <v/>
      </c>
      <c r="CC460" s="1" t="str">
        <f t="shared" si="254"/>
        <v/>
      </c>
      <c r="CD460" s="1" t="str">
        <f t="shared" si="255"/>
        <v/>
      </c>
      <c r="CE460" s="1" t="str">
        <f t="shared" si="256"/>
        <v/>
      </c>
      <c r="CF460" s="1" t="str">
        <f t="shared" si="257"/>
        <v/>
      </c>
      <c r="CG460" s="1" t="str">
        <f t="shared" si="258"/>
        <v/>
      </c>
      <c r="CH460" s="1" t="str">
        <f t="shared" si="258"/>
        <v/>
      </c>
      <c r="CI460" s="1" t="str">
        <f t="shared" si="258"/>
        <v/>
      </c>
    </row>
    <row r="461" spans="49:87" hidden="1" x14ac:dyDescent="0.2">
      <c r="AW461" s="1">
        <v>82</v>
      </c>
      <c r="AX461" s="1" t="str">
        <f t="shared" si="259"/>
        <v/>
      </c>
      <c r="AY461" s="1" t="str">
        <f t="shared" si="259"/>
        <v/>
      </c>
      <c r="AZ461" s="1" t="str">
        <f t="shared" si="225"/>
        <v/>
      </c>
      <c r="BA461" s="1" t="str">
        <f t="shared" si="226"/>
        <v/>
      </c>
      <c r="BB461" s="1" t="str">
        <f t="shared" si="227"/>
        <v/>
      </c>
      <c r="BC461" s="1" t="str">
        <f t="shared" si="228"/>
        <v/>
      </c>
      <c r="BD461" s="1" t="str">
        <f t="shared" si="229"/>
        <v/>
      </c>
      <c r="BE461" s="1" t="str">
        <f t="shared" si="230"/>
        <v/>
      </c>
      <c r="BF461" s="1" t="str">
        <f t="shared" si="231"/>
        <v/>
      </c>
      <c r="BG461" s="1" t="str">
        <f t="shared" si="232"/>
        <v/>
      </c>
      <c r="BH461" s="1" t="str">
        <f t="shared" si="233"/>
        <v/>
      </c>
      <c r="BI461" s="1" t="str">
        <f t="shared" si="234"/>
        <v/>
      </c>
      <c r="BJ461" s="1" t="str">
        <f t="shared" si="235"/>
        <v/>
      </c>
      <c r="BK461" s="1" t="str">
        <f t="shared" si="236"/>
        <v/>
      </c>
      <c r="BL461" s="1" t="str">
        <f t="shared" si="237"/>
        <v/>
      </c>
      <c r="BM461" s="1" t="str">
        <f t="shared" si="238"/>
        <v/>
      </c>
      <c r="BN461" s="1" t="str">
        <f t="shared" si="239"/>
        <v/>
      </c>
      <c r="BO461" s="1" t="str">
        <f t="shared" si="240"/>
        <v/>
      </c>
      <c r="BP461" s="1" t="str">
        <f t="shared" si="241"/>
        <v/>
      </c>
      <c r="BQ461" s="1" t="str">
        <f t="shared" si="242"/>
        <v/>
      </c>
      <c r="BR461" s="1" t="str">
        <f t="shared" si="243"/>
        <v/>
      </c>
      <c r="BS461" s="1" t="str">
        <f t="shared" si="244"/>
        <v/>
      </c>
      <c r="BT461" s="1" t="str">
        <f t="shared" si="245"/>
        <v/>
      </c>
      <c r="BU461" s="1" t="str">
        <f t="shared" si="246"/>
        <v/>
      </c>
      <c r="BV461" s="1" t="str">
        <f t="shared" si="247"/>
        <v/>
      </c>
      <c r="BW461" s="1" t="str">
        <f t="shared" si="248"/>
        <v/>
      </c>
      <c r="BX461" s="1" t="str">
        <f t="shared" si="249"/>
        <v/>
      </c>
      <c r="BY461" s="1" t="str">
        <f t="shared" si="250"/>
        <v/>
      </c>
      <c r="BZ461" s="1" t="str">
        <f t="shared" si="251"/>
        <v/>
      </c>
      <c r="CA461" s="1" t="str">
        <f t="shared" si="252"/>
        <v/>
      </c>
      <c r="CB461" s="1" t="str">
        <f t="shared" si="253"/>
        <v/>
      </c>
      <c r="CC461" s="1" t="str">
        <f t="shared" si="254"/>
        <v/>
      </c>
      <c r="CD461" s="1" t="str">
        <f t="shared" si="255"/>
        <v/>
      </c>
      <c r="CE461" s="1" t="str">
        <f t="shared" si="256"/>
        <v/>
      </c>
      <c r="CF461" s="1" t="str">
        <f t="shared" si="257"/>
        <v/>
      </c>
      <c r="CG461" s="1" t="str">
        <f t="shared" si="258"/>
        <v/>
      </c>
      <c r="CH461" s="1" t="str">
        <f t="shared" si="258"/>
        <v/>
      </c>
      <c r="CI461" s="1" t="str">
        <f t="shared" si="258"/>
        <v/>
      </c>
    </row>
    <row r="462" spans="49:87" hidden="1" x14ac:dyDescent="0.2">
      <c r="AW462" s="1">
        <v>83</v>
      </c>
      <c r="AX462" s="1" t="str">
        <f t="shared" si="259"/>
        <v/>
      </c>
      <c r="AY462" s="1" t="str">
        <f t="shared" si="259"/>
        <v/>
      </c>
      <c r="AZ462" s="1" t="str">
        <f t="shared" si="225"/>
        <v/>
      </c>
      <c r="BA462" s="1" t="str">
        <f t="shared" si="226"/>
        <v/>
      </c>
      <c r="BB462" s="1" t="str">
        <f t="shared" si="227"/>
        <v/>
      </c>
      <c r="BC462" s="1" t="str">
        <f t="shared" si="228"/>
        <v/>
      </c>
      <c r="BD462" s="1" t="str">
        <f t="shared" si="229"/>
        <v/>
      </c>
      <c r="BE462" s="1" t="str">
        <f t="shared" si="230"/>
        <v/>
      </c>
      <c r="BF462" s="1" t="str">
        <f t="shared" si="231"/>
        <v/>
      </c>
      <c r="BG462" s="1" t="str">
        <f t="shared" si="232"/>
        <v/>
      </c>
      <c r="BH462" s="1" t="str">
        <f t="shared" si="233"/>
        <v/>
      </c>
      <c r="BI462" s="1" t="str">
        <f t="shared" si="234"/>
        <v/>
      </c>
      <c r="BJ462" s="1" t="str">
        <f t="shared" si="235"/>
        <v/>
      </c>
      <c r="BK462" s="1" t="str">
        <f t="shared" si="236"/>
        <v/>
      </c>
      <c r="BL462" s="1" t="str">
        <f t="shared" si="237"/>
        <v/>
      </c>
      <c r="BM462" s="1" t="str">
        <f t="shared" si="238"/>
        <v/>
      </c>
      <c r="BN462" s="1" t="str">
        <f t="shared" si="239"/>
        <v/>
      </c>
      <c r="BO462" s="1" t="str">
        <f t="shared" si="240"/>
        <v/>
      </c>
      <c r="BP462" s="1" t="str">
        <f t="shared" si="241"/>
        <v/>
      </c>
      <c r="BQ462" s="1" t="str">
        <f t="shared" si="242"/>
        <v/>
      </c>
      <c r="BR462" s="1" t="str">
        <f t="shared" si="243"/>
        <v/>
      </c>
      <c r="BS462" s="1" t="str">
        <f t="shared" si="244"/>
        <v/>
      </c>
      <c r="BT462" s="1" t="str">
        <f t="shared" si="245"/>
        <v/>
      </c>
      <c r="BU462" s="1" t="str">
        <f t="shared" si="246"/>
        <v/>
      </c>
      <c r="BV462" s="1" t="str">
        <f t="shared" si="247"/>
        <v/>
      </c>
      <c r="BW462" s="1" t="str">
        <f t="shared" si="248"/>
        <v/>
      </c>
      <c r="BX462" s="1" t="str">
        <f t="shared" si="249"/>
        <v/>
      </c>
      <c r="BY462" s="1" t="str">
        <f t="shared" si="250"/>
        <v/>
      </c>
      <c r="BZ462" s="1" t="str">
        <f t="shared" si="251"/>
        <v/>
      </c>
      <c r="CA462" s="1" t="str">
        <f t="shared" si="252"/>
        <v/>
      </c>
      <c r="CB462" s="1" t="str">
        <f t="shared" si="253"/>
        <v/>
      </c>
      <c r="CC462" s="1" t="str">
        <f t="shared" si="254"/>
        <v/>
      </c>
      <c r="CD462" s="1" t="str">
        <f t="shared" si="255"/>
        <v/>
      </c>
      <c r="CE462" s="1" t="str">
        <f t="shared" si="256"/>
        <v/>
      </c>
      <c r="CF462" s="1" t="str">
        <f t="shared" si="257"/>
        <v/>
      </c>
      <c r="CG462" s="1" t="str">
        <f t="shared" si="258"/>
        <v/>
      </c>
      <c r="CH462" s="1" t="str">
        <f t="shared" si="258"/>
        <v/>
      </c>
      <c r="CI462" s="1" t="str">
        <f t="shared" si="258"/>
        <v/>
      </c>
    </row>
    <row r="463" spans="49:87" hidden="1" x14ac:dyDescent="0.2">
      <c r="AW463" s="1">
        <v>84</v>
      </c>
      <c r="AX463" s="1" t="str">
        <f t="shared" si="259"/>
        <v/>
      </c>
      <c r="AY463" s="1" t="str">
        <f t="shared" si="259"/>
        <v/>
      </c>
      <c r="AZ463" s="1" t="str">
        <f t="shared" si="225"/>
        <v/>
      </c>
      <c r="BA463" s="1" t="str">
        <f t="shared" si="226"/>
        <v/>
      </c>
      <c r="BB463" s="1" t="str">
        <f t="shared" si="227"/>
        <v/>
      </c>
      <c r="BC463" s="1" t="str">
        <f t="shared" si="228"/>
        <v/>
      </c>
      <c r="BD463" s="1" t="str">
        <f t="shared" si="229"/>
        <v/>
      </c>
      <c r="BE463" s="1" t="str">
        <f t="shared" si="230"/>
        <v/>
      </c>
      <c r="BF463" s="1" t="str">
        <f t="shared" si="231"/>
        <v/>
      </c>
      <c r="BG463" s="1" t="str">
        <f t="shared" si="232"/>
        <v/>
      </c>
      <c r="BH463" s="1" t="str">
        <f t="shared" si="233"/>
        <v/>
      </c>
      <c r="BI463" s="1" t="str">
        <f t="shared" si="234"/>
        <v/>
      </c>
      <c r="BJ463" s="1" t="str">
        <f t="shared" si="235"/>
        <v/>
      </c>
      <c r="BK463" s="1" t="str">
        <f t="shared" si="236"/>
        <v/>
      </c>
      <c r="BL463" s="1" t="str">
        <f t="shared" si="237"/>
        <v/>
      </c>
      <c r="BM463" s="1" t="str">
        <f t="shared" si="238"/>
        <v/>
      </c>
      <c r="BN463" s="1" t="str">
        <f t="shared" si="239"/>
        <v/>
      </c>
      <c r="BO463" s="1" t="str">
        <f t="shared" si="240"/>
        <v/>
      </c>
      <c r="BP463" s="1" t="str">
        <f t="shared" si="241"/>
        <v/>
      </c>
      <c r="BQ463" s="1" t="str">
        <f t="shared" si="242"/>
        <v/>
      </c>
      <c r="BR463" s="1" t="str">
        <f t="shared" si="243"/>
        <v/>
      </c>
      <c r="BS463" s="1" t="str">
        <f t="shared" si="244"/>
        <v/>
      </c>
      <c r="BT463" s="1" t="str">
        <f t="shared" si="245"/>
        <v/>
      </c>
      <c r="BU463" s="1" t="str">
        <f t="shared" si="246"/>
        <v/>
      </c>
      <c r="BV463" s="1" t="str">
        <f t="shared" si="247"/>
        <v/>
      </c>
      <c r="BW463" s="1" t="str">
        <f t="shared" si="248"/>
        <v/>
      </c>
      <c r="BX463" s="1" t="str">
        <f t="shared" si="249"/>
        <v/>
      </c>
      <c r="BY463" s="1" t="str">
        <f t="shared" si="250"/>
        <v/>
      </c>
      <c r="BZ463" s="1" t="str">
        <f t="shared" si="251"/>
        <v/>
      </c>
      <c r="CA463" s="1" t="str">
        <f t="shared" si="252"/>
        <v/>
      </c>
      <c r="CB463" s="1" t="str">
        <f t="shared" si="253"/>
        <v/>
      </c>
      <c r="CC463" s="1" t="str">
        <f t="shared" si="254"/>
        <v/>
      </c>
      <c r="CD463" s="1" t="str">
        <f t="shared" si="255"/>
        <v/>
      </c>
      <c r="CE463" s="1" t="str">
        <f t="shared" si="256"/>
        <v/>
      </c>
      <c r="CF463" s="1" t="str">
        <f t="shared" si="257"/>
        <v/>
      </c>
      <c r="CG463" s="1" t="str">
        <f t="shared" si="258"/>
        <v/>
      </c>
      <c r="CH463" s="1" t="str">
        <f t="shared" si="258"/>
        <v/>
      </c>
      <c r="CI463" s="1" t="str">
        <f t="shared" si="258"/>
        <v/>
      </c>
    </row>
    <row r="464" spans="49:87" hidden="1" x14ac:dyDescent="0.2">
      <c r="AW464" s="1">
        <v>85</v>
      </c>
      <c r="AX464" s="1" t="str">
        <f t="shared" si="259"/>
        <v/>
      </c>
      <c r="AY464" s="1" t="str">
        <f t="shared" si="259"/>
        <v/>
      </c>
      <c r="AZ464" s="1" t="str">
        <f t="shared" si="225"/>
        <v/>
      </c>
      <c r="BA464" s="1" t="str">
        <f t="shared" si="226"/>
        <v/>
      </c>
      <c r="BB464" s="1" t="str">
        <f t="shared" si="227"/>
        <v/>
      </c>
      <c r="BC464" s="1" t="str">
        <f t="shared" si="228"/>
        <v/>
      </c>
      <c r="BD464" s="1" t="str">
        <f t="shared" si="229"/>
        <v/>
      </c>
      <c r="BE464" s="1" t="str">
        <f t="shared" si="230"/>
        <v/>
      </c>
      <c r="BF464" s="1" t="str">
        <f t="shared" si="231"/>
        <v/>
      </c>
      <c r="BG464" s="1" t="str">
        <f t="shared" si="232"/>
        <v/>
      </c>
      <c r="BH464" s="1" t="str">
        <f t="shared" si="233"/>
        <v/>
      </c>
      <c r="BI464" s="1" t="str">
        <f t="shared" si="234"/>
        <v/>
      </c>
      <c r="BJ464" s="1" t="str">
        <f t="shared" si="235"/>
        <v/>
      </c>
      <c r="BK464" s="1" t="str">
        <f t="shared" si="236"/>
        <v/>
      </c>
      <c r="BL464" s="1" t="str">
        <f t="shared" si="237"/>
        <v/>
      </c>
      <c r="BM464" s="1" t="str">
        <f t="shared" si="238"/>
        <v/>
      </c>
      <c r="BN464" s="1" t="str">
        <f t="shared" si="239"/>
        <v/>
      </c>
      <c r="BO464" s="1" t="str">
        <f t="shared" si="240"/>
        <v/>
      </c>
      <c r="BP464" s="1" t="str">
        <f t="shared" si="241"/>
        <v/>
      </c>
      <c r="BQ464" s="1" t="str">
        <f t="shared" si="242"/>
        <v/>
      </c>
      <c r="BR464" s="1" t="str">
        <f t="shared" si="243"/>
        <v/>
      </c>
      <c r="BS464" s="1" t="str">
        <f t="shared" si="244"/>
        <v/>
      </c>
      <c r="BT464" s="1" t="str">
        <f t="shared" si="245"/>
        <v/>
      </c>
      <c r="BU464" s="1" t="str">
        <f t="shared" si="246"/>
        <v/>
      </c>
      <c r="BV464" s="1" t="str">
        <f t="shared" si="247"/>
        <v/>
      </c>
      <c r="BW464" s="1" t="str">
        <f t="shared" si="248"/>
        <v/>
      </c>
      <c r="BX464" s="1" t="str">
        <f t="shared" si="249"/>
        <v/>
      </c>
      <c r="BY464" s="1" t="str">
        <f t="shared" si="250"/>
        <v/>
      </c>
      <c r="BZ464" s="1" t="str">
        <f t="shared" si="251"/>
        <v/>
      </c>
      <c r="CA464" s="1" t="str">
        <f t="shared" si="252"/>
        <v/>
      </c>
      <c r="CB464" s="1" t="str">
        <f t="shared" si="253"/>
        <v/>
      </c>
      <c r="CC464" s="1" t="str">
        <f t="shared" si="254"/>
        <v/>
      </c>
      <c r="CD464" s="1" t="str">
        <f t="shared" si="255"/>
        <v/>
      </c>
      <c r="CE464" s="1" t="str">
        <f t="shared" si="256"/>
        <v/>
      </c>
      <c r="CF464" s="1" t="str">
        <f t="shared" si="257"/>
        <v/>
      </c>
      <c r="CG464" s="1" t="str">
        <f t="shared" si="258"/>
        <v/>
      </c>
      <c r="CH464" s="1" t="str">
        <f t="shared" si="258"/>
        <v/>
      </c>
      <c r="CI464" s="1" t="str">
        <f t="shared" si="258"/>
        <v/>
      </c>
    </row>
    <row r="465" spans="49:87" hidden="1" x14ac:dyDescent="0.2">
      <c r="AW465" s="1">
        <v>86</v>
      </c>
      <c r="AX465" s="1" t="str">
        <f t="shared" si="259"/>
        <v/>
      </c>
      <c r="AY465" s="1" t="str">
        <f t="shared" si="259"/>
        <v/>
      </c>
      <c r="AZ465" s="1" t="str">
        <f t="shared" si="225"/>
        <v/>
      </c>
      <c r="BA465" s="1" t="str">
        <f t="shared" si="226"/>
        <v/>
      </c>
      <c r="BB465" s="1" t="str">
        <f t="shared" si="227"/>
        <v/>
      </c>
      <c r="BC465" s="1" t="str">
        <f t="shared" si="228"/>
        <v/>
      </c>
      <c r="BD465" s="1" t="str">
        <f t="shared" si="229"/>
        <v/>
      </c>
      <c r="BE465" s="1" t="str">
        <f t="shared" si="230"/>
        <v/>
      </c>
      <c r="BF465" s="1" t="str">
        <f t="shared" si="231"/>
        <v/>
      </c>
      <c r="BG465" s="1" t="str">
        <f t="shared" si="232"/>
        <v/>
      </c>
      <c r="BH465" s="1" t="str">
        <f t="shared" si="233"/>
        <v/>
      </c>
      <c r="BI465" s="1" t="str">
        <f t="shared" si="234"/>
        <v/>
      </c>
      <c r="BJ465" s="1" t="str">
        <f t="shared" si="235"/>
        <v/>
      </c>
      <c r="BK465" s="1" t="str">
        <f t="shared" si="236"/>
        <v/>
      </c>
      <c r="BL465" s="1" t="str">
        <f t="shared" si="237"/>
        <v/>
      </c>
      <c r="BM465" s="1" t="str">
        <f t="shared" si="238"/>
        <v/>
      </c>
      <c r="BN465" s="1" t="str">
        <f t="shared" si="239"/>
        <v/>
      </c>
      <c r="BO465" s="1" t="str">
        <f t="shared" si="240"/>
        <v/>
      </c>
      <c r="BP465" s="1" t="str">
        <f t="shared" si="241"/>
        <v/>
      </c>
      <c r="BQ465" s="1" t="str">
        <f t="shared" si="242"/>
        <v/>
      </c>
      <c r="BR465" s="1" t="str">
        <f t="shared" si="243"/>
        <v/>
      </c>
      <c r="BS465" s="1" t="str">
        <f t="shared" si="244"/>
        <v/>
      </c>
      <c r="BT465" s="1" t="str">
        <f t="shared" si="245"/>
        <v/>
      </c>
      <c r="BU465" s="1" t="str">
        <f t="shared" si="246"/>
        <v/>
      </c>
      <c r="BV465" s="1" t="str">
        <f t="shared" si="247"/>
        <v/>
      </c>
      <c r="BW465" s="1" t="str">
        <f t="shared" si="248"/>
        <v/>
      </c>
      <c r="BX465" s="1" t="str">
        <f t="shared" si="249"/>
        <v/>
      </c>
      <c r="BY465" s="1" t="str">
        <f t="shared" si="250"/>
        <v/>
      </c>
      <c r="BZ465" s="1" t="str">
        <f t="shared" si="251"/>
        <v/>
      </c>
      <c r="CA465" s="1" t="str">
        <f t="shared" si="252"/>
        <v/>
      </c>
      <c r="CB465" s="1" t="str">
        <f t="shared" si="253"/>
        <v/>
      </c>
      <c r="CC465" s="1" t="str">
        <f t="shared" si="254"/>
        <v/>
      </c>
      <c r="CD465" s="1" t="str">
        <f t="shared" si="255"/>
        <v/>
      </c>
      <c r="CE465" s="1" t="str">
        <f t="shared" si="256"/>
        <v/>
      </c>
      <c r="CF465" s="1" t="str">
        <f t="shared" si="257"/>
        <v/>
      </c>
      <c r="CG465" s="1" t="str">
        <f t="shared" si="258"/>
        <v/>
      </c>
      <c r="CH465" s="1" t="str">
        <f t="shared" si="258"/>
        <v/>
      </c>
      <c r="CI465" s="1" t="str">
        <f t="shared" si="258"/>
        <v/>
      </c>
    </row>
    <row r="466" spans="49:87" hidden="1" x14ac:dyDescent="0.2">
      <c r="AW466" s="1">
        <v>87</v>
      </c>
      <c r="AX466" s="1" t="str">
        <f t="shared" si="259"/>
        <v/>
      </c>
      <c r="AY466" s="1" t="str">
        <f t="shared" si="259"/>
        <v/>
      </c>
      <c r="AZ466" s="1" t="str">
        <f t="shared" si="225"/>
        <v/>
      </c>
      <c r="BA466" s="1" t="str">
        <f t="shared" si="226"/>
        <v/>
      </c>
      <c r="BB466" s="1" t="str">
        <f t="shared" si="227"/>
        <v/>
      </c>
      <c r="BC466" s="1" t="str">
        <f t="shared" si="228"/>
        <v/>
      </c>
      <c r="BD466" s="1" t="str">
        <f t="shared" si="229"/>
        <v/>
      </c>
      <c r="BE466" s="1" t="str">
        <f t="shared" si="230"/>
        <v/>
      </c>
      <c r="BF466" s="1" t="str">
        <f t="shared" si="231"/>
        <v/>
      </c>
      <c r="BG466" s="1" t="str">
        <f t="shared" si="232"/>
        <v/>
      </c>
      <c r="BH466" s="1" t="str">
        <f t="shared" si="233"/>
        <v/>
      </c>
      <c r="BI466" s="1" t="str">
        <f t="shared" si="234"/>
        <v/>
      </c>
      <c r="BJ466" s="1" t="str">
        <f t="shared" si="235"/>
        <v/>
      </c>
      <c r="BK466" s="1" t="str">
        <f t="shared" si="236"/>
        <v/>
      </c>
      <c r="BL466" s="1" t="str">
        <f t="shared" si="237"/>
        <v/>
      </c>
      <c r="BM466" s="1" t="str">
        <f t="shared" si="238"/>
        <v/>
      </c>
      <c r="BN466" s="1" t="str">
        <f t="shared" si="239"/>
        <v/>
      </c>
      <c r="BO466" s="1" t="str">
        <f t="shared" si="240"/>
        <v/>
      </c>
      <c r="BP466" s="1" t="str">
        <f t="shared" si="241"/>
        <v/>
      </c>
      <c r="BQ466" s="1" t="str">
        <f t="shared" si="242"/>
        <v/>
      </c>
      <c r="BR466" s="1" t="str">
        <f t="shared" si="243"/>
        <v/>
      </c>
      <c r="BS466" s="1" t="str">
        <f t="shared" si="244"/>
        <v/>
      </c>
      <c r="BT466" s="1" t="str">
        <f t="shared" si="245"/>
        <v/>
      </c>
      <c r="BU466" s="1" t="str">
        <f t="shared" si="246"/>
        <v/>
      </c>
      <c r="BV466" s="1" t="str">
        <f t="shared" si="247"/>
        <v/>
      </c>
      <c r="BW466" s="1" t="str">
        <f t="shared" si="248"/>
        <v/>
      </c>
      <c r="BX466" s="1" t="str">
        <f t="shared" si="249"/>
        <v/>
      </c>
      <c r="BY466" s="1" t="str">
        <f t="shared" si="250"/>
        <v/>
      </c>
      <c r="BZ466" s="1" t="str">
        <f t="shared" si="251"/>
        <v/>
      </c>
      <c r="CA466" s="1" t="str">
        <f t="shared" si="252"/>
        <v/>
      </c>
      <c r="CB466" s="1" t="str">
        <f t="shared" si="253"/>
        <v/>
      </c>
      <c r="CC466" s="1" t="str">
        <f t="shared" si="254"/>
        <v/>
      </c>
      <c r="CD466" s="1" t="str">
        <f t="shared" si="255"/>
        <v/>
      </c>
      <c r="CE466" s="1" t="str">
        <f t="shared" si="256"/>
        <v/>
      </c>
      <c r="CF466" s="1" t="str">
        <f t="shared" si="257"/>
        <v/>
      </c>
      <c r="CG466" s="1" t="str">
        <f t="shared" si="258"/>
        <v/>
      </c>
      <c r="CH466" s="1" t="str">
        <f t="shared" si="258"/>
        <v/>
      </c>
      <c r="CI466" s="1" t="str">
        <f t="shared" si="258"/>
        <v/>
      </c>
    </row>
    <row r="467" spans="49:87" hidden="1" x14ac:dyDescent="0.2">
      <c r="AW467" s="1">
        <v>88</v>
      </c>
      <c r="AX467" s="1" t="str">
        <f t="shared" si="259"/>
        <v/>
      </c>
      <c r="AY467" s="1" t="str">
        <f t="shared" si="259"/>
        <v/>
      </c>
      <c r="AZ467" s="1" t="str">
        <f t="shared" si="225"/>
        <v/>
      </c>
      <c r="BA467" s="1" t="str">
        <f t="shared" si="226"/>
        <v/>
      </c>
      <c r="BB467" s="1" t="str">
        <f t="shared" si="227"/>
        <v/>
      </c>
      <c r="BC467" s="1" t="str">
        <f t="shared" si="228"/>
        <v/>
      </c>
      <c r="BD467" s="1" t="str">
        <f t="shared" si="229"/>
        <v/>
      </c>
      <c r="BE467" s="1" t="str">
        <f t="shared" si="230"/>
        <v/>
      </c>
      <c r="BF467" s="1" t="str">
        <f t="shared" si="231"/>
        <v/>
      </c>
      <c r="BG467" s="1" t="str">
        <f t="shared" si="232"/>
        <v/>
      </c>
      <c r="BH467" s="1" t="str">
        <f t="shared" si="233"/>
        <v/>
      </c>
      <c r="BI467" s="1" t="str">
        <f t="shared" si="234"/>
        <v/>
      </c>
      <c r="BJ467" s="1" t="str">
        <f t="shared" si="235"/>
        <v/>
      </c>
      <c r="BK467" s="1" t="str">
        <f t="shared" si="236"/>
        <v/>
      </c>
      <c r="BL467" s="1" t="str">
        <f t="shared" si="237"/>
        <v/>
      </c>
      <c r="BM467" s="1" t="str">
        <f t="shared" si="238"/>
        <v/>
      </c>
      <c r="BN467" s="1" t="str">
        <f t="shared" si="239"/>
        <v/>
      </c>
      <c r="BO467" s="1" t="str">
        <f t="shared" si="240"/>
        <v/>
      </c>
      <c r="BP467" s="1" t="str">
        <f t="shared" si="241"/>
        <v/>
      </c>
      <c r="BQ467" s="1" t="str">
        <f t="shared" si="242"/>
        <v/>
      </c>
      <c r="BR467" s="1" t="str">
        <f t="shared" si="243"/>
        <v/>
      </c>
      <c r="BS467" s="1" t="str">
        <f t="shared" si="244"/>
        <v/>
      </c>
      <c r="BT467" s="1" t="str">
        <f t="shared" si="245"/>
        <v/>
      </c>
      <c r="BU467" s="1" t="str">
        <f t="shared" si="246"/>
        <v/>
      </c>
      <c r="BV467" s="1" t="str">
        <f t="shared" si="247"/>
        <v/>
      </c>
      <c r="BW467" s="1" t="str">
        <f t="shared" si="248"/>
        <v/>
      </c>
      <c r="BX467" s="1" t="str">
        <f t="shared" si="249"/>
        <v/>
      </c>
      <c r="BY467" s="1" t="str">
        <f t="shared" si="250"/>
        <v/>
      </c>
      <c r="BZ467" s="1" t="str">
        <f t="shared" si="251"/>
        <v/>
      </c>
      <c r="CA467" s="1" t="str">
        <f t="shared" si="252"/>
        <v/>
      </c>
      <c r="CB467" s="1" t="str">
        <f t="shared" si="253"/>
        <v/>
      </c>
      <c r="CC467" s="1" t="str">
        <f t="shared" si="254"/>
        <v/>
      </c>
      <c r="CD467" s="1" t="str">
        <f t="shared" si="255"/>
        <v/>
      </c>
      <c r="CE467" s="1" t="str">
        <f t="shared" si="256"/>
        <v/>
      </c>
      <c r="CF467" s="1" t="str">
        <f t="shared" si="257"/>
        <v/>
      </c>
      <c r="CG467" s="1" t="str">
        <f t="shared" si="258"/>
        <v/>
      </c>
      <c r="CH467" s="1" t="str">
        <f t="shared" si="258"/>
        <v/>
      </c>
      <c r="CI467" s="1" t="str">
        <f t="shared" si="258"/>
        <v/>
      </c>
    </row>
    <row r="468" spans="49:87" hidden="1" x14ac:dyDescent="0.2">
      <c r="AW468" s="1">
        <v>89</v>
      </c>
      <c r="AX468" s="1" t="str">
        <f t="shared" si="259"/>
        <v/>
      </c>
      <c r="AY468" s="1" t="str">
        <f t="shared" si="259"/>
        <v/>
      </c>
      <c r="AZ468" s="1" t="str">
        <f t="shared" si="225"/>
        <v/>
      </c>
      <c r="BA468" s="1" t="str">
        <f t="shared" si="226"/>
        <v/>
      </c>
      <c r="BB468" s="1" t="str">
        <f t="shared" si="227"/>
        <v/>
      </c>
      <c r="BC468" s="1" t="str">
        <f t="shared" si="228"/>
        <v/>
      </c>
      <c r="BD468" s="1" t="str">
        <f t="shared" si="229"/>
        <v/>
      </c>
      <c r="BE468" s="1" t="str">
        <f t="shared" si="230"/>
        <v/>
      </c>
      <c r="BF468" s="1" t="str">
        <f t="shared" si="231"/>
        <v/>
      </c>
      <c r="BG468" s="1" t="str">
        <f t="shared" si="232"/>
        <v/>
      </c>
      <c r="BH468" s="1" t="str">
        <f t="shared" si="233"/>
        <v/>
      </c>
      <c r="BI468" s="1" t="str">
        <f t="shared" si="234"/>
        <v/>
      </c>
      <c r="BJ468" s="1" t="str">
        <f t="shared" si="235"/>
        <v/>
      </c>
      <c r="BK468" s="1" t="str">
        <f t="shared" si="236"/>
        <v/>
      </c>
      <c r="BL468" s="1" t="str">
        <f t="shared" si="237"/>
        <v/>
      </c>
      <c r="BM468" s="1" t="str">
        <f t="shared" si="238"/>
        <v/>
      </c>
      <c r="BN468" s="1" t="str">
        <f t="shared" si="239"/>
        <v/>
      </c>
      <c r="BO468" s="1" t="str">
        <f t="shared" si="240"/>
        <v/>
      </c>
      <c r="BP468" s="1" t="str">
        <f t="shared" si="241"/>
        <v/>
      </c>
      <c r="BQ468" s="1" t="str">
        <f t="shared" si="242"/>
        <v/>
      </c>
      <c r="BR468" s="1" t="str">
        <f t="shared" si="243"/>
        <v/>
      </c>
      <c r="BS468" s="1" t="str">
        <f t="shared" si="244"/>
        <v/>
      </c>
      <c r="BT468" s="1" t="str">
        <f t="shared" si="245"/>
        <v/>
      </c>
      <c r="BU468" s="1" t="str">
        <f t="shared" si="246"/>
        <v/>
      </c>
      <c r="BV468" s="1" t="str">
        <f t="shared" si="247"/>
        <v/>
      </c>
      <c r="BW468" s="1" t="str">
        <f t="shared" si="248"/>
        <v/>
      </c>
      <c r="BX468" s="1" t="str">
        <f t="shared" si="249"/>
        <v/>
      </c>
      <c r="BY468" s="1" t="str">
        <f t="shared" si="250"/>
        <v/>
      </c>
      <c r="BZ468" s="1" t="str">
        <f t="shared" si="251"/>
        <v/>
      </c>
      <c r="CA468" s="1" t="str">
        <f t="shared" si="252"/>
        <v/>
      </c>
      <c r="CB468" s="1" t="str">
        <f t="shared" si="253"/>
        <v/>
      </c>
      <c r="CC468" s="1" t="str">
        <f t="shared" si="254"/>
        <v/>
      </c>
      <c r="CD468" s="1" t="str">
        <f t="shared" si="255"/>
        <v/>
      </c>
      <c r="CE468" s="1" t="str">
        <f t="shared" si="256"/>
        <v/>
      </c>
      <c r="CF468" s="1" t="str">
        <f t="shared" si="257"/>
        <v/>
      </c>
      <c r="CG468" s="1" t="str">
        <f t="shared" si="258"/>
        <v/>
      </c>
      <c r="CH468" s="1" t="str">
        <f t="shared" si="258"/>
        <v/>
      </c>
      <c r="CI468" s="1" t="str">
        <f t="shared" si="258"/>
        <v/>
      </c>
    </row>
    <row r="469" spans="49:87" hidden="1" x14ac:dyDescent="0.2">
      <c r="AW469" s="1">
        <v>90</v>
      </c>
      <c r="AX469" s="1" t="str">
        <f t="shared" si="259"/>
        <v/>
      </c>
      <c r="AY469" s="1" t="str">
        <f t="shared" si="259"/>
        <v/>
      </c>
      <c r="AZ469" s="1" t="str">
        <f t="shared" ref="AZ469:AZ478" si="260">TEXT(AZ367,"000000000")</f>
        <v/>
      </c>
      <c r="BA469" s="1" t="str">
        <f t="shared" ref="BA469:BA478" si="261">TEXT(IF(BA367=0,"",BA367),"0.0000")</f>
        <v/>
      </c>
      <c r="BB469" s="1" t="str">
        <f>TEXT(IF(BA367=0,"",BB367),"0.00")</f>
        <v/>
      </c>
      <c r="BC469" s="1" t="str">
        <f t="shared" ref="BC469:BC478" si="262">TEXT(IF(BC367=0,"",BC367),"0.0000")</f>
        <v/>
      </c>
      <c r="BD469" s="1" t="str">
        <f>TEXT(IF(BC367=0,"",BD367),"0.00")</f>
        <v/>
      </c>
      <c r="BE469" s="1" t="str">
        <f t="shared" ref="BE469:BE478" si="263">TEXT(IF(BE367=0,"",BE367),"0.0000")</f>
        <v/>
      </c>
      <c r="BF469" s="1" t="str">
        <f>TEXT(IF(BE367=0,"",BF367),"0.00")</f>
        <v/>
      </c>
      <c r="BG469" s="1" t="str">
        <f t="shared" ref="BG469:BG478" si="264">TEXT(IF(BG367=0,"",BG367),"0.0000")</f>
        <v/>
      </c>
      <c r="BH469" s="1" t="str">
        <f>TEXT(IF(BG367=0,"",BH367),"0.00")</f>
        <v/>
      </c>
      <c r="BI469" s="1" t="str">
        <f t="shared" ref="BI469:BI478" si="265">TEXT(IF(BI367=0,"",BI367),"0.0000")</f>
        <v/>
      </c>
      <c r="BJ469" s="1" t="str">
        <f>TEXT(IF(BI367=0,"",BJ367),"0.00")</f>
        <v/>
      </c>
      <c r="BK469" s="1" t="str">
        <f t="shared" ref="BK469:BK478" si="266">TEXT(IF(BK367=0,"",BK367),"0.0000")</f>
        <v/>
      </c>
      <c r="BL469" s="1" t="str">
        <f>TEXT(IF(BK367=0,"",BL367),"0.00")</f>
        <v/>
      </c>
      <c r="BM469" s="1" t="str">
        <f t="shared" ref="BM469:BM478" si="267">TEXT(IF(BM367=0,"",BM367),"0.0000")</f>
        <v/>
      </c>
      <c r="BN469" s="1" t="str">
        <f>TEXT(IF(BM367=0,"",BN367),"0.00")</f>
        <v/>
      </c>
      <c r="BO469" s="1" t="str">
        <f t="shared" ref="BO469:BO478" si="268">TEXT(IF(BO367=0,"",BO367),"0.0000")</f>
        <v/>
      </c>
      <c r="BP469" s="1" t="str">
        <f>TEXT(IF(BO367=0,"",BP367),"0.00")</f>
        <v/>
      </c>
      <c r="BQ469" s="1" t="str">
        <f t="shared" ref="BQ469:BQ478" si="269">TEXT(IF(BQ367=0,"",BQ367),"0.0000")</f>
        <v/>
      </c>
      <c r="BR469" s="1" t="str">
        <f>TEXT(IF(BQ367=0,"",BR367),"0.00")</f>
        <v/>
      </c>
      <c r="BS469" s="1" t="str">
        <f t="shared" ref="BS469:BS478" si="270">TEXT(IF(BS367=0,"",BS367),"0.0000")</f>
        <v/>
      </c>
      <c r="BT469" s="1" t="str">
        <f>TEXT(IF(BS367=0,"",BT367),"0.00")</f>
        <v/>
      </c>
      <c r="BU469" s="1" t="str">
        <f t="shared" ref="BU469:BU478" si="271">TEXT(IF(BU367=0,"",BU367),"0.0000")</f>
        <v/>
      </c>
      <c r="BV469" s="1" t="str">
        <f>TEXT(IF(BU367=0,"",BV367),"0.00")</f>
        <v/>
      </c>
      <c r="BW469" s="1" t="str">
        <f t="shared" ref="BW469:BW478" si="272">TEXT(IF(BW367=0,"",BW367),"0.0000")</f>
        <v/>
      </c>
      <c r="BX469" s="1" t="str">
        <f>TEXT(IF(BW367=0,"",BX367),"0.00")</f>
        <v/>
      </c>
      <c r="BY469" s="1" t="str">
        <f t="shared" ref="BY469:BY478" si="273">TEXT(IF(BY367=0,"",BY367),"0.0000")</f>
        <v/>
      </c>
      <c r="BZ469" s="1" t="str">
        <f>TEXT(IF(BY367=0,"",BZ367),"0.00")</f>
        <v/>
      </c>
      <c r="CA469" s="1" t="str">
        <f t="shared" ref="CA469:CA478" si="274">TEXT(IF(CA367=0,"",CA367),"0.0000")</f>
        <v/>
      </c>
      <c r="CB469" s="1" t="str">
        <f>TEXT(IF(CA367=0,"",CB367),"0.00")</f>
        <v/>
      </c>
      <c r="CC469" s="1" t="str">
        <f t="shared" ref="CC469:CC478" si="275">TEXT(IF(CC367=0,"",CC367),"0.0000")</f>
        <v/>
      </c>
      <c r="CD469" s="1" t="str">
        <f>TEXT(IF(CC367=0,"",CD367),"0.00")</f>
        <v/>
      </c>
      <c r="CE469" s="1" t="str">
        <f t="shared" ref="CE469:CE478" si="276">TEXT(IF(CE367=0,"",CE367),"0.0000")</f>
        <v/>
      </c>
      <c r="CF469" s="1" t="str">
        <f>TEXT(IF(CE367=0,"",CF367),"0.00")</f>
        <v/>
      </c>
      <c r="CG469" s="1" t="str">
        <f t="shared" si="258"/>
        <v/>
      </c>
      <c r="CH469" s="1" t="str">
        <f t="shared" si="258"/>
        <v/>
      </c>
      <c r="CI469" s="1" t="str">
        <f t="shared" si="258"/>
        <v/>
      </c>
    </row>
    <row r="470" spans="49:87" hidden="1" x14ac:dyDescent="0.2">
      <c r="AW470" s="1">
        <v>91</v>
      </c>
      <c r="AX470" s="1" t="str">
        <f t="shared" si="259"/>
        <v/>
      </c>
      <c r="AY470" s="1" t="str">
        <f t="shared" si="259"/>
        <v/>
      </c>
      <c r="AZ470" s="1" t="str">
        <f t="shared" si="260"/>
        <v/>
      </c>
      <c r="BA470" s="1" t="str">
        <f t="shared" si="261"/>
        <v/>
      </c>
      <c r="BB470" s="1" t="str">
        <f>TEXT(IF(BA368=0,"",BB368),"0.00")</f>
        <v/>
      </c>
      <c r="BC470" s="1" t="str">
        <f t="shared" si="262"/>
        <v/>
      </c>
      <c r="BD470" s="1" t="str">
        <f>TEXT(IF(BC368=0,"",BD368),"0.00")</f>
        <v/>
      </c>
      <c r="BE470" s="1" t="str">
        <f t="shared" si="263"/>
        <v/>
      </c>
      <c r="BF470" s="1" t="str">
        <f>TEXT(IF(BE368=0,"",BF368),"0.00")</f>
        <v/>
      </c>
      <c r="BG470" s="1" t="str">
        <f t="shared" si="264"/>
        <v/>
      </c>
      <c r="BH470" s="1" t="str">
        <f>TEXT(IF(BG368=0,"",BH368),"0.00")</f>
        <v/>
      </c>
      <c r="BI470" s="1" t="str">
        <f t="shared" si="265"/>
        <v/>
      </c>
      <c r="BJ470" s="1" t="str">
        <f>TEXT(IF(BI368=0,"",BJ368),"0.00")</f>
        <v/>
      </c>
      <c r="BK470" s="1" t="str">
        <f t="shared" si="266"/>
        <v/>
      </c>
      <c r="BL470" s="1" t="str">
        <f>TEXT(IF(BK368=0,"",BL368),"0.00")</f>
        <v/>
      </c>
      <c r="BM470" s="1" t="str">
        <f t="shared" si="267"/>
        <v/>
      </c>
      <c r="BN470" s="1" t="str">
        <f>TEXT(IF(BM368=0,"",BN368),"0.00")</f>
        <v/>
      </c>
      <c r="BO470" s="1" t="str">
        <f t="shared" si="268"/>
        <v/>
      </c>
      <c r="BP470" s="1" t="str">
        <f>TEXT(IF(BO368=0,"",BP368),"0.00")</f>
        <v/>
      </c>
      <c r="BQ470" s="1" t="str">
        <f t="shared" si="269"/>
        <v/>
      </c>
      <c r="BR470" s="1" t="str">
        <f>TEXT(IF(BQ368=0,"",BR368),"0.00")</f>
        <v/>
      </c>
      <c r="BS470" s="1" t="str">
        <f t="shared" si="270"/>
        <v/>
      </c>
      <c r="BT470" s="1" t="str">
        <f>TEXT(IF(BS368=0,"",BT368),"0.00")</f>
        <v/>
      </c>
      <c r="BU470" s="1" t="str">
        <f t="shared" si="271"/>
        <v/>
      </c>
      <c r="BV470" s="1" t="str">
        <f>TEXT(IF(BU368=0,"",BV368),"0.00")</f>
        <v/>
      </c>
      <c r="BW470" s="1" t="str">
        <f t="shared" si="272"/>
        <v/>
      </c>
      <c r="BX470" s="1" t="str">
        <f>TEXT(IF(BW368=0,"",BX368),"0.00")</f>
        <v/>
      </c>
      <c r="BY470" s="1" t="str">
        <f t="shared" si="273"/>
        <v/>
      </c>
      <c r="BZ470" s="1" t="str">
        <f>TEXT(IF(BY368=0,"",BZ368),"0.00")</f>
        <v/>
      </c>
      <c r="CA470" s="1" t="str">
        <f t="shared" si="274"/>
        <v/>
      </c>
      <c r="CB470" s="1" t="str">
        <f>TEXT(IF(CA368=0,"",CB368),"0.00")</f>
        <v/>
      </c>
      <c r="CC470" s="1" t="str">
        <f t="shared" si="275"/>
        <v/>
      </c>
      <c r="CD470" s="1" t="str">
        <f>TEXT(IF(CC368=0,"",CD368),"0.00")</f>
        <v/>
      </c>
      <c r="CE470" s="1" t="str">
        <f t="shared" si="276"/>
        <v/>
      </c>
      <c r="CF470" s="1" t="str">
        <f>TEXT(IF(CE368=0,"",CF368),"0.00")</f>
        <v/>
      </c>
      <c r="CG470" s="1" t="str">
        <f t="shared" si="258"/>
        <v/>
      </c>
      <c r="CH470" s="1" t="str">
        <f t="shared" si="258"/>
        <v/>
      </c>
      <c r="CI470" s="1" t="str">
        <f t="shared" si="258"/>
        <v/>
      </c>
    </row>
    <row r="471" spans="49:87" hidden="1" x14ac:dyDescent="0.2">
      <c r="AW471" s="1">
        <v>92</v>
      </c>
      <c r="AX471" s="1" t="str">
        <f t="shared" si="259"/>
        <v/>
      </c>
      <c r="AY471" s="1" t="str">
        <f t="shared" si="259"/>
        <v/>
      </c>
      <c r="AZ471" s="1" t="str">
        <f t="shared" si="260"/>
        <v/>
      </c>
      <c r="BA471" s="1" t="str">
        <f t="shared" si="261"/>
        <v/>
      </c>
      <c r="BB471" s="1" t="str">
        <f>TEXT(IF(BA369=0,"",BB369),"0.00")</f>
        <v/>
      </c>
      <c r="BC471" s="1" t="str">
        <f t="shared" si="262"/>
        <v/>
      </c>
      <c r="BD471" s="1" t="str">
        <f>TEXT(IF(BC369=0,"",BD369),"0.00")</f>
        <v/>
      </c>
      <c r="BE471" s="1" t="str">
        <f t="shared" si="263"/>
        <v/>
      </c>
      <c r="BF471" s="1" t="str">
        <f>TEXT(IF(BE369=0,"",BF369),"0.00")</f>
        <v/>
      </c>
      <c r="BG471" s="1" t="str">
        <f t="shared" si="264"/>
        <v/>
      </c>
      <c r="BH471" s="1" t="str">
        <f>TEXT(IF(BG369=0,"",BH369),"0.00")</f>
        <v/>
      </c>
      <c r="BI471" s="1" t="str">
        <f t="shared" si="265"/>
        <v/>
      </c>
      <c r="BJ471" s="1" t="str">
        <f>TEXT(IF(BI369=0,"",BJ369),"0.00")</f>
        <v/>
      </c>
      <c r="BK471" s="1" t="str">
        <f t="shared" si="266"/>
        <v/>
      </c>
      <c r="BL471" s="1" t="str">
        <f>TEXT(IF(BK369=0,"",BL369),"0.00")</f>
        <v/>
      </c>
      <c r="BM471" s="1" t="str">
        <f t="shared" si="267"/>
        <v/>
      </c>
      <c r="BN471" s="1" t="str">
        <f>TEXT(IF(BM369=0,"",BN369),"0.00")</f>
        <v/>
      </c>
      <c r="BO471" s="1" t="str">
        <f t="shared" si="268"/>
        <v/>
      </c>
      <c r="BP471" s="1" t="str">
        <f>TEXT(IF(BO369=0,"",BP369),"0.00")</f>
        <v/>
      </c>
      <c r="BQ471" s="1" t="str">
        <f t="shared" si="269"/>
        <v/>
      </c>
      <c r="BR471" s="1" t="str">
        <f>TEXT(IF(BQ369=0,"",BR369),"0.00")</f>
        <v/>
      </c>
      <c r="BS471" s="1" t="str">
        <f t="shared" si="270"/>
        <v/>
      </c>
      <c r="BT471" s="1" t="str">
        <f>TEXT(IF(BS369=0,"",BT369),"0.00")</f>
        <v/>
      </c>
      <c r="BU471" s="1" t="str">
        <f t="shared" si="271"/>
        <v/>
      </c>
      <c r="BV471" s="1" t="str">
        <f>TEXT(IF(BU369=0,"",BV369),"0.00")</f>
        <v/>
      </c>
      <c r="BW471" s="1" t="str">
        <f t="shared" si="272"/>
        <v/>
      </c>
      <c r="BX471" s="1" t="str">
        <f>TEXT(IF(BW369=0,"",BX369),"0.00")</f>
        <v/>
      </c>
      <c r="BY471" s="1" t="str">
        <f t="shared" si="273"/>
        <v/>
      </c>
      <c r="BZ471" s="1" t="str">
        <f>TEXT(IF(BY369=0,"",BZ369),"0.00")</f>
        <v/>
      </c>
      <c r="CA471" s="1" t="str">
        <f t="shared" si="274"/>
        <v/>
      </c>
      <c r="CB471" s="1" t="str">
        <f>TEXT(IF(CA369=0,"",CB369),"0.00")</f>
        <v/>
      </c>
      <c r="CC471" s="1" t="str">
        <f t="shared" si="275"/>
        <v/>
      </c>
      <c r="CD471" s="1" t="str">
        <f>TEXT(IF(CC369=0,"",CD369),"0.00")</f>
        <v/>
      </c>
      <c r="CE471" s="1" t="str">
        <f t="shared" si="276"/>
        <v/>
      </c>
      <c r="CF471" s="1" t="str">
        <f>TEXT(IF(CE369=0,"",CF369),"0.00")</f>
        <v/>
      </c>
      <c r="CG471" s="1" t="str">
        <f t="shared" si="258"/>
        <v/>
      </c>
      <c r="CH471" s="1" t="str">
        <f t="shared" si="258"/>
        <v/>
      </c>
      <c r="CI471" s="1" t="str">
        <f t="shared" si="258"/>
        <v/>
      </c>
    </row>
    <row r="472" spans="49:87" hidden="1" x14ac:dyDescent="0.2">
      <c r="AW472" s="1">
        <v>93</v>
      </c>
      <c r="AX472" s="1" t="str">
        <f t="shared" si="259"/>
        <v/>
      </c>
      <c r="AY472" s="1" t="str">
        <f t="shared" si="259"/>
        <v/>
      </c>
      <c r="AZ472" s="1" t="str">
        <f t="shared" si="260"/>
        <v/>
      </c>
      <c r="BA472" s="1" t="str">
        <f t="shared" si="261"/>
        <v/>
      </c>
      <c r="BB472" s="1" t="str">
        <f>TEXT(IF(BA370=0,"",BB370),"0.00")</f>
        <v/>
      </c>
      <c r="BC472" s="1" t="str">
        <f t="shared" si="262"/>
        <v/>
      </c>
      <c r="BD472" s="1" t="str">
        <f>TEXT(IF(BC370=0,"",BD370),"0.00")</f>
        <v/>
      </c>
      <c r="BE472" s="1" t="str">
        <f t="shared" si="263"/>
        <v/>
      </c>
      <c r="BF472" s="1" t="str">
        <f>TEXT(IF(BE370=0,"",BF370),"0.00")</f>
        <v/>
      </c>
      <c r="BG472" s="1" t="str">
        <f t="shared" si="264"/>
        <v/>
      </c>
      <c r="BH472" s="1" t="str">
        <f>TEXT(IF(BG370=0,"",BH370),"0.00")</f>
        <v/>
      </c>
      <c r="BI472" s="1" t="str">
        <f t="shared" si="265"/>
        <v/>
      </c>
      <c r="BJ472" s="1" t="str">
        <f>TEXT(IF(BI370=0,"",BJ370),"0.00")</f>
        <v/>
      </c>
      <c r="BK472" s="1" t="str">
        <f t="shared" si="266"/>
        <v/>
      </c>
      <c r="BL472" s="1" t="str">
        <f>TEXT(IF(BK370=0,"",BL370),"0.00")</f>
        <v/>
      </c>
      <c r="BM472" s="1" t="str">
        <f t="shared" si="267"/>
        <v/>
      </c>
      <c r="BN472" s="1" t="str">
        <f>TEXT(IF(BM370=0,"",BN370),"0.00")</f>
        <v/>
      </c>
      <c r="BO472" s="1" t="str">
        <f t="shared" si="268"/>
        <v/>
      </c>
      <c r="BP472" s="1" t="str">
        <f>TEXT(IF(BO370=0,"",BP370),"0.00")</f>
        <v/>
      </c>
      <c r="BQ472" s="1" t="str">
        <f t="shared" si="269"/>
        <v/>
      </c>
      <c r="BR472" s="1" t="str">
        <f>TEXT(IF(BQ370=0,"",BR370),"0.00")</f>
        <v/>
      </c>
      <c r="BS472" s="1" t="str">
        <f t="shared" si="270"/>
        <v/>
      </c>
      <c r="BT472" s="1" t="str">
        <f>TEXT(IF(BS370=0,"",BT370),"0.00")</f>
        <v/>
      </c>
      <c r="BU472" s="1" t="str">
        <f t="shared" si="271"/>
        <v/>
      </c>
      <c r="BV472" s="1" t="str">
        <f>TEXT(IF(BU370=0,"",BV370),"0.00")</f>
        <v/>
      </c>
      <c r="BW472" s="1" t="str">
        <f t="shared" si="272"/>
        <v/>
      </c>
      <c r="BX472" s="1" t="str">
        <f>TEXT(IF(BW370=0,"",BX370),"0.00")</f>
        <v/>
      </c>
      <c r="BY472" s="1" t="str">
        <f t="shared" si="273"/>
        <v/>
      </c>
      <c r="BZ472" s="1" t="str">
        <f>TEXT(IF(BY370=0,"",BZ370),"0.00")</f>
        <v/>
      </c>
      <c r="CA472" s="1" t="str">
        <f t="shared" si="274"/>
        <v/>
      </c>
      <c r="CB472" s="1" t="str">
        <f>TEXT(IF(CA370=0,"",CB370),"0.00")</f>
        <v/>
      </c>
      <c r="CC472" s="1" t="str">
        <f t="shared" si="275"/>
        <v/>
      </c>
      <c r="CD472" s="1" t="str">
        <f>TEXT(IF(CC370=0,"",CD370),"0.00")</f>
        <v/>
      </c>
      <c r="CE472" s="1" t="str">
        <f t="shared" si="276"/>
        <v/>
      </c>
      <c r="CF472" s="1" t="str">
        <f>TEXT(IF(CE370=0,"",CF370),"0.00")</f>
        <v/>
      </c>
      <c r="CG472" s="1" t="str">
        <f t="shared" si="258"/>
        <v/>
      </c>
      <c r="CH472" s="1" t="str">
        <f t="shared" si="258"/>
        <v/>
      </c>
      <c r="CI472" s="1" t="str">
        <f t="shared" si="258"/>
        <v/>
      </c>
    </row>
    <row r="473" spans="49:87" hidden="1" x14ac:dyDescent="0.2">
      <c r="AW473" s="1">
        <v>94</v>
      </c>
      <c r="AX473" s="1" t="str">
        <f t="shared" si="259"/>
        <v/>
      </c>
      <c r="AY473" s="1" t="str">
        <f t="shared" si="259"/>
        <v/>
      </c>
      <c r="AZ473" s="1" t="str">
        <f t="shared" si="260"/>
        <v/>
      </c>
      <c r="BA473" s="1" t="str">
        <f t="shared" si="261"/>
        <v/>
      </c>
      <c r="BB473" s="1" t="str">
        <f t="shared" ref="BB473:BB478" si="277">TEXT(IF(BA371=0,"",BB371),"0.00")</f>
        <v/>
      </c>
      <c r="BC473" s="1" t="str">
        <f t="shared" si="262"/>
        <v/>
      </c>
      <c r="BD473" s="1" t="str">
        <f t="shared" ref="BD473:BD478" si="278">TEXT(IF(BC371=0,"",BD371),"0.00")</f>
        <v/>
      </c>
      <c r="BE473" s="1" t="str">
        <f t="shared" si="263"/>
        <v/>
      </c>
      <c r="BF473" s="1" t="str">
        <f t="shared" ref="BF473:BF478" si="279">TEXT(IF(BE371=0,"",BF371),"0.00")</f>
        <v/>
      </c>
      <c r="BG473" s="1" t="str">
        <f t="shared" si="264"/>
        <v/>
      </c>
      <c r="BH473" s="1" t="str">
        <f t="shared" ref="BH473:BH478" si="280">TEXT(IF(BG371=0,"",BH371),"0.00")</f>
        <v/>
      </c>
      <c r="BI473" s="1" t="str">
        <f t="shared" si="265"/>
        <v/>
      </c>
      <c r="BJ473" s="1" t="str">
        <f t="shared" ref="BJ473:BJ478" si="281">TEXT(IF(BI371=0,"",BJ371),"0.00")</f>
        <v/>
      </c>
      <c r="BK473" s="1" t="str">
        <f t="shared" si="266"/>
        <v/>
      </c>
      <c r="BL473" s="1" t="str">
        <f t="shared" ref="BL473:BL478" si="282">TEXT(IF(BK371=0,"",BL371),"0.00")</f>
        <v/>
      </c>
      <c r="BM473" s="1" t="str">
        <f t="shared" si="267"/>
        <v/>
      </c>
      <c r="BN473" s="1" t="str">
        <f t="shared" ref="BN473:BN478" si="283">TEXT(IF(BM371=0,"",BN371),"0.00")</f>
        <v/>
      </c>
      <c r="BO473" s="1" t="str">
        <f t="shared" si="268"/>
        <v/>
      </c>
      <c r="BP473" s="1" t="str">
        <f t="shared" ref="BP473:BP478" si="284">TEXT(IF(BO371=0,"",BP371),"0.00")</f>
        <v/>
      </c>
      <c r="BQ473" s="1" t="str">
        <f t="shared" si="269"/>
        <v/>
      </c>
      <c r="BR473" s="1" t="str">
        <f t="shared" ref="BR473:BR478" si="285">TEXT(IF(BQ371=0,"",BR371),"0.00")</f>
        <v/>
      </c>
      <c r="BS473" s="1" t="str">
        <f t="shared" si="270"/>
        <v/>
      </c>
      <c r="BT473" s="1" t="str">
        <f t="shared" ref="BT473:BT478" si="286">TEXT(IF(BS371=0,"",BT371),"0.00")</f>
        <v/>
      </c>
      <c r="BU473" s="1" t="str">
        <f t="shared" si="271"/>
        <v/>
      </c>
      <c r="BV473" s="1" t="str">
        <f t="shared" ref="BV473:BV478" si="287">TEXT(IF(BU371=0,"",BV371),"0.00")</f>
        <v/>
      </c>
      <c r="BW473" s="1" t="str">
        <f t="shared" si="272"/>
        <v/>
      </c>
      <c r="BX473" s="1" t="str">
        <f t="shared" ref="BX473:BX478" si="288">TEXT(IF(BW371=0,"",BX371),"0.00")</f>
        <v/>
      </c>
      <c r="BY473" s="1" t="str">
        <f t="shared" si="273"/>
        <v/>
      </c>
      <c r="BZ473" s="1" t="str">
        <f t="shared" ref="BZ473:BZ478" si="289">TEXT(IF(BY371=0,"",BZ371),"0.00")</f>
        <v/>
      </c>
      <c r="CA473" s="1" t="str">
        <f t="shared" si="274"/>
        <v/>
      </c>
      <c r="CB473" s="1" t="str">
        <f t="shared" ref="CB473:CB478" si="290">TEXT(IF(CA371=0,"",CB371),"0.00")</f>
        <v/>
      </c>
      <c r="CC473" s="1" t="str">
        <f t="shared" si="275"/>
        <v/>
      </c>
      <c r="CD473" s="1" t="str">
        <f t="shared" ref="CD473:CD478" si="291">TEXT(IF(CC371=0,"",CD371),"0.00")</f>
        <v/>
      </c>
      <c r="CE473" s="1" t="str">
        <f t="shared" si="276"/>
        <v/>
      </c>
      <c r="CF473" s="1" t="str">
        <f t="shared" ref="CF473:CF478" si="292">TEXT(IF(CE371=0,"",CF371),"0.00")</f>
        <v/>
      </c>
      <c r="CG473" s="1" t="str">
        <f t="shared" ref="CG473:CI478" si="293">TEXT(IF(CG371=0,"",CG371),"0.00")</f>
        <v/>
      </c>
      <c r="CH473" s="1" t="str">
        <f t="shared" si="293"/>
        <v/>
      </c>
      <c r="CI473" s="1" t="str">
        <f t="shared" si="293"/>
        <v/>
      </c>
    </row>
    <row r="474" spans="49:87" hidden="1" x14ac:dyDescent="0.2">
      <c r="AW474" s="1">
        <v>95</v>
      </c>
      <c r="AX474" s="1" t="str">
        <f t="shared" si="259"/>
        <v/>
      </c>
      <c r="AY474" s="1" t="str">
        <f t="shared" si="259"/>
        <v/>
      </c>
      <c r="AZ474" s="1" t="str">
        <f t="shared" si="260"/>
        <v/>
      </c>
      <c r="BA474" s="1" t="str">
        <f t="shared" si="261"/>
        <v/>
      </c>
      <c r="BB474" s="1" t="str">
        <f t="shared" si="277"/>
        <v/>
      </c>
      <c r="BC474" s="1" t="str">
        <f t="shared" si="262"/>
        <v/>
      </c>
      <c r="BD474" s="1" t="str">
        <f t="shared" si="278"/>
        <v/>
      </c>
      <c r="BE474" s="1" t="str">
        <f t="shared" si="263"/>
        <v/>
      </c>
      <c r="BF474" s="1" t="str">
        <f t="shared" si="279"/>
        <v/>
      </c>
      <c r="BG474" s="1" t="str">
        <f t="shared" si="264"/>
        <v/>
      </c>
      <c r="BH474" s="1" t="str">
        <f t="shared" si="280"/>
        <v/>
      </c>
      <c r="BI474" s="1" t="str">
        <f t="shared" si="265"/>
        <v/>
      </c>
      <c r="BJ474" s="1" t="str">
        <f t="shared" si="281"/>
        <v/>
      </c>
      <c r="BK474" s="1" t="str">
        <f t="shared" si="266"/>
        <v/>
      </c>
      <c r="BL474" s="1" t="str">
        <f t="shared" si="282"/>
        <v/>
      </c>
      <c r="BM474" s="1" t="str">
        <f t="shared" si="267"/>
        <v/>
      </c>
      <c r="BN474" s="1" t="str">
        <f t="shared" si="283"/>
        <v/>
      </c>
      <c r="BO474" s="1" t="str">
        <f t="shared" si="268"/>
        <v/>
      </c>
      <c r="BP474" s="1" t="str">
        <f t="shared" si="284"/>
        <v/>
      </c>
      <c r="BQ474" s="1" t="str">
        <f t="shared" si="269"/>
        <v/>
      </c>
      <c r="BR474" s="1" t="str">
        <f t="shared" si="285"/>
        <v/>
      </c>
      <c r="BS474" s="1" t="str">
        <f t="shared" si="270"/>
        <v/>
      </c>
      <c r="BT474" s="1" t="str">
        <f t="shared" si="286"/>
        <v/>
      </c>
      <c r="BU474" s="1" t="str">
        <f t="shared" si="271"/>
        <v/>
      </c>
      <c r="BV474" s="1" t="str">
        <f t="shared" si="287"/>
        <v/>
      </c>
      <c r="BW474" s="1" t="str">
        <f t="shared" si="272"/>
        <v/>
      </c>
      <c r="BX474" s="1" t="str">
        <f t="shared" si="288"/>
        <v/>
      </c>
      <c r="BY474" s="1" t="str">
        <f t="shared" si="273"/>
        <v/>
      </c>
      <c r="BZ474" s="1" t="str">
        <f t="shared" si="289"/>
        <v/>
      </c>
      <c r="CA474" s="1" t="str">
        <f t="shared" si="274"/>
        <v/>
      </c>
      <c r="CB474" s="1" t="str">
        <f t="shared" si="290"/>
        <v/>
      </c>
      <c r="CC474" s="1" t="str">
        <f t="shared" si="275"/>
        <v/>
      </c>
      <c r="CD474" s="1" t="str">
        <f t="shared" si="291"/>
        <v/>
      </c>
      <c r="CE474" s="1" t="str">
        <f t="shared" si="276"/>
        <v/>
      </c>
      <c r="CF474" s="1" t="str">
        <f t="shared" si="292"/>
        <v/>
      </c>
      <c r="CG474" s="1" t="str">
        <f t="shared" si="293"/>
        <v/>
      </c>
      <c r="CH474" s="1" t="str">
        <f t="shared" si="293"/>
        <v/>
      </c>
      <c r="CI474" s="1" t="str">
        <f t="shared" si="293"/>
        <v/>
      </c>
    </row>
    <row r="475" spans="49:87" hidden="1" x14ac:dyDescent="0.2">
      <c r="AW475" s="1">
        <v>96</v>
      </c>
      <c r="AX475" s="1" t="str">
        <f t="shared" si="259"/>
        <v/>
      </c>
      <c r="AY475" s="1" t="str">
        <f t="shared" si="259"/>
        <v/>
      </c>
      <c r="AZ475" s="1" t="str">
        <f t="shared" si="260"/>
        <v/>
      </c>
      <c r="BA475" s="1" t="str">
        <f t="shared" si="261"/>
        <v/>
      </c>
      <c r="BB475" s="1" t="str">
        <f t="shared" si="277"/>
        <v/>
      </c>
      <c r="BC475" s="1" t="str">
        <f t="shared" si="262"/>
        <v/>
      </c>
      <c r="BD475" s="1" t="str">
        <f t="shared" si="278"/>
        <v/>
      </c>
      <c r="BE475" s="1" t="str">
        <f t="shared" si="263"/>
        <v/>
      </c>
      <c r="BF475" s="1" t="str">
        <f t="shared" si="279"/>
        <v/>
      </c>
      <c r="BG475" s="1" t="str">
        <f t="shared" si="264"/>
        <v/>
      </c>
      <c r="BH475" s="1" t="str">
        <f t="shared" si="280"/>
        <v/>
      </c>
      <c r="BI475" s="1" t="str">
        <f t="shared" si="265"/>
        <v/>
      </c>
      <c r="BJ475" s="1" t="str">
        <f t="shared" si="281"/>
        <v/>
      </c>
      <c r="BK475" s="1" t="str">
        <f t="shared" si="266"/>
        <v/>
      </c>
      <c r="BL475" s="1" t="str">
        <f t="shared" si="282"/>
        <v/>
      </c>
      <c r="BM475" s="1" t="str">
        <f t="shared" si="267"/>
        <v/>
      </c>
      <c r="BN475" s="1" t="str">
        <f t="shared" si="283"/>
        <v/>
      </c>
      <c r="BO475" s="1" t="str">
        <f t="shared" si="268"/>
        <v/>
      </c>
      <c r="BP475" s="1" t="str">
        <f t="shared" si="284"/>
        <v/>
      </c>
      <c r="BQ475" s="1" t="str">
        <f t="shared" si="269"/>
        <v/>
      </c>
      <c r="BR475" s="1" t="str">
        <f t="shared" si="285"/>
        <v/>
      </c>
      <c r="BS475" s="1" t="str">
        <f t="shared" si="270"/>
        <v/>
      </c>
      <c r="BT475" s="1" t="str">
        <f t="shared" si="286"/>
        <v/>
      </c>
      <c r="BU475" s="1" t="str">
        <f t="shared" si="271"/>
        <v/>
      </c>
      <c r="BV475" s="1" t="str">
        <f t="shared" si="287"/>
        <v/>
      </c>
      <c r="BW475" s="1" t="str">
        <f t="shared" si="272"/>
        <v/>
      </c>
      <c r="BX475" s="1" t="str">
        <f t="shared" si="288"/>
        <v/>
      </c>
      <c r="BY475" s="1" t="str">
        <f t="shared" si="273"/>
        <v/>
      </c>
      <c r="BZ475" s="1" t="str">
        <f t="shared" si="289"/>
        <v/>
      </c>
      <c r="CA475" s="1" t="str">
        <f t="shared" si="274"/>
        <v/>
      </c>
      <c r="CB475" s="1" t="str">
        <f t="shared" si="290"/>
        <v/>
      </c>
      <c r="CC475" s="1" t="str">
        <f t="shared" si="275"/>
        <v/>
      </c>
      <c r="CD475" s="1" t="str">
        <f t="shared" si="291"/>
        <v/>
      </c>
      <c r="CE475" s="1" t="str">
        <f t="shared" si="276"/>
        <v/>
      </c>
      <c r="CF475" s="1" t="str">
        <f t="shared" si="292"/>
        <v/>
      </c>
      <c r="CG475" s="1" t="str">
        <f t="shared" si="293"/>
        <v/>
      </c>
      <c r="CH475" s="1" t="str">
        <f t="shared" si="293"/>
        <v/>
      </c>
      <c r="CI475" s="1" t="str">
        <f t="shared" si="293"/>
        <v/>
      </c>
    </row>
    <row r="476" spans="49:87" hidden="1" x14ac:dyDescent="0.2">
      <c r="AW476" s="1">
        <v>97</v>
      </c>
      <c r="AX476" s="1" t="str">
        <f t="shared" si="259"/>
        <v/>
      </c>
      <c r="AY476" s="1" t="str">
        <f t="shared" si="259"/>
        <v/>
      </c>
      <c r="AZ476" s="1" t="str">
        <f t="shared" si="260"/>
        <v/>
      </c>
      <c r="BA476" s="1" t="str">
        <f t="shared" si="261"/>
        <v/>
      </c>
      <c r="BB476" s="1" t="str">
        <f t="shared" si="277"/>
        <v/>
      </c>
      <c r="BC476" s="1" t="str">
        <f t="shared" si="262"/>
        <v/>
      </c>
      <c r="BD476" s="1" t="str">
        <f t="shared" si="278"/>
        <v/>
      </c>
      <c r="BE476" s="1" t="str">
        <f t="shared" si="263"/>
        <v/>
      </c>
      <c r="BF476" s="1" t="str">
        <f t="shared" si="279"/>
        <v/>
      </c>
      <c r="BG476" s="1" t="str">
        <f t="shared" si="264"/>
        <v/>
      </c>
      <c r="BH476" s="1" t="str">
        <f t="shared" si="280"/>
        <v/>
      </c>
      <c r="BI476" s="1" t="str">
        <f t="shared" si="265"/>
        <v/>
      </c>
      <c r="BJ476" s="1" t="str">
        <f t="shared" si="281"/>
        <v/>
      </c>
      <c r="BK476" s="1" t="str">
        <f t="shared" si="266"/>
        <v/>
      </c>
      <c r="BL476" s="1" t="str">
        <f t="shared" si="282"/>
        <v/>
      </c>
      <c r="BM476" s="1" t="str">
        <f t="shared" si="267"/>
        <v/>
      </c>
      <c r="BN476" s="1" t="str">
        <f t="shared" si="283"/>
        <v/>
      </c>
      <c r="BO476" s="1" t="str">
        <f t="shared" si="268"/>
        <v/>
      </c>
      <c r="BP476" s="1" t="str">
        <f t="shared" si="284"/>
        <v/>
      </c>
      <c r="BQ476" s="1" t="str">
        <f t="shared" si="269"/>
        <v/>
      </c>
      <c r="BR476" s="1" t="str">
        <f t="shared" si="285"/>
        <v/>
      </c>
      <c r="BS476" s="1" t="str">
        <f t="shared" si="270"/>
        <v/>
      </c>
      <c r="BT476" s="1" t="str">
        <f t="shared" si="286"/>
        <v/>
      </c>
      <c r="BU476" s="1" t="str">
        <f t="shared" si="271"/>
        <v/>
      </c>
      <c r="BV476" s="1" t="str">
        <f t="shared" si="287"/>
        <v/>
      </c>
      <c r="BW476" s="1" t="str">
        <f t="shared" si="272"/>
        <v/>
      </c>
      <c r="BX476" s="1" t="str">
        <f t="shared" si="288"/>
        <v/>
      </c>
      <c r="BY476" s="1" t="str">
        <f t="shared" si="273"/>
        <v/>
      </c>
      <c r="BZ476" s="1" t="str">
        <f t="shared" si="289"/>
        <v/>
      </c>
      <c r="CA476" s="1" t="str">
        <f t="shared" si="274"/>
        <v/>
      </c>
      <c r="CB476" s="1" t="str">
        <f t="shared" si="290"/>
        <v/>
      </c>
      <c r="CC476" s="1" t="str">
        <f t="shared" si="275"/>
        <v/>
      </c>
      <c r="CD476" s="1" t="str">
        <f t="shared" si="291"/>
        <v/>
      </c>
      <c r="CE476" s="1" t="str">
        <f t="shared" si="276"/>
        <v/>
      </c>
      <c r="CF476" s="1" t="str">
        <f t="shared" si="292"/>
        <v/>
      </c>
      <c r="CG476" s="1" t="str">
        <f t="shared" si="293"/>
        <v/>
      </c>
      <c r="CH476" s="1" t="str">
        <f t="shared" si="293"/>
        <v/>
      </c>
      <c r="CI476" s="1" t="str">
        <f t="shared" si="293"/>
        <v/>
      </c>
    </row>
    <row r="477" spans="49:87" hidden="1" x14ac:dyDescent="0.2">
      <c r="AW477" s="1">
        <v>98</v>
      </c>
      <c r="AX477" s="1" t="str">
        <f t="shared" si="259"/>
        <v/>
      </c>
      <c r="AY477" s="1" t="str">
        <f t="shared" si="259"/>
        <v/>
      </c>
      <c r="AZ477" s="1" t="str">
        <f t="shared" si="260"/>
        <v/>
      </c>
      <c r="BA477" s="1" t="str">
        <f t="shared" si="261"/>
        <v/>
      </c>
      <c r="BB477" s="1" t="str">
        <f t="shared" si="277"/>
        <v/>
      </c>
      <c r="BC477" s="1" t="str">
        <f t="shared" si="262"/>
        <v/>
      </c>
      <c r="BD477" s="1" t="str">
        <f t="shared" si="278"/>
        <v/>
      </c>
      <c r="BE477" s="1" t="str">
        <f t="shared" si="263"/>
        <v/>
      </c>
      <c r="BF477" s="1" t="str">
        <f t="shared" si="279"/>
        <v/>
      </c>
      <c r="BG477" s="1" t="str">
        <f t="shared" si="264"/>
        <v/>
      </c>
      <c r="BH477" s="1" t="str">
        <f t="shared" si="280"/>
        <v/>
      </c>
      <c r="BI477" s="1" t="str">
        <f t="shared" si="265"/>
        <v/>
      </c>
      <c r="BJ477" s="1" t="str">
        <f t="shared" si="281"/>
        <v/>
      </c>
      <c r="BK477" s="1" t="str">
        <f t="shared" si="266"/>
        <v/>
      </c>
      <c r="BL477" s="1" t="str">
        <f t="shared" si="282"/>
        <v/>
      </c>
      <c r="BM477" s="1" t="str">
        <f t="shared" si="267"/>
        <v/>
      </c>
      <c r="BN477" s="1" t="str">
        <f t="shared" si="283"/>
        <v/>
      </c>
      <c r="BO477" s="1" t="str">
        <f t="shared" si="268"/>
        <v/>
      </c>
      <c r="BP477" s="1" t="str">
        <f t="shared" si="284"/>
        <v/>
      </c>
      <c r="BQ477" s="1" t="str">
        <f t="shared" si="269"/>
        <v/>
      </c>
      <c r="BR477" s="1" t="str">
        <f t="shared" si="285"/>
        <v/>
      </c>
      <c r="BS477" s="1" t="str">
        <f t="shared" si="270"/>
        <v/>
      </c>
      <c r="BT477" s="1" t="str">
        <f t="shared" si="286"/>
        <v/>
      </c>
      <c r="BU477" s="1" t="str">
        <f t="shared" si="271"/>
        <v/>
      </c>
      <c r="BV477" s="1" t="str">
        <f t="shared" si="287"/>
        <v/>
      </c>
      <c r="BW477" s="1" t="str">
        <f t="shared" si="272"/>
        <v/>
      </c>
      <c r="BX477" s="1" t="str">
        <f t="shared" si="288"/>
        <v/>
      </c>
      <c r="BY477" s="1" t="str">
        <f t="shared" si="273"/>
        <v/>
      </c>
      <c r="BZ477" s="1" t="str">
        <f t="shared" si="289"/>
        <v/>
      </c>
      <c r="CA477" s="1" t="str">
        <f t="shared" si="274"/>
        <v/>
      </c>
      <c r="CB477" s="1" t="str">
        <f t="shared" si="290"/>
        <v/>
      </c>
      <c r="CC477" s="1" t="str">
        <f t="shared" si="275"/>
        <v/>
      </c>
      <c r="CD477" s="1" t="str">
        <f t="shared" si="291"/>
        <v/>
      </c>
      <c r="CE477" s="1" t="str">
        <f t="shared" si="276"/>
        <v/>
      </c>
      <c r="CF477" s="1" t="str">
        <f t="shared" si="292"/>
        <v/>
      </c>
      <c r="CG477" s="1" t="str">
        <f t="shared" si="293"/>
        <v/>
      </c>
      <c r="CH477" s="1" t="str">
        <f t="shared" si="293"/>
        <v/>
      </c>
      <c r="CI477" s="1" t="str">
        <f t="shared" si="293"/>
        <v/>
      </c>
    </row>
    <row r="478" spans="49:87" hidden="1" x14ac:dyDescent="0.2">
      <c r="AW478" s="1">
        <v>99</v>
      </c>
      <c r="AX478" s="1" t="str">
        <f t="shared" si="259"/>
        <v/>
      </c>
      <c r="AY478" s="1" t="str">
        <f t="shared" si="259"/>
        <v/>
      </c>
      <c r="AZ478" s="1" t="str">
        <f t="shared" si="260"/>
        <v/>
      </c>
      <c r="BA478" s="1" t="str">
        <f t="shared" si="261"/>
        <v/>
      </c>
      <c r="BB478" s="1" t="str">
        <f t="shared" si="277"/>
        <v/>
      </c>
      <c r="BC478" s="1" t="str">
        <f t="shared" si="262"/>
        <v/>
      </c>
      <c r="BD478" s="1" t="str">
        <f t="shared" si="278"/>
        <v/>
      </c>
      <c r="BE478" s="1" t="str">
        <f t="shared" si="263"/>
        <v/>
      </c>
      <c r="BF478" s="1" t="str">
        <f t="shared" si="279"/>
        <v/>
      </c>
      <c r="BG478" s="1" t="str">
        <f t="shared" si="264"/>
        <v/>
      </c>
      <c r="BH478" s="1" t="str">
        <f t="shared" si="280"/>
        <v/>
      </c>
      <c r="BI478" s="1" t="str">
        <f t="shared" si="265"/>
        <v/>
      </c>
      <c r="BJ478" s="1" t="str">
        <f t="shared" si="281"/>
        <v/>
      </c>
      <c r="BK478" s="1" t="str">
        <f t="shared" si="266"/>
        <v/>
      </c>
      <c r="BL478" s="1" t="str">
        <f t="shared" si="282"/>
        <v/>
      </c>
      <c r="BM478" s="1" t="str">
        <f t="shared" si="267"/>
        <v/>
      </c>
      <c r="BN478" s="1" t="str">
        <f t="shared" si="283"/>
        <v/>
      </c>
      <c r="BO478" s="1" t="str">
        <f t="shared" si="268"/>
        <v/>
      </c>
      <c r="BP478" s="1" t="str">
        <f t="shared" si="284"/>
        <v/>
      </c>
      <c r="BQ478" s="1" t="str">
        <f t="shared" si="269"/>
        <v/>
      </c>
      <c r="BR478" s="1" t="str">
        <f t="shared" si="285"/>
        <v/>
      </c>
      <c r="BS478" s="1" t="str">
        <f t="shared" si="270"/>
        <v/>
      </c>
      <c r="BT478" s="1" t="str">
        <f t="shared" si="286"/>
        <v/>
      </c>
      <c r="BU478" s="1" t="str">
        <f t="shared" si="271"/>
        <v/>
      </c>
      <c r="BV478" s="1" t="str">
        <f t="shared" si="287"/>
        <v/>
      </c>
      <c r="BW478" s="1" t="str">
        <f t="shared" si="272"/>
        <v/>
      </c>
      <c r="BX478" s="1" t="str">
        <f t="shared" si="288"/>
        <v/>
      </c>
      <c r="BY478" s="1" t="str">
        <f t="shared" si="273"/>
        <v/>
      </c>
      <c r="BZ478" s="1" t="str">
        <f t="shared" si="289"/>
        <v/>
      </c>
      <c r="CA478" s="1" t="str">
        <f t="shared" si="274"/>
        <v/>
      </c>
      <c r="CB478" s="1" t="str">
        <f t="shared" si="290"/>
        <v/>
      </c>
      <c r="CC478" s="1" t="str">
        <f t="shared" si="275"/>
        <v/>
      </c>
      <c r="CD478" s="1" t="str">
        <f t="shared" si="291"/>
        <v/>
      </c>
      <c r="CE478" s="1" t="str">
        <f t="shared" si="276"/>
        <v/>
      </c>
      <c r="CF478" s="1" t="str">
        <f t="shared" si="292"/>
        <v/>
      </c>
      <c r="CG478" s="1" t="str">
        <f t="shared" si="293"/>
        <v/>
      </c>
      <c r="CH478" s="1" t="str">
        <f t="shared" si="293"/>
        <v/>
      </c>
      <c r="CI478" s="1" t="str">
        <f t="shared" si="293"/>
        <v/>
      </c>
    </row>
  </sheetData>
  <sheetProtection algorithmName="SHA-512" hashValue="W3Eo4RLb05CKT7AXgIvTfzmAHxxHvLx4K3PVR2ih3/xJ25yco6bfCm2xnm8vls9Xk3x6tktbZ2Mb1QWMHapODw==" saltValue="q4qdUINn/MxI0YwNEiGEcA==" spinCount="100000" sheet="1" selectLockedCells="1"/>
  <sortState xmlns:xlrd2="http://schemas.microsoft.com/office/spreadsheetml/2017/richdata2" ref="BE131:BE147">
    <sortCondition ref="BE131:BE147"/>
  </sortState>
  <mergeCells count="504">
    <mergeCell ref="AO100:AT101"/>
    <mergeCell ref="AO103:AT114"/>
    <mergeCell ref="C3:AI3"/>
    <mergeCell ref="X111:AE111"/>
    <mergeCell ref="AB108:AE108"/>
    <mergeCell ref="AF108:AI108"/>
    <mergeCell ref="N109:S109"/>
    <mergeCell ref="T109:W109"/>
    <mergeCell ref="X109:AA109"/>
    <mergeCell ref="AB109:AE109"/>
    <mergeCell ref="AF109:AI109"/>
    <mergeCell ref="N110:S110"/>
    <mergeCell ref="T110:W110"/>
    <mergeCell ref="X110:AA110"/>
    <mergeCell ref="AB110:AE110"/>
    <mergeCell ref="AF64:AI64"/>
    <mergeCell ref="H80:K80"/>
    <mergeCell ref="L80:O80"/>
    <mergeCell ref="T101:W101"/>
    <mergeCell ref="T102:W102"/>
    <mergeCell ref="T103:W103"/>
    <mergeCell ref="Q106:S106"/>
    <mergeCell ref="AB105:AE105"/>
    <mergeCell ref="N104:P104"/>
    <mergeCell ref="Q103:S103"/>
    <mergeCell ref="X103:AA103"/>
    <mergeCell ref="AB103:AE103"/>
    <mergeCell ref="AB104:AE104"/>
    <mergeCell ref="C115:AT116"/>
    <mergeCell ref="N107:P107"/>
    <mergeCell ref="AB106:AE106"/>
    <mergeCell ref="L77:O77"/>
    <mergeCell ref="P77:S77"/>
    <mergeCell ref="T77:W77"/>
    <mergeCell ref="T104:W104"/>
    <mergeCell ref="T80:W80"/>
    <mergeCell ref="X81:AA81"/>
    <mergeCell ref="AB81:AE81"/>
    <mergeCell ref="X85:AA85"/>
    <mergeCell ref="AB85:AE85"/>
    <mergeCell ref="P91:S91"/>
    <mergeCell ref="T91:W91"/>
    <mergeCell ref="L85:O85"/>
    <mergeCell ref="P85:S85"/>
    <mergeCell ref="P93:S93"/>
    <mergeCell ref="X101:AA101"/>
    <mergeCell ref="AB101:AE101"/>
    <mergeCell ref="X102:AA102"/>
    <mergeCell ref="T81:W81"/>
    <mergeCell ref="H77:K77"/>
    <mergeCell ref="AF102:AI102"/>
    <mergeCell ref="D71:G71"/>
    <mergeCell ref="D75:G75"/>
    <mergeCell ref="H75:K75"/>
    <mergeCell ref="L75:O75"/>
    <mergeCell ref="P75:S75"/>
    <mergeCell ref="H73:K73"/>
    <mergeCell ref="L73:O73"/>
    <mergeCell ref="P73:S73"/>
    <mergeCell ref="AF92:AI92"/>
    <mergeCell ref="AF101:AI101"/>
    <mergeCell ref="AF95:AI95"/>
    <mergeCell ref="AB75:AE75"/>
    <mergeCell ref="D80:G80"/>
    <mergeCell ref="P80:S80"/>
    <mergeCell ref="X77:AA77"/>
    <mergeCell ref="AB77:AE77"/>
    <mergeCell ref="AB73:AE73"/>
    <mergeCell ref="AF87:AI87"/>
    <mergeCell ref="AF84:AI84"/>
    <mergeCell ref="X75:AA75"/>
    <mergeCell ref="AB87:AE87"/>
    <mergeCell ref="T61:W61"/>
    <mergeCell ref="H64:K64"/>
    <mergeCell ref="H67:K67"/>
    <mergeCell ref="X59:AA59"/>
    <mergeCell ref="T75:W75"/>
    <mergeCell ref="H63:K63"/>
    <mergeCell ref="L63:O63"/>
    <mergeCell ref="P63:S63"/>
    <mergeCell ref="X61:AA61"/>
    <mergeCell ref="T69:W69"/>
    <mergeCell ref="X69:AA69"/>
    <mergeCell ref="T63:W63"/>
    <mergeCell ref="X63:AA63"/>
    <mergeCell ref="T71:W71"/>
    <mergeCell ref="X67:AA67"/>
    <mergeCell ref="L64:O64"/>
    <mergeCell ref="P61:S61"/>
    <mergeCell ref="L61:O61"/>
    <mergeCell ref="T65:W65"/>
    <mergeCell ref="P71:S71"/>
    <mergeCell ref="AO19:AT22"/>
    <mergeCell ref="AJ19:AJ34"/>
    <mergeCell ref="AF71:AI71"/>
    <mergeCell ref="AF32:AI32"/>
    <mergeCell ref="AF36:AI36"/>
    <mergeCell ref="AF21:AI21"/>
    <mergeCell ref="AF25:AI25"/>
    <mergeCell ref="AF23:AI23"/>
    <mergeCell ref="AF24:AI24"/>
    <mergeCell ref="AF39:AI39"/>
    <mergeCell ref="AF35:AI35"/>
    <mergeCell ref="AF69:AI69"/>
    <mergeCell ref="AO23:AT87"/>
    <mergeCell ref="AJ67:AJ82"/>
    <mergeCell ref="AF40:AI40"/>
    <mergeCell ref="AF43:AI43"/>
    <mergeCell ref="AF44:AI44"/>
    <mergeCell ref="AF47:AI47"/>
    <mergeCell ref="AF79:AI79"/>
    <mergeCell ref="AF75:AI75"/>
    <mergeCell ref="AF27:AI27"/>
    <mergeCell ref="AF28:AI28"/>
    <mergeCell ref="AF67:AI67"/>
    <mergeCell ref="AF68:AI68"/>
    <mergeCell ref="AB31:AE31"/>
    <mergeCell ref="AB51:AE51"/>
    <mergeCell ref="AF55:AI55"/>
    <mergeCell ref="AF56:AI56"/>
    <mergeCell ref="AF59:AI59"/>
    <mergeCell ref="AF53:AI53"/>
    <mergeCell ref="AB61:AE61"/>
    <mergeCell ref="AB57:AE57"/>
    <mergeCell ref="AF33:AI33"/>
    <mergeCell ref="AF37:AI37"/>
    <mergeCell ref="AF41:AI41"/>
    <mergeCell ref="AF45:AI45"/>
    <mergeCell ref="AB55:AE55"/>
    <mergeCell ref="AB41:AE41"/>
    <mergeCell ref="AB59:AE59"/>
    <mergeCell ref="D77:G77"/>
    <mergeCell ref="AF72:AI72"/>
    <mergeCell ref="AF73:AI73"/>
    <mergeCell ref="P59:S59"/>
    <mergeCell ref="D67:G67"/>
    <mergeCell ref="P53:S53"/>
    <mergeCell ref="H71:K71"/>
    <mergeCell ref="L71:O71"/>
    <mergeCell ref="P69:S69"/>
    <mergeCell ref="D65:G65"/>
    <mergeCell ref="D59:G59"/>
    <mergeCell ref="L67:O67"/>
    <mergeCell ref="H65:K65"/>
    <mergeCell ref="D63:G63"/>
    <mergeCell ref="T73:W73"/>
    <mergeCell ref="L65:O65"/>
    <mergeCell ref="AB67:AE67"/>
    <mergeCell ref="P67:S67"/>
    <mergeCell ref="X73:AA73"/>
    <mergeCell ref="D69:G69"/>
    <mergeCell ref="H69:K69"/>
    <mergeCell ref="L69:O69"/>
    <mergeCell ref="D73:G73"/>
    <mergeCell ref="AB69:AE69"/>
    <mergeCell ref="AF96:AI96"/>
    <mergeCell ref="D93:G93"/>
    <mergeCell ref="H93:K93"/>
    <mergeCell ref="D81:G81"/>
    <mergeCell ref="H81:K81"/>
    <mergeCell ref="L81:O81"/>
    <mergeCell ref="P81:S81"/>
    <mergeCell ref="P79:S79"/>
    <mergeCell ref="D79:G79"/>
    <mergeCell ref="H79:K79"/>
    <mergeCell ref="L79:O79"/>
    <mergeCell ref="AB80:AE80"/>
    <mergeCell ref="T79:W79"/>
    <mergeCell ref="T89:W89"/>
    <mergeCell ref="X89:AA89"/>
    <mergeCell ref="D91:G91"/>
    <mergeCell ref="T85:W85"/>
    <mergeCell ref="AF81:AI81"/>
    <mergeCell ref="D85:G85"/>
    <mergeCell ref="H85:K85"/>
    <mergeCell ref="D89:G89"/>
    <mergeCell ref="T87:W87"/>
    <mergeCell ref="X87:AA87"/>
    <mergeCell ref="AF85:AI85"/>
    <mergeCell ref="AF111:AI111"/>
    <mergeCell ref="X113:AI113"/>
    <mergeCell ref="J103:L103"/>
    <mergeCell ref="J104:L104"/>
    <mergeCell ref="D95:G95"/>
    <mergeCell ref="H95:K95"/>
    <mergeCell ref="L95:O95"/>
    <mergeCell ref="P95:S95"/>
    <mergeCell ref="T95:W95"/>
    <mergeCell ref="C104:I104"/>
    <mergeCell ref="D107:F107"/>
    <mergeCell ref="D108:F108"/>
    <mergeCell ref="D109:F109"/>
    <mergeCell ref="H107:L107"/>
    <mergeCell ref="H108:L108"/>
    <mergeCell ref="H109:L109"/>
    <mergeCell ref="Q107:S107"/>
    <mergeCell ref="AF107:AI107"/>
    <mergeCell ref="T107:W107"/>
    <mergeCell ref="N108:S108"/>
    <mergeCell ref="T108:W108"/>
    <mergeCell ref="X108:AA108"/>
    <mergeCell ref="D113:L113"/>
    <mergeCell ref="N113:W113"/>
    <mergeCell ref="AO3:AT3"/>
    <mergeCell ref="AJ35:AJ50"/>
    <mergeCell ref="AJ51:AJ66"/>
    <mergeCell ref="D55:G55"/>
    <mergeCell ref="L18:O18"/>
    <mergeCell ref="L19:O19"/>
    <mergeCell ref="L35:O35"/>
    <mergeCell ref="L51:O51"/>
    <mergeCell ref="H35:K35"/>
    <mergeCell ref="D19:G19"/>
    <mergeCell ref="D35:G35"/>
    <mergeCell ref="H23:K23"/>
    <mergeCell ref="L23:O23"/>
    <mergeCell ref="H39:K39"/>
    <mergeCell ref="L39:O39"/>
    <mergeCell ref="H19:K19"/>
    <mergeCell ref="P64:S64"/>
    <mergeCell ref="T64:W64"/>
    <mergeCell ref="X64:AA64"/>
    <mergeCell ref="T53:W53"/>
    <mergeCell ref="D64:G64"/>
    <mergeCell ref="D61:G61"/>
    <mergeCell ref="AF61:AI61"/>
    <mergeCell ref="AB48:AE48"/>
    <mergeCell ref="D10:O10"/>
    <mergeCell ref="D4:O4"/>
    <mergeCell ref="D6:O6"/>
    <mergeCell ref="D8:O8"/>
    <mergeCell ref="D12:O12"/>
    <mergeCell ref="Q4:X4"/>
    <mergeCell ref="H21:K21"/>
    <mergeCell ref="L21:O21"/>
    <mergeCell ref="P21:S21"/>
    <mergeCell ref="Q8:AC8"/>
    <mergeCell ref="D14:O14"/>
    <mergeCell ref="H18:K18"/>
    <mergeCell ref="D16:O16"/>
    <mergeCell ref="Q16:T16"/>
    <mergeCell ref="U16:AC16"/>
    <mergeCell ref="X18:AA18"/>
    <mergeCell ref="X19:AA19"/>
    <mergeCell ref="Q10:U10"/>
    <mergeCell ref="AB19:AE19"/>
    <mergeCell ref="AB21:AE21"/>
    <mergeCell ref="D18:G18"/>
    <mergeCell ref="AE16:AG16"/>
    <mergeCell ref="T18:W18"/>
    <mergeCell ref="AB18:AE18"/>
    <mergeCell ref="N103:P103"/>
    <mergeCell ref="X107:AA107"/>
    <mergeCell ref="AB107:AE107"/>
    <mergeCell ref="AF104:AI104"/>
    <mergeCell ref="AO18:AT18"/>
    <mergeCell ref="H55:K55"/>
    <mergeCell ref="L55:O55"/>
    <mergeCell ref="AO102:AT102"/>
    <mergeCell ref="AO99:AT99"/>
    <mergeCell ref="X95:AA95"/>
    <mergeCell ref="AB95:AE95"/>
    <mergeCell ref="N102:P102"/>
    <mergeCell ref="Q102:S102"/>
    <mergeCell ref="H89:K89"/>
    <mergeCell ref="AF49:AI49"/>
    <mergeCell ref="X39:AA39"/>
    <mergeCell ref="X41:AA41"/>
    <mergeCell ref="T41:W41"/>
    <mergeCell ref="X43:AA43"/>
    <mergeCell ref="X49:AA49"/>
    <mergeCell ref="X21:AA21"/>
    <mergeCell ref="AF18:AI18"/>
    <mergeCell ref="AB29:AE29"/>
    <mergeCell ref="AB23:AE23"/>
    <mergeCell ref="P97:S97"/>
    <mergeCell ref="L93:O93"/>
    <mergeCell ref="T97:W97"/>
    <mergeCell ref="J102:L102"/>
    <mergeCell ref="H91:K91"/>
    <mergeCell ref="H83:K83"/>
    <mergeCell ref="D83:G83"/>
    <mergeCell ref="D96:G96"/>
    <mergeCell ref="H96:K96"/>
    <mergeCell ref="L96:O96"/>
    <mergeCell ref="P96:S96"/>
    <mergeCell ref="L87:O87"/>
    <mergeCell ref="P87:S87"/>
    <mergeCell ref="AF110:AI110"/>
    <mergeCell ref="AF88:AI88"/>
    <mergeCell ref="AF91:AI91"/>
    <mergeCell ref="T93:W93"/>
    <mergeCell ref="X93:AA93"/>
    <mergeCell ref="L91:O91"/>
    <mergeCell ref="C102:I102"/>
    <mergeCell ref="T96:W96"/>
    <mergeCell ref="L89:O89"/>
    <mergeCell ref="AB102:AE102"/>
    <mergeCell ref="X105:AA105"/>
    <mergeCell ref="C106:L106"/>
    <mergeCell ref="T105:W105"/>
    <mergeCell ref="T106:W106"/>
    <mergeCell ref="X106:AA106"/>
    <mergeCell ref="N106:P106"/>
    <mergeCell ref="X97:AA97"/>
    <mergeCell ref="AB97:AE97"/>
    <mergeCell ref="AF97:AI97"/>
    <mergeCell ref="AF89:AI89"/>
    <mergeCell ref="AF93:AI93"/>
    <mergeCell ref="D97:G97"/>
    <mergeCell ref="H97:K97"/>
    <mergeCell ref="L97:O97"/>
    <mergeCell ref="T47:W47"/>
    <mergeCell ref="X47:AA47"/>
    <mergeCell ref="AB25:AE25"/>
    <mergeCell ref="AF31:AI31"/>
    <mergeCell ref="AF29:AI29"/>
    <mergeCell ref="D41:G41"/>
    <mergeCell ref="P23:S23"/>
    <mergeCell ref="C103:I103"/>
    <mergeCell ref="C100:L100"/>
    <mergeCell ref="N100:AI100"/>
    <mergeCell ref="T23:W23"/>
    <mergeCell ref="X29:AA29"/>
    <mergeCell ref="X35:AA35"/>
    <mergeCell ref="X33:AA33"/>
    <mergeCell ref="X31:AA31"/>
    <mergeCell ref="L47:O47"/>
    <mergeCell ref="D48:G48"/>
    <mergeCell ref="T32:W32"/>
    <mergeCell ref="X32:AA32"/>
    <mergeCell ref="D47:G47"/>
    <mergeCell ref="H47:K47"/>
    <mergeCell ref="P45:S45"/>
    <mergeCell ref="P47:S47"/>
    <mergeCell ref="T43:W43"/>
    <mergeCell ref="H43:K43"/>
    <mergeCell ref="D87:G87"/>
    <mergeCell ref="H87:K87"/>
    <mergeCell ref="AB93:AE93"/>
    <mergeCell ref="L83:O83"/>
    <mergeCell ref="AE14:AG14"/>
    <mergeCell ref="D21:G21"/>
    <mergeCell ref="P25:S25"/>
    <mergeCell ref="T25:W25"/>
    <mergeCell ref="X25:AA25"/>
    <mergeCell ref="L25:O25"/>
    <mergeCell ref="AB32:AE32"/>
    <mergeCell ref="D27:G27"/>
    <mergeCell ref="H27:K27"/>
    <mergeCell ref="L27:O27"/>
    <mergeCell ref="P27:S27"/>
    <mergeCell ref="T27:W27"/>
    <mergeCell ref="X27:AA27"/>
    <mergeCell ref="AB27:AE27"/>
    <mergeCell ref="D25:G25"/>
    <mergeCell ref="H25:K25"/>
    <mergeCell ref="D23:G23"/>
    <mergeCell ref="D29:G29"/>
    <mergeCell ref="H32:K32"/>
    <mergeCell ref="L32:O32"/>
    <mergeCell ref="P31:S31"/>
    <mergeCell ref="T31:W31"/>
    <mergeCell ref="D32:G32"/>
    <mergeCell ref="D31:G31"/>
    <mergeCell ref="P18:S18"/>
    <mergeCell ref="P19:S19"/>
    <mergeCell ref="Q14:T14"/>
    <mergeCell ref="H45:K45"/>
    <mergeCell ref="P33:S33"/>
    <mergeCell ref="T33:W33"/>
    <mergeCell ref="L43:O43"/>
    <mergeCell ref="P35:S35"/>
    <mergeCell ref="T19:W19"/>
    <mergeCell ref="P29:S29"/>
    <mergeCell ref="T29:W29"/>
    <mergeCell ref="H31:K31"/>
    <mergeCell ref="L31:O31"/>
    <mergeCell ref="L29:O29"/>
    <mergeCell ref="T35:W35"/>
    <mergeCell ref="H33:K33"/>
    <mergeCell ref="T21:W21"/>
    <mergeCell ref="H29:K29"/>
    <mergeCell ref="U14:AC14"/>
    <mergeCell ref="H48:K48"/>
    <mergeCell ref="T59:W59"/>
    <mergeCell ref="AO4:AT16"/>
    <mergeCell ref="X71:AA71"/>
    <mergeCell ref="AB71:AE71"/>
    <mergeCell ref="AB47:AE47"/>
    <mergeCell ref="AD8:AI8"/>
    <mergeCell ref="AE12:AG12"/>
    <mergeCell ref="U12:AC12"/>
    <mergeCell ref="Q6:X6"/>
    <mergeCell ref="T39:W39"/>
    <mergeCell ref="X23:AA23"/>
    <mergeCell ref="P39:S39"/>
    <mergeCell ref="Y4:AI4"/>
    <mergeCell ref="Y6:AI6"/>
    <mergeCell ref="V10:AI10"/>
    <mergeCell ref="AF48:AI48"/>
    <mergeCell ref="X55:AA55"/>
    <mergeCell ref="AF19:AI19"/>
    <mergeCell ref="AF20:AI20"/>
    <mergeCell ref="P32:S32"/>
    <mergeCell ref="Q12:T12"/>
    <mergeCell ref="X53:AA53"/>
    <mergeCell ref="T55:W55"/>
    <mergeCell ref="D45:G45"/>
    <mergeCell ref="D39:G39"/>
    <mergeCell ref="L33:O33"/>
    <mergeCell ref="D51:G51"/>
    <mergeCell ref="P51:S51"/>
    <mergeCell ref="P48:S48"/>
    <mergeCell ref="T48:W48"/>
    <mergeCell ref="X48:AA48"/>
    <mergeCell ref="H59:K59"/>
    <mergeCell ref="T49:W49"/>
    <mergeCell ref="L48:O48"/>
    <mergeCell ref="T57:W57"/>
    <mergeCell ref="X57:AA57"/>
    <mergeCell ref="D57:G57"/>
    <mergeCell ref="D49:G49"/>
    <mergeCell ref="H49:K49"/>
    <mergeCell ref="L49:O49"/>
    <mergeCell ref="P49:S49"/>
    <mergeCell ref="H57:K57"/>
    <mergeCell ref="L57:O57"/>
    <mergeCell ref="P57:S57"/>
    <mergeCell ref="P55:S55"/>
    <mergeCell ref="D53:G53"/>
    <mergeCell ref="L59:O59"/>
    <mergeCell ref="C117:AT117"/>
    <mergeCell ref="D33:G33"/>
    <mergeCell ref="D43:G43"/>
    <mergeCell ref="AB33:AE33"/>
    <mergeCell ref="AB35:AE35"/>
    <mergeCell ref="AB39:AE39"/>
    <mergeCell ref="T45:W45"/>
    <mergeCell ref="X45:AA45"/>
    <mergeCell ref="AB45:AE45"/>
    <mergeCell ref="AB43:AE43"/>
    <mergeCell ref="X37:AA37"/>
    <mergeCell ref="AB37:AE37"/>
    <mergeCell ref="L37:O37"/>
    <mergeCell ref="P37:S37"/>
    <mergeCell ref="T37:W37"/>
    <mergeCell ref="H41:K41"/>
    <mergeCell ref="P43:S43"/>
    <mergeCell ref="L45:O45"/>
    <mergeCell ref="H37:K37"/>
    <mergeCell ref="L41:O41"/>
    <mergeCell ref="P41:S41"/>
    <mergeCell ref="D37:G37"/>
    <mergeCell ref="H53:K53"/>
    <mergeCell ref="L53:O53"/>
    <mergeCell ref="N176:R176"/>
    <mergeCell ref="D101:L101"/>
    <mergeCell ref="AF80:AI80"/>
    <mergeCell ref="Q104:S104"/>
    <mergeCell ref="P89:S89"/>
    <mergeCell ref="X91:AA91"/>
    <mergeCell ref="AB91:AE91"/>
    <mergeCell ref="AB89:AE89"/>
    <mergeCell ref="AF83:AI83"/>
    <mergeCell ref="AB83:AE83"/>
    <mergeCell ref="X83:AA83"/>
    <mergeCell ref="X96:AA96"/>
    <mergeCell ref="AB96:AE96"/>
    <mergeCell ref="N105:P105"/>
    <mergeCell ref="Q105:S105"/>
    <mergeCell ref="AF105:AI105"/>
    <mergeCell ref="X104:AA104"/>
    <mergeCell ref="AF103:AI103"/>
    <mergeCell ref="N101:P101"/>
    <mergeCell ref="Q101:S101"/>
    <mergeCell ref="B118:AM118"/>
    <mergeCell ref="P83:S83"/>
    <mergeCell ref="AJ83:AJ98"/>
    <mergeCell ref="AF106:AI106"/>
    <mergeCell ref="T51:W51"/>
    <mergeCell ref="AF77:AI77"/>
    <mergeCell ref="T83:W83"/>
    <mergeCell ref="X80:AA80"/>
    <mergeCell ref="X79:AA79"/>
    <mergeCell ref="AB79:AE79"/>
    <mergeCell ref="AF51:AI51"/>
    <mergeCell ref="H51:K51"/>
    <mergeCell ref="AB49:AE49"/>
    <mergeCell ref="AF76:AI76"/>
    <mergeCell ref="X51:AA51"/>
    <mergeCell ref="AF63:AI63"/>
    <mergeCell ref="AF57:AI57"/>
    <mergeCell ref="AB53:AE53"/>
    <mergeCell ref="AF65:AI65"/>
    <mergeCell ref="AF52:AI52"/>
    <mergeCell ref="AF60:AI60"/>
    <mergeCell ref="AB63:AE63"/>
    <mergeCell ref="AB64:AE64"/>
    <mergeCell ref="X65:AA65"/>
    <mergeCell ref="AB65:AE65"/>
    <mergeCell ref="T67:W67"/>
    <mergeCell ref="H61:K61"/>
    <mergeCell ref="P65:S65"/>
  </mergeCells>
  <conditionalFormatting sqref="C83:AI98">
    <cfRule type="expression" dxfId="47" priority="30">
      <formula>$AM$18&lt;&gt;5</formula>
    </cfRule>
  </conditionalFormatting>
  <conditionalFormatting sqref="AE12:AI12">
    <cfRule type="expression" dxfId="46" priority="99">
      <formula>$U$12&lt;&gt;$AM$12</formula>
    </cfRule>
  </conditionalFormatting>
  <conditionalFormatting sqref="AD12">
    <cfRule type="expression" dxfId="45" priority="110">
      <formula>$U$12&lt;&gt;$AM$12</formula>
    </cfRule>
  </conditionalFormatting>
  <conditionalFormatting sqref="D19:AE19 D35:AE35 D51:AE51 D67:AE67 D83:AE83">
    <cfRule type="expression" dxfId="44" priority="13">
      <formula>MATCH(D19,BankHolidays,0)</formula>
    </cfRule>
  </conditionalFormatting>
  <conditionalFormatting sqref="AJ19:AK99">
    <cfRule type="cellIs" dxfId="43" priority="14" operator="equal">
      <formula>"Warning"</formula>
    </cfRule>
  </conditionalFormatting>
  <conditionalFormatting sqref="AO4">
    <cfRule type="cellIs" dxfId="42" priority="98" operator="equal">
      <formula>"[Warning messages will appear here]"</formula>
    </cfRule>
  </conditionalFormatting>
  <conditionalFormatting sqref="AE14:AI14">
    <cfRule type="expression" dxfId="41" priority="96">
      <formula>$U$14&lt;&gt;$AM$14</formula>
    </cfRule>
  </conditionalFormatting>
  <conditionalFormatting sqref="AD14">
    <cfRule type="expression" dxfId="40" priority="97">
      <formula>$U$14&lt;&gt;$AM$14</formula>
    </cfRule>
  </conditionalFormatting>
  <conditionalFormatting sqref="AE16:AI16">
    <cfRule type="expression" dxfId="39" priority="73">
      <formula>$U$16&lt;&gt;$AM$16</formula>
    </cfRule>
  </conditionalFormatting>
  <conditionalFormatting sqref="AD16">
    <cfRule type="expression" dxfId="38" priority="92">
      <formula>$U$16&lt;&gt;$AM$16</formula>
    </cfRule>
  </conditionalFormatting>
  <conditionalFormatting sqref="D23:AC23 D27:AE27 D31:AC31 D39:AE39 D43:AE43 D47:AE47 D55:AE55 D59:AE59 D63:AE63 D71:AE71 D75:AE75 D79:AE79 D87:AE87 D91:AE91 D95:AE95">
    <cfRule type="expression" dxfId="37" priority="111">
      <formula>OR($D$6="",AND(D22="",F22=""))</formula>
    </cfRule>
  </conditionalFormatting>
  <conditionalFormatting sqref="H107">
    <cfRule type="expression" dxfId="36" priority="170">
      <formula>AND($AM$101="TRUE",H107=0)</formula>
    </cfRule>
  </conditionalFormatting>
  <conditionalFormatting sqref="D107:D109">
    <cfRule type="expression" dxfId="35" priority="176">
      <formula>$B$108&lt;&gt;1</formula>
    </cfRule>
  </conditionalFormatting>
  <conditionalFormatting sqref="D109 H109">
    <cfRule type="expression" dxfId="34" priority="177">
      <formula>$B$106=1</formula>
    </cfRule>
  </conditionalFormatting>
  <conditionalFormatting sqref="D108:D109 H108:H109">
    <cfRule type="expression" dxfId="33" priority="178">
      <formula>$B$105=1</formula>
    </cfRule>
  </conditionalFormatting>
  <conditionalFormatting sqref="H108:H109">
    <cfRule type="expression" dxfId="32" priority="189">
      <formula>AND($AM$101="TRUE",D108&lt;&gt;0,H108=0)</formula>
    </cfRule>
  </conditionalFormatting>
  <conditionalFormatting sqref="N110:AI110 N102:AI107">
    <cfRule type="cellIs" dxfId="31" priority="69" operator="equal">
      <formula>0</formula>
    </cfRule>
  </conditionalFormatting>
  <conditionalFormatting sqref="C103">
    <cfRule type="expression" dxfId="30" priority="195">
      <formula>$J$102="No"</formula>
    </cfRule>
  </conditionalFormatting>
  <conditionalFormatting sqref="C104:I104">
    <cfRule type="expression" dxfId="29" priority="196">
      <formula>$J$102="No"</formula>
    </cfRule>
  </conditionalFormatting>
  <conditionalFormatting sqref="J103:L103">
    <cfRule type="expression" dxfId="28" priority="197">
      <formula>$J$102="No"</formula>
    </cfRule>
  </conditionalFormatting>
  <conditionalFormatting sqref="J104:L104">
    <cfRule type="expression" dxfId="27" priority="198">
      <formula>$J$102="No"</formula>
    </cfRule>
  </conditionalFormatting>
  <conditionalFormatting sqref="CZ147:CZ236">
    <cfRule type="cellIs" dxfId="26" priority="68" operator="equal">
      <formula>"pe3"</formula>
    </cfRule>
  </conditionalFormatting>
  <conditionalFormatting sqref="N108:AI108">
    <cfRule type="cellIs" dxfId="25" priority="65" operator="equal">
      <formula>0</formula>
    </cfRule>
  </conditionalFormatting>
  <conditionalFormatting sqref="N109:AI109">
    <cfRule type="cellIs" dxfId="24" priority="64" operator="equal">
      <formula>0</formula>
    </cfRule>
  </conditionalFormatting>
  <conditionalFormatting sqref="AF108:AI109">
    <cfRule type="cellIs" dxfId="23" priority="31" operator="greaterThan">
      <formula>1000</formula>
    </cfRule>
  </conditionalFormatting>
  <conditionalFormatting sqref="C50:AI50 C66:AI66 C82:AI82 C98:AI98 C34:AI34">
    <cfRule type="expression" dxfId="22" priority="15">
      <formula>$AD$8&lt;&gt;"Yes"</formula>
    </cfRule>
  </conditionalFormatting>
  <conditionalFormatting sqref="D6:O6 Y6:AI6">
    <cfRule type="expression" dxfId="21" priority="9">
      <formula>AND($AM$101="TRUE",D6="")</formula>
    </cfRule>
  </conditionalFormatting>
  <conditionalFormatting sqref="D4:O4 Y4:AI4">
    <cfRule type="expression" dxfId="20" priority="7">
      <formula>AND($AM$101="TRUE",OR(D4="Please enter",D4=""))</formula>
    </cfRule>
  </conditionalFormatting>
  <conditionalFormatting sqref="D8:O8 AD8:AI8">
    <cfRule type="expression" dxfId="19" priority="6">
      <formula>AND($AM$101="TRUE",OR(D8="Please select",D8=""))</formula>
    </cfRule>
  </conditionalFormatting>
  <conditionalFormatting sqref="D10:O10">
    <cfRule type="expression" dxfId="18" priority="5">
      <formula>AND($AM$101="TRUE",OR(D10="",D10="Please select faculty"))</formula>
    </cfRule>
  </conditionalFormatting>
  <conditionalFormatting sqref="V10:AI10">
    <cfRule type="expression" dxfId="17" priority="4">
      <formula>AND($AM$101="TRUE",OR(V10="",V10="Select faculty first"))</formula>
    </cfRule>
  </conditionalFormatting>
  <conditionalFormatting sqref="D12:O12">
    <cfRule type="expression" dxfId="16" priority="3">
      <formula>AND($AM$101="TRUE",OR(D12="",D12="Please select type of work"))</formula>
    </cfRule>
  </conditionalFormatting>
  <conditionalFormatting sqref="U12:AC12">
    <cfRule type="expression" dxfId="15" priority="1">
      <formula>AND($AM$101="TRUE",OR(U12="",U12="Select type of work first"))</formula>
    </cfRule>
  </conditionalFormatting>
  <dataValidations xWindow="257" yWindow="352" count="19">
    <dataValidation type="whole" allowBlank="1" showInputMessage="1" showErrorMessage="1" sqref="P34 P50 L66 P66 H98:H99 T34 X34 AB34 D34 H34 D98:D99 T50 X50 AB50 D50 H50 L98:L99 T66 X66 D66 AB66 L50 L82 P82 T82 X82 AB82 D82 L34 P98:P99 T98:T99 X98:X99 H82 H66 AB98:AB99" xr:uid="{00000000-0002-0000-0200-000000000000}">
      <formula1>0</formula1>
      <formula2>24</formula2>
    </dataValidation>
    <dataValidation type="whole" allowBlank="1" showInputMessage="1" showErrorMessage="1" sqref="R34 R50 N66 R66 J98:J99 V34 Z34 AD34 F34 J34 F98:F99 V50 Z50 AD50 F50 J50 N98:N99 V66 Z66 F66 AD66 N50 N82 R82 V82 Z82 AD82 F82 N34 R98:R99 V98:V99 Z98:Z99 J82 J66 V22 R22 N22 J22 F22 AD22 AD98:AD99 R74 V74 Z74 AD74 F74 J74 Z30 R54 V54 Z54 AD54 F54 J54 J90 R70 V70 Z70 AD70 F70 J70 R58 R78 V78 Z78 AD78 F78 J78 R42 AD94 R26 N26 J26 F26 AD26 Z26 Z22 V30 R30 N30 J30 F30 V26 R38 V38 Z38 AD38 F38 J38 AD30 N70 V42 Z42 AD42 F42 J42 N38 J86 F86 N86 R86 V86 Z86 N78 N74 F90 N90 R90 V90 Z90 AD86 R46 V46 Z46 AD46 F46 J46 N42 N46 V58 Z58 AD58 F58 J58 N54 R62 V62 Z62 AD62 F62 J62 N58 N62 J94 F94 N94 R94 V94 AD90 Z94" xr:uid="{00000000-0002-0000-0200-000001000000}">
      <formula1>0</formula1>
      <formula2>59</formula2>
    </dataValidation>
    <dataValidation type="list" allowBlank="1" showInputMessage="1" showErrorMessage="1" sqref="AD11" xr:uid="{00000000-0002-0000-0200-000002000000}">
      <formula1>"'--- select ---,Yes,No"</formula1>
    </dataValidation>
    <dataValidation type="list" allowBlank="1" showInputMessage="1" showErrorMessage="1" sqref="D12:O12 D14:O14 D16:O16"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D6:O6" xr:uid="{00000000-0002-0000-0200-000004000000}">
      <formula1>1</formula1>
      <formula2>73050</formula2>
    </dataValidation>
    <dataValidation type="list" allowBlank="1" showErrorMessage="1" sqref="U16:AC16 U14:AC14" xr:uid="{00000000-0002-0000-0200-000005000000}">
      <formula1>INDIRECT(SUBSTITUTE(D14,"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D8:O8" xr:uid="{00000000-0002-0000-0200-000006000000}">
      <formula1>ClaimPeriodsList</formula1>
    </dataValidation>
    <dataValidation type="whole" allowBlank="1" showInputMessage="1" showErrorMessage="1" errorTitle="Pay reference number" error="Pay reference numbers are seven digits long." prompt="Please enter your seven digit pay reference number" sqref="Y6:AI6" xr:uid="{00000000-0002-0000-0200-000007000000}">
      <formula1>1000000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D8:AI8"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T22 X22 AB22 D22 H22 L22 H78 H74 L74 P74 T74 X74 AB74 P30 H54 L54 P54 T54 X54 AB54 T90 H70 L70 P70 T70 X70 AB70 H58 L78 P78 T78 X78 AB78 H42 X94 X26 AB26 D26 H26 L26 P26 P22 T30 X30 AB30 D30 H30 T26 H38 L38 P38 T38 X38 AB38 L30 D70 L42 P42 T42 X42 AB42 D38 T86 P86 L86 H86 D86 AB86 D78 D74 P90 L90 H90 D90 AB90 X86 H46 L46 P46 T46 X46 AB46 D42 D46 L58 P58 T58 X58 AB58 D54 H62 L62 P62 T62 X62 AB62 D58 D62 T94 P94 L94 H94 D94 X90 AB94" xr:uid="{00000000-0002-0000-0200-000009000000}">
      <formula1>0</formula1>
      <formula2>13</formula2>
    </dataValidation>
    <dataValidation type="whole" allowBlank="1" showInputMessage="1" showErrorMessage="1" sqref="M107" xr:uid="{00000000-0002-0000-0200-00000A000000}">
      <formula1>500000000</formula1>
      <formula2>599999999</formula2>
    </dataValidation>
    <dataValidation type="decimal" allowBlank="1" showInputMessage="1" showErrorMessage="1" sqref="D107" xr:uid="{00000000-0002-0000-0200-00000B000000}">
      <formula1>0.01</formula1>
      <formula2>1</formula2>
    </dataValidation>
    <dataValidation type="decimal" allowBlank="1" showInputMessage="1" showErrorMessage="1" sqref="AE16:AG16 AE14:AG14 AE12:AG12" xr:uid="{00000000-0002-0000-0200-00000C000000}">
      <formula1>0</formula1>
      <formula2>10000</formula2>
    </dataValidation>
    <dataValidation type="list" allowBlank="1" showInputMessage="1" showErrorMessage="1" sqref="V10:AI10" xr:uid="{00000000-0002-0000-0200-00000D000000}">
      <formula1>INDIRECT(SUBSTITUTE(D10," ",""))</formula1>
    </dataValidation>
    <dataValidation type="list" allowBlank="1" showInputMessage="1" showErrorMessage="1" sqref="J102"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C98:C99 C50 C66 C82 C34" xr:uid="{00000000-0002-0000-0200-00000F000000}">
      <formula1>"Declaration of other work"</formula1>
    </dataValidation>
    <dataValidation type="whole" allowBlank="1" showInputMessage="1" showErrorMessage="1" sqref="M105:M106 I110:L111 M108:M113 N110:O111 H107:H109"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C102:I102" xr:uid="{00000000-0002-0000-0200-000011000000}"/>
    <dataValidation type="list" allowBlank="1" showErrorMessage="1" sqref="U12:AC12" xr:uid="{8029E9B1-8DE1-4272-88B8-58613A965773}">
      <formula1>INDIRECT(SUBSTITUTE(SUBSTITUTE(D12,"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ignoredErrors>
    <ignoredError sqref="T87" evalError="1"/>
  </ignoredErrors>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Departments!$A$3:$A$9</xm:f>
          </x14:formula1>
          <xm:sqref>D10:O10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U37"/>
  <sheetViews>
    <sheetView showGridLines="0" topLeftCell="A8" zoomScale="90" zoomScaleNormal="90" workbookViewId="0">
      <selection activeCell="C18" sqref="C18"/>
    </sheetView>
  </sheetViews>
  <sheetFormatPr baseColWidth="10" defaultColWidth="9.33203125" defaultRowHeight="15" x14ac:dyDescent="0.2"/>
  <cols>
    <col min="1" max="2" width="1.5" style="1" customWidth="1"/>
    <col min="3" max="3" width="21.33203125" style="1" bestFit="1" customWidth="1"/>
    <col min="4" max="4" width="27.6640625" style="1" customWidth="1"/>
    <col min="5" max="5" width="5.5" style="1" customWidth="1"/>
    <col min="6" max="6" width="3.5" style="1" customWidth="1"/>
    <col min="7" max="7" width="13.1640625" style="1" customWidth="1"/>
    <col min="8" max="8" width="4.83203125" style="1" customWidth="1"/>
    <col min="9" max="9" width="3.5" style="1" customWidth="1"/>
    <col min="10" max="10" width="7.5" style="1" customWidth="1"/>
    <col min="11" max="11" width="9" style="1" customWidth="1"/>
    <col min="12" max="12" width="13.1640625" style="1" customWidth="1"/>
    <col min="13" max="14" width="9.33203125" style="65" hidden="1" customWidth="1"/>
    <col min="15" max="15" width="1.5" style="1" customWidth="1"/>
    <col min="16" max="16" width="9.33203125" style="1"/>
    <col min="17" max="17" width="9.33203125" style="1" customWidth="1"/>
    <col min="18" max="18" width="24.6640625" style="65" hidden="1" customWidth="1"/>
    <col min="19" max="21" width="6.1640625" style="65" hidden="1" customWidth="1"/>
    <col min="22" max="16384" width="9.33203125" style="1"/>
  </cols>
  <sheetData>
    <row r="1" spans="2:15" s="65" customFormat="1" hidden="1" x14ac:dyDescent="0.2">
      <c r="D1" s="65" t="s">
        <v>186</v>
      </c>
      <c r="F1" s="65" t="s">
        <v>187</v>
      </c>
    </row>
    <row r="2" spans="2:15" s="65" customFormat="1" hidden="1" x14ac:dyDescent="0.2">
      <c r="C2" s="65" t="s">
        <v>188</v>
      </c>
      <c r="D2" s="65" t="str">
        <f>'UniWorkforce Hourly Timesheet'!D4</f>
        <v>Georgios</v>
      </c>
      <c r="F2" s="65" t="e">
        <f>#REF!</f>
        <v>#REF!</v>
      </c>
    </row>
    <row r="3" spans="2:15" s="65" customFormat="1" hidden="1" x14ac:dyDescent="0.2">
      <c r="C3" s="65" t="s">
        <v>189</v>
      </c>
      <c r="D3" s="65" t="str">
        <f>'UniWorkforce Hourly Timesheet'!Y4</f>
        <v>Giamouridis</v>
      </c>
      <c r="F3" s="65" t="e">
        <f>#REF!</f>
        <v>#REF!</v>
      </c>
    </row>
    <row r="4" spans="2:15" s="65" customFormat="1" hidden="1" x14ac:dyDescent="0.2">
      <c r="C4" s="65" t="s">
        <v>190</v>
      </c>
      <c r="D4" s="66" t="str">
        <f>'UniWorkforce Hourly Timesheet'!D8</f>
        <v>30 May – 26 June 2022</v>
      </c>
      <c r="F4" s="66" t="e">
        <f>#REF!</f>
        <v>#REF!</v>
      </c>
    </row>
    <row r="5" spans="2:15" s="65" customFormat="1" hidden="1" x14ac:dyDescent="0.2">
      <c r="C5" s="65" t="s">
        <v>191</v>
      </c>
      <c r="D5" s="65">
        <f>'UniWorkforce Hourly Timesheet'!Y6</f>
        <v>2915413</v>
      </c>
      <c r="F5" s="65" t="e">
        <f>#REF!</f>
        <v>#REF!</v>
      </c>
    </row>
    <row r="6" spans="2:15" s="65" customFormat="1" hidden="1" x14ac:dyDescent="0.2">
      <c r="C6" s="65" t="s">
        <v>192</v>
      </c>
      <c r="D6" s="65" t="str">
        <f>'UniWorkforce Hourly Timesheet'!D10</f>
        <v xml:space="preserve">Engineering and Physical Sciences </v>
      </c>
      <c r="F6" s="65" t="e">
        <f>#REF!</f>
        <v>#REF!</v>
      </c>
    </row>
    <row r="7" spans="2:15" s="65" customFormat="1" hidden="1" x14ac:dyDescent="0.2">
      <c r="C7" s="65" t="s">
        <v>193</v>
      </c>
      <c r="D7" s="65" t="str">
        <f>'UniWorkforce Hourly Timesheet'!V10</f>
        <v xml:space="preserve">Engineering and Physical Sciences </v>
      </c>
      <c r="F7" s="65" t="e">
        <f>#REF!</f>
        <v>#REF!</v>
      </c>
    </row>
    <row r="9" spans="2:15" ht="4.5" customHeight="1" x14ac:dyDescent="0.2"/>
    <row r="10" spans="2:15" ht="4.5" customHeight="1" x14ac:dyDescent="0.2">
      <c r="B10" s="44"/>
      <c r="C10" s="62"/>
      <c r="D10" s="45"/>
      <c r="E10" s="45"/>
      <c r="F10" s="45"/>
      <c r="G10" s="45"/>
      <c r="H10" s="45"/>
      <c r="I10" s="45"/>
      <c r="J10" s="45"/>
      <c r="K10" s="45"/>
      <c r="L10" s="45"/>
      <c r="M10" s="67"/>
      <c r="N10" s="67"/>
      <c r="O10" s="46"/>
    </row>
    <row r="11" spans="2:15" x14ac:dyDescent="0.2">
      <c r="B11" s="47"/>
      <c r="C11" s="48" t="s">
        <v>52</v>
      </c>
      <c r="D11" s="617" t="str">
        <f>IF(D2&lt;&gt;"Please enter",'UniWorkforce Hourly Timesheet'!D4,IF(F2&lt;&gt;"Please enter",#REF!,"Enter details on timesheet first"))</f>
        <v>Georgios</v>
      </c>
      <c r="E11" s="617"/>
      <c r="F11" s="49"/>
      <c r="G11" s="555" t="s">
        <v>53</v>
      </c>
      <c r="H11" s="555"/>
      <c r="I11" s="555"/>
      <c r="J11" s="617" t="str">
        <f>IF(D3&lt;&gt;"Please enter",'UniWorkforce Hourly Timesheet'!Y4,IF(F3&lt;&gt;"Please enter",#REF!,"Enter details on timesheet first"))</f>
        <v>Giamouridis</v>
      </c>
      <c r="K11" s="617"/>
      <c r="L11" s="617"/>
      <c r="M11" s="68"/>
      <c r="N11" s="68"/>
      <c r="O11" s="51"/>
    </row>
    <row r="12" spans="2:15" ht="4.5" customHeight="1" x14ac:dyDescent="0.2">
      <c r="B12" s="47"/>
      <c r="C12" s="52"/>
      <c r="D12" s="50"/>
      <c r="E12" s="50"/>
      <c r="F12" s="49"/>
      <c r="G12" s="52"/>
      <c r="H12" s="52"/>
      <c r="I12" s="52"/>
      <c r="J12" s="50"/>
      <c r="K12" s="50"/>
      <c r="L12" s="50"/>
      <c r="M12" s="68"/>
      <c r="N12" s="68"/>
      <c r="O12" s="51"/>
    </row>
    <row r="13" spans="2:15" x14ac:dyDescent="0.2">
      <c r="B13" s="47"/>
      <c r="C13" s="48" t="s">
        <v>56</v>
      </c>
      <c r="D13" s="619" t="str">
        <f>IF(D4&lt;&gt;"Please select claim period",'UniWorkforce Hourly Timesheet'!D8,IF(F4&lt;&gt;"Please select claim period",#REF!,"Enter details on timesheet first"))</f>
        <v>30 May – 26 June 2022</v>
      </c>
      <c r="E13" s="619"/>
      <c r="G13" s="555" t="s">
        <v>55</v>
      </c>
      <c r="H13" s="555"/>
      <c r="I13" s="555"/>
      <c r="J13" s="618">
        <f>IF(D5&lt;&gt;0,'UniWorkforce Hourly Timesheet'!Y6,IF(F5&lt;&gt;0,#REF!,"Enter details on timesheet first"))</f>
        <v>2915413</v>
      </c>
      <c r="K13" s="618"/>
      <c r="L13" s="618"/>
      <c r="M13" s="69"/>
      <c r="N13" s="69"/>
      <c r="O13" s="51"/>
    </row>
    <row r="14" spans="2:15" ht="4.5" customHeight="1" x14ac:dyDescent="0.2">
      <c r="B14" s="47"/>
      <c r="C14" s="52"/>
      <c r="D14" s="54"/>
      <c r="E14" s="54"/>
      <c r="G14" s="52"/>
      <c r="H14" s="52"/>
      <c r="I14" s="52"/>
      <c r="J14" s="53"/>
      <c r="K14" s="53"/>
      <c r="L14" s="53"/>
      <c r="M14" s="69"/>
      <c r="N14" s="69"/>
      <c r="O14" s="51"/>
    </row>
    <row r="15" spans="2:15" ht="15" customHeight="1" x14ac:dyDescent="0.2">
      <c r="B15" s="47"/>
      <c r="C15" s="48" t="s">
        <v>59</v>
      </c>
      <c r="D15" s="617" t="str">
        <f>IF(D6&lt;&gt;"Please select faculty",'UniWorkforce Hourly Timesheet'!D10,IF(F6&lt;&gt;"Please select faculty",#REF!,"Enter details on timesheet first"))</f>
        <v xml:space="preserve">Engineering and Physical Sciences </v>
      </c>
      <c r="E15" s="617"/>
      <c r="F15" s="52"/>
      <c r="G15" s="57" t="s">
        <v>194</v>
      </c>
      <c r="H15" s="621" t="str">
        <f>IF(D7&lt;&gt;"Select faculty first",'UniWorkforce Hourly Timesheet'!V10,IF(F7&lt;&gt;"Select faculty first",#REF!,"Enter details on timesheet first"))</f>
        <v xml:space="preserve">Engineering and Physical Sciences </v>
      </c>
      <c r="I15" s="621"/>
      <c r="J15" s="621"/>
      <c r="K15" s="621"/>
      <c r="L15" s="621"/>
      <c r="M15" s="70"/>
      <c r="N15" s="70"/>
      <c r="O15" s="51"/>
    </row>
    <row r="16" spans="2:15" ht="18.75" customHeight="1" x14ac:dyDescent="0.2">
      <c r="B16" s="47"/>
      <c r="C16" s="62" t="s">
        <v>195</v>
      </c>
      <c r="D16" s="54"/>
      <c r="E16" s="54"/>
      <c r="G16" s="52"/>
      <c r="H16" s="52"/>
      <c r="I16" s="52"/>
      <c r="J16" s="52"/>
      <c r="K16" s="52"/>
      <c r="L16" s="56"/>
      <c r="M16" s="71"/>
      <c r="N16" s="71"/>
      <c r="O16" s="51"/>
    </row>
    <row r="17" spans="2:21" ht="15" customHeight="1" x14ac:dyDescent="0.2">
      <c r="B17" s="47"/>
      <c r="C17" s="48" t="s">
        <v>196</v>
      </c>
      <c r="D17" s="82" t="s">
        <v>197</v>
      </c>
      <c r="E17" s="622" t="s">
        <v>198</v>
      </c>
      <c r="F17" s="622"/>
      <c r="G17" s="622"/>
      <c r="H17" s="622"/>
      <c r="I17" s="555" t="s">
        <v>199</v>
      </c>
      <c r="J17" s="555"/>
      <c r="K17" s="48" t="s">
        <v>200</v>
      </c>
      <c r="L17" s="78" t="s">
        <v>201</v>
      </c>
      <c r="M17" s="71" t="s">
        <v>202</v>
      </c>
      <c r="N17" s="71" t="s">
        <v>203</v>
      </c>
      <c r="O17" s="51"/>
      <c r="R17" s="65" t="s">
        <v>204</v>
      </c>
    </row>
    <row r="18" spans="2:21" ht="15" customHeight="1" x14ac:dyDescent="0.2">
      <c r="B18" s="47"/>
      <c r="C18" s="63"/>
      <c r="D18" s="83" t="s">
        <v>205</v>
      </c>
      <c r="E18" s="615" t="s">
        <v>204</v>
      </c>
      <c r="F18" s="616"/>
      <c r="G18" s="616"/>
      <c r="H18" s="616"/>
      <c r="I18" s="613"/>
      <c r="J18" s="614"/>
      <c r="K18" s="79"/>
      <c r="L18" s="81">
        <f t="shared" ref="L18:L31" si="0">IF(E18&lt;&gt;$R$20,0,IF(K18&lt;=0,0,IF(K18&lt;=50,K18*0.4,(50*0.4)+((K18-50)*0.23))))</f>
        <v>0</v>
      </c>
      <c r="M18" s="72">
        <f t="shared" ref="M18:M31" si="1">IF(OR(S18=TRUE,T18=TRUE,U18=TRUE),0,IF(D18="Home to work expenses",IF(E18=$R$20,L18,I18),0))</f>
        <v>0</v>
      </c>
      <c r="N18" s="72">
        <f t="shared" ref="N18:N31" si="2">IF(OR(S18=TRUE,T18=TRUE,U18=TRUE),0,IF(D18="Other reimbursable expenses",IF(E18=$R$20,L18,I18),0))</f>
        <v>0</v>
      </c>
      <c r="O18" s="51"/>
      <c r="R18" s="65" t="s">
        <v>206</v>
      </c>
      <c r="S18" s="65" t="b">
        <f t="shared" ref="S18:S31" si="3">AND(C18="",OR(I18&lt;&gt;"",L18&lt;&gt;0))</f>
        <v>0</v>
      </c>
      <c r="T18" s="65" t="b">
        <f t="shared" ref="T18:T31" si="4">AND(OR(D18="Select category of expense...",D18=""),I18&lt;&gt;"")</f>
        <v>0</v>
      </c>
      <c r="U18" s="65" t="b">
        <f t="shared" ref="U18:U31" si="5">AND(OR(E18="Select Type of Expense...",E18=""),I18&lt;&gt;"")</f>
        <v>0</v>
      </c>
    </row>
    <row r="19" spans="2:21" ht="15" customHeight="1" x14ac:dyDescent="0.2">
      <c r="B19" s="47"/>
      <c r="C19" s="63"/>
      <c r="D19" s="83" t="s">
        <v>205</v>
      </c>
      <c r="E19" s="615" t="s">
        <v>204</v>
      </c>
      <c r="F19" s="616"/>
      <c r="G19" s="616"/>
      <c r="H19" s="616"/>
      <c r="I19" s="613"/>
      <c r="J19" s="614"/>
      <c r="K19" s="79"/>
      <c r="L19" s="81">
        <f t="shared" si="0"/>
        <v>0</v>
      </c>
      <c r="M19" s="72">
        <f t="shared" si="1"/>
        <v>0</v>
      </c>
      <c r="N19" s="72">
        <f t="shared" si="2"/>
        <v>0</v>
      </c>
      <c r="O19" s="51"/>
      <c r="R19" s="65" t="s">
        <v>207</v>
      </c>
      <c r="S19" s="65" t="b">
        <f t="shared" si="3"/>
        <v>0</v>
      </c>
      <c r="T19" s="65" t="b">
        <f t="shared" si="4"/>
        <v>0</v>
      </c>
      <c r="U19" s="65" t="b">
        <f t="shared" si="5"/>
        <v>0</v>
      </c>
    </row>
    <row r="20" spans="2:21" ht="15" customHeight="1" x14ac:dyDescent="0.2">
      <c r="B20" s="47"/>
      <c r="C20" s="63"/>
      <c r="D20" s="83" t="s">
        <v>205</v>
      </c>
      <c r="E20" s="615" t="s">
        <v>204</v>
      </c>
      <c r="F20" s="616"/>
      <c r="G20" s="616"/>
      <c r="H20" s="616"/>
      <c r="I20" s="613"/>
      <c r="J20" s="614"/>
      <c r="K20" s="79"/>
      <c r="L20" s="81">
        <f t="shared" si="0"/>
        <v>0</v>
      </c>
      <c r="M20" s="72">
        <f t="shared" si="1"/>
        <v>0</v>
      </c>
      <c r="N20" s="72">
        <f t="shared" si="2"/>
        <v>0</v>
      </c>
      <c r="O20" s="51"/>
      <c r="R20" s="65" t="s">
        <v>208</v>
      </c>
      <c r="S20" s="65" t="b">
        <f t="shared" si="3"/>
        <v>0</v>
      </c>
      <c r="T20" s="65" t="b">
        <f t="shared" si="4"/>
        <v>0</v>
      </c>
      <c r="U20" s="65" t="b">
        <f t="shared" si="5"/>
        <v>0</v>
      </c>
    </row>
    <row r="21" spans="2:21" ht="15" customHeight="1" x14ac:dyDescent="0.2">
      <c r="B21" s="47"/>
      <c r="C21" s="63"/>
      <c r="D21" s="83" t="s">
        <v>205</v>
      </c>
      <c r="E21" s="615" t="s">
        <v>204</v>
      </c>
      <c r="F21" s="616"/>
      <c r="G21" s="616"/>
      <c r="H21" s="616"/>
      <c r="I21" s="613"/>
      <c r="J21" s="614"/>
      <c r="K21" s="79"/>
      <c r="L21" s="81">
        <f t="shared" si="0"/>
        <v>0</v>
      </c>
      <c r="M21" s="72">
        <f t="shared" si="1"/>
        <v>0</v>
      </c>
      <c r="N21" s="72">
        <f t="shared" si="2"/>
        <v>0</v>
      </c>
      <c r="O21" s="51"/>
      <c r="R21" s="65" t="s">
        <v>209</v>
      </c>
      <c r="S21" s="65" t="b">
        <f t="shared" si="3"/>
        <v>0</v>
      </c>
      <c r="T21" s="65" t="b">
        <f t="shared" si="4"/>
        <v>0</v>
      </c>
      <c r="U21" s="65" t="b">
        <f t="shared" si="5"/>
        <v>0</v>
      </c>
    </row>
    <row r="22" spans="2:21" ht="15" customHeight="1" x14ac:dyDescent="0.2">
      <c r="B22" s="47"/>
      <c r="C22" s="63"/>
      <c r="D22" s="83" t="s">
        <v>205</v>
      </c>
      <c r="E22" s="615" t="s">
        <v>204</v>
      </c>
      <c r="F22" s="616"/>
      <c r="G22" s="616"/>
      <c r="H22" s="616"/>
      <c r="I22" s="613"/>
      <c r="J22" s="614"/>
      <c r="K22" s="79"/>
      <c r="L22" s="81">
        <f t="shared" si="0"/>
        <v>0</v>
      </c>
      <c r="M22" s="72">
        <f t="shared" si="1"/>
        <v>0</v>
      </c>
      <c r="N22" s="72">
        <f t="shared" si="2"/>
        <v>0</v>
      </c>
      <c r="O22" s="51"/>
      <c r="R22" s="65" t="s">
        <v>210</v>
      </c>
      <c r="S22" s="65" t="b">
        <f t="shared" si="3"/>
        <v>0</v>
      </c>
      <c r="T22" s="65" t="b">
        <f t="shared" si="4"/>
        <v>0</v>
      </c>
      <c r="U22" s="65" t="b">
        <f t="shared" si="5"/>
        <v>0</v>
      </c>
    </row>
    <row r="23" spans="2:21" ht="15" customHeight="1" x14ac:dyDescent="0.2">
      <c r="B23" s="47"/>
      <c r="C23" s="63"/>
      <c r="D23" s="83" t="s">
        <v>205</v>
      </c>
      <c r="E23" s="615" t="s">
        <v>204</v>
      </c>
      <c r="F23" s="616"/>
      <c r="G23" s="616"/>
      <c r="H23" s="616"/>
      <c r="I23" s="613"/>
      <c r="J23" s="614"/>
      <c r="K23" s="79"/>
      <c r="L23" s="81">
        <f t="shared" si="0"/>
        <v>0</v>
      </c>
      <c r="M23" s="72">
        <f t="shared" si="1"/>
        <v>0</v>
      </c>
      <c r="N23" s="72">
        <f t="shared" si="2"/>
        <v>0</v>
      </c>
      <c r="O23" s="51"/>
      <c r="R23" s="65" t="s">
        <v>211</v>
      </c>
      <c r="S23" s="65" t="b">
        <f t="shared" si="3"/>
        <v>0</v>
      </c>
      <c r="T23" s="65" t="b">
        <f t="shared" si="4"/>
        <v>0</v>
      </c>
      <c r="U23" s="65" t="b">
        <f t="shared" si="5"/>
        <v>0</v>
      </c>
    </row>
    <row r="24" spans="2:21" ht="15" customHeight="1" x14ac:dyDescent="0.2">
      <c r="B24" s="47"/>
      <c r="C24" s="63"/>
      <c r="D24" s="83" t="s">
        <v>205</v>
      </c>
      <c r="E24" s="615" t="s">
        <v>204</v>
      </c>
      <c r="F24" s="616"/>
      <c r="G24" s="616"/>
      <c r="H24" s="616"/>
      <c r="I24" s="613"/>
      <c r="J24" s="614"/>
      <c r="K24" s="79"/>
      <c r="L24" s="81">
        <f t="shared" si="0"/>
        <v>0</v>
      </c>
      <c r="M24" s="72">
        <f t="shared" si="1"/>
        <v>0</v>
      </c>
      <c r="N24" s="72">
        <f t="shared" si="2"/>
        <v>0</v>
      </c>
      <c r="O24" s="51"/>
      <c r="R24" s="65" t="s">
        <v>212</v>
      </c>
      <c r="S24" s="65" t="b">
        <f t="shared" si="3"/>
        <v>0</v>
      </c>
      <c r="T24" s="65" t="b">
        <f t="shared" si="4"/>
        <v>0</v>
      </c>
      <c r="U24" s="65" t="b">
        <f t="shared" si="5"/>
        <v>0</v>
      </c>
    </row>
    <row r="25" spans="2:21" ht="15" customHeight="1" x14ac:dyDescent="0.2">
      <c r="B25" s="47"/>
      <c r="C25" s="63"/>
      <c r="D25" s="83" t="s">
        <v>205</v>
      </c>
      <c r="E25" s="615" t="s">
        <v>204</v>
      </c>
      <c r="F25" s="616"/>
      <c r="G25" s="616"/>
      <c r="H25" s="616"/>
      <c r="I25" s="613"/>
      <c r="J25" s="614"/>
      <c r="K25" s="79"/>
      <c r="L25" s="81">
        <f t="shared" si="0"/>
        <v>0</v>
      </c>
      <c r="M25" s="72">
        <f t="shared" si="1"/>
        <v>0</v>
      </c>
      <c r="N25" s="72">
        <f t="shared" si="2"/>
        <v>0</v>
      </c>
      <c r="O25" s="51"/>
      <c r="R25" s="65" t="s">
        <v>213</v>
      </c>
      <c r="S25" s="65" t="b">
        <f t="shared" si="3"/>
        <v>0</v>
      </c>
      <c r="T25" s="65" t="b">
        <f t="shared" si="4"/>
        <v>0</v>
      </c>
      <c r="U25" s="65" t="b">
        <f t="shared" si="5"/>
        <v>0</v>
      </c>
    </row>
    <row r="26" spans="2:21" ht="15" customHeight="1" x14ac:dyDescent="0.2">
      <c r="B26" s="47"/>
      <c r="C26" s="63"/>
      <c r="D26" s="83" t="s">
        <v>205</v>
      </c>
      <c r="E26" s="615" t="s">
        <v>204</v>
      </c>
      <c r="F26" s="616"/>
      <c r="G26" s="616"/>
      <c r="H26" s="616"/>
      <c r="I26" s="613"/>
      <c r="J26" s="614"/>
      <c r="K26" s="79"/>
      <c r="L26" s="81">
        <f t="shared" si="0"/>
        <v>0</v>
      </c>
      <c r="M26" s="72">
        <f t="shared" si="1"/>
        <v>0</v>
      </c>
      <c r="N26" s="72">
        <f t="shared" si="2"/>
        <v>0</v>
      </c>
      <c r="O26" s="51"/>
      <c r="R26" s="65" t="s">
        <v>214</v>
      </c>
      <c r="S26" s="65" t="b">
        <f t="shared" si="3"/>
        <v>0</v>
      </c>
      <c r="T26" s="65" t="b">
        <f t="shared" si="4"/>
        <v>0</v>
      </c>
      <c r="U26" s="65" t="b">
        <f t="shared" si="5"/>
        <v>0</v>
      </c>
    </row>
    <row r="27" spans="2:21" ht="15" customHeight="1" x14ac:dyDescent="0.2">
      <c r="B27" s="47"/>
      <c r="C27" s="63"/>
      <c r="D27" s="83" t="s">
        <v>205</v>
      </c>
      <c r="E27" s="615" t="s">
        <v>204</v>
      </c>
      <c r="F27" s="616"/>
      <c r="G27" s="616"/>
      <c r="H27" s="616"/>
      <c r="I27" s="613"/>
      <c r="J27" s="614"/>
      <c r="K27" s="79"/>
      <c r="L27" s="81">
        <f t="shared" si="0"/>
        <v>0</v>
      </c>
      <c r="M27" s="72">
        <f t="shared" si="1"/>
        <v>0</v>
      </c>
      <c r="N27" s="72">
        <f t="shared" si="2"/>
        <v>0</v>
      </c>
      <c r="O27" s="51"/>
      <c r="R27" s="65" t="s">
        <v>215</v>
      </c>
      <c r="S27" s="65" t="b">
        <f t="shared" si="3"/>
        <v>0</v>
      </c>
      <c r="T27" s="65" t="b">
        <f t="shared" si="4"/>
        <v>0</v>
      </c>
      <c r="U27" s="65" t="b">
        <f t="shared" si="5"/>
        <v>0</v>
      </c>
    </row>
    <row r="28" spans="2:21" ht="15" customHeight="1" x14ac:dyDescent="0.2">
      <c r="B28" s="47"/>
      <c r="C28" s="63"/>
      <c r="D28" s="83" t="s">
        <v>205</v>
      </c>
      <c r="E28" s="615" t="s">
        <v>204</v>
      </c>
      <c r="F28" s="616"/>
      <c r="G28" s="616"/>
      <c r="H28" s="616"/>
      <c r="I28" s="613"/>
      <c r="J28" s="614"/>
      <c r="K28" s="79"/>
      <c r="L28" s="81">
        <f t="shared" si="0"/>
        <v>0</v>
      </c>
      <c r="M28" s="72">
        <f t="shared" si="1"/>
        <v>0</v>
      </c>
      <c r="N28" s="72">
        <f t="shared" si="2"/>
        <v>0</v>
      </c>
      <c r="O28" s="51"/>
      <c r="R28" s="65" t="s">
        <v>216</v>
      </c>
      <c r="S28" s="65" t="b">
        <f t="shared" si="3"/>
        <v>0</v>
      </c>
      <c r="T28" s="65" t="b">
        <f t="shared" si="4"/>
        <v>0</v>
      </c>
      <c r="U28" s="65" t="b">
        <f t="shared" si="5"/>
        <v>0</v>
      </c>
    </row>
    <row r="29" spans="2:21" ht="15" customHeight="1" x14ac:dyDescent="0.2">
      <c r="B29" s="47"/>
      <c r="C29" s="63"/>
      <c r="D29" s="83" t="s">
        <v>205</v>
      </c>
      <c r="E29" s="615" t="s">
        <v>204</v>
      </c>
      <c r="F29" s="616"/>
      <c r="G29" s="616"/>
      <c r="H29" s="616"/>
      <c r="I29" s="613"/>
      <c r="J29" s="614"/>
      <c r="K29" s="79"/>
      <c r="L29" s="81">
        <f t="shared" si="0"/>
        <v>0</v>
      </c>
      <c r="M29" s="72">
        <f t="shared" si="1"/>
        <v>0</v>
      </c>
      <c r="N29" s="72">
        <f t="shared" si="2"/>
        <v>0</v>
      </c>
      <c r="O29" s="51"/>
      <c r="R29" s="65" t="s">
        <v>217</v>
      </c>
      <c r="S29" s="65" t="b">
        <f t="shared" si="3"/>
        <v>0</v>
      </c>
      <c r="T29" s="65" t="b">
        <f t="shared" si="4"/>
        <v>0</v>
      </c>
      <c r="U29" s="65" t="b">
        <f t="shared" si="5"/>
        <v>0</v>
      </c>
    </row>
    <row r="30" spans="2:21" ht="15" customHeight="1" x14ac:dyDescent="0.2">
      <c r="B30" s="47"/>
      <c r="C30" s="63"/>
      <c r="D30" s="83" t="s">
        <v>205</v>
      </c>
      <c r="E30" s="615" t="s">
        <v>204</v>
      </c>
      <c r="F30" s="616"/>
      <c r="G30" s="616"/>
      <c r="H30" s="616"/>
      <c r="I30" s="613"/>
      <c r="J30" s="614"/>
      <c r="K30" s="79"/>
      <c r="L30" s="81">
        <f t="shared" si="0"/>
        <v>0</v>
      </c>
      <c r="M30" s="72">
        <f t="shared" si="1"/>
        <v>0</v>
      </c>
      <c r="N30" s="72">
        <f t="shared" si="2"/>
        <v>0</v>
      </c>
      <c r="O30" s="51"/>
      <c r="S30" s="65" t="b">
        <f t="shared" si="3"/>
        <v>0</v>
      </c>
      <c r="T30" s="65" t="b">
        <f t="shared" si="4"/>
        <v>0</v>
      </c>
      <c r="U30" s="65" t="b">
        <f t="shared" si="5"/>
        <v>0</v>
      </c>
    </row>
    <row r="31" spans="2:21" ht="15" customHeight="1" x14ac:dyDescent="0.2">
      <c r="B31" s="47"/>
      <c r="C31" s="63"/>
      <c r="D31" s="83" t="s">
        <v>205</v>
      </c>
      <c r="E31" s="615" t="s">
        <v>204</v>
      </c>
      <c r="F31" s="616"/>
      <c r="G31" s="616"/>
      <c r="H31" s="616"/>
      <c r="I31" s="613"/>
      <c r="J31" s="614"/>
      <c r="K31" s="79"/>
      <c r="L31" s="81">
        <f t="shared" si="0"/>
        <v>0</v>
      </c>
      <c r="M31" s="72">
        <f t="shared" si="1"/>
        <v>0</v>
      </c>
      <c r="N31" s="72">
        <f t="shared" si="2"/>
        <v>0</v>
      </c>
      <c r="O31" s="51"/>
      <c r="S31" s="65" t="b">
        <f t="shared" si="3"/>
        <v>0</v>
      </c>
      <c r="T31" s="65" t="b">
        <f t="shared" si="4"/>
        <v>0</v>
      </c>
      <c r="U31" s="65" t="b">
        <f t="shared" si="5"/>
        <v>0</v>
      </c>
    </row>
    <row r="32" spans="2:21" ht="4.5" customHeight="1" x14ac:dyDescent="0.2">
      <c r="B32" s="47"/>
      <c r="M32" s="73"/>
      <c r="N32" s="73"/>
      <c r="O32" s="51"/>
    </row>
    <row r="33" spans="2:19" ht="15" customHeight="1" x14ac:dyDescent="0.2">
      <c r="B33" s="47"/>
      <c r="C33" s="610" t="str">
        <f>IF(S35=TRUE,"                    ERROR - Incomplete claim form
                    Expenses will not be processed unless all sections complete","")</f>
        <v/>
      </c>
      <c r="D33" s="610"/>
      <c r="E33" s="610"/>
      <c r="F33" s="610"/>
      <c r="G33" s="610"/>
      <c r="H33" s="610"/>
      <c r="I33" s="611" t="s">
        <v>218</v>
      </c>
      <c r="J33" s="612"/>
      <c r="K33" s="612"/>
      <c r="L33" s="80">
        <f>SUM(M18:M31)</f>
        <v>0</v>
      </c>
      <c r="O33" s="51"/>
    </row>
    <row r="34" spans="2:19" ht="4.5" customHeight="1" x14ac:dyDescent="0.2">
      <c r="B34" s="47"/>
      <c r="C34" s="610"/>
      <c r="D34" s="610"/>
      <c r="E34" s="610"/>
      <c r="F34" s="610"/>
      <c r="G34" s="610"/>
      <c r="H34" s="610"/>
      <c r="I34" s="52"/>
      <c r="J34" s="52"/>
      <c r="K34" s="52"/>
      <c r="M34" s="74"/>
      <c r="N34" s="75"/>
      <c r="O34" s="64"/>
      <c r="P34" s="55"/>
    </row>
    <row r="35" spans="2:19" x14ac:dyDescent="0.2">
      <c r="B35" s="47"/>
      <c r="C35" s="610"/>
      <c r="D35" s="610"/>
      <c r="E35" s="610"/>
      <c r="F35" s="610"/>
      <c r="G35" s="610"/>
      <c r="H35" s="610"/>
      <c r="I35" s="611" t="s">
        <v>219</v>
      </c>
      <c r="J35" s="612"/>
      <c r="K35" s="612"/>
      <c r="L35" s="80">
        <f>SUM(N18:N31)</f>
        <v>0</v>
      </c>
      <c r="M35" s="73"/>
      <c r="N35" s="73"/>
      <c r="O35" s="51"/>
      <c r="S35" s="65" t="b">
        <f>IF(COUNTIFS($S$18:$U$31,TRUE)&gt;0,TRUE,FALSE)</f>
        <v>0</v>
      </c>
    </row>
    <row r="36" spans="2:19" ht="4.5" customHeight="1" x14ac:dyDescent="0.2">
      <c r="B36" s="58"/>
      <c r="C36" s="59"/>
      <c r="D36" s="59"/>
      <c r="E36" s="59"/>
      <c r="F36" s="59"/>
      <c r="G36" s="59"/>
      <c r="H36" s="59"/>
      <c r="I36" s="59"/>
      <c r="J36" s="59"/>
      <c r="K36" s="59"/>
      <c r="L36" s="59"/>
      <c r="M36" s="76"/>
      <c r="N36" s="76"/>
      <c r="O36" s="60"/>
    </row>
    <row r="37" spans="2:19" ht="95.25" customHeight="1" x14ac:dyDescent="0.2">
      <c r="B37" s="620" t="s">
        <v>220</v>
      </c>
      <c r="C37" s="620"/>
      <c r="D37" s="620"/>
      <c r="E37" s="620"/>
      <c r="F37" s="620"/>
      <c r="G37" s="620"/>
      <c r="H37" s="620"/>
      <c r="I37" s="620"/>
      <c r="J37" s="620"/>
      <c r="K37" s="620"/>
      <c r="L37" s="620"/>
      <c r="M37" s="620"/>
      <c r="N37" s="620"/>
      <c r="O37" s="620"/>
    </row>
  </sheetData>
  <sheetProtection algorithmName="SHA-512" hashValue="iCNoZEoF9RAghca3lrCDP1LuqyvGEdlX/KmbTMjSYZqp4QFd+RchdxHeLt+IMPrGtLBKFJ4QwiQbkUQgHMp+6Q==" saltValue="GDQda4pj2oQAZV+Wa7QTkQ==" spinCount="100000" sheet="1" selectLockedCells="1"/>
  <sortState xmlns:xlrd2="http://schemas.microsoft.com/office/spreadsheetml/2017/richdata2" ref="R12:R16">
    <sortCondition ref="R10:R14"/>
  </sortState>
  <mergeCells count="42">
    <mergeCell ref="B37:O37"/>
    <mergeCell ref="D15:E15"/>
    <mergeCell ref="H15:L15"/>
    <mergeCell ref="E17:H17"/>
    <mergeCell ref="I17:J17"/>
    <mergeCell ref="I30:J30"/>
    <mergeCell ref="I28:J28"/>
    <mergeCell ref="I26:J26"/>
    <mergeCell ref="E20:H20"/>
    <mergeCell ref="E21:H21"/>
    <mergeCell ref="E22:H22"/>
    <mergeCell ref="I18:J18"/>
    <mergeCell ref="I19:J19"/>
    <mergeCell ref="I20:J20"/>
    <mergeCell ref="E19:H19"/>
    <mergeCell ref="E30:H30"/>
    <mergeCell ref="J11:L11"/>
    <mergeCell ref="G13:I13"/>
    <mergeCell ref="J13:L13"/>
    <mergeCell ref="D13:E13"/>
    <mergeCell ref="I29:J29"/>
    <mergeCell ref="D11:E11"/>
    <mergeCell ref="E23:H23"/>
    <mergeCell ref="E24:H24"/>
    <mergeCell ref="E18:H18"/>
    <mergeCell ref="G11:I11"/>
    <mergeCell ref="I24:J24"/>
    <mergeCell ref="I22:J22"/>
    <mergeCell ref="I21:J21"/>
    <mergeCell ref="I23:J23"/>
    <mergeCell ref="I25:J25"/>
    <mergeCell ref="I27:J27"/>
    <mergeCell ref="E25:H25"/>
    <mergeCell ref="E26:H26"/>
    <mergeCell ref="E27:H27"/>
    <mergeCell ref="E28:H28"/>
    <mergeCell ref="E29:H29"/>
    <mergeCell ref="C33:H35"/>
    <mergeCell ref="I33:K33"/>
    <mergeCell ref="I35:K35"/>
    <mergeCell ref="I31:J31"/>
    <mergeCell ref="E31:H31"/>
  </mergeCells>
  <conditionalFormatting sqref="I18:J31">
    <cfRule type="expression" dxfId="14" priority="49">
      <formula>E18=$R$20</formula>
    </cfRule>
  </conditionalFormatting>
  <conditionalFormatting sqref="K18:K31">
    <cfRule type="expression" dxfId="13" priority="50">
      <formula>AND(E18&lt;&gt;$R$20,E18&lt;&gt;"")</formula>
    </cfRule>
  </conditionalFormatting>
  <conditionalFormatting sqref="L18:L31">
    <cfRule type="expression" dxfId="12" priority="111">
      <formula>AND(E18&lt;&gt;$R$20,E18&lt;&gt;"")</formula>
    </cfRule>
    <cfRule type="cellIs" dxfId="11" priority="112" operator="equal">
      <formula>0</formula>
    </cfRule>
  </conditionalFormatting>
  <conditionalFormatting sqref="D18:D31">
    <cfRule type="cellIs" dxfId="10" priority="3" operator="equal">
      <formula>"Select category of expense..."</formula>
    </cfRule>
  </conditionalFormatting>
  <conditionalFormatting sqref="D18:D31">
    <cfRule type="expression" dxfId="9" priority="2">
      <formula>$T18=TRUE</formula>
    </cfRule>
  </conditionalFormatting>
  <conditionalFormatting sqref="E18:E31">
    <cfRule type="expression" dxfId="8" priority="4">
      <formula>$U18=TRUE</formula>
    </cfRule>
    <cfRule type="cellIs" dxfId="7" priority="5" operator="equal">
      <formula>"Select type of expense..."</formula>
    </cfRule>
  </conditionalFormatting>
  <conditionalFormatting sqref="C18:C31">
    <cfRule type="expression" dxfId="6" priority="1">
      <formula>$S18=TRUE</formula>
    </cfRule>
  </conditionalFormatting>
  <conditionalFormatting sqref="C33">
    <cfRule type="containsText" dxfId="5" priority="113" operator="containsText" text="error">
      <formula>NOT(ISERROR(SEARCH("error",C33)))</formula>
    </cfRule>
  </conditionalFormatting>
  <conditionalFormatting sqref="L33">
    <cfRule type="expression" dxfId="4" priority="114">
      <formula>$C$33&lt;&gt;""</formula>
    </cfRule>
  </conditionalFormatting>
  <conditionalFormatting sqref="L35">
    <cfRule type="expression" dxfId="3" priority="217">
      <formula>$C$33&lt;&gt;""</formula>
    </cfRule>
  </conditionalFormatting>
  <dataValidations count="2">
    <dataValidation type="list" allowBlank="1" showInputMessage="1" showErrorMessage="1" sqref="D18:D31" xr:uid="{00000000-0002-0000-0400-000000000000}">
      <formula1>"Select category of expense...,Home to work expenses,Other reimbursable expenses"</formula1>
    </dataValidation>
    <dataValidation type="list" allowBlank="1" showInputMessage="1" showErrorMessage="1" sqref="E18:H31" xr:uid="{00000000-0002-0000-0400-000001000000}">
      <formula1>$R$17:$R$29</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C18:C31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H19"/>
  <sheetViews>
    <sheetView showGridLines="0" showRowColHeaders="0" zoomScale="90" zoomScaleNormal="90" workbookViewId="0">
      <selection activeCell="E7" sqref="E7"/>
    </sheetView>
  </sheetViews>
  <sheetFormatPr baseColWidth="10" defaultColWidth="9.33203125" defaultRowHeight="15" x14ac:dyDescent="0.2"/>
  <cols>
    <col min="1" max="2" width="1.5" style="84" customWidth="1"/>
    <col min="3" max="3" width="2.33203125" style="84" customWidth="1"/>
    <col min="4" max="6" width="28.33203125" style="84" customWidth="1"/>
    <col min="7" max="7" width="17.33203125" style="84" customWidth="1"/>
    <col min="8" max="8" width="1.5" style="84" customWidth="1"/>
    <col min="9" max="16384" width="9.33203125" style="84"/>
  </cols>
  <sheetData>
    <row r="1" spans="1:8" ht="4.5" customHeight="1" x14ac:dyDescent="0.2">
      <c r="B1" s="85"/>
      <c r="C1" s="85"/>
      <c r="D1" s="85"/>
      <c r="E1" s="85"/>
      <c r="F1" s="85"/>
      <c r="G1" s="85"/>
      <c r="H1" s="85"/>
    </row>
    <row r="2" spans="1:8" ht="4.5" customHeight="1" x14ac:dyDescent="0.2">
      <c r="A2" s="86"/>
      <c r="B2" s="110"/>
      <c r="C2" s="111"/>
      <c r="D2" s="111"/>
      <c r="E2" s="111"/>
      <c r="F2" s="111"/>
      <c r="G2" s="111"/>
      <c r="H2" s="112"/>
    </row>
    <row r="3" spans="1:8" x14ac:dyDescent="0.2">
      <c r="A3" s="86"/>
      <c r="B3" s="87"/>
      <c r="C3" s="629" t="s">
        <v>221</v>
      </c>
      <c r="D3" s="610"/>
      <c r="E3" s="610"/>
      <c r="F3" s="610"/>
      <c r="G3" s="630"/>
      <c r="H3" s="90"/>
    </row>
    <row r="4" spans="1:8" x14ac:dyDescent="0.2">
      <c r="A4" s="86"/>
      <c r="B4" s="87"/>
      <c r="C4" s="378" t="s">
        <v>222</v>
      </c>
      <c r="D4" s="378"/>
      <c r="E4" s="378"/>
      <c r="F4" s="378"/>
      <c r="G4" s="378"/>
      <c r="H4" s="90"/>
    </row>
    <row r="5" spans="1:8" x14ac:dyDescent="0.2">
      <c r="A5" s="86"/>
      <c r="B5" s="87"/>
      <c r="C5" s="378"/>
      <c r="D5" s="378"/>
      <c r="E5" s="378"/>
      <c r="F5" s="378"/>
      <c r="G5" s="378"/>
      <c r="H5" s="90"/>
    </row>
    <row r="6" spans="1:8" ht="4.5" customHeight="1" x14ac:dyDescent="0.2">
      <c r="A6" s="86"/>
      <c r="B6" s="87"/>
      <c r="C6" s="113"/>
      <c r="D6" s="114"/>
      <c r="E6"/>
      <c r="F6" s="1"/>
      <c r="G6" s="1"/>
      <c r="H6" s="90"/>
    </row>
    <row r="7" spans="1:8" x14ac:dyDescent="0.2">
      <c r="A7" s="86"/>
      <c r="B7" s="91"/>
      <c r="C7" s="611" t="s">
        <v>223</v>
      </c>
      <c r="D7" s="626"/>
      <c r="E7" s="107"/>
      <c r="F7" s="1"/>
      <c r="G7" s="1"/>
      <c r="H7" s="92"/>
    </row>
    <row r="8" spans="1:8" ht="4.5" customHeight="1" x14ac:dyDescent="0.2">
      <c r="A8" s="86"/>
      <c r="B8" s="91"/>
      <c r="C8" s="1"/>
      <c r="D8" s="52"/>
      <c r="E8" s="93"/>
      <c r="F8" s="94"/>
      <c r="G8" s="94"/>
      <c r="H8" s="95"/>
    </row>
    <row r="9" spans="1:8" x14ac:dyDescent="0.2">
      <c r="A9" s="86"/>
      <c r="B9" s="91"/>
      <c r="C9" s="611" t="s">
        <v>224</v>
      </c>
      <c r="D9" s="626"/>
      <c r="E9" s="421"/>
      <c r="F9" s="422"/>
      <c r="G9" s="423"/>
      <c r="H9" s="92"/>
    </row>
    <row r="10" spans="1:8" ht="4.5" customHeight="1" x14ac:dyDescent="0.2">
      <c r="A10" s="86"/>
      <c r="B10" s="91"/>
      <c r="C10" s="1"/>
      <c r="D10" s="106"/>
      <c r="E10" s="89"/>
      <c r="F10" s="89"/>
      <c r="G10" s="89"/>
      <c r="H10" s="96"/>
    </row>
    <row r="11" spans="1:8" ht="25" customHeight="1" x14ac:dyDescent="0.2">
      <c r="A11" s="86"/>
      <c r="B11" s="91"/>
      <c r="C11" s="98" t="s">
        <v>17</v>
      </c>
      <c r="D11" s="627" t="s">
        <v>225</v>
      </c>
      <c r="E11" s="627"/>
      <c r="F11" s="628"/>
      <c r="G11" s="108" t="s">
        <v>226</v>
      </c>
      <c r="H11" s="109"/>
    </row>
    <row r="12" spans="1:8" ht="4.5" customHeight="1" x14ac:dyDescent="0.2">
      <c r="A12" s="86"/>
      <c r="B12" s="91"/>
      <c r="C12" s="55"/>
      <c r="D12" s="99"/>
      <c r="E12" s="99"/>
      <c r="F12" s="99"/>
      <c r="G12" s="88"/>
      <c r="H12" s="90"/>
    </row>
    <row r="13" spans="1:8" ht="25" customHeight="1" x14ac:dyDescent="0.2">
      <c r="A13" s="86"/>
      <c r="B13" s="91"/>
      <c r="C13" s="98" t="s">
        <v>17</v>
      </c>
      <c r="D13" s="627" t="s">
        <v>227</v>
      </c>
      <c r="E13" s="627"/>
      <c r="F13" s="628"/>
      <c r="G13" s="108" t="s">
        <v>226</v>
      </c>
      <c r="H13" s="92"/>
    </row>
    <row r="14" spans="1:8" ht="4.5" customHeight="1" x14ac:dyDescent="0.2">
      <c r="A14" s="86"/>
      <c r="B14" s="91"/>
      <c r="C14" s="55"/>
      <c r="D14" s="99"/>
      <c r="E14" s="99"/>
      <c r="F14" s="99"/>
      <c r="H14" s="92"/>
    </row>
    <row r="15" spans="1:8" ht="25" customHeight="1" x14ac:dyDescent="0.2">
      <c r="A15" s="86"/>
      <c r="B15" s="91"/>
      <c r="C15" s="98" t="s">
        <v>17</v>
      </c>
      <c r="D15" s="627" t="s">
        <v>228</v>
      </c>
      <c r="E15" s="627"/>
      <c r="F15" s="628"/>
      <c r="G15" s="108" t="s">
        <v>226</v>
      </c>
      <c r="H15" s="92"/>
    </row>
    <row r="16" spans="1:8" ht="4.5" customHeight="1" x14ac:dyDescent="0.2">
      <c r="A16" s="86"/>
      <c r="B16" s="91"/>
      <c r="C16" s="1"/>
      <c r="D16" s="99"/>
      <c r="E16" s="99"/>
      <c r="F16" s="99"/>
      <c r="G16" s="97"/>
      <c r="H16" s="92"/>
    </row>
    <row r="17" spans="1:8" x14ac:dyDescent="0.2">
      <c r="A17" s="86"/>
      <c r="B17" s="91"/>
      <c r="C17" s="631" t="s">
        <v>229</v>
      </c>
      <c r="D17" s="632"/>
      <c r="E17" s="632"/>
      <c r="F17" s="632"/>
      <c r="G17" s="633"/>
      <c r="H17" s="92"/>
    </row>
    <row r="18" spans="1:8" ht="83.25" customHeight="1" x14ac:dyDescent="0.2">
      <c r="A18" s="86"/>
      <c r="B18" s="100"/>
      <c r="C18" s="623"/>
      <c r="D18" s="624"/>
      <c r="E18" s="624"/>
      <c r="F18" s="624"/>
      <c r="G18" s="625"/>
      <c r="H18" s="101"/>
    </row>
    <row r="19" spans="1:8" ht="4.5" customHeight="1" x14ac:dyDescent="0.2">
      <c r="A19" s="86"/>
      <c r="B19" s="102"/>
      <c r="C19" s="103"/>
      <c r="D19" s="104"/>
      <c r="E19" s="104"/>
      <c r="F19" s="104"/>
      <c r="G19" s="104"/>
      <c r="H19" s="105"/>
    </row>
  </sheetData>
  <sheetProtection algorithmName="SHA-512" hashValue="N7yHI86Tx/m7lVI2F6LoqAoneE8Tr7r1AWATfX6R/U5y5UJZwsRyR3fxTA0pi0iJjeDdjEJEGkFTsKLifv6XCg==" saltValue="Z1KRkf9pgexXsvWL4TXlow==" spinCount="100000" sheet="1" selectLockedCells="1"/>
  <mergeCells count="10">
    <mergeCell ref="C7:D7"/>
    <mergeCell ref="C4:G5"/>
    <mergeCell ref="C3:G3"/>
    <mergeCell ref="D15:F15"/>
    <mergeCell ref="C17:G17"/>
    <mergeCell ref="C18:G18"/>
    <mergeCell ref="C9:D9"/>
    <mergeCell ref="E9:G9"/>
    <mergeCell ref="D11:F11"/>
    <mergeCell ref="D13:F1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E39"/>
  <sheetViews>
    <sheetView showRowColHeaders="0" zoomScale="90" zoomScaleNormal="90" workbookViewId="0"/>
  </sheetViews>
  <sheetFormatPr baseColWidth="10" defaultColWidth="9.33203125" defaultRowHeight="15" x14ac:dyDescent="0.2"/>
  <cols>
    <col min="1" max="1" width="3.5" style="1" customWidth="1"/>
    <col min="2" max="2" width="31.33203125" style="1" customWidth="1"/>
    <col min="3" max="5" width="21.5" style="1" customWidth="1"/>
    <col min="6" max="16384" width="9.33203125" style="1"/>
  </cols>
  <sheetData>
    <row r="2" spans="2:5" ht="16" x14ac:dyDescent="0.2">
      <c r="B2" s="634" t="s">
        <v>230</v>
      </c>
      <c r="C2" s="634"/>
      <c r="D2" s="634"/>
      <c r="E2" s="634"/>
    </row>
    <row r="3" spans="2:5" ht="4.5" customHeight="1" x14ac:dyDescent="0.2">
      <c r="B3" s="6"/>
    </row>
    <row r="4" spans="2:5" x14ac:dyDescent="0.2">
      <c r="B4" s="636" t="s">
        <v>231</v>
      </c>
      <c r="C4" s="636"/>
      <c r="D4" s="636"/>
      <c r="E4" s="636"/>
    </row>
    <row r="5" spans="2:5" x14ac:dyDescent="0.2">
      <c r="B5" s="636"/>
      <c r="C5" s="636"/>
      <c r="D5" s="636"/>
      <c r="E5" s="636"/>
    </row>
    <row r="6" spans="2:5" x14ac:dyDescent="0.2">
      <c r="B6" s="636"/>
      <c r="C6" s="636"/>
      <c r="D6" s="636"/>
      <c r="E6" s="636"/>
    </row>
    <row r="7" spans="2:5" ht="4.5" customHeight="1" x14ac:dyDescent="0.2">
      <c r="B7" s="7"/>
    </row>
    <row r="8" spans="2:5" ht="32" x14ac:dyDescent="0.2">
      <c r="B8" s="115" t="s">
        <v>232</v>
      </c>
      <c r="C8" s="115" t="s">
        <v>233</v>
      </c>
      <c r="D8" s="115" t="s">
        <v>234</v>
      </c>
      <c r="E8" s="115" t="s">
        <v>235</v>
      </c>
    </row>
    <row r="9" spans="2:5" ht="24.75" customHeight="1" x14ac:dyDescent="0.2">
      <c r="B9" s="116" t="s">
        <v>236</v>
      </c>
      <c r="C9" s="635" t="s">
        <v>237</v>
      </c>
      <c r="D9" s="117">
        <v>44659</v>
      </c>
      <c r="E9" s="117">
        <v>44680</v>
      </c>
    </row>
    <row r="10" spans="2:5" ht="24.75" customHeight="1" x14ac:dyDescent="0.2">
      <c r="B10" s="315" t="s">
        <v>57</v>
      </c>
      <c r="C10" s="635"/>
      <c r="D10" s="314">
        <v>44690</v>
      </c>
      <c r="E10" s="314">
        <v>44712</v>
      </c>
    </row>
    <row r="11" spans="2:5" ht="24.75" customHeight="1" x14ac:dyDescent="0.2">
      <c r="B11" s="116" t="s">
        <v>238</v>
      </c>
      <c r="C11" s="635"/>
      <c r="D11" s="117">
        <v>44721</v>
      </c>
      <c r="E11" s="117">
        <v>44742</v>
      </c>
    </row>
    <row r="12" spans="2:5" ht="24.75" customHeight="1" x14ac:dyDescent="0.2">
      <c r="B12" s="315" t="s">
        <v>239</v>
      </c>
      <c r="C12" s="635"/>
      <c r="D12" s="314">
        <v>44753</v>
      </c>
      <c r="E12" s="314">
        <v>44771</v>
      </c>
    </row>
    <row r="13" spans="2:5" ht="24.75" customHeight="1" x14ac:dyDescent="0.2">
      <c r="B13" s="116" t="s">
        <v>240</v>
      </c>
      <c r="C13" s="635"/>
      <c r="D13" s="117">
        <v>44782</v>
      </c>
      <c r="E13" s="117">
        <v>44804</v>
      </c>
    </row>
    <row r="14" spans="2:5" ht="24.75" customHeight="1" x14ac:dyDescent="0.2">
      <c r="B14" s="315" t="s">
        <v>241</v>
      </c>
      <c r="C14" s="635"/>
      <c r="D14" s="314">
        <v>44813</v>
      </c>
      <c r="E14" s="314">
        <v>44834</v>
      </c>
    </row>
    <row r="15" spans="2:5" ht="24.75" customHeight="1" x14ac:dyDescent="0.2">
      <c r="B15" s="116" t="s">
        <v>242</v>
      </c>
      <c r="C15" s="635"/>
      <c r="D15" s="117">
        <v>44845</v>
      </c>
      <c r="E15" s="117">
        <v>44865</v>
      </c>
    </row>
    <row r="16" spans="2:5" ht="24.75" customHeight="1" x14ac:dyDescent="0.2">
      <c r="B16" s="315" t="s">
        <v>243</v>
      </c>
      <c r="C16" s="635"/>
      <c r="D16" s="314">
        <v>44874</v>
      </c>
      <c r="E16" s="314">
        <v>44895</v>
      </c>
    </row>
    <row r="17" spans="2:5" ht="24.75" customHeight="1" x14ac:dyDescent="0.2">
      <c r="B17" s="116" t="s">
        <v>244</v>
      </c>
      <c r="C17" s="635"/>
      <c r="D17" s="117">
        <v>44904</v>
      </c>
      <c r="E17" s="117">
        <v>44916</v>
      </c>
    </row>
    <row r="18" spans="2:5" ht="24.75" customHeight="1" x14ac:dyDescent="0.2">
      <c r="B18" s="315" t="s">
        <v>245</v>
      </c>
      <c r="C18" s="635"/>
      <c r="D18" s="314">
        <v>44935</v>
      </c>
      <c r="E18" s="314">
        <v>44957</v>
      </c>
    </row>
    <row r="19" spans="2:5" ht="24.75" customHeight="1" x14ac:dyDescent="0.2">
      <c r="B19" s="116" t="s">
        <v>246</v>
      </c>
      <c r="C19" s="635"/>
      <c r="D19" s="117">
        <v>44966</v>
      </c>
      <c r="E19" s="117">
        <v>44985</v>
      </c>
    </row>
    <row r="20" spans="2:5" ht="24.75" customHeight="1" x14ac:dyDescent="0.2">
      <c r="B20" s="315" t="s">
        <v>247</v>
      </c>
      <c r="C20" s="635"/>
      <c r="D20" s="314">
        <v>45269</v>
      </c>
      <c r="E20" s="314">
        <v>45016</v>
      </c>
    </row>
    <row r="21" spans="2:5" ht="16" x14ac:dyDescent="0.2">
      <c r="B21" s="22"/>
      <c r="C21" s="23"/>
      <c r="D21" s="24"/>
      <c r="E21" s="24"/>
    </row>
    <row r="22" spans="2:5" ht="16" x14ac:dyDescent="0.2">
      <c r="B22" s="22"/>
      <c r="C22" s="23"/>
      <c r="D22" s="24"/>
      <c r="E22" s="24"/>
    </row>
    <row r="23" spans="2:5" ht="16" x14ac:dyDescent="0.2">
      <c r="B23" s="22"/>
      <c r="C23" s="23"/>
      <c r="D23" s="24"/>
      <c r="E23" s="24"/>
    </row>
    <row r="24" spans="2:5" ht="16" x14ac:dyDescent="0.2">
      <c r="B24" s="22"/>
      <c r="C24" s="23"/>
      <c r="D24" s="24"/>
      <c r="E24" s="24"/>
    </row>
    <row r="25" spans="2:5" x14ac:dyDescent="0.2">
      <c r="B25" s="5"/>
    </row>
    <row r="26" spans="2:5" x14ac:dyDescent="0.2">
      <c r="C26" s="18"/>
      <c r="D26" s="18"/>
      <c r="E26" s="18"/>
    </row>
    <row r="27" spans="2:5" x14ac:dyDescent="0.2">
      <c r="B27" s="18"/>
      <c r="C27" s="18"/>
      <c r="D27" s="18"/>
      <c r="E27" s="18"/>
    </row>
    <row r="38" spans="2:2" x14ac:dyDescent="0.2">
      <c r="B38" s="5"/>
    </row>
    <row r="39" spans="2:2" x14ac:dyDescent="0.2">
      <c r="B39" s="5"/>
    </row>
  </sheetData>
  <sheetProtection algorithmName="SHA-512" hashValue="J4PnmjxGT4vESTA0zl2w24kVii1PhUe1o0M/GzLV6+/kDdH5CUPz/sR6QlOdRSGmYaHDr2gDZS9sY3K9xDql6w==" saltValue="o5B3aX9l9ald3FBn29sdLg==" spinCount="100000" sheet="1" objects="1" scenarios="1"/>
  <mergeCells count="3">
    <mergeCell ref="B2:E2"/>
    <mergeCell ref="C9:C20"/>
    <mergeCell ref="B4:E6"/>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showRowColHeaders="0" zoomScale="90" zoomScaleNormal="90" workbookViewId="0"/>
  </sheetViews>
  <sheetFormatPr baseColWidth="10" defaultColWidth="9.33203125" defaultRowHeight="15" x14ac:dyDescent="0.2"/>
  <cols>
    <col min="1" max="1" width="10" bestFit="1" customWidth="1"/>
    <col min="2" max="3" width="14.33203125" customWidth="1"/>
    <col min="4" max="4" width="12.33203125" bestFit="1" customWidth="1"/>
    <col min="5" max="6" width="10.6640625" customWidth="1"/>
    <col min="7" max="7" width="11.33203125" bestFit="1" customWidth="1"/>
    <col min="8" max="38" width="7.6640625" customWidth="1"/>
  </cols>
  <sheetData>
    <row r="1" spans="1:38" s="313" customFormat="1" ht="32" x14ac:dyDescent="0.2">
      <c r="A1" s="361" t="s">
        <v>248</v>
      </c>
      <c r="B1" s="356"/>
      <c r="C1" s="20" t="str">
        <f ca="1">IF('UniWorkforce Hourly Timesheet'!AO4&lt;&gt;"[Warning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6"/>
      <c r="E1" s="356"/>
      <c r="F1" s="357"/>
      <c r="G1" s="25"/>
      <c r="H1" s="356"/>
      <c r="I1" s="356"/>
      <c r="J1" s="356"/>
      <c r="K1" s="356"/>
      <c r="L1" s="356"/>
      <c r="M1" s="356"/>
      <c r="N1" s="356"/>
      <c r="O1" s="356"/>
      <c r="P1" s="356"/>
      <c r="Q1" s="356"/>
      <c r="R1" s="26"/>
      <c r="S1" s="26"/>
      <c r="T1" s="356"/>
      <c r="U1" s="356"/>
      <c r="V1" s="356"/>
      <c r="W1" s="21" t="s">
        <v>249</v>
      </c>
      <c r="X1" s="356"/>
      <c r="Y1" s="637">
        <f>SUM(H3:AL3)</f>
        <v>270.76</v>
      </c>
      <c r="Z1" s="637"/>
      <c r="AA1" s="356"/>
      <c r="AB1" s="356"/>
      <c r="AC1" s="356"/>
      <c r="AD1" s="356"/>
      <c r="AE1" s="356"/>
      <c r="AF1" s="356"/>
      <c r="AG1" s="356"/>
      <c r="AH1" s="356"/>
      <c r="AI1" s="356"/>
      <c r="AJ1" s="356"/>
      <c r="AK1" s="356"/>
      <c r="AL1" s="356"/>
    </row>
    <row r="2" spans="1:38" hidden="1" x14ac:dyDescent="0.2">
      <c r="G2" s="161"/>
    </row>
    <row r="3" spans="1:38" hidden="1" x14ac:dyDescent="0.2">
      <c r="B3" s="161">
        <f>ROUND(Y1-'UniWorkforce Hourly Timesheet'!AF111,0)</f>
        <v>0</v>
      </c>
      <c r="H3" s="161">
        <f>SUM(H4:H99)</f>
        <v>0</v>
      </c>
      <c r="I3" s="161"/>
      <c r="J3" s="161">
        <f>SUM(J4:J99)</f>
        <v>0</v>
      </c>
      <c r="K3" s="161"/>
      <c r="L3" s="161">
        <f>SUM(L4:L99)</f>
        <v>0</v>
      </c>
      <c r="M3" s="161"/>
      <c r="N3" s="161">
        <f>SUM(N4:N99)</f>
        <v>0</v>
      </c>
      <c r="O3" s="161"/>
      <c r="P3" s="161">
        <f>SUM(P4:P99)</f>
        <v>0</v>
      </c>
      <c r="Q3" s="161"/>
      <c r="R3" s="161">
        <f>SUM(R4:R99)</f>
        <v>0</v>
      </c>
      <c r="S3" s="161"/>
      <c r="T3" s="161">
        <f>SUM(T4:T99)</f>
        <v>0</v>
      </c>
      <c r="U3" s="161"/>
      <c r="V3" s="161">
        <f>SUM(V4:V99)</f>
        <v>0</v>
      </c>
      <c r="W3" s="161"/>
      <c r="X3" s="161">
        <f>SUM(X4:X99)</f>
        <v>0</v>
      </c>
      <c r="Y3" s="161"/>
      <c r="Z3" s="161">
        <f>SUM(Z4:Z99)</f>
        <v>0</v>
      </c>
      <c r="AA3" s="161"/>
      <c r="AB3" s="161">
        <f>SUM(AB4:AB99)</f>
        <v>231.2</v>
      </c>
      <c r="AC3" s="161"/>
      <c r="AD3" s="161">
        <f>SUM(AD4:AD99)</f>
        <v>0</v>
      </c>
      <c r="AE3" s="161"/>
      <c r="AF3" s="161">
        <f>SUM(AF4:AF99)</f>
        <v>0</v>
      </c>
      <c r="AG3" s="161"/>
      <c r="AH3" s="161">
        <f>SUM(AH4:AH99)</f>
        <v>0</v>
      </c>
      <c r="AI3" s="161"/>
      <c r="AJ3" s="161">
        <f>SUM(AJ4:AJ99)</f>
        <v>39.56</v>
      </c>
      <c r="AK3" s="161">
        <f>SUM(AK4:AK99)</f>
        <v>0</v>
      </c>
      <c r="AL3" s="161">
        <f>SUM(AL4:AL99)</f>
        <v>0</v>
      </c>
    </row>
    <row r="4" spans="1:38" hidden="1" x14ac:dyDescent="0.2">
      <c r="H4" s="161">
        <f>ROUND(IFERROR(H104*I104,0),2)</f>
        <v>0</v>
      </c>
      <c r="I4" s="161"/>
      <c r="J4" s="161">
        <f>ROUND(IFERROR(J104*K104,0),2)</f>
        <v>0</v>
      </c>
      <c r="K4" s="161"/>
      <c r="L4" s="161">
        <f t="shared" ref="L4:L35" si="0">ROUND(IFERROR(L104*M104,0),2)</f>
        <v>0</v>
      </c>
      <c r="M4" s="161"/>
      <c r="N4" s="161">
        <f t="shared" ref="N4:N35" si="1">ROUND(IFERROR(N104*O104,0),2)</f>
        <v>0</v>
      </c>
      <c r="O4" s="161"/>
      <c r="P4" s="161">
        <f t="shared" ref="P4:P35" si="2">ROUND(IFERROR(P104*Q104,0),2)</f>
        <v>0</v>
      </c>
      <c r="Q4" s="161"/>
      <c r="R4" s="161">
        <f t="shared" ref="R4:R35" si="3">ROUND(IFERROR(R104*S104,0),2)</f>
        <v>0</v>
      </c>
      <c r="S4" s="161"/>
      <c r="T4" s="161">
        <f t="shared" ref="T4:T35" si="4">ROUND(IFERROR(T104*U104,0),2)</f>
        <v>0</v>
      </c>
      <c r="U4" s="161"/>
      <c r="V4" s="161">
        <f t="shared" ref="V4:V35" si="5">ROUND(IFERROR(V104*W104,0),2)</f>
        <v>0</v>
      </c>
      <c r="W4" s="161"/>
      <c r="X4" s="161">
        <f t="shared" ref="X4:X35" si="6">ROUND(IFERROR(X104*Y104,0),2)</f>
        <v>0</v>
      </c>
      <c r="Y4" s="161"/>
      <c r="Z4" s="161">
        <f t="shared" ref="Z4:Z35" si="7">ROUND(IFERROR(Z104*AA104,0),2)</f>
        <v>0</v>
      </c>
      <c r="AA4" s="161"/>
      <c r="AB4" s="161">
        <f t="shared" ref="AB4:AB35" si="8">ROUND(IFERROR(AB104*AC104,0),2)</f>
        <v>40.799999999999997</v>
      </c>
      <c r="AC4" s="161"/>
      <c r="AD4" s="161">
        <f t="shared" ref="AD4:AD35" si="9">ROUND(IFERROR(AD104*AE104,0),2)</f>
        <v>0</v>
      </c>
      <c r="AE4" s="161"/>
      <c r="AF4" s="161">
        <f t="shared" ref="AF4:AF35" si="10">ROUND(IFERROR(AF104*AG104,0),2)</f>
        <v>0</v>
      </c>
      <c r="AG4" s="161"/>
      <c r="AH4" s="161">
        <f t="shared" ref="AH4:AH35" si="11">ROUND(IFERROR(AH104*AI104,0),2)</f>
        <v>0</v>
      </c>
      <c r="AI4" s="161"/>
      <c r="AJ4">
        <f t="shared" ref="AJ4:AK35" si="12">IFERROR(AJ104*1,0)</f>
        <v>0</v>
      </c>
      <c r="AK4">
        <f t="shared" si="12"/>
        <v>0</v>
      </c>
      <c r="AL4">
        <f t="shared" ref="AL4:AL35" si="13">IFERROR(AL104*1,0)</f>
        <v>0</v>
      </c>
    </row>
    <row r="5" spans="1:38" hidden="1" x14ac:dyDescent="0.2">
      <c r="H5" s="161">
        <f t="shared" ref="H5:J68" si="14">ROUND(IFERROR(H105*I105,0),2)</f>
        <v>0</v>
      </c>
      <c r="I5" s="161"/>
      <c r="J5" s="161">
        <f t="shared" si="14"/>
        <v>0</v>
      </c>
      <c r="K5" s="161"/>
      <c r="L5" s="161">
        <f t="shared" si="0"/>
        <v>0</v>
      </c>
      <c r="M5" s="161"/>
      <c r="N5" s="161">
        <f t="shared" si="1"/>
        <v>0</v>
      </c>
      <c r="O5" s="161"/>
      <c r="P5" s="161">
        <f t="shared" si="2"/>
        <v>0</v>
      </c>
      <c r="Q5" s="161"/>
      <c r="R5" s="161">
        <f t="shared" si="3"/>
        <v>0</v>
      </c>
      <c r="S5" s="161"/>
      <c r="T5" s="161">
        <f t="shared" si="4"/>
        <v>0</v>
      </c>
      <c r="U5" s="161"/>
      <c r="V5" s="161">
        <f t="shared" si="5"/>
        <v>0</v>
      </c>
      <c r="W5" s="161"/>
      <c r="X5" s="161">
        <f t="shared" si="6"/>
        <v>0</v>
      </c>
      <c r="Y5" s="161"/>
      <c r="Z5" s="161">
        <f t="shared" si="7"/>
        <v>0</v>
      </c>
      <c r="AA5" s="161"/>
      <c r="AB5" s="161">
        <f t="shared" si="8"/>
        <v>190.4</v>
      </c>
      <c r="AC5" s="161"/>
      <c r="AD5" s="161">
        <f t="shared" si="9"/>
        <v>0</v>
      </c>
      <c r="AE5" s="161"/>
      <c r="AF5" s="161">
        <f t="shared" si="10"/>
        <v>0</v>
      </c>
      <c r="AG5" s="161"/>
      <c r="AH5" s="161">
        <f t="shared" si="11"/>
        <v>0</v>
      </c>
      <c r="AI5" s="161"/>
      <c r="AJ5">
        <f t="shared" si="12"/>
        <v>0</v>
      </c>
      <c r="AK5">
        <f t="shared" si="12"/>
        <v>0</v>
      </c>
      <c r="AL5">
        <f t="shared" si="13"/>
        <v>0</v>
      </c>
    </row>
    <row r="6" spans="1:38" hidden="1" x14ac:dyDescent="0.2">
      <c r="H6" s="161">
        <f t="shared" si="14"/>
        <v>0</v>
      </c>
      <c r="I6" s="161"/>
      <c r="J6" s="161">
        <f t="shared" si="14"/>
        <v>0</v>
      </c>
      <c r="K6" s="161"/>
      <c r="L6" s="161">
        <f t="shared" si="0"/>
        <v>0</v>
      </c>
      <c r="M6" s="161"/>
      <c r="N6" s="161">
        <f t="shared" si="1"/>
        <v>0</v>
      </c>
      <c r="O6" s="161"/>
      <c r="P6" s="161">
        <f t="shared" si="2"/>
        <v>0</v>
      </c>
      <c r="Q6" s="161"/>
      <c r="R6" s="161">
        <f t="shared" si="3"/>
        <v>0</v>
      </c>
      <c r="S6" s="161"/>
      <c r="T6" s="161">
        <f t="shared" si="4"/>
        <v>0</v>
      </c>
      <c r="U6" s="161"/>
      <c r="V6" s="161">
        <f t="shared" si="5"/>
        <v>0</v>
      </c>
      <c r="W6" s="161"/>
      <c r="X6" s="161">
        <f t="shared" si="6"/>
        <v>0</v>
      </c>
      <c r="Y6" s="161"/>
      <c r="Z6" s="161">
        <f t="shared" si="7"/>
        <v>0</v>
      </c>
      <c r="AA6" s="161"/>
      <c r="AB6" s="161">
        <f t="shared" si="8"/>
        <v>0</v>
      </c>
      <c r="AC6" s="161"/>
      <c r="AD6" s="161">
        <f t="shared" si="9"/>
        <v>0</v>
      </c>
      <c r="AE6" s="161"/>
      <c r="AF6" s="161">
        <f t="shared" si="10"/>
        <v>0</v>
      </c>
      <c r="AG6" s="161"/>
      <c r="AH6" s="161">
        <f t="shared" si="11"/>
        <v>0</v>
      </c>
      <c r="AI6" s="161"/>
      <c r="AJ6">
        <f t="shared" si="12"/>
        <v>39.56</v>
      </c>
      <c r="AK6">
        <f t="shared" si="12"/>
        <v>0</v>
      </c>
      <c r="AL6">
        <f t="shared" si="13"/>
        <v>0</v>
      </c>
    </row>
    <row r="7" spans="1:38" hidden="1" x14ac:dyDescent="0.2">
      <c r="H7" s="161">
        <f t="shared" si="14"/>
        <v>0</v>
      </c>
      <c r="I7" s="161"/>
      <c r="J7" s="161">
        <f t="shared" si="14"/>
        <v>0</v>
      </c>
      <c r="K7" s="161"/>
      <c r="L7" s="161">
        <f t="shared" si="0"/>
        <v>0</v>
      </c>
      <c r="M7" s="161"/>
      <c r="N7" s="161">
        <f t="shared" si="1"/>
        <v>0</v>
      </c>
      <c r="O7" s="161"/>
      <c r="P7" s="161">
        <f t="shared" si="2"/>
        <v>0</v>
      </c>
      <c r="Q7" s="161"/>
      <c r="R7" s="161">
        <f t="shared" si="3"/>
        <v>0</v>
      </c>
      <c r="S7" s="161"/>
      <c r="T7" s="161">
        <f t="shared" si="4"/>
        <v>0</v>
      </c>
      <c r="U7" s="161"/>
      <c r="V7" s="161">
        <f t="shared" si="5"/>
        <v>0</v>
      </c>
      <c r="W7" s="161"/>
      <c r="X7" s="161">
        <f t="shared" si="6"/>
        <v>0</v>
      </c>
      <c r="Y7" s="161"/>
      <c r="Z7" s="161">
        <f t="shared" si="7"/>
        <v>0</v>
      </c>
      <c r="AA7" s="161"/>
      <c r="AB7" s="161">
        <f t="shared" si="8"/>
        <v>0</v>
      </c>
      <c r="AC7" s="161"/>
      <c r="AD7" s="161">
        <f t="shared" si="9"/>
        <v>0</v>
      </c>
      <c r="AE7" s="161"/>
      <c r="AF7" s="161">
        <f t="shared" si="10"/>
        <v>0</v>
      </c>
      <c r="AG7" s="161"/>
      <c r="AH7" s="161">
        <f t="shared" si="11"/>
        <v>0</v>
      </c>
      <c r="AI7" s="161"/>
      <c r="AJ7">
        <f t="shared" si="12"/>
        <v>0</v>
      </c>
      <c r="AK7">
        <f t="shared" si="12"/>
        <v>0</v>
      </c>
      <c r="AL7">
        <f t="shared" si="13"/>
        <v>0</v>
      </c>
    </row>
    <row r="8" spans="1:38" hidden="1" x14ac:dyDescent="0.2">
      <c r="H8" s="161">
        <f t="shared" si="14"/>
        <v>0</v>
      </c>
      <c r="I8" s="161"/>
      <c r="J8" s="161">
        <f t="shared" si="14"/>
        <v>0</v>
      </c>
      <c r="K8" s="161"/>
      <c r="L8" s="161">
        <f t="shared" si="0"/>
        <v>0</v>
      </c>
      <c r="M8" s="161"/>
      <c r="N8" s="161">
        <f t="shared" si="1"/>
        <v>0</v>
      </c>
      <c r="O8" s="161"/>
      <c r="P8" s="161">
        <f t="shared" si="2"/>
        <v>0</v>
      </c>
      <c r="Q8" s="161"/>
      <c r="R8" s="161">
        <f t="shared" si="3"/>
        <v>0</v>
      </c>
      <c r="S8" s="161"/>
      <c r="T8" s="161">
        <f t="shared" si="4"/>
        <v>0</v>
      </c>
      <c r="U8" s="161"/>
      <c r="V8" s="161">
        <f t="shared" si="5"/>
        <v>0</v>
      </c>
      <c r="W8" s="161"/>
      <c r="X8" s="161">
        <f t="shared" si="6"/>
        <v>0</v>
      </c>
      <c r="Y8" s="161"/>
      <c r="Z8" s="161">
        <f t="shared" si="7"/>
        <v>0</v>
      </c>
      <c r="AA8" s="161"/>
      <c r="AB8" s="161">
        <f t="shared" si="8"/>
        <v>0</v>
      </c>
      <c r="AC8" s="161"/>
      <c r="AD8" s="161">
        <f t="shared" si="9"/>
        <v>0</v>
      </c>
      <c r="AE8" s="161"/>
      <c r="AF8" s="161">
        <f t="shared" si="10"/>
        <v>0</v>
      </c>
      <c r="AG8" s="161"/>
      <c r="AH8" s="161">
        <f t="shared" si="11"/>
        <v>0</v>
      </c>
      <c r="AI8" s="161"/>
      <c r="AJ8">
        <f t="shared" si="12"/>
        <v>0</v>
      </c>
      <c r="AK8">
        <f t="shared" si="12"/>
        <v>0</v>
      </c>
      <c r="AL8">
        <f t="shared" si="13"/>
        <v>0</v>
      </c>
    </row>
    <row r="9" spans="1:38" hidden="1" x14ac:dyDescent="0.2">
      <c r="H9" s="161">
        <f t="shared" si="14"/>
        <v>0</v>
      </c>
      <c r="I9" s="161"/>
      <c r="J9" s="161">
        <f t="shared" si="14"/>
        <v>0</v>
      </c>
      <c r="K9" s="161"/>
      <c r="L9" s="161">
        <f t="shared" si="0"/>
        <v>0</v>
      </c>
      <c r="M9" s="161"/>
      <c r="N9" s="161">
        <f t="shared" si="1"/>
        <v>0</v>
      </c>
      <c r="O9" s="161"/>
      <c r="P9" s="161">
        <f t="shared" si="2"/>
        <v>0</v>
      </c>
      <c r="Q9" s="161"/>
      <c r="R9" s="161">
        <f t="shared" si="3"/>
        <v>0</v>
      </c>
      <c r="S9" s="161"/>
      <c r="T9" s="161">
        <f t="shared" si="4"/>
        <v>0</v>
      </c>
      <c r="U9" s="161"/>
      <c r="V9" s="161">
        <f t="shared" si="5"/>
        <v>0</v>
      </c>
      <c r="W9" s="161"/>
      <c r="X9" s="161">
        <f t="shared" si="6"/>
        <v>0</v>
      </c>
      <c r="Y9" s="161"/>
      <c r="Z9" s="161">
        <f t="shared" si="7"/>
        <v>0</v>
      </c>
      <c r="AA9" s="161"/>
      <c r="AB9" s="161">
        <f t="shared" si="8"/>
        <v>0</v>
      </c>
      <c r="AC9" s="161"/>
      <c r="AD9" s="161">
        <f t="shared" si="9"/>
        <v>0</v>
      </c>
      <c r="AE9" s="161"/>
      <c r="AF9" s="161">
        <f t="shared" si="10"/>
        <v>0</v>
      </c>
      <c r="AG9" s="161"/>
      <c r="AH9" s="161">
        <f t="shared" si="11"/>
        <v>0</v>
      </c>
      <c r="AI9" s="161"/>
      <c r="AJ9">
        <f t="shared" si="12"/>
        <v>0</v>
      </c>
      <c r="AK9">
        <f t="shared" si="12"/>
        <v>0</v>
      </c>
      <c r="AL9">
        <f t="shared" si="13"/>
        <v>0</v>
      </c>
    </row>
    <row r="10" spans="1:38" hidden="1" x14ac:dyDescent="0.2">
      <c r="H10" s="161">
        <f t="shared" si="14"/>
        <v>0</v>
      </c>
      <c r="I10" s="161"/>
      <c r="J10" s="161">
        <f t="shared" si="14"/>
        <v>0</v>
      </c>
      <c r="K10" s="161"/>
      <c r="L10" s="161">
        <f t="shared" si="0"/>
        <v>0</v>
      </c>
      <c r="M10" s="161"/>
      <c r="N10" s="161">
        <f t="shared" si="1"/>
        <v>0</v>
      </c>
      <c r="O10" s="161"/>
      <c r="P10" s="161">
        <f t="shared" si="2"/>
        <v>0</v>
      </c>
      <c r="Q10" s="161"/>
      <c r="R10" s="161">
        <f t="shared" si="3"/>
        <v>0</v>
      </c>
      <c r="S10" s="161"/>
      <c r="T10" s="161">
        <f t="shared" si="4"/>
        <v>0</v>
      </c>
      <c r="U10" s="161"/>
      <c r="V10" s="161">
        <f t="shared" si="5"/>
        <v>0</v>
      </c>
      <c r="W10" s="161"/>
      <c r="X10" s="161">
        <f t="shared" si="6"/>
        <v>0</v>
      </c>
      <c r="Y10" s="161"/>
      <c r="Z10" s="161">
        <f t="shared" si="7"/>
        <v>0</v>
      </c>
      <c r="AA10" s="161"/>
      <c r="AB10" s="161">
        <f t="shared" si="8"/>
        <v>0</v>
      </c>
      <c r="AC10" s="161"/>
      <c r="AD10" s="161">
        <f t="shared" si="9"/>
        <v>0</v>
      </c>
      <c r="AE10" s="161"/>
      <c r="AF10" s="161">
        <f t="shared" si="10"/>
        <v>0</v>
      </c>
      <c r="AG10" s="161"/>
      <c r="AH10" s="161">
        <f t="shared" si="11"/>
        <v>0</v>
      </c>
      <c r="AI10" s="161"/>
      <c r="AJ10">
        <f t="shared" si="12"/>
        <v>0</v>
      </c>
      <c r="AK10">
        <f t="shared" si="12"/>
        <v>0</v>
      </c>
      <c r="AL10">
        <f t="shared" si="13"/>
        <v>0</v>
      </c>
    </row>
    <row r="11" spans="1:38" hidden="1" x14ac:dyDescent="0.2">
      <c r="H11" s="161">
        <f t="shared" si="14"/>
        <v>0</v>
      </c>
      <c r="I11" s="161"/>
      <c r="J11" s="161">
        <f t="shared" si="14"/>
        <v>0</v>
      </c>
      <c r="K11" s="161"/>
      <c r="L11" s="161">
        <f t="shared" si="0"/>
        <v>0</v>
      </c>
      <c r="M11" s="161"/>
      <c r="N11" s="161">
        <f t="shared" si="1"/>
        <v>0</v>
      </c>
      <c r="O11" s="161"/>
      <c r="P11" s="161">
        <f t="shared" si="2"/>
        <v>0</v>
      </c>
      <c r="Q11" s="161"/>
      <c r="R11" s="161">
        <f t="shared" si="3"/>
        <v>0</v>
      </c>
      <c r="S11" s="161"/>
      <c r="T11" s="161">
        <f t="shared" si="4"/>
        <v>0</v>
      </c>
      <c r="U11" s="161"/>
      <c r="V11" s="161">
        <f t="shared" si="5"/>
        <v>0</v>
      </c>
      <c r="W11" s="161"/>
      <c r="X11" s="161">
        <f t="shared" si="6"/>
        <v>0</v>
      </c>
      <c r="Y11" s="161"/>
      <c r="Z11" s="161">
        <f t="shared" si="7"/>
        <v>0</v>
      </c>
      <c r="AA11" s="161"/>
      <c r="AB11" s="161">
        <f t="shared" si="8"/>
        <v>0</v>
      </c>
      <c r="AC11" s="161"/>
      <c r="AD11" s="161">
        <f t="shared" si="9"/>
        <v>0</v>
      </c>
      <c r="AE11" s="161"/>
      <c r="AF11" s="161">
        <f t="shared" si="10"/>
        <v>0</v>
      </c>
      <c r="AG11" s="161"/>
      <c r="AH11" s="161">
        <f t="shared" si="11"/>
        <v>0</v>
      </c>
      <c r="AI11" s="161"/>
      <c r="AJ11">
        <f t="shared" si="12"/>
        <v>0</v>
      </c>
      <c r="AK11">
        <f t="shared" si="12"/>
        <v>0</v>
      </c>
      <c r="AL11">
        <f t="shared" si="13"/>
        <v>0</v>
      </c>
    </row>
    <row r="12" spans="1:38" hidden="1" x14ac:dyDescent="0.2">
      <c r="H12" s="161">
        <f t="shared" si="14"/>
        <v>0</v>
      </c>
      <c r="I12" s="161"/>
      <c r="J12" s="161">
        <f t="shared" si="14"/>
        <v>0</v>
      </c>
      <c r="K12" s="161"/>
      <c r="L12" s="161">
        <f t="shared" si="0"/>
        <v>0</v>
      </c>
      <c r="M12" s="161"/>
      <c r="N12" s="161">
        <f t="shared" si="1"/>
        <v>0</v>
      </c>
      <c r="O12" s="161"/>
      <c r="P12" s="161">
        <f t="shared" si="2"/>
        <v>0</v>
      </c>
      <c r="Q12" s="161"/>
      <c r="R12" s="161">
        <f t="shared" si="3"/>
        <v>0</v>
      </c>
      <c r="S12" s="161"/>
      <c r="T12" s="161">
        <f t="shared" si="4"/>
        <v>0</v>
      </c>
      <c r="U12" s="161"/>
      <c r="V12" s="161">
        <f t="shared" si="5"/>
        <v>0</v>
      </c>
      <c r="W12" s="161"/>
      <c r="X12" s="161">
        <f t="shared" si="6"/>
        <v>0</v>
      </c>
      <c r="Y12" s="161"/>
      <c r="Z12" s="161">
        <f t="shared" si="7"/>
        <v>0</v>
      </c>
      <c r="AA12" s="161"/>
      <c r="AB12" s="161">
        <f t="shared" si="8"/>
        <v>0</v>
      </c>
      <c r="AC12" s="161"/>
      <c r="AD12" s="161">
        <f t="shared" si="9"/>
        <v>0</v>
      </c>
      <c r="AE12" s="161"/>
      <c r="AF12" s="161">
        <f t="shared" si="10"/>
        <v>0</v>
      </c>
      <c r="AG12" s="161"/>
      <c r="AH12" s="161">
        <f t="shared" si="11"/>
        <v>0</v>
      </c>
      <c r="AI12" s="161"/>
      <c r="AJ12">
        <f t="shared" si="12"/>
        <v>0</v>
      </c>
      <c r="AK12">
        <f t="shared" si="12"/>
        <v>0</v>
      </c>
      <c r="AL12">
        <f t="shared" si="13"/>
        <v>0</v>
      </c>
    </row>
    <row r="13" spans="1:38" hidden="1" x14ac:dyDescent="0.2">
      <c r="H13" s="161">
        <f t="shared" si="14"/>
        <v>0</v>
      </c>
      <c r="I13" s="161"/>
      <c r="J13" s="161">
        <f t="shared" si="14"/>
        <v>0</v>
      </c>
      <c r="K13" s="161"/>
      <c r="L13" s="161">
        <f t="shared" si="0"/>
        <v>0</v>
      </c>
      <c r="M13" s="161"/>
      <c r="N13" s="161">
        <f t="shared" si="1"/>
        <v>0</v>
      </c>
      <c r="O13" s="161"/>
      <c r="P13" s="161">
        <f t="shared" si="2"/>
        <v>0</v>
      </c>
      <c r="Q13" s="161"/>
      <c r="R13" s="161">
        <f t="shared" si="3"/>
        <v>0</v>
      </c>
      <c r="S13" s="161"/>
      <c r="T13" s="161">
        <f t="shared" si="4"/>
        <v>0</v>
      </c>
      <c r="U13" s="161"/>
      <c r="V13" s="161">
        <f t="shared" si="5"/>
        <v>0</v>
      </c>
      <c r="W13" s="161"/>
      <c r="X13" s="161">
        <f t="shared" si="6"/>
        <v>0</v>
      </c>
      <c r="Y13" s="161"/>
      <c r="Z13" s="161">
        <f t="shared" si="7"/>
        <v>0</v>
      </c>
      <c r="AA13" s="161"/>
      <c r="AB13" s="161">
        <f t="shared" si="8"/>
        <v>0</v>
      </c>
      <c r="AC13" s="161"/>
      <c r="AD13" s="161">
        <f t="shared" si="9"/>
        <v>0</v>
      </c>
      <c r="AE13" s="161"/>
      <c r="AF13" s="161">
        <f t="shared" si="10"/>
        <v>0</v>
      </c>
      <c r="AG13" s="161"/>
      <c r="AH13" s="161">
        <f t="shared" si="11"/>
        <v>0</v>
      </c>
      <c r="AI13" s="161"/>
      <c r="AJ13">
        <f t="shared" si="12"/>
        <v>0</v>
      </c>
      <c r="AK13">
        <f t="shared" si="12"/>
        <v>0</v>
      </c>
      <c r="AL13">
        <f t="shared" si="13"/>
        <v>0</v>
      </c>
    </row>
    <row r="14" spans="1:38" hidden="1" x14ac:dyDescent="0.2">
      <c r="H14" s="161">
        <f t="shared" si="14"/>
        <v>0</v>
      </c>
      <c r="I14" s="161"/>
      <c r="J14" s="161">
        <f t="shared" si="14"/>
        <v>0</v>
      </c>
      <c r="K14" s="161"/>
      <c r="L14" s="161">
        <f t="shared" si="0"/>
        <v>0</v>
      </c>
      <c r="M14" s="161"/>
      <c r="N14" s="161">
        <f t="shared" si="1"/>
        <v>0</v>
      </c>
      <c r="O14" s="161"/>
      <c r="P14" s="161">
        <f t="shared" si="2"/>
        <v>0</v>
      </c>
      <c r="Q14" s="161"/>
      <c r="R14" s="161">
        <f t="shared" si="3"/>
        <v>0</v>
      </c>
      <c r="S14" s="161"/>
      <c r="T14" s="161">
        <f t="shared" si="4"/>
        <v>0</v>
      </c>
      <c r="U14" s="161"/>
      <c r="V14" s="161">
        <f t="shared" si="5"/>
        <v>0</v>
      </c>
      <c r="W14" s="161"/>
      <c r="X14" s="161">
        <f t="shared" si="6"/>
        <v>0</v>
      </c>
      <c r="Y14" s="161"/>
      <c r="Z14" s="161">
        <f t="shared" si="7"/>
        <v>0</v>
      </c>
      <c r="AA14" s="161"/>
      <c r="AB14" s="161">
        <f t="shared" si="8"/>
        <v>0</v>
      </c>
      <c r="AC14" s="161"/>
      <c r="AD14" s="161">
        <f t="shared" si="9"/>
        <v>0</v>
      </c>
      <c r="AE14" s="161"/>
      <c r="AF14" s="161">
        <f t="shared" si="10"/>
        <v>0</v>
      </c>
      <c r="AG14" s="161"/>
      <c r="AH14" s="161">
        <f t="shared" si="11"/>
        <v>0</v>
      </c>
      <c r="AI14" s="161"/>
      <c r="AJ14">
        <f t="shared" si="12"/>
        <v>0</v>
      </c>
      <c r="AK14">
        <f t="shared" si="12"/>
        <v>0</v>
      </c>
      <c r="AL14">
        <f t="shared" si="13"/>
        <v>0</v>
      </c>
    </row>
    <row r="15" spans="1:38" hidden="1" x14ac:dyDescent="0.2">
      <c r="H15" s="161">
        <f t="shared" si="14"/>
        <v>0</v>
      </c>
      <c r="I15" s="161"/>
      <c r="J15" s="161">
        <f t="shared" si="14"/>
        <v>0</v>
      </c>
      <c r="K15" s="161"/>
      <c r="L15" s="161">
        <f t="shared" si="0"/>
        <v>0</v>
      </c>
      <c r="M15" s="161"/>
      <c r="N15" s="161">
        <f t="shared" si="1"/>
        <v>0</v>
      </c>
      <c r="O15" s="161"/>
      <c r="P15" s="161">
        <f t="shared" si="2"/>
        <v>0</v>
      </c>
      <c r="Q15" s="161"/>
      <c r="R15" s="161">
        <f t="shared" si="3"/>
        <v>0</v>
      </c>
      <c r="S15" s="161"/>
      <c r="T15" s="161">
        <f t="shared" si="4"/>
        <v>0</v>
      </c>
      <c r="U15" s="161"/>
      <c r="V15" s="161">
        <f t="shared" si="5"/>
        <v>0</v>
      </c>
      <c r="W15" s="161"/>
      <c r="X15" s="161">
        <f t="shared" si="6"/>
        <v>0</v>
      </c>
      <c r="Y15" s="161"/>
      <c r="Z15" s="161">
        <f t="shared" si="7"/>
        <v>0</v>
      </c>
      <c r="AA15" s="161"/>
      <c r="AB15" s="161">
        <f t="shared" si="8"/>
        <v>0</v>
      </c>
      <c r="AC15" s="161"/>
      <c r="AD15" s="161">
        <f t="shared" si="9"/>
        <v>0</v>
      </c>
      <c r="AE15" s="161"/>
      <c r="AF15" s="161">
        <f t="shared" si="10"/>
        <v>0</v>
      </c>
      <c r="AG15" s="161"/>
      <c r="AH15" s="161">
        <f t="shared" si="11"/>
        <v>0</v>
      </c>
      <c r="AI15" s="161"/>
      <c r="AJ15">
        <f t="shared" si="12"/>
        <v>0</v>
      </c>
      <c r="AK15">
        <f t="shared" si="12"/>
        <v>0</v>
      </c>
      <c r="AL15">
        <f t="shared" si="13"/>
        <v>0</v>
      </c>
    </row>
    <row r="16" spans="1:38" hidden="1" x14ac:dyDescent="0.2">
      <c r="H16" s="161">
        <f t="shared" si="14"/>
        <v>0</v>
      </c>
      <c r="I16" s="161"/>
      <c r="J16" s="161">
        <f t="shared" si="14"/>
        <v>0</v>
      </c>
      <c r="K16" s="161"/>
      <c r="L16" s="161">
        <f t="shared" si="0"/>
        <v>0</v>
      </c>
      <c r="M16" s="161"/>
      <c r="N16" s="161">
        <f t="shared" si="1"/>
        <v>0</v>
      </c>
      <c r="O16" s="161"/>
      <c r="P16" s="161">
        <f t="shared" si="2"/>
        <v>0</v>
      </c>
      <c r="Q16" s="161"/>
      <c r="R16" s="161">
        <f t="shared" si="3"/>
        <v>0</v>
      </c>
      <c r="S16" s="161"/>
      <c r="T16" s="161">
        <f t="shared" si="4"/>
        <v>0</v>
      </c>
      <c r="U16" s="161"/>
      <c r="V16" s="161">
        <f t="shared" si="5"/>
        <v>0</v>
      </c>
      <c r="W16" s="161"/>
      <c r="X16" s="161">
        <f t="shared" si="6"/>
        <v>0</v>
      </c>
      <c r="Y16" s="161"/>
      <c r="Z16" s="161">
        <f t="shared" si="7"/>
        <v>0</v>
      </c>
      <c r="AA16" s="161"/>
      <c r="AB16" s="161">
        <f t="shared" si="8"/>
        <v>0</v>
      </c>
      <c r="AC16" s="161"/>
      <c r="AD16" s="161">
        <f t="shared" si="9"/>
        <v>0</v>
      </c>
      <c r="AE16" s="161"/>
      <c r="AF16" s="161">
        <f t="shared" si="10"/>
        <v>0</v>
      </c>
      <c r="AG16" s="161"/>
      <c r="AH16" s="161">
        <f t="shared" si="11"/>
        <v>0</v>
      </c>
      <c r="AI16" s="161"/>
      <c r="AJ16">
        <f t="shared" si="12"/>
        <v>0</v>
      </c>
      <c r="AK16">
        <f t="shared" si="12"/>
        <v>0</v>
      </c>
      <c r="AL16">
        <f t="shared" si="13"/>
        <v>0</v>
      </c>
    </row>
    <row r="17" spans="8:38" hidden="1" x14ac:dyDescent="0.2">
      <c r="H17" s="161">
        <f t="shared" si="14"/>
        <v>0</v>
      </c>
      <c r="I17" s="161"/>
      <c r="J17" s="161">
        <f t="shared" si="14"/>
        <v>0</v>
      </c>
      <c r="K17" s="161"/>
      <c r="L17" s="161">
        <f t="shared" si="0"/>
        <v>0</v>
      </c>
      <c r="M17" s="161"/>
      <c r="N17" s="161">
        <f t="shared" si="1"/>
        <v>0</v>
      </c>
      <c r="O17" s="161"/>
      <c r="P17" s="161">
        <f t="shared" si="2"/>
        <v>0</v>
      </c>
      <c r="Q17" s="161"/>
      <c r="R17" s="161">
        <f t="shared" si="3"/>
        <v>0</v>
      </c>
      <c r="S17" s="161"/>
      <c r="T17" s="161">
        <f t="shared" si="4"/>
        <v>0</v>
      </c>
      <c r="U17" s="161"/>
      <c r="V17" s="161">
        <f t="shared" si="5"/>
        <v>0</v>
      </c>
      <c r="W17" s="161"/>
      <c r="X17" s="161">
        <f t="shared" si="6"/>
        <v>0</v>
      </c>
      <c r="Y17" s="161"/>
      <c r="Z17" s="161">
        <f t="shared" si="7"/>
        <v>0</v>
      </c>
      <c r="AA17" s="161"/>
      <c r="AB17" s="161">
        <f t="shared" si="8"/>
        <v>0</v>
      </c>
      <c r="AC17" s="161"/>
      <c r="AD17" s="161">
        <f t="shared" si="9"/>
        <v>0</v>
      </c>
      <c r="AE17" s="161"/>
      <c r="AF17" s="161">
        <f t="shared" si="10"/>
        <v>0</v>
      </c>
      <c r="AG17" s="161"/>
      <c r="AH17" s="161">
        <f t="shared" si="11"/>
        <v>0</v>
      </c>
      <c r="AI17" s="161"/>
      <c r="AJ17">
        <f t="shared" si="12"/>
        <v>0</v>
      </c>
      <c r="AK17">
        <f t="shared" si="12"/>
        <v>0</v>
      </c>
      <c r="AL17">
        <f t="shared" si="13"/>
        <v>0</v>
      </c>
    </row>
    <row r="18" spans="8:38" hidden="1" x14ac:dyDescent="0.2">
      <c r="H18" s="161">
        <f t="shared" si="14"/>
        <v>0</v>
      </c>
      <c r="I18" s="161"/>
      <c r="J18" s="161">
        <f t="shared" si="14"/>
        <v>0</v>
      </c>
      <c r="K18" s="161"/>
      <c r="L18" s="161">
        <f t="shared" si="0"/>
        <v>0</v>
      </c>
      <c r="M18" s="161"/>
      <c r="N18" s="161">
        <f t="shared" si="1"/>
        <v>0</v>
      </c>
      <c r="O18" s="161"/>
      <c r="P18" s="161">
        <f t="shared" si="2"/>
        <v>0</v>
      </c>
      <c r="Q18" s="161"/>
      <c r="R18" s="161">
        <f t="shared" si="3"/>
        <v>0</v>
      </c>
      <c r="S18" s="161"/>
      <c r="T18" s="161">
        <f t="shared" si="4"/>
        <v>0</v>
      </c>
      <c r="U18" s="161"/>
      <c r="V18" s="161">
        <f t="shared" si="5"/>
        <v>0</v>
      </c>
      <c r="W18" s="161"/>
      <c r="X18" s="161">
        <f t="shared" si="6"/>
        <v>0</v>
      </c>
      <c r="Y18" s="161"/>
      <c r="Z18" s="161">
        <f t="shared" si="7"/>
        <v>0</v>
      </c>
      <c r="AA18" s="161"/>
      <c r="AB18" s="161">
        <f t="shared" si="8"/>
        <v>0</v>
      </c>
      <c r="AC18" s="161"/>
      <c r="AD18" s="161">
        <f t="shared" si="9"/>
        <v>0</v>
      </c>
      <c r="AE18" s="161"/>
      <c r="AF18" s="161">
        <f t="shared" si="10"/>
        <v>0</v>
      </c>
      <c r="AG18" s="161"/>
      <c r="AH18" s="161">
        <f t="shared" si="11"/>
        <v>0</v>
      </c>
      <c r="AI18" s="161"/>
      <c r="AJ18">
        <f t="shared" si="12"/>
        <v>0</v>
      </c>
      <c r="AK18">
        <f t="shared" si="12"/>
        <v>0</v>
      </c>
      <c r="AL18">
        <f t="shared" si="13"/>
        <v>0</v>
      </c>
    </row>
    <row r="19" spans="8:38" hidden="1" x14ac:dyDescent="0.2">
      <c r="H19" s="161">
        <f t="shared" si="14"/>
        <v>0</v>
      </c>
      <c r="I19" s="161"/>
      <c r="J19" s="161">
        <f t="shared" si="14"/>
        <v>0</v>
      </c>
      <c r="K19" s="161"/>
      <c r="L19" s="161">
        <f t="shared" si="0"/>
        <v>0</v>
      </c>
      <c r="M19" s="161"/>
      <c r="N19" s="161">
        <f t="shared" si="1"/>
        <v>0</v>
      </c>
      <c r="O19" s="161"/>
      <c r="P19" s="161">
        <f t="shared" si="2"/>
        <v>0</v>
      </c>
      <c r="Q19" s="161"/>
      <c r="R19" s="161">
        <f t="shared" si="3"/>
        <v>0</v>
      </c>
      <c r="S19" s="161"/>
      <c r="T19" s="161">
        <f t="shared" si="4"/>
        <v>0</v>
      </c>
      <c r="U19" s="161"/>
      <c r="V19" s="161">
        <f t="shared" si="5"/>
        <v>0</v>
      </c>
      <c r="W19" s="161"/>
      <c r="X19" s="161">
        <f t="shared" si="6"/>
        <v>0</v>
      </c>
      <c r="Y19" s="161"/>
      <c r="Z19" s="161">
        <f t="shared" si="7"/>
        <v>0</v>
      </c>
      <c r="AA19" s="161"/>
      <c r="AB19" s="161">
        <f t="shared" si="8"/>
        <v>0</v>
      </c>
      <c r="AC19" s="161"/>
      <c r="AD19" s="161">
        <f t="shared" si="9"/>
        <v>0</v>
      </c>
      <c r="AE19" s="161"/>
      <c r="AF19" s="161">
        <f t="shared" si="10"/>
        <v>0</v>
      </c>
      <c r="AG19" s="161"/>
      <c r="AH19" s="161">
        <f t="shared" si="11"/>
        <v>0</v>
      </c>
      <c r="AI19" s="161"/>
      <c r="AJ19">
        <f t="shared" si="12"/>
        <v>0</v>
      </c>
      <c r="AK19">
        <f t="shared" si="12"/>
        <v>0</v>
      </c>
      <c r="AL19">
        <f t="shared" si="13"/>
        <v>0</v>
      </c>
    </row>
    <row r="20" spans="8:38" hidden="1" x14ac:dyDescent="0.2">
      <c r="H20" s="161">
        <f t="shared" si="14"/>
        <v>0</v>
      </c>
      <c r="I20" s="161"/>
      <c r="J20" s="161">
        <f t="shared" si="14"/>
        <v>0</v>
      </c>
      <c r="K20" s="161"/>
      <c r="L20" s="161">
        <f t="shared" si="0"/>
        <v>0</v>
      </c>
      <c r="M20" s="161"/>
      <c r="N20" s="161">
        <f t="shared" si="1"/>
        <v>0</v>
      </c>
      <c r="O20" s="161"/>
      <c r="P20" s="161">
        <f t="shared" si="2"/>
        <v>0</v>
      </c>
      <c r="Q20" s="161"/>
      <c r="R20" s="161">
        <f t="shared" si="3"/>
        <v>0</v>
      </c>
      <c r="S20" s="161"/>
      <c r="T20" s="161">
        <f t="shared" si="4"/>
        <v>0</v>
      </c>
      <c r="U20" s="161"/>
      <c r="V20" s="161">
        <f t="shared" si="5"/>
        <v>0</v>
      </c>
      <c r="W20" s="161"/>
      <c r="X20" s="161">
        <f t="shared" si="6"/>
        <v>0</v>
      </c>
      <c r="Y20" s="161"/>
      <c r="Z20" s="161">
        <f t="shared" si="7"/>
        <v>0</v>
      </c>
      <c r="AA20" s="161"/>
      <c r="AB20" s="161">
        <f t="shared" si="8"/>
        <v>0</v>
      </c>
      <c r="AC20" s="161"/>
      <c r="AD20" s="161">
        <f t="shared" si="9"/>
        <v>0</v>
      </c>
      <c r="AE20" s="161"/>
      <c r="AF20" s="161">
        <f t="shared" si="10"/>
        <v>0</v>
      </c>
      <c r="AG20" s="161"/>
      <c r="AH20" s="161">
        <f t="shared" si="11"/>
        <v>0</v>
      </c>
      <c r="AI20" s="161"/>
      <c r="AJ20">
        <f t="shared" si="12"/>
        <v>0</v>
      </c>
      <c r="AK20">
        <f t="shared" si="12"/>
        <v>0</v>
      </c>
      <c r="AL20">
        <f t="shared" si="13"/>
        <v>0</v>
      </c>
    </row>
    <row r="21" spans="8:38" hidden="1" x14ac:dyDescent="0.2">
      <c r="H21" s="161">
        <f t="shared" si="14"/>
        <v>0</v>
      </c>
      <c r="I21" s="161"/>
      <c r="J21" s="161">
        <f t="shared" si="14"/>
        <v>0</v>
      </c>
      <c r="K21" s="161"/>
      <c r="L21" s="161">
        <f t="shared" si="0"/>
        <v>0</v>
      </c>
      <c r="M21" s="161"/>
      <c r="N21" s="161">
        <f t="shared" si="1"/>
        <v>0</v>
      </c>
      <c r="O21" s="161"/>
      <c r="P21" s="161">
        <f t="shared" si="2"/>
        <v>0</v>
      </c>
      <c r="Q21" s="161"/>
      <c r="R21" s="161">
        <f t="shared" si="3"/>
        <v>0</v>
      </c>
      <c r="S21" s="161"/>
      <c r="T21" s="161">
        <f t="shared" si="4"/>
        <v>0</v>
      </c>
      <c r="U21" s="161"/>
      <c r="V21" s="161">
        <f t="shared" si="5"/>
        <v>0</v>
      </c>
      <c r="W21" s="161"/>
      <c r="X21" s="161">
        <f t="shared" si="6"/>
        <v>0</v>
      </c>
      <c r="Y21" s="161"/>
      <c r="Z21" s="161">
        <f t="shared" si="7"/>
        <v>0</v>
      </c>
      <c r="AA21" s="161"/>
      <c r="AB21" s="161">
        <f t="shared" si="8"/>
        <v>0</v>
      </c>
      <c r="AC21" s="161"/>
      <c r="AD21" s="161">
        <f t="shared" si="9"/>
        <v>0</v>
      </c>
      <c r="AE21" s="161"/>
      <c r="AF21" s="161">
        <f t="shared" si="10"/>
        <v>0</v>
      </c>
      <c r="AG21" s="161"/>
      <c r="AH21" s="161">
        <f t="shared" si="11"/>
        <v>0</v>
      </c>
      <c r="AI21" s="161"/>
      <c r="AJ21">
        <f t="shared" si="12"/>
        <v>0</v>
      </c>
      <c r="AK21">
        <f t="shared" si="12"/>
        <v>0</v>
      </c>
      <c r="AL21">
        <f t="shared" si="13"/>
        <v>0</v>
      </c>
    </row>
    <row r="22" spans="8:38" hidden="1" x14ac:dyDescent="0.2">
      <c r="H22" s="161">
        <f t="shared" si="14"/>
        <v>0</v>
      </c>
      <c r="I22" s="161"/>
      <c r="J22" s="161">
        <f t="shared" si="14"/>
        <v>0</v>
      </c>
      <c r="K22" s="161"/>
      <c r="L22" s="161">
        <f t="shared" si="0"/>
        <v>0</v>
      </c>
      <c r="M22" s="161"/>
      <c r="N22" s="161">
        <f t="shared" si="1"/>
        <v>0</v>
      </c>
      <c r="O22" s="161"/>
      <c r="P22" s="161">
        <f t="shared" si="2"/>
        <v>0</v>
      </c>
      <c r="Q22" s="161"/>
      <c r="R22" s="161">
        <f t="shared" si="3"/>
        <v>0</v>
      </c>
      <c r="S22" s="161"/>
      <c r="T22" s="161">
        <f t="shared" si="4"/>
        <v>0</v>
      </c>
      <c r="U22" s="161"/>
      <c r="V22" s="161">
        <f t="shared" si="5"/>
        <v>0</v>
      </c>
      <c r="W22" s="161"/>
      <c r="X22" s="161">
        <f t="shared" si="6"/>
        <v>0</v>
      </c>
      <c r="Y22" s="161"/>
      <c r="Z22" s="161">
        <f t="shared" si="7"/>
        <v>0</v>
      </c>
      <c r="AA22" s="161"/>
      <c r="AB22" s="161">
        <f t="shared" si="8"/>
        <v>0</v>
      </c>
      <c r="AC22" s="161"/>
      <c r="AD22" s="161">
        <f t="shared" si="9"/>
        <v>0</v>
      </c>
      <c r="AE22" s="161"/>
      <c r="AF22" s="161">
        <f t="shared" si="10"/>
        <v>0</v>
      </c>
      <c r="AG22" s="161"/>
      <c r="AH22" s="161">
        <f t="shared" si="11"/>
        <v>0</v>
      </c>
      <c r="AI22" s="161"/>
      <c r="AJ22">
        <f t="shared" si="12"/>
        <v>0</v>
      </c>
      <c r="AK22">
        <f t="shared" si="12"/>
        <v>0</v>
      </c>
      <c r="AL22">
        <f t="shared" si="13"/>
        <v>0</v>
      </c>
    </row>
    <row r="23" spans="8:38" hidden="1" x14ac:dyDescent="0.2">
      <c r="H23" s="161">
        <f t="shared" si="14"/>
        <v>0</v>
      </c>
      <c r="I23" s="161"/>
      <c r="J23" s="161">
        <f t="shared" si="14"/>
        <v>0</v>
      </c>
      <c r="K23" s="161"/>
      <c r="L23" s="161">
        <f t="shared" si="0"/>
        <v>0</v>
      </c>
      <c r="M23" s="161"/>
      <c r="N23" s="161">
        <f t="shared" si="1"/>
        <v>0</v>
      </c>
      <c r="O23" s="161"/>
      <c r="P23" s="161">
        <f t="shared" si="2"/>
        <v>0</v>
      </c>
      <c r="Q23" s="161"/>
      <c r="R23" s="161">
        <f t="shared" si="3"/>
        <v>0</v>
      </c>
      <c r="S23" s="161"/>
      <c r="T23" s="161">
        <f t="shared" si="4"/>
        <v>0</v>
      </c>
      <c r="U23" s="161"/>
      <c r="V23" s="161">
        <f t="shared" si="5"/>
        <v>0</v>
      </c>
      <c r="W23" s="161"/>
      <c r="X23" s="161">
        <f t="shared" si="6"/>
        <v>0</v>
      </c>
      <c r="Y23" s="161"/>
      <c r="Z23" s="161">
        <f t="shared" si="7"/>
        <v>0</v>
      </c>
      <c r="AA23" s="161"/>
      <c r="AB23" s="161">
        <f t="shared" si="8"/>
        <v>0</v>
      </c>
      <c r="AC23" s="161"/>
      <c r="AD23" s="161">
        <f t="shared" si="9"/>
        <v>0</v>
      </c>
      <c r="AE23" s="161"/>
      <c r="AF23" s="161">
        <f t="shared" si="10"/>
        <v>0</v>
      </c>
      <c r="AG23" s="161"/>
      <c r="AH23" s="161">
        <f t="shared" si="11"/>
        <v>0</v>
      </c>
      <c r="AI23" s="161"/>
      <c r="AJ23">
        <f t="shared" si="12"/>
        <v>0</v>
      </c>
      <c r="AK23">
        <f t="shared" si="12"/>
        <v>0</v>
      </c>
      <c r="AL23">
        <f t="shared" si="13"/>
        <v>0</v>
      </c>
    </row>
    <row r="24" spans="8:38" hidden="1" x14ac:dyDescent="0.2">
      <c r="H24" s="161">
        <f t="shared" si="14"/>
        <v>0</v>
      </c>
      <c r="I24" s="161"/>
      <c r="J24" s="161">
        <f t="shared" si="14"/>
        <v>0</v>
      </c>
      <c r="K24" s="161"/>
      <c r="L24" s="161">
        <f t="shared" si="0"/>
        <v>0</v>
      </c>
      <c r="M24" s="161"/>
      <c r="N24" s="161">
        <f t="shared" si="1"/>
        <v>0</v>
      </c>
      <c r="O24" s="161"/>
      <c r="P24" s="161">
        <f t="shared" si="2"/>
        <v>0</v>
      </c>
      <c r="Q24" s="161"/>
      <c r="R24" s="161">
        <f t="shared" si="3"/>
        <v>0</v>
      </c>
      <c r="S24" s="161"/>
      <c r="T24" s="161">
        <f t="shared" si="4"/>
        <v>0</v>
      </c>
      <c r="U24" s="161"/>
      <c r="V24" s="161">
        <f t="shared" si="5"/>
        <v>0</v>
      </c>
      <c r="W24" s="161"/>
      <c r="X24" s="161">
        <f t="shared" si="6"/>
        <v>0</v>
      </c>
      <c r="Y24" s="161"/>
      <c r="Z24" s="161">
        <f t="shared" si="7"/>
        <v>0</v>
      </c>
      <c r="AA24" s="161"/>
      <c r="AB24" s="161">
        <f t="shared" si="8"/>
        <v>0</v>
      </c>
      <c r="AC24" s="161"/>
      <c r="AD24" s="161">
        <f t="shared" si="9"/>
        <v>0</v>
      </c>
      <c r="AE24" s="161"/>
      <c r="AF24" s="161">
        <f t="shared" si="10"/>
        <v>0</v>
      </c>
      <c r="AG24" s="161"/>
      <c r="AH24" s="161">
        <f t="shared" si="11"/>
        <v>0</v>
      </c>
      <c r="AI24" s="161"/>
      <c r="AJ24">
        <f t="shared" si="12"/>
        <v>0</v>
      </c>
      <c r="AK24">
        <f t="shared" si="12"/>
        <v>0</v>
      </c>
      <c r="AL24">
        <f t="shared" si="13"/>
        <v>0</v>
      </c>
    </row>
    <row r="25" spans="8:38" hidden="1" x14ac:dyDescent="0.2">
      <c r="H25" s="161">
        <f t="shared" si="14"/>
        <v>0</v>
      </c>
      <c r="I25" s="161"/>
      <c r="J25" s="161">
        <f t="shared" si="14"/>
        <v>0</v>
      </c>
      <c r="K25" s="161"/>
      <c r="L25" s="161">
        <f t="shared" si="0"/>
        <v>0</v>
      </c>
      <c r="M25" s="161"/>
      <c r="N25" s="161">
        <f t="shared" si="1"/>
        <v>0</v>
      </c>
      <c r="O25" s="161"/>
      <c r="P25" s="161">
        <f t="shared" si="2"/>
        <v>0</v>
      </c>
      <c r="Q25" s="161"/>
      <c r="R25" s="161">
        <f t="shared" si="3"/>
        <v>0</v>
      </c>
      <c r="S25" s="161"/>
      <c r="T25" s="161">
        <f t="shared" si="4"/>
        <v>0</v>
      </c>
      <c r="U25" s="161"/>
      <c r="V25" s="161">
        <f t="shared" si="5"/>
        <v>0</v>
      </c>
      <c r="W25" s="161"/>
      <c r="X25" s="161">
        <f t="shared" si="6"/>
        <v>0</v>
      </c>
      <c r="Y25" s="161"/>
      <c r="Z25" s="161">
        <f t="shared" si="7"/>
        <v>0</v>
      </c>
      <c r="AA25" s="161"/>
      <c r="AB25" s="161">
        <f t="shared" si="8"/>
        <v>0</v>
      </c>
      <c r="AC25" s="161"/>
      <c r="AD25" s="161">
        <f t="shared" si="9"/>
        <v>0</v>
      </c>
      <c r="AE25" s="161"/>
      <c r="AF25" s="161">
        <f t="shared" si="10"/>
        <v>0</v>
      </c>
      <c r="AG25" s="161"/>
      <c r="AH25" s="161">
        <f t="shared" si="11"/>
        <v>0</v>
      </c>
      <c r="AI25" s="161"/>
      <c r="AJ25">
        <f t="shared" si="12"/>
        <v>0</v>
      </c>
      <c r="AK25">
        <f t="shared" si="12"/>
        <v>0</v>
      </c>
      <c r="AL25">
        <f t="shared" si="13"/>
        <v>0</v>
      </c>
    </row>
    <row r="26" spans="8:38" hidden="1" x14ac:dyDescent="0.2">
      <c r="H26" s="161">
        <f t="shared" si="14"/>
        <v>0</v>
      </c>
      <c r="I26" s="161"/>
      <c r="J26" s="161">
        <f t="shared" si="14"/>
        <v>0</v>
      </c>
      <c r="K26" s="161"/>
      <c r="L26" s="161">
        <f t="shared" si="0"/>
        <v>0</v>
      </c>
      <c r="M26" s="161"/>
      <c r="N26" s="161">
        <f t="shared" si="1"/>
        <v>0</v>
      </c>
      <c r="O26" s="161"/>
      <c r="P26" s="161">
        <f t="shared" si="2"/>
        <v>0</v>
      </c>
      <c r="Q26" s="161"/>
      <c r="R26" s="161">
        <f t="shared" si="3"/>
        <v>0</v>
      </c>
      <c r="S26" s="161"/>
      <c r="T26" s="161">
        <f t="shared" si="4"/>
        <v>0</v>
      </c>
      <c r="U26" s="161"/>
      <c r="V26" s="161">
        <f t="shared" si="5"/>
        <v>0</v>
      </c>
      <c r="W26" s="161"/>
      <c r="X26" s="161">
        <f t="shared" si="6"/>
        <v>0</v>
      </c>
      <c r="Y26" s="161"/>
      <c r="Z26" s="161">
        <f t="shared" si="7"/>
        <v>0</v>
      </c>
      <c r="AA26" s="161"/>
      <c r="AB26" s="161">
        <f t="shared" si="8"/>
        <v>0</v>
      </c>
      <c r="AC26" s="161"/>
      <c r="AD26" s="161">
        <f t="shared" si="9"/>
        <v>0</v>
      </c>
      <c r="AE26" s="161"/>
      <c r="AF26" s="161">
        <f t="shared" si="10"/>
        <v>0</v>
      </c>
      <c r="AG26" s="161"/>
      <c r="AH26" s="161">
        <f t="shared" si="11"/>
        <v>0</v>
      </c>
      <c r="AI26" s="161"/>
      <c r="AJ26">
        <f t="shared" si="12"/>
        <v>0</v>
      </c>
      <c r="AK26">
        <f t="shared" si="12"/>
        <v>0</v>
      </c>
      <c r="AL26">
        <f t="shared" si="13"/>
        <v>0</v>
      </c>
    </row>
    <row r="27" spans="8:38" hidden="1" x14ac:dyDescent="0.2">
      <c r="H27" s="161">
        <f t="shared" si="14"/>
        <v>0</v>
      </c>
      <c r="I27" s="161"/>
      <c r="J27" s="161">
        <f t="shared" si="14"/>
        <v>0</v>
      </c>
      <c r="K27" s="161"/>
      <c r="L27" s="161">
        <f t="shared" si="0"/>
        <v>0</v>
      </c>
      <c r="M27" s="161"/>
      <c r="N27" s="161">
        <f t="shared" si="1"/>
        <v>0</v>
      </c>
      <c r="O27" s="161"/>
      <c r="P27" s="161">
        <f t="shared" si="2"/>
        <v>0</v>
      </c>
      <c r="Q27" s="161"/>
      <c r="R27" s="161">
        <f t="shared" si="3"/>
        <v>0</v>
      </c>
      <c r="S27" s="161"/>
      <c r="T27" s="161">
        <f t="shared" si="4"/>
        <v>0</v>
      </c>
      <c r="U27" s="161"/>
      <c r="V27" s="161">
        <f t="shared" si="5"/>
        <v>0</v>
      </c>
      <c r="W27" s="161"/>
      <c r="X27" s="161">
        <f t="shared" si="6"/>
        <v>0</v>
      </c>
      <c r="Y27" s="161"/>
      <c r="Z27" s="161">
        <f t="shared" si="7"/>
        <v>0</v>
      </c>
      <c r="AA27" s="161"/>
      <c r="AB27" s="161">
        <f t="shared" si="8"/>
        <v>0</v>
      </c>
      <c r="AC27" s="161"/>
      <c r="AD27" s="161">
        <f t="shared" si="9"/>
        <v>0</v>
      </c>
      <c r="AE27" s="161"/>
      <c r="AF27" s="161">
        <f t="shared" si="10"/>
        <v>0</v>
      </c>
      <c r="AG27" s="161"/>
      <c r="AH27" s="161">
        <f t="shared" si="11"/>
        <v>0</v>
      </c>
      <c r="AI27" s="161"/>
      <c r="AJ27">
        <f t="shared" si="12"/>
        <v>0</v>
      </c>
      <c r="AK27">
        <f t="shared" si="12"/>
        <v>0</v>
      </c>
      <c r="AL27">
        <f t="shared" si="13"/>
        <v>0</v>
      </c>
    </row>
    <row r="28" spans="8:38" hidden="1" x14ac:dyDescent="0.2">
      <c r="H28" s="161">
        <f t="shared" si="14"/>
        <v>0</v>
      </c>
      <c r="I28" s="161"/>
      <c r="J28" s="161">
        <f t="shared" si="14"/>
        <v>0</v>
      </c>
      <c r="K28" s="161"/>
      <c r="L28" s="161">
        <f t="shared" si="0"/>
        <v>0</v>
      </c>
      <c r="M28" s="161"/>
      <c r="N28" s="161">
        <f t="shared" si="1"/>
        <v>0</v>
      </c>
      <c r="O28" s="161"/>
      <c r="P28" s="161">
        <f t="shared" si="2"/>
        <v>0</v>
      </c>
      <c r="Q28" s="161"/>
      <c r="R28" s="161">
        <f t="shared" si="3"/>
        <v>0</v>
      </c>
      <c r="S28" s="161"/>
      <c r="T28" s="161">
        <f t="shared" si="4"/>
        <v>0</v>
      </c>
      <c r="U28" s="161"/>
      <c r="V28" s="161">
        <f t="shared" si="5"/>
        <v>0</v>
      </c>
      <c r="W28" s="161"/>
      <c r="X28" s="161">
        <f t="shared" si="6"/>
        <v>0</v>
      </c>
      <c r="Y28" s="161"/>
      <c r="Z28" s="161">
        <f t="shared" si="7"/>
        <v>0</v>
      </c>
      <c r="AA28" s="161"/>
      <c r="AB28" s="161">
        <f t="shared" si="8"/>
        <v>0</v>
      </c>
      <c r="AC28" s="161"/>
      <c r="AD28" s="161">
        <f t="shared" si="9"/>
        <v>0</v>
      </c>
      <c r="AE28" s="161"/>
      <c r="AF28" s="161">
        <f t="shared" si="10"/>
        <v>0</v>
      </c>
      <c r="AG28" s="161"/>
      <c r="AH28" s="161">
        <f t="shared" si="11"/>
        <v>0</v>
      </c>
      <c r="AI28" s="161"/>
      <c r="AJ28">
        <f t="shared" si="12"/>
        <v>0</v>
      </c>
      <c r="AK28">
        <f t="shared" si="12"/>
        <v>0</v>
      </c>
      <c r="AL28">
        <f t="shared" si="13"/>
        <v>0</v>
      </c>
    </row>
    <row r="29" spans="8:38" hidden="1" x14ac:dyDescent="0.2">
      <c r="H29" s="161">
        <f t="shared" si="14"/>
        <v>0</v>
      </c>
      <c r="I29" s="161"/>
      <c r="J29" s="161">
        <f t="shared" si="14"/>
        <v>0</v>
      </c>
      <c r="K29" s="161"/>
      <c r="L29" s="161">
        <f t="shared" si="0"/>
        <v>0</v>
      </c>
      <c r="M29" s="161"/>
      <c r="N29" s="161">
        <f t="shared" si="1"/>
        <v>0</v>
      </c>
      <c r="O29" s="161"/>
      <c r="P29" s="161">
        <f t="shared" si="2"/>
        <v>0</v>
      </c>
      <c r="Q29" s="161"/>
      <c r="R29" s="161">
        <f t="shared" si="3"/>
        <v>0</v>
      </c>
      <c r="S29" s="161"/>
      <c r="T29" s="161">
        <f t="shared" si="4"/>
        <v>0</v>
      </c>
      <c r="U29" s="161"/>
      <c r="V29" s="161">
        <f t="shared" si="5"/>
        <v>0</v>
      </c>
      <c r="W29" s="161"/>
      <c r="X29" s="161">
        <f t="shared" si="6"/>
        <v>0</v>
      </c>
      <c r="Y29" s="161"/>
      <c r="Z29" s="161">
        <f t="shared" si="7"/>
        <v>0</v>
      </c>
      <c r="AA29" s="161"/>
      <c r="AB29" s="161">
        <f t="shared" si="8"/>
        <v>0</v>
      </c>
      <c r="AC29" s="161"/>
      <c r="AD29" s="161">
        <f t="shared" si="9"/>
        <v>0</v>
      </c>
      <c r="AE29" s="161"/>
      <c r="AF29" s="161">
        <f t="shared" si="10"/>
        <v>0</v>
      </c>
      <c r="AG29" s="161"/>
      <c r="AH29" s="161">
        <f t="shared" si="11"/>
        <v>0</v>
      </c>
      <c r="AI29" s="161"/>
      <c r="AJ29">
        <f t="shared" si="12"/>
        <v>0</v>
      </c>
      <c r="AK29">
        <f t="shared" si="12"/>
        <v>0</v>
      </c>
      <c r="AL29">
        <f t="shared" si="13"/>
        <v>0</v>
      </c>
    </row>
    <row r="30" spans="8:38" hidden="1" x14ac:dyDescent="0.2">
      <c r="H30" s="161">
        <f t="shared" si="14"/>
        <v>0</v>
      </c>
      <c r="I30" s="161"/>
      <c r="J30" s="161">
        <f t="shared" si="14"/>
        <v>0</v>
      </c>
      <c r="K30" s="161"/>
      <c r="L30" s="161">
        <f t="shared" si="0"/>
        <v>0</v>
      </c>
      <c r="M30" s="161"/>
      <c r="N30" s="161">
        <f t="shared" si="1"/>
        <v>0</v>
      </c>
      <c r="O30" s="161"/>
      <c r="P30" s="161">
        <f t="shared" si="2"/>
        <v>0</v>
      </c>
      <c r="Q30" s="161"/>
      <c r="R30" s="161">
        <f t="shared" si="3"/>
        <v>0</v>
      </c>
      <c r="S30" s="161"/>
      <c r="T30" s="161">
        <f t="shared" si="4"/>
        <v>0</v>
      </c>
      <c r="U30" s="161"/>
      <c r="V30" s="161">
        <f t="shared" si="5"/>
        <v>0</v>
      </c>
      <c r="W30" s="161"/>
      <c r="X30" s="161">
        <f t="shared" si="6"/>
        <v>0</v>
      </c>
      <c r="Y30" s="161"/>
      <c r="Z30" s="161">
        <f t="shared" si="7"/>
        <v>0</v>
      </c>
      <c r="AA30" s="161"/>
      <c r="AB30" s="161">
        <f t="shared" si="8"/>
        <v>0</v>
      </c>
      <c r="AC30" s="161"/>
      <c r="AD30" s="161">
        <f t="shared" si="9"/>
        <v>0</v>
      </c>
      <c r="AE30" s="161"/>
      <c r="AF30" s="161">
        <f t="shared" si="10"/>
        <v>0</v>
      </c>
      <c r="AG30" s="161"/>
      <c r="AH30" s="161">
        <f t="shared" si="11"/>
        <v>0</v>
      </c>
      <c r="AI30" s="161"/>
      <c r="AJ30">
        <f t="shared" si="12"/>
        <v>0</v>
      </c>
      <c r="AK30">
        <f t="shared" si="12"/>
        <v>0</v>
      </c>
      <c r="AL30">
        <f t="shared" si="13"/>
        <v>0</v>
      </c>
    </row>
    <row r="31" spans="8:38" hidden="1" x14ac:dyDescent="0.2">
      <c r="H31" s="161">
        <f t="shared" si="14"/>
        <v>0</v>
      </c>
      <c r="I31" s="161"/>
      <c r="J31" s="161">
        <f t="shared" si="14"/>
        <v>0</v>
      </c>
      <c r="K31" s="161"/>
      <c r="L31" s="161">
        <f t="shared" si="0"/>
        <v>0</v>
      </c>
      <c r="M31" s="161"/>
      <c r="N31" s="161">
        <f t="shared" si="1"/>
        <v>0</v>
      </c>
      <c r="O31" s="161"/>
      <c r="P31" s="161">
        <f t="shared" si="2"/>
        <v>0</v>
      </c>
      <c r="Q31" s="161"/>
      <c r="R31" s="161">
        <f t="shared" si="3"/>
        <v>0</v>
      </c>
      <c r="S31" s="161"/>
      <c r="T31" s="161">
        <f t="shared" si="4"/>
        <v>0</v>
      </c>
      <c r="U31" s="161"/>
      <c r="V31" s="161">
        <f t="shared" si="5"/>
        <v>0</v>
      </c>
      <c r="W31" s="161"/>
      <c r="X31" s="161">
        <f t="shared" si="6"/>
        <v>0</v>
      </c>
      <c r="Y31" s="161"/>
      <c r="Z31" s="161">
        <f t="shared" si="7"/>
        <v>0</v>
      </c>
      <c r="AA31" s="161"/>
      <c r="AB31" s="161">
        <f t="shared" si="8"/>
        <v>0</v>
      </c>
      <c r="AC31" s="161"/>
      <c r="AD31" s="161">
        <f t="shared" si="9"/>
        <v>0</v>
      </c>
      <c r="AE31" s="161"/>
      <c r="AF31" s="161">
        <f t="shared" si="10"/>
        <v>0</v>
      </c>
      <c r="AG31" s="161"/>
      <c r="AH31" s="161">
        <f t="shared" si="11"/>
        <v>0</v>
      </c>
      <c r="AI31" s="161"/>
      <c r="AJ31">
        <f t="shared" si="12"/>
        <v>0</v>
      </c>
      <c r="AK31">
        <f t="shared" si="12"/>
        <v>0</v>
      </c>
      <c r="AL31">
        <f t="shared" si="13"/>
        <v>0</v>
      </c>
    </row>
    <row r="32" spans="8:38" hidden="1" x14ac:dyDescent="0.2">
      <c r="H32" s="161">
        <f t="shared" si="14"/>
        <v>0</v>
      </c>
      <c r="I32" s="161"/>
      <c r="J32" s="161">
        <f t="shared" si="14"/>
        <v>0</v>
      </c>
      <c r="K32" s="161"/>
      <c r="L32" s="161">
        <f t="shared" si="0"/>
        <v>0</v>
      </c>
      <c r="M32" s="161"/>
      <c r="N32" s="161">
        <f t="shared" si="1"/>
        <v>0</v>
      </c>
      <c r="O32" s="161"/>
      <c r="P32" s="161">
        <f t="shared" si="2"/>
        <v>0</v>
      </c>
      <c r="Q32" s="161"/>
      <c r="R32" s="161">
        <f t="shared" si="3"/>
        <v>0</v>
      </c>
      <c r="S32" s="161"/>
      <c r="T32" s="161">
        <f t="shared" si="4"/>
        <v>0</v>
      </c>
      <c r="U32" s="161"/>
      <c r="V32" s="161">
        <f t="shared" si="5"/>
        <v>0</v>
      </c>
      <c r="W32" s="161"/>
      <c r="X32" s="161">
        <f t="shared" si="6"/>
        <v>0</v>
      </c>
      <c r="Y32" s="161"/>
      <c r="Z32" s="161">
        <f t="shared" si="7"/>
        <v>0</v>
      </c>
      <c r="AA32" s="161"/>
      <c r="AB32" s="161">
        <f t="shared" si="8"/>
        <v>0</v>
      </c>
      <c r="AC32" s="161"/>
      <c r="AD32" s="161">
        <f t="shared" si="9"/>
        <v>0</v>
      </c>
      <c r="AE32" s="161"/>
      <c r="AF32" s="161">
        <f t="shared" si="10"/>
        <v>0</v>
      </c>
      <c r="AG32" s="161"/>
      <c r="AH32" s="161">
        <f t="shared" si="11"/>
        <v>0</v>
      </c>
      <c r="AI32" s="161"/>
      <c r="AJ32">
        <f t="shared" si="12"/>
        <v>0</v>
      </c>
      <c r="AK32">
        <f t="shared" si="12"/>
        <v>0</v>
      </c>
      <c r="AL32">
        <f t="shared" si="13"/>
        <v>0</v>
      </c>
    </row>
    <row r="33" spans="8:38" hidden="1" x14ac:dyDescent="0.2">
      <c r="H33" s="161">
        <f t="shared" si="14"/>
        <v>0</v>
      </c>
      <c r="I33" s="161"/>
      <c r="J33" s="161">
        <f t="shared" si="14"/>
        <v>0</v>
      </c>
      <c r="K33" s="161"/>
      <c r="L33" s="161">
        <f t="shared" si="0"/>
        <v>0</v>
      </c>
      <c r="M33" s="161"/>
      <c r="N33" s="161">
        <f t="shared" si="1"/>
        <v>0</v>
      </c>
      <c r="O33" s="161"/>
      <c r="P33" s="161">
        <f t="shared" si="2"/>
        <v>0</v>
      </c>
      <c r="Q33" s="161"/>
      <c r="R33" s="161">
        <f t="shared" si="3"/>
        <v>0</v>
      </c>
      <c r="S33" s="161"/>
      <c r="T33" s="161">
        <f t="shared" si="4"/>
        <v>0</v>
      </c>
      <c r="U33" s="161"/>
      <c r="V33" s="161">
        <f t="shared" si="5"/>
        <v>0</v>
      </c>
      <c r="W33" s="161"/>
      <c r="X33" s="161">
        <f t="shared" si="6"/>
        <v>0</v>
      </c>
      <c r="Y33" s="161"/>
      <c r="Z33" s="161">
        <f t="shared" si="7"/>
        <v>0</v>
      </c>
      <c r="AA33" s="161"/>
      <c r="AB33" s="161">
        <f t="shared" si="8"/>
        <v>0</v>
      </c>
      <c r="AC33" s="161"/>
      <c r="AD33" s="161">
        <f t="shared" si="9"/>
        <v>0</v>
      </c>
      <c r="AE33" s="161"/>
      <c r="AF33" s="161">
        <f t="shared" si="10"/>
        <v>0</v>
      </c>
      <c r="AG33" s="161"/>
      <c r="AH33" s="161">
        <f t="shared" si="11"/>
        <v>0</v>
      </c>
      <c r="AI33" s="161"/>
      <c r="AJ33">
        <f t="shared" si="12"/>
        <v>0</v>
      </c>
      <c r="AK33">
        <f t="shared" si="12"/>
        <v>0</v>
      </c>
      <c r="AL33">
        <f t="shared" si="13"/>
        <v>0</v>
      </c>
    </row>
    <row r="34" spans="8:38" hidden="1" x14ac:dyDescent="0.2">
      <c r="H34" s="161">
        <f t="shared" si="14"/>
        <v>0</v>
      </c>
      <c r="I34" s="161"/>
      <c r="J34" s="161">
        <f t="shared" si="14"/>
        <v>0</v>
      </c>
      <c r="K34" s="161"/>
      <c r="L34" s="161">
        <f t="shared" si="0"/>
        <v>0</v>
      </c>
      <c r="M34" s="161"/>
      <c r="N34" s="161">
        <f t="shared" si="1"/>
        <v>0</v>
      </c>
      <c r="O34" s="161"/>
      <c r="P34" s="161">
        <f t="shared" si="2"/>
        <v>0</v>
      </c>
      <c r="Q34" s="161"/>
      <c r="R34" s="161">
        <f t="shared" si="3"/>
        <v>0</v>
      </c>
      <c r="S34" s="161"/>
      <c r="T34" s="161">
        <f t="shared" si="4"/>
        <v>0</v>
      </c>
      <c r="U34" s="161"/>
      <c r="V34" s="161">
        <f t="shared" si="5"/>
        <v>0</v>
      </c>
      <c r="W34" s="161"/>
      <c r="X34" s="161">
        <f t="shared" si="6"/>
        <v>0</v>
      </c>
      <c r="Y34" s="161"/>
      <c r="Z34" s="161">
        <f t="shared" si="7"/>
        <v>0</v>
      </c>
      <c r="AA34" s="161"/>
      <c r="AB34" s="161">
        <f t="shared" si="8"/>
        <v>0</v>
      </c>
      <c r="AC34" s="161"/>
      <c r="AD34" s="161">
        <f t="shared" si="9"/>
        <v>0</v>
      </c>
      <c r="AE34" s="161"/>
      <c r="AF34" s="161">
        <f t="shared" si="10"/>
        <v>0</v>
      </c>
      <c r="AG34" s="161"/>
      <c r="AH34" s="161">
        <f t="shared" si="11"/>
        <v>0</v>
      </c>
      <c r="AI34" s="161"/>
      <c r="AJ34">
        <f t="shared" si="12"/>
        <v>0</v>
      </c>
      <c r="AK34">
        <f t="shared" si="12"/>
        <v>0</v>
      </c>
      <c r="AL34">
        <f t="shared" si="13"/>
        <v>0</v>
      </c>
    </row>
    <row r="35" spans="8:38" hidden="1" x14ac:dyDescent="0.2">
      <c r="H35" s="161">
        <f t="shared" si="14"/>
        <v>0</v>
      </c>
      <c r="I35" s="161"/>
      <c r="J35" s="161">
        <f t="shared" si="14"/>
        <v>0</v>
      </c>
      <c r="K35" s="161"/>
      <c r="L35" s="161">
        <f t="shared" si="0"/>
        <v>0</v>
      </c>
      <c r="M35" s="161"/>
      <c r="N35" s="161">
        <f t="shared" si="1"/>
        <v>0</v>
      </c>
      <c r="O35" s="161"/>
      <c r="P35" s="161">
        <f t="shared" si="2"/>
        <v>0</v>
      </c>
      <c r="Q35" s="161"/>
      <c r="R35" s="161">
        <f t="shared" si="3"/>
        <v>0</v>
      </c>
      <c r="S35" s="161"/>
      <c r="T35" s="161">
        <f t="shared" si="4"/>
        <v>0</v>
      </c>
      <c r="U35" s="161"/>
      <c r="V35" s="161">
        <f t="shared" si="5"/>
        <v>0</v>
      </c>
      <c r="W35" s="161"/>
      <c r="X35" s="161">
        <f t="shared" si="6"/>
        <v>0</v>
      </c>
      <c r="Y35" s="161"/>
      <c r="Z35" s="161">
        <f t="shared" si="7"/>
        <v>0</v>
      </c>
      <c r="AA35" s="161"/>
      <c r="AB35" s="161">
        <f t="shared" si="8"/>
        <v>0</v>
      </c>
      <c r="AC35" s="161"/>
      <c r="AD35" s="161">
        <f t="shared" si="9"/>
        <v>0</v>
      </c>
      <c r="AE35" s="161"/>
      <c r="AF35" s="161">
        <f t="shared" si="10"/>
        <v>0</v>
      </c>
      <c r="AG35" s="161"/>
      <c r="AH35" s="161">
        <f t="shared" si="11"/>
        <v>0</v>
      </c>
      <c r="AI35" s="161"/>
      <c r="AJ35">
        <f t="shared" si="12"/>
        <v>0</v>
      </c>
      <c r="AK35">
        <f t="shared" si="12"/>
        <v>0</v>
      </c>
      <c r="AL35">
        <f t="shared" si="13"/>
        <v>0</v>
      </c>
    </row>
    <row r="36" spans="8:38" hidden="1" x14ac:dyDescent="0.2">
      <c r="H36" s="161">
        <f t="shared" si="14"/>
        <v>0</v>
      </c>
      <c r="I36" s="161"/>
      <c r="J36" s="161">
        <f t="shared" si="14"/>
        <v>0</v>
      </c>
      <c r="K36" s="161"/>
      <c r="L36" s="161">
        <f t="shared" ref="L36:L67" si="15">ROUND(IFERROR(L136*M136,0),2)</f>
        <v>0</v>
      </c>
      <c r="M36" s="161"/>
      <c r="N36" s="161">
        <f t="shared" ref="N36:N67" si="16">ROUND(IFERROR(N136*O136,0),2)</f>
        <v>0</v>
      </c>
      <c r="O36" s="161"/>
      <c r="P36" s="161">
        <f t="shared" ref="P36:P67" si="17">ROUND(IFERROR(P136*Q136,0),2)</f>
        <v>0</v>
      </c>
      <c r="Q36" s="161"/>
      <c r="R36" s="161">
        <f t="shared" ref="R36:R67" si="18">ROUND(IFERROR(R136*S136,0),2)</f>
        <v>0</v>
      </c>
      <c r="S36" s="161"/>
      <c r="T36" s="161">
        <f t="shared" ref="T36:T67" si="19">ROUND(IFERROR(T136*U136,0),2)</f>
        <v>0</v>
      </c>
      <c r="U36" s="161"/>
      <c r="V36" s="161">
        <f t="shared" ref="V36:V67" si="20">ROUND(IFERROR(V136*W136,0),2)</f>
        <v>0</v>
      </c>
      <c r="W36" s="161"/>
      <c r="X36" s="161">
        <f t="shared" ref="X36:X67" si="21">ROUND(IFERROR(X136*Y136,0),2)</f>
        <v>0</v>
      </c>
      <c r="Y36" s="161"/>
      <c r="Z36" s="161">
        <f t="shared" ref="Z36:Z67" si="22">ROUND(IFERROR(Z136*AA136,0),2)</f>
        <v>0</v>
      </c>
      <c r="AA36" s="161"/>
      <c r="AB36" s="161">
        <f t="shared" ref="AB36:AB67" si="23">ROUND(IFERROR(AB136*AC136,0),2)</f>
        <v>0</v>
      </c>
      <c r="AC36" s="161"/>
      <c r="AD36" s="161">
        <f t="shared" ref="AD36:AD67" si="24">ROUND(IFERROR(AD136*AE136,0),2)</f>
        <v>0</v>
      </c>
      <c r="AE36" s="161"/>
      <c r="AF36" s="161">
        <f t="shared" ref="AF36:AF67" si="25">ROUND(IFERROR(AF136*AG136,0),2)</f>
        <v>0</v>
      </c>
      <c r="AG36" s="161"/>
      <c r="AH36" s="161">
        <f t="shared" ref="AH36:AH67" si="26">ROUND(IFERROR(AH136*AI136,0),2)</f>
        <v>0</v>
      </c>
      <c r="AI36" s="161"/>
      <c r="AJ36">
        <f t="shared" ref="AJ36:AK67" si="27">IFERROR(AJ136*1,0)</f>
        <v>0</v>
      </c>
      <c r="AK36">
        <f t="shared" si="27"/>
        <v>0</v>
      </c>
      <c r="AL36">
        <f t="shared" ref="AL36:AL67" si="28">IFERROR(AL136*1,0)</f>
        <v>0</v>
      </c>
    </row>
    <row r="37" spans="8:38" hidden="1" x14ac:dyDescent="0.2">
      <c r="H37" s="161">
        <f t="shared" si="14"/>
        <v>0</v>
      </c>
      <c r="I37" s="161"/>
      <c r="J37" s="161">
        <f t="shared" si="14"/>
        <v>0</v>
      </c>
      <c r="K37" s="161"/>
      <c r="L37" s="161">
        <f t="shared" si="15"/>
        <v>0</v>
      </c>
      <c r="M37" s="161"/>
      <c r="N37" s="161">
        <f t="shared" si="16"/>
        <v>0</v>
      </c>
      <c r="O37" s="161"/>
      <c r="P37" s="161">
        <f t="shared" si="17"/>
        <v>0</v>
      </c>
      <c r="Q37" s="161"/>
      <c r="R37" s="161">
        <f t="shared" si="18"/>
        <v>0</v>
      </c>
      <c r="S37" s="161"/>
      <c r="T37" s="161">
        <f t="shared" si="19"/>
        <v>0</v>
      </c>
      <c r="U37" s="161"/>
      <c r="V37" s="161">
        <f t="shared" si="20"/>
        <v>0</v>
      </c>
      <c r="W37" s="161"/>
      <c r="X37" s="161">
        <f t="shared" si="21"/>
        <v>0</v>
      </c>
      <c r="Y37" s="161"/>
      <c r="Z37" s="161">
        <f t="shared" si="22"/>
        <v>0</v>
      </c>
      <c r="AA37" s="161"/>
      <c r="AB37" s="161">
        <f t="shared" si="23"/>
        <v>0</v>
      </c>
      <c r="AC37" s="161"/>
      <c r="AD37" s="161">
        <f t="shared" si="24"/>
        <v>0</v>
      </c>
      <c r="AE37" s="161"/>
      <c r="AF37" s="161">
        <f t="shared" si="25"/>
        <v>0</v>
      </c>
      <c r="AG37" s="161"/>
      <c r="AH37" s="161">
        <f t="shared" si="26"/>
        <v>0</v>
      </c>
      <c r="AI37" s="161"/>
      <c r="AJ37">
        <f t="shared" si="27"/>
        <v>0</v>
      </c>
      <c r="AK37">
        <f t="shared" si="27"/>
        <v>0</v>
      </c>
      <c r="AL37">
        <f t="shared" si="28"/>
        <v>0</v>
      </c>
    </row>
    <row r="38" spans="8:38" hidden="1" x14ac:dyDescent="0.2">
      <c r="H38" s="161">
        <f t="shared" si="14"/>
        <v>0</v>
      </c>
      <c r="I38" s="161"/>
      <c r="J38" s="161">
        <f t="shared" si="14"/>
        <v>0</v>
      </c>
      <c r="K38" s="161"/>
      <c r="L38" s="161">
        <f t="shared" si="15"/>
        <v>0</v>
      </c>
      <c r="M38" s="161"/>
      <c r="N38" s="161">
        <f t="shared" si="16"/>
        <v>0</v>
      </c>
      <c r="O38" s="161"/>
      <c r="P38" s="161">
        <f t="shared" si="17"/>
        <v>0</v>
      </c>
      <c r="Q38" s="161"/>
      <c r="R38" s="161">
        <f t="shared" si="18"/>
        <v>0</v>
      </c>
      <c r="S38" s="161"/>
      <c r="T38" s="161">
        <f t="shared" si="19"/>
        <v>0</v>
      </c>
      <c r="U38" s="161"/>
      <c r="V38" s="161">
        <f t="shared" si="20"/>
        <v>0</v>
      </c>
      <c r="W38" s="161"/>
      <c r="X38" s="161">
        <f t="shared" si="21"/>
        <v>0</v>
      </c>
      <c r="Y38" s="161"/>
      <c r="Z38" s="161">
        <f t="shared" si="22"/>
        <v>0</v>
      </c>
      <c r="AA38" s="161"/>
      <c r="AB38" s="161">
        <f t="shared" si="23"/>
        <v>0</v>
      </c>
      <c r="AC38" s="161"/>
      <c r="AD38" s="161">
        <f t="shared" si="24"/>
        <v>0</v>
      </c>
      <c r="AE38" s="161"/>
      <c r="AF38" s="161">
        <f t="shared" si="25"/>
        <v>0</v>
      </c>
      <c r="AG38" s="161"/>
      <c r="AH38" s="161">
        <f t="shared" si="26"/>
        <v>0</v>
      </c>
      <c r="AI38" s="161"/>
      <c r="AJ38">
        <f t="shared" si="27"/>
        <v>0</v>
      </c>
      <c r="AK38">
        <f t="shared" si="27"/>
        <v>0</v>
      </c>
      <c r="AL38">
        <f t="shared" si="28"/>
        <v>0</v>
      </c>
    </row>
    <row r="39" spans="8:38" hidden="1" x14ac:dyDescent="0.2">
      <c r="H39" s="161">
        <f t="shared" si="14"/>
        <v>0</v>
      </c>
      <c r="I39" s="161"/>
      <c r="J39" s="161">
        <f t="shared" si="14"/>
        <v>0</v>
      </c>
      <c r="K39" s="161"/>
      <c r="L39" s="161">
        <f t="shared" si="15"/>
        <v>0</v>
      </c>
      <c r="M39" s="161"/>
      <c r="N39" s="161">
        <f t="shared" si="16"/>
        <v>0</v>
      </c>
      <c r="O39" s="161"/>
      <c r="P39" s="161">
        <f t="shared" si="17"/>
        <v>0</v>
      </c>
      <c r="Q39" s="161"/>
      <c r="R39" s="161">
        <f t="shared" si="18"/>
        <v>0</v>
      </c>
      <c r="S39" s="161"/>
      <c r="T39" s="161">
        <f t="shared" si="19"/>
        <v>0</v>
      </c>
      <c r="U39" s="161"/>
      <c r="V39" s="161">
        <f t="shared" si="20"/>
        <v>0</v>
      </c>
      <c r="W39" s="161"/>
      <c r="X39" s="161">
        <f t="shared" si="21"/>
        <v>0</v>
      </c>
      <c r="Y39" s="161"/>
      <c r="Z39" s="161">
        <f t="shared" si="22"/>
        <v>0</v>
      </c>
      <c r="AA39" s="161"/>
      <c r="AB39" s="161">
        <f t="shared" si="23"/>
        <v>0</v>
      </c>
      <c r="AC39" s="161"/>
      <c r="AD39" s="161">
        <f t="shared" si="24"/>
        <v>0</v>
      </c>
      <c r="AE39" s="161"/>
      <c r="AF39" s="161">
        <f t="shared" si="25"/>
        <v>0</v>
      </c>
      <c r="AG39" s="161"/>
      <c r="AH39" s="161">
        <f t="shared" si="26"/>
        <v>0</v>
      </c>
      <c r="AI39" s="161"/>
      <c r="AJ39">
        <f t="shared" si="27"/>
        <v>0</v>
      </c>
      <c r="AK39">
        <f t="shared" si="27"/>
        <v>0</v>
      </c>
      <c r="AL39">
        <f t="shared" si="28"/>
        <v>0</v>
      </c>
    </row>
    <row r="40" spans="8:38" hidden="1" x14ac:dyDescent="0.2">
      <c r="H40" s="161">
        <f t="shared" si="14"/>
        <v>0</v>
      </c>
      <c r="I40" s="161"/>
      <c r="J40" s="161">
        <f t="shared" si="14"/>
        <v>0</v>
      </c>
      <c r="K40" s="161"/>
      <c r="L40" s="161">
        <f t="shared" si="15"/>
        <v>0</v>
      </c>
      <c r="M40" s="161"/>
      <c r="N40" s="161">
        <f t="shared" si="16"/>
        <v>0</v>
      </c>
      <c r="O40" s="161"/>
      <c r="P40" s="161">
        <f t="shared" si="17"/>
        <v>0</v>
      </c>
      <c r="Q40" s="161"/>
      <c r="R40" s="161">
        <f t="shared" si="18"/>
        <v>0</v>
      </c>
      <c r="S40" s="161"/>
      <c r="T40" s="161">
        <f t="shared" si="19"/>
        <v>0</v>
      </c>
      <c r="U40" s="161"/>
      <c r="V40" s="161">
        <f t="shared" si="20"/>
        <v>0</v>
      </c>
      <c r="W40" s="161"/>
      <c r="X40" s="161">
        <f t="shared" si="21"/>
        <v>0</v>
      </c>
      <c r="Y40" s="161"/>
      <c r="Z40" s="161">
        <f t="shared" si="22"/>
        <v>0</v>
      </c>
      <c r="AA40" s="161"/>
      <c r="AB40" s="161">
        <f t="shared" si="23"/>
        <v>0</v>
      </c>
      <c r="AC40" s="161"/>
      <c r="AD40" s="161">
        <f t="shared" si="24"/>
        <v>0</v>
      </c>
      <c r="AE40" s="161"/>
      <c r="AF40" s="161">
        <f t="shared" si="25"/>
        <v>0</v>
      </c>
      <c r="AG40" s="161"/>
      <c r="AH40" s="161">
        <f t="shared" si="26"/>
        <v>0</v>
      </c>
      <c r="AI40" s="161"/>
      <c r="AJ40">
        <f t="shared" si="27"/>
        <v>0</v>
      </c>
      <c r="AK40">
        <f t="shared" si="27"/>
        <v>0</v>
      </c>
      <c r="AL40">
        <f t="shared" si="28"/>
        <v>0</v>
      </c>
    </row>
    <row r="41" spans="8:38" hidden="1" x14ac:dyDescent="0.2">
      <c r="H41" s="161">
        <f t="shared" si="14"/>
        <v>0</v>
      </c>
      <c r="I41" s="161"/>
      <c r="J41" s="161">
        <f t="shared" si="14"/>
        <v>0</v>
      </c>
      <c r="K41" s="161"/>
      <c r="L41" s="161">
        <f t="shared" si="15"/>
        <v>0</v>
      </c>
      <c r="M41" s="161"/>
      <c r="N41" s="161">
        <f t="shared" si="16"/>
        <v>0</v>
      </c>
      <c r="O41" s="161"/>
      <c r="P41" s="161">
        <f t="shared" si="17"/>
        <v>0</v>
      </c>
      <c r="Q41" s="161"/>
      <c r="R41" s="161">
        <f t="shared" si="18"/>
        <v>0</v>
      </c>
      <c r="S41" s="161"/>
      <c r="T41" s="161">
        <f t="shared" si="19"/>
        <v>0</v>
      </c>
      <c r="U41" s="161"/>
      <c r="V41" s="161">
        <f t="shared" si="20"/>
        <v>0</v>
      </c>
      <c r="W41" s="161"/>
      <c r="X41" s="161">
        <f t="shared" si="21"/>
        <v>0</v>
      </c>
      <c r="Y41" s="161"/>
      <c r="Z41" s="161">
        <f t="shared" si="22"/>
        <v>0</v>
      </c>
      <c r="AA41" s="161"/>
      <c r="AB41" s="161">
        <f t="shared" si="23"/>
        <v>0</v>
      </c>
      <c r="AC41" s="161"/>
      <c r="AD41" s="161">
        <f t="shared" si="24"/>
        <v>0</v>
      </c>
      <c r="AE41" s="161"/>
      <c r="AF41" s="161">
        <f t="shared" si="25"/>
        <v>0</v>
      </c>
      <c r="AG41" s="161"/>
      <c r="AH41" s="161">
        <f t="shared" si="26"/>
        <v>0</v>
      </c>
      <c r="AI41" s="161"/>
      <c r="AJ41">
        <f t="shared" si="27"/>
        <v>0</v>
      </c>
      <c r="AK41">
        <f t="shared" si="27"/>
        <v>0</v>
      </c>
      <c r="AL41">
        <f t="shared" si="28"/>
        <v>0</v>
      </c>
    </row>
    <row r="42" spans="8:38" hidden="1" x14ac:dyDescent="0.2">
      <c r="H42" s="161">
        <f t="shared" si="14"/>
        <v>0</v>
      </c>
      <c r="I42" s="161"/>
      <c r="J42" s="161">
        <f t="shared" si="14"/>
        <v>0</v>
      </c>
      <c r="K42" s="161"/>
      <c r="L42" s="161">
        <f t="shared" si="15"/>
        <v>0</v>
      </c>
      <c r="M42" s="161"/>
      <c r="N42" s="161">
        <f t="shared" si="16"/>
        <v>0</v>
      </c>
      <c r="O42" s="161"/>
      <c r="P42" s="161">
        <f t="shared" si="17"/>
        <v>0</v>
      </c>
      <c r="Q42" s="161"/>
      <c r="R42" s="161">
        <f t="shared" si="18"/>
        <v>0</v>
      </c>
      <c r="S42" s="161"/>
      <c r="T42" s="161">
        <f t="shared" si="19"/>
        <v>0</v>
      </c>
      <c r="U42" s="161"/>
      <c r="V42" s="161">
        <f t="shared" si="20"/>
        <v>0</v>
      </c>
      <c r="W42" s="161"/>
      <c r="X42" s="161">
        <f t="shared" si="21"/>
        <v>0</v>
      </c>
      <c r="Y42" s="161"/>
      <c r="Z42" s="161">
        <f t="shared" si="22"/>
        <v>0</v>
      </c>
      <c r="AA42" s="161"/>
      <c r="AB42" s="161">
        <f t="shared" si="23"/>
        <v>0</v>
      </c>
      <c r="AC42" s="161"/>
      <c r="AD42" s="161">
        <f t="shared" si="24"/>
        <v>0</v>
      </c>
      <c r="AE42" s="161"/>
      <c r="AF42" s="161">
        <f t="shared" si="25"/>
        <v>0</v>
      </c>
      <c r="AG42" s="161"/>
      <c r="AH42" s="161">
        <f t="shared" si="26"/>
        <v>0</v>
      </c>
      <c r="AI42" s="161"/>
      <c r="AJ42">
        <f t="shared" si="27"/>
        <v>0</v>
      </c>
      <c r="AK42">
        <f t="shared" si="27"/>
        <v>0</v>
      </c>
      <c r="AL42">
        <f t="shared" si="28"/>
        <v>0</v>
      </c>
    </row>
    <row r="43" spans="8:38" hidden="1" x14ac:dyDescent="0.2">
      <c r="H43" s="161">
        <f t="shared" si="14"/>
        <v>0</v>
      </c>
      <c r="I43" s="161"/>
      <c r="J43" s="161">
        <f t="shared" si="14"/>
        <v>0</v>
      </c>
      <c r="K43" s="161"/>
      <c r="L43" s="161">
        <f t="shared" si="15"/>
        <v>0</v>
      </c>
      <c r="M43" s="161"/>
      <c r="N43" s="161">
        <f t="shared" si="16"/>
        <v>0</v>
      </c>
      <c r="O43" s="161"/>
      <c r="P43" s="161">
        <f t="shared" si="17"/>
        <v>0</v>
      </c>
      <c r="Q43" s="161"/>
      <c r="R43" s="161">
        <f t="shared" si="18"/>
        <v>0</v>
      </c>
      <c r="S43" s="161"/>
      <c r="T43" s="161">
        <f t="shared" si="19"/>
        <v>0</v>
      </c>
      <c r="U43" s="161"/>
      <c r="V43" s="161">
        <f t="shared" si="20"/>
        <v>0</v>
      </c>
      <c r="W43" s="161"/>
      <c r="X43" s="161">
        <f t="shared" si="21"/>
        <v>0</v>
      </c>
      <c r="Y43" s="161"/>
      <c r="Z43" s="161">
        <f t="shared" si="22"/>
        <v>0</v>
      </c>
      <c r="AA43" s="161"/>
      <c r="AB43" s="161">
        <f t="shared" si="23"/>
        <v>0</v>
      </c>
      <c r="AC43" s="161"/>
      <c r="AD43" s="161">
        <f t="shared" si="24"/>
        <v>0</v>
      </c>
      <c r="AE43" s="161"/>
      <c r="AF43" s="161">
        <f t="shared" si="25"/>
        <v>0</v>
      </c>
      <c r="AG43" s="161"/>
      <c r="AH43" s="161">
        <f t="shared" si="26"/>
        <v>0</v>
      </c>
      <c r="AI43" s="161"/>
      <c r="AJ43">
        <f t="shared" si="27"/>
        <v>0</v>
      </c>
      <c r="AK43">
        <f t="shared" si="27"/>
        <v>0</v>
      </c>
      <c r="AL43">
        <f t="shared" si="28"/>
        <v>0</v>
      </c>
    </row>
    <row r="44" spans="8:38" hidden="1" x14ac:dyDescent="0.2">
      <c r="H44" s="161">
        <f t="shared" si="14"/>
        <v>0</v>
      </c>
      <c r="I44" s="161"/>
      <c r="J44" s="161">
        <f t="shared" si="14"/>
        <v>0</v>
      </c>
      <c r="K44" s="161"/>
      <c r="L44" s="161">
        <f t="shared" si="15"/>
        <v>0</v>
      </c>
      <c r="M44" s="161"/>
      <c r="N44" s="161">
        <f t="shared" si="16"/>
        <v>0</v>
      </c>
      <c r="O44" s="161"/>
      <c r="P44" s="161">
        <f t="shared" si="17"/>
        <v>0</v>
      </c>
      <c r="Q44" s="161"/>
      <c r="R44" s="161">
        <f t="shared" si="18"/>
        <v>0</v>
      </c>
      <c r="S44" s="161"/>
      <c r="T44" s="161">
        <f t="shared" si="19"/>
        <v>0</v>
      </c>
      <c r="U44" s="161"/>
      <c r="V44" s="161">
        <f t="shared" si="20"/>
        <v>0</v>
      </c>
      <c r="W44" s="161"/>
      <c r="X44" s="161">
        <f t="shared" si="21"/>
        <v>0</v>
      </c>
      <c r="Y44" s="161"/>
      <c r="Z44" s="161">
        <f t="shared" si="22"/>
        <v>0</v>
      </c>
      <c r="AA44" s="161"/>
      <c r="AB44" s="161">
        <f t="shared" si="23"/>
        <v>0</v>
      </c>
      <c r="AC44" s="161"/>
      <c r="AD44" s="161">
        <f t="shared" si="24"/>
        <v>0</v>
      </c>
      <c r="AE44" s="161"/>
      <c r="AF44" s="161">
        <f t="shared" si="25"/>
        <v>0</v>
      </c>
      <c r="AG44" s="161"/>
      <c r="AH44" s="161">
        <f t="shared" si="26"/>
        <v>0</v>
      </c>
      <c r="AI44" s="161"/>
      <c r="AJ44">
        <f t="shared" si="27"/>
        <v>0</v>
      </c>
      <c r="AK44">
        <f t="shared" si="27"/>
        <v>0</v>
      </c>
      <c r="AL44">
        <f t="shared" si="28"/>
        <v>0</v>
      </c>
    </row>
    <row r="45" spans="8:38" hidden="1" x14ac:dyDescent="0.2">
      <c r="H45" s="161">
        <f t="shared" si="14"/>
        <v>0</v>
      </c>
      <c r="I45" s="161"/>
      <c r="J45" s="161">
        <f t="shared" si="14"/>
        <v>0</v>
      </c>
      <c r="K45" s="161"/>
      <c r="L45" s="161">
        <f t="shared" si="15"/>
        <v>0</v>
      </c>
      <c r="M45" s="161"/>
      <c r="N45" s="161">
        <f t="shared" si="16"/>
        <v>0</v>
      </c>
      <c r="O45" s="161"/>
      <c r="P45" s="161">
        <f t="shared" si="17"/>
        <v>0</v>
      </c>
      <c r="Q45" s="161"/>
      <c r="R45" s="161">
        <f t="shared" si="18"/>
        <v>0</v>
      </c>
      <c r="S45" s="161"/>
      <c r="T45" s="161">
        <f t="shared" si="19"/>
        <v>0</v>
      </c>
      <c r="U45" s="161"/>
      <c r="V45" s="161">
        <f t="shared" si="20"/>
        <v>0</v>
      </c>
      <c r="W45" s="161"/>
      <c r="X45" s="161">
        <f t="shared" si="21"/>
        <v>0</v>
      </c>
      <c r="Y45" s="161"/>
      <c r="Z45" s="161">
        <f t="shared" si="22"/>
        <v>0</v>
      </c>
      <c r="AA45" s="161"/>
      <c r="AB45" s="161">
        <f t="shared" si="23"/>
        <v>0</v>
      </c>
      <c r="AC45" s="161"/>
      <c r="AD45" s="161">
        <f t="shared" si="24"/>
        <v>0</v>
      </c>
      <c r="AE45" s="161"/>
      <c r="AF45" s="161">
        <f t="shared" si="25"/>
        <v>0</v>
      </c>
      <c r="AG45" s="161"/>
      <c r="AH45" s="161">
        <f t="shared" si="26"/>
        <v>0</v>
      </c>
      <c r="AI45" s="161"/>
      <c r="AJ45">
        <f t="shared" si="27"/>
        <v>0</v>
      </c>
      <c r="AK45">
        <f t="shared" si="27"/>
        <v>0</v>
      </c>
      <c r="AL45">
        <f t="shared" si="28"/>
        <v>0</v>
      </c>
    </row>
    <row r="46" spans="8:38" hidden="1" x14ac:dyDescent="0.2">
      <c r="H46" s="161">
        <f t="shared" si="14"/>
        <v>0</v>
      </c>
      <c r="I46" s="161"/>
      <c r="J46" s="161">
        <f t="shared" si="14"/>
        <v>0</v>
      </c>
      <c r="K46" s="161"/>
      <c r="L46" s="161">
        <f t="shared" si="15"/>
        <v>0</v>
      </c>
      <c r="M46" s="161"/>
      <c r="N46" s="161">
        <f t="shared" si="16"/>
        <v>0</v>
      </c>
      <c r="O46" s="161"/>
      <c r="P46" s="161">
        <f t="shared" si="17"/>
        <v>0</v>
      </c>
      <c r="Q46" s="161"/>
      <c r="R46" s="161">
        <f t="shared" si="18"/>
        <v>0</v>
      </c>
      <c r="S46" s="161"/>
      <c r="T46" s="161">
        <f t="shared" si="19"/>
        <v>0</v>
      </c>
      <c r="U46" s="161"/>
      <c r="V46" s="161">
        <f t="shared" si="20"/>
        <v>0</v>
      </c>
      <c r="W46" s="161"/>
      <c r="X46" s="161">
        <f t="shared" si="21"/>
        <v>0</v>
      </c>
      <c r="Y46" s="161"/>
      <c r="Z46" s="161">
        <f t="shared" si="22"/>
        <v>0</v>
      </c>
      <c r="AA46" s="161"/>
      <c r="AB46" s="161">
        <f t="shared" si="23"/>
        <v>0</v>
      </c>
      <c r="AC46" s="161"/>
      <c r="AD46" s="161">
        <f t="shared" si="24"/>
        <v>0</v>
      </c>
      <c r="AE46" s="161"/>
      <c r="AF46" s="161">
        <f t="shared" si="25"/>
        <v>0</v>
      </c>
      <c r="AG46" s="161"/>
      <c r="AH46" s="161">
        <f t="shared" si="26"/>
        <v>0</v>
      </c>
      <c r="AI46" s="161"/>
      <c r="AJ46">
        <f t="shared" si="27"/>
        <v>0</v>
      </c>
      <c r="AK46">
        <f t="shared" si="27"/>
        <v>0</v>
      </c>
      <c r="AL46">
        <f t="shared" si="28"/>
        <v>0</v>
      </c>
    </row>
    <row r="47" spans="8:38" hidden="1" x14ac:dyDescent="0.2">
      <c r="H47" s="161">
        <f t="shared" si="14"/>
        <v>0</v>
      </c>
      <c r="I47" s="161"/>
      <c r="J47" s="161">
        <f t="shared" si="14"/>
        <v>0</v>
      </c>
      <c r="K47" s="161"/>
      <c r="L47" s="161">
        <f t="shared" si="15"/>
        <v>0</v>
      </c>
      <c r="M47" s="161"/>
      <c r="N47" s="161">
        <f t="shared" si="16"/>
        <v>0</v>
      </c>
      <c r="O47" s="161"/>
      <c r="P47" s="161">
        <f t="shared" si="17"/>
        <v>0</v>
      </c>
      <c r="Q47" s="161"/>
      <c r="R47" s="161">
        <f t="shared" si="18"/>
        <v>0</v>
      </c>
      <c r="S47" s="161"/>
      <c r="T47" s="161">
        <f t="shared" si="19"/>
        <v>0</v>
      </c>
      <c r="U47" s="161"/>
      <c r="V47" s="161">
        <f t="shared" si="20"/>
        <v>0</v>
      </c>
      <c r="W47" s="161"/>
      <c r="X47" s="161">
        <f t="shared" si="21"/>
        <v>0</v>
      </c>
      <c r="Y47" s="161"/>
      <c r="Z47" s="161">
        <f t="shared" si="22"/>
        <v>0</v>
      </c>
      <c r="AA47" s="161"/>
      <c r="AB47" s="161">
        <f t="shared" si="23"/>
        <v>0</v>
      </c>
      <c r="AC47" s="161"/>
      <c r="AD47" s="161">
        <f t="shared" si="24"/>
        <v>0</v>
      </c>
      <c r="AE47" s="161"/>
      <c r="AF47" s="161">
        <f t="shared" si="25"/>
        <v>0</v>
      </c>
      <c r="AG47" s="161"/>
      <c r="AH47" s="161">
        <f t="shared" si="26"/>
        <v>0</v>
      </c>
      <c r="AI47" s="161"/>
      <c r="AJ47">
        <f t="shared" si="27"/>
        <v>0</v>
      </c>
      <c r="AK47">
        <f t="shared" si="27"/>
        <v>0</v>
      </c>
      <c r="AL47">
        <f t="shared" si="28"/>
        <v>0</v>
      </c>
    </row>
    <row r="48" spans="8:38" hidden="1" x14ac:dyDescent="0.2">
      <c r="H48" s="161">
        <f t="shared" si="14"/>
        <v>0</v>
      </c>
      <c r="I48" s="161"/>
      <c r="J48" s="161">
        <f t="shared" si="14"/>
        <v>0</v>
      </c>
      <c r="K48" s="161"/>
      <c r="L48" s="161">
        <f t="shared" si="15"/>
        <v>0</v>
      </c>
      <c r="M48" s="161"/>
      <c r="N48" s="161">
        <f t="shared" si="16"/>
        <v>0</v>
      </c>
      <c r="O48" s="161"/>
      <c r="P48" s="161">
        <f t="shared" si="17"/>
        <v>0</v>
      </c>
      <c r="Q48" s="161"/>
      <c r="R48" s="161">
        <f t="shared" si="18"/>
        <v>0</v>
      </c>
      <c r="S48" s="161"/>
      <c r="T48" s="161">
        <f t="shared" si="19"/>
        <v>0</v>
      </c>
      <c r="U48" s="161"/>
      <c r="V48" s="161">
        <f t="shared" si="20"/>
        <v>0</v>
      </c>
      <c r="W48" s="161"/>
      <c r="X48" s="161">
        <f t="shared" si="21"/>
        <v>0</v>
      </c>
      <c r="Y48" s="161"/>
      <c r="Z48" s="161">
        <f t="shared" si="22"/>
        <v>0</v>
      </c>
      <c r="AA48" s="161"/>
      <c r="AB48" s="161">
        <f t="shared" si="23"/>
        <v>0</v>
      </c>
      <c r="AC48" s="161"/>
      <c r="AD48" s="161">
        <f t="shared" si="24"/>
        <v>0</v>
      </c>
      <c r="AE48" s="161"/>
      <c r="AF48" s="161">
        <f t="shared" si="25"/>
        <v>0</v>
      </c>
      <c r="AG48" s="161"/>
      <c r="AH48" s="161">
        <f t="shared" si="26"/>
        <v>0</v>
      </c>
      <c r="AI48" s="161"/>
      <c r="AJ48">
        <f t="shared" si="27"/>
        <v>0</v>
      </c>
      <c r="AK48">
        <f t="shared" si="27"/>
        <v>0</v>
      </c>
      <c r="AL48">
        <f t="shared" si="28"/>
        <v>0</v>
      </c>
    </row>
    <row r="49" spans="8:38" hidden="1" x14ac:dyDescent="0.2">
      <c r="H49" s="161">
        <f t="shared" si="14"/>
        <v>0</v>
      </c>
      <c r="I49" s="161"/>
      <c r="J49" s="161">
        <f t="shared" si="14"/>
        <v>0</v>
      </c>
      <c r="K49" s="161"/>
      <c r="L49" s="161">
        <f t="shared" si="15"/>
        <v>0</v>
      </c>
      <c r="M49" s="161"/>
      <c r="N49" s="161">
        <f t="shared" si="16"/>
        <v>0</v>
      </c>
      <c r="O49" s="161"/>
      <c r="P49" s="161">
        <f t="shared" si="17"/>
        <v>0</v>
      </c>
      <c r="Q49" s="161"/>
      <c r="R49" s="161">
        <f t="shared" si="18"/>
        <v>0</v>
      </c>
      <c r="S49" s="161"/>
      <c r="T49" s="161">
        <f t="shared" si="19"/>
        <v>0</v>
      </c>
      <c r="U49" s="161"/>
      <c r="V49" s="161">
        <f t="shared" si="20"/>
        <v>0</v>
      </c>
      <c r="W49" s="161"/>
      <c r="X49" s="161">
        <f t="shared" si="21"/>
        <v>0</v>
      </c>
      <c r="Y49" s="161"/>
      <c r="Z49" s="161">
        <f t="shared" si="22"/>
        <v>0</v>
      </c>
      <c r="AA49" s="161"/>
      <c r="AB49" s="161">
        <f t="shared" si="23"/>
        <v>0</v>
      </c>
      <c r="AC49" s="161"/>
      <c r="AD49" s="161">
        <f t="shared" si="24"/>
        <v>0</v>
      </c>
      <c r="AE49" s="161"/>
      <c r="AF49" s="161">
        <f t="shared" si="25"/>
        <v>0</v>
      </c>
      <c r="AG49" s="161"/>
      <c r="AH49" s="161">
        <f t="shared" si="26"/>
        <v>0</v>
      </c>
      <c r="AI49" s="161"/>
      <c r="AJ49">
        <f t="shared" si="27"/>
        <v>0</v>
      </c>
      <c r="AK49">
        <f t="shared" si="27"/>
        <v>0</v>
      </c>
      <c r="AL49">
        <f t="shared" si="28"/>
        <v>0</v>
      </c>
    </row>
    <row r="50" spans="8:38" hidden="1" x14ac:dyDescent="0.2">
      <c r="H50" s="161">
        <f t="shared" si="14"/>
        <v>0</v>
      </c>
      <c r="I50" s="161"/>
      <c r="J50" s="161">
        <f t="shared" si="14"/>
        <v>0</v>
      </c>
      <c r="K50" s="161"/>
      <c r="L50" s="161">
        <f t="shared" si="15"/>
        <v>0</v>
      </c>
      <c r="M50" s="161"/>
      <c r="N50" s="161">
        <f t="shared" si="16"/>
        <v>0</v>
      </c>
      <c r="O50" s="161"/>
      <c r="P50" s="161">
        <f t="shared" si="17"/>
        <v>0</v>
      </c>
      <c r="Q50" s="161"/>
      <c r="R50" s="161">
        <f t="shared" si="18"/>
        <v>0</v>
      </c>
      <c r="S50" s="161"/>
      <c r="T50" s="161">
        <f t="shared" si="19"/>
        <v>0</v>
      </c>
      <c r="U50" s="161"/>
      <c r="V50" s="161">
        <f t="shared" si="20"/>
        <v>0</v>
      </c>
      <c r="W50" s="161"/>
      <c r="X50" s="161">
        <f t="shared" si="21"/>
        <v>0</v>
      </c>
      <c r="Y50" s="161"/>
      <c r="Z50" s="161">
        <f t="shared" si="22"/>
        <v>0</v>
      </c>
      <c r="AA50" s="161"/>
      <c r="AB50" s="161">
        <f t="shared" si="23"/>
        <v>0</v>
      </c>
      <c r="AC50" s="161"/>
      <c r="AD50" s="161">
        <f t="shared" si="24"/>
        <v>0</v>
      </c>
      <c r="AE50" s="161"/>
      <c r="AF50" s="161">
        <f t="shared" si="25"/>
        <v>0</v>
      </c>
      <c r="AG50" s="161"/>
      <c r="AH50" s="161">
        <f t="shared" si="26"/>
        <v>0</v>
      </c>
      <c r="AI50" s="161"/>
      <c r="AJ50">
        <f t="shared" si="27"/>
        <v>0</v>
      </c>
      <c r="AK50">
        <f t="shared" si="27"/>
        <v>0</v>
      </c>
      <c r="AL50">
        <f t="shared" si="28"/>
        <v>0</v>
      </c>
    </row>
    <row r="51" spans="8:38" hidden="1" x14ac:dyDescent="0.2">
      <c r="H51" s="161">
        <f t="shared" si="14"/>
        <v>0</v>
      </c>
      <c r="I51" s="161"/>
      <c r="J51" s="161">
        <f t="shared" si="14"/>
        <v>0</v>
      </c>
      <c r="K51" s="161"/>
      <c r="L51" s="161">
        <f t="shared" si="15"/>
        <v>0</v>
      </c>
      <c r="M51" s="161"/>
      <c r="N51" s="161">
        <f t="shared" si="16"/>
        <v>0</v>
      </c>
      <c r="O51" s="161"/>
      <c r="P51" s="161">
        <f t="shared" si="17"/>
        <v>0</v>
      </c>
      <c r="Q51" s="161"/>
      <c r="R51" s="161">
        <f t="shared" si="18"/>
        <v>0</v>
      </c>
      <c r="S51" s="161"/>
      <c r="T51" s="161">
        <f t="shared" si="19"/>
        <v>0</v>
      </c>
      <c r="U51" s="161"/>
      <c r="V51" s="161">
        <f t="shared" si="20"/>
        <v>0</v>
      </c>
      <c r="W51" s="161"/>
      <c r="X51" s="161">
        <f t="shared" si="21"/>
        <v>0</v>
      </c>
      <c r="Y51" s="161"/>
      <c r="Z51" s="161">
        <f t="shared" si="22"/>
        <v>0</v>
      </c>
      <c r="AA51" s="161"/>
      <c r="AB51" s="161">
        <f t="shared" si="23"/>
        <v>0</v>
      </c>
      <c r="AC51" s="161"/>
      <c r="AD51" s="161">
        <f t="shared" si="24"/>
        <v>0</v>
      </c>
      <c r="AE51" s="161"/>
      <c r="AF51" s="161">
        <f t="shared" si="25"/>
        <v>0</v>
      </c>
      <c r="AG51" s="161"/>
      <c r="AH51" s="161">
        <f t="shared" si="26"/>
        <v>0</v>
      </c>
      <c r="AI51" s="161"/>
      <c r="AJ51">
        <f t="shared" si="27"/>
        <v>0</v>
      </c>
      <c r="AK51">
        <f t="shared" si="27"/>
        <v>0</v>
      </c>
      <c r="AL51">
        <f t="shared" si="28"/>
        <v>0</v>
      </c>
    </row>
    <row r="52" spans="8:38" hidden="1" x14ac:dyDescent="0.2">
      <c r="H52" s="161">
        <f t="shared" si="14"/>
        <v>0</v>
      </c>
      <c r="I52" s="161"/>
      <c r="J52" s="161">
        <f t="shared" si="14"/>
        <v>0</v>
      </c>
      <c r="K52" s="161"/>
      <c r="L52" s="161">
        <f t="shared" si="15"/>
        <v>0</v>
      </c>
      <c r="M52" s="161"/>
      <c r="N52" s="161">
        <f t="shared" si="16"/>
        <v>0</v>
      </c>
      <c r="O52" s="161"/>
      <c r="P52" s="161">
        <f t="shared" si="17"/>
        <v>0</v>
      </c>
      <c r="Q52" s="161"/>
      <c r="R52" s="161">
        <f t="shared" si="18"/>
        <v>0</v>
      </c>
      <c r="S52" s="161"/>
      <c r="T52" s="161">
        <f t="shared" si="19"/>
        <v>0</v>
      </c>
      <c r="U52" s="161"/>
      <c r="V52" s="161">
        <f t="shared" si="20"/>
        <v>0</v>
      </c>
      <c r="W52" s="161"/>
      <c r="X52" s="161">
        <f t="shared" si="21"/>
        <v>0</v>
      </c>
      <c r="Y52" s="161"/>
      <c r="Z52" s="161">
        <f t="shared" si="22"/>
        <v>0</v>
      </c>
      <c r="AA52" s="161"/>
      <c r="AB52" s="161">
        <f t="shared" si="23"/>
        <v>0</v>
      </c>
      <c r="AC52" s="161"/>
      <c r="AD52" s="161">
        <f t="shared" si="24"/>
        <v>0</v>
      </c>
      <c r="AE52" s="161"/>
      <c r="AF52" s="161">
        <f t="shared" si="25"/>
        <v>0</v>
      </c>
      <c r="AG52" s="161"/>
      <c r="AH52" s="161">
        <f t="shared" si="26"/>
        <v>0</v>
      </c>
      <c r="AI52" s="161"/>
      <c r="AJ52">
        <f t="shared" si="27"/>
        <v>0</v>
      </c>
      <c r="AK52">
        <f t="shared" si="27"/>
        <v>0</v>
      </c>
      <c r="AL52">
        <f t="shared" si="28"/>
        <v>0</v>
      </c>
    </row>
    <row r="53" spans="8:38" hidden="1" x14ac:dyDescent="0.2">
      <c r="H53" s="161">
        <f t="shared" si="14"/>
        <v>0</v>
      </c>
      <c r="I53" s="161"/>
      <c r="J53" s="161">
        <f t="shared" si="14"/>
        <v>0</v>
      </c>
      <c r="K53" s="161"/>
      <c r="L53" s="161">
        <f t="shared" si="15"/>
        <v>0</v>
      </c>
      <c r="M53" s="161"/>
      <c r="N53" s="161">
        <f t="shared" si="16"/>
        <v>0</v>
      </c>
      <c r="O53" s="161"/>
      <c r="P53" s="161">
        <f t="shared" si="17"/>
        <v>0</v>
      </c>
      <c r="Q53" s="161"/>
      <c r="R53" s="161">
        <f t="shared" si="18"/>
        <v>0</v>
      </c>
      <c r="S53" s="161"/>
      <c r="T53" s="161">
        <f t="shared" si="19"/>
        <v>0</v>
      </c>
      <c r="U53" s="161"/>
      <c r="V53" s="161">
        <f t="shared" si="20"/>
        <v>0</v>
      </c>
      <c r="W53" s="161"/>
      <c r="X53" s="161">
        <f t="shared" si="21"/>
        <v>0</v>
      </c>
      <c r="Y53" s="161"/>
      <c r="Z53" s="161">
        <f t="shared" si="22"/>
        <v>0</v>
      </c>
      <c r="AA53" s="161"/>
      <c r="AB53" s="161">
        <f t="shared" si="23"/>
        <v>0</v>
      </c>
      <c r="AC53" s="161"/>
      <c r="AD53" s="161">
        <f t="shared" si="24"/>
        <v>0</v>
      </c>
      <c r="AE53" s="161"/>
      <c r="AF53" s="161">
        <f t="shared" si="25"/>
        <v>0</v>
      </c>
      <c r="AG53" s="161"/>
      <c r="AH53" s="161">
        <f t="shared" si="26"/>
        <v>0</v>
      </c>
      <c r="AI53" s="161"/>
      <c r="AJ53">
        <f t="shared" si="27"/>
        <v>0</v>
      </c>
      <c r="AK53">
        <f t="shared" si="27"/>
        <v>0</v>
      </c>
      <c r="AL53">
        <f t="shared" si="28"/>
        <v>0</v>
      </c>
    </row>
    <row r="54" spans="8:38" hidden="1" x14ac:dyDescent="0.2">
      <c r="H54" s="161">
        <f t="shared" si="14"/>
        <v>0</v>
      </c>
      <c r="I54" s="161"/>
      <c r="J54" s="161">
        <f t="shared" si="14"/>
        <v>0</v>
      </c>
      <c r="K54" s="161"/>
      <c r="L54" s="161">
        <f t="shared" si="15"/>
        <v>0</v>
      </c>
      <c r="M54" s="161"/>
      <c r="N54" s="161">
        <f t="shared" si="16"/>
        <v>0</v>
      </c>
      <c r="O54" s="161"/>
      <c r="P54" s="161">
        <f t="shared" si="17"/>
        <v>0</v>
      </c>
      <c r="Q54" s="161"/>
      <c r="R54" s="161">
        <f t="shared" si="18"/>
        <v>0</v>
      </c>
      <c r="S54" s="161"/>
      <c r="T54" s="161">
        <f t="shared" si="19"/>
        <v>0</v>
      </c>
      <c r="U54" s="161"/>
      <c r="V54" s="161">
        <f t="shared" si="20"/>
        <v>0</v>
      </c>
      <c r="W54" s="161"/>
      <c r="X54" s="161">
        <f t="shared" si="21"/>
        <v>0</v>
      </c>
      <c r="Y54" s="161"/>
      <c r="Z54" s="161">
        <f t="shared" si="22"/>
        <v>0</v>
      </c>
      <c r="AA54" s="161"/>
      <c r="AB54" s="161">
        <f t="shared" si="23"/>
        <v>0</v>
      </c>
      <c r="AC54" s="161"/>
      <c r="AD54" s="161">
        <f t="shared" si="24"/>
        <v>0</v>
      </c>
      <c r="AE54" s="161"/>
      <c r="AF54" s="161">
        <f t="shared" si="25"/>
        <v>0</v>
      </c>
      <c r="AG54" s="161"/>
      <c r="AH54" s="161">
        <f t="shared" si="26"/>
        <v>0</v>
      </c>
      <c r="AI54" s="161"/>
      <c r="AJ54">
        <f t="shared" si="27"/>
        <v>0</v>
      </c>
      <c r="AK54">
        <f t="shared" si="27"/>
        <v>0</v>
      </c>
      <c r="AL54">
        <f t="shared" si="28"/>
        <v>0</v>
      </c>
    </row>
    <row r="55" spans="8:38" hidden="1" x14ac:dyDescent="0.2">
      <c r="H55" s="161">
        <f t="shared" si="14"/>
        <v>0</v>
      </c>
      <c r="I55" s="161"/>
      <c r="J55" s="161">
        <f t="shared" si="14"/>
        <v>0</v>
      </c>
      <c r="K55" s="161"/>
      <c r="L55" s="161">
        <f t="shared" si="15"/>
        <v>0</v>
      </c>
      <c r="M55" s="161"/>
      <c r="N55" s="161">
        <f t="shared" si="16"/>
        <v>0</v>
      </c>
      <c r="O55" s="161"/>
      <c r="P55" s="161">
        <f t="shared" si="17"/>
        <v>0</v>
      </c>
      <c r="Q55" s="161"/>
      <c r="R55" s="161">
        <f t="shared" si="18"/>
        <v>0</v>
      </c>
      <c r="S55" s="161"/>
      <c r="T55" s="161">
        <f t="shared" si="19"/>
        <v>0</v>
      </c>
      <c r="U55" s="161"/>
      <c r="V55" s="161">
        <f t="shared" si="20"/>
        <v>0</v>
      </c>
      <c r="W55" s="161"/>
      <c r="X55" s="161">
        <f t="shared" si="21"/>
        <v>0</v>
      </c>
      <c r="Y55" s="161"/>
      <c r="Z55" s="161">
        <f t="shared" si="22"/>
        <v>0</v>
      </c>
      <c r="AA55" s="161"/>
      <c r="AB55" s="161">
        <f t="shared" si="23"/>
        <v>0</v>
      </c>
      <c r="AC55" s="161"/>
      <c r="AD55" s="161">
        <f t="shared" si="24"/>
        <v>0</v>
      </c>
      <c r="AE55" s="161"/>
      <c r="AF55" s="161">
        <f t="shared" si="25"/>
        <v>0</v>
      </c>
      <c r="AG55" s="161"/>
      <c r="AH55" s="161">
        <f t="shared" si="26"/>
        <v>0</v>
      </c>
      <c r="AI55" s="161"/>
      <c r="AJ55">
        <f t="shared" si="27"/>
        <v>0</v>
      </c>
      <c r="AK55">
        <f t="shared" si="27"/>
        <v>0</v>
      </c>
      <c r="AL55">
        <f t="shared" si="28"/>
        <v>0</v>
      </c>
    </row>
    <row r="56" spans="8:38" hidden="1" x14ac:dyDescent="0.2">
      <c r="H56" s="161">
        <f t="shared" si="14"/>
        <v>0</v>
      </c>
      <c r="I56" s="161"/>
      <c r="J56" s="161">
        <f t="shared" si="14"/>
        <v>0</v>
      </c>
      <c r="K56" s="161"/>
      <c r="L56" s="161">
        <f t="shared" si="15"/>
        <v>0</v>
      </c>
      <c r="M56" s="161"/>
      <c r="N56" s="161">
        <f t="shared" si="16"/>
        <v>0</v>
      </c>
      <c r="O56" s="161"/>
      <c r="P56" s="161">
        <f t="shared" si="17"/>
        <v>0</v>
      </c>
      <c r="Q56" s="161"/>
      <c r="R56" s="161">
        <f t="shared" si="18"/>
        <v>0</v>
      </c>
      <c r="S56" s="161"/>
      <c r="T56" s="161">
        <f t="shared" si="19"/>
        <v>0</v>
      </c>
      <c r="U56" s="161"/>
      <c r="V56" s="161">
        <f t="shared" si="20"/>
        <v>0</v>
      </c>
      <c r="W56" s="161"/>
      <c r="X56" s="161">
        <f t="shared" si="21"/>
        <v>0</v>
      </c>
      <c r="Y56" s="161"/>
      <c r="Z56" s="161">
        <f t="shared" si="22"/>
        <v>0</v>
      </c>
      <c r="AA56" s="161"/>
      <c r="AB56" s="161">
        <f t="shared" si="23"/>
        <v>0</v>
      </c>
      <c r="AC56" s="161"/>
      <c r="AD56" s="161">
        <f t="shared" si="24"/>
        <v>0</v>
      </c>
      <c r="AE56" s="161"/>
      <c r="AF56" s="161">
        <f t="shared" si="25"/>
        <v>0</v>
      </c>
      <c r="AG56" s="161"/>
      <c r="AH56" s="161">
        <f t="shared" si="26"/>
        <v>0</v>
      </c>
      <c r="AI56" s="161"/>
      <c r="AJ56">
        <f t="shared" si="27"/>
        <v>0</v>
      </c>
      <c r="AK56">
        <f t="shared" si="27"/>
        <v>0</v>
      </c>
      <c r="AL56">
        <f t="shared" si="28"/>
        <v>0</v>
      </c>
    </row>
    <row r="57" spans="8:38" hidden="1" x14ac:dyDescent="0.2">
      <c r="H57" s="161">
        <f t="shared" si="14"/>
        <v>0</v>
      </c>
      <c r="I57" s="161"/>
      <c r="J57" s="161">
        <f t="shared" si="14"/>
        <v>0</v>
      </c>
      <c r="K57" s="161"/>
      <c r="L57" s="161">
        <f t="shared" si="15"/>
        <v>0</v>
      </c>
      <c r="M57" s="161"/>
      <c r="N57" s="161">
        <f t="shared" si="16"/>
        <v>0</v>
      </c>
      <c r="O57" s="161"/>
      <c r="P57" s="161">
        <f t="shared" si="17"/>
        <v>0</v>
      </c>
      <c r="Q57" s="161"/>
      <c r="R57" s="161">
        <f t="shared" si="18"/>
        <v>0</v>
      </c>
      <c r="S57" s="161"/>
      <c r="T57" s="161">
        <f t="shared" si="19"/>
        <v>0</v>
      </c>
      <c r="U57" s="161"/>
      <c r="V57" s="161">
        <f t="shared" si="20"/>
        <v>0</v>
      </c>
      <c r="W57" s="161"/>
      <c r="X57" s="161">
        <f t="shared" si="21"/>
        <v>0</v>
      </c>
      <c r="Y57" s="161"/>
      <c r="Z57" s="161">
        <f t="shared" si="22"/>
        <v>0</v>
      </c>
      <c r="AA57" s="161"/>
      <c r="AB57" s="161">
        <f t="shared" si="23"/>
        <v>0</v>
      </c>
      <c r="AC57" s="161"/>
      <c r="AD57" s="161">
        <f t="shared" si="24"/>
        <v>0</v>
      </c>
      <c r="AE57" s="161"/>
      <c r="AF57" s="161">
        <f t="shared" si="25"/>
        <v>0</v>
      </c>
      <c r="AG57" s="161"/>
      <c r="AH57" s="161">
        <f t="shared" si="26"/>
        <v>0</v>
      </c>
      <c r="AI57" s="161"/>
      <c r="AJ57">
        <f t="shared" si="27"/>
        <v>0</v>
      </c>
      <c r="AK57">
        <f t="shared" si="27"/>
        <v>0</v>
      </c>
      <c r="AL57">
        <f t="shared" si="28"/>
        <v>0</v>
      </c>
    </row>
    <row r="58" spans="8:38" hidden="1" x14ac:dyDescent="0.2">
      <c r="H58" s="161">
        <f t="shared" si="14"/>
        <v>0</v>
      </c>
      <c r="I58" s="161"/>
      <c r="J58" s="161">
        <f t="shared" si="14"/>
        <v>0</v>
      </c>
      <c r="K58" s="161"/>
      <c r="L58" s="161">
        <f t="shared" si="15"/>
        <v>0</v>
      </c>
      <c r="M58" s="161"/>
      <c r="N58" s="161">
        <f t="shared" si="16"/>
        <v>0</v>
      </c>
      <c r="O58" s="161"/>
      <c r="P58" s="161">
        <f t="shared" si="17"/>
        <v>0</v>
      </c>
      <c r="Q58" s="161"/>
      <c r="R58" s="161">
        <f t="shared" si="18"/>
        <v>0</v>
      </c>
      <c r="S58" s="161"/>
      <c r="T58" s="161">
        <f t="shared" si="19"/>
        <v>0</v>
      </c>
      <c r="U58" s="161"/>
      <c r="V58" s="161">
        <f t="shared" si="20"/>
        <v>0</v>
      </c>
      <c r="W58" s="161"/>
      <c r="X58" s="161">
        <f t="shared" si="21"/>
        <v>0</v>
      </c>
      <c r="Y58" s="161"/>
      <c r="Z58" s="161">
        <f t="shared" si="22"/>
        <v>0</v>
      </c>
      <c r="AA58" s="161"/>
      <c r="AB58" s="161">
        <f t="shared" si="23"/>
        <v>0</v>
      </c>
      <c r="AC58" s="161"/>
      <c r="AD58" s="161">
        <f t="shared" si="24"/>
        <v>0</v>
      </c>
      <c r="AE58" s="161"/>
      <c r="AF58" s="161">
        <f t="shared" si="25"/>
        <v>0</v>
      </c>
      <c r="AG58" s="161"/>
      <c r="AH58" s="161">
        <f t="shared" si="26"/>
        <v>0</v>
      </c>
      <c r="AI58" s="161"/>
      <c r="AJ58">
        <f t="shared" si="27"/>
        <v>0</v>
      </c>
      <c r="AK58">
        <f t="shared" si="27"/>
        <v>0</v>
      </c>
      <c r="AL58">
        <f t="shared" si="28"/>
        <v>0</v>
      </c>
    </row>
    <row r="59" spans="8:38" hidden="1" x14ac:dyDescent="0.2">
      <c r="H59" s="161">
        <f t="shared" si="14"/>
        <v>0</v>
      </c>
      <c r="I59" s="161"/>
      <c r="J59" s="161">
        <f t="shared" si="14"/>
        <v>0</v>
      </c>
      <c r="K59" s="161"/>
      <c r="L59" s="161">
        <f t="shared" si="15"/>
        <v>0</v>
      </c>
      <c r="M59" s="161"/>
      <c r="N59" s="161">
        <f t="shared" si="16"/>
        <v>0</v>
      </c>
      <c r="O59" s="161"/>
      <c r="P59" s="161">
        <f t="shared" si="17"/>
        <v>0</v>
      </c>
      <c r="Q59" s="161"/>
      <c r="R59" s="161">
        <f t="shared" si="18"/>
        <v>0</v>
      </c>
      <c r="S59" s="161"/>
      <c r="T59" s="161">
        <f t="shared" si="19"/>
        <v>0</v>
      </c>
      <c r="U59" s="161"/>
      <c r="V59" s="161">
        <f t="shared" si="20"/>
        <v>0</v>
      </c>
      <c r="W59" s="161"/>
      <c r="X59" s="161">
        <f t="shared" si="21"/>
        <v>0</v>
      </c>
      <c r="Y59" s="161"/>
      <c r="Z59" s="161">
        <f t="shared" si="22"/>
        <v>0</v>
      </c>
      <c r="AA59" s="161"/>
      <c r="AB59" s="161">
        <f t="shared" si="23"/>
        <v>0</v>
      </c>
      <c r="AC59" s="161"/>
      <c r="AD59" s="161">
        <f t="shared" si="24"/>
        <v>0</v>
      </c>
      <c r="AE59" s="161"/>
      <c r="AF59" s="161">
        <f t="shared" si="25"/>
        <v>0</v>
      </c>
      <c r="AG59" s="161"/>
      <c r="AH59" s="161">
        <f t="shared" si="26"/>
        <v>0</v>
      </c>
      <c r="AI59" s="161"/>
      <c r="AJ59">
        <f t="shared" si="27"/>
        <v>0</v>
      </c>
      <c r="AK59">
        <f t="shared" si="27"/>
        <v>0</v>
      </c>
      <c r="AL59">
        <f t="shared" si="28"/>
        <v>0</v>
      </c>
    </row>
    <row r="60" spans="8:38" hidden="1" x14ac:dyDescent="0.2">
      <c r="H60" s="161">
        <f t="shared" si="14"/>
        <v>0</v>
      </c>
      <c r="I60" s="161"/>
      <c r="J60" s="161">
        <f t="shared" si="14"/>
        <v>0</v>
      </c>
      <c r="K60" s="161"/>
      <c r="L60" s="161">
        <f t="shared" si="15"/>
        <v>0</v>
      </c>
      <c r="M60" s="161"/>
      <c r="N60" s="161">
        <f t="shared" si="16"/>
        <v>0</v>
      </c>
      <c r="O60" s="161"/>
      <c r="P60" s="161">
        <f t="shared" si="17"/>
        <v>0</v>
      </c>
      <c r="Q60" s="161"/>
      <c r="R60" s="161">
        <f t="shared" si="18"/>
        <v>0</v>
      </c>
      <c r="S60" s="161"/>
      <c r="T60" s="161">
        <f t="shared" si="19"/>
        <v>0</v>
      </c>
      <c r="U60" s="161"/>
      <c r="V60" s="161">
        <f t="shared" si="20"/>
        <v>0</v>
      </c>
      <c r="W60" s="161"/>
      <c r="X60" s="161">
        <f t="shared" si="21"/>
        <v>0</v>
      </c>
      <c r="Y60" s="161"/>
      <c r="Z60" s="161">
        <f t="shared" si="22"/>
        <v>0</v>
      </c>
      <c r="AA60" s="161"/>
      <c r="AB60" s="161">
        <f t="shared" si="23"/>
        <v>0</v>
      </c>
      <c r="AC60" s="161"/>
      <c r="AD60" s="161">
        <f t="shared" si="24"/>
        <v>0</v>
      </c>
      <c r="AE60" s="161"/>
      <c r="AF60" s="161">
        <f t="shared" si="25"/>
        <v>0</v>
      </c>
      <c r="AG60" s="161"/>
      <c r="AH60" s="161">
        <f t="shared" si="26"/>
        <v>0</v>
      </c>
      <c r="AI60" s="161"/>
      <c r="AJ60">
        <f t="shared" si="27"/>
        <v>0</v>
      </c>
      <c r="AK60">
        <f t="shared" si="27"/>
        <v>0</v>
      </c>
      <c r="AL60">
        <f t="shared" si="28"/>
        <v>0</v>
      </c>
    </row>
    <row r="61" spans="8:38" hidden="1" x14ac:dyDescent="0.2">
      <c r="H61" s="161">
        <f t="shared" si="14"/>
        <v>0</v>
      </c>
      <c r="I61" s="161"/>
      <c r="J61" s="161">
        <f t="shared" si="14"/>
        <v>0</v>
      </c>
      <c r="K61" s="161"/>
      <c r="L61" s="161">
        <f t="shared" si="15"/>
        <v>0</v>
      </c>
      <c r="M61" s="161"/>
      <c r="N61" s="161">
        <f t="shared" si="16"/>
        <v>0</v>
      </c>
      <c r="O61" s="161"/>
      <c r="P61" s="161">
        <f t="shared" si="17"/>
        <v>0</v>
      </c>
      <c r="Q61" s="161"/>
      <c r="R61" s="161">
        <f t="shared" si="18"/>
        <v>0</v>
      </c>
      <c r="S61" s="161"/>
      <c r="T61" s="161">
        <f t="shared" si="19"/>
        <v>0</v>
      </c>
      <c r="U61" s="161"/>
      <c r="V61" s="161">
        <f t="shared" si="20"/>
        <v>0</v>
      </c>
      <c r="W61" s="161"/>
      <c r="X61" s="161">
        <f t="shared" si="21"/>
        <v>0</v>
      </c>
      <c r="Y61" s="161"/>
      <c r="Z61" s="161">
        <f t="shared" si="22"/>
        <v>0</v>
      </c>
      <c r="AA61" s="161"/>
      <c r="AB61" s="161">
        <f t="shared" si="23"/>
        <v>0</v>
      </c>
      <c r="AC61" s="161"/>
      <c r="AD61" s="161">
        <f t="shared" si="24"/>
        <v>0</v>
      </c>
      <c r="AE61" s="161"/>
      <c r="AF61" s="161">
        <f t="shared" si="25"/>
        <v>0</v>
      </c>
      <c r="AG61" s="161"/>
      <c r="AH61" s="161">
        <f t="shared" si="26"/>
        <v>0</v>
      </c>
      <c r="AI61" s="161"/>
      <c r="AJ61">
        <f t="shared" si="27"/>
        <v>0</v>
      </c>
      <c r="AK61">
        <f t="shared" si="27"/>
        <v>0</v>
      </c>
      <c r="AL61">
        <f t="shared" si="28"/>
        <v>0</v>
      </c>
    </row>
    <row r="62" spans="8:38" hidden="1" x14ac:dyDescent="0.2">
      <c r="H62" s="161">
        <f t="shared" si="14"/>
        <v>0</v>
      </c>
      <c r="I62" s="161"/>
      <c r="J62" s="161">
        <f t="shared" si="14"/>
        <v>0</v>
      </c>
      <c r="K62" s="161"/>
      <c r="L62" s="161">
        <f t="shared" si="15"/>
        <v>0</v>
      </c>
      <c r="M62" s="161"/>
      <c r="N62" s="161">
        <f t="shared" si="16"/>
        <v>0</v>
      </c>
      <c r="O62" s="161"/>
      <c r="P62" s="161">
        <f t="shared" si="17"/>
        <v>0</v>
      </c>
      <c r="Q62" s="161"/>
      <c r="R62" s="161">
        <f t="shared" si="18"/>
        <v>0</v>
      </c>
      <c r="S62" s="161"/>
      <c r="T62" s="161">
        <f t="shared" si="19"/>
        <v>0</v>
      </c>
      <c r="U62" s="161"/>
      <c r="V62" s="161">
        <f t="shared" si="20"/>
        <v>0</v>
      </c>
      <c r="W62" s="161"/>
      <c r="X62" s="161">
        <f t="shared" si="21"/>
        <v>0</v>
      </c>
      <c r="Y62" s="161"/>
      <c r="Z62" s="161">
        <f t="shared" si="22"/>
        <v>0</v>
      </c>
      <c r="AA62" s="161"/>
      <c r="AB62" s="161">
        <f t="shared" si="23"/>
        <v>0</v>
      </c>
      <c r="AC62" s="161"/>
      <c r="AD62" s="161">
        <f t="shared" si="24"/>
        <v>0</v>
      </c>
      <c r="AE62" s="161"/>
      <c r="AF62" s="161">
        <f t="shared" si="25"/>
        <v>0</v>
      </c>
      <c r="AG62" s="161"/>
      <c r="AH62" s="161">
        <f t="shared" si="26"/>
        <v>0</v>
      </c>
      <c r="AI62" s="161"/>
      <c r="AJ62">
        <f t="shared" si="27"/>
        <v>0</v>
      </c>
      <c r="AK62">
        <f t="shared" si="27"/>
        <v>0</v>
      </c>
      <c r="AL62">
        <f t="shared" si="28"/>
        <v>0</v>
      </c>
    </row>
    <row r="63" spans="8:38" hidden="1" x14ac:dyDescent="0.2">
      <c r="H63" s="161">
        <f t="shared" si="14"/>
        <v>0</v>
      </c>
      <c r="I63" s="161"/>
      <c r="J63" s="161">
        <f t="shared" si="14"/>
        <v>0</v>
      </c>
      <c r="K63" s="161"/>
      <c r="L63" s="161">
        <f t="shared" si="15"/>
        <v>0</v>
      </c>
      <c r="M63" s="161"/>
      <c r="N63" s="161">
        <f t="shared" si="16"/>
        <v>0</v>
      </c>
      <c r="O63" s="161"/>
      <c r="P63" s="161">
        <f t="shared" si="17"/>
        <v>0</v>
      </c>
      <c r="Q63" s="161"/>
      <c r="R63" s="161">
        <f t="shared" si="18"/>
        <v>0</v>
      </c>
      <c r="S63" s="161"/>
      <c r="T63" s="161">
        <f t="shared" si="19"/>
        <v>0</v>
      </c>
      <c r="U63" s="161"/>
      <c r="V63" s="161">
        <f t="shared" si="20"/>
        <v>0</v>
      </c>
      <c r="W63" s="161"/>
      <c r="X63" s="161">
        <f t="shared" si="21"/>
        <v>0</v>
      </c>
      <c r="Y63" s="161"/>
      <c r="Z63" s="161">
        <f t="shared" si="22"/>
        <v>0</v>
      </c>
      <c r="AA63" s="161"/>
      <c r="AB63" s="161">
        <f t="shared" si="23"/>
        <v>0</v>
      </c>
      <c r="AC63" s="161"/>
      <c r="AD63" s="161">
        <f t="shared" si="24"/>
        <v>0</v>
      </c>
      <c r="AE63" s="161"/>
      <c r="AF63" s="161">
        <f t="shared" si="25"/>
        <v>0</v>
      </c>
      <c r="AG63" s="161"/>
      <c r="AH63" s="161">
        <f t="shared" si="26"/>
        <v>0</v>
      </c>
      <c r="AI63" s="161"/>
      <c r="AJ63">
        <f t="shared" si="27"/>
        <v>0</v>
      </c>
      <c r="AK63">
        <f t="shared" si="27"/>
        <v>0</v>
      </c>
      <c r="AL63">
        <f t="shared" si="28"/>
        <v>0</v>
      </c>
    </row>
    <row r="64" spans="8:38" hidden="1" x14ac:dyDescent="0.2">
      <c r="H64" s="161">
        <f t="shared" si="14"/>
        <v>0</v>
      </c>
      <c r="I64" s="161"/>
      <c r="J64" s="161">
        <f t="shared" si="14"/>
        <v>0</v>
      </c>
      <c r="K64" s="161"/>
      <c r="L64" s="161">
        <f t="shared" si="15"/>
        <v>0</v>
      </c>
      <c r="M64" s="161"/>
      <c r="N64" s="161">
        <f t="shared" si="16"/>
        <v>0</v>
      </c>
      <c r="O64" s="161"/>
      <c r="P64" s="161">
        <f t="shared" si="17"/>
        <v>0</v>
      </c>
      <c r="Q64" s="161"/>
      <c r="R64" s="161">
        <f t="shared" si="18"/>
        <v>0</v>
      </c>
      <c r="S64" s="161"/>
      <c r="T64" s="161">
        <f t="shared" si="19"/>
        <v>0</v>
      </c>
      <c r="U64" s="161"/>
      <c r="V64" s="161">
        <f t="shared" si="20"/>
        <v>0</v>
      </c>
      <c r="W64" s="161"/>
      <c r="X64" s="161">
        <f t="shared" si="21"/>
        <v>0</v>
      </c>
      <c r="Y64" s="161"/>
      <c r="Z64" s="161">
        <f t="shared" si="22"/>
        <v>0</v>
      </c>
      <c r="AA64" s="161"/>
      <c r="AB64" s="161">
        <f t="shared" si="23"/>
        <v>0</v>
      </c>
      <c r="AC64" s="161"/>
      <c r="AD64" s="161">
        <f t="shared" si="24"/>
        <v>0</v>
      </c>
      <c r="AE64" s="161"/>
      <c r="AF64" s="161">
        <f t="shared" si="25"/>
        <v>0</v>
      </c>
      <c r="AG64" s="161"/>
      <c r="AH64" s="161">
        <f t="shared" si="26"/>
        <v>0</v>
      </c>
      <c r="AI64" s="161"/>
      <c r="AJ64">
        <f t="shared" si="27"/>
        <v>0</v>
      </c>
      <c r="AK64">
        <f t="shared" si="27"/>
        <v>0</v>
      </c>
      <c r="AL64">
        <f t="shared" si="28"/>
        <v>0</v>
      </c>
    </row>
    <row r="65" spans="8:38" hidden="1" x14ac:dyDescent="0.2">
      <c r="H65" s="161">
        <f t="shared" si="14"/>
        <v>0</v>
      </c>
      <c r="I65" s="161"/>
      <c r="J65" s="161">
        <f t="shared" si="14"/>
        <v>0</v>
      </c>
      <c r="K65" s="161"/>
      <c r="L65" s="161">
        <f t="shared" si="15"/>
        <v>0</v>
      </c>
      <c r="M65" s="161"/>
      <c r="N65" s="161">
        <f t="shared" si="16"/>
        <v>0</v>
      </c>
      <c r="O65" s="161"/>
      <c r="P65" s="161">
        <f t="shared" si="17"/>
        <v>0</v>
      </c>
      <c r="Q65" s="161"/>
      <c r="R65" s="161">
        <f t="shared" si="18"/>
        <v>0</v>
      </c>
      <c r="S65" s="161"/>
      <c r="T65" s="161">
        <f t="shared" si="19"/>
        <v>0</v>
      </c>
      <c r="U65" s="161"/>
      <c r="V65" s="161">
        <f t="shared" si="20"/>
        <v>0</v>
      </c>
      <c r="W65" s="161"/>
      <c r="X65" s="161">
        <f t="shared" si="21"/>
        <v>0</v>
      </c>
      <c r="Y65" s="161"/>
      <c r="Z65" s="161">
        <f t="shared" si="22"/>
        <v>0</v>
      </c>
      <c r="AA65" s="161"/>
      <c r="AB65" s="161">
        <f t="shared" si="23"/>
        <v>0</v>
      </c>
      <c r="AC65" s="161"/>
      <c r="AD65" s="161">
        <f t="shared" si="24"/>
        <v>0</v>
      </c>
      <c r="AE65" s="161"/>
      <c r="AF65" s="161">
        <f t="shared" si="25"/>
        <v>0</v>
      </c>
      <c r="AG65" s="161"/>
      <c r="AH65" s="161">
        <f t="shared" si="26"/>
        <v>0</v>
      </c>
      <c r="AI65" s="161"/>
      <c r="AJ65">
        <f t="shared" si="27"/>
        <v>0</v>
      </c>
      <c r="AK65">
        <f t="shared" si="27"/>
        <v>0</v>
      </c>
      <c r="AL65">
        <f t="shared" si="28"/>
        <v>0</v>
      </c>
    </row>
    <row r="66" spans="8:38" hidden="1" x14ac:dyDescent="0.2">
      <c r="H66" s="161">
        <f t="shared" si="14"/>
        <v>0</v>
      </c>
      <c r="I66" s="161"/>
      <c r="J66" s="161">
        <f t="shared" si="14"/>
        <v>0</v>
      </c>
      <c r="K66" s="161"/>
      <c r="L66" s="161">
        <f t="shared" si="15"/>
        <v>0</v>
      </c>
      <c r="M66" s="161"/>
      <c r="N66" s="161">
        <f t="shared" si="16"/>
        <v>0</v>
      </c>
      <c r="O66" s="161"/>
      <c r="P66" s="161">
        <f t="shared" si="17"/>
        <v>0</v>
      </c>
      <c r="Q66" s="161"/>
      <c r="R66" s="161">
        <f t="shared" si="18"/>
        <v>0</v>
      </c>
      <c r="S66" s="161"/>
      <c r="T66" s="161">
        <f t="shared" si="19"/>
        <v>0</v>
      </c>
      <c r="U66" s="161"/>
      <c r="V66" s="161">
        <f t="shared" si="20"/>
        <v>0</v>
      </c>
      <c r="W66" s="161"/>
      <c r="X66" s="161">
        <f t="shared" si="21"/>
        <v>0</v>
      </c>
      <c r="Y66" s="161"/>
      <c r="Z66" s="161">
        <f t="shared" si="22"/>
        <v>0</v>
      </c>
      <c r="AA66" s="161"/>
      <c r="AB66" s="161">
        <f t="shared" si="23"/>
        <v>0</v>
      </c>
      <c r="AC66" s="161"/>
      <c r="AD66" s="161">
        <f t="shared" si="24"/>
        <v>0</v>
      </c>
      <c r="AE66" s="161"/>
      <c r="AF66" s="161">
        <f t="shared" si="25"/>
        <v>0</v>
      </c>
      <c r="AG66" s="161"/>
      <c r="AH66" s="161">
        <f t="shared" si="26"/>
        <v>0</v>
      </c>
      <c r="AI66" s="161"/>
      <c r="AJ66">
        <f t="shared" si="27"/>
        <v>0</v>
      </c>
      <c r="AK66">
        <f t="shared" si="27"/>
        <v>0</v>
      </c>
      <c r="AL66">
        <f t="shared" si="28"/>
        <v>0</v>
      </c>
    </row>
    <row r="67" spans="8:38" hidden="1" x14ac:dyDescent="0.2">
      <c r="H67" s="161">
        <f t="shared" si="14"/>
        <v>0</v>
      </c>
      <c r="I67" s="161"/>
      <c r="J67" s="161">
        <f t="shared" si="14"/>
        <v>0</v>
      </c>
      <c r="K67" s="161"/>
      <c r="L67" s="161">
        <f t="shared" si="15"/>
        <v>0</v>
      </c>
      <c r="M67" s="161"/>
      <c r="N67" s="161">
        <f t="shared" si="16"/>
        <v>0</v>
      </c>
      <c r="O67" s="161"/>
      <c r="P67" s="161">
        <f t="shared" si="17"/>
        <v>0</v>
      </c>
      <c r="Q67" s="161"/>
      <c r="R67" s="161">
        <f t="shared" si="18"/>
        <v>0</v>
      </c>
      <c r="S67" s="161"/>
      <c r="T67" s="161">
        <f t="shared" si="19"/>
        <v>0</v>
      </c>
      <c r="U67" s="161"/>
      <c r="V67" s="161">
        <f t="shared" si="20"/>
        <v>0</v>
      </c>
      <c r="W67" s="161"/>
      <c r="X67" s="161">
        <f t="shared" si="21"/>
        <v>0</v>
      </c>
      <c r="Y67" s="161"/>
      <c r="Z67" s="161">
        <f t="shared" si="22"/>
        <v>0</v>
      </c>
      <c r="AA67" s="161"/>
      <c r="AB67" s="161">
        <f t="shared" si="23"/>
        <v>0</v>
      </c>
      <c r="AC67" s="161"/>
      <c r="AD67" s="161">
        <f t="shared" si="24"/>
        <v>0</v>
      </c>
      <c r="AE67" s="161"/>
      <c r="AF67" s="161">
        <f t="shared" si="25"/>
        <v>0</v>
      </c>
      <c r="AG67" s="161"/>
      <c r="AH67" s="161">
        <f t="shared" si="26"/>
        <v>0</v>
      </c>
      <c r="AI67" s="161"/>
      <c r="AJ67">
        <f t="shared" si="27"/>
        <v>0</v>
      </c>
      <c r="AK67">
        <f t="shared" si="27"/>
        <v>0</v>
      </c>
      <c r="AL67">
        <f t="shared" si="28"/>
        <v>0</v>
      </c>
    </row>
    <row r="68" spans="8:38" hidden="1" x14ac:dyDescent="0.2">
      <c r="H68" s="161">
        <f t="shared" si="14"/>
        <v>0</v>
      </c>
      <c r="I68" s="161"/>
      <c r="J68" s="161">
        <f t="shared" si="14"/>
        <v>0</v>
      </c>
      <c r="K68" s="161"/>
      <c r="L68" s="161">
        <f t="shared" ref="L68:L99" si="29">ROUND(IFERROR(L168*M168,0),2)</f>
        <v>0</v>
      </c>
      <c r="M68" s="161"/>
      <c r="N68" s="161">
        <f t="shared" ref="N68:N99" si="30">ROUND(IFERROR(N168*O168,0),2)</f>
        <v>0</v>
      </c>
      <c r="O68" s="161"/>
      <c r="P68" s="161">
        <f t="shared" ref="P68:P99" si="31">ROUND(IFERROR(P168*Q168,0),2)</f>
        <v>0</v>
      </c>
      <c r="Q68" s="161"/>
      <c r="R68" s="161">
        <f t="shared" ref="R68:R99" si="32">ROUND(IFERROR(R168*S168,0),2)</f>
        <v>0</v>
      </c>
      <c r="S68" s="161"/>
      <c r="T68" s="161">
        <f t="shared" ref="T68:T99" si="33">ROUND(IFERROR(T168*U168,0),2)</f>
        <v>0</v>
      </c>
      <c r="U68" s="161"/>
      <c r="V68" s="161">
        <f t="shared" ref="V68:V99" si="34">ROUND(IFERROR(V168*W168,0),2)</f>
        <v>0</v>
      </c>
      <c r="W68" s="161"/>
      <c r="X68" s="161">
        <f t="shared" ref="X68:X99" si="35">ROUND(IFERROR(X168*Y168,0),2)</f>
        <v>0</v>
      </c>
      <c r="Y68" s="161"/>
      <c r="Z68" s="161">
        <f t="shared" ref="Z68:Z99" si="36">ROUND(IFERROR(Z168*AA168,0),2)</f>
        <v>0</v>
      </c>
      <c r="AA68" s="161"/>
      <c r="AB68" s="161">
        <f t="shared" ref="AB68:AB99" si="37">ROUND(IFERROR(AB168*AC168,0),2)</f>
        <v>0</v>
      </c>
      <c r="AC68" s="161"/>
      <c r="AD68" s="161">
        <f t="shared" ref="AD68:AD99" si="38">ROUND(IFERROR(AD168*AE168,0),2)</f>
        <v>0</v>
      </c>
      <c r="AE68" s="161"/>
      <c r="AF68" s="161">
        <f t="shared" ref="AF68:AF99" si="39">ROUND(IFERROR(AF168*AG168,0),2)</f>
        <v>0</v>
      </c>
      <c r="AG68" s="161"/>
      <c r="AH68" s="161">
        <f t="shared" ref="AH68:AH99" si="40">ROUND(IFERROR(AH168*AI168,0),2)</f>
        <v>0</v>
      </c>
      <c r="AI68" s="161"/>
      <c r="AJ68">
        <f t="shared" ref="AJ68:AK99" si="41">IFERROR(AJ168*1,0)</f>
        <v>0</v>
      </c>
      <c r="AK68">
        <f t="shared" si="41"/>
        <v>0</v>
      </c>
      <c r="AL68">
        <f t="shared" ref="AL68:AL99" si="42">IFERROR(AL168*1,0)</f>
        <v>0</v>
      </c>
    </row>
    <row r="69" spans="8:38" hidden="1" x14ac:dyDescent="0.2">
      <c r="H69" s="161">
        <f t="shared" ref="H69:J96" si="43">ROUND(IFERROR(H169*I169,0),2)</f>
        <v>0</v>
      </c>
      <c r="I69" s="161"/>
      <c r="J69" s="161">
        <f t="shared" si="43"/>
        <v>0</v>
      </c>
      <c r="K69" s="161"/>
      <c r="L69" s="161">
        <f t="shared" si="29"/>
        <v>0</v>
      </c>
      <c r="M69" s="161"/>
      <c r="N69" s="161">
        <f t="shared" si="30"/>
        <v>0</v>
      </c>
      <c r="O69" s="161"/>
      <c r="P69" s="161">
        <f t="shared" si="31"/>
        <v>0</v>
      </c>
      <c r="Q69" s="161"/>
      <c r="R69" s="161">
        <f t="shared" si="32"/>
        <v>0</v>
      </c>
      <c r="S69" s="161"/>
      <c r="T69" s="161">
        <f t="shared" si="33"/>
        <v>0</v>
      </c>
      <c r="U69" s="161"/>
      <c r="V69" s="161">
        <f t="shared" si="34"/>
        <v>0</v>
      </c>
      <c r="W69" s="161"/>
      <c r="X69" s="161">
        <f t="shared" si="35"/>
        <v>0</v>
      </c>
      <c r="Y69" s="161"/>
      <c r="Z69" s="161">
        <f t="shared" si="36"/>
        <v>0</v>
      </c>
      <c r="AA69" s="161"/>
      <c r="AB69" s="161">
        <f t="shared" si="37"/>
        <v>0</v>
      </c>
      <c r="AC69" s="161"/>
      <c r="AD69" s="161">
        <f t="shared" si="38"/>
        <v>0</v>
      </c>
      <c r="AE69" s="161"/>
      <c r="AF69" s="161">
        <f t="shared" si="39"/>
        <v>0</v>
      </c>
      <c r="AG69" s="161"/>
      <c r="AH69" s="161">
        <f t="shared" si="40"/>
        <v>0</v>
      </c>
      <c r="AI69" s="161"/>
      <c r="AJ69">
        <f t="shared" si="41"/>
        <v>0</v>
      </c>
      <c r="AK69">
        <f t="shared" si="41"/>
        <v>0</v>
      </c>
      <c r="AL69">
        <f t="shared" si="42"/>
        <v>0</v>
      </c>
    </row>
    <row r="70" spans="8:38" hidden="1" x14ac:dyDescent="0.2">
      <c r="H70" s="161">
        <f t="shared" si="43"/>
        <v>0</v>
      </c>
      <c r="I70" s="161"/>
      <c r="J70" s="161">
        <f t="shared" si="43"/>
        <v>0</v>
      </c>
      <c r="K70" s="161"/>
      <c r="L70" s="161">
        <f t="shared" si="29"/>
        <v>0</v>
      </c>
      <c r="M70" s="161"/>
      <c r="N70" s="161">
        <f t="shared" si="30"/>
        <v>0</v>
      </c>
      <c r="O70" s="161"/>
      <c r="P70" s="161">
        <f t="shared" si="31"/>
        <v>0</v>
      </c>
      <c r="Q70" s="161"/>
      <c r="R70" s="161">
        <f t="shared" si="32"/>
        <v>0</v>
      </c>
      <c r="S70" s="161"/>
      <c r="T70" s="161">
        <f t="shared" si="33"/>
        <v>0</v>
      </c>
      <c r="U70" s="161"/>
      <c r="V70" s="161">
        <f t="shared" si="34"/>
        <v>0</v>
      </c>
      <c r="W70" s="161"/>
      <c r="X70" s="161">
        <f t="shared" si="35"/>
        <v>0</v>
      </c>
      <c r="Y70" s="161"/>
      <c r="Z70" s="161">
        <f t="shared" si="36"/>
        <v>0</v>
      </c>
      <c r="AA70" s="161"/>
      <c r="AB70" s="161">
        <f t="shared" si="37"/>
        <v>0</v>
      </c>
      <c r="AC70" s="161"/>
      <c r="AD70" s="161">
        <f t="shared" si="38"/>
        <v>0</v>
      </c>
      <c r="AE70" s="161"/>
      <c r="AF70" s="161">
        <f t="shared" si="39"/>
        <v>0</v>
      </c>
      <c r="AG70" s="161"/>
      <c r="AH70" s="161">
        <f t="shared" si="40"/>
        <v>0</v>
      </c>
      <c r="AI70" s="161"/>
      <c r="AJ70">
        <f t="shared" si="41"/>
        <v>0</v>
      </c>
      <c r="AK70">
        <f t="shared" si="41"/>
        <v>0</v>
      </c>
      <c r="AL70">
        <f t="shared" si="42"/>
        <v>0</v>
      </c>
    </row>
    <row r="71" spans="8:38" hidden="1" x14ac:dyDescent="0.2">
      <c r="H71" s="161">
        <f t="shared" si="43"/>
        <v>0</v>
      </c>
      <c r="I71" s="161"/>
      <c r="J71" s="161">
        <f t="shared" si="43"/>
        <v>0</v>
      </c>
      <c r="K71" s="161"/>
      <c r="L71" s="161">
        <f t="shared" si="29"/>
        <v>0</v>
      </c>
      <c r="M71" s="161"/>
      <c r="N71" s="161">
        <f t="shared" si="30"/>
        <v>0</v>
      </c>
      <c r="O71" s="161"/>
      <c r="P71" s="161">
        <f t="shared" si="31"/>
        <v>0</v>
      </c>
      <c r="Q71" s="161"/>
      <c r="R71" s="161">
        <f t="shared" si="32"/>
        <v>0</v>
      </c>
      <c r="S71" s="161"/>
      <c r="T71" s="161">
        <f t="shared" si="33"/>
        <v>0</v>
      </c>
      <c r="U71" s="161"/>
      <c r="V71" s="161">
        <f t="shared" si="34"/>
        <v>0</v>
      </c>
      <c r="W71" s="161"/>
      <c r="X71" s="161">
        <f t="shared" si="35"/>
        <v>0</v>
      </c>
      <c r="Y71" s="161"/>
      <c r="Z71" s="161">
        <f t="shared" si="36"/>
        <v>0</v>
      </c>
      <c r="AA71" s="161"/>
      <c r="AB71" s="161">
        <f t="shared" si="37"/>
        <v>0</v>
      </c>
      <c r="AC71" s="161"/>
      <c r="AD71" s="161">
        <f t="shared" si="38"/>
        <v>0</v>
      </c>
      <c r="AE71" s="161"/>
      <c r="AF71" s="161">
        <f t="shared" si="39"/>
        <v>0</v>
      </c>
      <c r="AG71" s="161"/>
      <c r="AH71" s="161">
        <f t="shared" si="40"/>
        <v>0</v>
      </c>
      <c r="AI71" s="161"/>
      <c r="AJ71">
        <f t="shared" si="41"/>
        <v>0</v>
      </c>
      <c r="AK71">
        <f t="shared" si="41"/>
        <v>0</v>
      </c>
      <c r="AL71">
        <f t="shared" si="42"/>
        <v>0</v>
      </c>
    </row>
    <row r="72" spans="8:38" hidden="1" x14ac:dyDescent="0.2">
      <c r="H72" s="161">
        <f t="shared" si="43"/>
        <v>0</v>
      </c>
      <c r="I72" s="161"/>
      <c r="J72" s="161">
        <f t="shared" si="43"/>
        <v>0</v>
      </c>
      <c r="K72" s="161"/>
      <c r="L72" s="161">
        <f t="shared" si="29"/>
        <v>0</v>
      </c>
      <c r="M72" s="161"/>
      <c r="N72" s="161">
        <f t="shared" si="30"/>
        <v>0</v>
      </c>
      <c r="O72" s="161"/>
      <c r="P72" s="161">
        <f t="shared" si="31"/>
        <v>0</v>
      </c>
      <c r="Q72" s="161"/>
      <c r="R72" s="161">
        <f t="shared" si="32"/>
        <v>0</v>
      </c>
      <c r="S72" s="161"/>
      <c r="T72" s="161">
        <f t="shared" si="33"/>
        <v>0</v>
      </c>
      <c r="U72" s="161"/>
      <c r="V72" s="161">
        <f t="shared" si="34"/>
        <v>0</v>
      </c>
      <c r="W72" s="161"/>
      <c r="X72" s="161">
        <f t="shared" si="35"/>
        <v>0</v>
      </c>
      <c r="Y72" s="161"/>
      <c r="Z72" s="161">
        <f t="shared" si="36"/>
        <v>0</v>
      </c>
      <c r="AA72" s="161"/>
      <c r="AB72" s="161">
        <f t="shared" si="37"/>
        <v>0</v>
      </c>
      <c r="AC72" s="161"/>
      <c r="AD72" s="161">
        <f t="shared" si="38"/>
        <v>0</v>
      </c>
      <c r="AE72" s="161"/>
      <c r="AF72" s="161">
        <f t="shared" si="39"/>
        <v>0</v>
      </c>
      <c r="AG72" s="161"/>
      <c r="AH72" s="161">
        <f t="shared" si="40"/>
        <v>0</v>
      </c>
      <c r="AI72" s="161"/>
      <c r="AJ72">
        <f t="shared" si="41"/>
        <v>0</v>
      </c>
      <c r="AK72">
        <f t="shared" si="41"/>
        <v>0</v>
      </c>
      <c r="AL72">
        <f t="shared" si="42"/>
        <v>0</v>
      </c>
    </row>
    <row r="73" spans="8:38" hidden="1" x14ac:dyDescent="0.2">
      <c r="H73" s="161">
        <f t="shared" si="43"/>
        <v>0</v>
      </c>
      <c r="I73" s="161"/>
      <c r="J73" s="161">
        <f t="shared" si="43"/>
        <v>0</v>
      </c>
      <c r="K73" s="161"/>
      <c r="L73" s="161">
        <f t="shared" si="29"/>
        <v>0</v>
      </c>
      <c r="M73" s="161"/>
      <c r="N73" s="161">
        <f t="shared" si="30"/>
        <v>0</v>
      </c>
      <c r="O73" s="161"/>
      <c r="P73" s="161">
        <f t="shared" si="31"/>
        <v>0</v>
      </c>
      <c r="Q73" s="161"/>
      <c r="R73" s="161">
        <f t="shared" si="32"/>
        <v>0</v>
      </c>
      <c r="S73" s="161"/>
      <c r="T73" s="161">
        <f t="shared" si="33"/>
        <v>0</v>
      </c>
      <c r="U73" s="161"/>
      <c r="V73" s="161">
        <f t="shared" si="34"/>
        <v>0</v>
      </c>
      <c r="W73" s="161"/>
      <c r="X73" s="161">
        <f t="shared" si="35"/>
        <v>0</v>
      </c>
      <c r="Y73" s="161"/>
      <c r="Z73" s="161">
        <f t="shared" si="36"/>
        <v>0</v>
      </c>
      <c r="AA73" s="161"/>
      <c r="AB73" s="161">
        <f t="shared" si="37"/>
        <v>0</v>
      </c>
      <c r="AC73" s="161"/>
      <c r="AD73" s="161">
        <f t="shared" si="38"/>
        <v>0</v>
      </c>
      <c r="AE73" s="161"/>
      <c r="AF73" s="161">
        <f t="shared" si="39"/>
        <v>0</v>
      </c>
      <c r="AG73" s="161"/>
      <c r="AH73" s="161">
        <f t="shared" si="40"/>
        <v>0</v>
      </c>
      <c r="AI73" s="161"/>
      <c r="AJ73">
        <f t="shared" si="41"/>
        <v>0</v>
      </c>
      <c r="AK73">
        <f t="shared" si="41"/>
        <v>0</v>
      </c>
      <c r="AL73">
        <f t="shared" si="42"/>
        <v>0</v>
      </c>
    </row>
    <row r="74" spans="8:38" hidden="1" x14ac:dyDescent="0.2">
      <c r="H74" s="161">
        <f t="shared" si="43"/>
        <v>0</v>
      </c>
      <c r="I74" s="161"/>
      <c r="J74" s="161">
        <f t="shared" si="43"/>
        <v>0</v>
      </c>
      <c r="K74" s="161"/>
      <c r="L74" s="161">
        <f t="shared" si="29"/>
        <v>0</v>
      </c>
      <c r="M74" s="161"/>
      <c r="N74" s="161">
        <f t="shared" si="30"/>
        <v>0</v>
      </c>
      <c r="O74" s="161"/>
      <c r="P74" s="161">
        <f t="shared" si="31"/>
        <v>0</v>
      </c>
      <c r="Q74" s="161"/>
      <c r="R74" s="161">
        <f t="shared" si="32"/>
        <v>0</v>
      </c>
      <c r="S74" s="161"/>
      <c r="T74" s="161">
        <f t="shared" si="33"/>
        <v>0</v>
      </c>
      <c r="U74" s="161"/>
      <c r="V74" s="161">
        <f t="shared" si="34"/>
        <v>0</v>
      </c>
      <c r="W74" s="161"/>
      <c r="X74" s="161">
        <f t="shared" si="35"/>
        <v>0</v>
      </c>
      <c r="Y74" s="161"/>
      <c r="Z74" s="161">
        <f t="shared" si="36"/>
        <v>0</v>
      </c>
      <c r="AA74" s="161"/>
      <c r="AB74" s="161">
        <f t="shared" si="37"/>
        <v>0</v>
      </c>
      <c r="AC74" s="161"/>
      <c r="AD74" s="161">
        <f t="shared" si="38"/>
        <v>0</v>
      </c>
      <c r="AE74" s="161"/>
      <c r="AF74" s="161">
        <f t="shared" si="39"/>
        <v>0</v>
      </c>
      <c r="AG74" s="161"/>
      <c r="AH74" s="161">
        <f t="shared" si="40"/>
        <v>0</v>
      </c>
      <c r="AI74" s="161"/>
      <c r="AJ74">
        <f t="shared" si="41"/>
        <v>0</v>
      </c>
      <c r="AK74">
        <f t="shared" si="41"/>
        <v>0</v>
      </c>
      <c r="AL74">
        <f t="shared" si="42"/>
        <v>0</v>
      </c>
    </row>
    <row r="75" spans="8:38" hidden="1" x14ac:dyDescent="0.2">
      <c r="H75" s="161">
        <f t="shared" si="43"/>
        <v>0</v>
      </c>
      <c r="I75" s="161"/>
      <c r="J75" s="161">
        <f t="shared" si="43"/>
        <v>0</v>
      </c>
      <c r="K75" s="161"/>
      <c r="L75" s="161">
        <f t="shared" si="29"/>
        <v>0</v>
      </c>
      <c r="M75" s="161"/>
      <c r="N75" s="161">
        <f t="shared" si="30"/>
        <v>0</v>
      </c>
      <c r="O75" s="161"/>
      <c r="P75" s="161">
        <f t="shared" si="31"/>
        <v>0</v>
      </c>
      <c r="Q75" s="161"/>
      <c r="R75" s="161">
        <f t="shared" si="32"/>
        <v>0</v>
      </c>
      <c r="S75" s="161"/>
      <c r="T75" s="161">
        <f t="shared" si="33"/>
        <v>0</v>
      </c>
      <c r="U75" s="161"/>
      <c r="V75" s="161">
        <f t="shared" si="34"/>
        <v>0</v>
      </c>
      <c r="W75" s="161"/>
      <c r="X75" s="161">
        <f t="shared" si="35"/>
        <v>0</v>
      </c>
      <c r="Y75" s="161"/>
      <c r="Z75" s="161">
        <f t="shared" si="36"/>
        <v>0</v>
      </c>
      <c r="AA75" s="161"/>
      <c r="AB75" s="161">
        <f t="shared" si="37"/>
        <v>0</v>
      </c>
      <c r="AC75" s="161"/>
      <c r="AD75" s="161">
        <f t="shared" si="38"/>
        <v>0</v>
      </c>
      <c r="AE75" s="161"/>
      <c r="AF75" s="161">
        <f t="shared" si="39"/>
        <v>0</v>
      </c>
      <c r="AG75" s="161"/>
      <c r="AH75" s="161">
        <f t="shared" si="40"/>
        <v>0</v>
      </c>
      <c r="AI75" s="161"/>
      <c r="AJ75">
        <f t="shared" si="41"/>
        <v>0</v>
      </c>
      <c r="AK75">
        <f t="shared" si="41"/>
        <v>0</v>
      </c>
      <c r="AL75">
        <f t="shared" si="42"/>
        <v>0</v>
      </c>
    </row>
    <row r="76" spans="8:38" hidden="1" x14ac:dyDescent="0.2">
      <c r="H76" s="161">
        <f t="shared" si="43"/>
        <v>0</v>
      </c>
      <c r="I76" s="161"/>
      <c r="J76" s="161">
        <f t="shared" si="43"/>
        <v>0</v>
      </c>
      <c r="K76" s="161"/>
      <c r="L76" s="161">
        <f t="shared" si="29"/>
        <v>0</v>
      </c>
      <c r="M76" s="161"/>
      <c r="N76" s="161">
        <f t="shared" si="30"/>
        <v>0</v>
      </c>
      <c r="O76" s="161"/>
      <c r="P76" s="161">
        <f t="shared" si="31"/>
        <v>0</v>
      </c>
      <c r="Q76" s="161"/>
      <c r="R76" s="161">
        <f t="shared" si="32"/>
        <v>0</v>
      </c>
      <c r="S76" s="161"/>
      <c r="T76" s="161">
        <f t="shared" si="33"/>
        <v>0</v>
      </c>
      <c r="U76" s="161"/>
      <c r="V76" s="161">
        <f t="shared" si="34"/>
        <v>0</v>
      </c>
      <c r="W76" s="161"/>
      <c r="X76" s="161">
        <f t="shared" si="35"/>
        <v>0</v>
      </c>
      <c r="Y76" s="161"/>
      <c r="Z76" s="161">
        <f t="shared" si="36"/>
        <v>0</v>
      </c>
      <c r="AA76" s="161"/>
      <c r="AB76" s="161">
        <f t="shared" si="37"/>
        <v>0</v>
      </c>
      <c r="AC76" s="161"/>
      <c r="AD76" s="161">
        <f t="shared" si="38"/>
        <v>0</v>
      </c>
      <c r="AE76" s="161"/>
      <c r="AF76" s="161">
        <f t="shared" si="39"/>
        <v>0</v>
      </c>
      <c r="AG76" s="161"/>
      <c r="AH76" s="161">
        <f t="shared" si="40"/>
        <v>0</v>
      </c>
      <c r="AI76" s="161"/>
      <c r="AJ76">
        <f t="shared" si="41"/>
        <v>0</v>
      </c>
      <c r="AK76">
        <f t="shared" si="41"/>
        <v>0</v>
      </c>
      <c r="AL76">
        <f t="shared" si="42"/>
        <v>0</v>
      </c>
    </row>
    <row r="77" spans="8:38" hidden="1" x14ac:dyDescent="0.2">
      <c r="H77" s="161">
        <f t="shared" si="43"/>
        <v>0</v>
      </c>
      <c r="I77" s="161"/>
      <c r="J77" s="161">
        <f t="shared" si="43"/>
        <v>0</v>
      </c>
      <c r="K77" s="161"/>
      <c r="L77" s="161">
        <f t="shared" si="29"/>
        <v>0</v>
      </c>
      <c r="M77" s="161"/>
      <c r="N77" s="161">
        <f t="shared" si="30"/>
        <v>0</v>
      </c>
      <c r="O77" s="161"/>
      <c r="P77" s="161">
        <f t="shared" si="31"/>
        <v>0</v>
      </c>
      <c r="Q77" s="161"/>
      <c r="R77" s="161">
        <f t="shared" si="32"/>
        <v>0</v>
      </c>
      <c r="S77" s="161"/>
      <c r="T77" s="161">
        <f t="shared" si="33"/>
        <v>0</v>
      </c>
      <c r="U77" s="161"/>
      <c r="V77" s="161">
        <f t="shared" si="34"/>
        <v>0</v>
      </c>
      <c r="W77" s="161"/>
      <c r="X77" s="161">
        <f t="shared" si="35"/>
        <v>0</v>
      </c>
      <c r="Y77" s="161"/>
      <c r="Z77" s="161">
        <f t="shared" si="36"/>
        <v>0</v>
      </c>
      <c r="AA77" s="161"/>
      <c r="AB77" s="161">
        <f t="shared" si="37"/>
        <v>0</v>
      </c>
      <c r="AC77" s="161"/>
      <c r="AD77" s="161">
        <f t="shared" si="38"/>
        <v>0</v>
      </c>
      <c r="AE77" s="161"/>
      <c r="AF77" s="161">
        <f t="shared" si="39"/>
        <v>0</v>
      </c>
      <c r="AG77" s="161"/>
      <c r="AH77" s="161">
        <f t="shared" si="40"/>
        <v>0</v>
      </c>
      <c r="AI77" s="161"/>
      <c r="AJ77">
        <f t="shared" si="41"/>
        <v>0</v>
      </c>
      <c r="AK77">
        <f t="shared" si="41"/>
        <v>0</v>
      </c>
      <c r="AL77">
        <f t="shared" si="42"/>
        <v>0</v>
      </c>
    </row>
    <row r="78" spans="8:38" hidden="1" x14ac:dyDescent="0.2">
      <c r="H78" s="161">
        <f t="shared" si="43"/>
        <v>0</v>
      </c>
      <c r="I78" s="161"/>
      <c r="J78" s="161">
        <f t="shared" si="43"/>
        <v>0</v>
      </c>
      <c r="K78" s="161"/>
      <c r="L78" s="161">
        <f t="shared" si="29"/>
        <v>0</v>
      </c>
      <c r="M78" s="161"/>
      <c r="N78" s="161">
        <f t="shared" si="30"/>
        <v>0</v>
      </c>
      <c r="O78" s="161"/>
      <c r="P78" s="161">
        <f t="shared" si="31"/>
        <v>0</v>
      </c>
      <c r="Q78" s="161"/>
      <c r="R78" s="161">
        <f t="shared" si="32"/>
        <v>0</v>
      </c>
      <c r="S78" s="161"/>
      <c r="T78" s="161">
        <f t="shared" si="33"/>
        <v>0</v>
      </c>
      <c r="U78" s="161"/>
      <c r="V78" s="161">
        <f t="shared" si="34"/>
        <v>0</v>
      </c>
      <c r="W78" s="161"/>
      <c r="X78" s="161">
        <f t="shared" si="35"/>
        <v>0</v>
      </c>
      <c r="Y78" s="161"/>
      <c r="Z78" s="161">
        <f t="shared" si="36"/>
        <v>0</v>
      </c>
      <c r="AA78" s="161"/>
      <c r="AB78" s="161">
        <f t="shared" si="37"/>
        <v>0</v>
      </c>
      <c r="AC78" s="161"/>
      <c r="AD78" s="161">
        <f t="shared" si="38"/>
        <v>0</v>
      </c>
      <c r="AE78" s="161"/>
      <c r="AF78" s="161">
        <f t="shared" si="39"/>
        <v>0</v>
      </c>
      <c r="AG78" s="161"/>
      <c r="AH78" s="161">
        <f t="shared" si="40"/>
        <v>0</v>
      </c>
      <c r="AI78" s="161"/>
      <c r="AJ78">
        <f t="shared" si="41"/>
        <v>0</v>
      </c>
      <c r="AK78">
        <f t="shared" si="41"/>
        <v>0</v>
      </c>
      <c r="AL78">
        <f t="shared" si="42"/>
        <v>0</v>
      </c>
    </row>
    <row r="79" spans="8:38" hidden="1" x14ac:dyDescent="0.2">
      <c r="H79" s="161">
        <f t="shared" si="43"/>
        <v>0</v>
      </c>
      <c r="I79" s="161"/>
      <c r="J79" s="161">
        <f t="shared" si="43"/>
        <v>0</v>
      </c>
      <c r="K79" s="161"/>
      <c r="L79" s="161">
        <f t="shared" si="29"/>
        <v>0</v>
      </c>
      <c r="M79" s="161"/>
      <c r="N79" s="161">
        <f t="shared" si="30"/>
        <v>0</v>
      </c>
      <c r="O79" s="161"/>
      <c r="P79" s="161">
        <f t="shared" si="31"/>
        <v>0</v>
      </c>
      <c r="Q79" s="161"/>
      <c r="R79" s="161">
        <f t="shared" si="32"/>
        <v>0</v>
      </c>
      <c r="S79" s="161"/>
      <c r="T79" s="161">
        <f t="shared" si="33"/>
        <v>0</v>
      </c>
      <c r="U79" s="161"/>
      <c r="V79" s="161">
        <f t="shared" si="34"/>
        <v>0</v>
      </c>
      <c r="W79" s="161"/>
      <c r="X79" s="161">
        <f t="shared" si="35"/>
        <v>0</v>
      </c>
      <c r="Y79" s="161"/>
      <c r="Z79" s="161">
        <f t="shared" si="36"/>
        <v>0</v>
      </c>
      <c r="AA79" s="161"/>
      <c r="AB79" s="161">
        <f t="shared" si="37"/>
        <v>0</v>
      </c>
      <c r="AC79" s="161"/>
      <c r="AD79" s="161">
        <f t="shared" si="38"/>
        <v>0</v>
      </c>
      <c r="AE79" s="161"/>
      <c r="AF79" s="161">
        <f t="shared" si="39"/>
        <v>0</v>
      </c>
      <c r="AG79" s="161"/>
      <c r="AH79" s="161">
        <f t="shared" si="40"/>
        <v>0</v>
      </c>
      <c r="AI79" s="161"/>
      <c r="AJ79">
        <f t="shared" si="41"/>
        <v>0</v>
      </c>
      <c r="AK79">
        <f t="shared" si="41"/>
        <v>0</v>
      </c>
      <c r="AL79">
        <f t="shared" si="42"/>
        <v>0</v>
      </c>
    </row>
    <row r="80" spans="8:38" hidden="1" x14ac:dyDescent="0.2">
      <c r="H80" s="161">
        <f t="shared" si="43"/>
        <v>0</v>
      </c>
      <c r="I80" s="161"/>
      <c r="J80" s="161">
        <f t="shared" si="43"/>
        <v>0</v>
      </c>
      <c r="K80" s="161"/>
      <c r="L80" s="161">
        <f t="shared" si="29"/>
        <v>0</v>
      </c>
      <c r="M80" s="161"/>
      <c r="N80" s="161">
        <f t="shared" si="30"/>
        <v>0</v>
      </c>
      <c r="O80" s="161"/>
      <c r="P80" s="161">
        <f t="shared" si="31"/>
        <v>0</v>
      </c>
      <c r="Q80" s="161"/>
      <c r="R80" s="161">
        <f t="shared" si="32"/>
        <v>0</v>
      </c>
      <c r="S80" s="161"/>
      <c r="T80" s="161">
        <f t="shared" si="33"/>
        <v>0</v>
      </c>
      <c r="U80" s="161"/>
      <c r="V80" s="161">
        <f t="shared" si="34"/>
        <v>0</v>
      </c>
      <c r="W80" s="161"/>
      <c r="X80" s="161">
        <f t="shared" si="35"/>
        <v>0</v>
      </c>
      <c r="Y80" s="161"/>
      <c r="Z80" s="161">
        <f t="shared" si="36"/>
        <v>0</v>
      </c>
      <c r="AA80" s="161"/>
      <c r="AB80" s="161">
        <f t="shared" si="37"/>
        <v>0</v>
      </c>
      <c r="AC80" s="161"/>
      <c r="AD80" s="161">
        <f t="shared" si="38"/>
        <v>0</v>
      </c>
      <c r="AE80" s="161"/>
      <c r="AF80" s="161">
        <f t="shared" si="39"/>
        <v>0</v>
      </c>
      <c r="AG80" s="161"/>
      <c r="AH80" s="161">
        <f t="shared" si="40"/>
        <v>0</v>
      </c>
      <c r="AI80" s="161"/>
      <c r="AJ80">
        <f t="shared" si="41"/>
        <v>0</v>
      </c>
      <c r="AK80">
        <f t="shared" si="41"/>
        <v>0</v>
      </c>
      <c r="AL80">
        <f t="shared" si="42"/>
        <v>0</v>
      </c>
    </row>
    <row r="81" spans="8:38" hidden="1" x14ac:dyDescent="0.2">
      <c r="H81" s="161">
        <f t="shared" si="43"/>
        <v>0</v>
      </c>
      <c r="I81" s="161"/>
      <c r="J81" s="161">
        <f t="shared" si="43"/>
        <v>0</v>
      </c>
      <c r="K81" s="161"/>
      <c r="L81" s="161">
        <f t="shared" si="29"/>
        <v>0</v>
      </c>
      <c r="M81" s="161"/>
      <c r="N81" s="161">
        <f t="shared" si="30"/>
        <v>0</v>
      </c>
      <c r="O81" s="161"/>
      <c r="P81" s="161">
        <f t="shared" si="31"/>
        <v>0</v>
      </c>
      <c r="Q81" s="161"/>
      <c r="R81" s="161">
        <f t="shared" si="32"/>
        <v>0</v>
      </c>
      <c r="S81" s="161"/>
      <c r="T81" s="161">
        <f t="shared" si="33"/>
        <v>0</v>
      </c>
      <c r="U81" s="161"/>
      <c r="V81" s="161">
        <f t="shared" si="34"/>
        <v>0</v>
      </c>
      <c r="W81" s="161"/>
      <c r="X81" s="161">
        <f t="shared" si="35"/>
        <v>0</v>
      </c>
      <c r="Y81" s="161"/>
      <c r="Z81" s="161">
        <f t="shared" si="36"/>
        <v>0</v>
      </c>
      <c r="AA81" s="161"/>
      <c r="AB81" s="161">
        <f t="shared" si="37"/>
        <v>0</v>
      </c>
      <c r="AC81" s="161"/>
      <c r="AD81" s="161">
        <f t="shared" si="38"/>
        <v>0</v>
      </c>
      <c r="AE81" s="161"/>
      <c r="AF81" s="161">
        <f t="shared" si="39"/>
        <v>0</v>
      </c>
      <c r="AG81" s="161"/>
      <c r="AH81" s="161">
        <f t="shared" si="40"/>
        <v>0</v>
      </c>
      <c r="AI81" s="161"/>
      <c r="AJ81">
        <f t="shared" si="41"/>
        <v>0</v>
      </c>
      <c r="AK81">
        <f t="shared" si="41"/>
        <v>0</v>
      </c>
      <c r="AL81">
        <f t="shared" si="42"/>
        <v>0</v>
      </c>
    </row>
    <row r="82" spans="8:38" hidden="1" x14ac:dyDescent="0.2">
      <c r="H82" s="161">
        <f t="shared" si="43"/>
        <v>0</v>
      </c>
      <c r="I82" s="161"/>
      <c r="J82" s="161">
        <f t="shared" si="43"/>
        <v>0</v>
      </c>
      <c r="K82" s="161"/>
      <c r="L82" s="161">
        <f t="shared" si="29"/>
        <v>0</v>
      </c>
      <c r="M82" s="161"/>
      <c r="N82" s="161">
        <f t="shared" si="30"/>
        <v>0</v>
      </c>
      <c r="O82" s="161"/>
      <c r="P82" s="161">
        <f t="shared" si="31"/>
        <v>0</v>
      </c>
      <c r="Q82" s="161"/>
      <c r="R82" s="161">
        <f t="shared" si="32"/>
        <v>0</v>
      </c>
      <c r="S82" s="161"/>
      <c r="T82" s="161">
        <f t="shared" si="33"/>
        <v>0</v>
      </c>
      <c r="U82" s="161"/>
      <c r="V82" s="161">
        <f t="shared" si="34"/>
        <v>0</v>
      </c>
      <c r="W82" s="161"/>
      <c r="X82" s="161">
        <f t="shared" si="35"/>
        <v>0</v>
      </c>
      <c r="Y82" s="161"/>
      <c r="Z82" s="161">
        <f t="shared" si="36"/>
        <v>0</v>
      </c>
      <c r="AA82" s="161"/>
      <c r="AB82" s="161">
        <f t="shared" si="37"/>
        <v>0</v>
      </c>
      <c r="AC82" s="161"/>
      <c r="AD82" s="161">
        <f t="shared" si="38"/>
        <v>0</v>
      </c>
      <c r="AE82" s="161"/>
      <c r="AF82" s="161">
        <f t="shared" si="39"/>
        <v>0</v>
      </c>
      <c r="AG82" s="161"/>
      <c r="AH82" s="161">
        <f t="shared" si="40"/>
        <v>0</v>
      </c>
      <c r="AI82" s="161"/>
      <c r="AJ82">
        <f t="shared" si="41"/>
        <v>0</v>
      </c>
      <c r="AK82">
        <f t="shared" si="41"/>
        <v>0</v>
      </c>
      <c r="AL82">
        <f t="shared" si="42"/>
        <v>0</v>
      </c>
    </row>
    <row r="83" spans="8:38" hidden="1" x14ac:dyDescent="0.2">
      <c r="H83" s="161">
        <f t="shared" si="43"/>
        <v>0</v>
      </c>
      <c r="I83" s="161"/>
      <c r="J83" s="161">
        <f t="shared" si="43"/>
        <v>0</v>
      </c>
      <c r="K83" s="161"/>
      <c r="L83" s="161">
        <f t="shared" si="29"/>
        <v>0</v>
      </c>
      <c r="M83" s="161"/>
      <c r="N83" s="161">
        <f t="shared" si="30"/>
        <v>0</v>
      </c>
      <c r="O83" s="161"/>
      <c r="P83" s="161">
        <f t="shared" si="31"/>
        <v>0</v>
      </c>
      <c r="Q83" s="161"/>
      <c r="R83" s="161">
        <f t="shared" si="32"/>
        <v>0</v>
      </c>
      <c r="S83" s="161"/>
      <c r="T83" s="161">
        <f t="shared" si="33"/>
        <v>0</v>
      </c>
      <c r="U83" s="161"/>
      <c r="V83" s="161">
        <f t="shared" si="34"/>
        <v>0</v>
      </c>
      <c r="W83" s="161"/>
      <c r="X83" s="161">
        <f t="shared" si="35"/>
        <v>0</v>
      </c>
      <c r="Y83" s="161"/>
      <c r="Z83" s="161">
        <f t="shared" si="36"/>
        <v>0</v>
      </c>
      <c r="AA83" s="161"/>
      <c r="AB83" s="161">
        <f t="shared" si="37"/>
        <v>0</v>
      </c>
      <c r="AC83" s="161"/>
      <c r="AD83" s="161">
        <f t="shared" si="38"/>
        <v>0</v>
      </c>
      <c r="AE83" s="161"/>
      <c r="AF83" s="161">
        <f t="shared" si="39"/>
        <v>0</v>
      </c>
      <c r="AG83" s="161"/>
      <c r="AH83" s="161">
        <f t="shared" si="40"/>
        <v>0</v>
      </c>
      <c r="AI83" s="161"/>
      <c r="AJ83">
        <f t="shared" si="41"/>
        <v>0</v>
      </c>
      <c r="AK83">
        <f t="shared" si="41"/>
        <v>0</v>
      </c>
      <c r="AL83">
        <f t="shared" si="42"/>
        <v>0</v>
      </c>
    </row>
    <row r="84" spans="8:38" hidden="1" x14ac:dyDescent="0.2">
      <c r="H84" s="161">
        <f t="shared" si="43"/>
        <v>0</v>
      </c>
      <c r="I84" s="161"/>
      <c r="J84" s="161">
        <f t="shared" si="43"/>
        <v>0</v>
      </c>
      <c r="K84" s="161"/>
      <c r="L84" s="161">
        <f t="shared" si="29"/>
        <v>0</v>
      </c>
      <c r="M84" s="161"/>
      <c r="N84" s="161">
        <f t="shared" si="30"/>
        <v>0</v>
      </c>
      <c r="O84" s="161"/>
      <c r="P84" s="161">
        <f t="shared" si="31"/>
        <v>0</v>
      </c>
      <c r="Q84" s="161"/>
      <c r="R84" s="161">
        <f t="shared" si="32"/>
        <v>0</v>
      </c>
      <c r="S84" s="161"/>
      <c r="T84" s="161">
        <f t="shared" si="33"/>
        <v>0</v>
      </c>
      <c r="U84" s="161"/>
      <c r="V84" s="161">
        <f t="shared" si="34"/>
        <v>0</v>
      </c>
      <c r="W84" s="161"/>
      <c r="X84" s="161">
        <f t="shared" si="35"/>
        <v>0</v>
      </c>
      <c r="Y84" s="161"/>
      <c r="Z84" s="161">
        <f t="shared" si="36"/>
        <v>0</v>
      </c>
      <c r="AA84" s="161"/>
      <c r="AB84" s="161">
        <f t="shared" si="37"/>
        <v>0</v>
      </c>
      <c r="AC84" s="161"/>
      <c r="AD84" s="161">
        <f t="shared" si="38"/>
        <v>0</v>
      </c>
      <c r="AE84" s="161"/>
      <c r="AF84" s="161">
        <f t="shared" si="39"/>
        <v>0</v>
      </c>
      <c r="AG84" s="161"/>
      <c r="AH84" s="161">
        <f t="shared" si="40"/>
        <v>0</v>
      </c>
      <c r="AI84" s="161"/>
      <c r="AJ84">
        <f t="shared" si="41"/>
        <v>0</v>
      </c>
      <c r="AK84">
        <f t="shared" si="41"/>
        <v>0</v>
      </c>
      <c r="AL84">
        <f t="shared" si="42"/>
        <v>0</v>
      </c>
    </row>
    <row r="85" spans="8:38" hidden="1" x14ac:dyDescent="0.2">
      <c r="H85" s="161">
        <f t="shared" si="43"/>
        <v>0</v>
      </c>
      <c r="I85" s="161"/>
      <c r="J85" s="161">
        <f t="shared" si="43"/>
        <v>0</v>
      </c>
      <c r="K85" s="161"/>
      <c r="L85" s="161">
        <f t="shared" si="29"/>
        <v>0</v>
      </c>
      <c r="M85" s="161"/>
      <c r="N85" s="161">
        <f t="shared" si="30"/>
        <v>0</v>
      </c>
      <c r="O85" s="161"/>
      <c r="P85" s="161">
        <f t="shared" si="31"/>
        <v>0</v>
      </c>
      <c r="Q85" s="161"/>
      <c r="R85" s="161">
        <f t="shared" si="32"/>
        <v>0</v>
      </c>
      <c r="S85" s="161"/>
      <c r="T85" s="161">
        <f t="shared" si="33"/>
        <v>0</v>
      </c>
      <c r="U85" s="161"/>
      <c r="V85" s="161">
        <f t="shared" si="34"/>
        <v>0</v>
      </c>
      <c r="W85" s="161"/>
      <c r="X85" s="161">
        <f t="shared" si="35"/>
        <v>0</v>
      </c>
      <c r="Y85" s="161"/>
      <c r="Z85" s="161">
        <f t="shared" si="36"/>
        <v>0</v>
      </c>
      <c r="AA85" s="161"/>
      <c r="AB85" s="161">
        <f t="shared" si="37"/>
        <v>0</v>
      </c>
      <c r="AC85" s="161"/>
      <c r="AD85" s="161">
        <f t="shared" si="38"/>
        <v>0</v>
      </c>
      <c r="AE85" s="161"/>
      <c r="AF85" s="161">
        <f t="shared" si="39"/>
        <v>0</v>
      </c>
      <c r="AG85" s="161"/>
      <c r="AH85" s="161">
        <f t="shared" si="40"/>
        <v>0</v>
      </c>
      <c r="AI85" s="161"/>
      <c r="AJ85">
        <f t="shared" si="41"/>
        <v>0</v>
      </c>
      <c r="AK85">
        <f t="shared" si="41"/>
        <v>0</v>
      </c>
      <c r="AL85">
        <f t="shared" si="42"/>
        <v>0</v>
      </c>
    </row>
    <row r="86" spans="8:38" hidden="1" x14ac:dyDescent="0.2">
      <c r="H86" s="161">
        <f t="shared" si="43"/>
        <v>0</v>
      </c>
      <c r="I86" s="161"/>
      <c r="J86" s="161">
        <f t="shared" si="43"/>
        <v>0</v>
      </c>
      <c r="K86" s="161"/>
      <c r="L86" s="161">
        <f t="shared" si="29"/>
        <v>0</v>
      </c>
      <c r="M86" s="161"/>
      <c r="N86" s="161">
        <f t="shared" si="30"/>
        <v>0</v>
      </c>
      <c r="O86" s="161"/>
      <c r="P86" s="161">
        <f t="shared" si="31"/>
        <v>0</v>
      </c>
      <c r="Q86" s="161"/>
      <c r="R86" s="161">
        <f t="shared" si="32"/>
        <v>0</v>
      </c>
      <c r="S86" s="161"/>
      <c r="T86" s="161">
        <f t="shared" si="33"/>
        <v>0</v>
      </c>
      <c r="U86" s="161"/>
      <c r="V86" s="161">
        <f t="shared" si="34"/>
        <v>0</v>
      </c>
      <c r="W86" s="161"/>
      <c r="X86" s="161">
        <f t="shared" si="35"/>
        <v>0</v>
      </c>
      <c r="Y86" s="161"/>
      <c r="Z86" s="161">
        <f t="shared" si="36"/>
        <v>0</v>
      </c>
      <c r="AA86" s="161"/>
      <c r="AB86" s="161">
        <f t="shared" si="37"/>
        <v>0</v>
      </c>
      <c r="AC86" s="161"/>
      <c r="AD86" s="161">
        <f t="shared" si="38"/>
        <v>0</v>
      </c>
      <c r="AE86" s="161"/>
      <c r="AF86" s="161">
        <f t="shared" si="39"/>
        <v>0</v>
      </c>
      <c r="AG86" s="161"/>
      <c r="AH86" s="161">
        <f t="shared" si="40"/>
        <v>0</v>
      </c>
      <c r="AI86" s="161"/>
      <c r="AJ86">
        <f t="shared" si="41"/>
        <v>0</v>
      </c>
      <c r="AK86">
        <f t="shared" si="41"/>
        <v>0</v>
      </c>
      <c r="AL86">
        <f t="shared" si="42"/>
        <v>0</v>
      </c>
    </row>
    <row r="87" spans="8:38" hidden="1" x14ac:dyDescent="0.2">
      <c r="H87" s="161">
        <f t="shared" si="43"/>
        <v>0</v>
      </c>
      <c r="I87" s="161"/>
      <c r="J87" s="161">
        <f t="shared" si="43"/>
        <v>0</v>
      </c>
      <c r="K87" s="161"/>
      <c r="L87" s="161">
        <f t="shared" si="29"/>
        <v>0</v>
      </c>
      <c r="M87" s="161"/>
      <c r="N87" s="161">
        <f t="shared" si="30"/>
        <v>0</v>
      </c>
      <c r="O87" s="161"/>
      <c r="P87" s="161">
        <f t="shared" si="31"/>
        <v>0</v>
      </c>
      <c r="Q87" s="161"/>
      <c r="R87" s="161">
        <f t="shared" si="32"/>
        <v>0</v>
      </c>
      <c r="S87" s="161"/>
      <c r="T87" s="161">
        <f t="shared" si="33"/>
        <v>0</v>
      </c>
      <c r="U87" s="161"/>
      <c r="V87" s="161">
        <f t="shared" si="34"/>
        <v>0</v>
      </c>
      <c r="W87" s="161"/>
      <c r="X87" s="161">
        <f t="shared" si="35"/>
        <v>0</v>
      </c>
      <c r="Y87" s="161"/>
      <c r="Z87" s="161">
        <f t="shared" si="36"/>
        <v>0</v>
      </c>
      <c r="AA87" s="161"/>
      <c r="AB87" s="161">
        <f t="shared" si="37"/>
        <v>0</v>
      </c>
      <c r="AC87" s="161"/>
      <c r="AD87" s="161">
        <f t="shared" si="38"/>
        <v>0</v>
      </c>
      <c r="AE87" s="161"/>
      <c r="AF87" s="161">
        <f t="shared" si="39"/>
        <v>0</v>
      </c>
      <c r="AG87" s="161"/>
      <c r="AH87" s="161">
        <f t="shared" si="40"/>
        <v>0</v>
      </c>
      <c r="AI87" s="161"/>
      <c r="AJ87">
        <f t="shared" si="41"/>
        <v>0</v>
      </c>
      <c r="AK87">
        <f t="shared" si="41"/>
        <v>0</v>
      </c>
      <c r="AL87">
        <f t="shared" si="42"/>
        <v>0</v>
      </c>
    </row>
    <row r="88" spans="8:38" hidden="1" x14ac:dyDescent="0.2">
      <c r="H88" s="161">
        <f t="shared" si="43"/>
        <v>0</v>
      </c>
      <c r="I88" s="161"/>
      <c r="J88" s="161">
        <f t="shared" si="43"/>
        <v>0</v>
      </c>
      <c r="K88" s="161"/>
      <c r="L88" s="161">
        <f t="shared" si="29"/>
        <v>0</v>
      </c>
      <c r="M88" s="161"/>
      <c r="N88" s="161">
        <f t="shared" si="30"/>
        <v>0</v>
      </c>
      <c r="O88" s="161"/>
      <c r="P88" s="161">
        <f t="shared" si="31"/>
        <v>0</v>
      </c>
      <c r="Q88" s="161"/>
      <c r="R88" s="161">
        <f t="shared" si="32"/>
        <v>0</v>
      </c>
      <c r="S88" s="161"/>
      <c r="T88" s="161">
        <f t="shared" si="33"/>
        <v>0</v>
      </c>
      <c r="U88" s="161"/>
      <c r="V88" s="161">
        <f t="shared" si="34"/>
        <v>0</v>
      </c>
      <c r="W88" s="161"/>
      <c r="X88" s="161">
        <f t="shared" si="35"/>
        <v>0</v>
      </c>
      <c r="Y88" s="161"/>
      <c r="Z88" s="161">
        <f t="shared" si="36"/>
        <v>0</v>
      </c>
      <c r="AA88" s="161"/>
      <c r="AB88" s="161">
        <f t="shared" si="37"/>
        <v>0</v>
      </c>
      <c r="AC88" s="161"/>
      <c r="AD88" s="161">
        <f t="shared" si="38"/>
        <v>0</v>
      </c>
      <c r="AE88" s="161"/>
      <c r="AF88" s="161">
        <f t="shared" si="39"/>
        <v>0</v>
      </c>
      <c r="AG88" s="161"/>
      <c r="AH88" s="161">
        <f t="shared" si="40"/>
        <v>0</v>
      </c>
      <c r="AI88" s="161"/>
      <c r="AJ88">
        <f t="shared" si="41"/>
        <v>0</v>
      </c>
      <c r="AK88">
        <f t="shared" si="41"/>
        <v>0</v>
      </c>
      <c r="AL88">
        <f t="shared" si="42"/>
        <v>0</v>
      </c>
    </row>
    <row r="89" spans="8:38" hidden="1" x14ac:dyDescent="0.2">
      <c r="H89" s="161">
        <f t="shared" si="43"/>
        <v>0</v>
      </c>
      <c r="I89" s="161"/>
      <c r="J89" s="161">
        <f t="shared" si="43"/>
        <v>0</v>
      </c>
      <c r="K89" s="161"/>
      <c r="L89" s="161">
        <f t="shared" si="29"/>
        <v>0</v>
      </c>
      <c r="M89" s="161"/>
      <c r="N89" s="161">
        <f t="shared" si="30"/>
        <v>0</v>
      </c>
      <c r="O89" s="161"/>
      <c r="P89" s="161">
        <f t="shared" si="31"/>
        <v>0</v>
      </c>
      <c r="Q89" s="161"/>
      <c r="R89" s="161">
        <f t="shared" si="32"/>
        <v>0</v>
      </c>
      <c r="S89" s="161"/>
      <c r="T89" s="161">
        <f t="shared" si="33"/>
        <v>0</v>
      </c>
      <c r="U89" s="161"/>
      <c r="V89" s="161">
        <f t="shared" si="34"/>
        <v>0</v>
      </c>
      <c r="W89" s="161"/>
      <c r="X89" s="161">
        <f t="shared" si="35"/>
        <v>0</v>
      </c>
      <c r="Y89" s="161"/>
      <c r="Z89" s="161">
        <f t="shared" si="36"/>
        <v>0</v>
      </c>
      <c r="AA89" s="161"/>
      <c r="AB89" s="161">
        <f t="shared" si="37"/>
        <v>0</v>
      </c>
      <c r="AC89" s="161"/>
      <c r="AD89" s="161">
        <f t="shared" si="38"/>
        <v>0</v>
      </c>
      <c r="AE89" s="161"/>
      <c r="AF89" s="161">
        <f t="shared" si="39"/>
        <v>0</v>
      </c>
      <c r="AG89" s="161"/>
      <c r="AH89" s="161">
        <f t="shared" si="40"/>
        <v>0</v>
      </c>
      <c r="AI89" s="161"/>
      <c r="AJ89">
        <f t="shared" si="41"/>
        <v>0</v>
      </c>
      <c r="AK89">
        <f t="shared" si="41"/>
        <v>0</v>
      </c>
      <c r="AL89">
        <f t="shared" si="42"/>
        <v>0</v>
      </c>
    </row>
    <row r="90" spans="8:38" hidden="1" x14ac:dyDescent="0.2">
      <c r="H90" s="161">
        <f t="shared" si="43"/>
        <v>0</v>
      </c>
      <c r="I90" s="161"/>
      <c r="J90" s="161">
        <f t="shared" si="43"/>
        <v>0</v>
      </c>
      <c r="K90" s="161"/>
      <c r="L90" s="161">
        <f t="shared" si="29"/>
        <v>0</v>
      </c>
      <c r="M90" s="161"/>
      <c r="N90" s="161">
        <f t="shared" si="30"/>
        <v>0</v>
      </c>
      <c r="O90" s="161"/>
      <c r="P90" s="161">
        <f t="shared" si="31"/>
        <v>0</v>
      </c>
      <c r="Q90" s="161"/>
      <c r="R90" s="161">
        <f t="shared" si="32"/>
        <v>0</v>
      </c>
      <c r="S90" s="161"/>
      <c r="T90" s="161">
        <f t="shared" si="33"/>
        <v>0</v>
      </c>
      <c r="U90" s="161"/>
      <c r="V90" s="161">
        <f t="shared" si="34"/>
        <v>0</v>
      </c>
      <c r="W90" s="161"/>
      <c r="X90" s="161">
        <f t="shared" si="35"/>
        <v>0</v>
      </c>
      <c r="Y90" s="161"/>
      <c r="Z90" s="161">
        <f t="shared" si="36"/>
        <v>0</v>
      </c>
      <c r="AA90" s="161"/>
      <c r="AB90" s="161">
        <f t="shared" si="37"/>
        <v>0</v>
      </c>
      <c r="AC90" s="161"/>
      <c r="AD90" s="161">
        <f t="shared" si="38"/>
        <v>0</v>
      </c>
      <c r="AE90" s="161"/>
      <c r="AF90" s="161">
        <f t="shared" si="39"/>
        <v>0</v>
      </c>
      <c r="AG90" s="161"/>
      <c r="AH90" s="161">
        <f t="shared" si="40"/>
        <v>0</v>
      </c>
      <c r="AI90" s="161"/>
      <c r="AJ90">
        <f t="shared" si="41"/>
        <v>0</v>
      </c>
      <c r="AK90">
        <f t="shared" si="41"/>
        <v>0</v>
      </c>
      <c r="AL90">
        <f t="shared" si="42"/>
        <v>0</v>
      </c>
    </row>
    <row r="91" spans="8:38" hidden="1" x14ac:dyDescent="0.2">
      <c r="H91" s="161">
        <f t="shared" si="43"/>
        <v>0</v>
      </c>
      <c r="I91" s="161"/>
      <c r="J91" s="161">
        <f t="shared" si="43"/>
        <v>0</v>
      </c>
      <c r="K91" s="161"/>
      <c r="L91" s="161">
        <f t="shared" si="29"/>
        <v>0</v>
      </c>
      <c r="M91" s="161"/>
      <c r="N91" s="161">
        <f t="shared" si="30"/>
        <v>0</v>
      </c>
      <c r="O91" s="161"/>
      <c r="P91" s="161">
        <f t="shared" si="31"/>
        <v>0</v>
      </c>
      <c r="Q91" s="161"/>
      <c r="R91" s="161">
        <f t="shared" si="32"/>
        <v>0</v>
      </c>
      <c r="S91" s="161"/>
      <c r="T91" s="161">
        <f t="shared" si="33"/>
        <v>0</v>
      </c>
      <c r="U91" s="161"/>
      <c r="V91" s="161">
        <f t="shared" si="34"/>
        <v>0</v>
      </c>
      <c r="W91" s="161"/>
      <c r="X91" s="161">
        <f t="shared" si="35"/>
        <v>0</v>
      </c>
      <c r="Y91" s="161"/>
      <c r="Z91" s="161">
        <f t="shared" si="36"/>
        <v>0</v>
      </c>
      <c r="AA91" s="161"/>
      <c r="AB91" s="161">
        <f t="shared" si="37"/>
        <v>0</v>
      </c>
      <c r="AC91" s="161"/>
      <c r="AD91" s="161">
        <f t="shared" si="38"/>
        <v>0</v>
      </c>
      <c r="AE91" s="161"/>
      <c r="AF91" s="161">
        <f t="shared" si="39"/>
        <v>0</v>
      </c>
      <c r="AG91" s="161"/>
      <c r="AH91" s="161">
        <f t="shared" si="40"/>
        <v>0</v>
      </c>
      <c r="AI91" s="161"/>
      <c r="AJ91">
        <f t="shared" si="41"/>
        <v>0</v>
      </c>
      <c r="AK91">
        <f t="shared" si="41"/>
        <v>0</v>
      </c>
      <c r="AL91">
        <f t="shared" si="42"/>
        <v>0</v>
      </c>
    </row>
    <row r="92" spans="8:38" hidden="1" x14ac:dyDescent="0.2">
      <c r="H92" s="161">
        <f t="shared" si="43"/>
        <v>0</v>
      </c>
      <c r="I92" s="161"/>
      <c r="J92" s="161">
        <f t="shared" si="43"/>
        <v>0</v>
      </c>
      <c r="K92" s="161"/>
      <c r="L92" s="161">
        <f t="shared" si="29"/>
        <v>0</v>
      </c>
      <c r="M92" s="161"/>
      <c r="N92" s="161">
        <f t="shared" si="30"/>
        <v>0</v>
      </c>
      <c r="O92" s="161"/>
      <c r="P92" s="161">
        <f t="shared" si="31"/>
        <v>0</v>
      </c>
      <c r="Q92" s="161"/>
      <c r="R92" s="161">
        <f t="shared" si="32"/>
        <v>0</v>
      </c>
      <c r="S92" s="161"/>
      <c r="T92" s="161">
        <f t="shared" si="33"/>
        <v>0</v>
      </c>
      <c r="U92" s="161"/>
      <c r="V92" s="161">
        <f t="shared" si="34"/>
        <v>0</v>
      </c>
      <c r="W92" s="161"/>
      <c r="X92" s="161">
        <f t="shared" si="35"/>
        <v>0</v>
      </c>
      <c r="Y92" s="161"/>
      <c r="Z92" s="161">
        <f t="shared" si="36"/>
        <v>0</v>
      </c>
      <c r="AA92" s="161"/>
      <c r="AB92" s="161">
        <f t="shared" si="37"/>
        <v>0</v>
      </c>
      <c r="AC92" s="161"/>
      <c r="AD92" s="161">
        <f t="shared" si="38"/>
        <v>0</v>
      </c>
      <c r="AE92" s="161"/>
      <c r="AF92" s="161">
        <f t="shared" si="39"/>
        <v>0</v>
      </c>
      <c r="AG92" s="161"/>
      <c r="AH92" s="161">
        <f t="shared" si="40"/>
        <v>0</v>
      </c>
      <c r="AI92" s="161"/>
      <c r="AJ92">
        <f t="shared" si="41"/>
        <v>0</v>
      </c>
      <c r="AK92">
        <f t="shared" si="41"/>
        <v>0</v>
      </c>
      <c r="AL92">
        <f t="shared" si="42"/>
        <v>0</v>
      </c>
    </row>
    <row r="93" spans="8:38" hidden="1" x14ac:dyDescent="0.2">
      <c r="H93" s="161">
        <f t="shared" si="43"/>
        <v>0</v>
      </c>
      <c r="I93" s="161"/>
      <c r="J93" s="161">
        <f t="shared" si="43"/>
        <v>0</v>
      </c>
      <c r="K93" s="161"/>
      <c r="L93" s="161">
        <f t="shared" si="29"/>
        <v>0</v>
      </c>
      <c r="M93" s="161"/>
      <c r="N93" s="161">
        <f t="shared" si="30"/>
        <v>0</v>
      </c>
      <c r="O93" s="161"/>
      <c r="P93" s="161">
        <f t="shared" si="31"/>
        <v>0</v>
      </c>
      <c r="Q93" s="161"/>
      <c r="R93" s="161">
        <f t="shared" si="32"/>
        <v>0</v>
      </c>
      <c r="S93" s="161"/>
      <c r="T93" s="161">
        <f t="shared" si="33"/>
        <v>0</v>
      </c>
      <c r="U93" s="161"/>
      <c r="V93" s="161">
        <f t="shared" si="34"/>
        <v>0</v>
      </c>
      <c r="W93" s="161"/>
      <c r="X93" s="161">
        <f t="shared" si="35"/>
        <v>0</v>
      </c>
      <c r="Y93" s="161"/>
      <c r="Z93" s="161">
        <f t="shared" si="36"/>
        <v>0</v>
      </c>
      <c r="AA93" s="161"/>
      <c r="AB93" s="161">
        <f t="shared" si="37"/>
        <v>0</v>
      </c>
      <c r="AC93" s="161"/>
      <c r="AD93" s="161">
        <f t="shared" si="38"/>
        <v>0</v>
      </c>
      <c r="AE93" s="161"/>
      <c r="AF93" s="161">
        <f t="shared" si="39"/>
        <v>0</v>
      </c>
      <c r="AG93" s="161"/>
      <c r="AH93" s="161">
        <f t="shared" si="40"/>
        <v>0</v>
      </c>
      <c r="AI93" s="161"/>
      <c r="AJ93">
        <f t="shared" si="41"/>
        <v>0</v>
      </c>
      <c r="AK93">
        <f t="shared" si="41"/>
        <v>0</v>
      </c>
      <c r="AL93">
        <f t="shared" si="42"/>
        <v>0</v>
      </c>
    </row>
    <row r="94" spans="8:38" hidden="1" x14ac:dyDescent="0.2">
      <c r="H94" s="161">
        <f t="shared" si="43"/>
        <v>0</v>
      </c>
      <c r="I94" s="161"/>
      <c r="J94" s="161">
        <f t="shared" si="43"/>
        <v>0</v>
      </c>
      <c r="K94" s="161"/>
      <c r="L94" s="161">
        <f t="shared" si="29"/>
        <v>0</v>
      </c>
      <c r="M94" s="161"/>
      <c r="N94" s="161">
        <f t="shared" si="30"/>
        <v>0</v>
      </c>
      <c r="O94" s="161"/>
      <c r="P94" s="161">
        <f t="shared" si="31"/>
        <v>0</v>
      </c>
      <c r="Q94" s="161"/>
      <c r="R94" s="161">
        <f t="shared" si="32"/>
        <v>0</v>
      </c>
      <c r="S94" s="161"/>
      <c r="T94" s="161">
        <f t="shared" si="33"/>
        <v>0</v>
      </c>
      <c r="U94" s="161"/>
      <c r="V94" s="161">
        <f t="shared" si="34"/>
        <v>0</v>
      </c>
      <c r="W94" s="161"/>
      <c r="X94" s="161">
        <f t="shared" si="35"/>
        <v>0</v>
      </c>
      <c r="Y94" s="161"/>
      <c r="Z94" s="161">
        <f t="shared" si="36"/>
        <v>0</v>
      </c>
      <c r="AA94" s="161"/>
      <c r="AB94" s="161">
        <f t="shared" si="37"/>
        <v>0</v>
      </c>
      <c r="AC94" s="161"/>
      <c r="AD94" s="161">
        <f t="shared" si="38"/>
        <v>0</v>
      </c>
      <c r="AE94" s="161"/>
      <c r="AF94" s="161">
        <f t="shared" si="39"/>
        <v>0</v>
      </c>
      <c r="AG94" s="161"/>
      <c r="AH94" s="161">
        <f t="shared" si="40"/>
        <v>0</v>
      </c>
      <c r="AI94" s="161"/>
      <c r="AJ94">
        <f t="shared" si="41"/>
        <v>0</v>
      </c>
      <c r="AK94">
        <f t="shared" si="41"/>
        <v>0</v>
      </c>
      <c r="AL94">
        <f t="shared" si="42"/>
        <v>0</v>
      </c>
    </row>
    <row r="95" spans="8:38" hidden="1" x14ac:dyDescent="0.2">
      <c r="H95" s="161">
        <f t="shared" si="43"/>
        <v>0</v>
      </c>
      <c r="I95" s="161"/>
      <c r="J95" s="161">
        <f t="shared" si="43"/>
        <v>0</v>
      </c>
      <c r="K95" s="161"/>
      <c r="L95" s="161">
        <f t="shared" si="29"/>
        <v>0</v>
      </c>
      <c r="M95" s="161"/>
      <c r="N95" s="161">
        <f t="shared" si="30"/>
        <v>0</v>
      </c>
      <c r="O95" s="161"/>
      <c r="P95" s="161">
        <f t="shared" si="31"/>
        <v>0</v>
      </c>
      <c r="Q95" s="161"/>
      <c r="R95" s="161">
        <f t="shared" si="32"/>
        <v>0</v>
      </c>
      <c r="S95" s="161"/>
      <c r="T95" s="161">
        <f t="shared" si="33"/>
        <v>0</v>
      </c>
      <c r="U95" s="161"/>
      <c r="V95" s="161">
        <f t="shared" si="34"/>
        <v>0</v>
      </c>
      <c r="W95" s="161"/>
      <c r="X95" s="161">
        <f t="shared" si="35"/>
        <v>0</v>
      </c>
      <c r="Y95" s="161"/>
      <c r="Z95" s="161">
        <f t="shared" si="36"/>
        <v>0</v>
      </c>
      <c r="AA95" s="161"/>
      <c r="AB95" s="161">
        <f t="shared" si="37"/>
        <v>0</v>
      </c>
      <c r="AC95" s="161"/>
      <c r="AD95" s="161">
        <f t="shared" si="38"/>
        <v>0</v>
      </c>
      <c r="AE95" s="161"/>
      <c r="AF95" s="161">
        <f t="shared" si="39"/>
        <v>0</v>
      </c>
      <c r="AG95" s="161"/>
      <c r="AH95" s="161">
        <f t="shared" si="40"/>
        <v>0</v>
      </c>
      <c r="AI95" s="161"/>
      <c r="AJ95">
        <f t="shared" si="41"/>
        <v>0</v>
      </c>
      <c r="AK95">
        <f t="shared" si="41"/>
        <v>0</v>
      </c>
      <c r="AL95">
        <f t="shared" si="42"/>
        <v>0</v>
      </c>
    </row>
    <row r="96" spans="8:38" hidden="1" x14ac:dyDescent="0.2">
      <c r="H96" s="161">
        <f t="shared" si="43"/>
        <v>0</v>
      </c>
      <c r="I96" s="161"/>
      <c r="J96" s="161">
        <f t="shared" si="43"/>
        <v>0</v>
      </c>
      <c r="K96" s="161"/>
      <c r="L96" s="161">
        <f t="shared" si="29"/>
        <v>0</v>
      </c>
      <c r="M96" s="161"/>
      <c r="N96" s="161">
        <f t="shared" si="30"/>
        <v>0</v>
      </c>
      <c r="O96" s="161"/>
      <c r="P96" s="161">
        <f t="shared" si="31"/>
        <v>0</v>
      </c>
      <c r="Q96" s="161"/>
      <c r="R96" s="161">
        <f t="shared" si="32"/>
        <v>0</v>
      </c>
      <c r="S96" s="161"/>
      <c r="T96" s="161">
        <f t="shared" si="33"/>
        <v>0</v>
      </c>
      <c r="U96" s="161"/>
      <c r="V96" s="161">
        <f t="shared" si="34"/>
        <v>0</v>
      </c>
      <c r="W96" s="161"/>
      <c r="X96" s="161">
        <f t="shared" si="35"/>
        <v>0</v>
      </c>
      <c r="Y96" s="161"/>
      <c r="Z96" s="161">
        <f t="shared" si="36"/>
        <v>0</v>
      </c>
      <c r="AA96" s="161"/>
      <c r="AB96" s="161">
        <f t="shared" si="37"/>
        <v>0</v>
      </c>
      <c r="AC96" s="161"/>
      <c r="AD96" s="161">
        <f t="shared" si="38"/>
        <v>0</v>
      </c>
      <c r="AE96" s="161"/>
      <c r="AF96" s="161">
        <f t="shared" si="39"/>
        <v>0</v>
      </c>
      <c r="AG96" s="161"/>
      <c r="AH96" s="161">
        <f t="shared" si="40"/>
        <v>0</v>
      </c>
      <c r="AI96" s="161"/>
      <c r="AJ96">
        <f t="shared" si="41"/>
        <v>0</v>
      </c>
      <c r="AK96">
        <f t="shared" si="41"/>
        <v>0</v>
      </c>
      <c r="AL96">
        <f t="shared" si="42"/>
        <v>0</v>
      </c>
    </row>
    <row r="97" spans="1:38" hidden="1" x14ac:dyDescent="0.2">
      <c r="H97" s="161">
        <f>ROUND(IFERROR(H197*I197,0),2)</f>
        <v>0</v>
      </c>
      <c r="I97" s="161"/>
      <c r="J97" s="161">
        <f>ROUND(IFERROR(J197*K197,0),2)</f>
        <v>0</v>
      </c>
      <c r="K97" s="161"/>
      <c r="L97" s="161">
        <f t="shared" si="29"/>
        <v>0</v>
      </c>
      <c r="M97" s="161"/>
      <c r="N97" s="161">
        <f t="shared" si="30"/>
        <v>0</v>
      </c>
      <c r="O97" s="161"/>
      <c r="P97" s="161">
        <f t="shared" si="31"/>
        <v>0</v>
      </c>
      <c r="Q97" s="161"/>
      <c r="R97" s="161">
        <f t="shared" si="32"/>
        <v>0</v>
      </c>
      <c r="S97" s="161"/>
      <c r="T97" s="161">
        <f t="shared" si="33"/>
        <v>0</v>
      </c>
      <c r="U97" s="161"/>
      <c r="V97" s="161">
        <f t="shared" si="34"/>
        <v>0</v>
      </c>
      <c r="W97" s="161"/>
      <c r="X97" s="161">
        <f t="shared" si="35"/>
        <v>0</v>
      </c>
      <c r="Y97" s="161"/>
      <c r="Z97" s="161">
        <f t="shared" si="36"/>
        <v>0</v>
      </c>
      <c r="AA97" s="161"/>
      <c r="AB97" s="161">
        <f t="shared" si="37"/>
        <v>0</v>
      </c>
      <c r="AC97" s="161"/>
      <c r="AD97" s="161">
        <f t="shared" si="38"/>
        <v>0</v>
      </c>
      <c r="AE97" s="161"/>
      <c r="AF97" s="161">
        <f t="shared" si="39"/>
        <v>0</v>
      </c>
      <c r="AG97" s="161"/>
      <c r="AH97" s="161">
        <f t="shared" si="40"/>
        <v>0</v>
      </c>
      <c r="AI97" s="161"/>
      <c r="AJ97">
        <f t="shared" si="41"/>
        <v>0</v>
      </c>
      <c r="AK97">
        <f t="shared" si="41"/>
        <v>0</v>
      </c>
      <c r="AL97">
        <f t="shared" si="42"/>
        <v>0</v>
      </c>
    </row>
    <row r="98" spans="1:38" hidden="1" x14ac:dyDescent="0.2">
      <c r="H98" s="161">
        <f>ROUND(IFERROR(H198*I198,0),2)</f>
        <v>0</v>
      </c>
      <c r="I98" s="161"/>
      <c r="J98" s="161">
        <f>ROUND(IFERROR(J198*K198,0),2)</f>
        <v>0</v>
      </c>
      <c r="K98" s="161"/>
      <c r="L98" s="161">
        <f t="shared" si="29"/>
        <v>0</v>
      </c>
      <c r="M98" s="161"/>
      <c r="N98" s="161">
        <f t="shared" si="30"/>
        <v>0</v>
      </c>
      <c r="O98" s="161"/>
      <c r="P98" s="161">
        <f t="shared" si="31"/>
        <v>0</v>
      </c>
      <c r="Q98" s="161"/>
      <c r="R98" s="161">
        <f t="shared" si="32"/>
        <v>0</v>
      </c>
      <c r="S98" s="161"/>
      <c r="T98" s="161">
        <f t="shared" si="33"/>
        <v>0</v>
      </c>
      <c r="U98" s="161"/>
      <c r="V98" s="161">
        <f t="shared" si="34"/>
        <v>0</v>
      </c>
      <c r="W98" s="161"/>
      <c r="X98" s="161">
        <f t="shared" si="35"/>
        <v>0</v>
      </c>
      <c r="Y98" s="161"/>
      <c r="Z98" s="161">
        <f t="shared" si="36"/>
        <v>0</v>
      </c>
      <c r="AA98" s="161"/>
      <c r="AB98" s="161">
        <f t="shared" si="37"/>
        <v>0</v>
      </c>
      <c r="AC98" s="161"/>
      <c r="AD98" s="161">
        <f t="shared" si="38"/>
        <v>0</v>
      </c>
      <c r="AE98" s="161"/>
      <c r="AF98" s="161">
        <f t="shared" si="39"/>
        <v>0</v>
      </c>
      <c r="AG98" s="161"/>
      <c r="AH98" s="161">
        <f t="shared" si="40"/>
        <v>0</v>
      </c>
      <c r="AI98" s="161"/>
      <c r="AJ98">
        <f t="shared" si="41"/>
        <v>0</v>
      </c>
      <c r="AK98">
        <f t="shared" si="41"/>
        <v>0</v>
      </c>
      <c r="AL98">
        <f t="shared" si="42"/>
        <v>0</v>
      </c>
    </row>
    <row r="99" spans="1:38" hidden="1" x14ac:dyDescent="0.2">
      <c r="H99" s="161">
        <f>ROUND(IFERROR(H199*I199,0),2)</f>
        <v>0</v>
      </c>
      <c r="I99" s="161"/>
      <c r="J99" s="161">
        <f>ROUND(IFERROR(J199*K199,0),2)</f>
        <v>0</v>
      </c>
      <c r="K99" s="161"/>
      <c r="L99" s="161">
        <f t="shared" si="29"/>
        <v>0</v>
      </c>
      <c r="M99" s="161"/>
      <c r="N99" s="161">
        <f t="shared" si="30"/>
        <v>0</v>
      </c>
      <c r="O99" s="161"/>
      <c r="P99" s="161">
        <f t="shared" si="31"/>
        <v>0</v>
      </c>
      <c r="Q99" s="161"/>
      <c r="R99" s="161">
        <f t="shared" si="32"/>
        <v>0</v>
      </c>
      <c r="S99" s="161"/>
      <c r="T99" s="161">
        <f t="shared" si="33"/>
        <v>0</v>
      </c>
      <c r="U99" s="161"/>
      <c r="V99" s="161">
        <f t="shared" si="34"/>
        <v>0</v>
      </c>
      <c r="W99" s="161"/>
      <c r="X99" s="161">
        <f t="shared" si="35"/>
        <v>0</v>
      </c>
      <c r="Y99" s="161"/>
      <c r="Z99" s="161">
        <f t="shared" si="36"/>
        <v>0</v>
      </c>
      <c r="AA99" s="161"/>
      <c r="AB99" s="161">
        <f t="shared" si="37"/>
        <v>0</v>
      </c>
      <c r="AC99" s="161"/>
      <c r="AD99" s="161">
        <f t="shared" si="38"/>
        <v>0</v>
      </c>
      <c r="AE99" s="161"/>
      <c r="AF99" s="161">
        <f t="shared" si="39"/>
        <v>0</v>
      </c>
      <c r="AG99" s="161"/>
      <c r="AH99" s="161">
        <f t="shared" si="40"/>
        <v>0</v>
      </c>
      <c r="AI99" s="161"/>
      <c r="AJ99">
        <f t="shared" si="41"/>
        <v>0</v>
      </c>
      <c r="AK99">
        <f t="shared" si="41"/>
        <v>0</v>
      </c>
      <c r="AL99">
        <f t="shared" si="42"/>
        <v>0</v>
      </c>
    </row>
    <row r="101" spans="1:38" x14ac:dyDescent="0.2">
      <c r="A101" s="358" t="s">
        <v>250</v>
      </c>
      <c r="B101" s="358"/>
      <c r="C101" s="358"/>
      <c r="D101" s="358"/>
      <c r="E101" s="358"/>
      <c r="F101" s="358"/>
      <c r="G101" s="358"/>
      <c r="H101" s="358"/>
      <c r="I101" s="358"/>
      <c r="J101" s="358"/>
      <c r="K101" s="358"/>
    </row>
    <row r="102" spans="1:38" x14ac:dyDescent="0.2">
      <c r="A102" s="358" t="s">
        <v>251</v>
      </c>
      <c r="B102" s="358"/>
      <c r="C102" s="358"/>
      <c r="D102" s="358" t="s">
        <v>252</v>
      </c>
      <c r="E102" s="358" t="s">
        <v>150</v>
      </c>
      <c r="F102" s="358" t="s">
        <v>151</v>
      </c>
      <c r="G102" s="358" t="s">
        <v>152</v>
      </c>
      <c r="H102" s="358" t="s">
        <v>153</v>
      </c>
      <c r="I102" s="358" t="s">
        <v>154</v>
      </c>
      <c r="J102" s="358" t="s">
        <v>155</v>
      </c>
      <c r="K102" s="358" t="s">
        <v>156</v>
      </c>
      <c r="L102" s="358" t="s">
        <v>157</v>
      </c>
      <c r="M102" s="358" t="s">
        <v>158</v>
      </c>
      <c r="N102" s="358" t="s">
        <v>159</v>
      </c>
      <c r="O102" s="358" t="s">
        <v>160</v>
      </c>
      <c r="P102" s="358" t="s">
        <v>161</v>
      </c>
      <c r="Q102" s="358" t="s">
        <v>162</v>
      </c>
      <c r="R102" s="358" t="s">
        <v>163</v>
      </c>
      <c r="S102" s="358" t="s">
        <v>164</v>
      </c>
      <c r="T102" s="358" t="s">
        <v>165</v>
      </c>
      <c r="U102" s="358" t="s">
        <v>166</v>
      </c>
      <c r="V102" s="358" t="s">
        <v>167</v>
      </c>
      <c r="W102" s="358" t="s">
        <v>168</v>
      </c>
      <c r="X102" s="358" t="s">
        <v>169</v>
      </c>
      <c r="Y102" s="358" t="s">
        <v>170</v>
      </c>
      <c r="Z102" s="358" t="s">
        <v>171</v>
      </c>
      <c r="AA102" s="358" t="s">
        <v>172</v>
      </c>
      <c r="AB102" s="358" t="s">
        <v>173</v>
      </c>
      <c r="AC102" s="358" t="s">
        <v>174</v>
      </c>
      <c r="AD102" s="358" t="s">
        <v>175</v>
      </c>
      <c r="AE102" s="358" t="s">
        <v>176</v>
      </c>
      <c r="AF102" s="358" t="s">
        <v>177</v>
      </c>
      <c r="AG102" s="358" t="s">
        <v>178</v>
      </c>
      <c r="AH102" s="358" t="s">
        <v>179</v>
      </c>
      <c r="AI102" s="358" t="s">
        <v>180</v>
      </c>
      <c r="AJ102" s="358" t="s">
        <v>183</v>
      </c>
      <c r="AK102" s="358" t="s">
        <v>184</v>
      </c>
      <c r="AL102" s="358" t="s">
        <v>185</v>
      </c>
    </row>
    <row r="103" spans="1:38" s="360" customFormat="1" x14ac:dyDescent="0.2">
      <c r="A103" s="359" t="s">
        <v>253</v>
      </c>
      <c r="B103" s="359"/>
      <c r="C103" s="359"/>
      <c r="D103" s="359"/>
      <c r="E103" s="359"/>
      <c r="F103" s="359"/>
      <c r="G103" s="359"/>
      <c r="H103" s="359"/>
      <c r="I103" s="359"/>
      <c r="J103" s="359"/>
      <c r="K103" s="359"/>
    </row>
    <row r="104" spans="1:38" x14ac:dyDescent="0.2">
      <c r="A104" t="str">
        <f>IF(E104="","&lt;EOD&gt;",TEXT('UniWorkforce Hourly Timesheet'!$Y$6,"0000000"))</f>
        <v>2915413</v>
      </c>
      <c r="B104" t="str">
        <f>IF(E104="","",'UniWorkforce Hourly Timesheet'!$D$4)</f>
        <v>Georgios</v>
      </c>
      <c r="C104" t="str">
        <f>IF(E104="","",'UniWorkforce Hourly Timesheet'!$Y$4)</f>
        <v>Giamouridis</v>
      </c>
      <c r="D104" t="str">
        <f>IF(E104="","",'UniWorkforce Hourly Timesheet'!$X$113)</f>
        <v>0000-UWF</v>
      </c>
      <c r="E104" t="str">
        <f>'UniWorkforce Hourly Timesheet'!AX380</f>
        <v>10/06/2022</v>
      </c>
      <c r="F104" t="str">
        <f>'UniWorkforce Hourly Timesheet'!AY380</f>
        <v>10/06/2022</v>
      </c>
      <c r="G104" t="str">
        <f>'UniWorkforce Hourly Timesheet'!AZ380</f>
        <v>000000009</v>
      </c>
      <c r="H104" t="str">
        <f>'UniWorkforce Hourly Timesheet'!BA380</f>
        <v/>
      </c>
      <c r="I104" t="str">
        <f>'UniWorkforce Hourly Timesheet'!BB380</f>
        <v/>
      </c>
      <c r="J104" t="str">
        <f>'UniWorkforce Hourly Timesheet'!BC380</f>
        <v/>
      </c>
      <c r="K104" t="str">
        <f>'UniWorkforce Hourly Timesheet'!BD380</f>
        <v/>
      </c>
      <c r="L104" t="str">
        <f>'UniWorkforce Hourly Timesheet'!BE380</f>
        <v/>
      </c>
      <c r="M104" t="str">
        <f>'UniWorkforce Hourly Timesheet'!BF380</f>
        <v/>
      </c>
      <c r="N104" t="str">
        <f>'UniWorkforce Hourly Timesheet'!BG380</f>
        <v/>
      </c>
      <c r="O104" t="str">
        <f>'UniWorkforce Hourly Timesheet'!BH380</f>
        <v/>
      </c>
      <c r="P104" t="str">
        <f>'UniWorkforce Hourly Timesheet'!BI380</f>
        <v/>
      </c>
      <c r="Q104" t="str">
        <f>'UniWorkforce Hourly Timesheet'!BJ380</f>
        <v/>
      </c>
      <c r="R104" t="str">
        <f>'UniWorkforce Hourly Timesheet'!BK380</f>
        <v/>
      </c>
      <c r="S104" t="str">
        <f>'UniWorkforce Hourly Timesheet'!BL380</f>
        <v/>
      </c>
      <c r="T104" t="str">
        <f>'UniWorkforce Hourly Timesheet'!BM380</f>
        <v/>
      </c>
      <c r="U104" t="str">
        <f>'UniWorkforce Hourly Timesheet'!BN380</f>
        <v/>
      </c>
      <c r="V104" t="str">
        <f>'UniWorkforce Hourly Timesheet'!BO380</f>
        <v/>
      </c>
      <c r="W104" t="str">
        <f>'UniWorkforce Hourly Timesheet'!BP380</f>
        <v/>
      </c>
      <c r="X104" t="str">
        <f>'UniWorkforce Hourly Timesheet'!BQ380</f>
        <v/>
      </c>
      <c r="Y104" t="str">
        <f>'UniWorkforce Hourly Timesheet'!BR380</f>
        <v/>
      </c>
      <c r="Z104" t="str">
        <f>'UniWorkforce Hourly Timesheet'!BS380</f>
        <v/>
      </c>
      <c r="AA104" t="str">
        <f>'UniWorkforce Hourly Timesheet'!BT380</f>
        <v/>
      </c>
      <c r="AB104" t="str">
        <f>'UniWorkforce Hourly Timesheet'!BU380</f>
        <v>3.0000</v>
      </c>
      <c r="AC104" t="str">
        <f>'UniWorkforce Hourly Timesheet'!BV380</f>
        <v>13.60</v>
      </c>
      <c r="AD104" t="str">
        <f>'UniWorkforce Hourly Timesheet'!BW380</f>
        <v/>
      </c>
      <c r="AE104" t="str">
        <f>'UniWorkforce Hourly Timesheet'!BX380</f>
        <v/>
      </c>
      <c r="AF104" t="str">
        <f>'UniWorkforce Hourly Timesheet'!BY380</f>
        <v/>
      </c>
      <c r="AG104" t="str">
        <f>'UniWorkforce Hourly Timesheet'!BZ380</f>
        <v/>
      </c>
      <c r="AH104" t="str">
        <f>'UniWorkforce Hourly Timesheet'!CA380</f>
        <v/>
      </c>
      <c r="AI104" t="str">
        <f>'UniWorkforce Hourly Timesheet'!CB380</f>
        <v/>
      </c>
      <c r="AJ104" t="str">
        <f>'UniWorkforce Hourly Timesheet'!CG380</f>
        <v/>
      </c>
      <c r="AK104" t="str">
        <f>'UniWorkforce Hourly Timesheet'!CH380</f>
        <v/>
      </c>
      <c r="AL104" t="str">
        <f>'UniWorkforce Hourly Timesheet'!CI380</f>
        <v/>
      </c>
    </row>
    <row r="105" spans="1:38" x14ac:dyDescent="0.2">
      <c r="A105" t="str">
        <f>IF(AND(E104="",E105=""),"",IF(E105="","&lt;EOD&gt;",TEXT('UniWorkforce Hourly Timesheet'!$Y$6,"0000000")))</f>
        <v>2915413</v>
      </c>
      <c r="B105" t="str">
        <f>IF(E105="","",'UniWorkforce Hourly Timesheet'!$D$4)</f>
        <v>Georgios</v>
      </c>
      <c r="C105" t="str">
        <f>IF(E105="","",'UniWorkforce Hourly Timesheet'!$Y$4)</f>
        <v>Giamouridis</v>
      </c>
      <c r="D105" t="str">
        <f>IF(E105="","",'UniWorkforce Hourly Timesheet'!$X$113)</f>
        <v>0000-UWF</v>
      </c>
      <c r="E105" t="str">
        <f>'UniWorkforce Hourly Timesheet'!AX381</f>
        <v>13/06/2022</v>
      </c>
      <c r="F105" t="str">
        <f>'UniWorkforce Hourly Timesheet'!AY381</f>
        <v>16/06/2022</v>
      </c>
      <c r="G105" t="str">
        <f>'UniWorkforce Hourly Timesheet'!AZ381</f>
        <v>000000009</v>
      </c>
      <c r="H105" t="str">
        <f>'UniWorkforce Hourly Timesheet'!BA381</f>
        <v/>
      </c>
      <c r="I105" t="str">
        <f>'UniWorkforce Hourly Timesheet'!BB381</f>
        <v/>
      </c>
      <c r="J105" t="str">
        <f>'UniWorkforce Hourly Timesheet'!BC381</f>
        <v/>
      </c>
      <c r="K105" t="str">
        <f>'UniWorkforce Hourly Timesheet'!BD381</f>
        <v/>
      </c>
      <c r="L105" t="str">
        <f>'UniWorkforce Hourly Timesheet'!BE381</f>
        <v/>
      </c>
      <c r="M105" t="str">
        <f>'UniWorkforce Hourly Timesheet'!BF381</f>
        <v/>
      </c>
      <c r="N105" t="str">
        <f>'UniWorkforce Hourly Timesheet'!BG381</f>
        <v/>
      </c>
      <c r="O105" t="str">
        <f>'UniWorkforce Hourly Timesheet'!BH381</f>
        <v/>
      </c>
      <c r="P105" t="str">
        <f>'UniWorkforce Hourly Timesheet'!BI381</f>
        <v/>
      </c>
      <c r="Q105" t="str">
        <f>'UniWorkforce Hourly Timesheet'!BJ381</f>
        <v/>
      </c>
      <c r="R105" t="str">
        <f>'UniWorkforce Hourly Timesheet'!BK381</f>
        <v/>
      </c>
      <c r="S105" t="str">
        <f>'UniWorkforce Hourly Timesheet'!BL381</f>
        <v/>
      </c>
      <c r="T105" t="str">
        <f>'UniWorkforce Hourly Timesheet'!BM381</f>
        <v/>
      </c>
      <c r="U105" t="str">
        <f>'UniWorkforce Hourly Timesheet'!BN381</f>
        <v/>
      </c>
      <c r="V105" t="str">
        <f>'UniWorkforce Hourly Timesheet'!BO381</f>
        <v/>
      </c>
      <c r="W105" t="str">
        <f>'UniWorkforce Hourly Timesheet'!BP381</f>
        <v/>
      </c>
      <c r="X105" t="str">
        <f>'UniWorkforce Hourly Timesheet'!BQ381</f>
        <v/>
      </c>
      <c r="Y105" t="str">
        <f>'UniWorkforce Hourly Timesheet'!BR381</f>
        <v/>
      </c>
      <c r="Z105" t="str">
        <f>'UniWorkforce Hourly Timesheet'!BS381</f>
        <v/>
      </c>
      <c r="AA105" t="str">
        <f>'UniWorkforce Hourly Timesheet'!BT381</f>
        <v/>
      </c>
      <c r="AB105" t="str">
        <f>'UniWorkforce Hourly Timesheet'!BU381</f>
        <v>14.0000</v>
      </c>
      <c r="AC105" t="str">
        <f>'UniWorkforce Hourly Timesheet'!BV381</f>
        <v>13.60</v>
      </c>
      <c r="AD105" t="str">
        <f>'UniWorkforce Hourly Timesheet'!BW381</f>
        <v/>
      </c>
      <c r="AE105" t="str">
        <f>'UniWorkforce Hourly Timesheet'!BX381</f>
        <v/>
      </c>
      <c r="AF105" t="str">
        <f>'UniWorkforce Hourly Timesheet'!BY381</f>
        <v/>
      </c>
      <c r="AG105" t="str">
        <f>'UniWorkforce Hourly Timesheet'!BZ381</f>
        <v/>
      </c>
      <c r="AH105" t="str">
        <f>'UniWorkforce Hourly Timesheet'!CA381</f>
        <v/>
      </c>
      <c r="AI105" t="str">
        <f>'UniWorkforce Hourly Timesheet'!CB381</f>
        <v/>
      </c>
      <c r="AJ105" t="str">
        <f>'UniWorkforce Hourly Timesheet'!CG381</f>
        <v/>
      </c>
      <c r="AK105" t="str">
        <f>'UniWorkforce Hourly Timesheet'!CH381</f>
        <v/>
      </c>
      <c r="AL105" t="str">
        <f>'UniWorkforce Hourly Timesheet'!CI381</f>
        <v/>
      </c>
    </row>
    <row r="106" spans="1:38" x14ac:dyDescent="0.2">
      <c r="A106" t="str">
        <f>IF(AND(E105="",E106=""),"",IF(E106="","&lt;EOD&gt;",TEXT('UniWorkforce Hourly Timesheet'!$Y$6,"0000000")))</f>
        <v>2915413</v>
      </c>
      <c r="B106" t="str">
        <f>IF(E106="","",'UniWorkforce Hourly Timesheet'!$D$4)</f>
        <v>Georgios</v>
      </c>
      <c r="C106" t="str">
        <f>IF(E106="","",'UniWorkforce Hourly Timesheet'!$Y$4)</f>
        <v>Giamouridis</v>
      </c>
      <c r="D106" t="str">
        <f>IF(E106="","",'UniWorkforce Hourly Timesheet'!$X$113)</f>
        <v>0000-UWF</v>
      </c>
      <c r="E106" t="str">
        <f>'UniWorkforce Hourly Timesheet'!AX382</f>
        <v>10/06/2022</v>
      </c>
      <c r="F106" t="str">
        <f>'UniWorkforce Hourly Timesheet'!AY382</f>
        <v>16/06/2022</v>
      </c>
      <c r="G106" t="str">
        <f>'UniWorkforce Hourly Timesheet'!AZ382</f>
        <v>000000009</v>
      </c>
      <c r="H106" t="str">
        <f>'UniWorkforce Hourly Timesheet'!BA382</f>
        <v/>
      </c>
      <c r="I106" t="str">
        <f>'UniWorkforce Hourly Timesheet'!BB382</f>
        <v/>
      </c>
      <c r="J106" t="str">
        <f>'UniWorkforce Hourly Timesheet'!BC382</f>
        <v/>
      </c>
      <c r="K106" t="str">
        <f>'UniWorkforce Hourly Timesheet'!BD382</f>
        <v/>
      </c>
      <c r="L106" t="str">
        <f>'UniWorkforce Hourly Timesheet'!BE382</f>
        <v/>
      </c>
      <c r="M106" t="str">
        <f>'UniWorkforce Hourly Timesheet'!BF382</f>
        <v/>
      </c>
      <c r="N106" t="str">
        <f>'UniWorkforce Hourly Timesheet'!BG382</f>
        <v/>
      </c>
      <c r="O106" t="str">
        <f>'UniWorkforce Hourly Timesheet'!BH382</f>
        <v/>
      </c>
      <c r="P106" t="str">
        <f>'UniWorkforce Hourly Timesheet'!BI382</f>
        <v/>
      </c>
      <c r="Q106" t="str">
        <f>'UniWorkforce Hourly Timesheet'!BJ382</f>
        <v/>
      </c>
      <c r="R106" t="str">
        <f>'UniWorkforce Hourly Timesheet'!BK382</f>
        <v/>
      </c>
      <c r="S106" t="str">
        <f>'UniWorkforce Hourly Timesheet'!BL382</f>
        <v/>
      </c>
      <c r="T106" t="str">
        <f>'UniWorkforce Hourly Timesheet'!BM382</f>
        <v/>
      </c>
      <c r="U106" t="str">
        <f>'UniWorkforce Hourly Timesheet'!BN382</f>
        <v/>
      </c>
      <c r="V106" t="str">
        <f>'UniWorkforce Hourly Timesheet'!BO382</f>
        <v/>
      </c>
      <c r="W106" t="str">
        <f>'UniWorkforce Hourly Timesheet'!BP382</f>
        <v/>
      </c>
      <c r="X106" t="str">
        <f>'UniWorkforce Hourly Timesheet'!BQ382</f>
        <v/>
      </c>
      <c r="Y106" t="str">
        <f>'UniWorkforce Hourly Timesheet'!BR382</f>
        <v/>
      </c>
      <c r="Z106" t="str">
        <f>'UniWorkforce Hourly Timesheet'!BS382</f>
        <v/>
      </c>
      <c r="AA106" t="str">
        <f>'UniWorkforce Hourly Timesheet'!BT382</f>
        <v/>
      </c>
      <c r="AB106" t="str">
        <f>'UniWorkforce Hourly Timesheet'!BU382</f>
        <v/>
      </c>
      <c r="AC106" t="str">
        <f>'UniWorkforce Hourly Timesheet'!BV382</f>
        <v/>
      </c>
      <c r="AD106" t="str">
        <f>'UniWorkforce Hourly Timesheet'!BW382</f>
        <v/>
      </c>
      <c r="AE106" t="str">
        <f>'UniWorkforce Hourly Timesheet'!BX382</f>
        <v/>
      </c>
      <c r="AF106" t="str">
        <f>'UniWorkforce Hourly Timesheet'!BY382</f>
        <v/>
      </c>
      <c r="AG106" t="str">
        <f>'UniWorkforce Hourly Timesheet'!BZ382</f>
        <v/>
      </c>
      <c r="AH106" t="str">
        <f>'UniWorkforce Hourly Timesheet'!CA382</f>
        <v/>
      </c>
      <c r="AI106" t="str">
        <f>'UniWorkforce Hourly Timesheet'!CB382</f>
        <v/>
      </c>
      <c r="AJ106" t="str">
        <f>'UniWorkforce Hourly Timesheet'!CG382</f>
        <v>39.56</v>
      </c>
      <c r="AK106" t="str">
        <f>'UniWorkforce Hourly Timesheet'!CH382</f>
        <v/>
      </c>
      <c r="AL106" t="str">
        <f>'UniWorkforce Hourly Timesheet'!CI382</f>
        <v/>
      </c>
    </row>
    <row r="107" spans="1:38" x14ac:dyDescent="0.2">
      <c r="A107" t="str">
        <f>IF(AND(E106="",E107=""),"",IF(E107="","&lt;EOD&gt;",TEXT('UniWorkforce Hourly Timesheet'!$Y$6,"0000000")))</f>
        <v>&lt;EOD&gt;</v>
      </c>
      <c r="B107" t="str">
        <f>IF(E107="","",'UniWorkforce Hourly Timesheet'!$D$4)</f>
        <v/>
      </c>
      <c r="C107" t="str">
        <f>IF(E107="","",'UniWorkforce Hourly Timesheet'!$Y$4)</f>
        <v/>
      </c>
      <c r="D107" t="str">
        <f>IF(E107="","",'UniWorkforce Hourly Timesheet'!$X$113)</f>
        <v/>
      </c>
      <c r="E107" t="str">
        <f>'UniWorkforce Hourly Timesheet'!AX383</f>
        <v/>
      </c>
      <c r="F107" t="str">
        <f>'UniWorkforce Hourly Timesheet'!AY383</f>
        <v/>
      </c>
      <c r="G107" t="str">
        <f>'UniWorkforce Hourly Timesheet'!AZ383</f>
        <v/>
      </c>
      <c r="H107" t="str">
        <f>'UniWorkforce Hourly Timesheet'!BA383</f>
        <v/>
      </c>
      <c r="I107" t="str">
        <f>'UniWorkforce Hourly Timesheet'!BB383</f>
        <v/>
      </c>
      <c r="J107" t="str">
        <f>'UniWorkforce Hourly Timesheet'!BC383</f>
        <v/>
      </c>
      <c r="K107" t="str">
        <f>'UniWorkforce Hourly Timesheet'!BD383</f>
        <v/>
      </c>
      <c r="L107" t="str">
        <f>'UniWorkforce Hourly Timesheet'!BE383</f>
        <v/>
      </c>
      <c r="M107" t="str">
        <f>'UniWorkforce Hourly Timesheet'!BF383</f>
        <v/>
      </c>
      <c r="N107" t="str">
        <f>'UniWorkforce Hourly Timesheet'!BG383</f>
        <v/>
      </c>
      <c r="O107" t="str">
        <f>'UniWorkforce Hourly Timesheet'!BH383</f>
        <v/>
      </c>
      <c r="P107" t="str">
        <f>'UniWorkforce Hourly Timesheet'!BI383</f>
        <v/>
      </c>
      <c r="Q107" t="str">
        <f>'UniWorkforce Hourly Timesheet'!BJ383</f>
        <v/>
      </c>
      <c r="R107" t="str">
        <f>'UniWorkforce Hourly Timesheet'!BK383</f>
        <v/>
      </c>
      <c r="S107" t="str">
        <f>'UniWorkforce Hourly Timesheet'!BL383</f>
        <v/>
      </c>
      <c r="T107" t="str">
        <f>'UniWorkforce Hourly Timesheet'!BM383</f>
        <v/>
      </c>
      <c r="U107" t="str">
        <f>'UniWorkforce Hourly Timesheet'!BN383</f>
        <v/>
      </c>
      <c r="V107" t="str">
        <f>'UniWorkforce Hourly Timesheet'!BO383</f>
        <v/>
      </c>
      <c r="W107" t="str">
        <f>'UniWorkforce Hourly Timesheet'!BP383</f>
        <v/>
      </c>
      <c r="X107" t="str">
        <f>'UniWorkforce Hourly Timesheet'!BQ383</f>
        <v/>
      </c>
      <c r="Y107" t="str">
        <f>'UniWorkforce Hourly Timesheet'!BR383</f>
        <v/>
      </c>
      <c r="Z107" t="str">
        <f>'UniWorkforce Hourly Timesheet'!BS383</f>
        <v/>
      </c>
      <c r="AA107" t="str">
        <f>'UniWorkforce Hourly Timesheet'!BT383</f>
        <v/>
      </c>
      <c r="AB107" t="str">
        <f>'UniWorkforce Hourly Timesheet'!BU383</f>
        <v/>
      </c>
      <c r="AC107" t="str">
        <f>'UniWorkforce Hourly Timesheet'!BV383</f>
        <v/>
      </c>
      <c r="AD107" t="str">
        <f>'UniWorkforce Hourly Timesheet'!BW383</f>
        <v/>
      </c>
      <c r="AE107" t="str">
        <f>'UniWorkforce Hourly Timesheet'!BX383</f>
        <v/>
      </c>
      <c r="AF107" t="str">
        <f>'UniWorkforce Hourly Timesheet'!BY383</f>
        <v/>
      </c>
      <c r="AG107" t="str">
        <f>'UniWorkforce Hourly Timesheet'!BZ383</f>
        <v/>
      </c>
      <c r="AH107" t="str">
        <f>'UniWorkforce Hourly Timesheet'!CA383</f>
        <v/>
      </c>
      <c r="AI107" t="str">
        <f>'UniWorkforce Hourly Timesheet'!CB383</f>
        <v/>
      </c>
      <c r="AJ107" t="str">
        <f>'UniWorkforce Hourly Timesheet'!CG383</f>
        <v/>
      </c>
      <c r="AK107" t="str">
        <f>'UniWorkforce Hourly Timesheet'!CH383</f>
        <v/>
      </c>
      <c r="AL107" t="str">
        <f>'UniWorkforce Hourly Timesheet'!CI383</f>
        <v/>
      </c>
    </row>
    <row r="108" spans="1:38" x14ac:dyDescent="0.2">
      <c r="A108" t="str">
        <f>IF(AND(E107="",E108=""),"",IF(E108="","&lt;EOD&gt;",TEXT('UniWorkforce Hourly Timesheet'!$Y$6,"0000000")))</f>
        <v/>
      </c>
      <c r="B108" t="str">
        <f>IF(E108="","",'UniWorkforce Hourly Timesheet'!$D$4)</f>
        <v/>
      </c>
      <c r="C108" t="str">
        <f>IF(E108="","",'UniWorkforce Hourly Timesheet'!$Y$4)</f>
        <v/>
      </c>
      <c r="D108" t="str">
        <f>IF(E108="","",'UniWorkforce Hourly Timesheet'!$X$113)</f>
        <v/>
      </c>
      <c r="E108" t="str">
        <f>'UniWorkforce Hourly Timesheet'!AX384</f>
        <v/>
      </c>
      <c r="F108" t="str">
        <f>'UniWorkforce Hourly Timesheet'!AY384</f>
        <v/>
      </c>
      <c r="G108" t="str">
        <f>'UniWorkforce Hourly Timesheet'!AZ384</f>
        <v/>
      </c>
      <c r="H108" t="str">
        <f>'UniWorkforce Hourly Timesheet'!BA384</f>
        <v/>
      </c>
      <c r="I108" t="str">
        <f>'UniWorkforce Hourly Timesheet'!BB384</f>
        <v/>
      </c>
      <c r="J108" t="str">
        <f>'UniWorkforce Hourly Timesheet'!BC384</f>
        <v/>
      </c>
      <c r="K108" t="str">
        <f>'UniWorkforce Hourly Timesheet'!BD384</f>
        <v/>
      </c>
      <c r="L108" t="str">
        <f>'UniWorkforce Hourly Timesheet'!BE384</f>
        <v/>
      </c>
      <c r="M108" t="str">
        <f>'UniWorkforce Hourly Timesheet'!BF384</f>
        <v/>
      </c>
      <c r="N108" t="str">
        <f>'UniWorkforce Hourly Timesheet'!BG384</f>
        <v/>
      </c>
      <c r="O108" t="str">
        <f>'UniWorkforce Hourly Timesheet'!BH384</f>
        <v/>
      </c>
      <c r="P108" t="str">
        <f>'UniWorkforce Hourly Timesheet'!BI384</f>
        <v/>
      </c>
      <c r="Q108" t="str">
        <f>'UniWorkforce Hourly Timesheet'!BJ384</f>
        <v/>
      </c>
      <c r="R108" t="str">
        <f>'UniWorkforce Hourly Timesheet'!BK384</f>
        <v/>
      </c>
      <c r="S108" t="str">
        <f>'UniWorkforce Hourly Timesheet'!BL384</f>
        <v/>
      </c>
      <c r="T108" t="str">
        <f>'UniWorkforce Hourly Timesheet'!BM384</f>
        <v/>
      </c>
      <c r="U108" t="str">
        <f>'UniWorkforce Hourly Timesheet'!BN384</f>
        <v/>
      </c>
      <c r="V108" t="str">
        <f>'UniWorkforce Hourly Timesheet'!BO384</f>
        <v/>
      </c>
      <c r="W108" t="str">
        <f>'UniWorkforce Hourly Timesheet'!BP384</f>
        <v/>
      </c>
      <c r="X108" t="str">
        <f>'UniWorkforce Hourly Timesheet'!BQ384</f>
        <v/>
      </c>
      <c r="Y108" t="str">
        <f>'UniWorkforce Hourly Timesheet'!BR384</f>
        <v/>
      </c>
      <c r="Z108" t="str">
        <f>'UniWorkforce Hourly Timesheet'!BS384</f>
        <v/>
      </c>
      <c r="AA108" t="str">
        <f>'UniWorkforce Hourly Timesheet'!BT384</f>
        <v/>
      </c>
      <c r="AB108" t="str">
        <f>'UniWorkforce Hourly Timesheet'!BU384</f>
        <v/>
      </c>
      <c r="AC108" t="str">
        <f>'UniWorkforce Hourly Timesheet'!BV384</f>
        <v/>
      </c>
      <c r="AD108" t="str">
        <f>'UniWorkforce Hourly Timesheet'!BW384</f>
        <v/>
      </c>
      <c r="AE108" t="str">
        <f>'UniWorkforce Hourly Timesheet'!BX384</f>
        <v/>
      </c>
      <c r="AF108" t="str">
        <f>'UniWorkforce Hourly Timesheet'!BY384</f>
        <v/>
      </c>
      <c r="AG108" t="str">
        <f>'UniWorkforce Hourly Timesheet'!BZ384</f>
        <v/>
      </c>
      <c r="AH108" t="str">
        <f>'UniWorkforce Hourly Timesheet'!CA384</f>
        <v/>
      </c>
      <c r="AI108" t="str">
        <f>'UniWorkforce Hourly Timesheet'!CB384</f>
        <v/>
      </c>
      <c r="AJ108" t="str">
        <f>'UniWorkforce Hourly Timesheet'!CG384</f>
        <v/>
      </c>
      <c r="AK108" t="str">
        <f>'UniWorkforce Hourly Timesheet'!CH384</f>
        <v/>
      </c>
      <c r="AL108" t="str">
        <f>'UniWorkforce Hourly Timesheet'!CI384</f>
        <v/>
      </c>
    </row>
    <row r="109" spans="1:38" x14ac:dyDescent="0.2">
      <c r="A109" t="str">
        <f>IF(AND(E108="",E109=""),"",IF(E109="","&lt;EOD&gt;",TEXT('UniWorkforce Hourly Timesheet'!$Y$6,"0000000")))</f>
        <v/>
      </c>
      <c r="B109" t="str">
        <f>IF(E109="","",'UniWorkforce Hourly Timesheet'!$D$4)</f>
        <v/>
      </c>
      <c r="C109" t="str">
        <f>IF(E109="","",'UniWorkforce Hourly Timesheet'!$Y$4)</f>
        <v/>
      </c>
      <c r="D109" t="str">
        <f>IF(E109="","",'UniWorkforce Hourly Timesheet'!$X$113)</f>
        <v/>
      </c>
      <c r="E109" t="str">
        <f>'UniWorkforce Hourly Timesheet'!AX385</f>
        <v/>
      </c>
      <c r="F109" t="str">
        <f>'UniWorkforce Hourly Timesheet'!AY385</f>
        <v/>
      </c>
      <c r="G109" t="str">
        <f>'UniWorkforce Hourly Timesheet'!AZ385</f>
        <v/>
      </c>
      <c r="H109" t="str">
        <f>'UniWorkforce Hourly Timesheet'!BA385</f>
        <v/>
      </c>
      <c r="I109" t="str">
        <f>'UniWorkforce Hourly Timesheet'!BB385</f>
        <v/>
      </c>
      <c r="J109" t="str">
        <f>'UniWorkforce Hourly Timesheet'!BC385</f>
        <v/>
      </c>
      <c r="K109" t="str">
        <f>'UniWorkforce Hourly Timesheet'!BD385</f>
        <v/>
      </c>
      <c r="L109" t="str">
        <f>'UniWorkforce Hourly Timesheet'!BE385</f>
        <v/>
      </c>
      <c r="M109" t="str">
        <f>'UniWorkforce Hourly Timesheet'!BF385</f>
        <v/>
      </c>
      <c r="N109" t="str">
        <f>'UniWorkforce Hourly Timesheet'!BG385</f>
        <v/>
      </c>
      <c r="O109" t="str">
        <f>'UniWorkforce Hourly Timesheet'!BH385</f>
        <v/>
      </c>
      <c r="P109" t="str">
        <f>'UniWorkforce Hourly Timesheet'!BI385</f>
        <v/>
      </c>
      <c r="Q109" t="str">
        <f>'UniWorkforce Hourly Timesheet'!BJ385</f>
        <v/>
      </c>
      <c r="R109" t="str">
        <f>'UniWorkforce Hourly Timesheet'!BK385</f>
        <v/>
      </c>
      <c r="S109" t="str">
        <f>'UniWorkforce Hourly Timesheet'!BL385</f>
        <v/>
      </c>
      <c r="T109" t="str">
        <f>'UniWorkforce Hourly Timesheet'!BM385</f>
        <v/>
      </c>
      <c r="U109" t="str">
        <f>'UniWorkforce Hourly Timesheet'!BN385</f>
        <v/>
      </c>
      <c r="V109" t="str">
        <f>'UniWorkforce Hourly Timesheet'!BO385</f>
        <v/>
      </c>
      <c r="W109" t="str">
        <f>'UniWorkforce Hourly Timesheet'!BP385</f>
        <v/>
      </c>
      <c r="X109" t="str">
        <f>'UniWorkforce Hourly Timesheet'!BQ385</f>
        <v/>
      </c>
      <c r="Y109" t="str">
        <f>'UniWorkforce Hourly Timesheet'!BR385</f>
        <v/>
      </c>
      <c r="Z109" t="str">
        <f>'UniWorkforce Hourly Timesheet'!BS385</f>
        <v/>
      </c>
      <c r="AA109" t="str">
        <f>'UniWorkforce Hourly Timesheet'!BT385</f>
        <v/>
      </c>
      <c r="AB109" t="str">
        <f>'UniWorkforce Hourly Timesheet'!BU385</f>
        <v/>
      </c>
      <c r="AC109" t="str">
        <f>'UniWorkforce Hourly Timesheet'!BV385</f>
        <v/>
      </c>
      <c r="AD109" t="str">
        <f>'UniWorkforce Hourly Timesheet'!BW385</f>
        <v/>
      </c>
      <c r="AE109" t="str">
        <f>'UniWorkforce Hourly Timesheet'!BX385</f>
        <v/>
      </c>
      <c r="AF109" t="str">
        <f>'UniWorkforce Hourly Timesheet'!BY385</f>
        <v/>
      </c>
      <c r="AG109" t="str">
        <f>'UniWorkforce Hourly Timesheet'!BZ385</f>
        <v/>
      </c>
      <c r="AH109" t="str">
        <f>'UniWorkforce Hourly Timesheet'!CA385</f>
        <v/>
      </c>
      <c r="AI109" t="str">
        <f>'UniWorkforce Hourly Timesheet'!CB385</f>
        <v/>
      </c>
      <c r="AJ109" t="str">
        <f>'UniWorkforce Hourly Timesheet'!CG385</f>
        <v/>
      </c>
      <c r="AK109" t="str">
        <f>'UniWorkforce Hourly Timesheet'!CH385</f>
        <v/>
      </c>
      <c r="AL109" t="str">
        <f>'UniWorkforce Hourly Timesheet'!CI385</f>
        <v/>
      </c>
    </row>
    <row r="110" spans="1:38" x14ac:dyDescent="0.2">
      <c r="A110" t="str">
        <f>IF(AND(E109="",E110=""),"",IF(E110="","&lt;EOD&gt;",TEXT('UniWorkforce Hourly Timesheet'!$Y$6,"0000000")))</f>
        <v/>
      </c>
      <c r="B110" t="str">
        <f>IF(E110="","",'UniWorkforce Hourly Timesheet'!$D$4)</f>
        <v/>
      </c>
      <c r="C110" t="str">
        <f>IF(E110="","",'UniWorkforce Hourly Timesheet'!$Y$4)</f>
        <v/>
      </c>
      <c r="D110" t="str">
        <f>IF(E110="","",'UniWorkforce Hourly Timesheet'!$X$113)</f>
        <v/>
      </c>
      <c r="E110" t="str">
        <f>'UniWorkforce Hourly Timesheet'!AX386</f>
        <v/>
      </c>
      <c r="F110" t="str">
        <f>'UniWorkforce Hourly Timesheet'!AY386</f>
        <v/>
      </c>
      <c r="G110" t="str">
        <f>'UniWorkforce Hourly Timesheet'!AZ386</f>
        <v/>
      </c>
      <c r="H110" t="str">
        <f>'UniWorkforce Hourly Timesheet'!BA386</f>
        <v/>
      </c>
      <c r="I110" t="str">
        <f>'UniWorkforce Hourly Timesheet'!BB386</f>
        <v/>
      </c>
      <c r="J110" t="str">
        <f>'UniWorkforce Hourly Timesheet'!BC386</f>
        <v/>
      </c>
      <c r="K110" t="str">
        <f>'UniWorkforce Hourly Timesheet'!BD386</f>
        <v/>
      </c>
      <c r="L110" t="str">
        <f>'UniWorkforce Hourly Timesheet'!BE386</f>
        <v/>
      </c>
      <c r="M110" t="str">
        <f>'UniWorkforce Hourly Timesheet'!BF386</f>
        <v/>
      </c>
      <c r="N110" t="str">
        <f>'UniWorkforce Hourly Timesheet'!BG386</f>
        <v/>
      </c>
      <c r="O110" t="str">
        <f>'UniWorkforce Hourly Timesheet'!BH386</f>
        <v/>
      </c>
      <c r="P110" t="str">
        <f>'UniWorkforce Hourly Timesheet'!BI386</f>
        <v/>
      </c>
      <c r="Q110" t="str">
        <f>'UniWorkforce Hourly Timesheet'!BJ386</f>
        <v/>
      </c>
      <c r="R110" t="str">
        <f>'UniWorkforce Hourly Timesheet'!BK386</f>
        <v/>
      </c>
      <c r="S110" t="str">
        <f>'UniWorkforce Hourly Timesheet'!BL386</f>
        <v/>
      </c>
      <c r="T110" t="str">
        <f>'UniWorkforce Hourly Timesheet'!BM386</f>
        <v/>
      </c>
      <c r="U110" t="str">
        <f>'UniWorkforce Hourly Timesheet'!BN386</f>
        <v/>
      </c>
      <c r="V110" t="str">
        <f>'UniWorkforce Hourly Timesheet'!BO386</f>
        <v/>
      </c>
      <c r="W110" t="str">
        <f>'UniWorkforce Hourly Timesheet'!BP386</f>
        <v/>
      </c>
      <c r="X110" t="str">
        <f>'UniWorkforce Hourly Timesheet'!BQ386</f>
        <v/>
      </c>
      <c r="Y110" t="str">
        <f>'UniWorkforce Hourly Timesheet'!BR386</f>
        <v/>
      </c>
      <c r="Z110" t="str">
        <f>'UniWorkforce Hourly Timesheet'!BS386</f>
        <v/>
      </c>
      <c r="AA110" t="str">
        <f>'UniWorkforce Hourly Timesheet'!BT386</f>
        <v/>
      </c>
      <c r="AB110" t="str">
        <f>'UniWorkforce Hourly Timesheet'!BU386</f>
        <v/>
      </c>
      <c r="AC110" t="str">
        <f>'UniWorkforce Hourly Timesheet'!BV386</f>
        <v/>
      </c>
      <c r="AD110" t="str">
        <f>'UniWorkforce Hourly Timesheet'!BW386</f>
        <v/>
      </c>
      <c r="AE110" t="str">
        <f>'UniWorkforce Hourly Timesheet'!BX386</f>
        <v/>
      </c>
      <c r="AF110" t="str">
        <f>'UniWorkforce Hourly Timesheet'!BY386</f>
        <v/>
      </c>
      <c r="AG110" t="str">
        <f>'UniWorkforce Hourly Timesheet'!BZ386</f>
        <v/>
      </c>
      <c r="AH110" t="str">
        <f>'UniWorkforce Hourly Timesheet'!CA386</f>
        <v/>
      </c>
      <c r="AI110" t="str">
        <f>'UniWorkforce Hourly Timesheet'!CB386</f>
        <v/>
      </c>
      <c r="AJ110" t="str">
        <f>'UniWorkforce Hourly Timesheet'!CG386</f>
        <v/>
      </c>
      <c r="AK110" t="str">
        <f>'UniWorkforce Hourly Timesheet'!CH386</f>
        <v/>
      </c>
      <c r="AL110" t="str">
        <f>'UniWorkforce Hourly Timesheet'!CI386</f>
        <v/>
      </c>
    </row>
    <row r="111" spans="1:38" x14ac:dyDescent="0.2">
      <c r="A111" t="str">
        <f>IF(AND(E110="",E111=""),"",IF(E111="","&lt;EOD&gt;",TEXT('UniWorkforce Hourly Timesheet'!$Y$6,"0000000")))</f>
        <v/>
      </c>
      <c r="B111" t="str">
        <f>IF(E111="","",'UniWorkforce Hourly Timesheet'!$D$4)</f>
        <v/>
      </c>
      <c r="C111" t="str">
        <f>IF(E111="","",'UniWorkforce Hourly Timesheet'!$Y$4)</f>
        <v/>
      </c>
      <c r="D111" t="str">
        <f>IF(E111="","",'UniWorkforce Hourly Timesheet'!$X$113)</f>
        <v/>
      </c>
      <c r="E111" t="str">
        <f>'UniWorkforce Hourly Timesheet'!AX387</f>
        <v/>
      </c>
      <c r="F111" t="str">
        <f>'UniWorkforce Hourly Timesheet'!AY387</f>
        <v/>
      </c>
      <c r="G111" t="str">
        <f>'UniWorkforce Hourly Timesheet'!AZ387</f>
        <v/>
      </c>
      <c r="H111" t="str">
        <f>'UniWorkforce Hourly Timesheet'!BA387</f>
        <v/>
      </c>
      <c r="I111" t="str">
        <f>'UniWorkforce Hourly Timesheet'!BB387</f>
        <v/>
      </c>
      <c r="J111" t="str">
        <f>'UniWorkforce Hourly Timesheet'!BC387</f>
        <v/>
      </c>
      <c r="K111" t="str">
        <f>'UniWorkforce Hourly Timesheet'!BD387</f>
        <v/>
      </c>
      <c r="L111" t="str">
        <f>'UniWorkforce Hourly Timesheet'!BE387</f>
        <v/>
      </c>
      <c r="M111" t="str">
        <f>'UniWorkforce Hourly Timesheet'!BF387</f>
        <v/>
      </c>
      <c r="N111" t="str">
        <f>'UniWorkforce Hourly Timesheet'!BG387</f>
        <v/>
      </c>
      <c r="O111" t="str">
        <f>'UniWorkforce Hourly Timesheet'!BH387</f>
        <v/>
      </c>
      <c r="P111" t="str">
        <f>'UniWorkforce Hourly Timesheet'!BI387</f>
        <v/>
      </c>
      <c r="Q111" t="str">
        <f>'UniWorkforce Hourly Timesheet'!BJ387</f>
        <v/>
      </c>
      <c r="R111" t="str">
        <f>'UniWorkforce Hourly Timesheet'!BK387</f>
        <v/>
      </c>
      <c r="S111" t="str">
        <f>'UniWorkforce Hourly Timesheet'!BL387</f>
        <v/>
      </c>
      <c r="T111" t="str">
        <f>'UniWorkforce Hourly Timesheet'!BM387</f>
        <v/>
      </c>
      <c r="U111" t="str">
        <f>'UniWorkforce Hourly Timesheet'!BN387</f>
        <v/>
      </c>
      <c r="V111" t="str">
        <f>'UniWorkforce Hourly Timesheet'!BO387</f>
        <v/>
      </c>
      <c r="W111" t="str">
        <f>'UniWorkforce Hourly Timesheet'!BP387</f>
        <v/>
      </c>
      <c r="X111" t="str">
        <f>'UniWorkforce Hourly Timesheet'!BQ387</f>
        <v/>
      </c>
      <c r="Y111" t="str">
        <f>'UniWorkforce Hourly Timesheet'!BR387</f>
        <v/>
      </c>
      <c r="Z111" t="str">
        <f>'UniWorkforce Hourly Timesheet'!BS387</f>
        <v/>
      </c>
      <c r="AA111" t="str">
        <f>'UniWorkforce Hourly Timesheet'!BT387</f>
        <v/>
      </c>
      <c r="AB111" t="str">
        <f>'UniWorkforce Hourly Timesheet'!BU387</f>
        <v/>
      </c>
      <c r="AC111" t="str">
        <f>'UniWorkforce Hourly Timesheet'!BV387</f>
        <v/>
      </c>
      <c r="AD111" t="str">
        <f>'UniWorkforce Hourly Timesheet'!BW387</f>
        <v/>
      </c>
      <c r="AE111" t="str">
        <f>'UniWorkforce Hourly Timesheet'!BX387</f>
        <v/>
      </c>
      <c r="AF111" t="str">
        <f>'UniWorkforce Hourly Timesheet'!BY387</f>
        <v/>
      </c>
      <c r="AG111" t="str">
        <f>'UniWorkforce Hourly Timesheet'!BZ387</f>
        <v/>
      </c>
      <c r="AH111" t="str">
        <f>'UniWorkforce Hourly Timesheet'!CA387</f>
        <v/>
      </c>
      <c r="AI111" t="str">
        <f>'UniWorkforce Hourly Timesheet'!CB387</f>
        <v/>
      </c>
      <c r="AJ111" t="str">
        <f>'UniWorkforce Hourly Timesheet'!CG387</f>
        <v/>
      </c>
      <c r="AK111" t="str">
        <f>'UniWorkforce Hourly Timesheet'!CH387</f>
        <v/>
      </c>
      <c r="AL111" t="str">
        <f>'UniWorkforce Hourly Timesheet'!CI387</f>
        <v/>
      </c>
    </row>
    <row r="112" spans="1:38" x14ac:dyDescent="0.2">
      <c r="A112" t="str">
        <f>IF(AND(E111="",E112=""),"",IF(E112="","&lt;EOD&gt;",TEXT('UniWorkforce Hourly Timesheet'!$Y$6,"0000000")))</f>
        <v/>
      </c>
      <c r="B112" t="str">
        <f>IF(E112="","",'UniWorkforce Hourly Timesheet'!$D$4)</f>
        <v/>
      </c>
      <c r="C112" t="str">
        <f>IF(E112="","",'UniWorkforce Hourly Timesheet'!$Y$4)</f>
        <v/>
      </c>
      <c r="D112" t="str">
        <f>IF(E112="","",'UniWorkforce Hourly Timesheet'!$X$113)</f>
        <v/>
      </c>
      <c r="E112" t="str">
        <f>'UniWorkforce Hourly Timesheet'!AX388</f>
        <v/>
      </c>
      <c r="F112" t="str">
        <f>'UniWorkforce Hourly Timesheet'!AY388</f>
        <v/>
      </c>
      <c r="G112" t="str">
        <f>'UniWorkforce Hourly Timesheet'!AZ388</f>
        <v/>
      </c>
      <c r="H112" t="str">
        <f>'UniWorkforce Hourly Timesheet'!BA388</f>
        <v/>
      </c>
      <c r="I112" t="str">
        <f>'UniWorkforce Hourly Timesheet'!BB388</f>
        <v/>
      </c>
      <c r="J112" t="str">
        <f>'UniWorkforce Hourly Timesheet'!BC388</f>
        <v/>
      </c>
      <c r="K112" t="str">
        <f>'UniWorkforce Hourly Timesheet'!BD388</f>
        <v/>
      </c>
      <c r="L112" t="str">
        <f>'UniWorkforce Hourly Timesheet'!BE388</f>
        <v/>
      </c>
      <c r="M112" t="str">
        <f>'UniWorkforce Hourly Timesheet'!BF388</f>
        <v/>
      </c>
      <c r="N112" t="str">
        <f>'UniWorkforce Hourly Timesheet'!BG388</f>
        <v/>
      </c>
      <c r="O112" t="str">
        <f>'UniWorkforce Hourly Timesheet'!BH388</f>
        <v/>
      </c>
      <c r="P112" t="str">
        <f>'UniWorkforce Hourly Timesheet'!BI388</f>
        <v/>
      </c>
      <c r="Q112" t="str">
        <f>'UniWorkforce Hourly Timesheet'!BJ388</f>
        <v/>
      </c>
      <c r="R112" t="str">
        <f>'UniWorkforce Hourly Timesheet'!BK388</f>
        <v/>
      </c>
      <c r="S112" t="str">
        <f>'UniWorkforce Hourly Timesheet'!BL388</f>
        <v/>
      </c>
      <c r="T112" t="str">
        <f>'UniWorkforce Hourly Timesheet'!BM388</f>
        <v/>
      </c>
      <c r="U112" t="str">
        <f>'UniWorkforce Hourly Timesheet'!BN388</f>
        <v/>
      </c>
      <c r="V112" t="str">
        <f>'UniWorkforce Hourly Timesheet'!BO388</f>
        <v/>
      </c>
      <c r="W112" t="str">
        <f>'UniWorkforce Hourly Timesheet'!BP388</f>
        <v/>
      </c>
      <c r="X112" t="str">
        <f>'UniWorkforce Hourly Timesheet'!BQ388</f>
        <v/>
      </c>
      <c r="Y112" t="str">
        <f>'UniWorkforce Hourly Timesheet'!BR388</f>
        <v/>
      </c>
      <c r="Z112" t="str">
        <f>'UniWorkforce Hourly Timesheet'!BS388</f>
        <v/>
      </c>
      <c r="AA112" t="str">
        <f>'UniWorkforce Hourly Timesheet'!BT388</f>
        <v/>
      </c>
      <c r="AB112" t="str">
        <f>'UniWorkforce Hourly Timesheet'!BU388</f>
        <v/>
      </c>
      <c r="AC112" t="str">
        <f>'UniWorkforce Hourly Timesheet'!BV388</f>
        <v/>
      </c>
      <c r="AD112" t="str">
        <f>'UniWorkforce Hourly Timesheet'!BW388</f>
        <v/>
      </c>
      <c r="AE112" t="str">
        <f>'UniWorkforce Hourly Timesheet'!BX388</f>
        <v/>
      </c>
      <c r="AF112" t="str">
        <f>'UniWorkforce Hourly Timesheet'!BY388</f>
        <v/>
      </c>
      <c r="AG112" t="str">
        <f>'UniWorkforce Hourly Timesheet'!BZ388</f>
        <v/>
      </c>
      <c r="AH112" t="str">
        <f>'UniWorkforce Hourly Timesheet'!CA388</f>
        <v/>
      </c>
      <c r="AI112" t="str">
        <f>'UniWorkforce Hourly Timesheet'!CB388</f>
        <v/>
      </c>
      <c r="AJ112" t="str">
        <f>'UniWorkforce Hourly Timesheet'!CG388</f>
        <v/>
      </c>
      <c r="AK112" t="str">
        <f>'UniWorkforce Hourly Timesheet'!CH388</f>
        <v/>
      </c>
      <c r="AL112" t="str">
        <f>'UniWorkforce Hourly Timesheet'!CI388</f>
        <v/>
      </c>
    </row>
    <row r="113" spans="1:38" x14ac:dyDescent="0.2">
      <c r="A113" t="str">
        <f>IF(AND(E112="",E113=""),"",IF(E113="","&lt;EOD&gt;",TEXT('UniWorkforce Hourly Timesheet'!$Y$6,"0000000")))</f>
        <v/>
      </c>
      <c r="B113" t="str">
        <f>IF(E113="","",'UniWorkforce Hourly Timesheet'!$D$4)</f>
        <v/>
      </c>
      <c r="C113" t="str">
        <f>IF(E113="","",'UniWorkforce Hourly Timesheet'!$Y$4)</f>
        <v/>
      </c>
      <c r="D113" t="str">
        <f>IF(E113="","",'UniWorkforce Hourly Timesheet'!$X$113)</f>
        <v/>
      </c>
      <c r="E113" t="str">
        <f>'UniWorkforce Hourly Timesheet'!AX389</f>
        <v/>
      </c>
      <c r="F113" t="str">
        <f>'UniWorkforce Hourly Timesheet'!AY389</f>
        <v/>
      </c>
      <c r="G113" t="str">
        <f>'UniWorkforce Hourly Timesheet'!AZ389</f>
        <v/>
      </c>
      <c r="H113" t="str">
        <f>'UniWorkforce Hourly Timesheet'!BA389</f>
        <v/>
      </c>
      <c r="I113" t="str">
        <f>'UniWorkforce Hourly Timesheet'!BB389</f>
        <v/>
      </c>
      <c r="J113" t="str">
        <f>'UniWorkforce Hourly Timesheet'!BC389</f>
        <v/>
      </c>
      <c r="K113" t="str">
        <f>'UniWorkforce Hourly Timesheet'!BD389</f>
        <v/>
      </c>
      <c r="L113" t="str">
        <f>'UniWorkforce Hourly Timesheet'!BE389</f>
        <v/>
      </c>
      <c r="M113" t="str">
        <f>'UniWorkforce Hourly Timesheet'!BF389</f>
        <v/>
      </c>
      <c r="N113" t="str">
        <f>'UniWorkforce Hourly Timesheet'!BG389</f>
        <v/>
      </c>
      <c r="O113" t="str">
        <f>'UniWorkforce Hourly Timesheet'!BH389</f>
        <v/>
      </c>
      <c r="P113" t="str">
        <f>'UniWorkforce Hourly Timesheet'!BI389</f>
        <v/>
      </c>
      <c r="Q113" t="str">
        <f>'UniWorkforce Hourly Timesheet'!BJ389</f>
        <v/>
      </c>
      <c r="R113" t="str">
        <f>'UniWorkforce Hourly Timesheet'!BK389</f>
        <v/>
      </c>
      <c r="S113" t="str">
        <f>'UniWorkforce Hourly Timesheet'!BL389</f>
        <v/>
      </c>
      <c r="T113" t="str">
        <f>'UniWorkforce Hourly Timesheet'!BM389</f>
        <v/>
      </c>
      <c r="U113" t="str">
        <f>'UniWorkforce Hourly Timesheet'!BN389</f>
        <v/>
      </c>
      <c r="V113" t="str">
        <f>'UniWorkforce Hourly Timesheet'!BO389</f>
        <v/>
      </c>
      <c r="W113" t="str">
        <f>'UniWorkforce Hourly Timesheet'!BP389</f>
        <v/>
      </c>
      <c r="X113" t="str">
        <f>'UniWorkforce Hourly Timesheet'!BQ389</f>
        <v/>
      </c>
      <c r="Y113" t="str">
        <f>'UniWorkforce Hourly Timesheet'!BR389</f>
        <v/>
      </c>
      <c r="Z113" t="str">
        <f>'UniWorkforce Hourly Timesheet'!BS389</f>
        <v/>
      </c>
      <c r="AA113" t="str">
        <f>'UniWorkforce Hourly Timesheet'!BT389</f>
        <v/>
      </c>
      <c r="AB113" t="str">
        <f>'UniWorkforce Hourly Timesheet'!BU389</f>
        <v/>
      </c>
      <c r="AC113" t="str">
        <f>'UniWorkforce Hourly Timesheet'!BV389</f>
        <v/>
      </c>
      <c r="AD113" t="str">
        <f>'UniWorkforce Hourly Timesheet'!BW389</f>
        <v/>
      </c>
      <c r="AE113" t="str">
        <f>'UniWorkforce Hourly Timesheet'!BX389</f>
        <v/>
      </c>
      <c r="AF113" t="str">
        <f>'UniWorkforce Hourly Timesheet'!BY389</f>
        <v/>
      </c>
      <c r="AG113" t="str">
        <f>'UniWorkforce Hourly Timesheet'!BZ389</f>
        <v/>
      </c>
      <c r="AH113" t="str">
        <f>'UniWorkforce Hourly Timesheet'!CA389</f>
        <v/>
      </c>
      <c r="AI113" t="str">
        <f>'UniWorkforce Hourly Timesheet'!CB389</f>
        <v/>
      </c>
      <c r="AJ113" t="str">
        <f>'UniWorkforce Hourly Timesheet'!CG389</f>
        <v/>
      </c>
      <c r="AK113" t="str">
        <f>'UniWorkforce Hourly Timesheet'!CH389</f>
        <v/>
      </c>
      <c r="AL113" t="str">
        <f>'UniWorkforce Hourly Timesheet'!CI389</f>
        <v/>
      </c>
    </row>
    <row r="114" spans="1:38" x14ac:dyDescent="0.2">
      <c r="A114" t="str">
        <f>IF(AND(E113="",E114=""),"",IF(E114="","&lt;EOD&gt;",TEXT('UniWorkforce Hourly Timesheet'!$Y$6,"0000000")))</f>
        <v/>
      </c>
      <c r="B114" t="str">
        <f>IF(E114="","",'UniWorkforce Hourly Timesheet'!$D$4)</f>
        <v/>
      </c>
      <c r="C114" t="str">
        <f>IF(E114="","",'UniWorkforce Hourly Timesheet'!$Y$4)</f>
        <v/>
      </c>
      <c r="D114" t="str">
        <f>IF(E114="","",'UniWorkforce Hourly Timesheet'!$X$113)</f>
        <v/>
      </c>
      <c r="E114" t="str">
        <f>'UniWorkforce Hourly Timesheet'!AX390</f>
        <v/>
      </c>
      <c r="F114" t="str">
        <f>'UniWorkforce Hourly Timesheet'!AY390</f>
        <v/>
      </c>
      <c r="G114" t="str">
        <f>'UniWorkforce Hourly Timesheet'!AZ390</f>
        <v/>
      </c>
      <c r="H114" t="str">
        <f>'UniWorkforce Hourly Timesheet'!BA390</f>
        <v/>
      </c>
      <c r="I114" t="str">
        <f>'UniWorkforce Hourly Timesheet'!BB390</f>
        <v/>
      </c>
      <c r="J114" t="str">
        <f>'UniWorkforce Hourly Timesheet'!BC390</f>
        <v/>
      </c>
      <c r="K114" t="str">
        <f>'UniWorkforce Hourly Timesheet'!BD390</f>
        <v/>
      </c>
      <c r="L114" t="str">
        <f>'UniWorkforce Hourly Timesheet'!BE390</f>
        <v/>
      </c>
      <c r="M114" t="str">
        <f>'UniWorkforce Hourly Timesheet'!BF390</f>
        <v/>
      </c>
      <c r="N114" t="str">
        <f>'UniWorkforce Hourly Timesheet'!BG390</f>
        <v/>
      </c>
      <c r="O114" t="str">
        <f>'UniWorkforce Hourly Timesheet'!BH390</f>
        <v/>
      </c>
      <c r="P114" t="str">
        <f>'UniWorkforce Hourly Timesheet'!BI390</f>
        <v/>
      </c>
      <c r="Q114" t="str">
        <f>'UniWorkforce Hourly Timesheet'!BJ390</f>
        <v/>
      </c>
      <c r="R114" t="str">
        <f>'UniWorkforce Hourly Timesheet'!BK390</f>
        <v/>
      </c>
      <c r="S114" t="str">
        <f>'UniWorkforce Hourly Timesheet'!BL390</f>
        <v/>
      </c>
      <c r="T114" t="str">
        <f>'UniWorkforce Hourly Timesheet'!BM390</f>
        <v/>
      </c>
      <c r="U114" t="str">
        <f>'UniWorkforce Hourly Timesheet'!BN390</f>
        <v/>
      </c>
      <c r="V114" t="str">
        <f>'UniWorkforce Hourly Timesheet'!BO390</f>
        <v/>
      </c>
      <c r="W114" t="str">
        <f>'UniWorkforce Hourly Timesheet'!BP390</f>
        <v/>
      </c>
      <c r="X114" t="str">
        <f>'UniWorkforce Hourly Timesheet'!BQ390</f>
        <v/>
      </c>
      <c r="Y114" t="str">
        <f>'UniWorkforce Hourly Timesheet'!BR390</f>
        <v/>
      </c>
      <c r="Z114" t="str">
        <f>'UniWorkforce Hourly Timesheet'!BS390</f>
        <v/>
      </c>
      <c r="AA114" t="str">
        <f>'UniWorkforce Hourly Timesheet'!BT390</f>
        <v/>
      </c>
      <c r="AB114" t="str">
        <f>'UniWorkforce Hourly Timesheet'!BU390</f>
        <v/>
      </c>
      <c r="AC114" t="str">
        <f>'UniWorkforce Hourly Timesheet'!BV390</f>
        <v/>
      </c>
      <c r="AD114" t="str">
        <f>'UniWorkforce Hourly Timesheet'!BW390</f>
        <v/>
      </c>
      <c r="AE114" t="str">
        <f>'UniWorkforce Hourly Timesheet'!BX390</f>
        <v/>
      </c>
      <c r="AF114" t="str">
        <f>'UniWorkforce Hourly Timesheet'!BY390</f>
        <v/>
      </c>
      <c r="AG114" t="str">
        <f>'UniWorkforce Hourly Timesheet'!BZ390</f>
        <v/>
      </c>
      <c r="AH114" t="str">
        <f>'UniWorkforce Hourly Timesheet'!CA390</f>
        <v/>
      </c>
      <c r="AI114" t="str">
        <f>'UniWorkforce Hourly Timesheet'!CB390</f>
        <v/>
      </c>
      <c r="AJ114" t="str">
        <f>'UniWorkforce Hourly Timesheet'!CG390</f>
        <v/>
      </c>
      <c r="AK114" t="str">
        <f>'UniWorkforce Hourly Timesheet'!CH390</f>
        <v/>
      </c>
      <c r="AL114" t="str">
        <f>'UniWorkforce Hourly Timesheet'!CI390</f>
        <v/>
      </c>
    </row>
    <row r="115" spans="1:38" x14ac:dyDescent="0.2">
      <c r="A115" t="str">
        <f>IF(AND(E114="",E115=""),"",IF(E115="","&lt;EOD&gt;",TEXT('UniWorkforce Hourly Timesheet'!$Y$6,"0000000")))</f>
        <v/>
      </c>
      <c r="B115" t="str">
        <f>IF(E115="","",'UniWorkforce Hourly Timesheet'!$D$4)</f>
        <v/>
      </c>
      <c r="C115" t="str">
        <f>IF(E115="","",'UniWorkforce Hourly Timesheet'!$Y$4)</f>
        <v/>
      </c>
      <c r="D115" t="str">
        <f>IF(E115="","",'UniWorkforce Hourly Timesheet'!$X$113)</f>
        <v/>
      </c>
      <c r="E115" t="str">
        <f>'UniWorkforce Hourly Timesheet'!AX391</f>
        <v/>
      </c>
      <c r="F115" t="str">
        <f>'UniWorkforce Hourly Timesheet'!AY391</f>
        <v/>
      </c>
      <c r="G115" t="str">
        <f>'UniWorkforce Hourly Timesheet'!AZ391</f>
        <v/>
      </c>
      <c r="H115" t="str">
        <f>'UniWorkforce Hourly Timesheet'!BA391</f>
        <v/>
      </c>
      <c r="I115" t="str">
        <f>'UniWorkforce Hourly Timesheet'!BB391</f>
        <v/>
      </c>
      <c r="J115" t="str">
        <f>'UniWorkforce Hourly Timesheet'!BC391</f>
        <v/>
      </c>
      <c r="K115" t="str">
        <f>'UniWorkforce Hourly Timesheet'!BD391</f>
        <v/>
      </c>
      <c r="L115" t="str">
        <f>'UniWorkforce Hourly Timesheet'!BE391</f>
        <v/>
      </c>
      <c r="M115" t="str">
        <f>'UniWorkforce Hourly Timesheet'!BF391</f>
        <v/>
      </c>
      <c r="N115" t="str">
        <f>'UniWorkforce Hourly Timesheet'!BG391</f>
        <v/>
      </c>
      <c r="O115" t="str">
        <f>'UniWorkforce Hourly Timesheet'!BH391</f>
        <v/>
      </c>
      <c r="P115" t="str">
        <f>'UniWorkforce Hourly Timesheet'!BI391</f>
        <v/>
      </c>
      <c r="Q115" t="str">
        <f>'UniWorkforce Hourly Timesheet'!BJ391</f>
        <v/>
      </c>
      <c r="R115" t="str">
        <f>'UniWorkforce Hourly Timesheet'!BK391</f>
        <v/>
      </c>
      <c r="S115" t="str">
        <f>'UniWorkforce Hourly Timesheet'!BL391</f>
        <v/>
      </c>
      <c r="T115" t="str">
        <f>'UniWorkforce Hourly Timesheet'!BM391</f>
        <v/>
      </c>
      <c r="U115" t="str">
        <f>'UniWorkforce Hourly Timesheet'!BN391</f>
        <v/>
      </c>
      <c r="V115" t="str">
        <f>'UniWorkforce Hourly Timesheet'!BO391</f>
        <v/>
      </c>
      <c r="W115" t="str">
        <f>'UniWorkforce Hourly Timesheet'!BP391</f>
        <v/>
      </c>
      <c r="X115" t="str">
        <f>'UniWorkforce Hourly Timesheet'!BQ391</f>
        <v/>
      </c>
      <c r="Y115" t="str">
        <f>'UniWorkforce Hourly Timesheet'!BR391</f>
        <v/>
      </c>
      <c r="Z115" t="str">
        <f>'UniWorkforce Hourly Timesheet'!BS391</f>
        <v/>
      </c>
      <c r="AA115" t="str">
        <f>'UniWorkforce Hourly Timesheet'!BT391</f>
        <v/>
      </c>
      <c r="AB115" t="str">
        <f>'UniWorkforce Hourly Timesheet'!BU391</f>
        <v/>
      </c>
      <c r="AC115" t="str">
        <f>'UniWorkforce Hourly Timesheet'!BV391</f>
        <v/>
      </c>
      <c r="AD115" t="str">
        <f>'UniWorkforce Hourly Timesheet'!BW391</f>
        <v/>
      </c>
      <c r="AE115" t="str">
        <f>'UniWorkforce Hourly Timesheet'!BX391</f>
        <v/>
      </c>
      <c r="AF115" t="str">
        <f>'UniWorkforce Hourly Timesheet'!BY391</f>
        <v/>
      </c>
      <c r="AG115" t="str">
        <f>'UniWorkforce Hourly Timesheet'!BZ391</f>
        <v/>
      </c>
      <c r="AH115" t="str">
        <f>'UniWorkforce Hourly Timesheet'!CA391</f>
        <v/>
      </c>
      <c r="AI115" t="str">
        <f>'UniWorkforce Hourly Timesheet'!CB391</f>
        <v/>
      </c>
      <c r="AJ115" t="str">
        <f>'UniWorkforce Hourly Timesheet'!CG391</f>
        <v/>
      </c>
      <c r="AK115" t="str">
        <f>'UniWorkforce Hourly Timesheet'!CH391</f>
        <v/>
      </c>
      <c r="AL115" t="str">
        <f>'UniWorkforce Hourly Timesheet'!CI391</f>
        <v/>
      </c>
    </row>
    <row r="116" spans="1:38" x14ac:dyDescent="0.2">
      <c r="A116" t="str">
        <f>IF(AND(E115="",E116=""),"",IF(E116="","&lt;EOD&gt;",TEXT('UniWorkforce Hourly Timesheet'!$Y$6,"0000000")))</f>
        <v/>
      </c>
      <c r="B116" t="str">
        <f>IF(E116="","",'UniWorkforce Hourly Timesheet'!$D$4)</f>
        <v/>
      </c>
      <c r="C116" t="str">
        <f>IF(E116="","",'UniWorkforce Hourly Timesheet'!$Y$4)</f>
        <v/>
      </c>
      <c r="D116" t="str">
        <f>IF(E116="","",'UniWorkforce Hourly Timesheet'!$X$113)</f>
        <v/>
      </c>
      <c r="E116" t="str">
        <f>'UniWorkforce Hourly Timesheet'!AX392</f>
        <v/>
      </c>
      <c r="F116" t="str">
        <f>'UniWorkforce Hourly Timesheet'!AY392</f>
        <v/>
      </c>
      <c r="G116" t="str">
        <f>'UniWorkforce Hourly Timesheet'!AZ392</f>
        <v/>
      </c>
      <c r="H116" t="str">
        <f>'UniWorkforce Hourly Timesheet'!BA392</f>
        <v/>
      </c>
      <c r="I116" t="str">
        <f>'UniWorkforce Hourly Timesheet'!BB392</f>
        <v/>
      </c>
      <c r="J116" t="str">
        <f>'UniWorkforce Hourly Timesheet'!BC392</f>
        <v/>
      </c>
      <c r="K116" t="str">
        <f>'UniWorkforce Hourly Timesheet'!BD392</f>
        <v/>
      </c>
      <c r="L116" t="str">
        <f>'UniWorkforce Hourly Timesheet'!BE392</f>
        <v/>
      </c>
      <c r="M116" t="str">
        <f>'UniWorkforce Hourly Timesheet'!BF392</f>
        <v/>
      </c>
      <c r="N116" t="str">
        <f>'UniWorkforce Hourly Timesheet'!BG392</f>
        <v/>
      </c>
      <c r="O116" t="str">
        <f>'UniWorkforce Hourly Timesheet'!BH392</f>
        <v/>
      </c>
      <c r="P116" t="str">
        <f>'UniWorkforce Hourly Timesheet'!BI392</f>
        <v/>
      </c>
      <c r="Q116" t="str">
        <f>'UniWorkforce Hourly Timesheet'!BJ392</f>
        <v/>
      </c>
      <c r="R116" t="str">
        <f>'UniWorkforce Hourly Timesheet'!BK392</f>
        <v/>
      </c>
      <c r="S116" t="str">
        <f>'UniWorkforce Hourly Timesheet'!BL392</f>
        <v/>
      </c>
      <c r="T116" t="str">
        <f>'UniWorkforce Hourly Timesheet'!BM392</f>
        <v/>
      </c>
      <c r="U116" t="str">
        <f>'UniWorkforce Hourly Timesheet'!BN392</f>
        <v/>
      </c>
      <c r="V116" t="str">
        <f>'UniWorkforce Hourly Timesheet'!BO392</f>
        <v/>
      </c>
      <c r="W116" t="str">
        <f>'UniWorkforce Hourly Timesheet'!BP392</f>
        <v/>
      </c>
      <c r="X116" t="str">
        <f>'UniWorkforce Hourly Timesheet'!BQ392</f>
        <v/>
      </c>
      <c r="Y116" t="str">
        <f>'UniWorkforce Hourly Timesheet'!BR392</f>
        <v/>
      </c>
      <c r="Z116" t="str">
        <f>'UniWorkforce Hourly Timesheet'!BS392</f>
        <v/>
      </c>
      <c r="AA116" t="str">
        <f>'UniWorkforce Hourly Timesheet'!BT392</f>
        <v/>
      </c>
      <c r="AB116" t="str">
        <f>'UniWorkforce Hourly Timesheet'!BU392</f>
        <v/>
      </c>
      <c r="AC116" t="str">
        <f>'UniWorkforce Hourly Timesheet'!BV392</f>
        <v/>
      </c>
      <c r="AD116" t="str">
        <f>'UniWorkforce Hourly Timesheet'!BW392</f>
        <v/>
      </c>
      <c r="AE116" t="str">
        <f>'UniWorkforce Hourly Timesheet'!BX392</f>
        <v/>
      </c>
      <c r="AF116" t="str">
        <f>'UniWorkforce Hourly Timesheet'!BY392</f>
        <v/>
      </c>
      <c r="AG116" t="str">
        <f>'UniWorkforce Hourly Timesheet'!BZ392</f>
        <v/>
      </c>
      <c r="AH116" t="str">
        <f>'UniWorkforce Hourly Timesheet'!CA392</f>
        <v/>
      </c>
      <c r="AI116" t="str">
        <f>'UniWorkforce Hourly Timesheet'!CB392</f>
        <v/>
      </c>
      <c r="AJ116" t="str">
        <f>'UniWorkforce Hourly Timesheet'!CG392</f>
        <v/>
      </c>
      <c r="AK116" t="str">
        <f>'UniWorkforce Hourly Timesheet'!CH392</f>
        <v/>
      </c>
      <c r="AL116" t="str">
        <f>'UniWorkforce Hourly Timesheet'!CI392</f>
        <v/>
      </c>
    </row>
    <row r="117" spans="1:38" x14ac:dyDescent="0.2">
      <c r="A117" t="str">
        <f>IF(AND(E116="",E117=""),"",IF(E117="","&lt;EOD&gt;",TEXT('UniWorkforce Hourly Timesheet'!$Y$6,"0000000")))</f>
        <v/>
      </c>
      <c r="B117" t="str">
        <f>IF(E117="","",'UniWorkforce Hourly Timesheet'!$D$4)</f>
        <v/>
      </c>
      <c r="C117" t="str">
        <f>IF(E117="","",'UniWorkforce Hourly Timesheet'!$Y$4)</f>
        <v/>
      </c>
      <c r="D117" t="str">
        <f>IF(E117="","",'UniWorkforce Hourly Timesheet'!$X$113)</f>
        <v/>
      </c>
      <c r="E117" t="str">
        <f>'UniWorkforce Hourly Timesheet'!AX393</f>
        <v/>
      </c>
      <c r="F117" t="str">
        <f>'UniWorkforce Hourly Timesheet'!AY393</f>
        <v/>
      </c>
      <c r="G117" t="str">
        <f>'UniWorkforce Hourly Timesheet'!AZ393</f>
        <v/>
      </c>
      <c r="H117" t="str">
        <f>'UniWorkforce Hourly Timesheet'!BA393</f>
        <v/>
      </c>
      <c r="I117" t="str">
        <f>'UniWorkforce Hourly Timesheet'!BB393</f>
        <v/>
      </c>
      <c r="J117" t="str">
        <f>'UniWorkforce Hourly Timesheet'!BC393</f>
        <v/>
      </c>
      <c r="K117" t="str">
        <f>'UniWorkforce Hourly Timesheet'!BD393</f>
        <v/>
      </c>
      <c r="L117" t="str">
        <f>'UniWorkforce Hourly Timesheet'!BE393</f>
        <v/>
      </c>
      <c r="M117" t="str">
        <f>'UniWorkforce Hourly Timesheet'!BF393</f>
        <v/>
      </c>
      <c r="N117" t="str">
        <f>'UniWorkforce Hourly Timesheet'!BG393</f>
        <v/>
      </c>
      <c r="O117" t="str">
        <f>'UniWorkforce Hourly Timesheet'!BH393</f>
        <v/>
      </c>
      <c r="P117" t="str">
        <f>'UniWorkforce Hourly Timesheet'!BI393</f>
        <v/>
      </c>
      <c r="Q117" t="str">
        <f>'UniWorkforce Hourly Timesheet'!BJ393</f>
        <v/>
      </c>
      <c r="R117" t="str">
        <f>'UniWorkforce Hourly Timesheet'!BK393</f>
        <v/>
      </c>
      <c r="S117" t="str">
        <f>'UniWorkforce Hourly Timesheet'!BL393</f>
        <v/>
      </c>
      <c r="T117" t="str">
        <f>'UniWorkforce Hourly Timesheet'!BM393</f>
        <v/>
      </c>
      <c r="U117" t="str">
        <f>'UniWorkforce Hourly Timesheet'!BN393</f>
        <v/>
      </c>
      <c r="V117" t="str">
        <f>'UniWorkforce Hourly Timesheet'!BO393</f>
        <v/>
      </c>
      <c r="W117" t="str">
        <f>'UniWorkforce Hourly Timesheet'!BP393</f>
        <v/>
      </c>
      <c r="X117" t="str">
        <f>'UniWorkforce Hourly Timesheet'!BQ393</f>
        <v/>
      </c>
      <c r="Y117" t="str">
        <f>'UniWorkforce Hourly Timesheet'!BR393</f>
        <v/>
      </c>
      <c r="Z117" t="str">
        <f>'UniWorkforce Hourly Timesheet'!BS393</f>
        <v/>
      </c>
      <c r="AA117" t="str">
        <f>'UniWorkforce Hourly Timesheet'!BT393</f>
        <v/>
      </c>
      <c r="AB117" t="str">
        <f>'UniWorkforce Hourly Timesheet'!BU393</f>
        <v/>
      </c>
      <c r="AC117" t="str">
        <f>'UniWorkforce Hourly Timesheet'!BV393</f>
        <v/>
      </c>
      <c r="AD117" t="str">
        <f>'UniWorkforce Hourly Timesheet'!BW393</f>
        <v/>
      </c>
      <c r="AE117" t="str">
        <f>'UniWorkforce Hourly Timesheet'!BX393</f>
        <v/>
      </c>
      <c r="AF117" t="str">
        <f>'UniWorkforce Hourly Timesheet'!BY393</f>
        <v/>
      </c>
      <c r="AG117" t="str">
        <f>'UniWorkforce Hourly Timesheet'!BZ393</f>
        <v/>
      </c>
      <c r="AH117" t="str">
        <f>'UniWorkforce Hourly Timesheet'!CA393</f>
        <v/>
      </c>
      <c r="AI117" t="str">
        <f>'UniWorkforce Hourly Timesheet'!CB393</f>
        <v/>
      </c>
      <c r="AJ117" t="str">
        <f>'UniWorkforce Hourly Timesheet'!CG393</f>
        <v/>
      </c>
      <c r="AK117" t="str">
        <f>'UniWorkforce Hourly Timesheet'!CH393</f>
        <v/>
      </c>
      <c r="AL117" t="str">
        <f>'UniWorkforce Hourly Timesheet'!CI393</f>
        <v/>
      </c>
    </row>
    <row r="118" spans="1:38" x14ac:dyDescent="0.2">
      <c r="A118" t="str">
        <f>IF(AND(E117="",E118=""),"",IF(E118="","&lt;EOD&gt;",TEXT('UniWorkforce Hourly Timesheet'!$Y$6,"0000000")))</f>
        <v/>
      </c>
      <c r="B118" t="str">
        <f>IF(E118="","",'UniWorkforce Hourly Timesheet'!$D$4)</f>
        <v/>
      </c>
      <c r="C118" t="str">
        <f>IF(E118="","",'UniWorkforce Hourly Timesheet'!$Y$4)</f>
        <v/>
      </c>
      <c r="D118" t="str">
        <f>IF(E118="","",'UniWorkforce Hourly Timesheet'!$X$113)</f>
        <v/>
      </c>
      <c r="E118" t="str">
        <f>'UniWorkforce Hourly Timesheet'!AX394</f>
        <v/>
      </c>
      <c r="F118" t="str">
        <f>'UniWorkforce Hourly Timesheet'!AY394</f>
        <v/>
      </c>
      <c r="G118" t="str">
        <f>'UniWorkforce Hourly Timesheet'!AZ394</f>
        <v/>
      </c>
      <c r="H118" t="str">
        <f>'UniWorkforce Hourly Timesheet'!BA394</f>
        <v/>
      </c>
      <c r="I118" t="str">
        <f>'UniWorkforce Hourly Timesheet'!BB394</f>
        <v/>
      </c>
      <c r="J118" t="str">
        <f>'UniWorkforce Hourly Timesheet'!BC394</f>
        <v/>
      </c>
      <c r="K118" t="str">
        <f>'UniWorkforce Hourly Timesheet'!BD394</f>
        <v/>
      </c>
      <c r="L118" t="str">
        <f>'UniWorkforce Hourly Timesheet'!BE394</f>
        <v/>
      </c>
      <c r="M118" t="str">
        <f>'UniWorkforce Hourly Timesheet'!BF394</f>
        <v/>
      </c>
      <c r="N118" t="str">
        <f>'UniWorkforce Hourly Timesheet'!BG394</f>
        <v/>
      </c>
      <c r="O118" t="str">
        <f>'UniWorkforce Hourly Timesheet'!BH394</f>
        <v/>
      </c>
      <c r="P118" t="str">
        <f>'UniWorkforce Hourly Timesheet'!BI394</f>
        <v/>
      </c>
      <c r="Q118" t="str">
        <f>'UniWorkforce Hourly Timesheet'!BJ394</f>
        <v/>
      </c>
      <c r="R118" t="str">
        <f>'UniWorkforce Hourly Timesheet'!BK394</f>
        <v/>
      </c>
      <c r="S118" t="str">
        <f>'UniWorkforce Hourly Timesheet'!BL394</f>
        <v/>
      </c>
      <c r="T118" t="str">
        <f>'UniWorkforce Hourly Timesheet'!BM394</f>
        <v/>
      </c>
      <c r="U118" t="str">
        <f>'UniWorkforce Hourly Timesheet'!BN394</f>
        <v/>
      </c>
      <c r="V118" t="str">
        <f>'UniWorkforce Hourly Timesheet'!BO394</f>
        <v/>
      </c>
      <c r="W118" t="str">
        <f>'UniWorkforce Hourly Timesheet'!BP394</f>
        <v/>
      </c>
      <c r="X118" t="str">
        <f>'UniWorkforce Hourly Timesheet'!BQ394</f>
        <v/>
      </c>
      <c r="Y118" t="str">
        <f>'UniWorkforce Hourly Timesheet'!BR394</f>
        <v/>
      </c>
      <c r="Z118" t="str">
        <f>'UniWorkforce Hourly Timesheet'!BS394</f>
        <v/>
      </c>
      <c r="AA118" t="str">
        <f>'UniWorkforce Hourly Timesheet'!BT394</f>
        <v/>
      </c>
      <c r="AB118" t="str">
        <f>'UniWorkforce Hourly Timesheet'!BU394</f>
        <v/>
      </c>
      <c r="AC118" t="str">
        <f>'UniWorkforce Hourly Timesheet'!BV394</f>
        <v/>
      </c>
      <c r="AD118" t="str">
        <f>'UniWorkforce Hourly Timesheet'!BW394</f>
        <v/>
      </c>
      <c r="AE118" t="str">
        <f>'UniWorkforce Hourly Timesheet'!BX394</f>
        <v/>
      </c>
      <c r="AF118" t="str">
        <f>'UniWorkforce Hourly Timesheet'!BY394</f>
        <v/>
      </c>
      <c r="AG118" t="str">
        <f>'UniWorkforce Hourly Timesheet'!BZ394</f>
        <v/>
      </c>
      <c r="AH118" t="str">
        <f>'UniWorkforce Hourly Timesheet'!CA394</f>
        <v/>
      </c>
      <c r="AI118" t="str">
        <f>'UniWorkforce Hourly Timesheet'!CB394</f>
        <v/>
      </c>
      <c r="AJ118" t="str">
        <f>'UniWorkforce Hourly Timesheet'!CG394</f>
        <v/>
      </c>
      <c r="AK118" t="str">
        <f>'UniWorkforce Hourly Timesheet'!CH394</f>
        <v/>
      </c>
      <c r="AL118" t="str">
        <f>'UniWorkforce Hourly Timesheet'!CI394</f>
        <v/>
      </c>
    </row>
    <row r="119" spans="1:38" x14ac:dyDescent="0.2">
      <c r="A119" t="str">
        <f>IF(AND(E118="",E119=""),"",IF(E119="","&lt;EOD&gt;",TEXT('UniWorkforce Hourly Timesheet'!$Y$6,"0000000")))</f>
        <v/>
      </c>
      <c r="B119" t="str">
        <f>IF(E119="","",'UniWorkforce Hourly Timesheet'!$D$4)</f>
        <v/>
      </c>
      <c r="C119" t="str">
        <f>IF(E119="","",'UniWorkforce Hourly Timesheet'!$Y$4)</f>
        <v/>
      </c>
      <c r="D119" t="str">
        <f>IF(E119="","",'UniWorkforce Hourly Timesheet'!$X$113)</f>
        <v/>
      </c>
      <c r="E119" t="str">
        <f>'UniWorkforce Hourly Timesheet'!AX395</f>
        <v/>
      </c>
      <c r="F119" t="str">
        <f>'UniWorkforce Hourly Timesheet'!AY395</f>
        <v/>
      </c>
      <c r="G119" t="str">
        <f>'UniWorkforce Hourly Timesheet'!AZ395</f>
        <v/>
      </c>
      <c r="H119" t="str">
        <f>'UniWorkforce Hourly Timesheet'!BA395</f>
        <v/>
      </c>
      <c r="I119" t="str">
        <f>'UniWorkforce Hourly Timesheet'!BB395</f>
        <v/>
      </c>
      <c r="J119" t="str">
        <f>'UniWorkforce Hourly Timesheet'!BC395</f>
        <v/>
      </c>
      <c r="K119" t="str">
        <f>'UniWorkforce Hourly Timesheet'!BD395</f>
        <v/>
      </c>
      <c r="L119" t="str">
        <f>'UniWorkforce Hourly Timesheet'!BE395</f>
        <v/>
      </c>
      <c r="M119" t="str">
        <f>'UniWorkforce Hourly Timesheet'!BF395</f>
        <v/>
      </c>
      <c r="N119" t="str">
        <f>'UniWorkforce Hourly Timesheet'!BG395</f>
        <v/>
      </c>
      <c r="O119" t="str">
        <f>'UniWorkforce Hourly Timesheet'!BH395</f>
        <v/>
      </c>
      <c r="P119" t="str">
        <f>'UniWorkforce Hourly Timesheet'!BI395</f>
        <v/>
      </c>
      <c r="Q119" t="str">
        <f>'UniWorkforce Hourly Timesheet'!BJ395</f>
        <v/>
      </c>
      <c r="R119" t="str">
        <f>'UniWorkforce Hourly Timesheet'!BK395</f>
        <v/>
      </c>
      <c r="S119" t="str">
        <f>'UniWorkforce Hourly Timesheet'!BL395</f>
        <v/>
      </c>
      <c r="T119" t="str">
        <f>'UniWorkforce Hourly Timesheet'!BM395</f>
        <v/>
      </c>
      <c r="U119" t="str">
        <f>'UniWorkforce Hourly Timesheet'!BN395</f>
        <v/>
      </c>
      <c r="V119" t="str">
        <f>'UniWorkforce Hourly Timesheet'!BO395</f>
        <v/>
      </c>
      <c r="W119" t="str">
        <f>'UniWorkforce Hourly Timesheet'!BP395</f>
        <v/>
      </c>
      <c r="X119" t="str">
        <f>'UniWorkforce Hourly Timesheet'!BQ395</f>
        <v/>
      </c>
      <c r="Y119" t="str">
        <f>'UniWorkforce Hourly Timesheet'!BR395</f>
        <v/>
      </c>
      <c r="Z119" t="str">
        <f>'UniWorkforce Hourly Timesheet'!BS395</f>
        <v/>
      </c>
      <c r="AA119" t="str">
        <f>'UniWorkforce Hourly Timesheet'!BT395</f>
        <v/>
      </c>
      <c r="AB119" t="str">
        <f>'UniWorkforce Hourly Timesheet'!BU395</f>
        <v/>
      </c>
      <c r="AC119" t="str">
        <f>'UniWorkforce Hourly Timesheet'!BV395</f>
        <v/>
      </c>
      <c r="AD119" t="str">
        <f>'UniWorkforce Hourly Timesheet'!BW395</f>
        <v/>
      </c>
      <c r="AE119" t="str">
        <f>'UniWorkforce Hourly Timesheet'!BX395</f>
        <v/>
      </c>
      <c r="AF119" t="str">
        <f>'UniWorkforce Hourly Timesheet'!BY395</f>
        <v/>
      </c>
      <c r="AG119" t="str">
        <f>'UniWorkforce Hourly Timesheet'!BZ395</f>
        <v/>
      </c>
      <c r="AH119" t="str">
        <f>'UniWorkforce Hourly Timesheet'!CA395</f>
        <v/>
      </c>
      <c r="AI119" t="str">
        <f>'UniWorkforce Hourly Timesheet'!CB395</f>
        <v/>
      </c>
      <c r="AJ119" t="str">
        <f>'UniWorkforce Hourly Timesheet'!CG395</f>
        <v/>
      </c>
      <c r="AK119" t="str">
        <f>'UniWorkforce Hourly Timesheet'!CH395</f>
        <v/>
      </c>
      <c r="AL119" t="str">
        <f>'UniWorkforce Hourly Timesheet'!CI395</f>
        <v/>
      </c>
    </row>
    <row r="120" spans="1:38" x14ac:dyDescent="0.2">
      <c r="A120" t="str">
        <f>IF(AND(E119="",E120=""),"",IF(E120="","&lt;EOD&gt;",TEXT('UniWorkforce Hourly Timesheet'!$Y$6,"0000000")))</f>
        <v/>
      </c>
      <c r="B120" t="str">
        <f>IF(E120="","",'UniWorkforce Hourly Timesheet'!$D$4)</f>
        <v/>
      </c>
      <c r="C120" t="str">
        <f>IF(E120="","",'UniWorkforce Hourly Timesheet'!$Y$4)</f>
        <v/>
      </c>
      <c r="D120" t="str">
        <f>IF(E120="","",'UniWorkforce Hourly Timesheet'!$X$113)</f>
        <v/>
      </c>
      <c r="E120" t="str">
        <f>'UniWorkforce Hourly Timesheet'!AX396</f>
        <v/>
      </c>
      <c r="F120" t="str">
        <f>'UniWorkforce Hourly Timesheet'!AY396</f>
        <v/>
      </c>
      <c r="G120" t="str">
        <f>'UniWorkforce Hourly Timesheet'!AZ396</f>
        <v/>
      </c>
      <c r="H120" t="str">
        <f>'UniWorkforce Hourly Timesheet'!BA396</f>
        <v/>
      </c>
      <c r="I120" t="str">
        <f>'UniWorkforce Hourly Timesheet'!BB396</f>
        <v/>
      </c>
      <c r="J120" t="str">
        <f>'UniWorkforce Hourly Timesheet'!BC396</f>
        <v/>
      </c>
      <c r="K120" t="str">
        <f>'UniWorkforce Hourly Timesheet'!BD396</f>
        <v/>
      </c>
      <c r="L120" t="str">
        <f>'UniWorkforce Hourly Timesheet'!BE396</f>
        <v/>
      </c>
      <c r="M120" t="str">
        <f>'UniWorkforce Hourly Timesheet'!BF396</f>
        <v/>
      </c>
      <c r="N120" t="str">
        <f>'UniWorkforce Hourly Timesheet'!BG396</f>
        <v/>
      </c>
      <c r="O120" t="str">
        <f>'UniWorkforce Hourly Timesheet'!BH396</f>
        <v/>
      </c>
      <c r="P120" t="str">
        <f>'UniWorkforce Hourly Timesheet'!BI396</f>
        <v/>
      </c>
      <c r="Q120" t="str">
        <f>'UniWorkforce Hourly Timesheet'!BJ396</f>
        <v/>
      </c>
      <c r="R120" t="str">
        <f>'UniWorkforce Hourly Timesheet'!BK396</f>
        <v/>
      </c>
      <c r="S120" t="str">
        <f>'UniWorkforce Hourly Timesheet'!BL396</f>
        <v/>
      </c>
      <c r="T120" t="str">
        <f>'UniWorkforce Hourly Timesheet'!BM396</f>
        <v/>
      </c>
      <c r="U120" t="str">
        <f>'UniWorkforce Hourly Timesheet'!BN396</f>
        <v/>
      </c>
      <c r="V120" t="str">
        <f>'UniWorkforce Hourly Timesheet'!BO396</f>
        <v/>
      </c>
      <c r="W120" t="str">
        <f>'UniWorkforce Hourly Timesheet'!BP396</f>
        <v/>
      </c>
      <c r="X120" t="str">
        <f>'UniWorkforce Hourly Timesheet'!BQ396</f>
        <v/>
      </c>
      <c r="Y120" t="str">
        <f>'UniWorkforce Hourly Timesheet'!BR396</f>
        <v/>
      </c>
      <c r="Z120" t="str">
        <f>'UniWorkforce Hourly Timesheet'!BS396</f>
        <v/>
      </c>
      <c r="AA120" t="str">
        <f>'UniWorkforce Hourly Timesheet'!BT396</f>
        <v/>
      </c>
      <c r="AB120" t="str">
        <f>'UniWorkforce Hourly Timesheet'!BU396</f>
        <v/>
      </c>
      <c r="AC120" t="str">
        <f>'UniWorkforce Hourly Timesheet'!BV396</f>
        <v/>
      </c>
      <c r="AD120" t="str">
        <f>'UniWorkforce Hourly Timesheet'!BW396</f>
        <v/>
      </c>
      <c r="AE120" t="str">
        <f>'UniWorkforce Hourly Timesheet'!BX396</f>
        <v/>
      </c>
      <c r="AF120" t="str">
        <f>'UniWorkforce Hourly Timesheet'!BY396</f>
        <v/>
      </c>
      <c r="AG120" t="str">
        <f>'UniWorkforce Hourly Timesheet'!BZ396</f>
        <v/>
      </c>
      <c r="AH120" t="str">
        <f>'UniWorkforce Hourly Timesheet'!CA396</f>
        <v/>
      </c>
      <c r="AI120" t="str">
        <f>'UniWorkforce Hourly Timesheet'!CB396</f>
        <v/>
      </c>
      <c r="AJ120" t="str">
        <f>'UniWorkforce Hourly Timesheet'!CG396</f>
        <v/>
      </c>
      <c r="AK120" t="str">
        <f>'UniWorkforce Hourly Timesheet'!CH396</f>
        <v/>
      </c>
      <c r="AL120" t="str">
        <f>'UniWorkforce Hourly Timesheet'!CI396</f>
        <v/>
      </c>
    </row>
    <row r="121" spans="1:38" x14ac:dyDescent="0.2">
      <c r="A121" t="str">
        <f>IF(AND(E120="",E121=""),"",IF(E121="","&lt;EOD&gt;",TEXT('UniWorkforce Hourly Timesheet'!$Y$6,"0000000")))</f>
        <v/>
      </c>
      <c r="B121" t="str">
        <f>IF(E121="","",'UniWorkforce Hourly Timesheet'!$D$4)</f>
        <v/>
      </c>
      <c r="C121" t="str">
        <f>IF(E121="","",'UniWorkforce Hourly Timesheet'!$Y$4)</f>
        <v/>
      </c>
      <c r="D121" t="str">
        <f>IF(E121="","",'UniWorkforce Hourly Timesheet'!$X$113)</f>
        <v/>
      </c>
      <c r="E121" t="str">
        <f>'UniWorkforce Hourly Timesheet'!AX397</f>
        <v/>
      </c>
      <c r="F121" t="str">
        <f>'UniWorkforce Hourly Timesheet'!AY397</f>
        <v/>
      </c>
      <c r="G121" t="str">
        <f>'UniWorkforce Hourly Timesheet'!AZ397</f>
        <v/>
      </c>
      <c r="H121" t="str">
        <f>'UniWorkforce Hourly Timesheet'!BA397</f>
        <v/>
      </c>
      <c r="I121" t="str">
        <f>'UniWorkforce Hourly Timesheet'!BB397</f>
        <v/>
      </c>
      <c r="J121" t="str">
        <f>'UniWorkforce Hourly Timesheet'!BC397</f>
        <v/>
      </c>
      <c r="K121" t="str">
        <f>'UniWorkforce Hourly Timesheet'!BD397</f>
        <v/>
      </c>
      <c r="L121" t="str">
        <f>'UniWorkforce Hourly Timesheet'!BE397</f>
        <v/>
      </c>
      <c r="M121" t="str">
        <f>'UniWorkforce Hourly Timesheet'!BF397</f>
        <v/>
      </c>
      <c r="N121" t="str">
        <f>'UniWorkforce Hourly Timesheet'!BG397</f>
        <v/>
      </c>
      <c r="O121" t="str">
        <f>'UniWorkforce Hourly Timesheet'!BH397</f>
        <v/>
      </c>
      <c r="P121" t="str">
        <f>'UniWorkforce Hourly Timesheet'!BI397</f>
        <v/>
      </c>
      <c r="Q121" t="str">
        <f>'UniWorkforce Hourly Timesheet'!BJ397</f>
        <v/>
      </c>
      <c r="R121" t="str">
        <f>'UniWorkforce Hourly Timesheet'!BK397</f>
        <v/>
      </c>
      <c r="S121" t="str">
        <f>'UniWorkforce Hourly Timesheet'!BL397</f>
        <v/>
      </c>
      <c r="T121" t="str">
        <f>'UniWorkforce Hourly Timesheet'!BM397</f>
        <v/>
      </c>
      <c r="U121" t="str">
        <f>'UniWorkforce Hourly Timesheet'!BN397</f>
        <v/>
      </c>
      <c r="V121" t="str">
        <f>'UniWorkforce Hourly Timesheet'!BO397</f>
        <v/>
      </c>
      <c r="W121" t="str">
        <f>'UniWorkforce Hourly Timesheet'!BP397</f>
        <v/>
      </c>
      <c r="X121" t="str">
        <f>'UniWorkforce Hourly Timesheet'!BQ397</f>
        <v/>
      </c>
      <c r="Y121" t="str">
        <f>'UniWorkforce Hourly Timesheet'!BR397</f>
        <v/>
      </c>
      <c r="Z121" t="str">
        <f>'UniWorkforce Hourly Timesheet'!BS397</f>
        <v/>
      </c>
      <c r="AA121" t="str">
        <f>'UniWorkforce Hourly Timesheet'!BT397</f>
        <v/>
      </c>
      <c r="AB121" t="str">
        <f>'UniWorkforce Hourly Timesheet'!BU397</f>
        <v/>
      </c>
      <c r="AC121" t="str">
        <f>'UniWorkforce Hourly Timesheet'!BV397</f>
        <v/>
      </c>
      <c r="AD121" t="str">
        <f>'UniWorkforce Hourly Timesheet'!BW397</f>
        <v/>
      </c>
      <c r="AE121" t="str">
        <f>'UniWorkforce Hourly Timesheet'!BX397</f>
        <v/>
      </c>
      <c r="AF121" t="str">
        <f>'UniWorkforce Hourly Timesheet'!BY397</f>
        <v/>
      </c>
      <c r="AG121" t="str">
        <f>'UniWorkforce Hourly Timesheet'!BZ397</f>
        <v/>
      </c>
      <c r="AH121" t="str">
        <f>'UniWorkforce Hourly Timesheet'!CA397</f>
        <v/>
      </c>
      <c r="AI121" t="str">
        <f>'UniWorkforce Hourly Timesheet'!CB397</f>
        <v/>
      </c>
      <c r="AJ121" t="str">
        <f>'UniWorkforce Hourly Timesheet'!CG397</f>
        <v/>
      </c>
      <c r="AK121" t="str">
        <f>'UniWorkforce Hourly Timesheet'!CH397</f>
        <v/>
      </c>
      <c r="AL121" t="str">
        <f>'UniWorkforce Hourly Timesheet'!CI397</f>
        <v/>
      </c>
    </row>
    <row r="122" spans="1:38" x14ac:dyDescent="0.2">
      <c r="A122" t="str">
        <f>IF(AND(E121="",E122=""),"",IF(E122="","&lt;EOD&gt;",TEXT('UniWorkforce Hourly Timesheet'!$Y$6,"0000000")))</f>
        <v/>
      </c>
      <c r="B122" t="str">
        <f>IF(E122="","",'UniWorkforce Hourly Timesheet'!$D$4)</f>
        <v/>
      </c>
      <c r="C122" t="str">
        <f>IF(E122="","",'UniWorkforce Hourly Timesheet'!$Y$4)</f>
        <v/>
      </c>
      <c r="D122" t="str">
        <f>IF(E122="","",'UniWorkforce Hourly Timesheet'!$X$113)</f>
        <v/>
      </c>
      <c r="E122" t="str">
        <f>'UniWorkforce Hourly Timesheet'!AX398</f>
        <v/>
      </c>
      <c r="F122" t="str">
        <f>'UniWorkforce Hourly Timesheet'!AY398</f>
        <v/>
      </c>
      <c r="G122" t="str">
        <f>'UniWorkforce Hourly Timesheet'!AZ398</f>
        <v/>
      </c>
      <c r="H122" t="str">
        <f>'UniWorkforce Hourly Timesheet'!BA398</f>
        <v/>
      </c>
      <c r="I122" t="str">
        <f>'UniWorkforce Hourly Timesheet'!BB398</f>
        <v/>
      </c>
      <c r="J122" t="str">
        <f>'UniWorkforce Hourly Timesheet'!BC398</f>
        <v/>
      </c>
      <c r="K122" t="str">
        <f>'UniWorkforce Hourly Timesheet'!BD398</f>
        <v/>
      </c>
      <c r="L122" t="str">
        <f>'UniWorkforce Hourly Timesheet'!BE398</f>
        <v/>
      </c>
      <c r="M122" t="str">
        <f>'UniWorkforce Hourly Timesheet'!BF398</f>
        <v/>
      </c>
      <c r="N122" t="str">
        <f>'UniWorkforce Hourly Timesheet'!BG398</f>
        <v/>
      </c>
      <c r="O122" t="str">
        <f>'UniWorkforce Hourly Timesheet'!BH398</f>
        <v/>
      </c>
      <c r="P122" t="str">
        <f>'UniWorkforce Hourly Timesheet'!BI398</f>
        <v/>
      </c>
      <c r="Q122" t="str">
        <f>'UniWorkforce Hourly Timesheet'!BJ398</f>
        <v/>
      </c>
      <c r="R122" t="str">
        <f>'UniWorkforce Hourly Timesheet'!BK398</f>
        <v/>
      </c>
      <c r="S122" t="str">
        <f>'UniWorkforce Hourly Timesheet'!BL398</f>
        <v/>
      </c>
      <c r="T122" t="str">
        <f>'UniWorkforce Hourly Timesheet'!BM398</f>
        <v/>
      </c>
      <c r="U122" t="str">
        <f>'UniWorkforce Hourly Timesheet'!BN398</f>
        <v/>
      </c>
      <c r="V122" t="str">
        <f>'UniWorkforce Hourly Timesheet'!BO398</f>
        <v/>
      </c>
      <c r="W122" t="str">
        <f>'UniWorkforce Hourly Timesheet'!BP398</f>
        <v/>
      </c>
      <c r="X122" t="str">
        <f>'UniWorkforce Hourly Timesheet'!BQ398</f>
        <v/>
      </c>
      <c r="Y122" t="str">
        <f>'UniWorkforce Hourly Timesheet'!BR398</f>
        <v/>
      </c>
      <c r="Z122" t="str">
        <f>'UniWorkforce Hourly Timesheet'!BS398</f>
        <v/>
      </c>
      <c r="AA122" t="str">
        <f>'UniWorkforce Hourly Timesheet'!BT398</f>
        <v/>
      </c>
      <c r="AB122" t="str">
        <f>'UniWorkforce Hourly Timesheet'!BU398</f>
        <v/>
      </c>
      <c r="AC122" t="str">
        <f>'UniWorkforce Hourly Timesheet'!BV398</f>
        <v/>
      </c>
      <c r="AD122" t="str">
        <f>'UniWorkforce Hourly Timesheet'!BW398</f>
        <v/>
      </c>
      <c r="AE122" t="str">
        <f>'UniWorkforce Hourly Timesheet'!BX398</f>
        <v/>
      </c>
      <c r="AF122" t="str">
        <f>'UniWorkforce Hourly Timesheet'!BY398</f>
        <v/>
      </c>
      <c r="AG122" t="str">
        <f>'UniWorkforce Hourly Timesheet'!BZ398</f>
        <v/>
      </c>
      <c r="AH122" t="str">
        <f>'UniWorkforce Hourly Timesheet'!CA398</f>
        <v/>
      </c>
      <c r="AI122" t="str">
        <f>'UniWorkforce Hourly Timesheet'!CB398</f>
        <v/>
      </c>
      <c r="AJ122" t="str">
        <f>'UniWorkforce Hourly Timesheet'!CG398</f>
        <v/>
      </c>
      <c r="AK122" t="str">
        <f>'UniWorkforce Hourly Timesheet'!CH398</f>
        <v/>
      </c>
      <c r="AL122" t="str">
        <f>'UniWorkforce Hourly Timesheet'!CI398</f>
        <v/>
      </c>
    </row>
    <row r="123" spans="1:38" x14ac:dyDescent="0.2">
      <c r="A123" t="str">
        <f>IF(AND(E122="",E123=""),"",IF(E123="","&lt;EOD&gt;",TEXT('UniWorkforce Hourly Timesheet'!$Y$6,"0000000")))</f>
        <v/>
      </c>
      <c r="B123" t="str">
        <f>IF(E123="","",'UniWorkforce Hourly Timesheet'!$D$4)</f>
        <v/>
      </c>
      <c r="C123" t="str">
        <f>IF(E123="","",'UniWorkforce Hourly Timesheet'!$Y$4)</f>
        <v/>
      </c>
      <c r="D123" t="str">
        <f>IF(E123="","",'UniWorkforce Hourly Timesheet'!$X$113)</f>
        <v/>
      </c>
      <c r="E123" t="str">
        <f>'UniWorkforce Hourly Timesheet'!AX399</f>
        <v/>
      </c>
      <c r="F123" t="str">
        <f>'UniWorkforce Hourly Timesheet'!AY399</f>
        <v/>
      </c>
      <c r="G123" t="str">
        <f>'UniWorkforce Hourly Timesheet'!AZ399</f>
        <v/>
      </c>
      <c r="H123" t="str">
        <f>'UniWorkforce Hourly Timesheet'!BA399</f>
        <v/>
      </c>
      <c r="I123" t="str">
        <f>'UniWorkforce Hourly Timesheet'!BB399</f>
        <v/>
      </c>
      <c r="J123" t="str">
        <f>'UniWorkforce Hourly Timesheet'!BC399</f>
        <v/>
      </c>
      <c r="K123" t="str">
        <f>'UniWorkforce Hourly Timesheet'!BD399</f>
        <v/>
      </c>
      <c r="L123" t="str">
        <f>'UniWorkforce Hourly Timesheet'!BE399</f>
        <v/>
      </c>
      <c r="M123" t="str">
        <f>'UniWorkforce Hourly Timesheet'!BF399</f>
        <v/>
      </c>
      <c r="N123" t="str">
        <f>'UniWorkforce Hourly Timesheet'!BG399</f>
        <v/>
      </c>
      <c r="O123" t="str">
        <f>'UniWorkforce Hourly Timesheet'!BH399</f>
        <v/>
      </c>
      <c r="P123" t="str">
        <f>'UniWorkforce Hourly Timesheet'!BI399</f>
        <v/>
      </c>
      <c r="Q123" t="str">
        <f>'UniWorkforce Hourly Timesheet'!BJ399</f>
        <v/>
      </c>
      <c r="R123" t="str">
        <f>'UniWorkforce Hourly Timesheet'!BK399</f>
        <v/>
      </c>
      <c r="S123" t="str">
        <f>'UniWorkforce Hourly Timesheet'!BL399</f>
        <v/>
      </c>
      <c r="T123" t="str">
        <f>'UniWorkforce Hourly Timesheet'!BM399</f>
        <v/>
      </c>
      <c r="U123" t="str">
        <f>'UniWorkforce Hourly Timesheet'!BN399</f>
        <v/>
      </c>
      <c r="V123" t="str">
        <f>'UniWorkforce Hourly Timesheet'!BO399</f>
        <v/>
      </c>
      <c r="W123" t="str">
        <f>'UniWorkforce Hourly Timesheet'!BP399</f>
        <v/>
      </c>
      <c r="X123" t="str">
        <f>'UniWorkforce Hourly Timesheet'!BQ399</f>
        <v/>
      </c>
      <c r="Y123" t="str">
        <f>'UniWorkforce Hourly Timesheet'!BR399</f>
        <v/>
      </c>
      <c r="Z123" t="str">
        <f>'UniWorkforce Hourly Timesheet'!BS399</f>
        <v/>
      </c>
      <c r="AA123" t="str">
        <f>'UniWorkforce Hourly Timesheet'!BT399</f>
        <v/>
      </c>
      <c r="AB123" t="str">
        <f>'UniWorkforce Hourly Timesheet'!BU399</f>
        <v/>
      </c>
      <c r="AC123" t="str">
        <f>'UniWorkforce Hourly Timesheet'!BV399</f>
        <v/>
      </c>
      <c r="AD123" t="str">
        <f>'UniWorkforce Hourly Timesheet'!BW399</f>
        <v/>
      </c>
      <c r="AE123" t="str">
        <f>'UniWorkforce Hourly Timesheet'!BX399</f>
        <v/>
      </c>
      <c r="AF123" t="str">
        <f>'UniWorkforce Hourly Timesheet'!BY399</f>
        <v/>
      </c>
      <c r="AG123" t="str">
        <f>'UniWorkforce Hourly Timesheet'!BZ399</f>
        <v/>
      </c>
      <c r="AH123" t="str">
        <f>'UniWorkforce Hourly Timesheet'!CA399</f>
        <v/>
      </c>
      <c r="AI123" t="str">
        <f>'UniWorkforce Hourly Timesheet'!CB399</f>
        <v/>
      </c>
      <c r="AJ123" t="str">
        <f>'UniWorkforce Hourly Timesheet'!CG399</f>
        <v/>
      </c>
      <c r="AK123" t="str">
        <f>'UniWorkforce Hourly Timesheet'!CH399</f>
        <v/>
      </c>
      <c r="AL123" t="str">
        <f>'UniWorkforce Hourly Timesheet'!CI399</f>
        <v/>
      </c>
    </row>
    <row r="124" spans="1:38" x14ac:dyDescent="0.2">
      <c r="A124" t="str">
        <f>IF(AND(E123="",E124=""),"",IF(E124="","&lt;EOD&gt;",TEXT('UniWorkforce Hourly Timesheet'!$Y$6,"0000000")))</f>
        <v/>
      </c>
      <c r="B124" t="str">
        <f>IF(E124="","",'UniWorkforce Hourly Timesheet'!$D$4)</f>
        <v/>
      </c>
      <c r="C124" t="str">
        <f>IF(E124="","",'UniWorkforce Hourly Timesheet'!$Y$4)</f>
        <v/>
      </c>
      <c r="D124" t="str">
        <f>IF(E124="","",'UniWorkforce Hourly Timesheet'!$X$113)</f>
        <v/>
      </c>
      <c r="E124" t="str">
        <f>'UniWorkforce Hourly Timesheet'!AX400</f>
        <v/>
      </c>
      <c r="F124" t="str">
        <f>'UniWorkforce Hourly Timesheet'!AY400</f>
        <v/>
      </c>
      <c r="G124" t="str">
        <f>'UniWorkforce Hourly Timesheet'!AZ400</f>
        <v/>
      </c>
      <c r="H124" t="str">
        <f>'UniWorkforce Hourly Timesheet'!BA400</f>
        <v/>
      </c>
      <c r="I124" t="str">
        <f>'UniWorkforce Hourly Timesheet'!BB400</f>
        <v/>
      </c>
      <c r="J124" t="str">
        <f>'UniWorkforce Hourly Timesheet'!BC400</f>
        <v/>
      </c>
      <c r="K124" t="str">
        <f>'UniWorkforce Hourly Timesheet'!BD400</f>
        <v/>
      </c>
      <c r="L124" t="str">
        <f>'UniWorkforce Hourly Timesheet'!BE400</f>
        <v/>
      </c>
      <c r="M124" t="str">
        <f>'UniWorkforce Hourly Timesheet'!BF400</f>
        <v/>
      </c>
      <c r="N124" t="str">
        <f>'UniWorkforce Hourly Timesheet'!BG400</f>
        <v/>
      </c>
      <c r="O124" t="str">
        <f>'UniWorkforce Hourly Timesheet'!BH400</f>
        <v/>
      </c>
      <c r="P124" t="str">
        <f>'UniWorkforce Hourly Timesheet'!BI400</f>
        <v/>
      </c>
      <c r="Q124" t="str">
        <f>'UniWorkforce Hourly Timesheet'!BJ400</f>
        <v/>
      </c>
      <c r="R124" t="str">
        <f>'UniWorkforce Hourly Timesheet'!BK400</f>
        <v/>
      </c>
      <c r="S124" t="str">
        <f>'UniWorkforce Hourly Timesheet'!BL400</f>
        <v/>
      </c>
      <c r="T124" t="str">
        <f>'UniWorkforce Hourly Timesheet'!BM400</f>
        <v/>
      </c>
      <c r="U124" t="str">
        <f>'UniWorkforce Hourly Timesheet'!BN400</f>
        <v/>
      </c>
      <c r="V124" t="str">
        <f>'UniWorkforce Hourly Timesheet'!BO400</f>
        <v/>
      </c>
      <c r="W124" t="str">
        <f>'UniWorkforce Hourly Timesheet'!BP400</f>
        <v/>
      </c>
      <c r="X124" t="str">
        <f>'UniWorkforce Hourly Timesheet'!BQ400</f>
        <v/>
      </c>
      <c r="Y124" t="str">
        <f>'UniWorkforce Hourly Timesheet'!BR400</f>
        <v/>
      </c>
      <c r="Z124" t="str">
        <f>'UniWorkforce Hourly Timesheet'!BS400</f>
        <v/>
      </c>
      <c r="AA124" t="str">
        <f>'UniWorkforce Hourly Timesheet'!BT400</f>
        <v/>
      </c>
      <c r="AB124" t="str">
        <f>'UniWorkforce Hourly Timesheet'!BU400</f>
        <v/>
      </c>
      <c r="AC124" t="str">
        <f>'UniWorkforce Hourly Timesheet'!BV400</f>
        <v/>
      </c>
      <c r="AD124" t="str">
        <f>'UniWorkforce Hourly Timesheet'!BW400</f>
        <v/>
      </c>
      <c r="AE124" t="str">
        <f>'UniWorkforce Hourly Timesheet'!BX400</f>
        <v/>
      </c>
      <c r="AF124" t="str">
        <f>'UniWorkforce Hourly Timesheet'!BY400</f>
        <v/>
      </c>
      <c r="AG124" t="str">
        <f>'UniWorkforce Hourly Timesheet'!BZ400</f>
        <v/>
      </c>
      <c r="AH124" t="str">
        <f>'UniWorkforce Hourly Timesheet'!CA400</f>
        <v/>
      </c>
      <c r="AI124" t="str">
        <f>'UniWorkforce Hourly Timesheet'!CB400</f>
        <v/>
      </c>
      <c r="AJ124" t="str">
        <f>'UniWorkforce Hourly Timesheet'!CG400</f>
        <v/>
      </c>
      <c r="AK124" t="str">
        <f>'UniWorkforce Hourly Timesheet'!CH400</f>
        <v/>
      </c>
      <c r="AL124" t="str">
        <f>'UniWorkforce Hourly Timesheet'!CI400</f>
        <v/>
      </c>
    </row>
    <row r="125" spans="1:38" x14ac:dyDescent="0.2">
      <c r="A125" t="str">
        <f>IF(AND(E124="",E125=""),"",IF(E125="","&lt;EOD&gt;",TEXT('UniWorkforce Hourly Timesheet'!$Y$6,"0000000")))</f>
        <v/>
      </c>
      <c r="B125" t="str">
        <f>IF(E125="","",'UniWorkforce Hourly Timesheet'!$D$4)</f>
        <v/>
      </c>
      <c r="C125" t="str">
        <f>IF(E125="","",'UniWorkforce Hourly Timesheet'!$Y$4)</f>
        <v/>
      </c>
      <c r="D125" t="str">
        <f>IF(E125="","",'UniWorkforce Hourly Timesheet'!$X$113)</f>
        <v/>
      </c>
      <c r="E125" t="str">
        <f>'UniWorkforce Hourly Timesheet'!AX401</f>
        <v/>
      </c>
      <c r="F125" t="str">
        <f>'UniWorkforce Hourly Timesheet'!AY401</f>
        <v/>
      </c>
      <c r="G125" t="str">
        <f>'UniWorkforce Hourly Timesheet'!AZ401</f>
        <v/>
      </c>
      <c r="H125" t="str">
        <f>'UniWorkforce Hourly Timesheet'!BA401</f>
        <v/>
      </c>
      <c r="I125" t="str">
        <f>'UniWorkforce Hourly Timesheet'!BB401</f>
        <v/>
      </c>
      <c r="J125" t="str">
        <f>'UniWorkforce Hourly Timesheet'!BC401</f>
        <v/>
      </c>
      <c r="K125" t="str">
        <f>'UniWorkforce Hourly Timesheet'!BD401</f>
        <v/>
      </c>
      <c r="L125" t="str">
        <f>'UniWorkforce Hourly Timesheet'!BE401</f>
        <v/>
      </c>
      <c r="M125" t="str">
        <f>'UniWorkforce Hourly Timesheet'!BF401</f>
        <v/>
      </c>
      <c r="N125" t="str">
        <f>'UniWorkforce Hourly Timesheet'!BG401</f>
        <v/>
      </c>
      <c r="O125" t="str">
        <f>'UniWorkforce Hourly Timesheet'!BH401</f>
        <v/>
      </c>
      <c r="P125" t="str">
        <f>'UniWorkforce Hourly Timesheet'!BI401</f>
        <v/>
      </c>
      <c r="Q125" t="str">
        <f>'UniWorkforce Hourly Timesheet'!BJ401</f>
        <v/>
      </c>
      <c r="R125" t="str">
        <f>'UniWorkforce Hourly Timesheet'!BK401</f>
        <v/>
      </c>
      <c r="S125" t="str">
        <f>'UniWorkforce Hourly Timesheet'!BL401</f>
        <v/>
      </c>
      <c r="T125" t="str">
        <f>'UniWorkforce Hourly Timesheet'!BM401</f>
        <v/>
      </c>
      <c r="U125" t="str">
        <f>'UniWorkforce Hourly Timesheet'!BN401</f>
        <v/>
      </c>
      <c r="V125" t="str">
        <f>'UniWorkforce Hourly Timesheet'!BO401</f>
        <v/>
      </c>
      <c r="W125" t="str">
        <f>'UniWorkforce Hourly Timesheet'!BP401</f>
        <v/>
      </c>
      <c r="X125" t="str">
        <f>'UniWorkforce Hourly Timesheet'!BQ401</f>
        <v/>
      </c>
      <c r="Y125" t="str">
        <f>'UniWorkforce Hourly Timesheet'!BR401</f>
        <v/>
      </c>
      <c r="Z125" t="str">
        <f>'UniWorkforce Hourly Timesheet'!BS401</f>
        <v/>
      </c>
      <c r="AA125" t="str">
        <f>'UniWorkforce Hourly Timesheet'!BT401</f>
        <v/>
      </c>
      <c r="AB125" t="str">
        <f>'UniWorkforce Hourly Timesheet'!BU401</f>
        <v/>
      </c>
      <c r="AC125" t="str">
        <f>'UniWorkforce Hourly Timesheet'!BV401</f>
        <v/>
      </c>
      <c r="AD125" t="str">
        <f>'UniWorkforce Hourly Timesheet'!BW401</f>
        <v/>
      </c>
      <c r="AE125" t="str">
        <f>'UniWorkforce Hourly Timesheet'!BX401</f>
        <v/>
      </c>
      <c r="AF125" t="str">
        <f>'UniWorkforce Hourly Timesheet'!BY401</f>
        <v/>
      </c>
      <c r="AG125" t="str">
        <f>'UniWorkforce Hourly Timesheet'!BZ401</f>
        <v/>
      </c>
      <c r="AH125" t="str">
        <f>'UniWorkforce Hourly Timesheet'!CA401</f>
        <v/>
      </c>
      <c r="AI125" t="str">
        <f>'UniWorkforce Hourly Timesheet'!CB401</f>
        <v/>
      </c>
      <c r="AJ125" t="str">
        <f>'UniWorkforce Hourly Timesheet'!CG401</f>
        <v/>
      </c>
      <c r="AK125" t="str">
        <f>'UniWorkforce Hourly Timesheet'!CH401</f>
        <v/>
      </c>
      <c r="AL125" t="str">
        <f>'UniWorkforce Hourly Timesheet'!CI401</f>
        <v/>
      </c>
    </row>
    <row r="126" spans="1:38" x14ac:dyDescent="0.2">
      <c r="A126" t="str">
        <f>IF(AND(E125="",E126=""),"",IF(E126="","&lt;EOD&gt;",TEXT('UniWorkforce Hourly Timesheet'!$Y$6,"0000000")))</f>
        <v/>
      </c>
      <c r="B126" t="str">
        <f>IF(E126="","",'UniWorkforce Hourly Timesheet'!$D$4)</f>
        <v/>
      </c>
      <c r="C126" t="str">
        <f>IF(E126="","",'UniWorkforce Hourly Timesheet'!$Y$4)</f>
        <v/>
      </c>
      <c r="D126" t="str">
        <f>IF(E126="","",'UniWorkforce Hourly Timesheet'!$X$113)</f>
        <v/>
      </c>
      <c r="E126" t="str">
        <f>'UniWorkforce Hourly Timesheet'!AX402</f>
        <v/>
      </c>
      <c r="F126" t="str">
        <f>'UniWorkforce Hourly Timesheet'!AY402</f>
        <v/>
      </c>
      <c r="G126" t="str">
        <f>'UniWorkforce Hourly Timesheet'!AZ402</f>
        <v/>
      </c>
      <c r="H126" t="str">
        <f>'UniWorkforce Hourly Timesheet'!BA402</f>
        <v/>
      </c>
      <c r="I126" t="str">
        <f>'UniWorkforce Hourly Timesheet'!BB402</f>
        <v/>
      </c>
      <c r="J126" t="str">
        <f>'UniWorkforce Hourly Timesheet'!BC402</f>
        <v/>
      </c>
      <c r="K126" t="str">
        <f>'UniWorkforce Hourly Timesheet'!BD402</f>
        <v/>
      </c>
      <c r="L126" t="str">
        <f>'UniWorkforce Hourly Timesheet'!BE402</f>
        <v/>
      </c>
      <c r="M126" t="str">
        <f>'UniWorkforce Hourly Timesheet'!BF402</f>
        <v/>
      </c>
      <c r="N126" t="str">
        <f>'UniWorkforce Hourly Timesheet'!BG402</f>
        <v/>
      </c>
      <c r="O126" t="str">
        <f>'UniWorkforce Hourly Timesheet'!BH402</f>
        <v/>
      </c>
      <c r="P126" t="str">
        <f>'UniWorkforce Hourly Timesheet'!BI402</f>
        <v/>
      </c>
      <c r="Q126" t="str">
        <f>'UniWorkforce Hourly Timesheet'!BJ402</f>
        <v/>
      </c>
      <c r="R126" t="str">
        <f>'UniWorkforce Hourly Timesheet'!BK402</f>
        <v/>
      </c>
      <c r="S126" t="str">
        <f>'UniWorkforce Hourly Timesheet'!BL402</f>
        <v/>
      </c>
      <c r="T126" t="str">
        <f>'UniWorkforce Hourly Timesheet'!BM402</f>
        <v/>
      </c>
      <c r="U126" t="str">
        <f>'UniWorkforce Hourly Timesheet'!BN402</f>
        <v/>
      </c>
      <c r="V126" t="str">
        <f>'UniWorkforce Hourly Timesheet'!BO402</f>
        <v/>
      </c>
      <c r="W126" t="str">
        <f>'UniWorkforce Hourly Timesheet'!BP402</f>
        <v/>
      </c>
      <c r="X126" t="str">
        <f>'UniWorkforce Hourly Timesheet'!BQ402</f>
        <v/>
      </c>
      <c r="Y126" t="str">
        <f>'UniWorkforce Hourly Timesheet'!BR402</f>
        <v/>
      </c>
      <c r="Z126" t="str">
        <f>'UniWorkforce Hourly Timesheet'!BS402</f>
        <v/>
      </c>
      <c r="AA126" t="str">
        <f>'UniWorkforce Hourly Timesheet'!BT402</f>
        <v/>
      </c>
      <c r="AB126" t="str">
        <f>'UniWorkforce Hourly Timesheet'!BU402</f>
        <v/>
      </c>
      <c r="AC126" t="str">
        <f>'UniWorkforce Hourly Timesheet'!BV402</f>
        <v/>
      </c>
      <c r="AD126" t="str">
        <f>'UniWorkforce Hourly Timesheet'!BW402</f>
        <v/>
      </c>
      <c r="AE126" t="str">
        <f>'UniWorkforce Hourly Timesheet'!BX402</f>
        <v/>
      </c>
      <c r="AF126" t="str">
        <f>'UniWorkforce Hourly Timesheet'!BY402</f>
        <v/>
      </c>
      <c r="AG126" t="str">
        <f>'UniWorkforce Hourly Timesheet'!BZ402</f>
        <v/>
      </c>
      <c r="AH126" t="str">
        <f>'UniWorkforce Hourly Timesheet'!CA402</f>
        <v/>
      </c>
      <c r="AI126" t="str">
        <f>'UniWorkforce Hourly Timesheet'!CB402</f>
        <v/>
      </c>
      <c r="AJ126" t="str">
        <f>'UniWorkforce Hourly Timesheet'!CG402</f>
        <v/>
      </c>
      <c r="AK126" t="str">
        <f>'UniWorkforce Hourly Timesheet'!CH402</f>
        <v/>
      </c>
      <c r="AL126" t="str">
        <f>'UniWorkforce Hourly Timesheet'!CI402</f>
        <v/>
      </c>
    </row>
    <row r="127" spans="1:38" x14ac:dyDescent="0.2">
      <c r="A127" t="str">
        <f>IF(AND(E126="",E127=""),"",IF(E127="","&lt;EOD&gt;",TEXT('UniWorkforce Hourly Timesheet'!$Y$6,"0000000")))</f>
        <v/>
      </c>
      <c r="B127" t="str">
        <f>IF(E127="","",'UniWorkforce Hourly Timesheet'!$D$4)</f>
        <v/>
      </c>
      <c r="C127" t="str">
        <f>IF(E127="","",'UniWorkforce Hourly Timesheet'!$Y$4)</f>
        <v/>
      </c>
      <c r="D127" t="str">
        <f>IF(E127="","",'UniWorkforce Hourly Timesheet'!$X$113)</f>
        <v/>
      </c>
      <c r="E127" t="str">
        <f>'UniWorkforce Hourly Timesheet'!AX403</f>
        <v/>
      </c>
      <c r="F127" t="str">
        <f>'UniWorkforce Hourly Timesheet'!AY403</f>
        <v/>
      </c>
      <c r="G127" t="str">
        <f>'UniWorkforce Hourly Timesheet'!AZ403</f>
        <v/>
      </c>
      <c r="H127" t="str">
        <f>'UniWorkforce Hourly Timesheet'!BA403</f>
        <v/>
      </c>
      <c r="I127" t="str">
        <f>'UniWorkforce Hourly Timesheet'!BB403</f>
        <v/>
      </c>
      <c r="J127" t="str">
        <f>'UniWorkforce Hourly Timesheet'!BC403</f>
        <v/>
      </c>
      <c r="K127" t="str">
        <f>'UniWorkforce Hourly Timesheet'!BD403</f>
        <v/>
      </c>
      <c r="L127" t="str">
        <f>'UniWorkforce Hourly Timesheet'!BE403</f>
        <v/>
      </c>
      <c r="M127" t="str">
        <f>'UniWorkforce Hourly Timesheet'!BF403</f>
        <v/>
      </c>
      <c r="N127" t="str">
        <f>'UniWorkforce Hourly Timesheet'!BG403</f>
        <v/>
      </c>
      <c r="O127" t="str">
        <f>'UniWorkforce Hourly Timesheet'!BH403</f>
        <v/>
      </c>
      <c r="P127" t="str">
        <f>'UniWorkforce Hourly Timesheet'!BI403</f>
        <v/>
      </c>
      <c r="Q127" t="str">
        <f>'UniWorkforce Hourly Timesheet'!BJ403</f>
        <v/>
      </c>
      <c r="R127" t="str">
        <f>'UniWorkforce Hourly Timesheet'!BK403</f>
        <v/>
      </c>
      <c r="S127" t="str">
        <f>'UniWorkforce Hourly Timesheet'!BL403</f>
        <v/>
      </c>
      <c r="T127" t="str">
        <f>'UniWorkforce Hourly Timesheet'!BM403</f>
        <v/>
      </c>
      <c r="U127" t="str">
        <f>'UniWorkforce Hourly Timesheet'!BN403</f>
        <v/>
      </c>
      <c r="V127" t="str">
        <f>'UniWorkforce Hourly Timesheet'!BO403</f>
        <v/>
      </c>
      <c r="W127" t="str">
        <f>'UniWorkforce Hourly Timesheet'!BP403</f>
        <v/>
      </c>
      <c r="X127" t="str">
        <f>'UniWorkforce Hourly Timesheet'!BQ403</f>
        <v/>
      </c>
      <c r="Y127" t="str">
        <f>'UniWorkforce Hourly Timesheet'!BR403</f>
        <v/>
      </c>
      <c r="Z127" t="str">
        <f>'UniWorkforce Hourly Timesheet'!BS403</f>
        <v/>
      </c>
      <c r="AA127" t="str">
        <f>'UniWorkforce Hourly Timesheet'!BT403</f>
        <v/>
      </c>
      <c r="AB127" t="str">
        <f>'UniWorkforce Hourly Timesheet'!BU403</f>
        <v/>
      </c>
      <c r="AC127" t="str">
        <f>'UniWorkforce Hourly Timesheet'!BV403</f>
        <v/>
      </c>
      <c r="AD127" t="str">
        <f>'UniWorkforce Hourly Timesheet'!BW403</f>
        <v/>
      </c>
      <c r="AE127" t="str">
        <f>'UniWorkforce Hourly Timesheet'!BX403</f>
        <v/>
      </c>
      <c r="AF127" t="str">
        <f>'UniWorkforce Hourly Timesheet'!BY403</f>
        <v/>
      </c>
      <c r="AG127" t="str">
        <f>'UniWorkforce Hourly Timesheet'!BZ403</f>
        <v/>
      </c>
      <c r="AH127" t="str">
        <f>'UniWorkforce Hourly Timesheet'!CA403</f>
        <v/>
      </c>
      <c r="AI127" t="str">
        <f>'UniWorkforce Hourly Timesheet'!CB403</f>
        <v/>
      </c>
      <c r="AJ127" t="str">
        <f>'UniWorkforce Hourly Timesheet'!CG403</f>
        <v/>
      </c>
      <c r="AK127" t="str">
        <f>'UniWorkforce Hourly Timesheet'!CH403</f>
        <v/>
      </c>
      <c r="AL127" t="str">
        <f>'UniWorkforce Hourly Timesheet'!CI403</f>
        <v/>
      </c>
    </row>
    <row r="128" spans="1:38" x14ac:dyDescent="0.2">
      <c r="A128" t="str">
        <f>IF(AND(E127="",E128=""),"",IF(E128="","&lt;EOD&gt;",TEXT('UniWorkforce Hourly Timesheet'!$Y$6,"0000000")))</f>
        <v/>
      </c>
      <c r="B128" t="str">
        <f>IF(E128="","",'UniWorkforce Hourly Timesheet'!$D$4)</f>
        <v/>
      </c>
      <c r="C128" t="str">
        <f>IF(E128="","",'UniWorkforce Hourly Timesheet'!$Y$4)</f>
        <v/>
      </c>
      <c r="D128" t="str">
        <f>IF(E128="","",'UniWorkforce Hourly Timesheet'!$X$113)</f>
        <v/>
      </c>
      <c r="E128" t="str">
        <f>'UniWorkforce Hourly Timesheet'!AX404</f>
        <v/>
      </c>
      <c r="F128" t="str">
        <f>'UniWorkforce Hourly Timesheet'!AY404</f>
        <v/>
      </c>
      <c r="G128" t="str">
        <f>'UniWorkforce Hourly Timesheet'!AZ404</f>
        <v/>
      </c>
      <c r="H128" t="str">
        <f>'UniWorkforce Hourly Timesheet'!BA404</f>
        <v/>
      </c>
      <c r="I128" t="str">
        <f>'UniWorkforce Hourly Timesheet'!BB404</f>
        <v/>
      </c>
      <c r="J128" t="str">
        <f>'UniWorkforce Hourly Timesheet'!BC404</f>
        <v/>
      </c>
      <c r="K128" t="str">
        <f>'UniWorkforce Hourly Timesheet'!BD404</f>
        <v/>
      </c>
      <c r="L128" t="str">
        <f>'UniWorkforce Hourly Timesheet'!BE404</f>
        <v/>
      </c>
      <c r="M128" t="str">
        <f>'UniWorkforce Hourly Timesheet'!BF404</f>
        <v/>
      </c>
      <c r="N128" t="str">
        <f>'UniWorkforce Hourly Timesheet'!BG404</f>
        <v/>
      </c>
      <c r="O128" t="str">
        <f>'UniWorkforce Hourly Timesheet'!BH404</f>
        <v/>
      </c>
      <c r="P128" t="str">
        <f>'UniWorkforce Hourly Timesheet'!BI404</f>
        <v/>
      </c>
      <c r="Q128" t="str">
        <f>'UniWorkforce Hourly Timesheet'!BJ404</f>
        <v/>
      </c>
      <c r="R128" t="str">
        <f>'UniWorkforce Hourly Timesheet'!BK404</f>
        <v/>
      </c>
      <c r="S128" t="str">
        <f>'UniWorkforce Hourly Timesheet'!BL404</f>
        <v/>
      </c>
      <c r="T128" t="str">
        <f>'UniWorkforce Hourly Timesheet'!BM404</f>
        <v/>
      </c>
      <c r="U128" t="str">
        <f>'UniWorkforce Hourly Timesheet'!BN404</f>
        <v/>
      </c>
      <c r="V128" t="str">
        <f>'UniWorkforce Hourly Timesheet'!BO404</f>
        <v/>
      </c>
      <c r="W128" t="str">
        <f>'UniWorkforce Hourly Timesheet'!BP404</f>
        <v/>
      </c>
      <c r="X128" t="str">
        <f>'UniWorkforce Hourly Timesheet'!BQ404</f>
        <v/>
      </c>
      <c r="Y128" t="str">
        <f>'UniWorkforce Hourly Timesheet'!BR404</f>
        <v/>
      </c>
      <c r="Z128" t="str">
        <f>'UniWorkforce Hourly Timesheet'!BS404</f>
        <v/>
      </c>
      <c r="AA128" t="str">
        <f>'UniWorkforce Hourly Timesheet'!BT404</f>
        <v/>
      </c>
      <c r="AB128" t="str">
        <f>'UniWorkforce Hourly Timesheet'!BU404</f>
        <v/>
      </c>
      <c r="AC128" t="str">
        <f>'UniWorkforce Hourly Timesheet'!BV404</f>
        <v/>
      </c>
      <c r="AD128" t="str">
        <f>'UniWorkforce Hourly Timesheet'!BW404</f>
        <v/>
      </c>
      <c r="AE128" t="str">
        <f>'UniWorkforce Hourly Timesheet'!BX404</f>
        <v/>
      </c>
      <c r="AF128" t="str">
        <f>'UniWorkforce Hourly Timesheet'!BY404</f>
        <v/>
      </c>
      <c r="AG128" t="str">
        <f>'UniWorkforce Hourly Timesheet'!BZ404</f>
        <v/>
      </c>
      <c r="AH128" t="str">
        <f>'UniWorkforce Hourly Timesheet'!CA404</f>
        <v/>
      </c>
      <c r="AI128" t="str">
        <f>'UniWorkforce Hourly Timesheet'!CB404</f>
        <v/>
      </c>
      <c r="AJ128" t="str">
        <f>'UniWorkforce Hourly Timesheet'!CG404</f>
        <v/>
      </c>
      <c r="AK128" t="str">
        <f>'UniWorkforce Hourly Timesheet'!CH404</f>
        <v/>
      </c>
      <c r="AL128" t="str">
        <f>'UniWorkforce Hourly Timesheet'!CI404</f>
        <v/>
      </c>
    </row>
    <row r="129" spans="1:38" x14ac:dyDescent="0.2">
      <c r="A129" t="str">
        <f>IF(AND(E128="",E129=""),"",IF(E129="","&lt;EOD&gt;",TEXT('UniWorkforce Hourly Timesheet'!$Y$6,"0000000")))</f>
        <v/>
      </c>
      <c r="B129" t="str">
        <f>IF(E129="","",'UniWorkforce Hourly Timesheet'!$D$4)</f>
        <v/>
      </c>
      <c r="C129" t="str">
        <f>IF(E129="","",'UniWorkforce Hourly Timesheet'!$Y$4)</f>
        <v/>
      </c>
      <c r="D129" t="str">
        <f>IF(E129="","",'UniWorkforce Hourly Timesheet'!$X$113)</f>
        <v/>
      </c>
      <c r="E129" t="str">
        <f>'UniWorkforce Hourly Timesheet'!AX405</f>
        <v/>
      </c>
      <c r="F129" t="str">
        <f>'UniWorkforce Hourly Timesheet'!AY405</f>
        <v/>
      </c>
      <c r="G129" t="str">
        <f>'UniWorkforce Hourly Timesheet'!AZ405</f>
        <v/>
      </c>
      <c r="H129" t="str">
        <f>'UniWorkforce Hourly Timesheet'!BA405</f>
        <v/>
      </c>
      <c r="I129" t="str">
        <f>'UniWorkforce Hourly Timesheet'!BB405</f>
        <v/>
      </c>
      <c r="J129" t="str">
        <f>'UniWorkforce Hourly Timesheet'!BC405</f>
        <v/>
      </c>
      <c r="K129" t="str">
        <f>'UniWorkforce Hourly Timesheet'!BD405</f>
        <v/>
      </c>
      <c r="L129" t="str">
        <f>'UniWorkforce Hourly Timesheet'!BE405</f>
        <v/>
      </c>
      <c r="M129" t="str">
        <f>'UniWorkforce Hourly Timesheet'!BF405</f>
        <v/>
      </c>
      <c r="N129" t="str">
        <f>'UniWorkforce Hourly Timesheet'!BG405</f>
        <v/>
      </c>
      <c r="O129" t="str">
        <f>'UniWorkforce Hourly Timesheet'!BH405</f>
        <v/>
      </c>
      <c r="P129" t="str">
        <f>'UniWorkforce Hourly Timesheet'!BI405</f>
        <v/>
      </c>
      <c r="Q129" t="str">
        <f>'UniWorkforce Hourly Timesheet'!BJ405</f>
        <v/>
      </c>
      <c r="R129" t="str">
        <f>'UniWorkforce Hourly Timesheet'!BK405</f>
        <v/>
      </c>
      <c r="S129" t="str">
        <f>'UniWorkforce Hourly Timesheet'!BL405</f>
        <v/>
      </c>
      <c r="T129" t="str">
        <f>'UniWorkforce Hourly Timesheet'!BM405</f>
        <v/>
      </c>
      <c r="U129" t="str">
        <f>'UniWorkforce Hourly Timesheet'!BN405</f>
        <v/>
      </c>
      <c r="V129" t="str">
        <f>'UniWorkforce Hourly Timesheet'!BO405</f>
        <v/>
      </c>
      <c r="W129" t="str">
        <f>'UniWorkforce Hourly Timesheet'!BP405</f>
        <v/>
      </c>
      <c r="X129" t="str">
        <f>'UniWorkforce Hourly Timesheet'!BQ405</f>
        <v/>
      </c>
      <c r="Y129" t="str">
        <f>'UniWorkforce Hourly Timesheet'!BR405</f>
        <v/>
      </c>
      <c r="Z129" t="str">
        <f>'UniWorkforce Hourly Timesheet'!BS405</f>
        <v/>
      </c>
      <c r="AA129" t="str">
        <f>'UniWorkforce Hourly Timesheet'!BT405</f>
        <v/>
      </c>
      <c r="AB129" t="str">
        <f>'UniWorkforce Hourly Timesheet'!BU405</f>
        <v/>
      </c>
      <c r="AC129" t="str">
        <f>'UniWorkforce Hourly Timesheet'!BV405</f>
        <v/>
      </c>
      <c r="AD129" t="str">
        <f>'UniWorkforce Hourly Timesheet'!BW405</f>
        <v/>
      </c>
      <c r="AE129" t="str">
        <f>'UniWorkforce Hourly Timesheet'!BX405</f>
        <v/>
      </c>
      <c r="AF129" t="str">
        <f>'UniWorkforce Hourly Timesheet'!BY405</f>
        <v/>
      </c>
      <c r="AG129" t="str">
        <f>'UniWorkforce Hourly Timesheet'!BZ405</f>
        <v/>
      </c>
      <c r="AH129" t="str">
        <f>'UniWorkforce Hourly Timesheet'!CA405</f>
        <v/>
      </c>
      <c r="AI129" t="str">
        <f>'UniWorkforce Hourly Timesheet'!CB405</f>
        <v/>
      </c>
      <c r="AJ129" t="str">
        <f>'UniWorkforce Hourly Timesheet'!CG405</f>
        <v/>
      </c>
      <c r="AK129" t="str">
        <f>'UniWorkforce Hourly Timesheet'!CH405</f>
        <v/>
      </c>
      <c r="AL129" t="str">
        <f>'UniWorkforce Hourly Timesheet'!CI405</f>
        <v/>
      </c>
    </row>
    <row r="130" spans="1:38" x14ac:dyDescent="0.2">
      <c r="A130" t="str">
        <f>IF(AND(E129="",E130=""),"",IF(E130="","&lt;EOD&gt;",TEXT('UniWorkforce Hourly Timesheet'!$Y$6,"0000000")))</f>
        <v/>
      </c>
      <c r="B130" t="str">
        <f>IF(E130="","",'UniWorkforce Hourly Timesheet'!$D$4)</f>
        <v/>
      </c>
      <c r="C130" t="str">
        <f>IF(E130="","",'UniWorkforce Hourly Timesheet'!$Y$4)</f>
        <v/>
      </c>
      <c r="D130" t="str">
        <f>IF(E130="","",'UniWorkforce Hourly Timesheet'!$X$113)</f>
        <v/>
      </c>
      <c r="E130" t="str">
        <f>'UniWorkforce Hourly Timesheet'!AX406</f>
        <v/>
      </c>
      <c r="F130" t="str">
        <f>'UniWorkforce Hourly Timesheet'!AY406</f>
        <v/>
      </c>
      <c r="G130" t="str">
        <f>'UniWorkforce Hourly Timesheet'!AZ406</f>
        <v/>
      </c>
      <c r="H130" t="str">
        <f>'UniWorkforce Hourly Timesheet'!BA406</f>
        <v/>
      </c>
      <c r="I130" t="str">
        <f>'UniWorkforce Hourly Timesheet'!BB406</f>
        <v/>
      </c>
      <c r="J130" t="str">
        <f>'UniWorkforce Hourly Timesheet'!BC406</f>
        <v/>
      </c>
      <c r="K130" t="str">
        <f>'UniWorkforce Hourly Timesheet'!BD406</f>
        <v/>
      </c>
      <c r="L130" t="str">
        <f>'UniWorkforce Hourly Timesheet'!BE406</f>
        <v/>
      </c>
      <c r="M130" t="str">
        <f>'UniWorkforce Hourly Timesheet'!BF406</f>
        <v/>
      </c>
      <c r="N130" t="str">
        <f>'UniWorkforce Hourly Timesheet'!BG406</f>
        <v/>
      </c>
      <c r="O130" t="str">
        <f>'UniWorkforce Hourly Timesheet'!BH406</f>
        <v/>
      </c>
      <c r="P130" t="str">
        <f>'UniWorkforce Hourly Timesheet'!BI406</f>
        <v/>
      </c>
      <c r="Q130" t="str">
        <f>'UniWorkforce Hourly Timesheet'!BJ406</f>
        <v/>
      </c>
      <c r="R130" t="str">
        <f>'UniWorkforce Hourly Timesheet'!BK406</f>
        <v/>
      </c>
      <c r="S130" t="str">
        <f>'UniWorkforce Hourly Timesheet'!BL406</f>
        <v/>
      </c>
      <c r="T130" t="str">
        <f>'UniWorkforce Hourly Timesheet'!BM406</f>
        <v/>
      </c>
      <c r="U130" t="str">
        <f>'UniWorkforce Hourly Timesheet'!BN406</f>
        <v/>
      </c>
      <c r="V130" t="str">
        <f>'UniWorkforce Hourly Timesheet'!BO406</f>
        <v/>
      </c>
      <c r="W130" t="str">
        <f>'UniWorkforce Hourly Timesheet'!BP406</f>
        <v/>
      </c>
      <c r="X130" t="str">
        <f>'UniWorkforce Hourly Timesheet'!BQ406</f>
        <v/>
      </c>
      <c r="Y130" t="str">
        <f>'UniWorkforce Hourly Timesheet'!BR406</f>
        <v/>
      </c>
      <c r="Z130" t="str">
        <f>'UniWorkforce Hourly Timesheet'!BS406</f>
        <v/>
      </c>
      <c r="AA130" t="str">
        <f>'UniWorkforce Hourly Timesheet'!BT406</f>
        <v/>
      </c>
      <c r="AB130" t="str">
        <f>'UniWorkforce Hourly Timesheet'!BU406</f>
        <v/>
      </c>
      <c r="AC130" t="str">
        <f>'UniWorkforce Hourly Timesheet'!BV406</f>
        <v/>
      </c>
      <c r="AD130" t="str">
        <f>'UniWorkforce Hourly Timesheet'!BW406</f>
        <v/>
      </c>
      <c r="AE130" t="str">
        <f>'UniWorkforce Hourly Timesheet'!BX406</f>
        <v/>
      </c>
      <c r="AF130" t="str">
        <f>'UniWorkforce Hourly Timesheet'!BY406</f>
        <v/>
      </c>
      <c r="AG130" t="str">
        <f>'UniWorkforce Hourly Timesheet'!BZ406</f>
        <v/>
      </c>
      <c r="AH130" t="str">
        <f>'UniWorkforce Hourly Timesheet'!CA406</f>
        <v/>
      </c>
      <c r="AI130" t="str">
        <f>'UniWorkforce Hourly Timesheet'!CB406</f>
        <v/>
      </c>
      <c r="AJ130" t="str">
        <f>'UniWorkforce Hourly Timesheet'!CG406</f>
        <v/>
      </c>
      <c r="AK130" t="str">
        <f>'UniWorkforce Hourly Timesheet'!CH406</f>
        <v/>
      </c>
      <c r="AL130" t="str">
        <f>'UniWorkforce Hourly Timesheet'!CI406</f>
        <v/>
      </c>
    </row>
    <row r="131" spans="1:38" x14ac:dyDescent="0.2">
      <c r="A131" t="str">
        <f>IF(AND(E130="",E131=""),"",IF(E131="","&lt;EOD&gt;",TEXT('UniWorkforce Hourly Timesheet'!$Y$6,"0000000")))</f>
        <v/>
      </c>
      <c r="B131" t="str">
        <f>IF(E131="","",'UniWorkforce Hourly Timesheet'!$D$4)</f>
        <v/>
      </c>
      <c r="C131" t="str">
        <f>IF(E131="","",'UniWorkforce Hourly Timesheet'!$Y$4)</f>
        <v/>
      </c>
      <c r="D131" t="str">
        <f>IF(E131="","",'UniWorkforce Hourly Timesheet'!$X$113)</f>
        <v/>
      </c>
      <c r="E131" t="str">
        <f>'UniWorkforce Hourly Timesheet'!AX407</f>
        <v/>
      </c>
      <c r="F131" t="str">
        <f>'UniWorkforce Hourly Timesheet'!AY407</f>
        <v/>
      </c>
      <c r="G131" t="str">
        <f>'UniWorkforce Hourly Timesheet'!AZ407</f>
        <v/>
      </c>
      <c r="H131" t="str">
        <f>'UniWorkforce Hourly Timesheet'!BA407</f>
        <v/>
      </c>
      <c r="I131" t="str">
        <f>'UniWorkforce Hourly Timesheet'!BB407</f>
        <v/>
      </c>
      <c r="J131" t="str">
        <f>'UniWorkforce Hourly Timesheet'!BC407</f>
        <v/>
      </c>
      <c r="K131" t="str">
        <f>'UniWorkforce Hourly Timesheet'!BD407</f>
        <v/>
      </c>
      <c r="L131" t="str">
        <f>'UniWorkforce Hourly Timesheet'!BE407</f>
        <v/>
      </c>
      <c r="M131" t="str">
        <f>'UniWorkforce Hourly Timesheet'!BF407</f>
        <v/>
      </c>
      <c r="N131" t="str">
        <f>'UniWorkforce Hourly Timesheet'!BG407</f>
        <v/>
      </c>
      <c r="O131" t="str">
        <f>'UniWorkforce Hourly Timesheet'!BH407</f>
        <v/>
      </c>
      <c r="P131" t="str">
        <f>'UniWorkforce Hourly Timesheet'!BI407</f>
        <v/>
      </c>
      <c r="Q131" t="str">
        <f>'UniWorkforce Hourly Timesheet'!BJ407</f>
        <v/>
      </c>
      <c r="R131" t="str">
        <f>'UniWorkforce Hourly Timesheet'!BK407</f>
        <v/>
      </c>
      <c r="S131" t="str">
        <f>'UniWorkforce Hourly Timesheet'!BL407</f>
        <v/>
      </c>
      <c r="T131" t="str">
        <f>'UniWorkforce Hourly Timesheet'!BM407</f>
        <v/>
      </c>
      <c r="U131" t="str">
        <f>'UniWorkforce Hourly Timesheet'!BN407</f>
        <v/>
      </c>
      <c r="V131" t="str">
        <f>'UniWorkforce Hourly Timesheet'!BO407</f>
        <v/>
      </c>
      <c r="W131" t="str">
        <f>'UniWorkforce Hourly Timesheet'!BP407</f>
        <v/>
      </c>
      <c r="X131" t="str">
        <f>'UniWorkforce Hourly Timesheet'!BQ407</f>
        <v/>
      </c>
      <c r="Y131" t="str">
        <f>'UniWorkforce Hourly Timesheet'!BR407</f>
        <v/>
      </c>
      <c r="Z131" t="str">
        <f>'UniWorkforce Hourly Timesheet'!BS407</f>
        <v/>
      </c>
      <c r="AA131" t="str">
        <f>'UniWorkforce Hourly Timesheet'!BT407</f>
        <v/>
      </c>
      <c r="AB131" t="str">
        <f>'UniWorkforce Hourly Timesheet'!BU407</f>
        <v/>
      </c>
      <c r="AC131" t="str">
        <f>'UniWorkforce Hourly Timesheet'!BV407</f>
        <v/>
      </c>
      <c r="AD131" t="str">
        <f>'UniWorkforce Hourly Timesheet'!BW407</f>
        <v/>
      </c>
      <c r="AE131" t="str">
        <f>'UniWorkforce Hourly Timesheet'!BX407</f>
        <v/>
      </c>
      <c r="AF131" t="str">
        <f>'UniWorkforce Hourly Timesheet'!BY407</f>
        <v/>
      </c>
      <c r="AG131" t="str">
        <f>'UniWorkforce Hourly Timesheet'!BZ407</f>
        <v/>
      </c>
      <c r="AH131" t="str">
        <f>'UniWorkforce Hourly Timesheet'!CA407</f>
        <v/>
      </c>
      <c r="AI131" t="str">
        <f>'UniWorkforce Hourly Timesheet'!CB407</f>
        <v/>
      </c>
      <c r="AJ131" t="str">
        <f>'UniWorkforce Hourly Timesheet'!CG407</f>
        <v/>
      </c>
      <c r="AK131" t="str">
        <f>'UniWorkforce Hourly Timesheet'!CH407</f>
        <v/>
      </c>
      <c r="AL131" t="str">
        <f>'UniWorkforce Hourly Timesheet'!CI407</f>
        <v/>
      </c>
    </row>
    <row r="132" spans="1:38" x14ac:dyDescent="0.2">
      <c r="A132" t="str">
        <f>IF(AND(E131="",E132=""),"",IF(E132="","&lt;EOD&gt;",TEXT('UniWorkforce Hourly Timesheet'!$Y$6,"0000000")))</f>
        <v/>
      </c>
      <c r="B132" t="str">
        <f>IF(E132="","",'UniWorkforce Hourly Timesheet'!$D$4)</f>
        <v/>
      </c>
      <c r="C132" t="str">
        <f>IF(E132="","",'UniWorkforce Hourly Timesheet'!$Y$4)</f>
        <v/>
      </c>
      <c r="D132" t="str">
        <f>IF(E132="","",'UniWorkforce Hourly Timesheet'!$X$113)</f>
        <v/>
      </c>
      <c r="E132" t="str">
        <f>'UniWorkforce Hourly Timesheet'!AX408</f>
        <v/>
      </c>
      <c r="F132" t="str">
        <f>'UniWorkforce Hourly Timesheet'!AY408</f>
        <v/>
      </c>
      <c r="G132" t="str">
        <f>'UniWorkforce Hourly Timesheet'!AZ408</f>
        <v/>
      </c>
      <c r="H132" t="str">
        <f>'UniWorkforce Hourly Timesheet'!BA408</f>
        <v/>
      </c>
      <c r="I132" t="str">
        <f>'UniWorkforce Hourly Timesheet'!BB408</f>
        <v/>
      </c>
      <c r="J132" t="str">
        <f>'UniWorkforce Hourly Timesheet'!BC408</f>
        <v/>
      </c>
      <c r="K132" t="str">
        <f>'UniWorkforce Hourly Timesheet'!BD408</f>
        <v/>
      </c>
      <c r="L132" t="str">
        <f>'UniWorkforce Hourly Timesheet'!BE408</f>
        <v/>
      </c>
      <c r="M132" t="str">
        <f>'UniWorkforce Hourly Timesheet'!BF408</f>
        <v/>
      </c>
      <c r="N132" t="str">
        <f>'UniWorkforce Hourly Timesheet'!BG408</f>
        <v/>
      </c>
      <c r="O132" t="str">
        <f>'UniWorkforce Hourly Timesheet'!BH408</f>
        <v/>
      </c>
      <c r="P132" t="str">
        <f>'UniWorkforce Hourly Timesheet'!BI408</f>
        <v/>
      </c>
      <c r="Q132" t="str">
        <f>'UniWorkforce Hourly Timesheet'!BJ408</f>
        <v/>
      </c>
      <c r="R132" t="str">
        <f>'UniWorkforce Hourly Timesheet'!BK408</f>
        <v/>
      </c>
      <c r="S132" t="str">
        <f>'UniWorkforce Hourly Timesheet'!BL408</f>
        <v/>
      </c>
      <c r="T132" t="str">
        <f>'UniWorkforce Hourly Timesheet'!BM408</f>
        <v/>
      </c>
      <c r="U132" t="str">
        <f>'UniWorkforce Hourly Timesheet'!BN408</f>
        <v/>
      </c>
      <c r="V132" t="str">
        <f>'UniWorkforce Hourly Timesheet'!BO408</f>
        <v/>
      </c>
      <c r="W132" t="str">
        <f>'UniWorkforce Hourly Timesheet'!BP408</f>
        <v/>
      </c>
      <c r="X132" t="str">
        <f>'UniWorkforce Hourly Timesheet'!BQ408</f>
        <v/>
      </c>
      <c r="Y132" t="str">
        <f>'UniWorkforce Hourly Timesheet'!BR408</f>
        <v/>
      </c>
      <c r="Z132" t="str">
        <f>'UniWorkforce Hourly Timesheet'!BS408</f>
        <v/>
      </c>
      <c r="AA132" t="str">
        <f>'UniWorkforce Hourly Timesheet'!BT408</f>
        <v/>
      </c>
      <c r="AB132" t="str">
        <f>'UniWorkforce Hourly Timesheet'!BU408</f>
        <v/>
      </c>
      <c r="AC132" t="str">
        <f>'UniWorkforce Hourly Timesheet'!BV408</f>
        <v/>
      </c>
      <c r="AD132" t="str">
        <f>'UniWorkforce Hourly Timesheet'!BW408</f>
        <v/>
      </c>
      <c r="AE132" t="str">
        <f>'UniWorkforce Hourly Timesheet'!BX408</f>
        <v/>
      </c>
      <c r="AF132" t="str">
        <f>'UniWorkforce Hourly Timesheet'!BY408</f>
        <v/>
      </c>
      <c r="AG132" t="str">
        <f>'UniWorkforce Hourly Timesheet'!BZ408</f>
        <v/>
      </c>
      <c r="AH132" t="str">
        <f>'UniWorkforce Hourly Timesheet'!CA408</f>
        <v/>
      </c>
      <c r="AI132" t="str">
        <f>'UniWorkforce Hourly Timesheet'!CB408</f>
        <v/>
      </c>
      <c r="AJ132" t="str">
        <f>'UniWorkforce Hourly Timesheet'!CG408</f>
        <v/>
      </c>
      <c r="AK132" t="str">
        <f>'UniWorkforce Hourly Timesheet'!CH408</f>
        <v/>
      </c>
      <c r="AL132" t="str">
        <f>'UniWorkforce Hourly Timesheet'!CI408</f>
        <v/>
      </c>
    </row>
    <row r="133" spans="1:38" x14ac:dyDescent="0.2">
      <c r="A133" t="str">
        <f>IF(AND(E132="",E133=""),"",IF(E133="","&lt;EOD&gt;",TEXT('UniWorkforce Hourly Timesheet'!$Y$6,"0000000")))</f>
        <v/>
      </c>
      <c r="B133" t="str">
        <f>IF(E133="","",'UniWorkforce Hourly Timesheet'!$D$4)</f>
        <v/>
      </c>
      <c r="C133" t="str">
        <f>IF(E133="","",'UniWorkforce Hourly Timesheet'!$Y$4)</f>
        <v/>
      </c>
      <c r="D133" t="str">
        <f>IF(E133="","",'UniWorkforce Hourly Timesheet'!$X$113)</f>
        <v/>
      </c>
      <c r="E133" t="str">
        <f>'UniWorkforce Hourly Timesheet'!AX409</f>
        <v/>
      </c>
      <c r="F133" t="str">
        <f>'UniWorkforce Hourly Timesheet'!AY409</f>
        <v/>
      </c>
      <c r="G133" t="str">
        <f>'UniWorkforce Hourly Timesheet'!AZ409</f>
        <v/>
      </c>
      <c r="H133" t="str">
        <f>'UniWorkforce Hourly Timesheet'!BA409</f>
        <v/>
      </c>
      <c r="I133" t="str">
        <f>'UniWorkforce Hourly Timesheet'!BB409</f>
        <v/>
      </c>
      <c r="J133" t="str">
        <f>'UniWorkforce Hourly Timesheet'!BC409</f>
        <v/>
      </c>
      <c r="K133" t="str">
        <f>'UniWorkforce Hourly Timesheet'!BD409</f>
        <v/>
      </c>
      <c r="L133" t="str">
        <f>'UniWorkforce Hourly Timesheet'!BE409</f>
        <v/>
      </c>
      <c r="M133" t="str">
        <f>'UniWorkforce Hourly Timesheet'!BF409</f>
        <v/>
      </c>
      <c r="N133" t="str">
        <f>'UniWorkforce Hourly Timesheet'!BG409</f>
        <v/>
      </c>
      <c r="O133" t="str">
        <f>'UniWorkforce Hourly Timesheet'!BH409</f>
        <v/>
      </c>
      <c r="P133" t="str">
        <f>'UniWorkforce Hourly Timesheet'!BI409</f>
        <v/>
      </c>
      <c r="Q133" t="str">
        <f>'UniWorkforce Hourly Timesheet'!BJ409</f>
        <v/>
      </c>
      <c r="R133" t="str">
        <f>'UniWorkforce Hourly Timesheet'!BK409</f>
        <v/>
      </c>
      <c r="S133" t="str">
        <f>'UniWorkforce Hourly Timesheet'!BL409</f>
        <v/>
      </c>
      <c r="T133" t="str">
        <f>'UniWorkforce Hourly Timesheet'!BM409</f>
        <v/>
      </c>
      <c r="U133" t="str">
        <f>'UniWorkforce Hourly Timesheet'!BN409</f>
        <v/>
      </c>
      <c r="V133" t="str">
        <f>'UniWorkforce Hourly Timesheet'!BO409</f>
        <v/>
      </c>
      <c r="W133" t="str">
        <f>'UniWorkforce Hourly Timesheet'!BP409</f>
        <v/>
      </c>
      <c r="X133" t="str">
        <f>'UniWorkforce Hourly Timesheet'!BQ409</f>
        <v/>
      </c>
      <c r="Y133" t="str">
        <f>'UniWorkforce Hourly Timesheet'!BR409</f>
        <v/>
      </c>
      <c r="Z133" t="str">
        <f>'UniWorkforce Hourly Timesheet'!BS409</f>
        <v/>
      </c>
      <c r="AA133" t="str">
        <f>'UniWorkforce Hourly Timesheet'!BT409</f>
        <v/>
      </c>
      <c r="AB133" t="str">
        <f>'UniWorkforce Hourly Timesheet'!BU409</f>
        <v/>
      </c>
      <c r="AC133" t="str">
        <f>'UniWorkforce Hourly Timesheet'!BV409</f>
        <v/>
      </c>
      <c r="AD133" t="str">
        <f>'UniWorkforce Hourly Timesheet'!BW409</f>
        <v/>
      </c>
      <c r="AE133" t="str">
        <f>'UniWorkforce Hourly Timesheet'!BX409</f>
        <v/>
      </c>
      <c r="AF133" t="str">
        <f>'UniWorkforce Hourly Timesheet'!BY409</f>
        <v/>
      </c>
      <c r="AG133" t="str">
        <f>'UniWorkforce Hourly Timesheet'!BZ409</f>
        <v/>
      </c>
      <c r="AH133" t="str">
        <f>'UniWorkforce Hourly Timesheet'!CA409</f>
        <v/>
      </c>
      <c r="AI133" t="str">
        <f>'UniWorkforce Hourly Timesheet'!CB409</f>
        <v/>
      </c>
      <c r="AJ133" t="str">
        <f>'UniWorkforce Hourly Timesheet'!CG409</f>
        <v/>
      </c>
      <c r="AK133" t="str">
        <f>'UniWorkforce Hourly Timesheet'!CH409</f>
        <v/>
      </c>
      <c r="AL133" t="str">
        <f>'UniWorkforce Hourly Timesheet'!CI409</f>
        <v/>
      </c>
    </row>
    <row r="134" spans="1:38" x14ac:dyDescent="0.2">
      <c r="A134" t="str">
        <f>IF(AND(E133="",E134=""),"",IF(E134="","&lt;EOD&gt;",TEXT('UniWorkforce Hourly Timesheet'!$Y$6,"0000000")))</f>
        <v/>
      </c>
      <c r="B134" t="str">
        <f>IF(E134="","",'UniWorkforce Hourly Timesheet'!$D$4)</f>
        <v/>
      </c>
      <c r="C134" t="str">
        <f>IF(E134="","",'UniWorkforce Hourly Timesheet'!$Y$4)</f>
        <v/>
      </c>
      <c r="D134" t="str">
        <f>IF(E134="","",'UniWorkforce Hourly Timesheet'!$X$113)</f>
        <v/>
      </c>
      <c r="E134" t="str">
        <f>'UniWorkforce Hourly Timesheet'!AX410</f>
        <v/>
      </c>
      <c r="F134" t="str">
        <f>'UniWorkforce Hourly Timesheet'!AY410</f>
        <v/>
      </c>
      <c r="G134" t="str">
        <f>'UniWorkforce Hourly Timesheet'!AZ410</f>
        <v/>
      </c>
      <c r="H134" t="str">
        <f>'UniWorkforce Hourly Timesheet'!BA410</f>
        <v/>
      </c>
      <c r="I134" t="str">
        <f>'UniWorkforce Hourly Timesheet'!BB410</f>
        <v/>
      </c>
      <c r="J134" t="str">
        <f>'UniWorkforce Hourly Timesheet'!BC410</f>
        <v/>
      </c>
      <c r="K134" t="str">
        <f>'UniWorkforce Hourly Timesheet'!BD410</f>
        <v/>
      </c>
      <c r="L134" t="str">
        <f>'UniWorkforce Hourly Timesheet'!BE410</f>
        <v/>
      </c>
      <c r="M134" t="str">
        <f>'UniWorkforce Hourly Timesheet'!BF410</f>
        <v/>
      </c>
      <c r="N134" t="str">
        <f>'UniWorkforce Hourly Timesheet'!BG410</f>
        <v/>
      </c>
      <c r="O134" t="str">
        <f>'UniWorkforce Hourly Timesheet'!BH410</f>
        <v/>
      </c>
      <c r="P134" t="str">
        <f>'UniWorkforce Hourly Timesheet'!BI410</f>
        <v/>
      </c>
      <c r="Q134" t="str">
        <f>'UniWorkforce Hourly Timesheet'!BJ410</f>
        <v/>
      </c>
      <c r="R134" t="str">
        <f>'UniWorkforce Hourly Timesheet'!BK410</f>
        <v/>
      </c>
      <c r="S134" t="str">
        <f>'UniWorkforce Hourly Timesheet'!BL410</f>
        <v/>
      </c>
      <c r="T134" t="str">
        <f>'UniWorkforce Hourly Timesheet'!BM410</f>
        <v/>
      </c>
      <c r="U134" t="str">
        <f>'UniWorkforce Hourly Timesheet'!BN410</f>
        <v/>
      </c>
      <c r="V134" t="str">
        <f>'UniWorkforce Hourly Timesheet'!BO410</f>
        <v/>
      </c>
      <c r="W134" t="str">
        <f>'UniWorkforce Hourly Timesheet'!BP410</f>
        <v/>
      </c>
      <c r="X134" t="str">
        <f>'UniWorkforce Hourly Timesheet'!BQ410</f>
        <v/>
      </c>
      <c r="Y134" t="str">
        <f>'UniWorkforce Hourly Timesheet'!BR410</f>
        <v/>
      </c>
      <c r="Z134" t="str">
        <f>'UniWorkforce Hourly Timesheet'!BS410</f>
        <v/>
      </c>
      <c r="AA134" t="str">
        <f>'UniWorkforce Hourly Timesheet'!BT410</f>
        <v/>
      </c>
      <c r="AB134" t="str">
        <f>'UniWorkforce Hourly Timesheet'!BU410</f>
        <v/>
      </c>
      <c r="AC134" t="str">
        <f>'UniWorkforce Hourly Timesheet'!BV410</f>
        <v/>
      </c>
      <c r="AD134" t="str">
        <f>'UniWorkforce Hourly Timesheet'!BW410</f>
        <v/>
      </c>
      <c r="AE134" t="str">
        <f>'UniWorkforce Hourly Timesheet'!BX410</f>
        <v/>
      </c>
      <c r="AF134" t="str">
        <f>'UniWorkforce Hourly Timesheet'!BY410</f>
        <v/>
      </c>
      <c r="AG134" t="str">
        <f>'UniWorkforce Hourly Timesheet'!BZ410</f>
        <v/>
      </c>
      <c r="AH134" t="str">
        <f>'UniWorkforce Hourly Timesheet'!CA410</f>
        <v/>
      </c>
      <c r="AI134" t="str">
        <f>'UniWorkforce Hourly Timesheet'!CB410</f>
        <v/>
      </c>
      <c r="AJ134" t="str">
        <f>'UniWorkforce Hourly Timesheet'!CG410</f>
        <v/>
      </c>
      <c r="AK134" t="str">
        <f>'UniWorkforce Hourly Timesheet'!CH410</f>
        <v/>
      </c>
      <c r="AL134" t="str">
        <f>'UniWorkforce Hourly Timesheet'!CI410</f>
        <v/>
      </c>
    </row>
    <row r="135" spans="1:38" x14ac:dyDescent="0.2">
      <c r="A135" t="str">
        <f>IF(AND(E134="",E135=""),"",IF(E135="","&lt;EOD&gt;",TEXT('UniWorkforce Hourly Timesheet'!$Y$6,"0000000")))</f>
        <v/>
      </c>
      <c r="B135" t="str">
        <f>IF(E135="","",'UniWorkforce Hourly Timesheet'!$D$4)</f>
        <v/>
      </c>
      <c r="C135" t="str">
        <f>IF(E135="","",'UniWorkforce Hourly Timesheet'!$Y$4)</f>
        <v/>
      </c>
      <c r="D135" t="str">
        <f>IF(E135="","",'UniWorkforce Hourly Timesheet'!$X$113)</f>
        <v/>
      </c>
      <c r="E135" t="str">
        <f>'UniWorkforce Hourly Timesheet'!AX411</f>
        <v/>
      </c>
      <c r="F135" t="str">
        <f>'UniWorkforce Hourly Timesheet'!AY411</f>
        <v/>
      </c>
      <c r="G135" t="str">
        <f>'UniWorkforce Hourly Timesheet'!AZ411</f>
        <v/>
      </c>
      <c r="H135" t="str">
        <f>'UniWorkforce Hourly Timesheet'!BA411</f>
        <v/>
      </c>
      <c r="I135" t="str">
        <f>'UniWorkforce Hourly Timesheet'!BB411</f>
        <v/>
      </c>
      <c r="J135" t="str">
        <f>'UniWorkforce Hourly Timesheet'!BC411</f>
        <v/>
      </c>
      <c r="K135" t="str">
        <f>'UniWorkforce Hourly Timesheet'!BD411</f>
        <v/>
      </c>
      <c r="L135" t="str">
        <f>'UniWorkforce Hourly Timesheet'!BE411</f>
        <v/>
      </c>
      <c r="M135" t="str">
        <f>'UniWorkforce Hourly Timesheet'!BF411</f>
        <v/>
      </c>
      <c r="N135" t="str">
        <f>'UniWorkforce Hourly Timesheet'!BG411</f>
        <v/>
      </c>
      <c r="O135" t="str">
        <f>'UniWorkforce Hourly Timesheet'!BH411</f>
        <v/>
      </c>
      <c r="P135" t="str">
        <f>'UniWorkforce Hourly Timesheet'!BI411</f>
        <v/>
      </c>
      <c r="Q135" t="str">
        <f>'UniWorkforce Hourly Timesheet'!BJ411</f>
        <v/>
      </c>
      <c r="R135" t="str">
        <f>'UniWorkforce Hourly Timesheet'!BK411</f>
        <v/>
      </c>
      <c r="S135" t="str">
        <f>'UniWorkforce Hourly Timesheet'!BL411</f>
        <v/>
      </c>
      <c r="T135" t="str">
        <f>'UniWorkforce Hourly Timesheet'!BM411</f>
        <v/>
      </c>
      <c r="U135" t="str">
        <f>'UniWorkforce Hourly Timesheet'!BN411</f>
        <v/>
      </c>
      <c r="V135" t="str">
        <f>'UniWorkforce Hourly Timesheet'!BO411</f>
        <v/>
      </c>
      <c r="W135" t="str">
        <f>'UniWorkforce Hourly Timesheet'!BP411</f>
        <v/>
      </c>
      <c r="X135" t="str">
        <f>'UniWorkforce Hourly Timesheet'!BQ411</f>
        <v/>
      </c>
      <c r="Y135" t="str">
        <f>'UniWorkforce Hourly Timesheet'!BR411</f>
        <v/>
      </c>
      <c r="Z135" t="str">
        <f>'UniWorkforce Hourly Timesheet'!BS411</f>
        <v/>
      </c>
      <c r="AA135" t="str">
        <f>'UniWorkforce Hourly Timesheet'!BT411</f>
        <v/>
      </c>
      <c r="AB135" t="str">
        <f>'UniWorkforce Hourly Timesheet'!BU411</f>
        <v/>
      </c>
      <c r="AC135" t="str">
        <f>'UniWorkforce Hourly Timesheet'!BV411</f>
        <v/>
      </c>
      <c r="AD135" t="str">
        <f>'UniWorkforce Hourly Timesheet'!BW411</f>
        <v/>
      </c>
      <c r="AE135" t="str">
        <f>'UniWorkforce Hourly Timesheet'!BX411</f>
        <v/>
      </c>
      <c r="AF135" t="str">
        <f>'UniWorkforce Hourly Timesheet'!BY411</f>
        <v/>
      </c>
      <c r="AG135" t="str">
        <f>'UniWorkforce Hourly Timesheet'!BZ411</f>
        <v/>
      </c>
      <c r="AH135" t="str">
        <f>'UniWorkforce Hourly Timesheet'!CA411</f>
        <v/>
      </c>
      <c r="AI135" t="str">
        <f>'UniWorkforce Hourly Timesheet'!CB411</f>
        <v/>
      </c>
      <c r="AJ135" t="str">
        <f>'UniWorkforce Hourly Timesheet'!CG411</f>
        <v/>
      </c>
      <c r="AK135" t="str">
        <f>'UniWorkforce Hourly Timesheet'!CH411</f>
        <v/>
      </c>
      <c r="AL135" t="str">
        <f>'UniWorkforce Hourly Timesheet'!CI411</f>
        <v/>
      </c>
    </row>
    <row r="136" spans="1:38" x14ac:dyDescent="0.2">
      <c r="A136" t="str">
        <f>IF(AND(E135="",E136=""),"",IF(E136="","&lt;EOD&gt;",TEXT('UniWorkforce Hourly Timesheet'!$Y$6,"0000000")))</f>
        <v/>
      </c>
      <c r="B136" t="str">
        <f>IF(E136="","",'UniWorkforce Hourly Timesheet'!$D$4)</f>
        <v/>
      </c>
      <c r="C136" t="str">
        <f>IF(E136="","",'UniWorkforce Hourly Timesheet'!$Y$4)</f>
        <v/>
      </c>
      <c r="D136" t="str">
        <f>IF(E136="","",'UniWorkforce Hourly Timesheet'!$X$113)</f>
        <v/>
      </c>
      <c r="E136" t="str">
        <f>'UniWorkforce Hourly Timesheet'!AX412</f>
        <v/>
      </c>
      <c r="F136" t="str">
        <f>'UniWorkforce Hourly Timesheet'!AY412</f>
        <v/>
      </c>
      <c r="G136" t="str">
        <f>'UniWorkforce Hourly Timesheet'!AZ412</f>
        <v/>
      </c>
      <c r="H136" t="str">
        <f>'UniWorkforce Hourly Timesheet'!BA412</f>
        <v/>
      </c>
      <c r="I136" t="str">
        <f>'UniWorkforce Hourly Timesheet'!BB412</f>
        <v/>
      </c>
      <c r="J136" t="str">
        <f>'UniWorkforce Hourly Timesheet'!BC412</f>
        <v/>
      </c>
      <c r="K136" t="str">
        <f>'UniWorkforce Hourly Timesheet'!BD412</f>
        <v/>
      </c>
      <c r="L136" t="str">
        <f>'UniWorkforce Hourly Timesheet'!BE412</f>
        <v/>
      </c>
      <c r="M136" t="str">
        <f>'UniWorkforce Hourly Timesheet'!BF412</f>
        <v/>
      </c>
      <c r="N136" t="str">
        <f>'UniWorkforce Hourly Timesheet'!BG412</f>
        <v/>
      </c>
      <c r="O136" t="str">
        <f>'UniWorkforce Hourly Timesheet'!BH412</f>
        <v/>
      </c>
      <c r="P136" t="str">
        <f>'UniWorkforce Hourly Timesheet'!BI412</f>
        <v/>
      </c>
      <c r="Q136" t="str">
        <f>'UniWorkforce Hourly Timesheet'!BJ412</f>
        <v/>
      </c>
      <c r="R136" t="str">
        <f>'UniWorkforce Hourly Timesheet'!BK412</f>
        <v/>
      </c>
      <c r="S136" t="str">
        <f>'UniWorkforce Hourly Timesheet'!BL412</f>
        <v/>
      </c>
      <c r="T136" t="str">
        <f>'UniWorkforce Hourly Timesheet'!BM412</f>
        <v/>
      </c>
      <c r="U136" t="str">
        <f>'UniWorkforce Hourly Timesheet'!BN412</f>
        <v/>
      </c>
      <c r="V136" t="str">
        <f>'UniWorkforce Hourly Timesheet'!BO412</f>
        <v/>
      </c>
      <c r="W136" t="str">
        <f>'UniWorkforce Hourly Timesheet'!BP412</f>
        <v/>
      </c>
      <c r="X136" t="str">
        <f>'UniWorkforce Hourly Timesheet'!BQ412</f>
        <v/>
      </c>
      <c r="Y136" t="str">
        <f>'UniWorkforce Hourly Timesheet'!BR412</f>
        <v/>
      </c>
      <c r="Z136" t="str">
        <f>'UniWorkforce Hourly Timesheet'!BS412</f>
        <v/>
      </c>
      <c r="AA136" t="str">
        <f>'UniWorkforce Hourly Timesheet'!BT412</f>
        <v/>
      </c>
      <c r="AB136" t="str">
        <f>'UniWorkforce Hourly Timesheet'!BU412</f>
        <v/>
      </c>
      <c r="AC136" t="str">
        <f>'UniWorkforce Hourly Timesheet'!BV412</f>
        <v/>
      </c>
      <c r="AD136" t="str">
        <f>'UniWorkforce Hourly Timesheet'!BW412</f>
        <v/>
      </c>
      <c r="AE136" t="str">
        <f>'UniWorkforce Hourly Timesheet'!BX412</f>
        <v/>
      </c>
      <c r="AF136" t="str">
        <f>'UniWorkforce Hourly Timesheet'!BY412</f>
        <v/>
      </c>
      <c r="AG136" t="str">
        <f>'UniWorkforce Hourly Timesheet'!BZ412</f>
        <v/>
      </c>
      <c r="AH136" t="str">
        <f>'UniWorkforce Hourly Timesheet'!CA412</f>
        <v/>
      </c>
      <c r="AI136" t="str">
        <f>'UniWorkforce Hourly Timesheet'!CB412</f>
        <v/>
      </c>
      <c r="AJ136" t="str">
        <f>'UniWorkforce Hourly Timesheet'!CG412</f>
        <v/>
      </c>
      <c r="AK136" t="str">
        <f>'UniWorkforce Hourly Timesheet'!CH412</f>
        <v/>
      </c>
      <c r="AL136" t="str">
        <f>'UniWorkforce Hourly Timesheet'!CI412</f>
        <v/>
      </c>
    </row>
    <row r="137" spans="1:38" x14ac:dyDescent="0.2">
      <c r="A137" t="str">
        <f>IF(AND(E136="",E137=""),"",IF(E137="","&lt;EOD&gt;",TEXT('UniWorkforce Hourly Timesheet'!$Y$6,"0000000")))</f>
        <v/>
      </c>
      <c r="B137" t="str">
        <f>IF(E137="","",'UniWorkforce Hourly Timesheet'!$D$4)</f>
        <v/>
      </c>
      <c r="C137" t="str">
        <f>IF(E137="","",'UniWorkforce Hourly Timesheet'!$Y$4)</f>
        <v/>
      </c>
      <c r="D137" t="str">
        <f>IF(E137="","",'UniWorkforce Hourly Timesheet'!$X$113)</f>
        <v/>
      </c>
      <c r="E137" t="str">
        <f>'UniWorkforce Hourly Timesheet'!AX413</f>
        <v/>
      </c>
      <c r="F137" t="str">
        <f>'UniWorkforce Hourly Timesheet'!AY413</f>
        <v/>
      </c>
      <c r="G137" t="str">
        <f>'UniWorkforce Hourly Timesheet'!AZ413</f>
        <v/>
      </c>
      <c r="H137" t="str">
        <f>'UniWorkforce Hourly Timesheet'!BA413</f>
        <v/>
      </c>
      <c r="I137" t="str">
        <f>'UniWorkforce Hourly Timesheet'!BB413</f>
        <v/>
      </c>
      <c r="J137" t="str">
        <f>'UniWorkforce Hourly Timesheet'!BC413</f>
        <v/>
      </c>
      <c r="K137" t="str">
        <f>'UniWorkforce Hourly Timesheet'!BD413</f>
        <v/>
      </c>
      <c r="L137" t="str">
        <f>'UniWorkforce Hourly Timesheet'!BE413</f>
        <v/>
      </c>
      <c r="M137" t="str">
        <f>'UniWorkforce Hourly Timesheet'!BF413</f>
        <v/>
      </c>
      <c r="N137" t="str">
        <f>'UniWorkforce Hourly Timesheet'!BG413</f>
        <v/>
      </c>
      <c r="O137" t="str">
        <f>'UniWorkforce Hourly Timesheet'!BH413</f>
        <v/>
      </c>
      <c r="P137" t="str">
        <f>'UniWorkforce Hourly Timesheet'!BI413</f>
        <v/>
      </c>
      <c r="Q137" t="str">
        <f>'UniWorkforce Hourly Timesheet'!BJ413</f>
        <v/>
      </c>
      <c r="R137" t="str">
        <f>'UniWorkforce Hourly Timesheet'!BK413</f>
        <v/>
      </c>
      <c r="S137" t="str">
        <f>'UniWorkforce Hourly Timesheet'!BL413</f>
        <v/>
      </c>
      <c r="T137" t="str">
        <f>'UniWorkforce Hourly Timesheet'!BM413</f>
        <v/>
      </c>
      <c r="U137" t="str">
        <f>'UniWorkforce Hourly Timesheet'!BN413</f>
        <v/>
      </c>
      <c r="V137" t="str">
        <f>'UniWorkforce Hourly Timesheet'!BO413</f>
        <v/>
      </c>
      <c r="W137" t="str">
        <f>'UniWorkforce Hourly Timesheet'!BP413</f>
        <v/>
      </c>
      <c r="X137" t="str">
        <f>'UniWorkforce Hourly Timesheet'!BQ413</f>
        <v/>
      </c>
      <c r="Y137" t="str">
        <f>'UniWorkforce Hourly Timesheet'!BR413</f>
        <v/>
      </c>
      <c r="Z137" t="str">
        <f>'UniWorkforce Hourly Timesheet'!BS413</f>
        <v/>
      </c>
      <c r="AA137" t="str">
        <f>'UniWorkforce Hourly Timesheet'!BT413</f>
        <v/>
      </c>
      <c r="AB137" t="str">
        <f>'UniWorkforce Hourly Timesheet'!BU413</f>
        <v/>
      </c>
      <c r="AC137" t="str">
        <f>'UniWorkforce Hourly Timesheet'!BV413</f>
        <v/>
      </c>
      <c r="AD137" t="str">
        <f>'UniWorkforce Hourly Timesheet'!BW413</f>
        <v/>
      </c>
      <c r="AE137" t="str">
        <f>'UniWorkforce Hourly Timesheet'!BX413</f>
        <v/>
      </c>
      <c r="AF137" t="str">
        <f>'UniWorkforce Hourly Timesheet'!BY413</f>
        <v/>
      </c>
      <c r="AG137" t="str">
        <f>'UniWorkforce Hourly Timesheet'!BZ413</f>
        <v/>
      </c>
      <c r="AH137" t="str">
        <f>'UniWorkforce Hourly Timesheet'!CA413</f>
        <v/>
      </c>
      <c r="AI137" t="str">
        <f>'UniWorkforce Hourly Timesheet'!CB413</f>
        <v/>
      </c>
      <c r="AJ137" t="str">
        <f>'UniWorkforce Hourly Timesheet'!CG413</f>
        <v/>
      </c>
      <c r="AK137" t="str">
        <f>'UniWorkforce Hourly Timesheet'!CH413</f>
        <v/>
      </c>
      <c r="AL137" t="str">
        <f>'UniWorkforce Hourly Timesheet'!CI413</f>
        <v/>
      </c>
    </row>
    <row r="138" spans="1:38" x14ac:dyDescent="0.2">
      <c r="A138" t="str">
        <f>IF(AND(E137="",E138=""),"",IF(E138="","&lt;EOD&gt;",TEXT('UniWorkforce Hourly Timesheet'!$Y$6,"0000000")))</f>
        <v/>
      </c>
      <c r="B138" t="str">
        <f>IF(E138="","",'UniWorkforce Hourly Timesheet'!$D$4)</f>
        <v/>
      </c>
      <c r="C138" t="str">
        <f>IF(E138="","",'UniWorkforce Hourly Timesheet'!$Y$4)</f>
        <v/>
      </c>
      <c r="D138" t="str">
        <f>IF(E138="","",'UniWorkforce Hourly Timesheet'!$X$113)</f>
        <v/>
      </c>
      <c r="E138" t="str">
        <f>'UniWorkforce Hourly Timesheet'!AX414</f>
        <v/>
      </c>
      <c r="F138" t="str">
        <f>'UniWorkforce Hourly Timesheet'!AY414</f>
        <v/>
      </c>
      <c r="G138" t="str">
        <f>'UniWorkforce Hourly Timesheet'!AZ414</f>
        <v/>
      </c>
      <c r="H138" t="str">
        <f>'UniWorkforce Hourly Timesheet'!BA414</f>
        <v/>
      </c>
      <c r="I138" t="str">
        <f>'UniWorkforce Hourly Timesheet'!BB414</f>
        <v/>
      </c>
      <c r="J138" t="str">
        <f>'UniWorkforce Hourly Timesheet'!BC414</f>
        <v/>
      </c>
      <c r="K138" t="str">
        <f>'UniWorkforce Hourly Timesheet'!BD414</f>
        <v/>
      </c>
      <c r="L138" t="str">
        <f>'UniWorkforce Hourly Timesheet'!BE414</f>
        <v/>
      </c>
      <c r="M138" t="str">
        <f>'UniWorkforce Hourly Timesheet'!BF414</f>
        <v/>
      </c>
      <c r="N138" t="str">
        <f>'UniWorkforce Hourly Timesheet'!BG414</f>
        <v/>
      </c>
      <c r="O138" t="str">
        <f>'UniWorkforce Hourly Timesheet'!BH414</f>
        <v/>
      </c>
      <c r="P138" t="str">
        <f>'UniWorkforce Hourly Timesheet'!BI414</f>
        <v/>
      </c>
      <c r="Q138" t="str">
        <f>'UniWorkforce Hourly Timesheet'!BJ414</f>
        <v/>
      </c>
      <c r="R138" t="str">
        <f>'UniWorkforce Hourly Timesheet'!BK414</f>
        <v/>
      </c>
      <c r="S138" t="str">
        <f>'UniWorkforce Hourly Timesheet'!BL414</f>
        <v/>
      </c>
      <c r="T138" t="str">
        <f>'UniWorkforce Hourly Timesheet'!BM414</f>
        <v/>
      </c>
      <c r="U138" t="str">
        <f>'UniWorkforce Hourly Timesheet'!BN414</f>
        <v/>
      </c>
      <c r="V138" t="str">
        <f>'UniWorkforce Hourly Timesheet'!BO414</f>
        <v/>
      </c>
      <c r="W138" t="str">
        <f>'UniWorkforce Hourly Timesheet'!BP414</f>
        <v/>
      </c>
      <c r="X138" t="str">
        <f>'UniWorkforce Hourly Timesheet'!BQ414</f>
        <v/>
      </c>
      <c r="Y138" t="str">
        <f>'UniWorkforce Hourly Timesheet'!BR414</f>
        <v/>
      </c>
      <c r="Z138" t="str">
        <f>'UniWorkforce Hourly Timesheet'!BS414</f>
        <v/>
      </c>
      <c r="AA138" t="str">
        <f>'UniWorkforce Hourly Timesheet'!BT414</f>
        <v/>
      </c>
      <c r="AB138" t="str">
        <f>'UniWorkforce Hourly Timesheet'!BU414</f>
        <v/>
      </c>
      <c r="AC138" t="str">
        <f>'UniWorkforce Hourly Timesheet'!BV414</f>
        <v/>
      </c>
      <c r="AD138" t="str">
        <f>'UniWorkforce Hourly Timesheet'!BW414</f>
        <v/>
      </c>
      <c r="AE138" t="str">
        <f>'UniWorkforce Hourly Timesheet'!BX414</f>
        <v/>
      </c>
      <c r="AF138" t="str">
        <f>'UniWorkforce Hourly Timesheet'!BY414</f>
        <v/>
      </c>
      <c r="AG138" t="str">
        <f>'UniWorkforce Hourly Timesheet'!BZ414</f>
        <v/>
      </c>
      <c r="AH138" t="str">
        <f>'UniWorkforce Hourly Timesheet'!CA414</f>
        <v/>
      </c>
      <c r="AI138" t="str">
        <f>'UniWorkforce Hourly Timesheet'!CB414</f>
        <v/>
      </c>
      <c r="AJ138" t="str">
        <f>'UniWorkforce Hourly Timesheet'!CG414</f>
        <v/>
      </c>
      <c r="AK138" t="str">
        <f>'UniWorkforce Hourly Timesheet'!CH414</f>
        <v/>
      </c>
      <c r="AL138" t="str">
        <f>'UniWorkforce Hourly Timesheet'!CI414</f>
        <v/>
      </c>
    </row>
    <row r="139" spans="1:38" x14ac:dyDescent="0.2">
      <c r="A139" t="str">
        <f>IF(AND(E138="",E139=""),"",IF(E139="","&lt;EOD&gt;",TEXT('UniWorkforce Hourly Timesheet'!$Y$6,"0000000")))</f>
        <v/>
      </c>
      <c r="B139" t="str">
        <f>IF(E139="","",'UniWorkforce Hourly Timesheet'!$D$4)</f>
        <v/>
      </c>
      <c r="C139" t="str">
        <f>IF(E139="","",'UniWorkforce Hourly Timesheet'!$Y$4)</f>
        <v/>
      </c>
      <c r="D139" t="str">
        <f>IF(E139="","",'UniWorkforce Hourly Timesheet'!$X$113)</f>
        <v/>
      </c>
      <c r="E139" t="str">
        <f>'UniWorkforce Hourly Timesheet'!AX415</f>
        <v/>
      </c>
      <c r="F139" t="str">
        <f>'UniWorkforce Hourly Timesheet'!AY415</f>
        <v/>
      </c>
      <c r="G139" t="str">
        <f>'UniWorkforce Hourly Timesheet'!AZ415</f>
        <v/>
      </c>
      <c r="H139" t="str">
        <f>'UniWorkforce Hourly Timesheet'!BA415</f>
        <v/>
      </c>
      <c r="I139" t="str">
        <f>'UniWorkforce Hourly Timesheet'!BB415</f>
        <v/>
      </c>
      <c r="J139" t="str">
        <f>'UniWorkforce Hourly Timesheet'!BC415</f>
        <v/>
      </c>
      <c r="K139" t="str">
        <f>'UniWorkforce Hourly Timesheet'!BD415</f>
        <v/>
      </c>
      <c r="L139" t="str">
        <f>'UniWorkforce Hourly Timesheet'!BE415</f>
        <v/>
      </c>
      <c r="M139" t="str">
        <f>'UniWorkforce Hourly Timesheet'!BF415</f>
        <v/>
      </c>
      <c r="N139" t="str">
        <f>'UniWorkforce Hourly Timesheet'!BG415</f>
        <v/>
      </c>
      <c r="O139" t="str">
        <f>'UniWorkforce Hourly Timesheet'!BH415</f>
        <v/>
      </c>
      <c r="P139" t="str">
        <f>'UniWorkforce Hourly Timesheet'!BI415</f>
        <v/>
      </c>
      <c r="Q139" t="str">
        <f>'UniWorkforce Hourly Timesheet'!BJ415</f>
        <v/>
      </c>
      <c r="R139" t="str">
        <f>'UniWorkforce Hourly Timesheet'!BK415</f>
        <v/>
      </c>
      <c r="S139" t="str">
        <f>'UniWorkforce Hourly Timesheet'!BL415</f>
        <v/>
      </c>
      <c r="T139" t="str">
        <f>'UniWorkforce Hourly Timesheet'!BM415</f>
        <v/>
      </c>
      <c r="U139" t="str">
        <f>'UniWorkforce Hourly Timesheet'!BN415</f>
        <v/>
      </c>
      <c r="V139" t="str">
        <f>'UniWorkforce Hourly Timesheet'!BO415</f>
        <v/>
      </c>
      <c r="W139" t="str">
        <f>'UniWorkforce Hourly Timesheet'!BP415</f>
        <v/>
      </c>
      <c r="X139" t="str">
        <f>'UniWorkforce Hourly Timesheet'!BQ415</f>
        <v/>
      </c>
      <c r="Y139" t="str">
        <f>'UniWorkforce Hourly Timesheet'!BR415</f>
        <v/>
      </c>
      <c r="Z139" t="str">
        <f>'UniWorkforce Hourly Timesheet'!BS415</f>
        <v/>
      </c>
      <c r="AA139" t="str">
        <f>'UniWorkforce Hourly Timesheet'!BT415</f>
        <v/>
      </c>
      <c r="AB139" t="str">
        <f>'UniWorkforce Hourly Timesheet'!BU415</f>
        <v/>
      </c>
      <c r="AC139" t="str">
        <f>'UniWorkforce Hourly Timesheet'!BV415</f>
        <v/>
      </c>
      <c r="AD139" t="str">
        <f>'UniWorkforce Hourly Timesheet'!BW415</f>
        <v/>
      </c>
      <c r="AE139" t="str">
        <f>'UniWorkforce Hourly Timesheet'!BX415</f>
        <v/>
      </c>
      <c r="AF139" t="str">
        <f>'UniWorkforce Hourly Timesheet'!BY415</f>
        <v/>
      </c>
      <c r="AG139" t="str">
        <f>'UniWorkforce Hourly Timesheet'!BZ415</f>
        <v/>
      </c>
      <c r="AH139" t="str">
        <f>'UniWorkforce Hourly Timesheet'!CA415</f>
        <v/>
      </c>
      <c r="AI139" t="str">
        <f>'UniWorkforce Hourly Timesheet'!CB415</f>
        <v/>
      </c>
      <c r="AJ139" t="str">
        <f>'UniWorkforce Hourly Timesheet'!CG415</f>
        <v/>
      </c>
      <c r="AK139" t="str">
        <f>'UniWorkforce Hourly Timesheet'!CH415</f>
        <v/>
      </c>
      <c r="AL139" t="str">
        <f>'UniWorkforce Hourly Timesheet'!CI415</f>
        <v/>
      </c>
    </row>
    <row r="140" spans="1:38" x14ac:dyDescent="0.2">
      <c r="A140" t="str">
        <f>IF(AND(E139="",E140=""),"",IF(E140="","&lt;EOD&gt;",TEXT('UniWorkforce Hourly Timesheet'!$Y$6,"0000000")))</f>
        <v/>
      </c>
      <c r="B140" t="str">
        <f>IF(E140="","",'UniWorkforce Hourly Timesheet'!$D$4)</f>
        <v/>
      </c>
      <c r="C140" t="str">
        <f>IF(E140="","",'UniWorkforce Hourly Timesheet'!$Y$4)</f>
        <v/>
      </c>
      <c r="D140" t="str">
        <f>IF(E140="","",'UniWorkforce Hourly Timesheet'!$X$113)</f>
        <v/>
      </c>
      <c r="E140" t="str">
        <f>'UniWorkforce Hourly Timesheet'!AX416</f>
        <v/>
      </c>
      <c r="F140" t="str">
        <f>'UniWorkforce Hourly Timesheet'!AY416</f>
        <v/>
      </c>
      <c r="G140" t="str">
        <f>'UniWorkforce Hourly Timesheet'!AZ416</f>
        <v/>
      </c>
      <c r="H140" t="str">
        <f>'UniWorkforce Hourly Timesheet'!BA416</f>
        <v/>
      </c>
      <c r="I140" t="str">
        <f>'UniWorkforce Hourly Timesheet'!BB416</f>
        <v/>
      </c>
      <c r="J140" t="str">
        <f>'UniWorkforce Hourly Timesheet'!BC416</f>
        <v/>
      </c>
      <c r="K140" t="str">
        <f>'UniWorkforce Hourly Timesheet'!BD416</f>
        <v/>
      </c>
      <c r="L140" t="str">
        <f>'UniWorkforce Hourly Timesheet'!BE416</f>
        <v/>
      </c>
      <c r="M140" t="str">
        <f>'UniWorkforce Hourly Timesheet'!BF416</f>
        <v/>
      </c>
      <c r="N140" t="str">
        <f>'UniWorkforce Hourly Timesheet'!BG416</f>
        <v/>
      </c>
      <c r="O140" t="str">
        <f>'UniWorkforce Hourly Timesheet'!BH416</f>
        <v/>
      </c>
      <c r="P140" t="str">
        <f>'UniWorkforce Hourly Timesheet'!BI416</f>
        <v/>
      </c>
      <c r="Q140" t="str">
        <f>'UniWorkforce Hourly Timesheet'!BJ416</f>
        <v/>
      </c>
      <c r="R140" t="str">
        <f>'UniWorkforce Hourly Timesheet'!BK416</f>
        <v/>
      </c>
      <c r="S140" t="str">
        <f>'UniWorkforce Hourly Timesheet'!BL416</f>
        <v/>
      </c>
      <c r="T140" t="str">
        <f>'UniWorkforce Hourly Timesheet'!BM416</f>
        <v/>
      </c>
      <c r="U140" t="str">
        <f>'UniWorkforce Hourly Timesheet'!BN416</f>
        <v/>
      </c>
      <c r="V140" t="str">
        <f>'UniWorkforce Hourly Timesheet'!BO416</f>
        <v/>
      </c>
      <c r="W140" t="str">
        <f>'UniWorkforce Hourly Timesheet'!BP416</f>
        <v/>
      </c>
      <c r="X140" t="str">
        <f>'UniWorkforce Hourly Timesheet'!BQ416</f>
        <v/>
      </c>
      <c r="Y140" t="str">
        <f>'UniWorkforce Hourly Timesheet'!BR416</f>
        <v/>
      </c>
      <c r="Z140" t="str">
        <f>'UniWorkforce Hourly Timesheet'!BS416</f>
        <v/>
      </c>
      <c r="AA140" t="str">
        <f>'UniWorkforce Hourly Timesheet'!BT416</f>
        <v/>
      </c>
      <c r="AB140" t="str">
        <f>'UniWorkforce Hourly Timesheet'!BU416</f>
        <v/>
      </c>
      <c r="AC140" t="str">
        <f>'UniWorkforce Hourly Timesheet'!BV416</f>
        <v/>
      </c>
      <c r="AD140" t="str">
        <f>'UniWorkforce Hourly Timesheet'!BW416</f>
        <v/>
      </c>
      <c r="AE140" t="str">
        <f>'UniWorkforce Hourly Timesheet'!BX416</f>
        <v/>
      </c>
      <c r="AF140" t="str">
        <f>'UniWorkforce Hourly Timesheet'!BY416</f>
        <v/>
      </c>
      <c r="AG140" t="str">
        <f>'UniWorkforce Hourly Timesheet'!BZ416</f>
        <v/>
      </c>
      <c r="AH140" t="str">
        <f>'UniWorkforce Hourly Timesheet'!CA416</f>
        <v/>
      </c>
      <c r="AI140" t="str">
        <f>'UniWorkforce Hourly Timesheet'!CB416</f>
        <v/>
      </c>
      <c r="AJ140" t="str">
        <f>'UniWorkforce Hourly Timesheet'!CG416</f>
        <v/>
      </c>
      <c r="AK140" t="str">
        <f>'UniWorkforce Hourly Timesheet'!CH416</f>
        <v/>
      </c>
      <c r="AL140" t="str">
        <f>'UniWorkforce Hourly Timesheet'!CI416</f>
        <v/>
      </c>
    </row>
    <row r="141" spans="1:38" x14ac:dyDescent="0.2">
      <c r="A141" t="str">
        <f>IF(AND(E140="",E141=""),"",IF(E141="","&lt;EOD&gt;",TEXT('UniWorkforce Hourly Timesheet'!$Y$6,"0000000")))</f>
        <v/>
      </c>
      <c r="B141" t="str">
        <f>IF(E141="","",'UniWorkforce Hourly Timesheet'!$D$4)</f>
        <v/>
      </c>
      <c r="C141" t="str">
        <f>IF(E141="","",'UniWorkforce Hourly Timesheet'!$Y$4)</f>
        <v/>
      </c>
      <c r="D141" t="str">
        <f>IF(E141="","",'UniWorkforce Hourly Timesheet'!$X$113)</f>
        <v/>
      </c>
      <c r="E141" t="str">
        <f>'UniWorkforce Hourly Timesheet'!AX417</f>
        <v/>
      </c>
      <c r="F141" t="str">
        <f>'UniWorkforce Hourly Timesheet'!AY417</f>
        <v/>
      </c>
      <c r="G141" t="str">
        <f>'UniWorkforce Hourly Timesheet'!AZ417</f>
        <v/>
      </c>
      <c r="H141" t="str">
        <f>'UniWorkforce Hourly Timesheet'!BA417</f>
        <v/>
      </c>
      <c r="I141" t="str">
        <f>'UniWorkforce Hourly Timesheet'!BB417</f>
        <v/>
      </c>
      <c r="J141" t="str">
        <f>'UniWorkforce Hourly Timesheet'!BC417</f>
        <v/>
      </c>
      <c r="K141" t="str">
        <f>'UniWorkforce Hourly Timesheet'!BD417</f>
        <v/>
      </c>
      <c r="L141" t="str">
        <f>'UniWorkforce Hourly Timesheet'!BE417</f>
        <v/>
      </c>
      <c r="M141" t="str">
        <f>'UniWorkforce Hourly Timesheet'!BF417</f>
        <v/>
      </c>
      <c r="N141" t="str">
        <f>'UniWorkforce Hourly Timesheet'!BG417</f>
        <v/>
      </c>
      <c r="O141" t="str">
        <f>'UniWorkforce Hourly Timesheet'!BH417</f>
        <v/>
      </c>
      <c r="P141" t="str">
        <f>'UniWorkforce Hourly Timesheet'!BI417</f>
        <v/>
      </c>
      <c r="Q141" t="str">
        <f>'UniWorkforce Hourly Timesheet'!BJ417</f>
        <v/>
      </c>
      <c r="R141" t="str">
        <f>'UniWorkforce Hourly Timesheet'!BK417</f>
        <v/>
      </c>
      <c r="S141" t="str">
        <f>'UniWorkforce Hourly Timesheet'!BL417</f>
        <v/>
      </c>
      <c r="T141" t="str">
        <f>'UniWorkforce Hourly Timesheet'!BM417</f>
        <v/>
      </c>
      <c r="U141" t="str">
        <f>'UniWorkforce Hourly Timesheet'!BN417</f>
        <v/>
      </c>
      <c r="V141" t="str">
        <f>'UniWorkforce Hourly Timesheet'!BO417</f>
        <v/>
      </c>
      <c r="W141" t="str">
        <f>'UniWorkforce Hourly Timesheet'!BP417</f>
        <v/>
      </c>
      <c r="X141" t="str">
        <f>'UniWorkforce Hourly Timesheet'!BQ417</f>
        <v/>
      </c>
      <c r="Y141" t="str">
        <f>'UniWorkforce Hourly Timesheet'!BR417</f>
        <v/>
      </c>
      <c r="Z141" t="str">
        <f>'UniWorkforce Hourly Timesheet'!BS417</f>
        <v/>
      </c>
      <c r="AA141" t="str">
        <f>'UniWorkforce Hourly Timesheet'!BT417</f>
        <v/>
      </c>
      <c r="AB141" t="str">
        <f>'UniWorkforce Hourly Timesheet'!BU417</f>
        <v/>
      </c>
      <c r="AC141" t="str">
        <f>'UniWorkforce Hourly Timesheet'!BV417</f>
        <v/>
      </c>
      <c r="AD141" t="str">
        <f>'UniWorkforce Hourly Timesheet'!BW417</f>
        <v/>
      </c>
      <c r="AE141" t="str">
        <f>'UniWorkforce Hourly Timesheet'!BX417</f>
        <v/>
      </c>
      <c r="AF141" t="str">
        <f>'UniWorkforce Hourly Timesheet'!BY417</f>
        <v/>
      </c>
      <c r="AG141" t="str">
        <f>'UniWorkforce Hourly Timesheet'!BZ417</f>
        <v/>
      </c>
      <c r="AH141" t="str">
        <f>'UniWorkforce Hourly Timesheet'!CA417</f>
        <v/>
      </c>
      <c r="AI141" t="str">
        <f>'UniWorkforce Hourly Timesheet'!CB417</f>
        <v/>
      </c>
      <c r="AJ141" t="str">
        <f>'UniWorkforce Hourly Timesheet'!CG417</f>
        <v/>
      </c>
      <c r="AK141" t="str">
        <f>'UniWorkforce Hourly Timesheet'!CH417</f>
        <v/>
      </c>
      <c r="AL141" t="str">
        <f>'UniWorkforce Hourly Timesheet'!CI417</f>
        <v/>
      </c>
    </row>
    <row r="142" spans="1:38" x14ac:dyDescent="0.2">
      <c r="A142" t="str">
        <f>IF(AND(E141="",E142=""),"",IF(E142="","&lt;EOD&gt;",TEXT('UniWorkforce Hourly Timesheet'!$Y$6,"0000000")))</f>
        <v/>
      </c>
      <c r="B142" t="str">
        <f>IF(E142="","",'UniWorkforce Hourly Timesheet'!$D$4)</f>
        <v/>
      </c>
      <c r="C142" t="str">
        <f>IF(E142="","",'UniWorkforce Hourly Timesheet'!$Y$4)</f>
        <v/>
      </c>
      <c r="D142" t="str">
        <f>IF(E142="","",'UniWorkforce Hourly Timesheet'!$X$113)</f>
        <v/>
      </c>
      <c r="E142" t="str">
        <f>'UniWorkforce Hourly Timesheet'!AX418</f>
        <v/>
      </c>
      <c r="F142" t="str">
        <f>'UniWorkforce Hourly Timesheet'!AY418</f>
        <v/>
      </c>
      <c r="G142" t="str">
        <f>'UniWorkforce Hourly Timesheet'!AZ418</f>
        <v/>
      </c>
      <c r="H142" t="str">
        <f>'UniWorkforce Hourly Timesheet'!BA418</f>
        <v/>
      </c>
      <c r="I142" t="str">
        <f>'UniWorkforce Hourly Timesheet'!BB418</f>
        <v/>
      </c>
      <c r="J142" t="str">
        <f>'UniWorkforce Hourly Timesheet'!BC418</f>
        <v/>
      </c>
      <c r="K142" t="str">
        <f>'UniWorkforce Hourly Timesheet'!BD418</f>
        <v/>
      </c>
      <c r="L142" t="str">
        <f>'UniWorkforce Hourly Timesheet'!BE418</f>
        <v/>
      </c>
      <c r="M142" t="str">
        <f>'UniWorkforce Hourly Timesheet'!BF418</f>
        <v/>
      </c>
      <c r="N142" t="str">
        <f>'UniWorkforce Hourly Timesheet'!BG418</f>
        <v/>
      </c>
      <c r="O142" t="str">
        <f>'UniWorkforce Hourly Timesheet'!BH418</f>
        <v/>
      </c>
      <c r="P142" t="str">
        <f>'UniWorkforce Hourly Timesheet'!BI418</f>
        <v/>
      </c>
      <c r="Q142" t="str">
        <f>'UniWorkforce Hourly Timesheet'!BJ418</f>
        <v/>
      </c>
      <c r="R142" t="str">
        <f>'UniWorkforce Hourly Timesheet'!BK418</f>
        <v/>
      </c>
      <c r="S142" t="str">
        <f>'UniWorkforce Hourly Timesheet'!BL418</f>
        <v/>
      </c>
      <c r="T142" t="str">
        <f>'UniWorkforce Hourly Timesheet'!BM418</f>
        <v/>
      </c>
      <c r="U142" t="str">
        <f>'UniWorkforce Hourly Timesheet'!BN418</f>
        <v/>
      </c>
      <c r="V142" t="str">
        <f>'UniWorkforce Hourly Timesheet'!BO418</f>
        <v/>
      </c>
      <c r="W142" t="str">
        <f>'UniWorkforce Hourly Timesheet'!BP418</f>
        <v/>
      </c>
      <c r="X142" t="str">
        <f>'UniWorkforce Hourly Timesheet'!BQ418</f>
        <v/>
      </c>
      <c r="Y142" t="str">
        <f>'UniWorkforce Hourly Timesheet'!BR418</f>
        <v/>
      </c>
      <c r="Z142" t="str">
        <f>'UniWorkforce Hourly Timesheet'!BS418</f>
        <v/>
      </c>
      <c r="AA142" t="str">
        <f>'UniWorkforce Hourly Timesheet'!BT418</f>
        <v/>
      </c>
      <c r="AB142" t="str">
        <f>'UniWorkforce Hourly Timesheet'!BU418</f>
        <v/>
      </c>
      <c r="AC142" t="str">
        <f>'UniWorkforce Hourly Timesheet'!BV418</f>
        <v/>
      </c>
      <c r="AD142" t="str">
        <f>'UniWorkforce Hourly Timesheet'!BW418</f>
        <v/>
      </c>
      <c r="AE142" t="str">
        <f>'UniWorkforce Hourly Timesheet'!BX418</f>
        <v/>
      </c>
      <c r="AF142" t="str">
        <f>'UniWorkforce Hourly Timesheet'!BY418</f>
        <v/>
      </c>
      <c r="AG142" t="str">
        <f>'UniWorkforce Hourly Timesheet'!BZ418</f>
        <v/>
      </c>
      <c r="AH142" t="str">
        <f>'UniWorkforce Hourly Timesheet'!CA418</f>
        <v/>
      </c>
      <c r="AI142" t="str">
        <f>'UniWorkforce Hourly Timesheet'!CB418</f>
        <v/>
      </c>
      <c r="AJ142" t="str">
        <f>'UniWorkforce Hourly Timesheet'!CG418</f>
        <v/>
      </c>
      <c r="AK142" t="str">
        <f>'UniWorkforce Hourly Timesheet'!CH418</f>
        <v/>
      </c>
      <c r="AL142" t="str">
        <f>'UniWorkforce Hourly Timesheet'!CI418</f>
        <v/>
      </c>
    </row>
    <row r="143" spans="1:38" x14ac:dyDescent="0.2">
      <c r="A143" t="str">
        <f>IF(AND(E142="",E143=""),"",IF(E143="","&lt;EOD&gt;",TEXT('UniWorkforce Hourly Timesheet'!$Y$6,"0000000")))</f>
        <v/>
      </c>
      <c r="B143" t="str">
        <f>IF(E143="","",'UniWorkforce Hourly Timesheet'!$D$4)</f>
        <v/>
      </c>
      <c r="C143" t="str">
        <f>IF(E143="","",'UniWorkforce Hourly Timesheet'!$Y$4)</f>
        <v/>
      </c>
      <c r="D143" t="str">
        <f>IF(E143="","",'UniWorkforce Hourly Timesheet'!$X$113)</f>
        <v/>
      </c>
      <c r="E143" t="str">
        <f>'UniWorkforce Hourly Timesheet'!AX419</f>
        <v/>
      </c>
      <c r="F143" t="str">
        <f>'UniWorkforce Hourly Timesheet'!AY419</f>
        <v/>
      </c>
      <c r="G143" t="str">
        <f>'UniWorkforce Hourly Timesheet'!AZ419</f>
        <v/>
      </c>
      <c r="H143" t="str">
        <f>'UniWorkforce Hourly Timesheet'!BA419</f>
        <v/>
      </c>
      <c r="I143" t="str">
        <f>'UniWorkforce Hourly Timesheet'!BB419</f>
        <v/>
      </c>
      <c r="J143" t="str">
        <f>'UniWorkforce Hourly Timesheet'!BC419</f>
        <v/>
      </c>
      <c r="K143" t="str">
        <f>'UniWorkforce Hourly Timesheet'!BD419</f>
        <v/>
      </c>
      <c r="L143" t="str">
        <f>'UniWorkforce Hourly Timesheet'!BE419</f>
        <v/>
      </c>
      <c r="M143" t="str">
        <f>'UniWorkforce Hourly Timesheet'!BF419</f>
        <v/>
      </c>
      <c r="N143" t="str">
        <f>'UniWorkforce Hourly Timesheet'!BG419</f>
        <v/>
      </c>
      <c r="O143" t="str">
        <f>'UniWorkforce Hourly Timesheet'!BH419</f>
        <v/>
      </c>
      <c r="P143" t="str">
        <f>'UniWorkforce Hourly Timesheet'!BI419</f>
        <v/>
      </c>
      <c r="Q143" t="str">
        <f>'UniWorkforce Hourly Timesheet'!BJ419</f>
        <v/>
      </c>
      <c r="R143" t="str">
        <f>'UniWorkforce Hourly Timesheet'!BK419</f>
        <v/>
      </c>
      <c r="S143" t="str">
        <f>'UniWorkforce Hourly Timesheet'!BL419</f>
        <v/>
      </c>
      <c r="T143" t="str">
        <f>'UniWorkforce Hourly Timesheet'!BM419</f>
        <v/>
      </c>
      <c r="U143" t="str">
        <f>'UniWorkforce Hourly Timesheet'!BN419</f>
        <v/>
      </c>
      <c r="V143" t="str">
        <f>'UniWorkforce Hourly Timesheet'!BO419</f>
        <v/>
      </c>
      <c r="W143" t="str">
        <f>'UniWorkforce Hourly Timesheet'!BP419</f>
        <v/>
      </c>
      <c r="X143" t="str">
        <f>'UniWorkforce Hourly Timesheet'!BQ419</f>
        <v/>
      </c>
      <c r="Y143" t="str">
        <f>'UniWorkforce Hourly Timesheet'!BR419</f>
        <v/>
      </c>
      <c r="Z143" t="str">
        <f>'UniWorkforce Hourly Timesheet'!BS419</f>
        <v/>
      </c>
      <c r="AA143" t="str">
        <f>'UniWorkforce Hourly Timesheet'!BT419</f>
        <v/>
      </c>
      <c r="AB143" t="str">
        <f>'UniWorkforce Hourly Timesheet'!BU419</f>
        <v/>
      </c>
      <c r="AC143" t="str">
        <f>'UniWorkforce Hourly Timesheet'!BV419</f>
        <v/>
      </c>
      <c r="AD143" t="str">
        <f>'UniWorkforce Hourly Timesheet'!BW419</f>
        <v/>
      </c>
      <c r="AE143" t="str">
        <f>'UniWorkforce Hourly Timesheet'!BX419</f>
        <v/>
      </c>
      <c r="AF143" t="str">
        <f>'UniWorkforce Hourly Timesheet'!BY419</f>
        <v/>
      </c>
      <c r="AG143" t="str">
        <f>'UniWorkforce Hourly Timesheet'!BZ419</f>
        <v/>
      </c>
      <c r="AH143" t="str">
        <f>'UniWorkforce Hourly Timesheet'!CA419</f>
        <v/>
      </c>
      <c r="AI143" t="str">
        <f>'UniWorkforce Hourly Timesheet'!CB419</f>
        <v/>
      </c>
      <c r="AJ143" t="str">
        <f>'UniWorkforce Hourly Timesheet'!CG419</f>
        <v/>
      </c>
      <c r="AK143" t="str">
        <f>'UniWorkforce Hourly Timesheet'!CH419</f>
        <v/>
      </c>
      <c r="AL143" t="str">
        <f>'UniWorkforce Hourly Timesheet'!CI419</f>
        <v/>
      </c>
    </row>
    <row r="144" spans="1:38" x14ac:dyDescent="0.2">
      <c r="A144" t="str">
        <f>IF(AND(E143="",E144=""),"",IF(E144="","&lt;EOD&gt;",TEXT('UniWorkforce Hourly Timesheet'!$Y$6,"0000000")))</f>
        <v/>
      </c>
      <c r="B144" t="str">
        <f>IF(E144="","",'UniWorkforce Hourly Timesheet'!$D$4)</f>
        <v/>
      </c>
      <c r="C144" t="str">
        <f>IF(E144="","",'UniWorkforce Hourly Timesheet'!$Y$4)</f>
        <v/>
      </c>
      <c r="D144" t="str">
        <f>IF(E144="","",'UniWorkforce Hourly Timesheet'!$X$113)</f>
        <v/>
      </c>
      <c r="E144" t="str">
        <f>'UniWorkforce Hourly Timesheet'!AX420</f>
        <v/>
      </c>
      <c r="F144" t="str">
        <f>'UniWorkforce Hourly Timesheet'!AY420</f>
        <v/>
      </c>
      <c r="G144" t="str">
        <f>'UniWorkforce Hourly Timesheet'!AZ420</f>
        <v/>
      </c>
      <c r="H144" t="str">
        <f>'UniWorkforce Hourly Timesheet'!BA420</f>
        <v/>
      </c>
      <c r="I144" t="str">
        <f>'UniWorkforce Hourly Timesheet'!BB420</f>
        <v/>
      </c>
      <c r="J144" t="str">
        <f>'UniWorkforce Hourly Timesheet'!BC420</f>
        <v/>
      </c>
      <c r="K144" t="str">
        <f>'UniWorkforce Hourly Timesheet'!BD420</f>
        <v/>
      </c>
      <c r="L144" t="str">
        <f>'UniWorkforce Hourly Timesheet'!BE420</f>
        <v/>
      </c>
      <c r="M144" t="str">
        <f>'UniWorkforce Hourly Timesheet'!BF420</f>
        <v/>
      </c>
      <c r="N144" t="str">
        <f>'UniWorkforce Hourly Timesheet'!BG420</f>
        <v/>
      </c>
      <c r="O144" t="str">
        <f>'UniWorkforce Hourly Timesheet'!BH420</f>
        <v/>
      </c>
      <c r="P144" t="str">
        <f>'UniWorkforce Hourly Timesheet'!BI420</f>
        <v/>
      </c>
      <c r="Q144" t="str">
        <f>'UniWorkforce Hourly Timesheet'!BJ420</f>
        <v/>
      </c>
      <c r="R144" t="str">
        <f>'UniWorkforce Hourly Timesheet'!BK420</f>
        <v/>
      </c>
      <c r="S144" t="str">
        <f>'UniWorkforce Hourly Timesheet'!BL420</f>
        <v/>
      </c>
      <c r="T144" t="str">
        <f>'UniWorkforce Hourly Timesheet'!BM420</f>
        <v/>
      </c>
      <c r="U144" t="str">
        <f>'UniWorkforce Hourly Timesheet'!BN420</f>
        <v/>
      </c>
      <c r="V144" t="str">
        <f>'UniWorkforce Hourly Timesheet'!BO420</f>
        <v/>
      </c>
      <c r="W144" t="str">
        <f>'UniWorkforce Hourly Timesheet'!BP420</f>
        <v/>
      </c>
      <c r="X144" t="str">
        <f>'UniWorkforce Hourly Timesheet'!BQ420</f>
        <v/>
      </c>
      <c r="Y144" t="str">
        <f>'UniWorkforce Hourly Timesheet'!BR420</f>
        <v/>
      </c>
      <c r="Z144" t="str">
        <f>'UniWorkforce Hourly Timesheet'!BS420</f>
        <v/>
      </c>
      <c r="AA144" t="str">
        <f>'UniWorkforce Hourly Timesheet'!BT420</f>
        <v/>
      </c>
      <c r="AB144" t="str">
        <f>'UniWorkforce Hourly Timesheet'!BU420</f>
        <v/>
      </c>
      <c r="AC144" t="str">
        <f>'UniWorkforce Hourly Timesheet'!BV420</f>
        <v/>
      </c>
      <c r="AD144" t="str">
        <f>'UniWorkforce Hourly Timesheet'!BW420</f>
        <v/>
      </c>
      <c r="AE144" t="str">
        <f>'UniWorkforce Hourly Timesheet'!BX420</f>
        <v/>
      </c>
      <c r="AF144" t="str">
        <f>'UniWorkforce Hourly Timesheet'!BY420</f>
        <v/>
      </c>
      <c r="AG144" t="str">
        <f>'UniWorkforce Hourly Timesheet'!BZ420</f>
        <v/>
      </c>
      <c r="AH144" t="str">
        <f>'UniWorkforce Hourly Timesheet'!CA420</f>
        <v/>
      </c>
      <c r="AI144" t="str">
        <f>'UniWorkforce Hourly Timesheet'!CB420</f>
        <v/>
      </c>
      <c r="AJ144" t="str">
        <f>'UniWorkforce Hourly Timesheet'!CG420</f>
        <v/>
      </c>
      <c r="AK144" t="str">
        <f>'UniWorkforce Hourly Timesheet'!CH420</f>
        <v/>
      </c>
      <c r="AL144" t="str">
        <f>'UniWorkforce Hourly Timesheet'!CI420</f>
        <v/>
      </c>
    </row>
    <row r="145" spans="1:38" x14ac:dyDescent="0.2">
      <c r="A145" t="str">
        <f>IF(AND(E144="",E145=""),"",IF(E145="","&lt;EOD&gt;",TEXT('UniWorkforce Hourly Timesheet'!$Y$6,"0000000")))</f>
        <v/>
      </c>
      <c r="B145" t="str">
        <f>IF(E145="","",'UniWorkforce Hourly Timesheet'!$D$4)</f>
        <v/>
      </c>
      <c r="C145" t="str">
        <f>IF(E145="","",'UniWorkforce Hourly Timesheet'!$Y$4)</f>
        <v/>
      </c>
      <c r="D145" t="str">
        <f>IF(E145="","",'UniWorkforce Hourly Timesheet'!$X$113)</f>
        <v/>
      </c>
      <c r="E145" t="str">
        <f>'UniWorkforce Hourly Timesheet'!AX421</f>
        <v/>
      </c>
      <c r="F145" t="str">
        <f>'UniWorkforce Hourly Timesheet'!AY421</f>
        <v/>
      </c>
      <c r="G145" t="str">
        <f>'UniWorkforce Hourly Timesheet'!AZ421</f>
        <v/>
      </c>
      <c r="H145" t="str">
        <f>'UniWorkforce Hourly Timesheet'!BA421</f>
        <v/>
      </c>
      <c r="I145" t="str">
        <f>'UniWorkforce Hourly Timesheet'!BB421</f>
        <v/>
      </c>
      <c r="J145" t="str">
        <f>'UniWorkforce Hourly Timesheet'!BC421</f>
        <v/>
      </c>
      <c r="K145" t="str">
        <f>'UniWorkforce Hourly Timesheet'!BD421</f>
        <v/>
      </c>
      <c r="L145" t="str">
        <f>'UniWorkforce Hourly Timesheet'!BE421</f>
        <v/>
      </c>
      <c r="M145" t="str">
        <f>'UniWorkforce Hourly Timesheet'!BF421</f>
        <v/>
      </c>
      <c r="N145" t="str">
        <f>'UniWorkforce Hourly Timesheet'!BG421</f>
        <v/>
      </c>
      <c r="O145" t="str">
        <f>'UniWorkforce Hourly Timesheet'!BH421</f>
        <v/>
      </c>
      <c r="P145" t="str">
        <f>'UniWorkforce Hourly Timesheet'!BI421</f>
        <v/>
      </c>
      <c r="Q145" t="str">
        <f>'UniWorkforce Hourly Timesheet'!BJ421</f>
        <v/>
      </c>
      <c r="R145" t="str">
        <f>'UniWorkforce Hourly Timesheet'!BK421</f>
        <v/>
      </c>
      <c r="S145" t="str">
        <f>'UniWorkforce Hourly Timesheet'!BL421</f>
        <v/>
      </c>
      <c r="T145" t="str">
        <f>'UniWorkforce Hourly Timesheet'!BM421</f>
        <v/>
      </c>
      <c r="U145" t="str">
        <f>'UniWorkforce Hourly Timesheet'!BN421</f>
        <v/>
      </c>
      <c r="V145" t="str">
        <f>'UniWorkforce Hourly Timesheet'!BO421</f>
        <v/>
      </c>
      <c r="W145" t="str">
        <f>'UniWorkforce Hourly Timesheet'!BP421</f>
        <v/>
      </c>
      <c r="X145" t="str">
        <f>'UniWorkforce Hourly Timesheet'!BQ421</f>
        <v/>
      </c>
      <c r="Y145" t="str">
        <f>'UniWorkforce Hourly Timesheet'!BR421</f>
        <v/>
      </c>
      <c r="Z145" t="str">
        <f>'UniWorkforce Hourly Timesheet'!BS421</f>
        <v/>
      </c>
      <c r="AA145" t="str">
        <f>'UniWorkforce Hourly Timesheet'!BT421</f>
        <v/>
      </c>
      <c r="AB145" t="str">
        <f>'UniWorkforce Hourly Timesheet'!BU421</f>
        <v/>
      </c>
      <c r="AC145" t="str">
        <f>'UniWorkforce Hourly Timesheet'!BV421</f>
        <v/>
      </c>
      <c r="AD145" t="str">
        <f>'UniWorkforce Hourly Timesheet'!BW421</f>
        <v/>
      </c>
      <c r="AE145" t="str">
        <f>'UniWorkforce Hourly Timesheet'!BX421</f>
        <v/>
      </c>
      <c r="AF145" t="str">
        <f>'UniWorkforce Hourly Timesheet'!BY421</f>
        <v/>
      </c>
      <c r="AG145" t="str">
        <f>'UniWorkforce Hourly Timesheet'!BZ421</f>
        <v/>
      </c>
      <c r="AH145" t="str">
        <f>'UniWorkforce Hourly Timesheet'!CA421</f>
        <v/>
      </c>
      <c r="AI145" t="str">
        <f>'UniWorkforce Hourly Timesheet'!CB421</f>
        <v/>
      </c>
      <c r="AJ145" t="str">
        <f>'UniWorkforce Hourly Timesheet'!CG421</f>
        <v/>
      </c>
      <c r="AK145" t="str">
        <f>'UniWorkforce Hourly Timesheet'!CH421</f>
        <v/>
      </c>
      <c r="AL145" t="str">
        <f>'UniWorkforce Hourly Timesheet'!CI421</f>
        <v/>
      </c>
    </row>
    <row r="146" spans="1:38" x14ac:dyDescent="0.2">
      <c r="A146" t="str">
        <f>IF(AND(E145="",E146=""),"",IF(E146="","&lt;EOD&gt;",TEXT('UniWorkforce Hourly Timesheet'!$Y$6,"0000000")))</f>
        <v/>
      </c>
      <c r="B146" t="str">
        <f>IF(E146="","",'UniWorkforce Hourly Timesheet'!$D$4)</f>
        <v/>
      </c>
      <c r="C146" t="str">
        <f>IF(E146="","",'UniWorkforce Hourly Timesheet'!$Y$4)</f>
        <v/>
      </c>
      <c r="D146" t="str">
        <f>IF(E146="","",'UniWorkforce Hourly Timesheet'!$X$113)</f>
        <v/>
      </c>
      <c r="E146" t="str">
        <f>'UniWorkforce Hourly Timesheet'!AX422</f>
        <v/>
      </c>
      <c r="F146" t="str">
        <f>'UniWorkforce Hourly Timesheet'!AY422</f>
        <v/>
      </c>
      <c r="G146" t="str">
        <f>'UniWorkforce Hourly Timesheet'!AZ422</f>
        <v/>
      </c>
      <c r="H146" t="str">
        <f>'UniWorkforce Hourly Timesheet'!BA422</f>
        <v/>
      </c>
      <c r="I146" t="str">
        <f>'UniWorkforce Hourly Timesheet'!BB422</f>
        <v/>
      </c>
      <c r="J146" t="str">
        <f>'UniWorkforce Hourly Timesheet'!BC422</f>
        <v/>
      </c>
      <c r="K146" t="str">
        <f>'UniWorkforce Hourly Timesheet'!BD422</f>
        <v/>
      </c>
      <c r="L146" t="str">
        <f>'UniWorkforce Hourly Timesheet'!BE422</f>
        <v/>
      </c>
      <c r="M146" t="str">
        <f>'UniWorkforce Hourly Timesheet'!BF422</f>
        <v/>
      </c>
      <c r="N146" t="str">
        <f>'UniWorkforce Hourly Timesheet'!BG422</f>
        <v/>
      </c>
      <c r="O146" t="str">
        <f>'UniWorkforce Hourly Timesheet'!BH422</f>
        <v/>
      </c>
      <c r="P146" t="str">
        <f>'UniWorkforce Hourly Timesheet'!BI422</f>
        <v/>
      </c>
      <c r="Q146" t="str">
        <f>'UniWorkforce Hourly Timesheet'!BJ422</f>
        <v/>
      </c>
      <c r="R146" t="str">
        <f>'UniWorkforce Hourly Timesheet'!BK422</f>
        <v/>
      </c>
      <c r="S146" t="str">
        <f>'UniWorkforce Hourly Timesheet'!BL422</f>
        <v/>
      </c>
      <c r="T146" t="str">
        <f>'UniWorkforce Hourly Timesheet'!BM422</f>
        <v/>
      </c>
      <c r="U146" t="str">
        <f>'UniWorkforce Hourly Timesheet'!BN422</f>
        <v/>
      </c>
      <c r="V146" t="str">
        <f>'UniWorkforce Hourly Timesheet'!BO422</f>
        <v/>
      </c>
      <c r="W146" t="str">
        <f>'UniWorkforce Hourly Timesheet'!BP422</f>
        <v/>
      </c>
      <c r="X146" t="str">
        <f>'UniWorkforce Hourly Timesheet'!BQ422</f>
        <v/>
      </c>
      <c r="Y146" t="str">
        <f>'UniWorkforce Hourly Timesheet'!BR422</f>
        <v/>
      </c>
      <c r="Z146" t="str">
        <f>'UniWorkforce Hourly Timesheet'!BS422</f>
        <v/>
      </c>
      <c r="AA146" t="str">
        <f>'UniWorkforce Hourly Timesheet'!BT422</f>
        <v/>
      </c>
      <c r="AB146" t="str">
        <f>'UniWorkforce Hourly Timesheet'!BU422</f>
        <v/>
      </c>
      <c r="AC146" t="str">
        <f>'UniWorkforce Hourly Timesheet'!BV422</f>
        <v/>
      </c>
      <c r="AD146" t="str">
        <f>'UniWorkforce Hourly Timesheet'!BW422</f>
        <v/>
      </c>
      <c r="AE146" t="str">
        <f>'UniWorkforce Hourly Timesheet'!BX422</f>
        <v/>
      </c>
      <c r="AF146" t="str">
        <f>'UniWorkforce Hourly Timesheet'!BY422</f>
        <v/>
      </c>
      <c r="AG146" t="str">
        <f>'UniWorkforce Hourly Timesheet'!BZ422</f>
        <v/>
      </c>
      <c r="AH146" t="str">
        <f>'UniWorkforce Hourly Timesheet'!CA422</f>
        <v/>
      </c>
      <c r="AI146" t="str">
        <f>'UniWorkforce Hourly Timesheet'!CB422</f>
        <v/>
      </c>
      <c r="AJ146" t="str">
        <f>'UniWorkforce Hourly Timesheet'!CG422</f>
        <v/>
      </c>
      <c r="AK146" t="str">
        <f>'UniWorkforce Hourly Timesheet'!CH422</f>
        <v/>
      </c>
      <c r="AL146" t="str">
        <f>'UniWorkforce Hourly Timesheet'!CI422</f>
        <v/>
      </c>
    </row>
    <row r="147" spans="1:38" x14ac:dyDescent="0.2">
      <c r="A147" t="str">
        <f>IF(AND(E146="",E147=""),"",IF(E147="","&lt;EOD&gt;",TEXT('UniWorkforce Hourly Timesheet'!$Y$6,"0000000")))</f>
        <v/>
      </c>
      <c r="B147" t="str">
        <f>IF(E147="","",'UniWorkforce Hourly Timesheet'!$D$4)</f>
        <v/>
      </c>
      <c r="C147" t="str">
        <f>IF(E147="","",'UniWorkforce Hourly Timesheet'!$Y$4)</f>
        <v/>
      </c>
      <c r="D147" t="str">
        <f>IF(E147="","",'UniWorkforce Hourly Timesheet'!$X$113)</f>
        <v/>
      </c>
      <c r="E147" t="str">
        <f>'UniWorkforce Hourly Timesheet'!AX423</f>
        <v/>
      </c>
      <c r="F147" t="str">
        <f>'UniWorkforce Hourly Timesheet'!AY423</f>
        <v/>
      </c>
      <c r="G147" t="str">
        <f>'UniWorkforce Hourly Timesheet'!AZ423</f>
        <v/>
      </c>
      <c r="H147" t="str">
        <f>'UniWorkforce Hourly Timesheet'!BA423</f>
        <v/>
      </c>
      <c r="I147" t="str">
        <f>'UniWorkforce Hourly Timesheet'!BB423</f>
        <v/>
      </c>
      <c r="J147" t="str">
        <f>'UniWorkforce Hourly Timesheet'!BC423</f>
        <v/>
      </c>
      <c r="K147" t="str">
        <f>'UniWorkforce Hourly Timesheet'!BD423</f>
        <v/>
      </c>
      <c r="L147" t="str">
        <f>'UniWorkforce Hourly Timesheet'!BE423</f>
        <v/>
      </c>
      <c r="M147" t="str">
        <f>'UniWorkforce Hourly Timesheet'!BF423</f>
        <v/>
      </c>
      <c r="N147" t="str">
        <f>'UniWorkforce Hourly Timesheet'!BG423</f>
        <v/>
      </c>
      <c r="O147" t="str">
        <f>'UniWorkforce Hourly Timesheet'!BH423</f>
        <v/>
      </c>
      <c r="P147" t="str">
        <f>'UniWorkforce Hourly Timesheet'!BI423</f>
        <v/>
      </c>
      <c r="Q147" t="str">
        <f>'UniWorkforce Hourly Timesheet'!BJ423</f>
        <v/>
      </c>
      <c r="R147" t="str">
        <f>'UniWorkforce Hourly Timesheet'!BK423</f>
        <v/>
      </c>
      <c r="S147" t="str">
        <f>'UniWorkforce Hourly Timesheet'!BL423</f>
        <v/>
      </c>
      <c r="T147" t="str">
        <f>'UniWorkforce Hourly Timesheet'!BM423</f>
        <v/>
      </c>
      <c r="U147" t="str">
        <f>'UniWorkforce Hourly Timesheet'!BN423</f>
        <v/>
      </c>
      <c r="V147" t="str">
        <f>'UniWorkforce Hourly Timesheet'!BO423</f>
        <v/>
      </c>
      <c r="W147" t="str">
        <f>'UniWorkforce Hourly Timesheet'!BP423</f>
        <v/>
      </c>
      <c r="X147" t="str">
        <f>'UniWorkforce Hourly Timesheet'!BQ423</f>
        <v/>
      </c>
      <c r="Y147" t="str">
        <f>'UniWorkforce Hourly Timesheet'!BR423</f>
        <v/>
      </c>
      <c r="Z147" t="str">
        <f>'UniWorkforce Hourly Timesheet'!BS423</f>
        <v/>
      </c>
      <c r="AA147" t="str">
        <f>'UniWorkforce Hourly Timesheet'!BT423</f>
        <v/>
      </c>
      <c r="AB147" t="str">
        <f>'UniWorkforce Hourly Timesheet'!BU423</f>
        <v/>
      </c>
      <c r="AC147" t="str">
        <f>'UniWorkforce Hourly Timesheet'!BV423</f>
        <v/>
      </c>
      <c r="AD147" t="str">
        <f>'UniWorkforce Hourly Timesheet'!BW423</f>
        <v/>
      </c>
      <c r="AE147" t="str">
        <f>'UniWorkforce Hourly Timesheet'!BX423</f>
        <v/>
      </c>
      <c r="AF147" t="str">
        <f>'UniWorkforce Hourly Timesheet'!BY423</f>
        <v/>
      </c>
      <c r="AG147" t="str">
        <f>'UniWorkforce Hourly Timesheet'!BZ423</f>
        <v/>
      </c>
      <c r="AH147" t="str">
        <f>'UniWorkforce Hourly Timesheet'!CA423</f>
        <v/>
      </c>
      <c r="AI147" t="str">
        <f>'UniWorkforce Hourly Timesheet'!CB423</f>
        <v/>
      </c>
      <c r="AJ147" t="str">
        <f>'UniWorkforce Hourly Timesheet'!CG423</f>
        <v/>
      </c>
      <c r="AK147" t="str">
        <f>'UniWorkforce Hourly Timesheet'!CH423</f>
        <v/>
      </c>
      <c r="AL147" t="str">
        <f>'UniWorkforce Hourly Timesheet'!CI423</f>
        <v/>
      </c>
    </row>
    <row r="148" spans="1:38" x14ac:dyDescent="0.2">
      <c r="A148" t="str">
        <f>IF(AND(E147="",E148=""),"",IF(E148="","&lt;EOD&gt;",TEXT('UniWorkforce Hourly Timesheet'!$Y$6,"0000000")))</f>
        <v/>
      </c>
      <c r="B148" t="str">
        <f>IF(E148="","",'UniWorkforce Hourly Timesheet'!$D$4)</f>
        <v/>
      </c>
      <c r="C148" t="str">
        <f>IF(E148="","",'UniWorkforce Hourly Timesheet'!$Y$4)</f>
        <v/>
      </c>
      <c r="D148" t="str">
        <f>IF(E148="","",'UniWorkforce Hourly Timesheet'!$X$113)</f>
        <v/>
      </c>
      <c r="E148" t="str">
        <f>'UniWorkforce Hourly Timesheet'!AX424</f>
        <v/>
      </c>
      <c r="F148" t="str">
        <f>'UniWorkforce Hourly Timesheet'!AY424</f>
        <v/>
      </c>
      <c r="G148" t="str">
        <f>'UniWorkforce Hourly Timesheet'!AZ424</f>
        <v/>
      </c>
      <c r="H148" t="str">
        <f>'UniWorkforce Hourly Timesheet'!BA424</f>
        <v/>
      </c>
      <c r="I148" t="str">
        <f>'UniWorkforce Hourly Timesheet'!BB424</f>
        <v/>
      </c>
      <c r="J148" t="str">
        <f>'UniWorkforce Hourly Timesheet'!BC424</f>
        <v/>
      </c>
      <c r="K148" t="str">
        <f>'UniWorkforce Hourly Timesheet'!BD424</f>
        <v/>
      </c>
      <c r="L148" t="str">
        <f>'UniWorkforce Hourly Timesheet'!BE424</f>
        <v/>
      </c>
      <c r="M148" t="str">
        <f>'UniWorkforce Hourly Timesheet'!BF424</f>
        <v/>
      </c>
      <c r="N148" t="str">
        <f>'UniWorkforce Hourly Timesheet'!BG424</f>
        <v/>
      </c>
      <c r="O148" t="str">
        <f>'UniWorkforce Hourly Timesheet'!BH424</f>
        <v/>
      </c>
      <c r="P148" t="str">
        <f>'UniWorkforce Hourly Timesheet'!BI424</f>
        <v/>
      </c>
      <c r="Q148" t="str">
        <f>'UniWorkforce Hourly Timesheet'!BJ424</f>
        <v/>
      </c>
      <c r="R148" t="str">
        <f>'UniWorkforce Hourly Timesheet'!BK424</f>
        <v/>
      </c>
      <c r="S148" t="str">
        <f>'UniWorkforce Hourly Timesheet'!BL424</f>
        <v/>
      </c>
      <c r="T148" t="str">
        <f>'UniWorkforce Hourly Timesheet'!BM424</f>
        <v/>
      </c>
      <c r="U148" t="str">
        <f>'UniWorkforce Hourly Timesheet'!BN424</f>
        <v/>
      </c>
      <c r="V148" t="str">
        <f>'UniWorkforce Hourly Timesheet'!BO424</f>
        <v/>
      </c>
      <c r="W148" t="str">
        <f>'UniWorkforce Hourly Timesheet'!BP424</f>
        <v/>
      </c>
      <c r="X148" t="str">
        <f>'UniWorkforce Hourly Timesheet'!BQ424</f>
        <v/>
      </c>
      <c r="Y148" t="str">
        <f>'UniWorkforce Hourly Timesheet'!BR424</f>
        <v/>
      </c>
      <c r="Z148" t="str">
        <f>'UniWorkforce Hourly Timesheet'!BS424</f>
        <v/>
      </c>
      <c r="AA148" t="str">
        <f>'UniWorkforce Hourly Timesheet'!BT424</f>
        <v/>
      </c>
      <c r="AB148" t="str">
        <f>'UniWorkforce Hourly Timesheet'!BU424</f>
        <v/>
      </c>
      <c r="AC148" t="str">
        <f>'UniWorkforce Hourly Timesheet'!BV424</f>
        <v/>
      </c>
      <c r="AD148" t="str">
        <f>'UniWorkforce Hourly Timesheet'!BW424</f>
        <v/>
      </c>
      <c r="AE148" t="str">
        <f>'UniWorkforce Hourly Timesheet'!BX424</f>
        <v/>
      </c>
      <c r="AF148" t="str">
        <f>'UniWorkforce Hourly Timesheet'!BY424</f>
        <v/>
      </c>
      <c r="AG148" t="str">
        <f>'UniWorkforce Hourly Timesheet'!BZ424</f>
        <v/>
      </c>
      <c r="AH148" t="str">
        <f>'UniWorkforce Hourly Timesheet'!CA424</f>
        <v/>
      </c>
      <c r="AI148" t="str">
        <f>'UniWorkforce Hourly Timesheet'!CB424</f>
        <v/>
      </c>
      <c r="AJ148" t="str">
        <f>'UniWorkforce Hourly Timesheet'!CG424</f>
        <v/>
      </c>
      <c r="AK148" t="str">
        <f>'UniWorkforce Hourly Timesheet'!CH424</f>
        <v/>
      </c>
      <c r="AL148" t="str">
        <f>'UniWorkforce Hourly Timesheet'!CI424</f>
        <v/>
      </c>
    </row>
    <row r="149" spans="1:38" x14ac:dyDescent="0.2">
      <c r="A149" t="str">
        <f>IF(AND(E148="",E149=""),"",IF(E149="","&lt;EOD&gt;",TEXT('UniWorkforce Hourly Timesheet'!$Y$6,"0000000")))</f>
        <v/>
      </c>
      <c r="B149" t="str">
        <f>IF(E149="","",'UniWorkforce Hourly Timesheet'!$D$4)</f>
        <v/>
      </c>
      <c r="C149" t="str">
        <f>IF(E149="","",'UniWorkforce Hourly Timesheet'!$Y$4)</f>
        <v/>
      </c>
      <c r="D149" t="str">
        <f>IF(E149="","",'UniWorkforce Hourly Timesheet'!$X$113)</f>
        <v/>
      </c>
      <c r="E149" t="str">
        <f>'UniWorkforce Hourly Timesheet'!AX425</f>
        <v/>
      </c>
      <c r="F149" t="str">
        <f>'UniWorkforce Hourly Timesheet'!AY425</f>
        <v/>
      </c>
      <c r="G149" t="str">
        <f>'UniWorkforce Hourly Timesheet'!AZ425</f>
        <v/>
      </c>
      <c r="H149" t="str">
        <f>'UniWorkforce Hourly Timesheet'!BA425</f>
        <v/>
      </c>
      <c r="I149" t="str">
        <f>'UniWorkforce Hourly Timesheet'!BB425</f>
        <v/>
      </c>
      <c r="J149" t="str">
        <f>'UniWorkforce Hourly Timesheet'!BC425</f>
        <v/>
      </c>
      <c r="K149" t="str">
        <f>'UniWorkforce Hourly Timesheet'!BD425</f>
        <v/>
      </c>
      <c r="L149" t="str">
        <f>'UniWorkforce Hourly Timesheet'!BE425</f>
        <v/>
      </c>
      <c r="M149" t="str">
        <f>'UniWorkforce Hourly Timesheet'!BF425</f>
        <v/>
      </c>
      <c r="N149" t="str">
        <f>'UniWorkforce Hourly Timesheet'!BG425</f>
        <v/>
      </c>
      <c r="O149" t="str">
        <f>'UniWorkforce Hourly Timesheet'!BH425</f>
        <v/>
      </c>
      <c r="P149" t="str">
        <f>'UniWorkforce Hourly Timesheet'!BI425</f>
        <v/>
      </c>
      <c r="Q149" t="str">
        <f>'UniWorkforce Hourly Timesheet'!BJ425</f>
        <v/>
      </c>
      <c r="R149" t="str">
        <f>'UniWorkforce Hourly Timesheet'!BK425</f>
        <v/>
      </c>
      <c r="S149" t="str">
        <f>'UniWorkforce Hourly Timesheet'!BL425</f>
        <v/>
      </c>
      <c r="T149" t="str">
        <f>'UniWorkforce Hourly Timesheet'!BM425</f>
        <v/>
      </c>
      <c r="U149" t="str">
        <f>'UniWorkforce Hourly Timesheet'!BN425</f>
        <v/>
      </c>
      <c r="V149" t="str">
        <f>'UniWorkforce Hourly Timesheet'!BO425</f>
        <v/>
      </c>
      <c r="W149" t="str">
        <f>'UniWorkforce Hourly Timesheet'!BP425</f>
        <v/>
      </c>
      <c r="X149" t="str">
        <f>'UniWorkforce Hourly Timesheet'!BQ425</f>
        <v/>
      </c>
      <c r="Y149" t="str">
        <f>'UniWorkforce Hourly Timesheet'!BR425</f>
        <v/>
      </c>
      <c r="Z149" t="str">
        <f>'UniWorkforce Hourly Timesheet'!BS425</f>
        <v/>
      </c>
      <c r="AA149" t="str">
        <f>'UniWorkforce Hourly Timesheet'!BT425</f>
        <v/>
      </c>
      <c r="AB149" t="str">
        <f>'UniWorkforce Hourly Timesheet'!BU425</f>
        <v/>
      </c>
      <c r="AC149" t="str">
        <f>'UniWorkforce Hourly Timesheet'!BV425</f>
        <v/>
      </c>
      <c r="AD149" t="str">
        <f>'UniWorkforce Hourly Timesheet'!BW425</f>
        <v/>
      </c>
      <c r="AE149" t="str">
        <f>'UniWorkforce Hourly Timesheet'!BX425</f>
        <v/>
      </c>
      <c r="AF149" t="str">
        <f>'UniWorkforce Hourly Timesheet'!BY425</f>
        <v/>
      </c>
      <c r="AG149" t="str">
        <f>'UniWorkforce Hourly Timesheet'!BZ425</f>
        <v/>
      </c>
      <c r="AH149" t="str">
        <f>'UniWorkforce Hourly Timesheet'!CA425</f>
        <v/>
      </c>
      <c r="AI149" t="str">
        <f>'UniWorkforce Hourly Timesheet'!CB425</f>
        <v/>
      </c>
      <c r="AJ149" t="str">
        <f>'UniWorkforce Hourly Timesheet'!CG425</f>
        <v/>
      </c>
      <c r="AK149" t="str">
        <f>'UniWorkforce Hourly Timesheet'!CH425</f>
        <v/>
      </c>
      <c r="AL149" t="str">
        <f>'UniWorkforce Hourly Timesheet'!CI425</f>
        <v/>
      </c>
    </row>
    <row r="150" spans="1:38" x14ac:dyDescent="0.2">
      <c r="A150" t="str">
        <f>IF(AND(E149="",E150=""),"",IF(E150="","&lt;EOD&gt;",TEXT('UniWorkforce Hourly Timesheet'!$Y$6,"0000000")))</f>
        <v/>
      </c>
      <c r="B150" t="str">
        <f>IF(E150="","",'UniWorkforce Hourly Timesheet'!$D$4)</f>
        <v/>
      </c>
      <c r="C150" t="str">
        <f>IF(E150="","",'UniWorkforce Hourly Timesheet'!$Y$4)</f>
        <v/>
      </c>
      <c r="D150" t="str">
        <f>IF(E150="","",'UniWorkforce Hourly Timesheet'!$X$113)</f>
        <v/>
      </c>
      <c r="E150" t="str">
        <f>'UniWorkforce Hourly Timesheet'!AX426</f>
        <v/>
      </c>
      <c r="F150" t="str">
        <f>'UniWorkforce Hourly Timesheet'!AY426</f>
        <v/>
      </c>
      <c r="G150" t="str">
        <f>'UniWorkforce Hourly Timesheet'!AZ426</f>
        <v/>
      </c>
      <c r="H150" t="str">
        <f>'UniWorkforce Hourly Timesheet'!BA426</f>
        <v/>
      </c>
      <c r="I150" t="str">
        <f>'UniWorkforce Hourly Timesheet'!BB426</f>
        <v/>
      </c>
      <c r="J150" t="str">
        <f>'UniWorkforce Hourly Timesheet'!BC426</f>
        <v/>
      </c>
      <c r="K150" t="str">
        <f>'UniWorkforce Hourly Timesheet'!BD426</f>
        <v/>
      </c>
      <c r="L150" t="str">
        <f>'UniWorkforce Hourly Timesheet'!BE426</f>
        <v/>
      </c>
      <c r="M150" t="str">
        <f>'UniWorkforce Hourly Timesheet'!BF426</f>
        <v/>
      </c>
      <c r="N150" t="str">
        <f>'UniWorkforce Hourly Timesheet'!BG426</f>
        <v/>
      </c>
      <c r="O150" t="str">
        <f>'UniWorkforce Hourly Timesheet'!BH426</f>
        <v/>
      </c>
      <c r="P150" t="str">
        <f>'UniWorkforce Hourly Timesheet'!BI426</f>
        <v/>
      </c>
      <c r="Q150" t="str">
        <f>'UniWorkforce Hourly Timesheet'!BJ426</f>
        <v/>
      </c>
      <c r="R150" t="str">
        <f>'UniWorkforce Hourly Timesheet'!BK426</f>
        <v/>
      </c>
      <c r="S150" t="str">
        <f>'UniWorkforce Hourly Timesheet'!BL426</f>
        <v/>
      </c>
      <c r="T150" t="str">
        <f>'UniWorkforce Hourly Timesheet'!BM426</f>
        <v/>
      </c>
      <c r="U150" t="str">
        <f>'UniWorkforce Hourly Timesheet'!BN426</f>
        <v/>
      </c>
      <c r="V150" t="str">
        <f>'UniWorkforce Hourly Timesheet'!BO426</f>
        <v/>
      </c>
      <c r="W150" t="str">
        <f>'UniWorkforce Hourly Timesheet'!BP426</f>
        <v/>
      </c>
      <c r="X150" t="str">
        <f>'UniWorkforce Hourly Timesheet'!BQ426</f>
        <v/>
      </c>
      <c r="Y150" t="str">
        <f>'UniWorkforce Hourly Timesheet'!BR426</f>
        <v/>
      </c>
      <c r="Z150" t="str">
        <f>'UniWorkforce Hourly Timesheet'!BS426</f>
        <v/>
      </c>
      <c r="AA150" t="str">
        <f>'UniWorkforce Hourly Timesheet'!BT426</f>
        <v/>
      </c>
      <c r="AB150" t="str">
        <f>'UniWorkforce Hourly Timesheet'!BU426</f>
        <v/>
      </c>
      <c r="AC150" t="str">
        <f>'UniWorkforce Hourly Timesheet'!BV426</f>
        <v/>
      </c>
      <c r="AD150" t="str">
        <f>'UniWorkforce Hourly Timesheet'!BW426</f>
        <v/>
      </c>
      <c r="AE150" t="str">
        <f>'UniWorkforce Hourly Timesheet'!BX426</f>
        <v/>
      </c>
      <c r="AF150" t="str">
        <f>'UniWorkforce Hourly Timesheet'!BY426</f>
        <v/>
      </c>
      <c r="AG150" t="str">
        <f>'UniWorkforce Hourly Timesheet'!BZ426</f>
        <v/>
      </c>
      <c r="AH150" t="str">
        <f>'UniWorkforce Hourly Timesheet'!CA426</f>
        <v/>
      </c>
      <c r="AI150" t="str">
        <f>'UniWorkforce Hourly Timesheet'!CB426</f>
        <v/>
      </c>
      <c r="AJ150" t="str">
        <f>'UniWorkforce Hourly Timesheet'!CG426</f>
        <v/>
      </c>
      <c r="AK150" t="str">
        <f>'UniWorkforce Hourly Timesheet'!CH426</f>
        <v/>
      </c>
      <c r="AL150" t="str">
        <f>'UniWorkforce Hourly Timesheet'!CI426</f>
        <v/>
      </c>
    </row>
    <row r="151" spans="1:38" x14ac:dyDescent="0.2">
      <c r="A151" t="str">
        <f>IF(AND(E150="",E151=""),"",IF(E151="","&lt;EOD&gt;",TEXT('UniWorkforce Hourly Timesheet'!$Y$6,"0000000")))</f>
        <v/>
      </c>
      <c r="B151" t="str">
        <f>IF(E151="","",'UniWorkforce Hourly Timesheet'!$D$4)</f>
        <v/>
      </c>
      <c r="C151" t="str">
        <f>IF(E151="","",'UniWorkforce Hourly Timesheet'!$Y$4)</f>
        <v/>
      </c>
      <c r="D151" t="str">
        <f>IF(E151="","",'UniWorkforce Hourly Timesheet'!$X$113)</f>
        <v/>
      </c>
      <c r="E151" t="str">
        <f>'UniWorkforce Hourly Timesheet'!AX427</f>
        <v/>
      </c>
      <c r="F151" t="str">
        <f>'UniWorkforce Hourly Timesheet'!AY427</f>
        <v/>
      </c>
      <c r="G151" t="str">
        <f>'UniWorkforce Hourly Timesheet'!AZ427</f>
        <v/>
      </c>
      <c r="H151" t="str">
        <f>'UniWorkforce Hourly Timesheet'!BA427</f>
        <v/>
      </c>
      <c r="I151" t="str">
        <f>'UniWorkforce Hourly Timesheet'!BB427</f>
        <v/>
      </c>
      <c r="J151" t="str">
        <f>'UniWorkforce Hourly Timesheet'!BC427</f>
        <v/>
      </c>
      <c r="K151" t="str">
        <f>'UniWorkforce Hourly Timesheet'!BD427</f>
        <v/>
      </c>
      <c r="L151" t="str">
        <f>'UniWorkforce Hourly Timesheet'!BE427</f>
        <v/>
      </c>
      <c r="M151" t="str">
        <f>'UniWorkforce Hourly Timesheet'!BF427</f>
        <v/>
      </c>
      <c r="N151" t="str">
        <f>'UniWorkforce Hourly Timesheet'!BG427</f>
        <v/>
      </c>
      <c r="O151" t="str">
        <f>'UniWorkforce Hourly Timesheet'!BH427</f>
        <v/>
      </c>
      <c r="P151" t="str">
        <f>'UniWorkforce Hourly Timesheet'!BI427</f>
        <v/>
      </c>
      <c r="Q151" t="str">
        <f>'UniWorkforce Hourly Timesheet'!BJ427</f>
        <v/>
      </c>
      <c r="R151" t="str">
        <f>'UniWorkforce Hourly Timesheet'!BK427</f>
        <v/>
      </c>
      <c r="S151" t="str">
        <f>'UniWorkforce Hourly Timesheet'!BL427</f>
        <v/>
      </c>
      <c r="T151" t="str">
        <f>'UniWorkforce Hourly Timesheet'!BM427</f>
        <v/>
      </c>
      <c r="U151" t="str">
        <f>'UniWorkforce Hourly Timesheet'!BN427</f>
        <v/>
      </c>
      <c r="V151" t="str">
        <f>'UniWorkforce Hourly Timesheet'!BO427</f>
        <v/>
      </c>
      <c r="W151" t="str">
        <f>'UniWorkforce Hourly Timesheet'!BP427</f>
        <v/>
      </c>
      <c r="X151" t="str">
        <f>'UniWorkforce Hourly Timesheet'!BQ427</f>
        <v/>
      </c>
      <c r="Y151" t="str">
        <f>'UniWorkforce Hourly Timesheet'!BR427</f>
        <v/>
      </c>
      <c r="Z151" t="str">
        <f>'UniWorkforce Hourly Timesheet'!BS427</f>
        <v/>
      </c>
      <c r="AA151" t="str">
        <f>'UniWorkforce Hourly Timesheet'!BT427</f>
        <v/>
      </c>
      <c r="AB151" t="str">
        <f>'UniWorkforce Hourly Timesheet'!BU427</f>
        <v/>
      </c>
      <c r="AC151" t="str">
        <f>'UniWorkforce Hourly Timesheet'!BV427</f>
        <v/>
      </c>
      <c r="AD151" t="str">
        <f>'UniWorkforce Hourly Timesheet'!BW427</f>
        <v/>
      </c>
      <c r="AE151" t="str">
        <f>'UniWorkforce Hourly Timesheet'!BX427</f>
        <v/>
      </c>
      <c r="AF151" t="str">
        <f>'UniWorkforce Hourly Timesheet'!BY427</f>
        <v/>
      </c>
      <c r="AG151" t="str">
        <f>'UniWorkforce Hourly Timesheet'!BZ427</f>
        <v/>
      </c>
      <c r="AH151" t="str">
        <f>'UniWorkforce Hourly Timesheet'!CA427</f>
        <v/>
      </c>
      <c r="AI151" t="str">
        <f>'UniWorkforce Hourly Timesheet'!CB427</f>
        <v/>
      </c>
      <c r="AJ151" t="str">
        <f>'UniWorkforce Hourly Timesheet'!CG427</f>
        <v/>
      </c>
      <c r="AK151" t="str">
        <f>'UniWorkforce Hourly Timesheet'!CH427</f>
        <v/>
      </c>
      <c r="AL151" t="str">
        <f>'UniWorkforce Hourly Timesheet'!CI427</f>
        <v/>
      </c>
    </row>
    <row r="152" spans="1:38" x14ac:dyDescent="0.2">
      <c r="A152" t="str">
        <f>IF(AND(E151="",E152=""),"",IF(E152="","&lt;EOD&gt;",TEXT('UniWorkforce Hourly Timesheet'!$Y$6,"0000000")))</f>
        <v/>
      </c>
      <c r="B152" t="str">
        <f>IF(E152="","",'UniWorkforce Hourly Timesheet'!$D$4)</f>
        <v/>
      </c>
      <c r="C152" t="str">
        <f>IF(E152="","",'UniWorkforce Hourly Timesheet'!$Y$4)</f>
        <v/>
      </c>
      <c r="D152" t="str">
        <f>IF(E152="","",'UniWorkforce Hourly Timesheet'!$X$113)</f>
        <v/>
      </c>
      <c r="E152" t="str">
        <f>'UniWorkforce Hourly Timesheet'!AX428</f>
        <v/>
      </c>
      <c r="F152" t="str">
        <f>'UniWorkforce Hourly Timesheet'!AY428</f>
        <v/>
      </c>
      <c r="G152" t="str">
        <f>'UniWorkforce Hourly Timesheet'!AZ428</f>
        <v/>
      </c>
      <c r="H152" t="str">
        <f>'UniWorkforce Hourly Timesheet'!BA428</f>
        <v/>
      </c>
      <c r="I152" t="str">
        <f>'UniWorkforce Hourly Timesheet'!BB428</f>
        <v/>
      </c>
      <c r="J152" t="str">
        <f>'UniWorkforce Hourly Timesheet'!BC428</f>
        <v/>
      </c>
      <c r="K152" t="str">
        <f>'UniWorkforce Hourly Timesheet'!BD428</f>
        <v/>
      </c>
      <c r="L152" t="str">
        <f>'UniWorkforce Hourly Timesheet'!BE428</f>
        <v/>
      </c>
      <c r="M152" t="str">
        <f>'UniWorkforce Hourly Timesheet'!BF428</f>
        <v/>
      </c>
      <c r="N152" t="str">
        <f>'UniWorkforce Hourly Timesheet'!BG428</f>
        <v/>
      </c>
      <c r="O152" t="str">
        <f>'UniWorkforce Hourly Timesheet'!BH428</f>
        <v/>
      </c>
      <c r="P152" t="str">
        <f>'UniWorkforce Hourly Timesheet'!BI428</f>
        <v/>
      </c>
      <c r="Q152" t="str">
        <f>'UniWorkforce Hourly Timesheet'!BJ428</f>
        <v/>
      </c>
      <c r="R152" t="str">
        <f>'UniWorkforce Hourly Timesheet'!BK428</f>
        <v/>
      </c>
      <c r="S152" t="str">
        <f>'UniWorkforce Hourly Timesheet'!BL428</f>
        <v/>
      </c>
      <c r="T152" t="str">
        <f>'UniWorkforce Hourly Timesheet'!BM428</f>
        <v/>
      </c>
      <c r="U152" t="str">
        <f>'UniWorkforce Hourly Timesheet'!BN428</f>
        <v/>
      </c>
      <c r="V152" t="str">
        <f>'UniWorkforce Hourly Timesheet'!BO428</f>
        <v/>
      </c>
      <c r="W152" t="str">
        <f>'UniWorkforce Hourly Timesheet'!BP428</f>
        <v/>
      </c>
      <c r="X152" t="str">
        <f>'UniWorkforce Hourly Timesheet'!BQ428</f>
        <v/>
      </c>
      <c r="Y152" t="str">
        <f>'UniWorkforce Hourly Timesheet'!BR428</f>
        <v/>
      </c>
      <c r="Z152" t="str">
        <f>'UniWorkforce Hourly Timesheet'!BS428</f>
        <v/>
      </c>
      <c r="AA152" t="str">
        <f>'UniWorkforce Hourly Timesheet'!BT428</f>
        <v/>
      </c>
      <c r="AB152" t="str">
        <f>'UniWorkforce Hourly Timesheet'!BU428</f>
        <v/>
      </c>
      <c r="AC152" t="str">
        <f>'UniWorkforce Hourly Timesheet'!BV428</f>
        <v/>
      </c>
      <c r="AD152" t="str">
        <f>'UniWorkforce Hourly Timesheet'!BW428</f>
        <v/>
      </c>
      <c r="AE152" t="str">
        <f>'UniWorkforce Hourly Timesheet'!BX428</f>
        <v/>
      </c>
      <c r="AF152" t="str">
        <f>'UniWorkforce Hourly Timesheet'!BY428</f>
        <v/>
      </c>
      <c r="AG152" t="str">
        <f>'UniWorkforce Hourly Timesheet'!BZ428</f>
        <v/>
      </c>
      <c r="AH152" t="str">
        <f>'UniWorkforce Hourly Timesheet'!CA428</f>
        <v/>
      </c>
      <c r="AI152" t="str">
        <f>'UniWorkforce Hourly Timesheet'!CB428</f>
        <v/>
      </c>
      <c r="AJ152" t="str">
        <f>'UniWorkforce Hourly Timesheet'!CG428</f>
        <v/>
      </c>
      <c r="AK152" t="str">
        <f>'UniWorkforce Hourly Timesheet'!CH428</f>
        <v/>
      </c>
      <c r="AL152" t="str">
        <f>'UniWorkforce Hourly Timesheet'!CI428</f>
        <v/>
      </c>
    </row>
    <row r="153" spans="1:38" x14ac:dyDescent="0.2">
      <c r="A153" t="str">
        <f>IF(AND(E152="",E153=""),"",IF(E153="","&lt;EOD&gt;",TEXT('UniWorkforce Hourly Timesheet'!$Y$6,"0000000")))</f>
        <v/>
      </c>
      <c r="B153" t="str">
        <f>IF(E153="","",'UniWorkforce Hourly Timesheet'!$D$4)</f>
        <v/>
      </c>
      <c r="C153" t="str">
        <f>IF(E153="","",'UniWorkforce Hourly Timesheet'!$Y$4)</f>
        <v/>
      </c>
      <c r="D153" t="str">
        <f>IF(E153="","",'UniWorkforce Hourly Timesheet'!$X$113)</f>
        <v/>
      </c>
      <c r="E153" t="str">
        <f>'UniWorkforce Hourly Timesheet'!AX429</f>
        <v/>
      </c>
      <c r="F153" t="str">
        <f>'UniWorkforce Hourly Timesheet'!AY429</f>
        <v/>
      </c>
      <c r="G153" t="str">
        <f>'UniWorkforce Hourly Timesheet'!AZ429</f>
        <v/>
      </c>
      <c r="H153" t="str">
        <f>'UniWorkforce Hourly Timesheet'!BA429</f>
        <v/>
      </c>
      <c r="I153" t="str">
        <f>'UniWorkforce Hourly Timesheet'!BB429</f>
        <v/>
      </c>
      <c r="J153" t="str">
        <f>'UniWorkforce Hourly Timesheet'!BC429</f>
        <v/>
      </c>
      <c r="K153" t="str">
        <f>'UniWorkforce Hourly Timesheet'!BD429</f>
        <v/>
      </c>
      <c r="L153" t="str">
        <f>'UniWorkforce Hourly Timesheet'!BE429</f>
        <v/>
      </c>
      <c r="M153" t="str">
        <f>'UniWorkforce Hourly Timesheet'!BF429</f>
        <v/>
      </c>
      <c r="N153" t="str">
        <f>'UniWorkforce Hourly Timesheet'!BG429</f>
        <v/>
      </c>
      <c r="O153" t="str">
        <f>'UniWorkforce Hourly Timesheet'!BH429</f>
        <v/>
      </c>
      <c r="P153" t="str">
        <f>'UniWorkforce Hourly Timesheet'!BI429</f>
        <v/>
      </c>
      <c r="Q153" t="str">
        <f>'UniWorkforce Hourly Timesheet'!BJ429</f>
        <v/>
      </c>
      <c r="R153" t="str">
        <f>'UniWorkforce Hourly Timesheet'!BK429</f>
        <v/>
      </c>
      <c r="S153" t="str">
        <f>'UniWorkforce Hourly Timesheet'!BL429</f>
        <v/>
      </c>
      <c r="T153" t="str">
        <f>'UniWorkforce Hourly Timesheet'!BM429</f>
        <v/>
      </c>
      <c r="U153" t="str">
        <f>'UniWorkforce Hourly Timesheet'!BN429</f>
        <v/>
      </c>
      <c r="V153" t="str">
        <f>'UniWorkforce Hourly Timesheet'!BO429</f>
        <v/>
      </c>
      <c r="W153" t="str">
        <f>'UniWorkforce Hourly Timesheet'!BP429</f>
        <v/>
      </c>
      <c r="X153" t="str">
        <f>'UniWorkforce Hourly Timesheet'!BQ429</f>
        <v/>
      </c>
      <c r="Y153" t="str">
        <f>'UniWorkforce Hourly Timesheet'!BR429</f>
        <v/>
      </c>
      <c r="Z153" t="str">
        <f>'UniWorkforce Hourly Timesheet'!BS429</f>
        <v/>
      </c>
      <c r="AA153" t="str">
        <f>'UniWorkforce Hourly Timesheet'!BT429</f>
        <v/>
      </c>
      <c r="AB153" t="str">
        <f>'UniWorkforce Hourly Timesheet'!BU429</f>
        <v/>
      </c>
      <c r="AC153" t="str">
        <f>'UniWorkforce Hourly Timesheet'!BV429</f>
        <v/>
      </c>
      <c r="AD153" t="str">
        <f>'UniWorkforce Hourly Timesheet'!BW429</f>
        <v/>
      </c>
      <c r="AE153" t="str">
        <f>'UniWorkforce Hourly Timesheet'!BX429</f>
        <v/>
      </c>
      <c r="AF153" t="str">
        <f>'UniWorkforce Hourly Timesheet'!BY429</f>
        <v/>
      </c>
      <c r="AG153" t="str">
        <f>'UniWorkforce Hourly Timesheet'!BZ429</f>
        <v/>
      </c>
      <c r="AH153" t="str">
        <f>'UniWorkforce Hourly Timesheet'!CA429</f>
        <v/>
      </c>
      <c r="AI153" t="str">
        <f>'UniWorkforce Hourly Timesheet'!CB429</f>
        <v/>
      </c>
      <c r="AJ153" t="str">
        <f>'UniWorkforce Hourly Timesheet'!CG429</f>
        <v/>
      </c>
      <c r="AK153" t="str">
        <f>'UniWorkforce Hourly Timesheet'!CH429</f>
        <v/>
      </c>
      <c r="AL153" t="str">
        <f>'UniWorkforce Hourly Timesheet'!CI429</f>
        <v/>
      </c>
    </row>
    <row r="154" spans="1:38" x14ac:dyDescent="0.2">
      <c r="A154" t="str">
        <f>IF(AND(E153="",E154=""),"",IF(E154="","&lt;EOD&gt;",TEXT('UniWorkforce Hourly Timesheet'!$Y$6,"0000000")))</f>
        <v/>
      </c>
      <c r="B154" t="str">
        <f>IF(E154="","",'UniWorkforce Hourly Timesheet'!$D$4)</f>
        <v/>
      </c>
      <c r="C154" t="str">
        <f>IF(E154="","",'UniWorkforce Hourly Timesheet'!$Y$4)</f>
        <v/>
      </c>
      <c r="D154" t="str">
        <f>IF(E154="","",'UniWorkforce Hourly Timesheet'!$X$113)</f>
        <v/>
      </c>
      <c r="E154" t="str">
        <f>'UniWorkforce Hourly Timesheet'!AX430</f>
        <v/>
      </c>
      <c r="F154" t="str">
        <f>'UniWorkforce Hourly Timesheet'!AY430</f>
        <v/>
      </c>
      <c r="G154" t="str">
        <f>'UniWorkforce Hourly Timesheet'!AZ430</f>
        <v/>
      </c>
      <c r="H154" t="str">
        <f>'UniWorkforce Hourly Timesheet'!BA430</f>
        <v/>
      </c>
      <c r="I154" t="str">
        <f>'UniWorkforce Hourly Timesheet'!BB430</f>
        <v/>
      </c>
      <c r="J154" t="str">
        <f>'UniWorkforce Hourly Timesheet'!BC430</f>
        <v/>
      </c>
      <c r="K154" t="str">
        <f>'UniWorkforce Hourly Timesheet'!BD430</f>
        <v/>
      </c>
      <c r="L154" t="str">
        <f>'UniWorkforce Hourly Timesheet'!BE430</f>
        <v/>
      </c>
      <c r="M154" t="str">
        <f>'UniWorkforce Hourly Timesheet'!BF430</f>
        <v/>
      </c>
      <c r="N154" t="str">
        <f>'UniWorkforce Hourly Timesheet'!BG430</f>
        <v/>
      </c>
      <c r="O154" t="str">
        <f>'UniWorkforce Hourly Timesheet'!BH430</f>
        <v/>
      </c>
      <c r="P154" t="str">
        <f>'UniWorkforce Hourly Timesheet'!BI430</f>
        <v/>
      </c>
      <c r="Q154" t="str">
        <f>'UniWorkforce Hourly Timesheet'!BJ430</f>
        <v/>
      </c>
      <c r="R154" t="str">
        <f>'UniWorkforce Hourly Timesheet'!BK430</f>
        <v/>
      </c>
      <c r="S154" t="str">
        <f>'UniWorkforce Hourly Timesheet'!BL430</f>
        <v/>
      </c>
      <c r="T154" t="str">
        <f>'UniWorkforce Hourly Timesheet'!BM430</f>
        <v/>
      </c>
      <c r="U154" t="str">
        <f>'UniWorkforce Hourly Timesheet'!BN430</f>
        <v/>
      </c>
      <c r="V154" t="str">
        <f>'UniWorkforce Hourly Timesheet'!BO430</f>
        <v/>
      </c>
      <c r="W154" t="str">
        <f>'UniWorkforce Hourly Timesheet'!BP430</f>
        <v/>
      </c>
      <c r="X154" t="str">
        <f>'UniWorkforce Hourly Timesheet'!BQ430</f>
        <v/>
      </c>
      <c r="Y154" t="str">
        <f>'UniWorkforce Hourly Timesheet'!BR430</f>
        <v/>
      </c>
      <c r="Z154" t="str">
        <f>'UniWorkforce Hourly Timesheet'!BS430</f>
        <v/>
      </c>
      <c r="AA154" t="str">
        <f>'UniWorkforce Hourly Timesheet'!BT430</f>
        <v/>
      </c>
      <c r="AB154" t="str">
        <f>'UniWorkforce Hourly Timesheet'!BU430</f>
        <v/>
      </c>
      <c r="AC154" t="str">
        <f>'UniWorkforce Hourly Timesheet'!BV430</f>
        <v/>
      </c>
      <c r="AD154" t="str">
        <f>'UniWorkforce Hourly Timesheet'!BW430</f>
        <v/>
      </c>
      <c r="AE154" t="str">
        <f>'UniWorkforce Hourly Timesheet'!BX430</f>
        <v/>
      </c>
      <c r="AF154" t="str">
        <f>'UniWorkforce Hourly Timesheet'!BY430</f>
        <v/>
      </c>
      <c r="AG154" t="str">
        <f>'UniWorkforce Hourly Timesheet'!BZ430</f>
        <v/>
      </c>
      <c r="AH154" t="str">
        <f>'UniWorkforce Hourly Timesheet'!CA430</f>
        <v/>
      </c>
      <c r="AI154" t="str">
        <f>'UniWorkforce Hourly Timesheet'!CB430</f>
        <v/>
      </c>
      <c r="AJ154" t="str">
        <f>'UniWorkforce Hourly Timesheet'!CG430</f>
        <v/>
      </c>
      <c r="AK154" t="str">
        <f>'UniWorkforce Hourly Timesheet'!CH430</f>
        <v/>
      </c>
      <c r="AL154" t="str">
        <f>'UniWorkforce Hourly Timesheet'!CI430</f>
        <v/>
      </c>
    </row>
    <row r="155" spans="1:38" x14ac:dyDescent="0.2">
      <c r="A155" t="str">
        <f>IF(AND(E154="",E155=""),"",IF(E155="","&lt;EOD&gt;",TEXT('UniWorkforce Hourly Timesheet'!$Y$6,"0000000")))</f>
        <v/>
      </c>
      <c r="B155" t="str">
        <f>IF(E155="","",'UniWorkforce Hourly Timesheet'!$D$4)</f>
        <v/>
      </c>
      <c r="C155" t="str">
        <f>IF(E155="","",'UniWorkforce Hourly Timesheet'!$Y$4)</f>
        <v/>
      </c>
      <c r="D155" t="str">
        <f>IF(E155="","",'UniWorkforce Hourly Timesheet'!$X$113)</f>
        <v/>
      </c>
      <c r="E155" t="str">
        <f>'UniWorkforce Hourly Timesheet'!AX431</f>
        <v/>
      </c>
      <c r="F155" t="str">
        <f>'UniWorkforce Hourly Timesheet'!AY431</f>
        <v/>
      </c>
      <c r="G155" t="str">
        <f>'UniWorkforce Hourly Timesheet'!AZ431</f>
        <v/>
      </c>
      <c r="H155" t="str">
        <f>'UniWorkforce Hourly Timesheet'!BA431</f>
        <v/>
      </c>
      <c r="I155" t="str">
        <f>'UniWorkforce Hourly Timesheet'!BB431</f>
        <v/>
      </c>
      <c r="J155" t="str">
        <f>'UniWorkforce Hourly Timesheet'!BC431</f>
        <v/>
      </c>
      <c r="K155" t="str">
        <f>'UniWorkforce Hourly Timesheet'!BD431</f>
        <v/>
      </c>
      <c r="L155" t="str">
        <f>'UniWorkforce Hourly Timesheet'!BE431</f>
        <v/>
      </c>
      <c r="M155" t="str">
        <f>'UniWorkforce Hourly Timesheet'!BF431</f>
        <v/>
      </c>
      <c r="N155" t="str">
        <f>'UniWorkforce Hourly Timesheet'!BG431</f>
        <v/>
      </c>
      <c r="O155" t="str">
        <f>'UniWorkforce Hourly Timesheet'!BH431</f>
        <v/>
      </c>
      <c r="P155" t="str">
        <f>'UniWorkforce Hourly Timesheet'!BI431</f>
        <v/>
      </c>
      <c r="Q155" t="str">
        <f>'UniWorkforce Hourly Timesheet'!BJ431</f>
        <v/>
      </c>
      <c r="R155" t="str">
        <f>'UniWorkforce Hourly Timesheet'!BK431</f>
        <v/>
      </c>
      <c r="S155" t="str">
        <f>'UniWorkforce Hourly Timesheet'!BL431</f>
        <v/>
      </c>
      <c r="T155" t="str">
        <f>'UniWorkforce Hourly Timesheet'!BM431</f>
        <v/>
      </c>
      <c r="U155" t="str">
        <f>'UniWorkforce Hourly Timesheet'!BN431</f>
        <v/>
      </c>
      <c r="V155" t="str">
        <f>'UniWorkforce Hourly Timesheet'!BO431</f>
        <v/>
      </c>
      <c r="W155" t="str">
        <f>'UniWorkforce Hourly Timesheet'!BP431</f>
        <v/>
      </c>
      <c r="X155" t="str">
        <f>'UniWorkforce Hourly Timesheet'!BQ431</f>
        <v/>
      </c>
      <c r="Y155" t="str">
        <f>'UniWorkforce Hourly Timesheet'!BR431</f>
        <v/>
      </c>
      <c r="Z155" t="str">
        <f>'UniWorkforce Hourly Timesheet'!BS431</f>
        <v/>
      </c>
      <c r="AA155" t="str">
        <f>'UniWorkforce Hourly Timesheet'!BT431</f>
        <v/>
      </c>
      <c r="AB155" t="str">
        <f>'UniWorkforce Hourly Timesheet'!BU431</f>
        <v/>
      </c>
      <c r="AC155" t="str">
        <f>'UniWorkforce Hourly Timesheet'!BV431</f>
        <v/>
      </c>
      <c r="AD155" t="str">
        <f>'UniWorkforce Hourly Timesheet'!BW431</f>
        <v/>
      </c>
      <c r="AE155" t="str">
        <f>'UniWorkforce Hourly Timesheet'!BX431</f>
        <v/>
      </c>
      <c r="AF155" t="str">
        <f>'UniWorkforce Hourly Timesheet'!BY431</f>
        <v/>
      </c>
      <c r="AG155" t="str">
        <f>'UniWorkforce Hourly Timesheet'!BZ431</f>
        <v/>
      </c>
      <c r="AH155" t="str">
        <f>'UniWorkforce Hourly Timesheet'!CA431</f>
        <v/>
      </c>
      <c r="AI155" t="str">
        <f>'UniWorkforce Hourly Timesheet'!CB431</f>
        <v/>
      </c>
      <c r="AJ155" t="str">
        <f>'UniWorkforce Hourly Timesheet'!CG431</f>
        <v/>
      </c>
      <c r="AK155" t="str">
        <f>'UniWorkforce Hourly Timesheet'!CH431</f>
        <v/>
      </c>
      <c r="AL155" t="str">
        <f>'UniWorkforce Hourly Timesheet'!CI431</f>
        <v/>
      </c>
    </row>
    <row r="156" spans="1:38" x14ac:dyDescent="0.2">
      <c r="A156" t="str">
        <f>IF(AND(E155="",E156=""),"",IF(E156="","&lt;EOD&gt;",TEXT('UniWorkforce Hourly Timesheet'!$Y$6,"0000000")))</f>
        <v/>
      </c>
      <c r="B156" t="str">
        <f>IF(E156="","",'UniWorkforce Hourly Timesheet'!$D$4)</f>
        <v/>
      </c>
      <c r="C156" t="str">
        <f>IF(E156="","",'UniWorkforce Hourly Timesheet'!$Y$4)</f>
        <v/>
      </c>
      <c r="D156" t="str">
        <f>IF(E156="","",'UniWorkforce Hourly Timesheet'!$X$113)</f>
        <v/>
      </c>
      <c r="E156" t="str">
        <f>'UniWorkforce Hourly Timesheet'!AX432</f>
        <v/>
      </c>
      <c r="F156" t="str">
        <f>'UniWorkforce Hourly Timesheet'!AY432</f>
        <v/>
      </c>
      <c r="G156" t="str">
        <f>'UniWorkforce Hourly Timesheet'!AZ432</f>
        <v/>
      </c>
      <c r="H156" t="str">
        <f>'UniWorkforce Hourly Timesheet'!BA432</f>
        <v/>
      </c>
      <c r="I156" t="str">
        <f>'UniWorkforce Hourly Timesheet'!BB432</f>
        <v/>
      </c>
      <c r="J156" t="str">
        <f>'UniWorkforce Hourly Timesheet'!BC432</f>
        <v/>
      </c>
      <c r="K156" t="str">
        <f>'UniWorkforce Hourly Timesheet'!BD432</f>
        <v/>
      </c>
      <c r="L156" t="str">
        <f>'UniWorkforce Hourly Timesheet'!BE432</f>
        <v/>
      </c>
      <c r="M156" t="str">
        <f>'UniWorkforce Hourly Timesheet'!BF432</f>
        <v/>
      </c>
      <c r="N156" t="str">
        <f>'UniWorkforce Hourly Timesheet'!BG432</f>
        <v/>
      </c>
      <c r="O156" t="str">
        <f>'UniWorkforce Hourly Timesheet'!BH432</f>
        <v/>
      </c>
      <c r="P156" t="str">
        <f>'UniWorkforce Hourly Timesheet'!BI432</f>
        <v/>
      </c>
      <c r="Q156" t="str">
        <f>'UniWorkforce Hourly Timesheet'!BJ432</f>
        <v/>
      </c>
      <c r="R156" t="str">
        <f>'UniWorkforce Hourly Timesheet'!BK432</f>
        <v/>
      </c>
      <c r="S156" t="str">
        <f>'UniWorkforce Hourly Timesheet'!BL432</f>
        <v/>
      </c>
      <c r="T156" t="str">
        <f>'UniWorkforce Hourly Timesheet'!BM432</f>
        <v/>
      </c>
      <c r="U156" t="str">
        <f>'UniWorkforce Hourly Timesheet'!BN432</f>
        <v/>
      </c>
      <c r="V156" t="str">
        <f>'UniWorkforce Hourly Timesheet'!BO432</f>
        <v/>
      </c>
      <c r="W156" t="str">
        <f>'UniWorkforce Hourly Timesheet'!BP432</f>
        <v/>
      </c>
      <c r="X156" t="str">
        <f>'UniWorkforce Hourly Timesheet'!BQ432</f>
        <v/>
      </c>
      <c r="Y156" t="str">
        <f>'UniWorkforce Hourly Timesheet'!BR432</f>
        <v/>
      </c>
      <c r="Z156" t="str">
        <f>'UniWorkforce Hourly Timesheet'!BS432</f>
        <v/>
      </c>
      <c r="AA156" t="str">
        <f>'UniWorkforce Hourly Timesheet'!BT432</f>
        <v/>
      </c>
      <c r="AB156" t="str">
        <f>'UniWorkforce Hourly Timesheet'!BU432</f>
        <v/>
      </c>
      <c r="AC156" t="str">
        <f>'UniWorkforce Hourly Timesheet'!BV432</f>
        <v/>
      </c>
      <c r="AD156" t="str">
        <f>'UniWorkforce Hourly Timesheet'!BW432</f>
        <v/>
      </c>
      <c r="AE156" t="str">
        <f>'UniWorkforce Hourly Timesheet'!BX432</f>
        <v/>
      </c>
      <c r="AF156" t="str">
        <f>'UniWorkforce Hourly Timesheet'!BY432</f>
        <v/>
      </c>
      <c r="AG156" t="str">
        <f>'UniWorkforce Hourly Timesheet'!BZ432</f>
        <v/>
      </c>
      <c r="AH156" t="str">
        <f>'UniWorkforce Hourly Timesheet'!CA432</f>
        <v/>
      </c>
      <c r="AI156" t="str">
        <f>'UniWorkforce Hourly Timesheet'!CB432</f>
        <v/>
      </c>
      <c r="AJ156" t="str">
        <f>'UniWorkforce Hourly Timesheet'!CG432</f>
        <v/>
      </c>
      <c r="AK156" t="str">
        <f>'UniWorkforce Hourly Timesheet'!CH432</f>
        <v/>
      </c>
      <c r="AL156" t="str">
        <f>'UniWorkforce Hourly Timesheet'!CI432</f>
        <v/>
      </c>
    </row>
    <row r="157" spans="1:38" x14ac:dyDescent="0.2">
      <c r="A157" t="str">
        <f>IF(AND(E156="",E157=""),"",IF(E157="","&lt;EOD&gt;",TEXT('UniWorkforce Hourly Timesheet'!$Y$6,"0000000")))</f>
        <v/>
      </c>
      <c r="B157" t="str">
        <f>IF(E157="","",'UniWorkforce Hourly Timesheet'!$D$4)</f>
        <v/>
      </c>
      <c r="C157" t="str">
        <f>IF(E157="","",'UniWorkforce Hourly Timesheet'!$Y$4)</f>
        <v/>
      </c>
      <c r="D157" t="str">
        <f>IF(E157="","",'UniWorkforce Hourly Timesheet'!$X$113)</f>
        <v/>
      </c>
      <c r="E157" t="str">
        <f>'UniWorkforce Hourly Timesheet'!AX433</f>
        <v/>
      </c>
      <c r="F157" t="str">
        <f>'UniWorkforce Hourly Timesheet'!AY433</f>
        <v/>
      </c>
      <c r="G157" t="str">
        <f>'UniWorkforce Hourly Timesheet'!AZ433</f>
        <v/>
      </c>
      <c r="H157" t="str">
        <f>'UniWorkforce Hourly Timesheet'!BA433</f>
        <v/>
      </c>
      <c r="I157" t="str">
        <f>'UniWorkforce Hourly Timesheet'!BB433</f>
        <v/>
      </c>
      <c r="J157" t="str">
        <f>'UniWorkforce Hourly Timesheet'!BC433</f>
        <v/>
      </c>
      <c r="K157" t="str">
        <f>'UniWorkforce Hourly Timesheet'!BD433</f>
        <v/>
      </c>
      <c r="L157" t="str">
        <f>'UniWorkforce Hourly Timesheet'!BE433</f>
        <v/>
      </c>
      <c r="M157" t="str">
        <f>'UniWorkforce Hourly Timesheet'!BF433</f>
        <v/>
      </c>
      <c r="N157" t="str">
        <f>'UniWorkforce Hourly Timesheet'!BG433</f>
        <v/>
      </c>
      <c r="O157" t="str">
        <f>'UniWorkforce Hourly Timesheet'!BH433</f>
        <v/>
      </c>
      <c r="P157" t="str">
        <f>'UniWorkforce Hourly Timesheet'!BI433</f>
        <v/>
      </c>
      <c r="Q157" t="str">
        <f>'UniWorkforce Hourly Timesheet'!BJ433</f>
        <v/>
      </c>
      <c r="R157" t="str">
        <f>'UniWorkforce Hourly Timesheet'!BK433</f>
        <v/>
      </c>
      <c r="S157" t="str">
        <f>'UniWorkforce Hourly Timesheet'!BL433</f>
        <v/>
      </c>
      <c r="T157" t="str">
        <f>'UniWorkforce Hourly Timesheet'!BM433</f>
        <v/>
      </c>
      <c r="U157" t="str">
        <f>'UniWorkforce Hourly Timesheet'!BN433</f>
        <v/>
      </c>
      <c r="V157" t="str">
        <f>'UniWorkforce Hourly Timesheet'!BO433</f>
        <v/>
      </c>
      <c r="W157" t="str">
        <f>'UniWorkforce Hourly Timesheet'!BP433</f>
        <v/>
      </c>
      <c r="X157" t="str">
        <f>'UniWorkforce Hourly Timesheet'!BQ433</f>
        <v/>
      </c>
      <c r="Y157" t="str">
        <f>'UniWorkforce Hourly Timesheet'!BR433</f>
        <v/>
      </c>
      <c r="Z157" t="str">
        <f>'UniWorkforce Hourly Timesheet'!BS433</f>
        <v/>
      </c>
      <c r="AA157" t="str">
        <f>'UniWorkforce Hourly Timesheet'!BT433</f>
        <v/>
      </c>
      <c r="AB157" t="str">
        <f>'UniWorkforce Hourly Timesheet'!BU433</f>
        <v/>
      </c>
      <c r="AC157" t="str">
        <f>'UniWorkforce Hourly Timesheet'!BV433</f>
        <v/>
      </c>
      <c r="AD157" t="str">
        <f>'UniWorkforce Hourly Timesheet'!BW433</f>
        <v/>
      </c>
      <c r="AE157" t="str">
        <f>'UniWorkforce Hourly Timesheet'!BX433</f>
        <v/>
      </c>
      <c r="AF157" t="str">
        <f>'UniWorkforce Hourly Timesheet'!BY433</f>
        <v/>
      </c>
      <c r="AG157" t="str">
        <f>'UniWorkforce Hourly Timesheet'!BZ433</f>
        <v/>
      </c>
      <c r="AH157" t="str">
        <f>'UniWorkforce Hourly Timesheet'!CA433</f>
        <v/>
      </c>
      <c r="AI157" t="str">
        <f>'UniWorkforce Hourly Timesheet'!CB433</f>
        <v/>
      </c>
      <c r="AJ157" t="str">
        <f>'UniWorkforce Hourly Timesheet'!CG433</f>
        <v/>
      </c>
      <c r="AK157" t="str">
        <f>'UniWorkforce Hourly Timesheet'!CH433</f>
        <v/>
      </c>
      <c r="AL157" t="str">
        <f>'UniWorkforce Hourly Timesheet'!CI433</f>
        <v/>
      </c>
    </row>
    <row r="158" spans="1:38" x14ac:dyDescent="0.2">
      <c r="A158" t="str">
        <f>IF(AND(E157="",E158=""),"",IF(E158="","&lt;EOD&gt;",TEXT('UniWorkforce Hourly Timesheet'!$Y$6,"0000000")))</f>
        <v/>
      </c>
      <c r="B158" t="str">
        <f>IF(E158="","",'UniWorkforce Hourly Timesheet'!$D$4)</f>
        <v/>
      </c>
      <c r="C158" t="str">
        <f>IF(E158="","",'UniWorkforce Hourly Timesheet'!$Y$4)</f>
        <v/>
      </c>
      <c r="D158" t="str">
        <f>IF(E158="","",'UniWorkforce Hourly Timesheet'!$X$113)</f>
        <v/>
      </c>
      <c r="E158" t="str">
        <f>'UniWorkforce Hourly Timesheet'!AX434</f>
        <v/>
      </c>
      <c r="F158" t="str">
        <f>'UniWorkforce Hourly Timesheet'!AY434</f>
        <v/>
      </c>
      <c r="G158" t="str">
        <f>'UniWorkforce Hourly Timesheet'!AZ434</f>
        <v/>
      </c>
      <c r="H158" t="str">
        <f>'UniWorkforce Hourly Timesheet'!BA434</f>
        <v/>
      </c>
      <c r="I158" t="str">
        <f>'UniWorkforce Hourly Timesheet'!BB434</f>
        <v/>
      </c>
      <c r="J158" t="str">
        <f>'UniWorkforce Hourly Timesheet'!BC434</f>
        <v/>
      </c>
      <c r="K158" t="str">
        <f>'UniWorkforce Hourly Timesheet'!BD434</f>
        <v/>
      </c>
      <c r="L158" t="str">
        <f>'UniWorkforce Hourly Timesheet'!BE434</f>
        <v/>
      </c>
      <c r="M158" t="str">
        <f>'UniWorkforce Hourly Timesheet'!BF434</f>
        <v/>
      </c>
      <c r="N158" t="str">
        <f>'UniWorkforce Hourly Timesheet'!BG434</f>
        <v/>
      </c>
      <c r="O158" t="str">
        <f>'UniWorkforce Hourly Timesheet'!BH434</f>
        <v/>
      </c>
      <c r="P158" t="str">
        <f>'UniWorkforce Hourly Timesheet'!BI434</f>
        <v/>
      </c>
      <c r="Q158" t="str">
        <f>'UniWorkforce Hourly Timesheet'!BJ434</f>
        <v/>
      </c>
      <c r="R158" t="str">
        <f>'UniWorkforce Hourly Timesheet'!BK434</f>
        <v/>
      </c>
      <c r="S158" t="str">
        <f>'UniWorkforce Hourly Timesheet'!BL434</f>
        <v/>
      </c>
      <c r="T158" t="str">
        <f>'UniWorkforce Hourly Timesheet'!BM434</f>
        <v/>
      </c>
      <c r="U158" t="str">
        <f>'UniWorkforce Hourly Timesheet'!BN434</f>
        <v/>
      </c>
      <c r="V158" t="str">
        <f>'UniWorkforce Hourly Timesheet'!BO434</f>
        <v/>
      </c>
      <c r="W158" t="str">
        <f>'UniWorkforce Hourly Timesheet'!BP434</f>
        <v/>
      </c>
      <c r="X158" t="str">
        <f>'UniWorkforce Hourly Timesheet'!BQ434</f>
        <v/>
      </c>
      <c r="Y158" t="str">
        <f>'UniWorkforce Hourly Timesheet'!BR434</f>
        <v/>
      </c>
      <c r="Z158" t="str">
        <f>'UniWorkforce Hourly Timesheet'!BS434</f>
        <v/>
      </c>
      <c r="AA158" t="str">
        <f>'UniWorkforce Hourly Timesheet'!BT434</f>
        <v/>
      </c>
      <c r="AB158" t="str">
        <f>'UniWorkforce Hourly Timesheet'!BU434</f>
        <v/>
      </c>
      <c r="AC158" t="str">
        <f>'UniWorkforce Hourly Timesheet'!BV434</f>
        <v/>
      </c>
      <c r="AD158" t="str">
        <f>'UniWorkforce Hourly Timesheet'!BW434</f>
        <v/>
      </c>
      <c r="AE158" t="str">
        <f>'UniWorkforce Hourly Timesheet'!BX434</f>
        <v/>
      </c>
      <c r="AF158" t="str">
        <f>'UniWorkforce Hourly Timesheet'!BY434</f>
        <v/>
      </c>
      <c r="AG158" t="str">
        <f>'UniWorkforce Hourly Timesheet'!BZ434</f>
        <v/>
      </c>
      <c r="AH158" t="str">
        <f>'UniWorkforce Hourly Timesheet'!CA434</f>
        <v/>
      </c>
      <c r="AI158" t="str">
        <f>'UniWorkforce Hourly Timesheet'!CB434</f>
        <v/>
      </c>
      <c r="AJ158" t="str">
        <f>'UniWorkforce Hourly Timesheet'!CG434</f>
        <v/>
      </c>
      <c r="AK158" t="str">
        <f>'UniWorkforce Hourly Timesheet'!CH434</f>
        <v/>
      </c>
      <c r="AL158" t="str">
        <f>'UniWorkforce Hourly Timesheet'!CI434</f>
        <v/>
      </c>
    </row>
    <row r="159" spans="1:38" x14ac:dyDescent="0.2">
      <c r="A159" t="str">
        <f>IF(AND(E158="",E159=""),"",IF(E159="","&lt;EOD&gt;",TEXT('UniWorkforce Hourly Timesheet'!$Y$6,"0000000")))</f>
        <v/>
      </c>
      <c r="B159" t="str">
        <f>IF(E159="","",'UniWorkforce Hourly Timesheet'!$D$4)</f>
        <v/>
      </c>
      <c r="C159" t="str">
        <f>IF(E159="","",'UniWorkforce Hourly Timesheet'!$Y$4)</f>
        <v/>
      </c>
      <c r="D159" t="str">
        <f>IF(E159="","",'UniWorkforce Hourly Timesheet'!$X$113)</f>
        <v/>
      </c>
      <c r="E159" t="str">
        <f>'UniWorkforce Hourly Timesheet'!AX435</f>
        <v/>
      </c>
      <c r="F159" t="str">
        <f>'UniWorkforce Hourly Timesheet'!AY435</f>
        <v/>
      </c>
      <c r="G159" t="str">
        <f>'UniWorkforce Hourly Timesheet'!AZ435</f>
        <v/>
      </c>
      <c r="H159" t="str">
        <f>'UniWorkforce Hourly Timesheet'!BA435</f>
        <v/>
      </c>
      <c r="I159" t="str">
        <f>'UniWorkforce Hourly Timesheet'!BB435</f>
        <v/>
      </c>
      <c r="J159" t="str">
        <f>'UniWorkforce Hourly Timesheet'!BC435</f>
        <v/>
      </c>
      <c r="K159" t="str">
        <f>'UniWorkforce Hourly Timesheet'!BD435</f>
        <v/>
      </c>
      <c r="L159" t="str">
        <f>'UniWorkforce Hourly Timesheet'!BE435</f>
        <v/>
      </c>
      <c r="M159" t="str">
        <f>'UniWorkforce Hourly Timesheet'!BF435</f>
        <v/>
      </c>
      <c r="N159" t="str">
        <f>'UniWorkforce Hourly Timesheet'!BG435</f>
        <v/>
      </c>
      <c r="O159" t="str">
        <f>'UniWorkforce Hourly Timesheet'!BH435</f>
        <v/>
      </c>
      <c r="P159" t="str">
        <f>'UniWorkforce Hourly Timesheet'!BI435</f>
        <v/>
      </c>
      <c r="Q159" t="str">
        <f>'UniWorkforce Hourly Timesheet'!BJ435</f>
        <v/>
      </c>
      <c r="R159" t="str">
        <f>'UniWorkforce Hourly Timesheet'!BK435</f>
        <v/>
      </c>
      <c r="S159" t="str">
        <f>'UniWorkforce Hourly Timesheet'!BL435</f>
        <v/>
      </c>
      <c r="T159" t="str">
        <f>'UniWorkforce Hourly Timesheet'!BM435</f>
        <v/>
      </c>
      <c r="U159" t="str">
        <f>'UniWorkforce Hourly Timesheet'!BN435</f>
        <v/>
      </c>
      <c r="V159" t="str">
        <f>'UniWorkforce Hourly Timesheet'!BO435</f>
        <v/>
      </c>
      <c r="W159" t="str">
        <f>'UniWorkforce Hourly Timesheet'!BP435</f>
        <v/>
      </c>
      <c r="X159" t="str">
        <f>'UniWorkforce Hourly Timesheet'!BQ435</f>
        <v/>
      </c>
      <c r="Y159" t="str">
        <f>'UniWorkforce Hourly Timesheet'!BR435</f>
        <v/>
      </c>
      <c r="Z159" t="str">
        <f>'UniWorkforce Hourly Timesheet'!BS435</f>
        <v/>
      </c>
      <c r="AA159" t="str">
        <f>'UniWorkforce Hourly Timesheet'!BT435</f>
        <v/>
      </c>
      <c r="AB159" t="str">
        <f>'UniWorkforce Hourly Timesheet'!BU435</f>
        <v/>
      </c>
      <c r="AC159" t="str">
        <f>'UniWorkforce Hourly Timesheet'!BV435</f>
        <v/>
      </c>
      <c r="AD159" t="str">
        <f>'UniWorkforce Hourly Timesheet'!BW435</f>
        <v/>
      </c>
      <c r="AE159" t="str">
        <f>'UniWorkforce Hourly Timesheet'!BX435</f>
        <v/>
      </c>
      <c r="AF159" t="str">
        <f>'UniWorkforce Hourly Timesheet'!BY435</f>
        <v/>
      </c>
      <c r="AG159" t="str">
        <f>'UniWorkforce Hourly Timesheet'!BZ435</f>
        <v/>
      </c>
      <c r="AH159" t="str">
        <f>'UniWorkforce Hourly Timesheet'!CA435</f>
        <v/>
      </c>
      <c r="AI159" t="str">
        <f>'UniWorkforce Hourly Timesheet'!CB435</f>
        <v/>
      </c>
      <c r="AJ159" t="str">
        <f>'UniWorkforce Hourly Timesheet'!CG435</f>
        <v/>
      </c>
      <c r="AK159" t="str">
        <f>'UniWorkforce Hourly Timesheet'!CH435</f>
        <v/>
      </c>
      <c r="AL159" t="str">
        <f>'UniWorkforce Hourly Timesheet'!CI435</f>
        <v/>
      </c>
    </row>
    <row r="160" spans="1:38" x14ac:dyDescent="0.2">
      <c r="A160" t="str">
        <f>IF(AND(E159="",E160=""),"",IF(E160="","&lt;EOD&gt;",TEXT('UniWorkforce Hourly Timesheet'!$Y$6,"0000000")))</f>
        <v/>
      </c>
      <c r="B160" t="str">
        <f>IF(E160="","",'UniWorkforce Hourly Timesheet'!$D$4)</f>
        <v/>
      </c>
      <c r="C160" t="str">
        <f>IF(E160="","",'UniWorkforce Hourly Timesheet'!$Y$4)</f>
        <v/>
      </c>
      <c r="D160" t="str">
        <f>IF(E160="","",'UniWorkforce Hourly Timesheet'!$X$113)</f>
        <v/>
      </c>
      <c r="E160" t="str">
        <f>'UniWorkforce Hourly Timesheet'!AX436</f>
        <v/>
      </c>
      <c r="F160" t="str">
        <f>'UniWorkforce Hourly Timesheet'!AY436</f>
        <v/>
      </c>
      <c r="G160" t="str">
        <f>'UniWorkforce Hourly Timesheet'!AZ436</f>
        <v/>
      </c>
      <c r="H160" t="str">
        <f>'UniWorkforce Hourly Timesheet'!BA436</f>
        <v/>
      </c>
      <c r="I160" t="str">
        <f>'UniWorkforce Hourly Timesheet'!BB436</f>
        <v/>
      </c>
      <c r="J160" t="str">
        <f>'UniWorkforce Hourly Timesheet'!BC436</f>
        <v/>
      </c>
      <c r="K160" t="str">
        <f>'UniWorkforce Hourly Timesheet'!BD436</f>
        <v/>
      </c>
      <c r="L160" t="str">
        <f>'UniWorkforce Hourly Timesheet'!BE436</f>
        <v/>
      </c>
      <c r="M160" t="str">
        <f>'UniWorkforce Hourly Timesheet'!BF436</f>
        <v/>
      </c>
      <c r="N160" t="str">
        <f>'UniWorkforce Hourly Timesheet'!BG436</f>
        <v/>
      </c>
      <c r="O160" t="str">
        <f>'UniWorkforce Hourly Timesheet'!BH436</f>
        <v/>
      </c>
      <c r="P160" t="str">
        <f>'UniWorkforce Hourly Timesheet'!BI436</f>
        <v/>
      </c>
      <c r="Q160" t="str">
        <f>'UniWorkforce Hourly Timesheet'!BJ436</f>
        <v/>
      </c>
      <c r="R160" t="str">
        <f>'UniWorkforce Hourly Timesheet'!BK436</f>
        <v/>
      </c>
      <c r="S160" t="str">
        <f>'UniWorkforce Hourly Timesheet'!BL436</f>
        <v/>
      </c>
      <c r="T160" t="str">
        <f>'UniWorkforce Hourly Timesheet'!BM436</f>
        <v/>
      </c>
      <c r="U160" t="str">
        <f>'UniWorkforce Hourly Timesheet'!BN436</f>
        <v/>
      </c>
      <c r="V160" t="str">
        <f>'UniWorkforce Hourly Timesheet'!BO436</f>
        <v/>
      </c>
      <c r="W160" t="str">
        <f>'UniWorkforce Hourly Timesheet'!BP436</f>
        <v/>
      </c>
      <c r="X160" t="str">
        <f>'UniWorkforce Hourly Timesheet'!BQ436</f>
        <v/>
      </c>
      <c r="Y160" t="str">
        <f>'UniWorkforce Hourly Timesheet'!BR436</f>
        <v/>
      </c>
      <c r="Z160" t="str">
        <f>'UniWorkforce Hourly Timesheet'!BS436</f>
        <v/>
      </c>
      <c r="AA160" t="str">
        <f>'UniWorkforce Hourly Timesheet'!BT436</f>
        <v/>
      </c>
      <c r="AB160" t="str">
        <f>'UniWorkforce Hourly Timesheet'!BU436</f>
        <v/>
      </c>
      <c r="AC160" t="str">
        <f>'UniWorkforce Hourly Timesheet'!BV436</f>
        <v/>
      </c>
      <c r="AD160" t="str">
        <f>'UniWorkforce Hourly Timesheet'!BW436</f>
        <v/>
      </c>
      <c r="AE160" t="str">
        <f>'UniWorkforce Hourly Timesheet'!BX436</f>
        <v/>
      </c>
      <c r="AF160" t="str">
        <f>'UniWorkforce Hourly Timesheet'!BY436</f>
        <v/>
      </c>
      <c r="AG160" t="str">
        <f>'UniWorkforce Hourly Timesheet'!BZ436</f>
        <v/>
      </c>
      <c r="AH160" t="str">
        <f>'UniWorkforce Hourly Timesheet'!CA436</f>
        <v/>
      </c>
      <c r="AI160" t="str">
        <f>'UniWorkforce Hourly Timesheet'!CB436</f>
        <v/>
      </c>
      <c r="AJ160" t="str">
        <f>'UniWorkforce Hourly Timesheet'!CG436</f>
        <v/>
      </c>
      <c r="AK160" t="str">
        <f>'UniWorkforce Hourly Timesheet'!CH436</f>
        <v/>
      </c>
      <c r="AL160" t="str">
        <f>'UniWorkforce Hourly Timesheet'!CI436</f>
        <v/>
      </c>
    </row>
    <row r="161" spans="1:38" x14ac:dyDescent="0.2">
      <c r="A161" t="str">
        <f>IF(AND(E160="",E161=""),"",IF(E161="","&lt;EOD&gt;",TEXT('UniWorkforce Hourly Timesheet'!$Y$6,"0000000")))</f>
        <v/>
      </c>
      <c r="B161" t="str">
        <f>IF(E161="","",'UniWorkforce Hourly Timesheet'!$D$4)</f>
        <v/>
      </c>
      <c r="C161" t="str">
        <f>IF(E161="","",'UniWorkforce Hourly Timesheet'!$Y$4)</f>
        <v/>
      </c>
      <c r="D161" t="str">
        <f>IF(E161="","",'UniWorkforce Hourly Timesheet'!$X$113)</f>
        <v/>
      </c>
      <c r="E161" t="str">
        <f>'UniWorkforce Hourly Timesheet'!AX437</f>
        <v/>
      </c>
      <c r="F161" t="str">
        <f>'UniWorkforce Hourly Timesheet'!AY437</f>
        <v/>
      </c>
      <c r="G161" t="str">
        <f>'UniWorkforce Hourly Timesheet'!AZ437</f>
        <v/>
      </c>
      <c r="H161" t="str">
        <f>'UniWorkforce Hourly Timesheet'!BA437</f>
        <v/>
      </c>
      <c r="I161" t="str">
        <f>'UniWorkforce Hourly Timesheet'!BB437</f>
        <v/>
      </c>
      <c r="J161" t="str">
        <f>'UniWorkforce Hourly Timesheet'!BC437</f>
        <v/>
      </c>
      <c r="K161" t="str">
        <f>'UniWorkforce Hourly Timesheet'!BD437</f>
        <v/>
      </c>
      <c r="L161" t="str">
        <f>'UniWorkforce Hourly Timesheet'!BE437</f>
        <v/>
      </c>
      <c r="M161" t="str">
        <f>'UniWorkforce Hourly Timesheet'!BF437</f>
        <v/>
      </c>
      <c r="N161" t="str">
        <f>'UniWorkforce Hourly Timesheet'!BG437</f>
        <v/>
      </c>
      <c r="O161" t="str">
        <f>'UniWorkforce Hourly Timesheet'!BH437</f>
        <v/>
      </c>
      <c r="P161" t="str">
        <f>'UniWorkforce Hourly Timesheet'!BI437</f>
        <v/>
      </c>
      <c r="Q161" t="str">
        <f>'UniWorkforce Hourly Timesheet'!BJ437</f>
        <v/>
      </c>
      <c r="R161" t="str">
        <f>'UniWorkforce Hourly Timesheet'!BK437</f>
        <v/>
      </c>
      <c r="S161" t="str">
        <f>'UniWorkforce Hourly Timesheet'!BL437</f>
        <v/>
      </c>
      <c r="T161" t="str">
        <f>'UniWorkforce Hourly Timesheet'!BM437</f>
        <v/>
      </c>
      <c r="U161" t="str">
        <f>'UniWorkforce Hourly Timesheet'!BN437</f>
        <v/>
      </c>
      <c r="V161" t="str">
        <f>'UniWorkforce Hourly Timesheet'!BO437</f>
        <v/>
      </c>
      <c r="W161" t="str">
        <f>'UniWorkforce Hourly Timesheet'!BP437</f>
        <v/>
      </c>
      <c r="X161" t="str">
        <f>'UniWorkforce Hourly Timesheet'!BQ437</f>
        <v/>
      </c>
      <c r="Y161" t="str">
        <f>'UniWorkforce Hourly Timesheet'!BR437</f>
        <v/>
      </c>
      <c r="Z161" t="str">
        <f>'UniWorkforce Hourly Timesheet'!BS437</f>
        <v/>
      </c>
      <c r="AA161" t="str">
        <f>'UniWorkforce Hourly Timesheet'!BT437</f>
        <v/>
      </c>
      <c r="AB161" t="str">
        <f>'UniWorkforce Hourly Timesheet'!BU437</f>
        <v/>
      </c>
      <c r="AC161" t="str">
        <f>'UniWorkforce Hourly Timesheet'!BV437</f>
        <v/>
      </c>
      <c r="AD161" t="str">
        <f>'UniWorkforce Hourly Timesheet'!BW437</f>
        <v/>
      </c>
      <c r="AE161" t="str">
        <f>'UniWorkforce Hourly Timesheet'!BX437</f>
        <v/>
      </c>
      <c r="AF161" t="str">
        <f>'UniWorkforce Hourly Timesheet'!BY437</f>
        <v/>
      </c>
      <c r="AG161" t="str">
        <f>'UniWorkforce Hourly Timesheet'!BZ437</f>
        <v/>
      </c>
      <c r="AH161" t="str">
        <f>'UniWorkforce Hourly Timesheet'!CA437</f>
        <v/>
      </c>
      <c r="AI161" t="str">
        <f>'UniWorkforce Hourly Timesheet'!CB437</f>
        <v/>
      </c>
      <c r="AJ161" t="str">
        <f>'UniWorkforce Hourly Timesheet'!CG437</f>
        <v/>
      </c>
      <c r="AK161" t="str">
        <f>'UniWorkforce Hourly Timesheet'!CH437</f>
        <v/>
      </c>
      <c r="AL161" t="str">
        <f>'UniWorkforce Hourly Timesheet'!CI437</f>
        <v/>
      </c>
    </row>
    <row r="162" spans="1:38" x14ac:dyDescent="0.2">
      <c r="A162" t="str">
        <f>IF(AND(E161="",E162=""),"",IF(E162="","&lt;EOD&gt;",TEXT('UniWorkforce Hourly Timesheet'!$Y$6,"0000000")))</f>
        <v/>
      </c>
      <c r="B162" t="str">
        <f>IF(E162="","",'UniWorkforce Hourly Timesheet'!$D$4)</f>
        <v/>
      </c>
      <c r="C162" t="str">
        <f>IF(E162="","",'UniWorkforce Hourly Timesheet'!$Y$4)</f>
        <v/>
      </c>
      <c r="D162" t="str">
        <f>IF(E162="","",'UniWorkforce Hourly Timesheet'!$X$113)</f>
        <v/>
      </c>
      <c r="E162" t="str">
        <f>'UniWorkforce Hourly Timesheet'!AX438</f>
        <v/>
      </c>
      <c r="F162" t="str">
        <f>'UniWorkforce Hourly Timesheet'!AY438</f>
        <v/>
      </c>
      <c r="G162" t="str">
        <f>'UniWorkforce Hourly Timesheet'!AZ438</f>
        <v/>
      </c>
      <c r="H162" t="str">
        <f>'UniWorkforce Hourly Timesheet'!BA438</f>
        <v/>
      </c>
      <c r="I162" t="str">
        <f>'UniWorkforce Hourly Timesheet'!BB438</f>
        <v/>
      </c>
      <c r="J162" t="str">
        <f>'UniWorkforce Hourly Timesheet'!BC438</f>
        <v/>
      </c>
      <c r="K162" t="str">
        <f>'UniWorkforce Hourly Timesheet'!BD438</f>
        <v/>
      </c>
      <c r="L162" t="str">
        <f>'UniWorkforce Hourly Timesheet'!BE438</f>
        <v/>
      </c>
      <c r="M162" t="str">
        <f>'UniWorkforce Hourly Timesheet'!BF438</f>
        <v/>
      </c>
      <c r="N162" t="str">
        <f>'UniWorkforce Hourly Timesheet'!BG438</f>
        <v/>
      </c>
      <c r="O162" t="str">
        <f>'UniWorkforce Hourly Timesheet'!BH438</f>
        <v/>
      </c>
      <c r="P162" t="str">
        <f>'UniWorkforce Hourly Timesheet'!BI438</f>
        <v/>
      </c>
      <c r="Q162" t="str">
        <f>'UniWorkforce Hourly Timesheet'!BJ438</f>
        <v/>
      </c>
      <c r="R162" t="str">
        <f>'UniWorkforce Hourly Timesheet'!BK438</f>
        <v/>
      </c>
      <c r="S162" t="str">
        <f>'UniWorkforce Hourly Timesheet'!BL438</f>
        <v/>
      </c>
      <c r="T162" t="str">
        <f>'UniWorkforce Hourly Timesheet'!BM438</f>
        <v/>
      </c>
      <c r="U162" t="str">
        <f>'UniWorkforce Hourly Timesheet'!BN438</f>
        <v/>
      </c>
      <c r="V162" t="str">
        <f>'UniWorkforce Hourly Timesheet'!BO438</f>
        <v/>
      </c>
      <c r="W162" t="str">
        <f>'UniWorkforce Hourly Timesheet'!BP438</f>
        <v/>
      </c>
      <c r="X162" t="str">
        <f>'UniWorkforce Hourly Timesheet'!BQ438</f>
        <v/>
      </c>
      <c r="Y162" t="str">
        <f>'UniWorkforce Hourly Timesheet'!BR438</f>
        <v/>
      </c>
      <c r="Z162" t="str">
        <f>'UniWorkforce Hourly Timesheet'!BS438</f>
        <v/>
      </c>
      <c r="AA162" t="str">
        <f>'UniWorkforce Hourly Timesheet'!BT438</f>
        <v/>
      </c>
      <c r="AB162" t="str">
        <f>'UniWorkforce Hourly Timesheet'!BU438</f>
        <v/>
      </c>
      <c r="AC162" t="str">
        <f>'UniWorkforce Hourly Timesheet'!BV438</f>
        <v/>
      </c>
      <c r="AD162" t="str">
        <f>'UniWorkforce Hourly Timesheet'!BW438</f>
        <v/>
      </c>
      <c r="AE162" t="str">
        <f>'UniWorkforce Hourly Timesheet'!BX438</f>
        <v/>
      </c>
      <c r="AF162" t="str">
        <f>'UniWorkforce Hourly Timesheet'!BY438</f>
        <v/>
      </c>
      <c r="AG162" t="str">
        <f>'UniWorkforce Hourly Timesheet'!BZ438</f>
        <v/>
      </c>
      <c r="AH162" t="str">
        <f>'UniWorkforce Hourly Timesheet'!CA438</f>
        <v/>
      </c>
      <c r="AI162" t="str">
        <f>'UniWorkforce Hourly Timesheet'!CB438</f>
        <v/>
      </c>
      <c r="AJ162" t="str">
        <f>'UniWorkforce Hourly Timesheet'!CG438</f>
        <v/>
      </c>
      <c r="AK162" t="str">
        <f>'UniWorkforce Hourly Timesheet'!CH438</f>
        <v/>
      </c>
      <c r="AL162" t="str">
        <f>'UniWorkforce Hourly Timesheet'!CI438</f>
        <v/>
      </c>
    </row>
    <row r="163" spans="1:38" x14ac:dyDescent="0.2">
      <c r="A163" t="str">
        <f>IF(AND(E162="",E163=""),"",IF(E163="","&lt;EOD&gt;",TEXT('UniWorkforce Hourly Timesheet'!$Y$6,"0000000")))</f>
        <v/>
      </c>
      <c r="B163" t="str">
        <f>IF(E163="","",'UniWorkforce Hourly Timesheet'!$D$4)</f>
        <v/>
      </c>
      <c r="C163" t="str">
        <f>IF(E163="","",'UniWorkforce Hourly Timesheet'!$Y$4)</f>
        <v/>
      </c>
      <c r="D163" t="str">
        <f>IF(E163="","",'UniWorkforce Hourly Timesheet'!$X$113)</f>
        <v/>
      </c>
      <c r="E163" t="str">
        <f>'UniWorkforce Hourly Timesheet'!AX439</f>
        <v/>
      </c>
      <c r="F163" t="str">
        <f>'UniWorkforce Hourly Timesheet'!AY439</f>
        <v/>
      </c>
      <c r="G163" t="str">
        <f>'UniWorkforce Hourly Timesheet'!AZ439</f>
        <v/>
      </c>
      <c r="H163" t="str">
        <f>'UniWorkforce Hourly Timesheet'!BA439</f>
        <v/>
      </c>
      <c r="I163" t="str">
        <f>'UniWorkforce Hourly Timesheet'!BB439</f>
        <v/>
      </c>
      <c r="J163" t="str">
        <f>'UniWorkforce Hourly Timesheet'!BC439</f>
        <v/>
      </c>
      <c r="K163" t="str">
        <f>'UniWorkforce Hourly Timesheet'!BD439</f>
        <v/>
      </c>
      <c r="L163" t="str">
        <f>'UniWorkforce Hourly Timesheet'!BE439</f>
        <v/>
      </c>
      <c r="M163" t="str">
        <f>'UniWorkforce Hourly Timesheet'!BF439</f>
        <v/>
      </c>
      <c r="N163" t="str">
        <f>'UniWorkforce Hourly Timesheet'!BG439</f>
        <v/>
      </c>
      <c r="O163" t="str">
        <f>'UniWorkforce Hourly Timesheet'!BH439</f>
        <v/>
      </c>
      <c r="P163" t="str">
        <f>'UniWorkforce Hourly Timesheet'!BI439</f>
        <v/>
      </c>
      <c r="Q163" t="str">
        <f>'UniWorkforce Hourly Timesheet'!BJ439</f>
        <v/>
      </c>
      <c r="R163" t="str">
        <f>'UniWorkforce Hourly Timesheet'!BK439</f>
        <v/>
      </c>
      <c r="S163" t="str">
        <f>'UniWorkforce Hourly Timesheet'!BL439</f>
        <v/>
      </c>
      <c r="T163" t="str">
        <f>'UniWorkforce Hourly Timesheet'!BM439</f>
        <v/>
      </c>
      <c r="U163" t="str">
        <f>'UniWorkforce Hourly Timesheet'!BN439</f>
        <v/>
      </c>
      <c r="V163" t="str">
        <f>'UniWorkforce Hourly Timesheet'!BO439</f>
        <v/>
      </c>
      <c r="W163" t="str">
        <f>'UniWorkforce Hourly Timesheet'!BP439</f>
        <v/>
      </c>
      <c r="X163" t="str">
        <f>'UniWorkforce Hourly Timesheet'!BQ439</f>
        <v/>
      </c>
      <c r="Y163" t="str">
        <f>'UniWorkforce Hourly Timesheet'!BR439</f>
        <v/>
      </c>
      <c r="Z163" t="str">
        <f>'UniWorkforce Hourly Timesheet'!BS439</f>
        <v/>
      </c>
      <c r="AA163" t="str">
        <f>'UniWorkforce Hourly Timesheet'!BT439</f>
        <v/>
      </c>
      <c r="AB163" t="str">
        <f>'UniWorkforce Hourly Timesheet'!BU439</f>
        <v/>
      </c>
      <c r="AC163" t="str">
        <f>'UniWorkforce Hourly Timesheet'!BV439</f>
        <v/>
      </c>
      <c r="AD163" t="str">
        <f>'UniWorkforce Hourly Timesheet'!BW439</f>
        <v/>
      </c>
      <c r="AE163" t="str">
        <f>'UniWorkforce Hourly Timesheet'!BX439</f>
        <v/>
      </c>
      <c r="AF163" t="str">
        <f>'UniWorkforce Hourly Timesheet'!BY439</f>
        <v/>
      </c>
      <c r="AG163" t="str">
        <f>'UniWorkforce Hourly Timesheet'!BZ439</f>
        <v/>
      </c>
      <c r="AH163" t="str">
        <f>'UniWorkforce Hourly Timesheet'!CA439</f>
        <v/>
      </c>
      <c r="AI163" t="str">
        <f>'UniWorkforce Hourly Timesheet'!CB439</f>
        <v/>
      </c>
      <c r="AJ163" t="str">
        <f>'UniWorkforce Hourly Timesheet'!CG439</f>
        <v/>
      </c>
      <c r="AK163" t="str">
        <f>'UniWorkforce Hourly Timesheet'!CH439</f>
        <v/>
      </c>
      <c r="AL163" t="str">
        <f>'UniWorkforce Hourly Timesheet'!CI439</f>
        <v/>
      </c>
    </row>
    <row r="164" spans="1:38" x14ac:dyDescent="0.2">
      <c r="A164" t="str">
        <f>IF(AND(E163="",E164=""),"",IF(E164="","&lt;EOD&gt;",TEXT('UniWorkforce Hourly Timesheet'!$Y$6,"0000000")))</f>
        <v/>
      </c>
      <c r="B164" t="str">
        <f>IF(E164="","",'UniWorkforce Hourly Timesheet'!$D$4)</f>
        <v/>
      </c>
      <c r="C164" t="str">
        <f>IF(E164="","",'UniWorkforce Hourly Timesheet'!$Y$4)</f>
        <v/>
      </c>
      <c r="D164" t="str">
        <f>IF(E164="","",'UniWorkforce Hourly Timesheet'!$X$113)</f>
        <v/>
      </c>
      <c r="E164" t="str">
        <f>'UniWorkforce Hourly Timesheet'!AX440</f>
        <v/>
      </c>
      <c r="F164" t="str">
        <f>'UniWorkforce Hourly Timesheet'!AY440</f>
        <v/>
      </c>
      <c r="G164" t="str">
        <f>'UniWorkforce Hourly Timesheet'!AZ440</f>
        <v/>
      </c>
      <c r="H164" t="str">
        <f>'UniWorkforce Hourly Timesheet'!BA440</f>
        <v/>
      </c>
      <c r="I164" t="str">
        <f>'UniWorkforce Hourly Timesheet'!BB440</f>
        <v/>
      </c>
      <c r="J164" t="str">
        <f>'UniWorkforce Hourly Timesheet'!BC440</f>
        <v/>
      </c>
      <c r="K164" t="str">
        <f>'UniWorkforce Hourly Timesheet'!BD440</f>
        <v/>
      </c>
      <c r="L164" t="str">
        <f>'UniWorkforce Hourly Timesheet'!BE440</f>
        <v/>
      </c>
      <c r="M164" t="str">
        <f>'UniWorkforce Hourly Timesheet'!BF440</f>
        <v/>
      </c>
      <c r="N164" t="str">
        <f>'UniWorkforce Hourly Timesheet'!BG440</f>
        <v/>
      </c>
      <c r="O164" t="str">
        <f>'UniWorkforce Hourly Timesheet'!BH440</f>
        <v/>
      </c>
      <c r="P164" t="str">
        <f>'UniWorkforce Hourly Timesheet'!BI440</f>
        <v/>
      </c>
      <c r="Q164" t="str">
        <f>'UniWorkforce Hourly Timesheet'!BJ440</f>
        <v/>
      </c>
      <c r="R164" t="str">
        <f>'UniWorkforce Hourly Timesheet'!BK440</f>
        <v/>
      </c>
      <c r="S164" t="str">
        <f>'UniWorkforce Hourly Timesheet'!BL440</f>
        <v/>
      </c>
      <c r="T164" t="str">
        <f>'UniWorkforce Hourly Timesheet'!BM440</f>
        <v/>
      </c>
      <c r="U164" t="str">
        <f>'UniWorkforce Hourly Timesheet'!BN440</f>
        <v/>
      </c>
      <c r="V164" t="str">
        <f>'UniWorkforce Hourly Timesheet'!BO440</f>
        <v/>
      </c>
      <c r="W164" t="str">
        <f>'UniWorkforce Hourly Timesheet'!BP440</f>
        <v/>
      </c>
      <c r="X164" t="str">
        <f>'UniWorkforce Hourly Timesheet'!BQ440</f>
        <v/>
      </c>
      <c r="Y164" t="str">
        <f>'UniWorkforce Hourly Timesheet'!BR440</f>
        <v/>
      </c>
      <c r="Z164" t="str">
        <f>'UniWorkforce Hourly Timesheet'!BS440</f>
        <v/>
      </c>
      <c r="AA164" t="str">
        <f>'UniWorkforce Hourly Timesheet'!BT440</f>
        <v/>
      </c>
      <c r="AB164" t="str">
        <f>'UniWorkforce Hourly Timesheet'!BU440</f>
        <v/>
      </c>
      <c r="AC164" t="str">
        <f>'UniWorkforce Hourly Timesheet'!BV440</f>
        <v/>
      </c>
      <c r="AD164" t="str">
        <f>'UniWorkforce Hourly Timesheet'!BW440</f>
        <v/>
      </c>
      <c r="AE164" t="str">
        <f>'UniWorkforce Hourly Timesheet'!BX440</f>
        <v/>
      </c>
      <c r="AF164" t="str">
        <f>'UniWorkforce Hourly Timesheet'!BY440</f>
        <v/>
      </c>
      <c r="AG164" t="str">
        <f>'UniWorkforce Hourly Timesheet'!BZ440</f>
        <v/>
      </c>
      <c r="AH164" t="str">
        <f>'UniWorkforce Hourly Timesheet'!CA440</f>
        <v/>
      </c>
      <c r="AI164" t="str">
        <f>'UniWorkforce Hourly Timesheet'!CB440</f>
        <v/>
      </c>
      <c r="AJ164" t="str">
        <f>'UniWorkforce Hourly Timesheet'!CG440</f>
        <v/>
      </c>
      <c r="AK164" t="str">
        <f>'UniWorkforce Hourly Timesheet'!CH440</f>
        <v/>
      </c>
      <c r="AL164" t="str">
        <f>'UniWorkforce Hourly Timesheet'!CI440</f>
        <v/>
      </c>
    </row>
    <row r="165" spans="1:38" x14ac:dyDescent="0.2">
      <c r="A165" t="str">
        <f>IF(AND(E164="",E165=""),"",IF(E165="","&lt;EOD&gt;",TEXT('UniWorkforce Hourly Timesheet'!$Y$6,"0000000")))</f>
        <v/>
      </c>
      <c r="B165" t="str">
        <f>IF(E165="","",'UniWorkforce Hourly Timesheet'!$D$4)</f>
        <v/>
      </c>
      <c r="C165" t="str">
        <f>IF(E165="","",'UniWorkforce Hourly Timesheet'!$Y$4)</f>
        <v/>
      </c>
      <c r="D165" t="str">
        <f>IF(E165="","",'UniWorkforce Hourly Timesheet'!$X$113)</f>
        <v/>
      </c>
      <c r="E165" t="str">
        <f>'UniWorkforce Hourly Timesheet'!AX441</f>
        <v/>
      </c>
      <c r="F165" t="str">
        <f>'UniWorkforce Hourly Timesheet'!AY441</f>
        <v/>
      </c>
      <c r="G165" t="str">
        <f>'UniWorkforce Hourly Timesheet'!AZ441</f>
        <v/>
      </c>
      <c r="H165" t="str">
        <f>'UniWorkforce Hourly Timesheet'!BA441</f>
        <v/>
      </c>
      <c r="I165" t="str">
        <f>'UniWorkforce Hourly Timesheet'!BB441</f>
        <v/>
      </c>
      <c r="J165" t="str">
        <f>'UniWorkforce Hourly Timesheet'!BC441</f>
        <v/>
      </c>
      <c r="K165" t="str">
        <f>'UniWorkforce Hourly Timesheet'!BD441</f>
        <v/>
      </c>
      <c r="L165" t="str">
        <f>'UniWorkforce Hourly Timesheet'!BE441</f>
        <v/>
      </c>
      <c r="M165" t="str">
        <f>'UniWorkforce Hourly Timesheet'!BF441</f>
        <v/>
      </c>
      <c r="N165" t="str">
        <f>'UniWorkforce Hourly Timesheet'!BG441</f>
        <v/>
      </c>
      <c r="O165" t="str">
        <f>'UniWorkforce Hourly Timesheet'!BH441</f>
        <v/>
      </c>
      <c r="P165" t="str">
        <f>'UniWorkforce Hourly Timesheet'!BI441</f>
        <v/>
      </c>
      <c r="Q165" t="str">
        <f>'UniWorkforce Hourly Timesheet'!BJ441</f>
        <v/>
      </c>
      <c r="R165" t="str">
        <f>'UniWorkforce Hourly Timesheet'!BK441</f>
        <v/>
      </c>
      <c r="S165" t="str">
        <f>'UniWorkforce Hourly Timesheet'!BL441</f>
        <v/>
      </c>
      <c r="T165" t="str">
        <f>'UniWorkforce Hourly Timesheet'!BM441</f>
        <v/>
      </c>
      <c r="U165" t="str">
        <f>'UniWorkforce Hourly Timesheet'!BN441</f>
        <v/>
      </c>
      <c r="V165" t="str">
        <f>'UniWorkforce Hourly Timesheet'!BO441</f>
        <v/>
      </c>
      <c r="W165" t="str">
        <f>'UniWorkforce Hourly Timesheet'!BP441</f>
        <v/>
      </c>
      <c r="X165" t="str">
        <f>'UniWorkforce Hourly Timesheet'!BQ441</f>
        <v/>
      </c>
      <c r="Y165" t="str">
        <f>'UniWorkforce Hourly Timesheet'!BR441</f>
        <v/>
      </c>
      <c r="Z165" t="str">
        <f>'UniWorkforce Hourly Timesheet'!BS441</f>
        <v/>
      </c>
      <c r="AA165" t="str">
        <f>'UniWorkforce Hourly Timesheet'!BT441</f>
        <v/>
      </c>
      <c r="AB165" t="str">
        <f>'UniWorkforce Hourly Timesheet'!BU441</f>
        <v/>
      </c>
      <c r="AC165" t="str">
        <f>'UniWorkforce Hourly Timesheet'!BV441</f>
        <v/>
      </c>
      <c r="AD165" t="str">
        <f>'UniWorkforce Hourly Timesheet'!BW441</f>
        <v/>
      </c>
      <c r="AE165" t="str">
        <f>'UniWorkforce Hourly Timesheet'!BX441</f>
        <v/>
      </c>
      <c r="AF165" t="str">
        <f>'UniWorkforce Hourly Timesheet'!BY441</f>
        <v/>
      </c>
      <c r="AG165" t="str">
        <f>'UniWorkforce Hourly Timesheet'!BZ441</f>
        <v/>
      </c>
      <c r="AH165" t="str">
        <f>'UniWorkforce Hourly Timesheet'!CA441</f>
        <v/>
      </c>
      <c r="AI165" t="str">
        <f>'UniWorkforce Hourly Timesheet'!CB441</f>
        <v/>
      </c>
      <c r="AJ165" t="str">
        <f>'UniWorkforce Hourly Timesheet'!CG441</f>
        <v/>
      </c>
      <c r="AK165" t="str">
        <f>'UniWorkforce Hourly Timesheet'!CH441</f>
        <v/>
      </c>
      <c r="AL165" t="str">
        <f>'UniWorkforce Hourly Timesheet'!CI441</f>
        <v/>
      </c>
    </row>
    <row r="166" spans="1:38" x14ac:dyDescent="0.2">
      <c r="A166" t="str">
        <f>IF(AND(E165="",E166=""),"",IF(E166="","&lt;EOD&gt;",TEXT('UniWorkforce Hourly Timesheet'!$Y$6,"0000000")))</f>
        <v/>
      </c>
      <c r="B166" t="str">
        <f>IF(E166="","",'UniWorkforce Hourly Timesheet'!$D$4)</f>
        <v/>
      </c>
      <c r="C166" t="str">
        <f>IF(E166="","",'UniWorkforce Hourly Timesheet'!$Y$4)</f>
        <v/>
      </c>
      <c r="D166" t="str">
        <f>IF(E166="","",'UniWorkforce Hourly Timesheet'!$X$113)</f>
        <v/>
      </c>
      <c r="E166" t="str">
        <f>'UniWorkforce Hourly Timesheet'!AX442</f>
        <v/>
      </c>
      <c r="F166" t="str">
        <f>'UniWorkforce Hourly Timesheet'!AY442</f>
        <v/>
      </c>
      <c r="G166" t="str">
        <f>'UniWorkforce Hourly Timesheet'!AZ442</f>
        <v/>
      </c>
      <c r="H166" t="str">
        <f>'UniWorkforce Hourly Timesheet'!BA442</f>
        <v/>
      </c>
      <c r="I166" t="str">
        <f>'UniWorkforce Hourly Timesheet'!BB442</f>
        <v/>
      </c>
      <c r="J166" t="str">
        <f>'UniWorkforce Hourly Timesheet'!BC442</f>
        <v/>
      </c>
      <c r="K166" t="str">
        <f>'UniWorkforce Hourly Timesheet'!BD442</f>
        <v/>
      </c>
      <c r="L166" t="str">
        <f>'UniWorkforce Hourly Timesheet'!BE442</f>
        <v/>
      </c>
      <c r="M166" t="str">
        <f>'UniWorkforce Hourly Timesheet'!BF442</f>
        <v/>
      </c>
      <c r="N166" t="str">
        <f>'UniWorkforce Hourly Timesheet'!BG442</f>
        <v/>
      </c>
      <c r="O166" t="str">
        <f>'UniWorkforce Hourly Timesheet'!BH442</f>
        <v/>
      </c>
      <c r="P166" t="str">
        <f>'UniWorkforce Hourly Timesheet'!BI442</f>
        <v/>
      </c>
      <c r="Q166" t="str">
        <f>'UniWorkforce Hourly Timesheet'!BJ442</f>
        <v/>
      </c>
      <c r="R166" t="str">
        <f>'UniWorkforce Hourly Timesheet'!BK442</f>
        <v/>
      </c>
      <c r="S166" t="str">
        <f>'UniWorkforce Hourly Timesheet'!BL442</f>
        <v/>
      </c>
      <c r="T166" t="str">
        <f>'UniWorkforce Hourly Timesheet'!BM442</f>
        <v/>
      </c>
      <c r="U166" t="str">
        <f>'UniWorkforce Hourly Timesheet'!BN442</f>
        <v/>
      </c>
      <c r="V166" t="str">
        <f>'UniWorkforce Hourly Timesheet'!BO442</f>
        <v/>
      </c>
      <c r="W166" t="str">
        <f>'UniWorkforce Hourly Timesheet'!BP442</f>
        <v/>
      </c>
      <c r="X166" t="str">
        <f>'UniWorkforce Hourly Timesheet'!BQ442</f>
        <v/>
      </c>
      <c r="Y166" t="str">
        <f>'UniWorkforce Hourly Timesheet'!BR442</f>
        <v/>
      </c>
      <c r="Z166" t="str">
        <f>'UniWorkforce Hourly Timesheet'!BS442</f>
        <v/>
      </c>
      <c r="AA166" t="str">
        <f>'UniWorkforce Hourly Timesheet'!BT442</f>
        <v/>
      </c>
      <c r="AB166" t="str">
        <f>'UniWorkforce Hourly Timesheet'!BU442</f>
        <v/>
      </c>
      <c r="AC166" t="str">
        <f>'UniWorkforce Hourly Timesheet'!BV442</f>
        <v/>
      </c>
      <c r="AD166" t="str">
        <f>'UniWorkforce Hourly Timesheet'!BW442</f>
        <v/>
      </c>
      <c r="AE166" t="str">
        <f>'UniWorkforce Hourly Timesheet'!BX442</f>
        <v/>
      </c>
      <c r="AF166" t="str">
        <f>'UniWorkforce Hourly Timesheet'!BY442</f>
        <v/>
      </c>
      <c r="AG166" t="str">
        <f>'UniWorkforce Hourly Timesheet'!BZ442</f>
        <v/>
      </c>
      <c r="AH166" t="str">
        <f>'UniWorkforce Hourly Timesheet'!CA442</f>
        <v/>
      </c>
      <c r="AI166" t="str">
        <f>'UniWorkforce Hourly Timesheet'!CB442</f>
        <v/>
      </c>
      <c r="AJ166" t="str">
        <f>'UniWorkforce Hourly Timesheet'!CG442</f>
        <v/>
      </c>
      <c r="AK166" t="str">
        <f>'UniWorkforce Hourly Timesheet'!CH442</f>
        <v/>
      </c>
      <c r="AL166" t="str">
        <f>'UniWorkforce Hourly Timesheet'!CI442</f>
        <v/>
      </c>
    </row>
    <row r="167" spans="1:38" x14ac:dyDescent="0.2">
      <c r="A167" t="str">
        <f>IF(AND(E166="",E167=""),"",IF(E167="","&lt;EOD&gt;",TEXT('UniWorkforce Hourly Timesheet'!$Y$6,"0000000")))</f>
        <v/>
      </c>
      <c r="B167" t="str">
        <f>IF(E167="","",'UniWorkforce Hourly Timesheet'!$D$4)</f>
        <v/>
      </c>
      <c r="C167" t="str">
        <f>IF(E167="","",'UniWorkforce Hourly Timesheet'!$Y$4)</f>
        <v/>
      </c>
      <c r="D167" t="str">
        <f>IF(E167="","",'UniWorkforce Hourly Timesheet'!$X$113)</f>
        <v/>
      </c>
      <c r="E167" t="str">
        <f>'UniWorkforce Hourly Timesheet'!AX443</f>
        <v/>
      </c>
      <c r="F167" t="str">
        <f>'UniWorkforce Hourly Timesheet'!AY443</f>
        <v/>
      </c>
      <c r="G167" t="str">
        <f>'UniWorkforce Hourly Timesheet'!AZ443</f>
        <v/>
      </c>
      <c r="H167" t="str">
        <f>'UniWorkforce Hourly Timesheet'!BA443</f>
        <v/>
      </c>
      <c r="I167" t="str">
        <f>'UniWorkforce Hourly Timesheet'!BB443</f>
        <v/>
      </c>
      <c r="J167" t="str">
        <f>'UniWorkforce Hourly Timesheet'!BC443</f>
        <v/>
      </c>
      <c r="K167" t="str">
        <f>'UniWorkforce Hourly Timesheet'!BD443</f>
        <v/>
      </c>
      <c r="L167" t="str">
        <f>'UniWorkforce Hourly Timesheet'!BE443</f>
        <v/>
      </c>
      <c r="M167" t="str">
        <f>'UniWorkforce Hourly Timesheet'!BF443</f>
        <v/>
      </c>
      <c r="N167" t="str">
        <f>'UniWorkforce Hourly Timesheet'!BG443</f>
        <v/>
      </c>
      <c r="O167" t="str">
        <f>'UniWorkforce Hourly Timesheet'!BH443</f>
        <v/>
      </c>
      <c r="P167" t="str">
        <f>'UniWorkforce Hourly Timesheet'!BI443</f>
        <v/>
      </c>
      <c r="Q167" t="str">
        <f>'UniWorkforce Hourly Timesheet'!BJ443</f>
        <v/>
      </c>
      <c r="R167" t="str">
        <f>'UniWorkforce Hourly Timesheet'!BK443</f>
        <v/>
      </c>
      <c r="S167" t="str">
        <f>'UniWorkforce Hourly Timesheet'!BL443</f>
        <v/>
      </c>
      <c r="T167" t="str">
        <f>'UniWorkforce Hourly Timesheet'!BM443</f>
        <v/>
      </c>
      <c r="U167" t="str">
        <f>'UniWorkforce Hourly Timesheet'!BN443</f>
        <v/>
      </c>
      <c r="V167" t="str">
        <f>'UniWorkforce Hourly Timesheet'!BO443</f>
        <v/>
      </c>
      <c r="W167" t="str">
        <f>'UniWorkforce Hourly Timesheet'!BP443</f>
        <v/>
      </c>
      <c r="X167" t="str">
        <f>'UniWorkforce Hourly Timesheet'!BQ443</f>
        <v/>
      </c>
      <c r="Y167" t="str">
        <f>'UniWorkforce Hourly Timesheet'!BR443</f>
        <v/>
      </c>
      <c r="Z167" t="str">
        <f>'UniWorkforce Hourly Timesheet'!BS443</f>
        <v/>
      </c>
      <c r="AA167" t="str">
        <f>'UniWorkforce Hourly Timesheet'!BT443</f>
        <v/>
      </c>
      <c r="AB167" t="str">
        <f>'UniWorkforce Hourly Timesheet'!BU443</f>
        <v/>
      </c>
      <c r="AC167" t="str">
        <f>'UniWorkforce Hourly Timesheet'!BV443</f>
        <v/>
      </c>
      <c r="AD167" t="str">
        <f>'UniWorkforce Hourly Timesheet'!BW443</f>
        <v/>
      </c>
      <c r="AE167" t="str">
        <f>'UniWorkforce Hourly Timesheet'!BX443</f>
        <v/>
      </c>
      <c r="AF167" t="str">
        <f>'UniWorkforce Hourly Timesheet'!BY443</f>
        <v/>
      </c>
      <c r="AG167" t="str">
        <f>'UniWorkforce Hourly Timesheet'!BZ443</f>
        <v/>
      </c>
      <c r="AH167" t="str">
        <f>'UniWorkforce Hourly Timesheet'!CA443</f>
        <v/>
      </c>
      <c r="AI167" t="str">
        <f>'UniWorkforce Hourly Timesheet'!CB443</f>
        <v/>
      </c>
      <c r="AJ167" t="str">
        <f>'UniWorkforce Hourly Timesheet'!CG443</f>
        <v/>
      </c>
      <c r="AK167" t="str">
        <f>'UniWorkforce Hourly Timesheet'!CH443</f>
        <v/>
      </c>
      <c r="AL167" t="str">
        <f>'UniWorkforce Hourly Timesheet'!CI443</f>
        <v/>
      </c>
    </row>
    <row r="168" spans="1:38" x14ac:dyDescent="0.2">
      <c r="A168" t="str">
        <f>IF(AND(E167="",E168=""),"",IF(E168="","&lt;EOD&gt;",TEXT('UniWorkforce Hourly Timesheet'!$Y$6,"0000000")))</f>
        <v/>
      </c>
      <c r="B168" t="str">
        <f>IF(E168="","",'UniWorkforce Hourly Timesheet'!$D$4)</f>
        <v/>
      </c>
      <c r="C168" t="str">
        <f>IF(E168="","",'UniWorkforce Hourly Timesheet'!$Y$4)</f>
        <v/>
      </c>
      <c r="D168" t="str">
        <f>IF(E168="","",'UniWorkforce Hourly Timesheet'!$X$113)</f>
        <v/>
      </c>
      <c r="E168" t="str">
        <f>'UniWorkforce Hourly Timesheet'!AX444</f>
        <v/>
      </c>
      <c r="F168" t="str">
        <f>'UniWorkforce Hourly Timesheet'!AY444</f>
        <v/>
      </c>
      <c r="G168" t="str">
        <f>'UniWorkforce Hourly Timesheet'!AZ444</f>
        <v/>
      </c>
      <c r="H168" t="str">
        <f>'UniWorkforce Hourly Timesheet'!BA444</f>
        <v/>
      </c>
      <c r="I168" t="str">
        <f>'UniWorkforce Hourly Timesheet'!BB444</f>
        <v/>
      </c>
      <c r="J168" t="str">
        <f>'UniWorkforce Hourly Timesheet'!BC444</f>
        <v/>
      </c>
      <c r="K168" t="str">
        <f>'UniWorkforce Hourly Timesheet'!BD444</f>
        <v/>
      </c>
      <c r="L168" t="str">
        <f>'UniWorkforce Hourly Timesheet'!BE444</f>
        <v/>
      </c>
      <c r="M168" t="str">
        <f>'UniWorkforce Hourly Timesheet'!BF444</f>
        <v/>
      </c>
      <c r="N168" t="str">
        <f>'UniWorkforce Hourly Timesheet'!BG444</f>
        <v/>
      </c>
      <c r="O168" t="str">
        <f>'UniWorkforce Hourly Timesheet'!BH444</f>
        <v/>
      </c>
      <c r="P168" t="str">
        <f>'UniWorkforce Hourly Timesheet'!BI444</f>
        <v/>
      </c>
      <c r="Q168" t="str">
        <f>'UniWorkforce Hourly Timesheet'!BJ444</f>
        <v/>
      </c>
      <c r="R168" t="str">
        <f>'UniWorkforce Hourly Timesheet'!BK444</f>
        <v/>
      </c>
      <c r="S168" t="str">
        <f>'UniWorkforce Hourly Timesheet'!BL444</f>
        <v/>
      </c>
      <c r="T168" t="str">
        <f>'UniWorkforce Hourly Timesheet'!BM444</f>
        <v/>
      </c>
      <c r="U168" t="str">
        <f>'UniWorkforce Hourly Timesheet'!BN444</f>
        <v/>
      </c>
      <c r="V168" t="str">
        <f>'UniWorkforce Hourly Timesheet'!BO444</f>
        <v/>
      </c>
      <c r="W168" t="str">
        <f>'UniWorkforce Hourly Timesheet'!BP444</f>
        <v/>
      </c>
      <c r="X168" t="str">
        <f>'UniWorkforce Hourly Timesheet'!BQ444</f>
        <v/>
      </c>
      <c r="Y168" t="str">
        <f>'UniWorkforce Hourly Timesheet'!BR444</f>
        <v/>
      </c>
      <c r="Z168" t="str">
        <f>'UniWorkforce Hourly Timesheet'!BS444</f>
        <v/>
      </c>
      <c r="AA168" t="str">
        <f>'UniWorkforce Hourly Timesheet'!BT444</f>
        <v/>
      </c>
      <c r="AB168" t="str">
        <f>'UniWorkforce Hourly Timesheet'!BU444</f>
        <v/>
      </c>
      <c r="AC168" t="str">
        <f>'UniWorkforce Hourly Timesheet'!BV444</f>
        <v/>
      </c>
      <c r="AD168" t="str">
        <f>'UniWorkforce Hourly Timesheet'!BW444</f>
        <v/>
      </c>
      <c r="AE168" t="str">
        <f>'UniWorkforce Hourly Timesheet'!BX444</f>
        <v/>
      </c>
      <c r="AF168" t="str">
        <f>'UniWorkforce Hourly Timesheet'!BY444</f>
        <v/>
      </c>
      <c r="AG168" t="str">
        <f>'UniWorkforce Hourly Timesheet'!BZ444</f>
        <v/>
      </c>
      <c r="AH168" t="str">
        <f>'UniWorkforce Hourly Timesheet'!CA444</f>
        <v/>
      </c>
      <c r="AI168" t="str">
        <f>'UniWorkforce Hourly Timesheet'!CB444</f>
        <v/>
      </c>
      <c r="AJ168" t="str">
        <f>'UniWorkforce Hourly Timesheet'!CG444</f>
        <v/>
      </c>
      <c r="AK168" t="str">
        <f>'UniWorkforce Hourly Timesheet'!CH444</f>
        <v/>
      </c>
      <c r="AL168" t="str">
        <f>'UniWorkforce Hourly Timesheet'!CI444</f>
        <v/>
      </c>
    </row>
    <row r="169" spans="1:38" x14ac:dyDescent="0.2">
      <c r="A169" t="str">
        <f>IF(AND(E168="",E169=""),"",IF(E169="","&lt;EOD&gt;",TEXT('UniWorkforce Hourly Timesheet'!$Y$6,"0000000")))</f>
        <v/>
      </c>
      <c r="B169" t="str">
        <f>IF(E169="","",'UniWorkforce Hourly Timesheet'!$D$4)</f>
        <v/>
      </c>
      <c r="C169" t="str">
        <f>IF(E169="","",'UniWorkforce Hourly Timesheet'!$Y$4)</f>
        <v/>
      </c>
      <c r="D169" t="str">
        <f>IF(E169="","",'UniWorkforce Hourly Timesheet'!$X$113)</f>
        <v/>
      </c>
      <c r="E169" t="str">
        <f>'UniWorkforce Hourly Timesheet'!AX445</f>
        <v/>
      </c>
      <c r="F169" t="str">
        <f>'UniWorkforce Hourly Timesheet'!AY445</f>
        <v/>
      </c>
      <c r="G169" t="str">
        <f>'UniWorkforce Hourly Timesheet'!AZ445</f>
        <v/>
      </c>
      <c r="H169" t="str">
        <f>'UniWorkforce Hourly Timesheet'!BA445</f>
        <v/>
      </c>
      <c r="I169" t="str">
        <f>'UniWorkforce Hourly Timesheet'!BB445</f>
        <v/>
      </c>
      <c r="J169" t="str">
        <f>'UniWorkforce Hourly Timesheet'!BC445</f>
        <v/>
      </c>
      <c r="K169" t="str">
        <f>'UniWorkforce Hourly Timesheet'!BD445</f>
        <v/>
      </c>
      <c r="L169" t="str">
        <f>'UniWorkforce Hourly Timesheet'!BE445</f>
        <v/>
      </c>
      <c r="M169" t="str">
        <f>'UniWorkforce Hourly Timesheet'!BF445</f>
        <v/>
      </c>
      <c r="N169" t="str">
        <f>'UniWorkforce Hourly Timesheet'!BG445</f>
        <v/>
      </c>
      <c r="O169" t="str">
        <f>'UniWorkforce Hourly Timesheet'!BH445</f>
        <v/>
      </c>
      <c r="P169" t="str">
        <f>'UniWorkforce Hourly Timesheet'!BI445</f>
        <v/>
      </c>
      <c r="Q169" t="str">
        <f>'UniWorkforce Hourly Timesheet'!BJ445</f>
        <v/>
      </c>
      <c r="R169" t="str">
        <f>'UniWorkforce Hourly Timesheet'!BK445</f>
        <v/>
      </c>
      <c r="S169" t="str">
        <f>'UniWorkforce Hourly Timesheet'!BL445</f>
        <v/>
      </c>
      <c r="T169" t="str">
        <f>'UniWorkforce Hourly Timesheet'!BM445</f>
        <v/>
      </c>
      <c r="U169" t="str">
        <f>'UniWorkforce Hourly Timesheet'!BN445</f>
        <v/>
      </c>
      <c r="V169" t="str">
        <f>'UniWorkforce Hourly Timesheet'!BO445</f>
        <v/>
      </c>
      <c r="W169" t="str">
        <f>'UniWorkforce Hourly Timesheet'!BP445</f>
        <v/>
      </c>
      <c r="X169" t="str">
        <f>'UniWorkforce Hourly Timesheet'!BQ445</f>
        <v/>
      </c>
      <c r="Y169" t="str">
        <f>'UniWorkforce Hourly Timesheet'!BR445</f>
        <v/>
      </c>
      <c r="Z169" t="str">
        <f>'UniWorkforce Hourly Timesheet'!BS445</f>
        <v/>
      </c>
      <c r="AA169" t="str">
        <f>'UniWorkforce Hourly Timesheet'!BT445</f>
        <v/>
      </c>
      <c r="AB169" t="str">
        <f>'UniWorkforce Hourly Timesheet'!BU445</f>
        <v/>
      </c>
      <c r="AC169" t="str">
        <f>'UniWorkforce Hourly Timesheet'!BV445</f>
        <v/>
      </c>
      <c r="AD169" t="str">
        <f>'UniWorkforce Hourly Timesheet'!BW445</f>
        <v/>
      </c>
      <c r="AE169" t="str">
        <f>'UniWorkforce Hourly Timesheet'!BX445</f>
        <v/>
      </c>
      <c r="AF169" t="str">
        <f>'UniWorkforce Hourly Timesheet'!BY445</f>
        <v/>
      </c>
      <c r="AG169" t="str">
        <f>'UniWorkforce Hourly Timesheet'!BZ445</f>
        <v/>
      </c>
      <c r="AH169" t="str">
        <f>'UniWorkforce Hourly Timesheet'!CA445</f>
        <v/>
      </c>
      <c r="AI169" t="str">
        <f>'UniWorkforce Hourly Timesheet'!CB445</f>
        <v/>
      </c>
      <c r="AJ169" t="str">
        <f>'UniWorkforce Hourly Timesheet'!CG445</f>
        <v/>
      </c>
      <c r="AK169" t="str">
        <f>'UniWorkforce Hourly Timesheet'!CH445</f>
        <v/>
      </c>
      <c r="AL169" t="str">
        <f>'UniWorkforce Hourly Timesheet'!CI445</f>
        <v/>
      </c>
    </row>
    <row r="170" spans="1:38" x14ac:dyDescent="0.2">
      <c r="A170" t="str">
        <f>IF(AND(E169="",E170=""),"",IF(E170="","&lt;EOD&gt;",TEXT('UniWorkforce Hourly Timesheet'!$Y$6,"0000000")))</f>
        <v/>
      </c>
      <c r="B170" t="str">
        <f>IF(E170="","",'UniWorkforce Hourly Timesheet'!$D$4)</f>
        <v/>
      </c>
      <c r="C170" t="str">
        <f>IF(E170="","",'UniWorkforce Hourly Timesheet'!$Y$4)</f>
        <v/>
      </c>
      <c r="D170" t="str">
        <f>IF(E170="","",'UniWorkforce Hourly Timesheet'!$X$113)</f>
        <v/>
      </c>
      <c r="E170" t="str">
        <f>'UniWorkforce Hourly Timesheet'!AX446</f>
        <v/>
      </c>
      <c r="F170" t="str">
        <f>'UniWorkforce Hourly Timesheet'!AY446</f>
        <v/>
      </c>
      <c r="G170" t="str">
        <f>'UniWorkforce Hourly Timesheet'!AZ446</f>
        <v/>
      </c>
      <c r="H170" t="str">
        <f>'UniWorkforce Hourly Timesheet'!BA446</f>
        <v/>
      </c>
      <c r="I170" t="str">
        <f>'UniWorkforce Hourly Timesheet'!BB446</f>
        <v/>
      </c>
      <c r="J170" t="str">
        <f>'UniWorkforce Hourly Timesheet'!BC446</f>
        <v/>
      </c>
      <c r="K170" t="str">
        <f>'UniWorkforce Hourly Timesheet'!BD446</f>
        <v/>
      </c>
      <c r="L170" t="str">
        <f>'UniWorkforce Hourly Timesheet'!BE446</f>
        <v/>
      </c>
      <c r="M170" t="str">
        <f>'UniWorkforce Hourly Timesheet'!BF446</f>
        <v/>
      </c>
      <c r="N170" t="str">
        <f>'UniWorkforce Hourly Timesheet'!BG446</f>
        <v/>
      </c>
      <c r="O170" t="str">
        <f>'UniWorkforce Hourly Timesheet'!BH446</f>
        <v/>
      </c>
      <c r="P170" t="str">
        <f>'UniWorkforce Hourly Timesheet'!BI446</f>
        <v/>
      </c>
      <c r="Q170" t="str">
        <f>'UniWorkforce Hourly Timesheet'!BJ446</f>
        <v/>
      </c>
      <c r="R170" t="str">
        <f>'UniWorkforce Hourly Timesheet'!BK446</f>
        <v/>
      </c>
      <c r="S170" t="str">
        <f>'UniWorkforce Hourly Timesheet'!BL446</f>
        <v/>
      </c>
      <c r="T170" t="str">
        <f>'UniWorkforce Hourly Timesheet'!BM446</f>
        <v/>
      </c>
      <c r="U170" t="str">
        <f>'UniWorkforce Hourly Timesheet'!BN446</f>
        <v/>
      </c>
      <c r="V170" t="str">
        <f>'UniWorkforce Hourly Timesheet'!BO446</f>
        <v/>
      </c>
      <c r="W170" t="str">
        <f>'UniWorkforce Hourly Timesheet'!BP446</f>
        <v/>
      </c>
      <c r="X170" t="str">
        <f>'UniWorkforce Hourly Timesheet'!BQ446</f>
        <v/>
      </c>
      <c r="Y170" t="str">
        <f>'UniWorkforce Hourly Timesheet'!BR446</f>
        <v/>
      </c>
      <c r="Z170" t="str">
        <f>'UniWorkforce Hourly Timesheet'!BS446</f>
        <v/>
      </c>
      <c r="AA170" t="str">
        <f>'UniWorkforce Hourly Timesheet'!BT446</f>
        <v/>
      </c>
      <c r="AB170" t="str">
        <f>'UniWorkforce Hourly Timesheet'!BU446</f>
        <v/>
      </c>
      <c r="AC170" t="str">
        <f>'UniWorkforce Hourly Timesheet'!BV446</f>
        <v/>
      </c>
      <c r="AD170" t="str">
        <f>'UniWorkforce Hourly Timesheet'!BW446</f>
        <v/>
      </c>
      <c r="AE170" t="str">
        <f>'UniWorkforce Hourly Timesheet'!BX446</f>
        <v/>
      </c>
      <c r="AF170" t="str">
        <f>'UniWorkforce Hourly Timesheet'!BY446</f>
        <v/>
      </c>
      <c r="AG170" t="str">
        <f>'UniWorkforce Hourly Timesheet'!BZ446</f>
        <v/>
      </c>
      <c r="AH170" t="str">
        <f>'UniWorkforce Hourly Timesheet'!CA446</f>
        <v/>
      </c>
      <c r="AI170" t="str">
        <f>'UniWorkforce Hourly Timesheet'!CB446</f>
        <v/>
      </c>
      <c r="AJ170" t="str">
        <f>'UniWorkforce Hourly Timesheet'!CG446</f>
        <v/>
      </c>
      <c r="AK170" t="str">
        <f>'UniWorkforce Hourly Timesheet'!CH446</f>
        <v/>
      </c>
      <c r="AL170" t="str">
        <f>'UniWorkforce Hourly Timesheet'!CI446</f>
        <v/>
      </c>
    </row>
    <row r="171" spans="1:38" x14ac:dyDescent="0.2">
      <c r="A171" t="str">
        <f>IF(AND(E170="",E171=""),"",IF(E171="","&lt;EOD&gt;",TEXT('UniWorkforce Hourly Timesheet'!$Y$6,"0000000")))</f>
        <v/>
      </c>
      <c r="B171" t="str">
        <f>IF(E171="","",'UniWorkforce Hourly Timesheet'!$D$4)</f>
        <v/>
      </c>
      <c r="C171" t="str">
        <f>IF(E171="","",'UniWorkforce Hourly Timesheet'!$Y$4)</f>
        <v/>
      </c>
      <c r="D171" t="str">
        <f>IF(E171="","",'UniWorkforce Hourly Timesheet'!$X$113)</f>
        <v/>
      </c>
      <c r="E171" t="str">
        <f>'UniWorkforce Hourly Timesheet'!AX447</f>
        <v/>
      </c>
      <c r="F171" t="str">
        <f>'UniWorkforce Hourly Timesheet'!AY447</f>
        <v/>
      </c>
      <c r="G171" t="str">
        <f>'UniWorkforce Hourly Timesheet'!AZ447</f>
        <v/>
      </c>
      <c r="H171" t="str">
        <f>'UniWorkforce Hourly Timesheet'!BA447</f>
        <v/>
      </c>
      <c r="I171" t="str">
        <f>'UniWorkforce Hourly Timesheet'!BB447</f>
        <v/>
      </c>
      <c r="J171" t="str">
        <f>'UniWorkforce Hourly Timesheet'!BC447</f>
        <v/>
      </c>
      <c r="K171" t="str">
        <f>'UniWorkforce Hourly Timesheet'!BD447</f>
        <v/>
      </c>
      <c r="L171" t="str">
        <f>'UniWorkforce Hourly Timesheet'!BE447</f>
        <v/>
      </c>
      <c r="M171" t="str">
        <f>'UniWorkforce Hourly Timesheet'!BF447</f>
        <v/>
      </c>
      <c r="N171" t="str">
        <f>'UniWorkforce Hourly Timesheet'!BG447</f>
        <v/>
      </c>
      <c r="O171" t="str">
        <f>'UniWorkforce Hourly Timesheet'!BH447</f>
        <v/>
      </c>
      <c r="P171" t="str">
        <f>'UniWorkforce Hourly Timesheet'!BI447</f>
        <v/>
      </c>
      <c r="Q171" t="str">
        <f>'UniWorkforce Hourly Timesheet'!BJ447</f>
        <v/>
      </c>
      <c r="R171" t="str">
        <f>'UniWorkforce Hourly Timesheet'!BK447</f>
        <v/>
      </c>
      <c r="S171" t="str">
        <f>'UniWorkforce Hourly Timesheet'!BL447</f>
        <v/>
      </c>
      <c r="T171" t="str">
        <f>'UniWorkforce Hourly Timesheet'!BM447</f>
        <v/>
      </c>
      <c r="U171" t="str">
        <f>'UniWorkforce Hourly Timesheet'!BN447</f>
        <v/>
      </c>
      <c r="V171" t="str">
        <f>'UniWorkforce Hourly Timesheet'!BO447</f>
        <v/>
      </c>
      <c r="W171" t="str">
        <f>'UniWorkforce Hourly Timesheet'!BP447</f>
        <v/>
      </c>
      <c r="X171" t="str">
        <f>'UniWorkforce Hourly Timesheet'!BQ447</f>
        <v/>
      </c>
      <c r="Y171" t="str">
        <f>'UniWorkforce Hourly Timesheet'!BR447</f>
        <v/>
      </c>
      <c r="Z171" t="str">
        <f>'UniWorkforce Hourly Timesheet'!BS447</f>
        <v/>
      </c>
      <c r="AA171" t="str">
        <f>'UniWorkforce Hourly Timesheet'!BT447</f>
        <v/>
      </c>
      <c r="AB171" t="str">
        <f>'UniWorkforce Hourly Timesheet'!BU447</f>
        <v/>
      </c>
      <c r="AC171" t="str">
        <f>'UniWorkforce Hourly Timesheet'!BV447</f>
        <v/>
      </c>
      <c r="AD171" t="str">
        <f>'UniWorkforce Hourly Timesheet'!BW447</f>
        <v/>
      </c>
      <c r="AE171" t="str">
        <f>'UniWorkforce Hourly Timesheet'!BX447</f>
        <v/>
      </c>
      <c r="AF171" t="str">
        <f>'UniWorkforce Hourly Timesheet'!BY447</f>
        <v/>
      </c>
      <c r="AG171" t="str">
        <f>'UniWorkforce Hourly Timesheet'!BZ447</f>
        <v/>
      </c>
      <c r="AH171" t="str">
        <f>'UniWorkforce Hourly Timesheet'!CA447</f>
        <v/>
      </c>
      <c r="AI171" t="str">
        <f>'UniWorkforce Hourly Timesheet'!CB447</f>
        <v/>
      </c>
      <c r="AJ171" t="str">
        <f>'UniWorkforce Hourly Timesheet'!CG447</f>
        <v/>
      </c>
      <c r="AK171" t="str">
        <f>'UniWorkforce Hourly Timesheet'!CH447</f>
        <v/>
      </c>
      <c r="AL171" t="str">
        <f>'UniWorkforce Hourly Timesheet'!CI447</f>
        <v/>
      </c>
    </row>
    <row r="172" spans="1:38" x14ac:dyDescent="0.2">
      <c r="A172" t="str">
        <f>IF(AND(E171="",E172=""),"",IF(E172="","&lt;EOD&gt;",TEXT('UniWorkforce Hourly Timesheet'!$Y$6,"0000000")))</f>
        <v/>
      </c>
      <c r="B172" t="str">
        <f>IF(E172="","",'UniWorkforce Hourly Timesheet'!$D$4)</f>
        <v/>
      </c>
      <c r="C172" t="str">
        <f>IF(E172="","",'UniWorkforce Hourly Timesheet'!$Y$4)</f>
        <v/>
      </c>
      <c r="D172" t="str">
        <f>IF(E172="","",'UniWorkforce Hourly Timesheet'!$X$113)</f>
        <v/>
      </c>
      <c r="E172" t="str">
        <f>'UniWorkforce Hourly Timesheet'!AX448</f>
        <v/>
      </c>
      <c r="F172" t="str">
        <f>'UniWorkforce Hourly Timesheet'!AY448</f>
        <v/>
      </c>
      <c r="G172" t="str">
        <f>'UniWorkforce Hourly Timesheet'!AZ448</f>
        <v/>
      </c>
      <c r="H172" t="str">
        <f>'UniWorkforce Hourly Timesheet'!BA448</f>
        <v/>
      </c>
      <c r="I172" t="str">
        <f>'UniWorkforce Hourly Timesheet'!BB448</f>
        <v/>
      </c>
      <c r="J172" t="str">
        <f>'UniWorkforce Hourly Timesheet'!BC448</f>
        <v/>
      </c>
      <c r="K172" t="str">
        <f>'UniWorkforce Hourly Timesheet'!BD448</f>
        <v/>
      </c>
      <c r="L172" t="str">
        <f>'UniWorkforce Hourly Timesheet'!BE448</f>
        <v/>
      </c>
      <c r="M172" t="str">
        <f>'UniWorkforce Hourly Timesheet'!BF448</f>
        <v/>
      </c>
      <c r="N172" t="str">
        <f>'UniWorkforce Hourly Timesheet'!BG448</f>
        <v/>
      </c>
      <c r="O172" t="str">
        <f>'UniWorkforce Hourly Timesheet'!BH448</f>
        <v/>
      </c>
      <c r="P172" t="str">
        <f>'UniWorkforce Hourly Timesheet'!BI448</f>
        <v/>
      </c>
      <c r="Q172" t="str">
        <f>'UniWorkforce Hourly Timesheet'!BJ448</f>
        <v/>
      </c>
      <c r="R172" t="str">
        <f>'UniWorkforce Hourly Timesheet'!BK448</f>
        <v/>
      </c>
      <c r="S172" t="str">
        <f>'UniWorkforce Hourly Timesheet'!BL448</f>
        <v/>
      </c>
      <c r="T172" t="str">
        <f>'UniWorkforce Hourly Timesheet'!BM448</f>
        <v/>
      </c>
      <c r="U172" t="str">
        <f>'UniWorkforce Hourly Timesheet'!BN448</f>
        <v/>
      </c>
      <c r="V172" t="str">
        <f>'UniWorkforce Hourly Timesheet'!BO448</f>
        <v/>
      </c>
      <c r="W172" t="str">
        <f>'UniWorkforce Hourly Timesheet'!BP448</f>
        <v/>
      </c>
      <c r="X172" t="str">
        <f>'UniWorkforce Hourly Timesheet'!BQ448</f>
        <v/>
      </c>
      <c r="Y172" t="str">
        <f>'UniWorkforce Hourly Timesheet'!BR448</f>
        <v/>
      </c>
      <c r="Z172" t="str">
        <f>'UniWorkforce Hourly Timesheet'!BS448</f>
        <v/>
      </c>
      <c r="AA172" t="str">
        <f>'UniWorkforce Hourly Timesheet'!BT448</f>
        <v/>
      </c>
      <c r="AB172" t="str">
        <f>'UniWorkforce Hourly Timesheet'!BU448</f>
        <v/>
      </c>
      <c r="AC172" t="str">
        <f>'UniWorkforce Hourly Timesheet'!BV448</f>
        <v/>
      </c>
      <c r="AD172" t="str">
        <f>'UniWorkforce Hourly Timesheet'!BW448</f>
        <v/>
      </c>
      <c r="AE172" t="str">
        <f>'UniWorkforce Hourly Timesheet'!BX448</f>
        <v/>
      </c>
      <c r="AF172" t="str">
        <f>'UniWorkforce Hourly Timesheet'!BY448</f>
        <v/>
      </c>
      <c r="AG172" t="str">
        <f>'UniWorkforce Hourly Timesheet'!BZ448</f>
        <v/>
      </c>
      <c r="AH172" t="str">
        <f>'UniWorkforce Hourly Timesheet'!CA448</f>
        <v/>
      </c>
      <c r="AI172" t="str">
        <f>'UniWorkforce Hourly Timesheet'!CB448</f>
        <v/>
      </c>
      <c r="AJ172" t="str">
        <f>'UniWorkforce Hourly Timesheet'!CG448</f>
        <v/>
      </c>
      <c r="AK172" t="str">
        <f>'UniWorkforce Hourly Timesheet'!CH448</f>
        <v/>
      </c>
      <c r="AL172" t="str">
        <f>'UniWorkforce Hourly Timesheet'!CI448</f>
        <v/>
      </c>
    </row>
    <row r="173" spans="1:38" x14ac:dyDescent="0.2">
      <c r="A173" t="str">
        <f>IF(AND(E172="",E173=""),"",IF(E173="","&lt;EOD&gt;",TEXT('UniWorkforce Hourly Timesheet'!$Y$6,"0000000")))</f>
        <v/>
      </c>
      <c r="B173" t="str">
        <f>IF(E173="","",'UniWorkforce Hourly Timesheet'!$D$4)</f>
        <v/>
      </c>
      <c r="C173" t="str">
        <f>IF(E173="","",'UniWorkforce Hourly Timesheet'!$Y$4)</f>
        <v/>
      </c>
      <c r="D173" t="str">
        <f>IF(E173="","",'UniWorkforce Hourly Timesheet'!$X$113)</f>
        <v/>
      </c>
      <c r="E173" t="str">
        <f>'UniWorkforce Hourly Timesheet'!AX449</f>
        <v/>
      </c>
      <c r="F173" t="str">
        <f>'UniWorkforce Hourly Timesheet'!AY449</f>
        <v/>
      </c>
      <c r="G173" t="str">
        <f>'UniWorkforce Hourly Timesheet'!AZ449</f>
        <v/>
      </c>
      <c r="H173" t="str">
        <f>'UniWorkforce Hourly Timesheet'!BA449</f>
        <v/>
      </c>
      <c r="I173" t="str">
        <f>'UniWorkforce Hourly Timesheet'!BB449</f>
        <v/>
      </c>
      <c r="J173" t="str">
        <f>'UniWorkforce Hourly Timesheet'!BC449</f>
        <v/>
      </c>
      <c r="K173" t="str">
        <f>'UniWorkforce Hourly Timesheet'!BD449</f>
        <v/>
      </c>
      <c r="L173" t="str">
        <f>'UniWorkforce Hourly Timesheet'!BE449</f>
        <v/>
      </c>
      <c r="M173" t="str">
        <f>'UniWorkforce Hourly Timesheet'!BF449</f>
        <v/>
      </c>
      <c r="N173" t="str">
        <f>'UniWorkforce Hourly Timesheet'!BG449</f>
        <v/>
      </c>
      <c r="O173" t="str">
        <f>'UniWorkforce Hourly Timesheet'!BH449</f>
        <v/>
      </c>
      <c r="P173" t="str">
        <f>'UniWorkforce Hourly Timesheet'!BI449</f>
        <v/>
      </c>
      <c r="Q173" t="str">
        <f>'UniWorkforce Hourly Timesheet'!BJ449</f>
        <v/>
      </c>
      <c r="R173" t="str">
        <f>'UniWorkforce Hourly Timesheet'!BK449</f>
        <v/>
      </c>
      <c r="S173" t="str">
        <f>'UniWorkforce Hourly Timesheet'!BL449</f>
        <v/>
      </c>
      <c r="T173" t="str">
        <f>'UniWorkforce Hourly Timesheet'!BM449</f>
        <v/>
      </c>
      <c r="U173" t="str">
        <f>'UniWorkforce Hourly Timesheet'!BN449</f>
        <v/>
      </c>
      <c r="V173" t="str">
        <f>'UniWorkforce Hourly Timesheet'!BO449</f>
        <v/>
      </c>
      <c r="W173" t="str">
        <f>'UniWorkforce Hourly Timesheet'!BP449</f>
        <v/>
      </c>
      <c r="X173" t="str">
        <f>'UniWorkforce Hourly Timesheet'!BQ449</f>
        <v/>
      </c>
      <c r="Y173" t="str">
        <f>'UniWorkforce Hourly Timesheet'!BR449</f>
        <v/>
      </c>
      <c r="Z173" t="str">
        <f>'UniWorkforce Hourly Timesheet'!BS449</f>
        <v/>
      </c>
      <c r="AA173" t="str">
        <f>'UniWorkforce Hourly Timesheet'!BT449</f>
        <v/>
      </c>
      <c r="AB173" t="str">
        <f>'UniWorkforce Hourly Timesheet'!BU449</f>
        <v/>
      </c>
      <c r="AC173" t="str">
        <f>'UniWorkforce Hourly Timesheet'!BV449</f>
        <v/>
      </c>
      <c r="AD173" t="str">
        <f>'UniWorkforce Hourly Timesheet'!BW449</f>
        <v/>
      </c>
      <c r="AE173" t="str">
        <f>'UniWorkforce Hourly Timesheet'!BX449</f>
        <v/>
      </c>
      <c r="AF173" t="str">
        <f>'UniWorkforce Hourly Timesheet'!BY449</f>
        <v/>
      </c>
      <c r="AG173" t="str">
        <f>'UniWorkforce Hourly Timesheet'!BZ449</f>
        <v/>
      </c>
      <c r="AH173" t="str">
        <f>'UniWorkforce Hourly Timesheet'!CA449</f>
        <v/>
      </c>
      <c r="AI173" t="str">
        <f>'UniWorkforce Hourly Timesheet'!CB449</f>
        <v/>
      </c>
      <c r="AJ173" t="str">
        <f>'UniWorkforce Hourly Timesheet'!CG449</f>
        <v/>
      </c>
      <c r="AK173" t="str">
        <f>'UniWorkforce Hourly Timesheet'!CH449</f>
        <v/>
      </c>
      <c r="AL173" t="str">
        <f>'UniWorkforce Hourly Timesheet'!CI449</f>
        <v/>
      </c>
    </row>
    <row r="174" spans="1:38" x14ac:dyDescent="0.2">
      <c r="A174" t="str">
        <f>IF(AND(E173="",E174=""),"",IF(E174="","&lt;EOD&gt;",TEXT('UniWorkforce Hourly Timesheet'!$Y$6,"0000000")))</f>
        <v/>
      </c>
      <c r="B174" t="str">
        <f>IF(E174="","",'UniWorkforce Hourly Timesheet'!$D$4)</f>
        <v/>
      </c>
      <c r="C174" t="str">
        <f>IF(E174="","",'UniWorkforce Hourly Timesheet'!$Y$4)</f>
        <v/>
      </c>
      <c r="D174" t="str">
        <f>IF(E174="","",'UniWorkforce Hourly Timesheet'!$X$113)</f>
        <v/>
      </c>
      <c r="E174" t="str">
        <f>'UniWorkforce Hourly Timesheet'!AX450</f>
        <v/>
      </c>
      <c r="F174" t="str">
        <f>'UniWorkforce Hourly Timesheet'!AY450</f>
        <v/>
      </c>
      <c r="G174" t="str">
        <f>'UniWorkforce Hourly Timesheet'!AZ450</f>
        <v/>
      </c>
      <c r="H174" t="str">
        <f>'UniWorkforce Hourly Timesheet'!BA450</f>
        <v/>
      </c>
      <c r="I174" t="str">
        <f>'UniWorkforce Hourly Timesheet'!BB450</f>
        <v/>
      </c>
      <c r="J174" t="str">
        <f>'UniWorkforce Hourly Timesheet'!BC450</f>
        <v/>
      </c>
      <c r="K174" t="str">
        <f>'UniWorkforce Hourly Timesheet'!BD450</f>
        <v/>
      </c>
      <c r="L174" t="str">
        <f>'UniWorkforce Hourly Timesheet'!BE450</f>
        <v/>
      </c>
      <c r="M174" t="str">
        <f>'UniWorkforce Hourly Timesheet'!BF450</f>
        <v/>
      </c>
      <c r="N174" t="str">
        <f>'UniWorkforce Hourly Timesheet'!BG450</f>
        <v/>
      </c>
      <c r="O174" t="str">
        <f>'UniWorkforce Hourly Timesheet'!BH450</f>
        <v/>
      </c>
      <c r="P174" t="str">
        <f>'UniWorkforce Hourly Timesheet'!BI450</f>
        <v/>
      </c>
      <c r="Q174" t="str">
        <f>'UniWorkforce Hourly Timesheet'!BJ450</f>
        <v/>
      </c>
      <c r="R174" t="str">
        <f>'UniWorkforce Hourly Timesheet'!BK450</f>
        <v/>
      </c>
      <c r="S174" t="str">
        <f>'UniWorkforce Hourly Timesheet'!BL450</f>
        <v/>
      </c>
      <c r="T174" t="str">
        <f>'UniWorkforce Hourly Timesheet'!BM450</f>
        <v/>
      </c>
      <c r="U174" t="str">
        <f>'UniWorkforce Hourly Timesheet'!BN450</f>
        <v/>
      </c>
      <c r="V174" t="str">
        <f>'UniWorkforce Hourly Timesheet'!BO450</f>
        <v/>
      </c>
      <c r="W174" t="str">
        <f>'UniWorkforce Hourly Timesheet'!BP450</f>
        <v/>
      </c>
      <c r="X174" t="str">
        <f>'UniWorkforce Hourly Timesheet'!BQ450</f>
        <v/>
      </c>
      <c r="Y174" t="str">
        <f>'UniWorkforce Hourly Timesheet'!BR450</f>
        <v/>
      </c>
      <c r="Z174" t="str">
        <f>'UniWorkforce Hourly Timesheet'!BS450</f>
        <v/>
      </c>
      <c r="AA174" t="str">
        <f>'UniWorkforce Hourly Timesheet'!BT450</f>
        <v/>
      </c>
      <c r="AB174" t="str">
        <f>'UniWorkforce Hourly Timesheet'!BU450</f>
        <v/>
      </c>
      <c r="AC174" t="str">
        <f>'UniWorkforce Hourly Timesheet'!BV450</f>
        <v/>
      </c>
      <c r="AD174" t="str">
        <f>'UniWorkforce Hourly Timesheet'!BW450</f>
        <v/>
      </c>
      <c r="AE174" t="str">
        <f>'UniWorkforce Hourly Timesheet'!BX450</f>
        <v/>
      </c>
      <c r="AF174" t="str">
        <f>'UniWorkforce Hourly Timesheet'!BY450</f>
        <v/>
      </c>
      <c r="AG174" t="str">
        <f>'UniWorkforce Hourly Timesheet'!BZ450</f>
        <v/>
      </c>
      <c r="AH174" t="str">
        <f>'UniWorkforce Hourly Timesheet'!CA450</f>
        <v/>
      </c>
      <c r="AI174" t="str">
        <f>'UniWorkforce Hourly Timesheet'!CB450</f>
        <v/>
      </c>
      <c r="AJ174" t="str">
        <f>'UniWorkforce Hourly Timesheet'!CG450</f>
        <v/>
      </c>
      <c r="AK174" t="str">
        <f>'UniWorkforce Hourly Timesheet'!CH450</f>
        <v/>
      </c>
      <c r="AL174" t="str">
        <f>'UniWorkforce Hourly Timesheet'!CI450</f>
        <v/>
      </c>
    </row>
    <row r="175" spans="1:38" x14ac:dyDescent="0.2">
      <c r="A175" t="str">
        <f>IF(AND(E174="",E175=""),"",IF(E175="","&lt;EOD&gt;",TEXT('UniWorkforce Hourly Timesheet'!$Y$6,"0000000")))</f>
        <v/>
      </c>
      <c r="B175" t="str">
        <f>IF(E175="","",'UniWorkforce Hourly Timesheet'!$D$4)</f>
        <v/>
      </c>
      <c r="C175" t="str">
        <f>IF(E175="","",'UniWorkforce Hourly Timesheet'!$Y$4)</f>
        <v/>
      </c>
      <c r="D175" t="str">
        <f>IF(E175="","",'UniWorkforce Hourly Timesheet'!$X$113)</f>
        <v/>
      </c>
      <c r="E175" t="str">
        <f>'UniWorkforce Hourly Timesheet'!AX451</f>
        <v/>
      </c>
      <c r="F175" t="str">
        <f>'UniWorkforce Hourly Timesheet'!AY451</f>
        <v/>
      </c>
      <c r="G175" t="str">
        <f>'UniWorkforce Hourly Timesheet'!AZ451</f>
        <v/>
      </c>
      <c r="H175" t="str">
        <f>'UniWorkforce Hourly Timesheet'!BA451</f>
        <v/>
      </c>
      <c r="I175" t="str">
        <f>'UniWorkforce Hourly Timesheet'!BB451</f>
        <v/>
      </c>
      <c r="J175" t="str">
        <f>'UniWorkforce Hourly Timesheet'!BC451</f>
        <v/>
      </c>
      <c r="K175" t="str">
        <f>'UniWorkforce Hourly Timesheet'!BD451</f>
        <v/>
      </c>
      <c r="L175" t="str">
        <f>'UniWorkforce Hourly Timesheet'!BE451</f>
        <v/>
      </c>
      <c r="M175" t="str">
        <f>'UniWorkforce Hourly Timesheet'!BF451</f>
        <v/>
      </c>
      <c r="N175" t="str">
        <f>'UniWorkforce Hourly Timesheet'!BG451</f>
        <v/>
      </c>
      <c r="O175" t="str">
        <f>'UniWorkforce Hourly Timesheet'!BH451</f>
        <v/>
      </c>
      <c r="P175" t="str">
        <f>'UniWorkforce Hourly Timesheet'!BI451</f>
        <v/>
      </c>
      <c r="Q175" t="str">
        <f>'UniWorkforce Hourly Timesheet'!BJ451</f>
        <v/>
      </c>
      <c r="R175" t="str">
        <f>'UniWorkforce Hourly Timesheet'!BK451</f>
        <v/>
      </c>
      <c r="S175" t="str">
        <f>'UniWorkforce Hourly Timesheet'!BL451</f>
        <v/>
      </c>
      <c r="T175" t="str">
        <f>'UniWorkforce Hourly Timesheet'!BM451</f>
        <v/>
      </c>
      <c r="U175" t="str">
        <f>'UniWorkforce Hourly Timesheet'!BN451</f>
        <v/>
      </c>
      <c r="V175" t="str">
        <f>'UniWorkforce Hourly Timesheet'!BO451</f>
        <v/>
      </c>
      <c r="W175" t="str">
        <f>'UniWorkforce Hourly Timesheet'!BP451</f>
        <v/>
      </c>
      <c r="X175" t="str">
        <f>'UniWorkforce Hourly Timesheet'!BQ451</f>
        <v/>
      </c>
      <c r="Y175" t="str">
        <f>'UniWorkforce Hourly Timesheet'!BR451</f>
        <v/>
      </c>
      <c r="Z175" t="str">
        <f>'UniWorkforce Hourly Timesheet'!BS451</f>
        <v/>
      </c>
      <c r="AA175" t="str">
        <f>'UniWorkforce Hourly Timesheet'!BT451</f>
        <v/>
      </c>
      <c r="AB175" t="str">
        <f>'UniWorkforce Hourly Timesheet'!BU451</f>
        <v/>
      </c>
      <c r="AC175" t="str">
        <f>'UniWorkforce Hourly Timesheet'!BV451</f>
        <v/>
      </c>
      <c r="AD175" t="str">
        <f>'UniWorkforce Hourly Timesheet'!BW451</f>
        <v/>
      </c>
      <c r="AE175" t="str">
        <f>'UniWorkforce Hourly Timesheet'!BX451</f>
        <v/>
      </c>
      <c r="AF175" t="str">
        <f>'UniWorkforce Hourly Timesheet'!BY451</f>
        <v/>
      </c>
      <c r="AG175" t="str">
        <f>'UniWorkforce Hourly Timesheet'!BZ451</f>
        <v/>
      </c>
      <c r="AH175" t="str">
        <f>'UniWorkforce Hourly Timesheet'!CA451</f>
        <v/>
      </c>
      <c r="AI175" t="str">
        <f>'UniWorkforce Hourly Timesheet'!CB451</f>
        <v/>
      </c>
      <c r="AJ175" t="str">
        <f>'UniWorkforce Hourly Timesheet'!CG451</f>
        <v/>
      </c>
      <c r="AK175" t="str">
        <f>'UniWorkforce Hourly Timesheet'!CH451</f>
        <v/>
      </c>
      <c r="AL175" t="str">
        <f>'UniWorkforce Hourly Timesheet'!CI451</f>
        <v/>
      </c>
    </row>
    <row r="176" spans="1:38" x14ac:dyDescent="0.2">
      <c r="A176" t="str">
        <f>IF(AND(E175="",E176=""),"",IF(E176="","&lt;EOD&gt;",TEXT('UniWorkforce Hourly Timesheet'!$Y$6,"0000000")))</f>
        <v/>
      </c>
      <c r="B176" t="str">
        <f>IF(E176="","",'UniWorkforce Hourly Timesheet'!$D$4)</f>
        <v/>
      </c>
      <c r="C176" t="str">
        <f>IF(E176="","",'UniWorkforce Hourly Timesheet'!$Y$4)</f>
        <v/>
      </c>
      <c r="D176" t="str">
        <f>IF(E176="","",'UniWorkforce Hourly Timesheet'!$X$113)</f>
        <v/>
      </c>
      <c r="E176" t="str">
        <f>'UniWorkforce Hourly Timesheet'!AX452</f>
        <v/>
      </c>
      <c r="F176" t="str">
        <f>'UniWorkforce Hourly Timesheet'!AY452</f>
        <v/>
      </c>
      <c r="G176" t="str">
        <f>'UniWorkforce Hourly Timesheet'!AZ452</f>
        <v/>
      </c>
      <c r="H176" t="str">
        <f>'UniWorkforce Hourly Timesheet'!BA452</f>
        <v/>
      </c>
      <c r="I176" t="str">
        <f>'UniWorkforce Hourly Timesheet'!BB452</f>
        <v/>
      </c>
      <c r="J176" t="str">
        <f>'UniWorkforce Hourly Timesheet'!BC452</f>
        <v/>
      </c>
      <c r="K176" t="str">
        <f>'UniWorkforce Hourly Timesheet'!BD452</f>
        <v/>
      </c>
      <c r="L176" t="str">
        <f>'UniWorkforce Hourly Timesheet'!BE452</f>
        <v/>
      </c>
      <c r="M176" t="str">
        <f>'UniWorkforce Hourly Timesheet'!BF452</f>
        <v/>
      </c>
      <c r="N176" t="str">
        <f>'UniWorkforce Hourly Timesheet'!BG452</f>
        <v/>
      </c>
      <c r="O176" t="str">
        <f>'UniWorkforce Hourly Timesheet'!BH452</f>
        <v/>
      </c>
      <c r="P176" t="str">
        <f>'UniWorkforce Hourly Timesheet'!BI452</f>
        <v/>
      </c>
      <c r="Q176" t="str">
        <f>'UniWorkforce Hourly Timesheet'!BJ452</f>
        <v/>
      </c>
      <c r="R176" t="str">
        <f>'UniWorkforce Hourly Timesheet'!BK452</f>
        <v/>
      </c>
      <c r="S176" t="str">
        <f>'UniWorkforce Hourly Timesheet'!BL452</f>
        <v/>
      </c>
      <c r="T176" t="str">
        <f>'UniWorkforce Hourly Timesheet'!BM452</f>
        <v/>
      </c>
      <c r="U176" t="str">
        <f>'UniWorkforce Hourly Timesheet'!BN452</f>
        <v/>
      </c>
      <c r="V176" t="str">
        <f>'UniWorkforce Hourly Timesheet'!BO452</f>
        <v/>
      </c>
      <c r="W176" t="str">
        <f>'UniWorkforce Hourly Timesheet'!BP452</f>
        <v/>
      </c>
      <c r="X176" t="str">
        <f>'UniWorkforce Hourly Timesheet'!BQ452</f>
        <v/>
      </c>
      <c r="Y176" t="str">
        <f>'UniWorkforce Hourly Timesheet'!BR452</f>
        <v/>
      </c>
      <c r="Z176" t="str">
        <f>'UniWorkforce Hourly Timesheet'!BS452</f>
        <v/>
      </c>
      <c r="AA176" t="str">
        <f>'UniWorkforce Hourly Timesheet'!BT452</f>
        <v/>
      </c>
      <c r="AB176" t="str">
        <f>'UniWorkforce Hourly Timesheet'!BU452</f>
        <v/>
      </c>
      <c r="AC176" t="str">
        <f>'UniWorkforce Hourly Timesheet'!BV452</f>
        <v/>
      </c>
      <c r="AD176" t="str">
        <f>'UniWorkforce Hourly Timesheet'!BW452</f>
        <v/>
      </c>
      <c r="AE176" t="str">
        <f>'UniWorkforce Hourly Timesheet'!BX452</f>
        <v/>
      </c>
      <c r="AF176" t="str">
        <f>'UniWorkforce Hourly Timesheet'!BY452</f>
        <v/>
      </c>
      <c r="AG176" t="str">
        <f>'UniWorkforce Hourly Timesheet'!BZ452</f>
        <v/>
      </c>
      <c r="AH176" t="str">
        <f>'UniWorkforce Hourly Timesheet'!CA452</f>
        <v/>
      </c>
      <c r="AI176" t="str">
        <f>'UniWorkforce Hourly Timesheet'!CB452</f>
        <v/>
      </c>
      <c r="AJ176" t="str">
        <f>'UniWorkforce Hourly Timesheet'!CG452</f>
        <v/>
      </c>
      <c r="AK176" t="str">
        <f>'UniWorkforce Hourly Timesheet'!CH452</f>
        <v/>
      </c>
      <c r="AL176" t="str">
        <f>'UniWorkforce Hourly Timesheet'!CI452</f>
        <v/>
      </c>
    </row>
    <row r="177" spans="1:38" x14ac:dyDescent="0.2">
      <c r="A177" t="str">
        <f>IF(AND(E176="",E177=""),"",IF(E177="","&lt;EOD&gt;",TEXT('UniWorkforce Hourly Timesheet'!$Y$6,"0000000")))</f>
        <v/>
      </c>
      <c r="B177" t="str">
        <f>IF(E177="","",'UniWorkforce Hourly Timesheet'!$D$4)</f>
        <v/>
      </c>
      <c r="C177" t="str">
        <f>IF(E177="","",'UniWorkforce Hourly Timesheet'!$Y$4)</f>
        <v/>
      </c>
      <c r="D177" t="str">
        <f>IF(E177="","",'UniWorkforce Hourly Timesheet'!$X$113)</f>
        <v/>
      </c>
      <c r="E177" t="str">
        <f>'UniWorkforce Hourly Timesheet'!AX453</f>
        <v/>
      </c>
      <c r="F177" t="str">
        <f>'UniWorkforce Hourly Timesheet'!AY453</f>
        <v/>
      </c>
      <c r="G177" t="str">
        <f>'UniWorkforce Hourly Timesheet'!AZ453</f>
        <v/>
      </c>
      <c r="H177" t="str">
        <f>'UniWorkforce Hourly Timesheet'!BA453</f>
        <v/>
      </c>
      <c r="I177" t="str">
        <f>'UniWorkforce Hourly Timesheet'!BB453</f>
        <v/>
      </c>
      <c r="J177" t="str">
        <f>'UniWorkforce Hourly Timesheet'!BC453</f>
        <v/>
      </c>
      <c r="K177" t="str">
        <f>'UniWorkforce Hourly Timesheet'!BD453</f>
        <v/>
      </c>
      <c r="L177" t="str">
        <f>'UniWorkforce Hourly Timesheet'!BE453</f>
        <v/>
      </c>
      <c r="M177" t="str">
        <f>'UniWorkforce Hourly Timesheet'!BF453</f>
        <v/>
      </c>
      <c r="N177" t="str">
        <f>'UniWorkforce Hourly Timesheet'!BG453</f>
        <v/>
      </c>
      <c r="O177" t="str">
        <f>'UniWorkforce Hourly Timesheet'!BH453</f>
        <v/>
      </c>
      <c r="P177" t="str">
        <f>'UniWorkforce Hourly Timesheet'!BI453</f>
        <v/>
      </c>
      <c r="Q177" t="str">
        <f>'UniWorkforce Hourly Timesheet'!BJ453</f>
        <v/>
      </c>
      <c r="R177" t="str">
        <f>'UniWorkforce Hourly Timesheet'!BK453</f>
        <v/>
      </c>
      <c r="S177" t="str">
        <f>'UniWorkforce Hourly Timesheet'!BL453</f>
        <v/>
      </c>
      <c r="T177" t="str">
        <f>'UniWorkforce Hourly Timesheet'!BM453</f>
        <v/>
      </c>
      <c r="U177" t="str">
        <f>'UniWorkforce Hourly Timesheet'!BN453</f>
        <v/>
      </c>
      <c r="V177" t="str">
        <f>'UniWorkforce Hourly Timesheet'!BO453</f>
        <v/>
      </c>
      <c r="W177" t="str">
        <f>'UniWorkforce Hourly Timesheet'!BP453</f>
        <v/>
      </c>
      <c r="X177" t="str">
        <f>'UniWorkforce Hourly Timesheet'!BQ453</f>
        <v/>
      </c>
      <c r="Y177" t="str">
        <f>'UniWorkforce Hourly Timesheet'!BR453</f>
        <v/>
      </c>
      <c r="Z177" t="str">
        <f>'UniWorkforce Hourly Timesheet'!BS453</f>
        <v/>
      </c>
      <c r="AA177" t="str">
        <f>'UniWorkforce Hourly Timesheet'!BT453</f>
        <v/>
      </c>
      <c r="AB177" t="str">
        <f>'UniWorkforce Hourly Timesheet'!BU453</f>
        <v/>
      </c>
      <c r="AC177" t="str">
        <f>'UniWorkforce Hourly Timesheet'!BV453</f>
        <v/>
      </c>
      <c r="AD177" t="str">
        <f>'UniWorkforce Hourly Timesheet'!BW453</f>
        <v/>
      </c>
      <c r="AE177" t="str">
        <f>'UniWorkforce Hourly Timesheet'!BX453</f>
        <v/>
      </c>
      <c r="AF177" t="str">
        <f>'UniWorkforce Hourly Timesheet'!BY453</f>
        <v/>
      </c>
      <c r="AG177" t="str">
        <f>'UniWorkforce Hourly Timesheet'!BZ453</f>
        <v/>
      </c>
      <c r="AH177" t="str">
        <f>'UniWorkforce Hourly Timesheet'!CA453</f>
        <v/>
      </c>
      <c r="AI177" t="str">
        <f>'UniWorkforce Hourly Timesheet'!CB453</f>
        <v/>
      </c>
      <c r="AJ177" t="str">
        <f>'UniWorkforce Hourly Timesheet'!CG453</f>
        <v/>
      </c>
      <c r="AK177" t="str">
        <f>'UniWorkforce Hourly Timesheet'!CH453</f>
        <v/>
      </c>
      <c r="AL177" t="str">
        <f>'UniWorkforce Hourly Timesheet'!CI453</f>
        <v/>
      </c>
    </row>
    <row r="178" spans="1:38" x14ac:dyDescent="0.2">
      <c r="A178" t="str">
        <f>IF(AND(E177="",E178=""),"",IF(E178="","&lt;EOD&gt;",TEXT('UniWorkforce Hourly Timesheet'!$Y$6,"0000000")))</f>
        <v/>
      </c>
      <c r="B178" t="str">
        <f>IF(E178="","",'UniWorkforce Hourly Timesheet'!$D$4)</f>
        <v/>
      </c>
      <c r="C178" t="str">
        <f>IF(E178="","",'UniWorkforce Hourly Timesheet'!$Y$4)</f>
        <v/>
      </c>
      <c r="D178" t="str">
        <f>IF(E178="","",'UniWorkforce Hourly Timesheet'!$X$113)</f>
        <v/>
      </c>
      <c r="E178" t="str">
        <f>'UniWorkforce Hourly Timesheet'!AX454</f>
        <v/>
      </c>
      <c r="F178" t="str">
        <f>'UniWorkforce Hourly Timesheet'!AY454</f>
        <v/>
      </c>
      <c r="G178" t="str">
        <f>'UniWorkforce Hourly Timesheet'!AZ454</f>
        <v/>
      </c>
      <c r="H178" t="str">
        <f>'UniWorkforce Hourly Timesheet'!BA454</f>
        <v/>
      </c>
      <c r="I178" t="str">
        <f>'UniWorkforce Hourly Timesheet'!BB454</f>
        <v/>
      </c>
      <c r="J178" t="str">
        <f>'UniWorkforce Hourly Timesheet'!BC454</f>
        <v/>
      </c>
      <c r="K178" t="str">
        <f>'UniWorkforce Hourly Timesheet'!BD454</f>
        <v/>
      </c>
      <c r="L178" t="str">
        <f>'UniWorkforce Hourly Timesheet'!BE454</f>
        <v/>
      </c>
      <c r="M178" t="str">
        <f>'UniWorkforce Hourly Timesheet'!BF454</f>
        <v/>
      </c>
      <c r="N178" t="str">
        <f>'UniWorkforce Hourly Timesheet'!BG454</f>
        <v/>
      </c>
      <c r="O178" t="str">
        <f>'UniWorkforce Hourly Timesheet'!BH454</f>
        <v/>
      </c>
      <c r="P178" t="str">
        <f>'UniWorkforce Hourly Timesheet'!BI454</f>
        <v/>
      </c>
      <c r="Q178" t="str">
        <f>'UniWorkforce Hourly Timesheet'!BJ454</f>
        <v/>
      </c>
      <c r="R178" t="str">
        <f>'UniWorkforce Hourly Timesheet'!BK454</f>
        <v/>
      </c>
      <c r="S178" t="str">
        <f>'UniWorkforce Hourly Timesheet'!BL454</f>
        <v/>
      </c>
      <c r="T178" t="str">
        <f>'UniWorkforce Hourly Timesheet'!BM454</f>
        <v/>
      </c>
      <c r="U178" t="str">
        <f>'UniWorkforce Hourly Timesheet'!BN454</f>
        <v/>
      </c>
      <c r="V178" t="str">
        <f>'UniWorkforce Hourly Timesheet'!BO454</f>
        <v/>
      </c>
      <c r="W178" t="str">
        <f>'UniWorkforce Hourly Timesheet'!BP454</f>
        <v/>
      </c>
      <c r="X178" t="str">
        <f>'UniWorkforce Hourly Timesheet'!BQ454</f>
        <v/>
      </c>
      <c r="Y178" t="str">
        <f>'UniWorkforce Hourly Timesheet'!BR454</f>
        <v/>
      </c>
      <c r="Z178" t="str">
        <f>'UniWorkforce Hourly Timesheet'!BS454</f>
        <v/>
      </c>
      <c r="AA178" t="str">
        <f>'UniWorkforce Hourly Timesheet'!BT454</f>
        <v/>
      </c>
      <c r="AB178" t="str">
        <f>'UniWorkforce Hourly Timesheet'!BU454</f>
        <v/>
      </c>
      <c r="AC178" t="str">
        <f>'UniWorkforce Hourly Timesheet'!BV454</f>
        <v/>
      </c>
      <c r="AD178" t="str">
        <f>'UniWorkforce Hourly Timesheet'!BW454</f>
        <v/>
      </c>
      <c r="AE178" t="str">
        <f>'UniWorkforce Hourly Timesheet'!BX454</f>
        <v/>
      </c>
      <c r="AF178" t="str">
        <f>'UniWorkforce Hourly Timesheet'!BY454</f>
        <v/>
      </c>
      <c r="AG178" t="str">
        <f>'UniWorkforce Hourly Timesheet'!BZ454</f>
        <v/>
      </c>
      <c r="AH178" t="str">
        <f>'UniWorkforce Hourly Timesheet'!CA454</f>
        <v/>
      </c>
      <c r="AI178" t="str">
        <f>'UniWorkforce Hourly Timesheet'!CB454</f>
        <v/>
      </c>
      <c r="AJ178" t="str">
        <f>'UniWorkforce Hourly Timesheet'!CG454</f>
        <v/>
      </c>
      <c r="AK178" t="str">
        <f>'UniWorkforce Hourly Timesheet'!CH454</f>
        <v/>
      </c>
      <c r="AL178" t="str">
        <f>'UniWorkforce Hourly Timesheet'!CI454</f>
        <v/>
      </c>
    </row>
    <row r="179" spans="1:38" x14ac:dyDescent="0.2">
      <c r="A179" t="str">
        <f>IF(AND(E178="",E179=""),"",IF(E179="","&lt;EOD&gt;",TEXT('UniWorkforce Hourly Timesheet'!$Y$6,"0000000")))</f>
        <v/>
      </c>
      <c r="B179" t="str">
        <f>IF(E179="","",'UniWorkforce Hourly Timesheet'!$D$4)</f>
        <v/>
      </c>
      <c r="C179" t="str">
        <f>IF(E179="","",'UniWorkforce Hourly Timesheet'!$Y$4)</f>
        <v/>
      </c>
      <c r="D179" t="str">
        <f>IF(E179="","",'UniWorkforce Hourly Timesheet'!$X$113)</f>
        <v/>
      </c>
      <c r="E179" t="str">
        <f>'UniWorkforce Hourly Timesheet'!AX455</f>
        <v/>
      </c>
      <c r="F179" t="str">
        <f>'UniWorkforce Hourly Timesheet'!AY455</f>
        <v/>
      </c>
      <c r="G179" t="str">
        <f>'UniWorkforce Hourly Timesheet'!AZ455</f>
        <v/>
      </c>
      <c r="H179" t="str">
        <f>'UniWorkforce Hourly Timesheet'!BA455</f>
        <v/>
      </c>
      <c r="I179" t="str">
        <f>'UniWorkforce Hourly Timesheet'!BB455</f>
        <v/>
      </c>
      <c r="J179" t="str">
        <f>'UniWorkforce Hourly Timesheet'!BC455</f>
        <v/>
      </c>
      <c r="K179" t="str">
        <f>'UniWorkforce Hourly Timesheet'!BD455</f>
        <v/>
      </c>
      <c r="L179" t="str">
        <f>'UniWorkforce Hourly Timesheet'!BE455</f>
        <v/>
      </c>
      <c r="M179" t="str">
        <f>'UniWorkforce Hourly Timesheet'!BF455</f>
        <v/>
      </c>
      <c r="N179" t="str">
        <f>'UniWorkforce Hourly Timesheet'!BG455</f>
        <v/>
      </c>
      <c r="O179" t="str">
        <f>'UniWorkforce Hourly Timesheet'!BH455</f>
        <v/>
      </c>
      <c r="P179" t="str">
        <f>'UniWorkforce Hourly Timesheet'!BI455</f>
        <v/>
      </c>
      <c r="Q179" t="str">
        <f>'UniWorkforce Hourly Timesheet'!BJ455</f>
        <v/>
      </c>
      <c r="R179" t="str">
        <f>'UniWorkforce Hourly Timesheet'!BK455</f>
        <v/>
      </c>
      <c r="S179" t="str">
        <f>'UniWorkforce Hourly Timesheet'!BL455</f>
        <v/>
      </c>
      <c r="T179" t="str">
        <f>'UniWorkforce Hourly Timesheet'!BM455</f>
        <v/>
      </c>
      <c r="U179" t="str">
        <f>'UniWorkforce Hourly Timesheet'!BN455</f>
        <v/>
      </c>
      <c r="V179" t="str">
        <f>'UniWorkforce Hourly Timesheet'!BO455</f>
        <v/>
      </c>
      <c r="W179" t="str">
        <f>'UniWorkforce Hourly Timesheet'!BP455</f>
        <v/>
      </c>
      <c r="X179" t="str">
        <f>'UniWorkforce Hourly Timesheet'!BQ455</f>
        <v/>
      </c>
      <c r="Y179" t="str">
        <f>'UniWorkforce Hourly Timesheet'!BR455</f>
        <v/>
      </c>
      <c r="Z179" t="str">
        <f>'UniWorkforce Hourly Timesheet'!BS455</f>
        <v/>
      </c>
      <c r="AA179" t="str">
        <f>'UniWorkforce Hourly Timesheet'!BT455</f>
        <v/>
      </c>
      <c r="AB179" t="str">
        <f>'UniWorkforce Hourly Timesheet'!BU455</f>
        <v/>
      </c>
      <c r="AC179" t="str">
        <f>'UniWorkforce Hourly Timesheet'!BV455</f>
        <v/>
      </c>
      <c r="AD179" t="str">
        <f>'UniWorkforce Hourly Timesheet'!BW455</f>
        <v/>
      </c>
      <c r="AE179" t="str">
        <f>'UniWorkforce Hourly Timesheet'!BX455</f>
        <v/>
      </c>
      <c r="AF179" t="str">
        <f>'UniWorkforce Hourly Timesheet'!BY455</f>
        <v/>
      </c>
      <c r="AG179" t="str">
        <f>'UniWorkforce Hourly Timesheet'!BZ455</f>
        <v/>
      </c>
      <c r="AH179" t="str">
        <f>'UniWorkforce Hourly Timesheet'!CA455</f>
        <v/>
      </c>
      <c r="AI179" t="str">
        <f>'UniWorkforce Hourly Timesheet'!CB455</f>
        <v/>
      </c>
      <c r="AJ179" t="str">
        <f>'UniWorkforce Hourly Timesheet'!CG455</f>
        <v/>
      </c>
      <c r="AK179" t="str">
        <f>'UniWorkforce Hourly Timesheet'!CH455</f>
        <v/>
      </c>
      <c r="AL179" t="str">
        <f>'UniWorkforce Hourly Timesheet'!CI455</f>
        <v/>
      </c>
    </row>
    <row r="180" spans="1:38" x14ac:dyDescent="0.2">
      <c r="A180" t="str">
        <f>IF(AND(E179="",E180=""),"",IF(E180="","&lt;EOD&gt;",TEXT('UniWorkforce Hourly Timesheet'!$Y$6,"0000000")))</f>
        <v/>
      </c>
      <c r="B180" t="str">
        <f>IF(E180="","",'UniWorkforce Hourly Timesheet'!$D$4)</f>
        <v/>
      </c>
      <c r="C180" t="str">
        <f>IF(E180="","",'UniWorkforce Hourly Timesheet'!$Y$4)</f>
        <v/>
      </c>
      <c r="D180" t="str">
        <f>IF(E180="","",'UniWorkforce Hourly Timesheet'!$X$113)</f>
        <v/>
      </c>
      <c r="E180" t="str">
        <f>'UniWorkforce Hourly Timesheet'!AX456</f>
        <v/>
      </c>
      <c r="F180" t="str">
        <f>'UniWorkforce Hourly Timesheet'!AY456</f>
        <v/>
      </c>
      <c r="G180" t="str">
        <f>'UniWorkforce Hourly Timesheet'!AZ456</f>
        <v/>
      </c>
      <c r="H180" t="str">
        <f>'UniWorkforce Hourly Timesheet'!BA456</f>
        <v/>
      </c>
      <c r="I180" t="str">
        <f>'UniWorkforce Hourly Timesheet'!BB456</f>
        <v/>
      </c>
      <c r="J180" t="str">
        <f>'UniWorkforce Hourly Timesheet'!BC456</f>
        <v/>
      </c>
      <c r="K180" t="str">
        <f>'UniWorkforce Hourly Timesheet'!BD456</f>
        <v/>
      </c>
      <c r="L180" t="str">
        <f>'UniWorkforce Hourly Timesheet'!BE456</f>
        <v/>
      </c>
      <c r="M180" t="str">
        <f>'UniWorkforce Hourly Timesheet'!BF456</f>
        <v/>
      </c>
      <c r="N180" t="str">
        <f>'UniWorkforce Hourly Timesheet'!BG456</f>
        <v/>
      </c>
      <c r="O180" t="str">
        <f>'UniWorkforce Hourly Timesheet'!BH456</f>
        <v/>
      </c>
      <c r="P180" t="str">
        <f>'UniWorkforce Hourly Timesheet'!BI456</f>
        <v/>
      </c>
      <c r="Q180" t="str">
        <f>'UniWorkforce Hourly Timesheet'!BJ456</f>
        <v/>
      </c>
      <c r="R180" t="str">
        <f>'UniWorkforce Hourly Timesheet'!BK456</f>
        <v/>
      </c>
      <c r="S180" t="str">
        <f>'UniWorkforce Hourly Timesheet'!BL456</f>
        <v/>
      </c>
      <c r="T180" t="str">
        <f>'UniWorkforce Hourly Timesheet'!BM456</f>
        <v/>
      </c>
      <c r="U180" t="str">
        <f>'UniWorkforce Hourly Timesheet'!BN456</f>
        <v/>
      </c>
      <c r="V180" t="str">
        <f>'UniWorkforce Hourly Timesheet'!BO456</f>
        <v/>
      </c>
      <c r="W180" t="str">
        <f>'UniWorkforce Hourly Timesheet'!BP456</f>
        <v/>
      </c>
      <c r="X180" t="str">
        <f>'UniWorkforce Hourly Timesheet'!BQ456</f>
        <v/>
      </c>
      <c r="Y180" t="str">
        <f>'UniWorkforce Hourly Timesheet'!BR456</f>
        <v/>
      </c>
      <c r="Z180" t="str">
        <f>'UniWorkforce Hourly Timesheet'!BS456</f>
        <v/>
      </c>
      <c r="AA180" t="str">
        <f>'UniWorkforce Hourly Timesheet'!BT456</f>
        <v/>
      </c>
      <c r="AB180" t="str">
        <f>'UniWorkforce Hourly Timesheet'!BU456</f>
        <v/>
      </c>
      <c r="AC180" t="str">
        <f>'UniWorkforce Hourly Timesheet'!BV456</f>
        <v/>
      </c>
      <c r="AD180" t="str">
        <f>'UniWorkforce Hourly Timesheet'!BW456</f>
        <v/>
      </c>
      <c r="AE180" t="str">
        <f>'UniWorkforce Hourly Timesheet'!BX456</f>
        <v/>
      </c>
      <c r="AF180" t="str">
        <f>'UniWorkforce Hourly Timesheet'!BY456</f>
        <v/>
      </c>
      <c r="AG180" t="str">
        <f>'UniWorkforce Hourly Timesheet'!BZ456</f>
        <v/>
      </c>
      <c r="AH180" t="str">
        <f>'UniWorkforce Hourly Timesheet'!CA456</f>
        <v/>
      </c>
      <c r="AI180" t="str">
        <f>'UniWorkforce Hourly Timesheet'!CB456</f>
        <v/>
      </c>
      <c r="AJ180" t="str">
        <f>'UniWorkforce Hourly Timesheet'!CG456</f>
        <v/>
      </c>
      <c r="AK180" t="str">
        <f>'UniWorkforce Hourly Timesheet'!CH456</f>
        <v/>
      </c>
      <c r="AL180" t="str">
        <f>'UniWorkforce Hourly Timesheet'!CI456</f>
        <v/>
      </c>
    </row>
    <row r="181" spans="1:38" x14ac:dyDescent="0.2">
      <c r="A181" t="str">
        <f>IF(AND(E180="",E181=""),"",IF(E181="","&lt;EOD&gt;",TEXT('UniWorkforce Hourly Timesheet'!$Y$6,"0000000")))</f>
        <v/>
      </c>
      <c r="B181" t="str">
        <f>IF(E181="","",'UniWorkforce Hourly Timesheet'!$D$4)</f>
        <v/>
      </c>
      <c r="C181" t="str">
        <f>IF(E181="","",'UniWorkforce Hourly Timesheet'!$Y$4)</f>
        <v/>
      </c>
      <c r="D181" t="str">
        <f>IF(E181="","",'UniWorkforce Hourly Timesheet'!$X$113)</f>
        <v/>
      </c>
      <c r="E181" t="str">
        <f>'UniWorkforce Hourly Timesheet'!AX457</f>
        <v/>
      </c>
      <c r="F181" t="str">
        <f>'UniWorkforce Hourly Timesheet'!AY457</f>
        <v/>
      </c>
      <c r="G181" t="str">
        <f>'UniWorkforce Hourly Timesheet'!AZ457</f>
        <v/>
      </c>
      <c r="H181" t="str">
        <f>'UniWorkforce Hourly Timesheet'!BA457</f>
        <v/>
      </c>
      <c r="I181" t="str">
        <f>'UniWorkforce Hourly Timesheet'!BB457</f>
        <v/>
      </c>
      <c r="J181" t="str">
        <f>'UniWorkforce Hourly Timesheet'!BC457</f>
        <v/>
      </c>
      <c r="K181" t="str">
        <f>'UniWorkforce Hourly Timesheet'!BD457</f>
        <v/>
      </c>
      <c r="L181" t="str">
        <f>'UniWorkforce Hourly Timesheet'!BE457</f>
        <v/>
      </c>
      <c r="M181" t="str">
        <f>'UniWorkforce Hourly Timesheet'!BF457</f>
        <v/>
      </c>
      <c r="N181" t="str">
        <f>'UniWorkforce Hourly Timesheet'!BG457</f>
        <v/>
      </c>
      <c r="O181" t="str">
        <f>'UniWorkforce Hourly Timesheet'!BH457</f>
        <v/>
      </c>
      <c r="P181" t="str">
        <f>'UniWorkforce Hourly Timesheet'!BI457</f>
        <v/>
      </c>
      <c r="Q181" t="str">
        <f>'UniWorkforce Hourly Timesheet'!BJ457</f>
        <v/>
      </c>
      <c r="R181" t="str">
        <f>'UniWorkforce Hourly Timesheet'!BK457</f>
        <v/>
      </c>
      <c r="S181" t="str">
        <f>'UniWorkforce Hourly Timesheet'!BL457</f>
        <v/>
      </c>
      <c r="T181" t="str">
        <f>'UniWorkforce Hourly Timesheet'!BM457</f>
        <v/>
      </c>
      <c r="U181" t="str">
        <f>'UniWorkforce Hourly Timesheet'!BN457</f>
        <v/>
      </c>
      <c r="V181" t="str">
        <f>'UniWorkforce Hourly Timesheet'!BO457</f>
        <v/>
      </c>
      <c r="W181" t="str">
        <f>'UniWorkforce Hourly Timesheet'!BP457</f>
        <v/>
      </c>
      <c r="X181" t="str">
        <f>'UniWorkforce Hourly Timesheet'!BQ457</f>
        <v/>
      </c>
      <c r="Y181" t="str">
        <f>'UniWorkforce Hourly Timesheet'!BR457</f>
        <v/>
      </c>
      <c r="Z181" t="str">
        <f>'UniWorkforce Hourly Timesheet'!BS457</f>
        <v/>
      </c>
      <c r="AA181" t="str">
        <f>'UniWorkforce Hourly Timesheet'!BT457</f>
        <v/>
      </c>
      <c r="AB181" t="str">
        <f>'UniWorkforce Hourly Timesheet'!BU457</f>
        <v/>
      </c>
      <c r="AC181" t="str">
        <f>'UniWorkforce Hourly Timesheet'!BV457</f>
        <v/>
      </c>
      <c r="AD181" t="str">
        <f>'UniWorkforce Hourly Timesheet'!BW457</f>
        <v/>
      </c>
      <c r="AE181" t="str">
        <f>'UniWorkforce Hourly Timesheet'!BX457</f>
        <v/>
      </c>
      <c r="AF181" t="str">
        <f>'UniWorkforce Hourly Timesheet'!BY457</f>
        <v/>
      </c>
      <c r="AG181" t="str">
        <f>'UniWorkforce Hourly Timesheet'!BZ457</f>
        <v/>
      </c>
      <c r="AH181" t="str">
        <f>'UniWorkforce Hourly Timesheet'!CA457</f>
        <v/>
      </c>
      <c r="AI181" t="str">
        <f>'UniWorkforce Hourly Timesheet'!CB457</f>
        <v/>
      </c>
      <c r="AJ181" t="str">
        <f>'UniWorkforce Hourly Timesheet'!CG457</f>
        <v/>
      </c>
      <c r="AK181" t="str">
        <f>'UniWorkforce Hourly Timesheet'!CH457</f>
        <v/>
      </c>
      <c r="AL181" t="str">
        <f>'UniWorkforce Hourly Timesheet'!CI457</f>
        <v/>
      </c>
    </row>
    <row r="182" spans="1:38" x14ac:dyDescent="0.2">
      <c r="A182" t="str">
        <f>IF(AND(E181="",E182=""),"",IF(E182="","&lt;EOD&gt;",TEXT('UniWorkforce Hourly Timesheet'!$Y$6,"0000000")))</f>
        <v/>
      </c>
      <c r="B182" t="str">
        <f>IF(E182="","",'UniWorkforce Hourly Timesheet'!$D$4)</f>
        <v/>
      </c>
      <c r="C182" t="str">
        <f>IF(E182="","",'UniWorkforce Hourly Timesheet'!$Y$4)</f>
        <v/>
      </c>
      <c r="D182" t="str">
        <f>IF(E182="","",'UniWorkforce Hourly Timesheet'!$X$113)</f>
        <v/>
      </c>
      <c r="E182" t="str">
        <f>'UniWorkforce Hourly Timesheet'!AX458</f>
        <v/>
      </c>
      <c r="F182" t="str">
        <f>'UniWorkforce Hourly Timesheet'!AY458</f>
        <v/>
      </c>
      <c r="G182" t="str">
        <f>'UniWorkforce Hourly Timesheet'!AZ458</f>
        <v/>
      </c>
      <c r="H182" t="str">
        <f>'UniWorkforce Hourly Timesheet'!BA458</f>
        <v/>
      </c>
      <c r="I182" t="str">
        <f>'UniWorkforce Hourly Timesheet'!BB458</f>
        <v/>
      </c>
      <c r="J182" t="str">
        <f>'UniWorkforce Hourly Timesheet'!BC458</f>
        <v/>
      </c>
      <c r="K182" t="str">
        <f>'UniWorkforce Hourly Timesheet'!BD458</f>
        <v/>
      </c>
      <c r="L182" t="str">
        <f>'UniWorkforce Hourly Timesheet'!BE458</f>
        <v/>
      </c>
      <c r="M182" t="str">
        <f>'UniWorkforce Hourly Timesheet'!BF458</f>
        <v/>
      </c>
      <c r="N182" t="str">
        <f>'UniWorkforce Hourly Timesheet'!BG458</f>
        <v/>
      </c>
      <c r="O182" t="str">
        <f>'UniWorkforce Hourly Timesheet'!BH458</f>
        <v/>
      </c>
      <c r="P182" t="str">
        <f>'UniWorkforce Hourly Timesheet'!BI458</f>
        <v/>
      </c>
      <c r="Q182" t="str">
        <f>'UniWorkforce Hourly Timesheet'!BJ458</f>
        <v/>
      </c>
      <c r="R182" t="str">
        <f>'UniWorkforce Hourly Timesheet'!BK458</f>
        <v/>
      </c>
      <c r="S182" t="str">
        <f>'UniWorkforce Hourly Timesheet'!BL458</f>
        <v/>
      </c>
      <c r="T182" t="str">
        <f>'UniWorkforce Hourly Timesheet'!BM458</f>
        <v/>
      </c>
      <c r="U182" t="str">
        <f>'UniWorkforce Hourly Timesheet'!BN458</f>
        <v/>
      </c>
      <c r="V182" t="str">
        <f>'UniWorkforce Hourly Timesheet'!BO458</f>
        <v/>
      </c>
      <c r="W182" t="str">
        <f>'UniWorkforce Hourly Timesheet'!BP458</f>
        <v/>
      </c>
      <c r="X182" t="str">
        <f>'UniWorkforce Hourly Timesheet'!BQ458</f>
        <v/>
      </c>
      <c r="Y182" t="str">
        <f>'UniWorkforce Hourly Timesheet'!BR458</f>
        <v/>
      </c>
      <c r="Z182" t="str">
        <f>'UniWorkforce Hourly Timesheet'!BS458</f>
        <v/>
      </c>
      <c r="AA182" t="str">
        <f>'UniWorkforce Hourly Timesheet'!BT458</f>
        <v/>
      </c>
      <c r="AB182" t="str">
        <f>'UniWorkforce Hourly Timesheet'!BU458</f>
        <v/>
      </c>
      <c r="AC182" t="str">
        <f>'UniWorkforce Hourly Timesheet'!BV458</f>
        <v/>
      </c>
      <c r="AD182" t="str">
        <f>'UniWorkforce Hourly Timesheet'!BW458</f>
        <v/>
      </c>
      <c r="AE182" t="str">
        <f>'UniWorkforce Hourly Timesheet'!BX458</f>
        <v/>
      </c>
      <c r="AF182" t="str">
        <f>'UniWorkforce Hourly Timesheet'!BY458</f>
        <v/>
      </c>
      <c r="AG182" t="str">
        <f>'UniWorkforce Hourly Timesheet'!BZ458</f>
        <v/>
      </c>
      <c r="AH182" t="str">
        <f>'UniWorkforce Hourly Timesheet'!CA458</f>
        <v/>
      </c>
      <c r="AI182" t="str">
        <f>'UniWorkforce Hourly Timesheet'!CB458</f>
        <v/>
      </c>
      <c r="AJ182" t="str">
        <f>'UniWorkforce Hourly Timesheet'!CG458</f>
        <v/>
      </c>
      <c r="AK182" t="str">
        <f>'UniWorkforce Hourly Timesheet'!CH458</f>
        <v/>
      </c>
      <c r="AL182" t="str">
        <f>'UniWorkforce Hourly Timesheet'!CI458</f>
        <v/>
      </c>
    </row>
    <row r="183" spans="1:38" x14ac:dyDescent="0.2">
      <c r="A183" t="str">
        <f>IF(AND(E182="",E183=""),"",IF(E183="","&lt;EOD&gt;",TEXT('UniWorkforce Hourly Timesheet'!$Y$6,"0000000")))</f>
        <v/>
      </c>
      <c r="B183" t="str">
        <f>IF(E183="","",'UniWorkforce Hourly Timesheet'!$D$4)</f>
        <v/>
      </c>
      <c r="C183" t="str">
        <f>IF(E183="","",'UniWorkforce Hourly Timesheet'!$Y$4)</f>
        <v/>
      </c>
      <c r="D183" t="str">
        <f>IF(E183="","",'UniWorkforce Hourly Timesheet'!$X$113)</f>
        <v/>
      </c>
      <c r="E183" t="str">
        <f>'UniWorkforce Hourly Timesheet'!AX459</f>
        <v/>
      </c>
      <c r="F183" t="str">
        <f>'UniWorkforce Hourly Timesheet'!AY459</f>
        <v/>
      </c>
      <c r="G183" t="str">
        <f>'UniWorkforce Hourly Timesheet'!AZ459</f>
        <v/>
      </c>
      <c r="H183" t="str">
        <f>'UniWorkforce Hourly Timesheet'!BA459</f>
        <v/>
      </c>
      <c r="I183" t="str">
        <f>'UniWorkforce Hourly Timesheet'!BB459</f>
        <v/>
      </c>
      <c r="J183" t="str">
        <f>'UniWorkforce Hourly Timesheet'!BC459</f>
        <v/>
      </c>
      <c r="K183" t="str">
        <f>'UniWorkforce Hourly Timesheet'!BD459</f>
        <v/>
      </c>
      <c r="L183" t="str">
        <f>'UniWorkforce Hourly Timesheet'!BE459</f>
        <v/>
      </c>
      <c r="M183" t="str">
        <f>'UniWorkforce Hourly Timesheet'!BF459</f>
        <v/>
      </c>
      <c r="N183" t="str">
        <f>'UniWorkforce Hourly Timesheet'!BG459</f>
        <v/>
      </c>
      <c r="O183" t="str">
        <f>'UniWorkforce Hourly Timesheet'!BH459</f>
        <v/>
      </c>
      <c r="P183" t="str">
        <f>'UniWorkforce Hourly Timesheet'!BI459</f>
        <v/>
      </c>
      <c r="Q183" t="str">
        <f>'UniWorkforce Hourly Timesheet'!BJ459</f>
        <v/>
      </c>
      <c r="R183" t="str">
        <f>'UniWorkforce Hourly Timesheet'!BK459</f>
        <v/>
      </c>
      <c r="S183" t="str">
        <f>'UniWorkforce Hourly Timesheet'!BL459</f>
        <v/>
      </c>
      <c r="T183" t="str">
        <f>'UniWorkforce Hourly Timesheet'!BM459</f>
        <v/>
      </c>
      <c r="U183" t="str">
        <f>'UniWorkforce Hourly Timesheet'!BN459</f>
        <v/>
      </c>
      <c r="V183" t="str">
        <f>'UniWorkforce Hourly Timesheet'!BO459</f>
        <v/>
      </c>
      <c r="W183" t="str">
        <f>'UniWorkforce Hourly Timesheet'!BP459</f>
        <v/>
      </c>
      <c r="X183" t="str">
        <f>'UniWorkforce Hourly Timesheet'!BQ459</f>
        <v/>
      </c>
      <c r="Y183" t="str">
        <f>'UniWorkforce Hourly Timesheet'!BR459</f>
        <v/>
      </c>
      <c r="Z183" t="str">
        <f>'UniWorkforce Hourly Timesheet'!BS459</f>
        <v/>
      </c>
      <c r="AA183" t="str">
        <f>'UniWorkforce Hourly Timesheet'!BT459</f>
        <v/>
      </c>
      <c r="AB183" t="str">
        <f>'UniWorkforce Hourly Timesheet'!BU459</f>
        <v/>
      </c>
      <c r="AC183" t="str">
        <f>'UniWorkforce Hourly Timesheet'!BV459</f>
        <v/>
      </c>
      <c r="AD183" t="str">
        <f>'UniWorkforce Hourly Timesheet'!BW459</f>
        <v/>
      </c>
      <c r="AE183" t="str">
        <f>'UniWorkforce Hourly Timesheet'!BX459</f>
        <v/>
      </c>
      <c r="AF183" t="str">
        <f>'UniWorkforce Hourly Timesheet'!BY459</f>
        <v/>
      </c>
      <c r="AG183" t="str">
        <f>'UniWorkforce Hourly Timesheet'!BZ459</f>
        <v/>
      </c>
      <c r="AH183" t="str">
        <f>'UniWorkforce Hourly Timesheet'!CA459</f>
        <v/>
      </c>
      <c r="AI183" t="str">
        <f>'UniWorkforce Hourly Timesheet'!CB459</f>
        <v/>
      </c>
      <c r="AJ183" t="str">
        <f>'UniWorkforce Hourly Timesheet'!CG459</f>
        <v/>
      </c>
      <c r="AK183" t="str">
        <f>'UniWorkforce Hourly Timesheet'!CH459</f>
        <v/>
      </c>
      <c r="AL183" t="str">
        <f>'UniWorkforce Hourly Timesheet'!CI459</f>
        <v/>
      </c>
    </row>
    <row r="184" spans="1:38" x14ac:dyDescent="0.2">
      <c r="A184" t="str">
        <f>IF(AND(E183="",E184=""),"",IF(E184="","&lt;EOD&gt;",TEXT('UniWorkforce Hourly Timesheet'!$Y$6,"0000000")))</f>
        <v/>
      </c>
      <c r="B184" t="str">
        <f>IF(E184="","",'UniWorkforce Hourly Timesheet'!$D$4)</f>
        <v/>
      </c>
      <c r="C184" t="str">
        <f>IF(E184="","",'UniWorkforce Hourly Timesheet'!$Y$4)</f>
        <v/>
      </c>
      <c r="D184" t="str">
        <f>IF(E184="","",'UniWorkforce Hourly Timesheet'!$X$113)</f>
        <v/>
      </c>
      <c r="E184" t="str">
        <f>'UniWorkforce Hourly Timesheet'!AX460</f>
        <v/>
      </c>
      <c r="F184" t="str">
        <f>'UniWorkforce Hourly Timesheet'!AY460</f>
        <v/>
      </c>
      <c r="G184" t="str">
        <f>'UniWorkforce Hourly Timesheet'!AZ460</f>
        <v/>
      </c>
      <c r="H184" t="str">
        <f>'UniWorkforce Hourly Timesheet'!BA460</f>
        <v/>
      </c>
      <c r="I184" t="str">
        <f>'UniWorkforce Hourly Timesheet'!BB460</f>
        <v/>
      </c>
      <c r="J184" t="str">
        <f>'UniWorkforce Hourly Timesheet'!BC460</f>
        <v/>
      </c>
      <c r="K184" t="str">
        <f>'UniWorkforce Hourly Timesheet'!BD460</f>
        <v/>
      </c>
      <c r="L184" t="str">
        <f>'UniWorkforce Hourly Timesheet'!BE460</f>
        <v/>
      </c>
      <c r="M184" t="str">
        <f>'UniWorkforce Hourly Timesheet'!BF460</f>
        <v/>
      </c>
      <c r="N184" t="str">
        <f>'UniWorkforce Hourly Timesheet'!BG460</f>
        <v/>
      </c>
      <c r="O184" t="str">
        <f>'UniWorkforce Hourly Timesheet'!BH460</f>
        <v/>
      </c>
      <c r="P184" t="str">
        <f>'UniWorkforce Hourly Timesheet'!BI460</f>
        <v/>
      </c>
      <c r="Q184" t="str">
        <f>'UniWorkforce Hourly Timesheet'!BJ460</f>
        <v/>
      </c>
      <c r="R184" t="str">
        <f>'UniWorkforce Hourly Timesheet'!BK460</f>
        <v/>
      </c>
      <c r="S184" t="str">
        <f>'UniWorkforce Hourly Timesheet'!BL460</f>
        <v/>
      </c>
      <c r="T184" t="str">
        <f>'UniWorkforce Hourly Timesheet'!BM460</f>
        <v/>
      </c>
      <c r="U184" t="str">
        <f>'UniWorkforce Hourly Timesheet'!BN460</f>
        <v/>
      </c>
      <c r="V184" t="str">
        <f>'UniWorkforce Hourly Timesheet'!BO460</f>
        <v/>
      </c>
      <c r="W184" t="str">
        <f>'UniWorkforce Hourly Timesheet'!BP460</f>
        <v/>
      </c>
      <c r="X184" t="str">
        <f>'UniWorkforce Hourly Timesheet'!BQ460</f>
        <v/>
      </c>
      <c r="Y184" t="str">
        <f>'UniWorkforce Hourly Timesheet'!BR460</f>
        <v/>
      </c>
      <c r="Z184" t="str">
        <f>'UniWorkforce Hourly Timesheet'!BS460</f>
        <v/>
      </c>
      <c r="AA184" t="str">
        <f>'UniWorkforce Hourly Timesheet'!BT460</f>
        <v/>
      </c>
      <c r="AB184" t="str">
        <f>'UniWorkforce Hourly Timesheet'!BU460</f>
        <v/>
      </c>
      <c r="AC184" t="str">
        <f>'UniWorkforce Hourly Timesheet'!BV460</f>
        <v/>
      </c>
      <c r="AD184" t="str">
        <f>'UniWorkforce Hourly Timesheet'!BW460</f>
        <v/>
      </c>
      <c r="AE184" t="str">
        <f>'UniWorkforce Hourly Timesheet'!BX460</f>
        <v/>
      </c>
      <c r="AF184" t="str">
        <f>'UniWorkforce Hourly Timesheet'!BY460</f>
        <v/>
      </c>
      <c r="AG184" t="str">
        <f>'UniWorkforce Hourly Timesheet'!BZ460</f>
        <v/>
      </c>
      <c r="AH184" t="str">
        <f>'UniWorkforce Hourly Timesheet'!CA460</f>
        <v/>
      </c>
      <c r="AI184" t="str">
        <f>'UniWorkforce Hourly Timesheet'!CB460</f>
        <v/>
      </c>
      <c r="AJ184" t="str">
        <f>'UniWorkforce Hourly Timesheet'!CG460</f>
        <v/>
      </c>
      <c r="AK184" t="str">
        <f>'UniWorkforce Hourly Timesheet'!CH460</f>
        <v/>
      </c>
      <c r="AL184" t="str">
        <f>'UniWorkforce Hourly Timesheet'!CI460</f>
        <v/>
      </c>
    </row>
    <row r="185" spans="1:38" x14ac:dyDescent="0.2">
      <c r="A185" t="str">
        <f>IF(AND(E184="",E185=""),"",IF(E185="","&lt;EOD&gt;",TEXT('UniWorkforce Hourly Timesheet'!$Y$6,"0000000")))</f>
        <v/>
      </c>
      <c r="B185" t="str">
        <f>IF(E185="","",'UniWorkforce Hourly Timesheet'!$D$4)</f>
        <v/>
      </c>
      <c r="C185" t="str">
        <f>IF(E185="","",'UniWorkforce Hourly Timesheet'!$Y$4)</f>
        <v/>
      </c>
      <c r="D185" t="str">
        <f>IF(E185="","",'UniWorkforce Hourly Timesheet'!$X$113)</f>
        <v/>
      </c>
      <c r="E185" t="str">
        <f>'UniWorkforce Hourly Timesheet'!AX461</f>
        <v/>
      </c>
      <c r="F185" t="str">
        <f>'UniWorkforce Hourly Timesheet'!AY461</f>
        <v/>
      </c>
      <c r="G185" t="str">
        <f>'UniWorkforce Hourly Timesheet'!AZ461</f>
        <v/>
      </c>
      <c r="H185" t="str">
        <f>'UniWorkforce Hourly Timesheet'!BA461</f>
        <v/>
      </c>
      <c r="I185" t="str">
        <f>'UniWorkforce Hourly Timesheet'!BB461</f>
        <v/>
      </c>
      <c r="J185" t="str">
        <f>'UniWorkforce Hourly Timesheet'!BC461</f>
        <v/>
      </c>
      <c r="K185" t="str">
        <f>'UniWorkforce Hourly Timesheet'!BD461</f>
        <v/>
      </c>
      <c r="L185" t="str">
        <f>'UniWorkforce Hourly Timesheet'!BE461</f>
        <v/>
      </c>
      <c r="M185" t="str">
        <f>'UniWorkforce Hourly Timesheet'!BF461</f>
        <v/>
      </c>
      <c r="N185" t="str">
        <f>'UniWorkforce Hourly Timesheet'!BG461</f>
        <v/>
      </c>
      <c r="O185" t="str">
        <f>'UniWorkforce Hourly Timesheet'!BH461</f>
        <v/>
      </c>
      <c r="P185" t="str">
        <f>'UniWorkforce Hourly Timesheet'!BI461</f>
        <v/>
      </c>
      <c r="Q185" t="str">
        <f>'UniWorkforce Hourly Timesheet'!BJ461</f>
        <v/>
      </c>
      <c r="R185" t="str">
        <f>'UniWorkforce Hourly Timesheet'!BK461</f>
        <v/>
      </c>
      <c r="S185" t="str">
        <f>'UniWorkforce Hourly Timesheet'!BL461</f>
        <v/>
      </c>
      <c r="T185" t="str">
        <f>'UniWorkforce Hourly Timesheet'!BM461</f>
        <v/>
      </c>
      <c r="U185" t="str">
        <f>'UniWorkforce Hourly Timesheet'!BN461</f>
        <v/>
      </c>
      <c r="V185" t="str">
        <f>'UniWorkforce Hourly Timesheet'!BO461</f>
        <v/>
      </c>
      <c r="W185" t="str">
        <f>'UniWorkforce Hourly Timesheet'!BP461</f>
        <v/>
      </c>
      <c r="X185" t="str">
        <f>'UniWorkforce Hourly Timesheet'!BQ461</f>
        <v/>
      </c>
      <c r="Y185" t="str">
        <f>'UniWorkforce Hourly Timesheet'!BR461</f>
        <v/>
      </c>
      <c r="Z185" t="str">
        <f>'UniWorkforce Hourly Timesheet'!BS461</f>
        <v/>
      </c>
      <c r="AA185" t="str">
        <f>'UniWorkforce Hourly Timesheet'!BT461</f>
        <v/>
      </c>
      <c r="AB185" t="str">
        <f>'UniWorkforce Hourly Timesheet'!BU461</f>
        <v/>
      </c>
      <c r="AC185" t="str">
        <f>'UniWorkforce Hourly Timesheet'!BV461</f>
        <v/>
      </c>
      <c r="AD185" t="str">
        <f>'UniWorkforce Hourly Timesheet'!BW461</f>
        <v/>
      </c>
      <c r="AE185" t="str">
        <f>'UniWorkforce Hourly Timesheet'!BX461</f>
        <v/>
      </c>
      <c r="AF185" t="str">
        <f>'UniWorkforce Hourly Timesheet'!BY461</f>
        <v/>
      </c>
      <c r="AG185" t="str">
        <f>'UniWorkforce Hourly Timesheet'!BZ461</f>
        <v/>
      </c>
      <c r="AH185" t="str">
        <f>'UniWorkforce Hourly Timesheet'!CA461</f>
        <v/>
      </c>
      <c r="AI185" t="str">
        <f>'UniWorkforce Hourly Timesheet'!CB461</f>
        <v/>
      </c>
      <c r="AJ185" t="str">
        <f>'UniWorkforce Hourly Timesheet'!CG461</f>
        <v/>
      </c>
      <c r="AK185" t="str">
        <f>'UniWorkforce Hourly Timesheet'!CH461</f>
        <v/>
      </c>
      <c r="AL185" t="str">
        <f>'UniWorkforce Hourly Timesheet'!CI461</f>
        <v/>
      </c>
    </row>
    <row r="186" spans="1:38" x14ac:dyDescent="0.2">
      <c r="A186" t="str">
        <f>IF(AND(E185="",E186=""),"",IF(E186="","&lt;EOD&gt;",TEXT('UniWorkforce Hourly Timesheet'!$Y$6,"0000000")))</f>
        <v/>
      </c>
      <c r="B186" t="str">
        <f>IF(E186="","",'UniWorkforce Hourly Timesheet'!$D$4)</f>
        <v/>
      </c>
      <c r="C186" t="str">
        <f>IF(E186="","",'UniWorkforce Hourly Timesheet'!$Y$4)</f>
        <v/>
      </c>
      <c r="D186" t="str">
        <f>IF(E186="","",'UniWorkforce Hourly Timesheet'!$X$113)</f>
        <v/>
      </c>
      <c r="E186" t="str">
        <f>'UniWorkforce Hourly Timesheet'!AX462</f>
        <v/>
      </c>
      <c r="F186" t="str">
        <f>'UniWorkforce Hourly Timesheet'!AY462</f>
        <v/>
      </c>
      <c r="G186" t="str">
        <f>'UniWorkforce Hourly Timesheet'!AZ462</f>
        <v/>
      </c>
      <c r="H186" t="str">
        <f>'UniWorkforce Hourly Timesheet'!BA462</f>
        <v/>
      </c>
      <c r="I186" t="str">
        <f>'UniWorkforce Hourly Timesheet'!BB462</f>
        <v/>
      </c>
      <c r="J186" t="str">
        <f>'UniWorkforce Hourly Timesheet'!BC462</f>
        <v/>
      </c>
      <c r="K186" t="str">
        <f>'UniWorkforce Hourly Timesheet'!BD462</f>
        <v/>
      </c>
      <c r="L186" t="str">
        <f>'UniWorkforce Hourly Timesheet'!BE462</f>
        <v/>
      </c>
      <c r="M186" t="str">
        <f>'UniWorkforce Hourly Timesheet'!BF462</f>
        <v/>
      </c>
      <c r="N186" t="str">
        <f>'UniWorkforce Hourly Timesheet'!BG462</f>
        <v/>
      </c>
      <c r="O186" t="str">
        <f>'UniWorkforce Hourly Timesheet'!BH462</f>
        <v/>
      </c>
      <c r="P186" t="str">
        <f>'UniWorkforce Hourly Timesheet'!BI462</f>
        <v/>
      </c>
      <c r="Q186" t="str">
        <f>'UniWorkforce Hourly Timesheet'!BJ462</f>
        <v/>
      </c>
      <c r="R186" t="str">
        <f>'UniWorkforce Hourly Timesheet'!BK462</f>
        <v/>
      </c>
      <c r="S186" t="str">
        <f>'UniWorkforce Hourly Timesheet'!BL462</f>
        <v/>
      </c>
      <c r="T186" t="str">
        <f>'UniWorkforce Hourly Timesheet'!BM462</f>
        <v/>
      </c>
      <c r="U186" t="str">
        <f>'UniWorkforce Hourly Timesheet'!BN462</f>
        <v/>
      </c>
      <c r="V186" t="str">
        <f>'UniWorkforce Hourly Timesheet'!BO462</f>
        <v/>
      </c>
      <c r="W186" t="str">
        <f>'UniWorkforce Hourly Timesheet'!BP462</f>
        <v/>
      </c>
      <c r="X186" t="str">
        <f>'UniWorkforce Hourly Timesheet'!BQ462</f>
        <v/>
      </c>
      <c r="Y186" t="str">
        <f>'UniWorkforce Hourly Timesheet'!BR462</f>
        <v/>
      </c>
      <c r="Z186" t="str">
        <f>'UniWorkforce Hourly Timesheet'!BS462</f>
        <v/>
      </c>
      <c r="AA186" t="str">
        <f>'UniWorkforce Hourly Timesheet'!BT462</f>
        <v/>
      </c>
      <c r="AB186" t="str">
        <f>'UniWorkforce Hourly Timesheet'!BU462</f>
        <v/>
      </c>
      <c r="AC186" t="str">
        <f>'UniWorkforce Hourly Timesheet'!BV462</f>
        <v/>
      </c>
      <c r="AD186" t="str">
        <f>'UniWorkforce Hourly Timesheet'!BW462</f>
        <v/>
      </c>
      <c r="AE186" t="str">
        <f>'UniWorkforce Hourly Timesheet'!BX462</f>
        <v/>
      </c>
      <c r="AF186" t="str">
        <f>'UniWorkforce Hourly Timesheet'!BY462</f>
        <v/>
      </c>
      <c r="AG186" t="str">
        <f>'UniWorkforce Hourly Timesheet'!BZ462</f>
        <v/>
      </c>
      <c r="AH186" t="str">
        <f>'UniWorkforce Hourly Timesheet'!CA462</f>
        <v/>
      </c>
      <c r="AI186" t="str">
        <f>'UniWorkforce Hourly Timesheet'!CB462</f>
        <v/>
      </c>
      <c r="AJ186" t="str">
        <f>'UniWorkforce Hourly Timesheet'!CG462</f>
        <v/>
      </c>
      <c r="AK186" t="str">
        <f>'UniWorkforce Hourly Timesheet'!CH462</f>
        <v/>
      </c>
      <c r="AL186" t="str">
        <f>'UniWorkforce Hourly Timesheet'!CI462</f>
        <v/>
      </c>
    </row>
    <row r="187" spans="1:38" x14ac:dyDescent="0.2">
      <c r="A187" t="str">
        <f>IF(AND(E186="",E187=""),"",IF(E187="","&lt;EOD&gt;",TEXT('UniWorkforce Hourly Timesheet'!$Y$6,"0000000")))</f>
        <v/>
      </c>
      <c r="B187" t="str">
        <f>IF(E187="","",'UniWorkforce Hourly Timesheet'!$D$4)</f>
        <v/>
      </c>
      <c r="C187" t="str">
        <f>IF(E187="","",'UniWorkforce Hourly Timesheet'!$Y$4)</f>
        <v/>
      </c>
      <c r="D187" t="str">
        <f>IF(E187="","",'UniWorkforce Hourly Timesheet'!$X$113)</f>
        <v/>
      </c>
      <c r="E187" t="str">
        <f>'UniWorkforce Hourly Timesheet'!AX463</f>
        <v/>
      </c>
      <c r="F187" t="str">
        <f>'UniWorkforce Hourly Timesheet'!AY463</f>
        <v/>
      </c>
      <c r="G187" t="str">
        <f>'UniWorkforce Hourly Timesheet'!AZ463</f>
        <v/>
      </c>
      <c r="H187" t="str">
        <f>'UniWorkforce Hourly Timesheet'!BA463</f>
        <v/>
      </c>
      <c r="I187" t="str">
        <f>'UniWorkforce Hourly Timesheet'!BB463</f>
        <v/>
      </c>
      <c r="J187" t="str">
        <f>'UniWorkforce Hourly Timesheet'!BC463</f>
        <v/>
      </c>
      <c r="K187" t="str">
        <f>'UniWorkforce Hourly Timesheet'!BD463</f>
        <v/>
      </c>
      <c r="L187" t="str">
        <f>'UniWorkforce Hourly Timesheet'!BE463</f>
        <v/>
      </c>
      <c r="M187" t="str">
        <f>'UniWorkforce Hourly Timesheet'!BF463</f>
        <v/>
      </c>
      <c r="N187" t="str">
        <f>'UniWorkforce Hourly Timesheet'!BG463</f>
        <v/>
      </c>
      <c r="O187" t="str">
        <f>'UniWorkforce Hourly Timesheet'!BH463</f>
        <v/>
      </c>
      <c r="P187" t="str">
        <f>'UniWorkforce Hourly Timesheet'!BI463</f>
        <v/>
      </c>
      <c r="Q187" t="str">
        <f>'UniWorkforce Hourly Timesheet'!BJ463</f>
        <v/>
      </c>
      <c r="R187" t="str">
        <f>'UniWorkforce Hourly Timesheet'!BK463</f>
        <v/>
      </c>
      <c r="S187" t="str">
        <f>'UniWorkforce Hourly Timesheet'!BL463</f>
        <v/>
      </c>
      <c r="T187" t="str">
        <f>'UniWorkforce Hourly Timesheet'!BM463</f>
        <v/>
      </c>
      <c r="U187" t="str">
        <f>'UniWorkforce Hourly Timesheet'!BN463</f>
        <v/>
      </c>
      <c r="V187" t="str">
        <f>'UniWorkforce Hourly Timesheet'!BO463</f>
        <v/>
      </c>
      <c r="W187" t="str">
        <f>'UniWorkforce Hourly Timesheet'!BP463</f>
        <v/>
      </c>
      <c r="X187" t="str">
        <f>'UniWorkforce Hourly Timesheet'!BQ463</f>
        <v/>
      </c>
      <c r="Y187" t="str">
        <f>'UniWorkforce Hourly Timesheet'!BR463</f>
        <v/>
      </c>
      <c r="Z187" t="str">
        <f>'UniWorkforce Hourly Timesheet'!BS463</f>
        <v/>
      </c>
      <c r="AA187" t="str">
        <f>'UniWorkforce Hourly Timesheet'!BT463</f>
        <v/>
      </c>
      <c r="AB187" t="str">
        <f>'UniWorkforce Hourly Timesheet'!BU463</f>
        <v/>
      </c>
      <c r="AC187" t="str">
        <f>'UniWorkforce Hourly Timesheet'!BV463</f>
        <v/>
      </c>
      <c r="AD187" t="str">
        <f>'UniWorkforce Hourly Timesheet'!BW463</f>
        <v/>
      </c>
      <c r="AE187" t="str">
        <f>'UniWorkforce Hourly Timesheet'!BX463</f>
        <v/>
      </c>
      <c r="AF187" t="str">
        <f>'UniWorkforce Hourly Timesheet'!BY463</f>
        <v/>
      </c>
      <c r="AG187" t="str">
        <f>'UniWorkforce Hourly Timesheet'!BZ463</f>
        <v/>
      </c>
      <c r="AH187" t="str">
        <f>'UniWorkforce Hourly Timesheet'!CA463</f>
        <v/>
      </c>
      <c r="AI187" t="str">
        <f>'UniWorkforce Hourly Timesheet'!CB463</f>
        <v/>
      </c>
      <c r="AJ187" t="str">
        <f>'UniWorkforce Hourly Timesheet'!CG463</f>
        <v/>
      </c>
      <c r="AK187" t="str">
        <f>'UniWorkforce Hourly Timesheet'!CH463</f>
        <v/>
      </c>
      <c r="AL187" t="str">
        <f>'UniWorkforce Hourly Timesheet'!CI463</f>
        <v/>
      </c>
    </row>
    <row r="188" spans="1:38" x14ac:dyDescent="0.2">
      <c r="A188" t="str">
        <f>IF(AND(E187="",E188=""),"",IF(E188="","&lt;EOD&gt;",TEXT('UniWorkforce Hourly Timesheet'!$Y$6,"0000000")))</f>
        <v/>
      </c>
      <c r="B188" t="str">
        <f>IF(E188="","",'UniWorkforce Hourly Timesheet'!$D$4)</f>
        <v/>
      </c>
      <c r="C188" t="str">
        <f>IF(E188="","",'UniWorkforce Hourly Timesheet'!$Y$4)</f>
        <v/>
      </c>
      <c r="D188" t="str">
        <f>IF(E188="","",'UniWorkforce Hourly Timesheet'!$X$113)</f>
        <v/>
      </c>
      <c r="E188" t="str">
        <f>'UniWorkforce Hourly Timesheet'!AX464</f>
        <v/>
      </c>
      <c r="F188" t="str">
        <f>'UniWorkforce Hourly Timesheet'!AY464</f>
        <v/>
      </c>
      <c r="G188" t="str">
        <f>'UniWorkforce Hourly Timesheet'!AZ464</f>
        <v/>
      </c>
      <c r="H188" t="str">
        <f>'UniWorkforce Hourly Timesheet'!BA464</f>
        <v/>
      </c>
      <c r="I188" t="str">
        <f>'UniWorkforce Hourly Timesheet'!BB464</f>
        <v/>
      </c>
      <c r="J188" t="str">
        <f>'UniWorkforce Hourly Timesheet'!BC464</f>
        <v/>
      </c>
      <c r="K188" t="str">
        <f>'UniWorkforce Hourly Timesheet'!BD464</f>
        <v/>
      </c>
      <c r="L188" t="str">
        <f>'UniWorkforce Hourly Timesheet'!BE464</f>
        <v/>
      </c>
      <c r="M188" t="str">
        <f>'UniWorkforce Hourly Timesheet'!BF464</f>
        <v/>
      </c>
      <c r="N188" t="str">
        <f>'UniWorkforce Hourly Timesheet'!BG464</f>
        <v/>
      </c>
      <c r="O188" t="str">
        <f>'UniWorkforce Hourly Timesheet'!BH464</f>
        <v/>
      </c>
      <c r="P188" t="str">
        <f>'UniWorkforce Hourly Timesheet'!BI464</f>
        <v/>
      </c>
      <c r="Q188" t="str">
        <f>'UniWorkforce Hourly Timesheet'!BJ464</f>
        <v/>
      </c>
      <c r="R188" t="str">
        <f>'UniWorkforce Hourly Timesheet'!BK464</f>
        <v/>
      </c>
      <c r="S188" t="str">
        <f>'UniWorkforce Hourly Timesheet'!BL464</f>
        <v/>
      </c>
      <c r="T188" t="str">
        <f>'UniWorkforce Hourly Timesheet'!BM464</f>
        <v/>
      </c>
      <c r="U188" t="str">
        <f>'UniWorkforce Hourly Timesheet'!BN464</f>
        <v/>
      </c>
      <c r="V188" t="str">
        <f>'UniWorkforce Hourly Timesheet'!BO464</f>
        <v/>
      </c>
      <c r="W188" t="str">
        <f>'UniWorkforce Hourly Timesheet'!BP464</f>
        <v/>
      </c>
      <c r="X188" t="str">
        <f>'UniWorkforce Hourly Timesheet'!BQ464</f>
        <v/>
      </c>
      <c r="Y188" t="str">
        <f>'UniWorkforce Hourly Timesheet'!BR464</f>
        <v/>
      </c>
      <c r="Z188" t="str">
        <f>'UniWorkforce Hourly Timesheet'!BS464</f>
        <v/>
      </c>
      <c r="AA188" t="str">
        <f>'UniWorkforce Hourly Timesheet'!BT464</f>
        <v/>
      </c>
      <c r="AB188" t="str">
        <f>'UniWorkforce Hourly Timesheet'!BU464</f>
        <v/>
      </c>
      <c r="AC188" t="str">
        <f>'UniWorkforce Hourly Timesheet'!BV464</f>
        <v/>
      </c>
      <c r="AD188" t="str">
        <f>'UniWorkforce Hourly Timesheet'!BW464</f>
        <v/>
      </c>
      <c r="AE188" t="str">
        <f>'UniWorkforce Hourly Timesheet'!BX464</f>
        <v/>
      </c>
      <c r="AF188" t="str">
        <f>'UniWorkforce Hourly Timesheet'!BY464</f>
        <v/>
      </c>
      <c r="AG188" t="str">
        <f>'UniWorkforce Hourly Timesheet'!BZ464</f>
        <v/>
      </c>
      <c r="AH188" t="str">
        <f>'UniWorkforce Hourly Timesheet'!CA464</f>
        <v/>
      </c>
      <c r="AI188" t="str">
        <f>'UniWorkforce Hourly Timesheet'!CB464</f>
        <v/>
      </c>
      <c r="AJ188" t="str">
        <f>'UniWorkforce Hourly Timesheet'!CG464</f>
        <v/>
      </c>
      <c r="AK188" t="str">
        <f>'UniWorkforce Hourly Timesheet'!CH464</f>
        <v/>
      </c>
      <c r="AL188" t="str">
        <f>'UniWorkforce Hourly Timesheet'!CI464</f>
        <v/>
      </c>
    </row>
    <row r="189" spans="1:38" x14ac:dyDescent="0.2">
      <c r="A189" t="str">
        <f>IF(AND(E188="",E189=""),"",IF(E189="","&lt;EOD&gt;",TEXT('UniWorkforce Hourly Timesheet'!$Y$6,"0000000")))</f>
        <v/>
      </c>
      <c r="B189" t="str">
        <f>IF(E189="","",'UniWorkforce Hourly Timesheet'!$D$4)</f>
        <v/>
      </c>
      <c r="C189" t="str">
        <f>IF(E189="","",'UniWorkforce Hourly Timesheet'!$Y$4)</f>
        <v/>
      </c>
      <c r="D189" t="str">
        <f>IF(E189="","",'UniWorkforce Hourly Timesheet'!$X$113)</f>
        <v/>
      </c>
      <c r="E189" t="str">
        <f>'UniWorkforce Hourly Timesheet'!AX465</f>
        <v/>
      </c>
      <c r="F189" t="str">
        <f>'UniWorkforce Hourly Timesheet'!AY465</f>
        <v/>
      </c>
      <c r="G189" t="str">
        <f>'UniWorkforce Hourly Timesheet'!AZ465</f>
        <v/>
      </c>
      <c r="H189" t="str">
        <f>'UniWorkforce Hourly Timesheet'!BA465</f>
        <v/>
      </c>
      <c r="I189" t="str">
        <f>'UniWorkforce Hourly Timesheet'!BB465</f>
        <v/>
      </c>
      <c r="J189" t="str">
        <f>'UniWorkforce Hourly Timesheet'!BC465</f>
        <v/>
      </c>
      <c r="K189" t="str">
        <f>'UniWorkforce Hourly Timesheet'!BD465</f>
        <v/>
      </c>
      <c r="L189" t="str">
        <f>'UniWorkforce Hourly Timesheet'!BE465</f>
        <v/>
      </c>
      <c r="M189" t="str">
        <f>'UniWorkforce Hourly Timesheet'!BF465</f>
        <v/>
      </c>
      <c r="N189" t="str">
        <f>'UniWorkforce Hourly Timesheet'!BG465</f>
        <v/>
      </c>
      <c r="O189" t="str">
        <f>'UniWorkforce Hourly Timesheet'!BH465</f>
        <v/>
      </c>
      <c r="P189" t="str">
        <f>'UniWorkforce Hourly Timesheet'!BI465</f>
        <v/>
      </c>
      <c r="Q189" t="str">
        <f>'UniWorkforce Hourly Timesheet'!BJ465</f>
        <v/>
      </c>
      <c r="R189" t="str">
        <f>'UniWorkforce Hourly Timesheet'!BK465</f>
        <v/>
      </c>
      <c r="S189" t="str">
        <f>'UniWorkforce Hourly Timesheet'!BL465</f>
        <v/>
      </c>
      <c r="T189" t="str">
        <f>'UniWorkforce Hourly Timesheet'!BM465</f>
        <v/>
      </c>
      <c r="U189" t="str">
        <f>'UniWorkforce Hourly Timesheet'!BN465</f>
        <v/>
      </c>
      <c r="V189" t="str">
        <f>'UniWorkforce Hourly Timesheet'!BO465</f>
        <v/>
      </c>
      <c r="W189" t="str">
        <f>'UniWorkforce Hourly Timesheet'!BP465</f>
        <v/>
      </c>
      <c r="X189" t="str">
        <f>'UniWorkforce Hourly Timesheet'!BQ465</f>
        <v/>
      </c>
      <c r="Y189" t="str">
        <f>'UniWorkforce Hourly Timesheet'!BR465</f>
        <v/>
      </c>
      <c r="Z189" t="str">
        <f>'UniWorkforce Hourly Timesheet'!BS465</f>
        <v/>
      </c>
      <c r="AA189" t="str">
        <f>'UniWorkforce Hourly Timesheet'!BT465</f>
        <v/>
      </c>
      <c r="AB189" t="str">
        <f>'UniWorkforce Hourly Timesheet'!BU465</f>
        <v/>
      </c>
      <c r="AC189" t="str">
        <f>'UniWorkforce Hourly Timesheet'!BV465</f>
        <v/>
      </c>
      <c r="AD189" t="str">
        <f>'UniWorkforce Hourly Timesheet'!BW465</f>
        <v/>
      </c>
      <c r="AE189" t="str">
        <f>'UniWorkforce Hourly Timesheet'!BX465</f>
        <v/>
      </c>
      <c r="AF189" t="str">
        <f>'UniWorkforce Hourly Timesheet'!BY465</f>
        <v/>
      </c>
      <c r="AG189" t="str">
        <f>'UniWorkforce Hourly Timesheet'!BZ465</f>
        <v/>
      </c>
      <c r="AH189" t="str">
        <f>'UniWorkforce Hourly Timesheet'!CA465</f>
        <v/>
      </c>
      <c r="AI189" t="str">
        <f>'UniWorkforce Hourly Timesheet'!CB465</f>
        <v/>
      </c>
      <c r="AJ189" t="str">
        <f>'UniWorkforce Hourly Timesheet'!CG465</f>
        <v/>
      </c>
      <c r="AK189" t="str">
        <f>'UniWorkforce Hourly Timesheet'!CH465</f>
        <v/>
      </c>
      <c r="AL189" t="str">
        <f>'UniWorkforce Hourly Timesheet'!CI465</f>
        <v/>
      </c>
    </row>
    <row r="190" spans="1:38" x14ac:dyDescent="0.2">
      <c r="A190" t="str">
        <f>IF(AND(E189="",E190=""),"",IF(E190="","&lt;EOD&gt;",TEXT('UniWorkforce Hourly Timesheet'!$Y$6,"0000000")))</f>
        <v/>
      </c>
      <c r="B190" t="str">
        <f>IF(E190="","",'UniWorkforce Hourly Timesheet'!$D$4)</f>
        <v/>
      </c>
      <c r="C190" t="str">
        <f>IF(E190="","",'UniWorkforce Hourly Timesheet'!$Y$4)</f>
        <v/>
      </c>
      <c r="D190" t="str">
        <f>IF(E190="","",'UniWorkforce Hourly Timesheet'!$X$113)</f>
        <v/>
      </c>
      <c r="E190" t="str">
        <f>'UniWorkforce Hourly Timesheet'!AX466</f>
        <v/>
      </c>
      <c r="F190" t="str">
        <f>'UniWorkforce Hourly Timesheet'!AY466</f>
        <v/>
      </c>
      <c r="G190" t="str">
        <f>'UniWorkforce Hourly Timesheet'!AZ466</f>
        <v/>
      </c>
      <c r="H190" t="str">
        <f>'UniWorkforce Hourly Timesheet'!BA466</f>
        <v/>
      </c>
      <c r="I190" t="str">
        <f>'UniWorkforce Hourly Timesheet'!BB466</f>
        <v/>
      </c>
      <c r="J190" t="str">
        <f>'UniWorkforce Hourly Timesheet'!BC466</f>
        <v/>
      </c>
      <c r="K190" t="str">
        <f>'UniWorkforce Hourly Timesheet'!BD466</f>
        <v/>
      </c>
      <c r="L190" t="str">
        <f>'UniWorkforce Hourly Timesheet'!BE466</f>
        <v/>
      </c>
      <c r="M190" t="str">
        <f>'UniWorkforce Hourly Timesheet'!BF466</f>
        <v/>
      </c>
      <c r="N190" t="str">
        <f>'UniWorkforce Hourly Timesheet'!BG466</f>
        <v/>
      </c>
      <c r="O190" t="str">
        <f>'UniWorkforce Hourly Timesheet'!BH466</f>
        <v/>
      </c>
      <c r="P190" t="str">
        <f>'UniWorkforce Hourly Timesheet'!BI466</f>
        <v/>
      </c>
      <c r="Q190" t="str">
        <f>'UniWorkforce Hourly Timesheet'!BJ466</f>
        <v/>
      </c>
      <c r="R190" t="str">
        <f>'UniWorkforce Hourly Timesheet'!BK466</f>
        <v/>
      </c>
      <c r="S190" t="str">
        <f>'UniWorkforce Hourly Timesheet'!BL466</f>
        <v/>
      </c>
      <c r="T190" t="str">
        <f>'UniWorkforce Hourly Timesheet'!BM466</f>
        <v/>
      </c>
      <c r="U190" t="str">
        <f>'UniWorkforce Hourly Timesheet'!BN466</f>
        <v/>
      </c>
      <c r="V190" t="str">
        <f>'UniWorkforce Hourly Timesheet'!BO466</f>
        <v/>
      </c>
      <c r="W190" t="str">
        <f>'UniWorkforce Hourly Timesheet'!BP466</f>
        <v/>
      </c>
      <c r="X190" t="str">
        <f>'UniWorkforce Hourly Timesheet'!BQ466</f>
        <v/>
      </c>
      <c r="Y190" t="str">
        <f>'UniWorkforce Hourly Timesheet'!BR466</f>
        <v/>
      </c>
      <c r="Z190" t="str">
        <f>'UniWorkforce Hourly Timesheet'!BS466</f>
        <v/>
      </c>
      <c r="AA190" t="str">
        <f>'UniWorkforce Hourly Timesheet'!BT466</f>
        <v/>
      </c>
      <c r="AB190" t="str">
        <f>'UniWorkforce Hourly Timesheet'!BU466</f>
        <v/>
      </c>
      <c r="AC190" t="str">
        <f>'UniWorkforce Hourly Timesheet'!BV466</f>
        <v/>
      </c>
      <c r="AD190" t="str">
        <f>'UniWorkforce Hourly Timesheet'!BW466</f>
        <v/>
      </c>
      <c r="AE190" t="str">
        <f>'UniWorkforce Hourly Timesheet'!BX466</f>
        <v/>
      </c>
      <c r="AF190" t="str">
        <f>'UniWorkforce Hourly Timesheet'!BY466</f>
        <v/>
      </c>
      <c r="AG190" t="str">
        <f>'UniWorkforce Hourly Timesheet'!BZ466</f>
        <v/>
      </c>
      <c r="AH190" t="str">
        <f>'UniWorkforce Hourly Timesheet'!CA466</f>
        <v/>
      </c>
      <c r="AI190" t="str">
        <f>'UniWorkforce Hourly Timesheet'!CB466</f>
        <v/>
      </c>
      <c r="AJ190" t="str">
        <f>'UniWorkforce Hourly Timesheet'!CG466</f>
        <v/>
      </c>
      <c r="AK190" t="str">
        <f>'UniWorkforce Hourly Timesheet'!CH466</f>
        <v/>
      </c>
      <c r="AL190" t="str">
        <f>'UniWorkforce Hourly Timesheet'!CI466</f>
        <v/>
      </c>
    </row>
    <row r="191" spans="1:38" x14ac:dyDescent="0.2">
      <c r="A191" t="str">
        <f>IF(AND(E190="",E191=""),"",IF(E191="","&lt;EOD&gt;",TEXT('UniWorkforce Hourly Timesheet'!$Y$6,"0000000")))</f>
        <v/>
      </c>
      <c r="B191" t="str">
        <f>IF(E191="","",'UniWorkforce Hourly Timesheet'!$D$4)</f>
        <v/>
      </c>
      <c r="C191" t="str">
        <f>IF(E191="","",'UniWorkforce Hourly Timesheet'!$Y$4)</f>
        <v/>
      </c>
      <c r="D191" t="str">
        <f>IF(E191="","",'UniWorkforce Hourly Timesheet'!$X$113)</f>
        <v/>
      </c>
      <c r="E191" t="str">
        <f>'UniWorkforce Hourly Timesheet'!AX467</f>
        <v/>
      </c>
      <c r="F191" t="str">
        <f>'UniWorkforce Hourly Timesheet'!AY467</f>
        <v/>
      </c>
      <c r="G191" t="str">
        <f>'UniWorkforce Hourly Timesheet'!AZ467</f>
        <v/>
      </c>
      <c r="H191" t="str">
        <f>'UniWorkforce Hourly Timesheet'!BA467</f>
        <v/>
      </c>
      <c r="I191" t="str">
        <f>'UniWorkforce Hourly Timesheet'!BB467</f>
        <v/>
      </c>
      <c r="J191" t="str">
        <f>'UniWorkforce Hourly Timesheet'!BC467</f>
        <v/>
      </c>
      <c r="K191" t="str">
        <f>'UniWorkforce Hourly Timesheet'!BD467</f>
        <v/>
      </c>
      <c r="L191" t="str">
        <f>'UniWorkforce Hourly Timesheet'!BE467</f>
        <v/>
      </c>
      <c r="M191" t="str">
        <f>'UniWorkforce Hourly Timesheet'!BF467</f>
        <v/>
      </c>
      <c r="N191" t="str">
        <f>'UniWorkforce Hourly Timesheet'!BG467</f>
        <v/>
      </c>
      <c r="O191" t="str">
        <f>'UniWorkforce Hourly Timesheet'!BH467</f>
        <v/>
      </c>
      <c r="P191" t="str">
        <f>'UniWorkforce Hourly Timesheet'!BI467</f>
        <v/>
      </c>
      <c r="Q191" t="str">
        <f>'UniWorkforce Hourly Timesheet'!BJ467</f>
        <v/>
      </c>
      <c r="R191" t="str">
        <f>'UniWorkforce Hourly Timesheet'!BK467</f>
        <v/>
      </c>
      <c r="S191" t="str">
        <f>'UniWorkforce Hourly Timesheet'!BL467</f>
        <v/>
      </c>
      <c r="T191" t="str">
        <f>'UniWorkforce Hourly Timesheet'!BM467</f>
        <v/>
      </c>
      <c r="U191" t="str">
        <f>'UniWorkforce Hourly Timesheet'!BN467</f>
        <v/>
      </c>
      <c r="V191" t="str">
        <f>'UniWorkforce Hourly Timesheet'!BO467</f>
        <v/>
      </c>
      <c r="W191" t="str">
        <f>'UniWorkforce Hourly Timesheet'!BP467</f>
        <v/>
      </c>
      <c r="X191" t="str">
        <f>'UniWorkforce Hourly Timesheet'!BQ467</f>
        <v/>
      </c>
      <c r="Y191" t="str">
        <f>'UniWorkforce Hourly Timesheet'!BR467</f>
        <v/>
      </c>
      <c r="Z191" t="str">
        <f>'UniWorkforce Hourly Timesheet'!BS467</f>
        <v/>
      </c>
      <c r="AA191" t="str">
        <f>'UniWorkforce Hourly Timesheet'!BT467</f>
        <v/>
      </c>
      <c r="AB191" t="str">
        <f>'UniWorkforce Hourly Timesheet'!BU467</f>
        <v/>
      </c>
      <c r="AC191" t="str">
        <f>'UniWorkforce Hourly Timesheet'!BV467</f>
        <v/>
      </c>
      <c r="AD191" t="str">
        <f>'UniWorkforce Hourly Timesheet'!BW467</f>
        <v/>
      </c>
      <c r="AE191" t="str">
        <f>'UniWorkforce Hourly Timesheet'!BX467</f>
        <v/>
      </c>
      <c r="AF191" t="str">
        <f>'UniWorkforce Hourly Timesheet'!BY467</f>
        <v/>
      </c>
      <c r="AG191" t="str">
        <f>'UniWorkforce Hourly Timesheet'!BZ467</f>
        <v/>
      </c>
      <c r="AH191" t="str">
        <f>'UniWorkforce Hourly Timesheet'!CA467</f>
        <v/>
      </c>
      <c r="AI191" t="str">
        <f>'UniWorkforce Hourly Timesheet'!CB467</f>
        <v/>
      </c>
      <c r="AJ191" t="str">
        <f>'UniWorkforce Hourly Timesheet'!CG467</f>
        <v/>
      </c>
      <c r="AK191" t="str">
        <f>'UniWorkforce Hourly Timesheet'!CH467</f>
        <v/>
      </c>
      <c r="AL191" t="str">
        <f>'UniWorkforce Hourly Timesheet'!CI467</f>
        <v/>
      </c>
    </row>
    <row r="192" spans="1:38" x14ac:dyDescent="0.2">
      <c r="A192" t="str">
        <f>IF(AND(E191="",E192=""),"",IF(E192="","&lt;EOD&gt;",TEXT('UniWorkforce Hourly Timesheet'!$Y$6,"0000000")))</f>
        <v/>
      </c>
      <c r="B192" t="str">
        <f>IF(E192="","",'UniWorkforce Hourly Timesheet'!$D$4)</f>
        <v/>
      </c>
      <c r="C192" t="str">
        <f>IF(E192="","",'UniWorkforce Hourly Timesheet'!$Y$4)</f>
        <v/>
      </c>
      <c r="D192" t="str">
        <f>IF(E192="","",'UniWorkforce Hourly Timesheet'!$X$113)</f>
        <v/>
      </c>
      <c r="E192" t="str">
        <f>'UniWorkforce Hourly Timesheet'!AX468</f>
        <v/>
      </c>
      <c r="F192" t="str">
        <f>'UniWorkforce Hourly Timesheet'!AY468</f>
        <v/>
      </c>
      <c r="G192" t="str">
        <f>'UniWorkforce Hourly Timesheet'!AZ468</f>
        <v/>
      </c>
      <c r="H192" t="str">
        <f>'UniWorkforce Hourly Timesheet'!BA468</f>
        <v/>
      </c>
      <c r="I192" t="str">
        <f>'UniWorkforce Hourly Timesheet'!BB468</f>
        <v/>
      </c>
      <c r="J192" t="str">
        <f>'UniWorkforce Hourly Timesheet'!BC468</f>
        <v/>
      </c>
      <c r="K192" t="str">
        <f>'UniWorkforce Hourly Timesheet'!BD468</f>
        <v/>
      </c>
      <c r="L192" t="str">
        <f>'UniWorkforce Hourly Timesheet'!BE468</f>
        <v/>
      </c>
      <c r="M192" t="str">
        <f>'UniWorkforce Hourly Timesheet'!BF468</f>
        <v/>
      </c>
      <c r="N192" t="str">
        <f>'UniWorkforce Hourly Timesheet'!BG468</f>
        <v/>
      </c>
      <c r="O192" t="str">
        <f>'UniWorkforce Hourly Timesheet'!BH468</f>
        <v/>
      </c>
      <c r="P192" t="str">
        <f>'UniWorkforce Hourly Timesheet'!BI468</f>
        <v/>
      </c>
      <c r="Q192" t="str">
        <f>'UniWorkforce Hourly Timesheet'!BJ468</f>
        <v/>
      </c>
      <c r="R192" t="str">
        <f>'UniWorkforce Hourly Timesheet'!BK468</f>
        <v/>
      </c>
      <c r="S192" t="str">
        <f>'UniWorkforce Hourly Timesheet'!BL468</f>
        <v/>
      </c>
      <c r="T192" t="str">
        <f>'UniWorkforce Hourly Timesheet'!BM468</f>
        <v/>
      </c>
      <c r="U192" t="str">
        <f>'UniWorkforce Hourly Timesheet'!BN468</f>
        <v/>
      </c>
      <c r="V192" t="str">
        <f>'UniWorkforce Hourly Timesheet'!BO468</f>
        <v/>
      </c>
      <c r="W192" t="str">
        <f>'UniWorkforce Hourly Timesheet'!BP468</f>
        <v/>
      </c>
      <c r="X192" t="str">
        <f>'UniWorkforce Hourly Timesheet'!BQ468</f>
        <v/>
      </c>
      <c r="Y192" t="str">
        <f>'UniWorkforce Hourly Timesheet'!BR468</f>
        <v/>
      </c>
      <c r="Z192" t="str">
        <f>'UniWorkforce Hourly Timesheet'!BS468</f>
        <v/>
      </c>
      <c r="AA192" t="str">
        <f>'UniWorkforce Hourly Timesheet'!BT468</f>
        <v/>
      </c>
      <c r="AB192" t="str">
        <f>'UniWorkforce Hourly Timesheet'!BU468</f>
        <v/>
      </c>
      <c r="AC192" t="str">
        <f>'UniWorkforce Hourly Timesheet'!BV468</f>
        <v/>
      </c>
      <c r="AD192" t="str">
        <f>'UniWorkforce Hourly Timesheet'!BW468</f>
        <v/>
      </c>
      <c r="AE192" t="str">
        <f>'UniWorkforce Hourly Timesheet'!BX468</f>
        <v/>
      </c>
      <c r="AF192" t="str">
        <f>'UniWorkforce Hourly Timesheet'!BY468</f>
        <v/>
      </c>
      <c r="AG192" t="str">
        <f>'UniWorkforce Hourly Timesheet'!BZ468</f>
        <v/>
      </c>
      <c r="AH192" t="str">
        <f>'UniWorkforce Hourly Timesheet'!CA468</f>
        <v/>
      </c>
      <c r="AI192" t="str">
        <f>'UniWorkforce Hourly Timesheet'!CB468</f>
        <v/>
      </c>
      <c r="AJ192" t="str">
        <f>'UniWorkforce Hourly Timesheet'!CG468</f>
        <v/>
      </c>
      <c r="AK192" t="str">
        <f>'UniWorkforce Hourly Timesheet'!CH468</f>
        <v/>
      </c>
      <c r="AL192" t="str">
        <f>'UniWorkforce Hourly Timesheet'!CI468</f>
        <v/>
      </c>
    </row>
    <row r="193" spans="1:38" x14ac:dyDescent="0.2">
      <c r="A193" t="str">
        <f>IF(AND(E192="",E193=""),"",IF(E193="","&lt;EOD&gt;",TEXT('UniWorkforce Hourly Timesheet'!$Y$6,"0000000")))</f>
        <v/>
      </c>
      <c r="B193" t="str">
        <f>IF(E193="","",'UniWorkforce Hourly Timesheet'!$D$4)</f>
        <v/>
      </c>
      <c r="C193" t="str">
        <f>IF(E193="","",'UniWorkforce Hourly Timesheet'!$Y$4)</f>
        <v/>
      </c>
      <c r="D193" t="str">
        <f>IF(E193="","",'UniWorkforce Hourly Timesheet'!$X$113)</f>
        <v/>
      </c>
      <c r="E193" t="str">
        <f>'UniWorkforce Hourly Timesheet'!AX469</f>
        <v/>
      </c>
      <c r="F193" t="str">
        <f>'UniWorkforce Hourly Timesheet'!AY469</f>
        <v/>
      </c>
      <c r="G193" t="str">
        <f>'UniWorkforce Hourly Timesheet'!AZ469</f>
        <v/>
      </c>
      <c r="H193" t="str">
        <f>'UniWorkforce Hourly Timesheet'!BA469</f>
        <v/>
      </c>
      <c r="I193" t="str">
        <f>'UniWorkforce Hourly Timesheet'!BB469</f>
        <v/>
      </c>
      <c r="J193" t="str">
        <f>'UniWorkforce Hourly Timesheet'!BC469</f>
        <v/>
      </c>
      <c r="K193" t="str">
        <f>'UniWorkforce Hourly Timesheet'!BD469</f>
        <v/>
      </c>
      <c r="L193" t="str">
        <f>'UniWorkforce Hourly Timesheet'!BE469</f>
        <v/>
      </c>
      <c r="M193" t="str">
        <f>'UniWorkforce Hourly Timesheet'!BF469</f>
        <v/>
      </c>
      <c r="N193" t="str">
        <f>'UniWorkforce Hourly Timesheet'!BG469</f>
        <v/>
      </c>
      <c r="O193" t="str">
        <f>'UniWorkforce Hourly Timesheet'!BH469</f>
        <v/>
      </c>
      <c r="P193" t="str">
        <f>'UniWorkforce Hourly Timesheet'!BI469</f>
        <v/>
      </c>
      <c r="Q193" t="str">
        <f>'UniWorkforce Hourly Timesheet'!BJ469</f>
        <v/>
      </c>
      <c r="R193" t="str">
        <f>'UniWorkforce Hourly Timesheet'!BK469</f>
        <v/>
      </c>
      <c r="S193" t="str">
        <f>'UniWorkforce Hourly Timesheet'!BL469</f>
        <v/>
      </c>
      <c r="T193" t="str">
        <f>'UniWorkforce Hourly Timesheet'!BM469</f>
        <v/>
      </c>
      <c r="U193" t="str">
        <f>'UniWorkforce Hourly Timesheet'!BN469</f>
        <v/>
      </c>
      <c r="V193" t="str">
        <f>'UniWorkforce Hourly Timesheet'!BO469</f>
        <v/>
      </c>
      <c r="W193" t="str">
        <f>'UniWorkforce Hourly Timesheet'!BP469</f>
        <v/>
      </c>
      <c r="X193" t="str">
        <f>'UniWorkforce Hourly Timesheet'!BQ469</f>
        <v/>
      </c>
      <c r="Y193" t="str">
        <f>'UniWorkforce Hourly Timesheet'!BR469</f>
        <v/>
      </c>
      <c r="Z193" t="str">
        <f>'UniWorkforce Hourly Timesheet'!BS469</f>
        <v/>
      </c>
      <c r="AA193" t="str">
        <f>'UniWorkforce Hourly Timesheet'!BT469</f>
        <v/>
      </c>
      <c r="AB193" t="str">
        <f>'UniWorkforce Hourly Timesheet'!BU469</f>
        <v/>
      </c>
      <c r="AC193" t="str">
        <f>'UniWorkforce Hourly Timesheet'!BV469</f>
        <v/>
      </c>
      <c r="AD193" t="str">
        <f>'UniWorkforce Hourly Timesheet'!BW469</f>
        <v/>
      </c>
      <c r="AE193" t="str">
        <f>'UniWorkforce Hourly Timesheet'!BX469</f>
        <v/>
      </c>
      <c r="AF193" t="str">
        <f>'UniWorkforce Hourly Timesheet'!BY469</f>
        <v/>
      </c>
      <c r="AG193" t="str">
        <f>'UniWorkforce Hourly Timesheet'!BZ469</f>
        <v/>
      </c>
      <c r="AH193" t="str">
        <f>'UniWorkforce Hourly Timesheet'!CA469</f>
        <v/>
      </c>
      <c r="AI193" t="str">
        <f>'UniWorkforce Hourly Timesheet'!CB469</f>
        <v/>
      </c>
      <c r="AJ193" t="str">
        <f>'UniWorkforce Hourly Timesheet'!CG469</f>
        <v/>
      </c>
      <c r="AK193" t="str">
        <f>'UniWorkforce Hourly Timesheet'!CH469</f>
        <v/>
      </c>
      <c r="AL193" t="str">
        <f>'UniWorkforce Hourly Timesheet'!CI469</f>
        <v/>
      </c>
    </row>
    <row r="194" spans="1:38" x14ac:dyDescent="0.2">
      <c r="A194" t="str">
        <f>IF(AND(E193="",E194=""),"",IF(E194="","&lt;EOD&gt;",TEXT('UniWorkforce Hourly Timesheet'!$Y$6,"0000000")))</f>
        <v/>
      </c>
      <c r="B194" t="str">
        <f>IF(E194="","",'UniWorkforce Hourly Timesheet'!$D$4)</f>
        <v/>
      </c>
      <c r="C194" t="str">
        <f>IF(E194="","",'UniWorkforce Hourly Timesheet'!$Y$4)</f>
        <v/>
      </c>
      <c r="D194" t="str">
        <f>IF(E194="","",'UniWorkforce Hourly Timesheet'!$X$113)</f>
        <v/>
      </c>
      <c r="E194" t="str">
        <f>'UniWorkforce Hourly Timesheet'!AX470</f>
        <v/>
      </c>
      <c r="F194" t="str">
        <f>'UniWorkforce Hourly Timesheet'!AY470</f>
        <v/>
      </c>
      <c r="G194" t="str">
        <f>'UniWorkforce Hourly Timesheet'!AZ470</f>
        <v/>
      </c>
      <c r="H194" t="str">
        <f>'UniWorkforce Hourly Timesheet'!BA470</f>
        <v/>
      </c>
      <c r="I194" t="str">
        <f>'UniWorkforce Hourly Timesheet'!BB470</f>
        <v/>
      </c>
      <c r="J194" t="str">
        <f>'UniWorkforce Hourly Timesheet'!BC470</f>
        <v/>
      </c>
      <c r="K194" t="str">
        <f>'UniWorkforce Hourly Timesheet'!BD470</f>
        <v/>
      </c>
      <c r="L194" t="str">
        <f>'UniWorkforce Hourly Timesheet'!BE470</f>
        <v/>
      </c>
      <c r="M194" t="str">
        <f>'UniWorkforce Hourly Timesheet'!BF470</f>
        <v/>
      </c>
      <c r="N194" t="str">
        <f>'UniWorkforce Hourly Timesheet'!BG470</f>
        <v/>
      </c>
      <c r="O194" t="str">
        <f>'UniWorkforce Hourly Timesheet'!BH470</f>
        <v/>
      </c>
      <c r="P194" t="str">
        <f>'UniWorkforce Hourly Timesheet'!BI470</f>
        <v/>
      </c>
      <c r="Q194" t="str">
        <f>'UniWorkforce Hourly Timesheet'!BJ470</f>
        <v/>
      </c>
      <c r="R194" t="str">
        <f>'UniWorkforce Hourly Timesheet'!BK470</f>
        <v/>
      </c>
      <c r="S194" t="str">
        <f>'UniWorkforce Hourly Timesheet'!BL470</f>
        <v/>
      </c>
      <c r="T194" t="str">
        <f>'UniWorkforce Hourly Timesheet'!BM470</f>
        <v/>
      </c>
      <c r="U194" t="str">
        <f>'UniWorkforce Hourly Timesheet'!BN470</f>
        <v/>
      </c>
      <c r="V194" t="str">
        <f>'UniWorkforce Hourly Timesheet'!BO470</f>
        <v/>
      </c>
      <c r="W194" t="str">
        <f>'UniWorkforce Hourly Timesheet'!BP470</f>
        <v/>
      </c>
      <c r="X194" t="str">
        <f>'UniWorkforce Hourly Timesheet'!BQ470</f>
        <v/>
      </c>
      <c r="Y194" t="str">
        <f>'UniWorkforce Hourly Timesheet'!BR470</f>
        <v/>
      </c>
      <c r="Z194" t="str">
        <f>'UniWorkforce Hourly Timesheet'!BS470</f>
        <v/>
      </c>
      <c r="AA194" t="str">
        <f>'UniWorkforce Hourly Timesheet'!BT470</f>
        <v/>
      </c>
      <c r="AB194" t="str">
        <f>'UniWorkforce Hourly Timesheet'!BU470</f>
        <v/>
      </c>
      <c r="AC194" t="str">
        <f>'UniWorkforce Hourly Timesheet'!BV470</f>
        <v/>
      </c>
      <c r="AD194" t="str">
        <f>'UniWorkforce Hourly Timesheet'!BW470</f>
        <v/>
      </c>
      <c r="AE194" t="str">
        <f>'UniWorkforce Hourly Timesheet'!BX470</f>
        <v/>
      </c>
      <c r="AF194" t="str">
        <f>'UniWorkforce Hourly Timesheet'!BY470</f>
        <v/>
      </c>
      <c r="AG194" t="str">
        <f>'UniWorkforce Hourly Timesheet'!BZ470</f>
        <v/>
      </c>
      <c r="AH194" t="str">
        <f>'UniWorkforce Hourly Timesheet'!CA470</f>
        <v/>
      </c>
      <c r="AI194" t="str">
        <f>'UniWorkforce Hourly Timesheet'!CB470</f>
        <v/>
      </c>
      <c r="AJ194" t="str">
        <f>'UniWorkforce Hourly Timesheet'!CG470</f>
        <v/>
      </c>
      <c r="AK194" t="str">
        <f>'UniWorkforce Hourly Timesheet'!CH470</f>
        <v/>
      </c>
      <c r="AL194" t="str">
        <f>'UniWorkforce Hourly Timesheet'!CI470</f>
        <v/>
      </c>
    </row>
    <row r="195" spans="1:38" x14ac:dyDescent="0.2">
      <c r="A195" t="str">
        <f>IF(AND(E194="",E195=""),"",IF(E195="","&lt;EOD&gt;",TEXT('UniWorkforce Hourly Timesheet'!$Y$6,"0000000")))</f>
        <v/>
      </c>
      <c r="B195" t="str">
        <f>IF(E195="","",'UniWorkforce Hourly Timesheet'!$D$4)</f>
        <v/>
      </c>
      <c r="C195" t="str">
        <f>IF(E195="","",'UniWorkforce Hourly Timesheet'!$Y$4)</f>
        <v/>
      </c>
      <c r="D195" t="str">
        <f>IF(E195="","",'UniWorkforce Hourly Timesheet'!$X$113)</f>
        <v/>
      </c>
      <c r="E195" t="str">
        <f>'UniWorkforce Hourly Timesheet'!AX471</f>
        <v/>
      </c>
      <c r="F195" t="str">
        <f>'UniWorkforce Hourly Timesheet'!AY471</f>
        <v/>
      </c>
      <c r="G195" t="str">
        <f>'UniWorkforce Hourly Timesheet'!AZ471</f>
        <v/>
      </c>
      <c r="H195" t="str">
        <f>'UniWorkforce Hourly Timesheet'!BA471</f>
        <v/>
      </c>
      <c r="I195" t="str">
        <f>'UniWorkforce Hourly Timesheet'!BB471</f>
        <v/>
      </c>
      <c r="J195" t="str">
        <f>'UniWorkforce Hourly Timesheet'!BC471</f>
        <v/>
      </c>
      <c r="K195" t="str">
        <f>'UniWorkforce Hourly Timesheet'!BD471</f>
        <v/>
      </c>
      <c r="L195" t="str">
        <f>'UniWorkforce Hourly Timesheet'!BE471</f>
        <v/>
      </c>
      <c r="M195" t="str">
        <f>'UniWorkforce Hourly Timesheet'!BF471</f>
        <v/>
      </c>
      <c r="N195" t="str">
        <f>'UniWorkforce Hourly Timesheet'!BG471</f>
        <v/>
      </c>
      <c r="O195" t="str">
        <f>'UniWorkforce Hourly Timesheet'!BH471</f>
        <v/>
      </c>
      <c r="P195" t="str">
        <f>'UniWorkforce Hourly Timesheet'!BI471</f>
        <v/>
      </c>
      <c r="Q195" t="str">
        <f>'UniWorkforce Hourly Timesheet'!BJ471</f>
        <v/>
      </c>
      <c r="R195" t="str">
        <f>'UniWorkforce Hourly Timesheet'!BK471</f>
        <v/>
      </c>
      <c r="S195" t="str">
        <f>'UniWorkforce Hourly Timesheet'!BL471</f>
        <v/>
      </c>
      <c r="T195" t="str">
        <f>'UniWorkforce Hourly Timesheet'!BM471</f>
        <v/>
      </c>
      <c r="U195" t="str">
        <f>'UniWorkforce Hourly Timesheet'!BN471</f>
        <v/>
      </c>
      <c r="V195" t="str">
        <f>'UniWorkforce Hourly Timesheet'!BO471</f>
        <v/>
      </c>
      <c r="W195" t="str">
        <f>'UniWorkforce Hourly Timesheet'!BP471</f>
        <v/>
      </c>
      <c r="X195" t="str">
        <f>'UniWorkforce Hourly Timesheet'!BQ471</f>
        <v/>
      </c>
      <c r="Y195" t="str">
        <f>'UniWorkforce Hourly Timesheet'!BR471</f>
        <v/>
      </c>
      <c r="Z195" t="str">
        <f>'UniWorkforce Hourly Timesheet'!BS471</f>
        <v/>
      </c>
      <c r="AA195" t="str">
        <f>'UniWorkforce Hourly Timesheet'!BT471</f>
        <v/>
      </c>
      <c r="AB195" t="str">
        <f>'UniWorkforce Hourly Timesheet'!BU471</f>
        <v/>
      </c>
      <c r="AC195" t="str">
        <f>'UniWorkforce Hourly Timesheet'!BV471</f>
        <v/>
      </c>
      <c r="AD195" t="str">
        <f>'UniWorkforce Hourly Timesheet'!BW471</f>
        <v/>
      </c>
      <c r="AE195" t="str">
        <f>'UniWorkforce Hourly Timesheet'!BX471</f>
        <v/>
      </c>
      <c r="AF195" t="str">
        <f>'UniWorkforce Hourly Timesheet'!BY471</f>
        <v/>
      </c>
      <c r="AG195" t="str">
        <f>'UniWorkforce Hourly Timesheet'!BZ471</f>
        <v/>
      </c>
      <c r="AH195" t="str">
        <f>'UniWorkforce Hourly Timesheet'!CA471</f>
        <v/>
      </c>
      <c r="AI195" t="str">
        <f>'UniWorkforce Hourly Timesheet'!CB471</f>
        <v/>
      </c>
      <c r="AJ195" t="str">
        <f>'UniWorkforce Hourly Timesheet'!CG471</f>
        <v/>
      </c>
      <c r="AK195" t="str">
        <f>'UniWorkforce Hourly Timesheet'!CH471</f>
        <v/>
      </c>
      <c r="AL195" t="str">
        <f>'UniWorkforce Hourly Timesheet'!CI471</f>
        <v/>
      </c>
    </row>
    <row r="196" spans="1:38" x14ac:dyDescent="0.2">
      <c r="A196" t="str">
        <f>IF(AND(E195="",E196=""),"",IF(E196="","&lt;EOD&gt;",TEXT('UniWorkforce Hourly Timesheet'!$Y$6,"0000000")))</f>
        <v/>
      </c>
      <c r="B196" t="str">
        <f>IF(E196="","",'UniWorkforce Hourly Timesheet'!$D$4)</f>
        <v/>
      </c>
      <c r="C196" t="str">
        <f>IF(E196="","",'UniWorkforce Hourly Timesheet'!$Y$4)</f>
        <v/>
      </c>
      <c r="D196" t="str">
        <f>IF(E196="","",'UniWorkforce Hourly Timesheet'!$X$113)</f>
        <v/>
      </c>
      <c r="E196" t="str">
        <f>'UniWorkforce Hourly Timesheet'!AX472</f>
        <v/>
      </c>
      <c r="F196" t="str">
        <f>'UniWorkforce Hourly Timesheet'!AY472</f>
        <v/>
      </c>
      <c r="G196" t="str">
        <f>'UniWorkforce Hourly Timesheet'!AZ472</f>
        <v/>
      </c>
      <c r="H196" t="str">
        <f>'UniWorkforce Hourly Timesheet'!BA472</f>
        <v/>
      </c>
      <c r="I196" t="str">
        <f>'UniWorkforce Hourly Timesheet'!BB472</f>
        <v/>
      </c>
      <c r="J196" t="str">
        <f>'UniWorkforce Hourly Timesheet'!BC472</f>
        <v/>
      </c>
      <c r="K196" t="str">
        <f>'UniWorkforce Hourly Timesheet'!BD472</f>
        <v/>
      </c>
      <c r="L196" t="str">
        <f>'UniWorkforce Hourly Timesheet'!BE472</f>
        <v/>
      </c>
      <c r="M196" t="str">
        <f>'UniWorkforce Hourly Timesheet'!BF472</f>
        <v/>
      </c>
      <c r="N196" t="str">
        <f>'UniWorkforce Hourly Timesheet'!BG472</f>
        <v/>
      </c>
      <c r="O196" t="str">
        <f>'UniWorkforce Hourly Timesheet'!BH472</f>
        <v/>
      </c>
      <c r="P196" t="str">
        <f>'UniWorkforce Hourly Timesheet'!BI472</f>
        <v/>
      </c>
      <c r="Q196" t="str">
        <f>'UniWorkforce Hourly Timesheet'!BJ472</f>
        <v/>
      </c>
      <c r="R196" t="str">
        <f>'UniWorkforce Hourly Timesheet'!BK472</f>
        <v/>
      </c>
      <c r="S196" t="str">
        <f>'UniWorkforce Hourly Timesheet'!BL472</f>
        <v/>
      </c>
      <c r="T196" t="str">
        <f>'UniWorkforce Hourly Timesheet'!BM472</f>
        <v/>
      </c>
      <c r="U196" t="str">
        <f>'UniWorkforce Hourly Timesheet'!BN472</f>
        <v/>
      </c>
      <c r="V196" t="str">
        <f>'UniWorkforce Hourly Timesheet'!BO472</f>
        <v/>
      </c>
      <c r="W196" t="str">
        <f>'UniWorkforce Hourly Timesheet'!BP472</f>
        <v/>
      </c>
      <c r="X196" t="str">
        <f>'UniWorkforce Hourly Timesheet'!BQ472</f>
        <v/>
      </c>
      <c r="Y196" t="str">
        <f>'UniWorkforce Hourly Timesheet'!BR472</f>
        <v/>
      </c>
      <c r="Z196" t="str">
        <f>'UniWorkforce Hourly Timesheet'!BS472</f>
        <v/>
      </c>
      <c r="AA196" t="str">
        <f>'UniWorkforce Hourly Timesheet'!BT472</f>
        <v/>
      </c>
      <c r="AB196" t="str">
        <f>'UniWorkforce Hourly Timesheet'!BU472</f>
        <v/>
      </c>
      <c r="AC196" t="str">
        <f>'UniWorkforce Hourly Timesheet'!BV472</f>
        <v/>
      </c>
      <c r="AD196" t="str">
        <f>'UniWorkforce Hourly Timesheet'!BW472</f>
        <v/>
      </c>
      <c r="AE196" t="str">
        <f>'UniWorkforce Hourly Timesheet'!BX472</f>
        <v/>
      </c>
      <c r="AF196" t="str">
        <f>'UniWorkforce Hourly Timesheet'!BY472</f>
        <v/>
      </c>
      <c r="AG196" t="str">
        <f>'UniWorkforce Hourly Timesheet'!BZ472</f>
        <v/>
      </c>
      <c r="AH196" t="str">
        <f>'UniWorkforce Hourly Timesheet'!CA472</f>
        <v/>
      </c>
      <c r="AI196" t="str">
        <f>'UniWorkforce Hourly Timesheet'!CB472</f>
        <v/>
      </c>
      <c r="AJ196" t="str">
        <f>'UniWorkforce Hourly Timesheet'!CG472</f>
        <v/>
      </c>
      <c r="AK196" t="str">
        <f>'UniWorkforce Hourly Timesheet'!CH472</f>
        <v/>
      </c>
      <c r="AL196" t="str">
        <f>'UniWorkforce Hourly Timesheet'!CI472</f>
        <v/>
      </c>
    </row>
    <row r="197" spans="1:38" x14ac:dyDescent="0.2">
      <c r="A197" t="str">
        <f>IF(AND(E196="",E197=""),"",IF(E197="","&lt;EOD&gt;",TEXT('UniWorkforce Hourly Timesheet'!$Y$6,"0000000")))</f>
        <v/>
      </c>
      <c r="B197" t="str">
        <f>IF(E197="","",'UniWorkforce Hourly Timesheet'!$D$4)</f>
        <v/>
      </c>
      <c r="C197" t="str">
        <f>IF(E197="","",'UniWorkforce Hourly Timesheet'!$Y$4)</f>
        <v/>
      </c>
      <c r="D197" t="str">
        <f>IF(E197="","",'UniWorkforce Hourly Timesheet'!$X$113)</f>
        <v/>
      </c>
      <c r="E197" t="str">
        <f>'UniWorkforce Hourly Timesheet'!AX473</f>
        <v/>
      </c>
      <c r="F197" t="str">
        <f>'UniWorkforce Hourly Timesheet'!AY473</f>
        <v/>
      </c>
      <c r="G197" t="str">
        <f>'UniWorkforce Hourly Timesheet'!AZ473</f>
        <v/>
      </c>
      <c r="H197" t="str">
        <f>'UniWorkforce Hourly Timesheet'!BA473</f>
        <v/>
      </c>
      <c r="I197" t="str">
        <f>'UniWorkforce Hourly Timesheet'!BB473</f>
        <v/>
      </c>
      <c r="J197" t="str">
        <f>'UniWorkforce Hourly Timesheet'!BC473</f>
        <v/>
      </c>
      <c r="K197" t="str">
        <f>'UniWorkforce Hourly Timesheet'!BD473</f>
        <v/>
      </c>
      <c r="L197" t="str">
        <f>'UniWorkforce Hourly Timesheet'!BE473</f>
        <v/>
      </c>
      <c r="M197" t="str">
        <f>'UniWorkforce Hourly Timesheet'!BF473</f>
        <v/>
      </c>
      <c r="N197" t="str">
        <f>'UniWorkforce Hourly Timesheet'!BG473</f>
        <v/>
      </c>
      <c r="O197" t="str">
        <f>'UniWorkforce Hourly Timesheet'!BH473</f>
        <v/>
      </c>
      <c r="P197" t="str">
        <f>'UniWorkforce Hourly Timesheet'!BI473</f>
        <v/>
      </c>
      <c r="Q197" t="str">
        <f>'UniWorkforce Hourly Timesheet'!BJ473</f>
        <v/>
      </c>
      <c r="R197" t="str">
        <f>'UniWorkforce Hourly Timesheet'!BK473</f>
        <v/>
      </c>
      <c r="S197" t="str">
        <f>'UniWorkforce Hourly Timesheet'!BL473</f>
        <v/>
      </c>
      <c r="T197" t="str">
        <f>'UniWorkforce Hourly Timesheet'!BM473</f>
        <v/>
      </c>
      <c r="U197" t="str">
        <f>'UniWorkforce Hourly Timesheet'!BN473</f>
        <v/>
      </c>
      <c r="V197" t="str">
        <f>'UniWorkforce Hourly Timesheet'!BO473</f>
        <v/>
      </c>
      <c r="W197" t="str">
        <f>'UniWorkforce Hourly Timesheet'!BP473</f>
        <v/>
      </c>
      <c r="X197" t="str">
        <f>'UniWorkforce Hourly Timesheet'!BQ473</f>
        <v/>
      </c>
      <c r="Y197" t="str">
        <f>'UniWorkforce Hourly Timesheet'!BR473</f>
        <v/>
      </c>
      <c r="Z197" t="str">
        <f>'UniWorkforce Hourly Timesheet'!BS473</f>
        <v/>
      </c>
      <c r="AA197" t="str">
        <f>'UniWorkforce Hourly Timesheet'!BT473</f>
        <v/>
      </c>
      <c r="AB197" t="str">
        <f>'UniWorkforce Hourly Timesheet'!BU473</f>
        <v/>
      </c>
      <c r="AC197" t="str">
        <f>'UniWorkforce Hourly Timesheet'!BV473</f>
        <v/>
      </c>
      <c r="AD197" t="str">
        <f>'UniWorkforce Hourly Timesheet'!BW473</f>
        <v/>
      </c>
      <c r="AE197" t="str">
        <f>'UniWorkforce Hourly Timesheet'!BX473</f>
        <v/>
      </c>
      <c r="AF197" t="str">
        <f>'UniWorkforce Hourly Timesheet'!BY473</f>
        <v/>
      </c>
      <c r="AG197" t="str">
        <f>'UniWorkforce Hourly Timesheet'!BZ473</f>
        <v/>
      </c>
      <c r="AH197" t="str">
        <f>'UniWorkforce Hourly Timesheet'!CA473</f>
        <v/>
      </c>
      <c r="AI197" t="str">
        <f>'UniWorkforce Hourly Timesheet'!CB473</f>
        <v/>
      </c>
      <c r="AJ197" t="str">
        <f>'UniWorkforce Hourly Timesheet'!CG473</f>
        <v/>
      </c>
      <c r="AK197" t="str">
        <f>'UniWorkforce Hourly Timesheet'!CH473</f>
        <v/>
      </c>
      <c r="AL197" t="str">
        <f>'UniWorkforce Hourly Timesheet'!CI473</f>
        <v/>
      </c>
    </row>
    <row r="198" spans="1:38" x14ac:dyDescent="0.2">
      <c r="A198" t="str">
        <f>IF(AND(E197="",E198=""),"",IF(E198="","&lt;EOD&gt;",TEXT('UniWorkforce Hourly Timesheet'!$Y$6,"0000000")))</f>
        <v/>
      </c>
      <c r="B198" t="str">
        <f>IF(E198="","",'UniWorkforce Hourly Timesheet'!$D$4)</f>
        <v/>
      </c>
      <c r="C198" t="str">
        <f>IF(E198="","",'UniWorkforce Hourly Timesheet'!$Y$4)</f>
        <v/>
      </c>
      <c r="D198" t="str">
        <f>IF(E198="","",'UniWorkforce Hourly Timesheet'!$X$113)</f>
        <v/>
      </c>
      <c r="E198" t="str">
        <f>'UniWorkforce Hourly Timesheet'!AX474</f>
        <v/>
      </c>
      <c r="F198" t="str">
        <f>'UniWorkforce Hourly Timesheet'!AY474</f>
        <v/>
      </c>
      <c r="G198" t="str">
        <f>'UniWorkforce Hourly Timesheet'!AZ474</f>
        <v/>
      </c>
      <c r="H198" t="str">
        <f>'UniWorkforce Hourly Timesheet'!BA474</f>
        <v/>
      </c>
      <c r="I198" t="str">
        <f>'UniWorkforce Hourly Timesheet'!BB474</f>
        <v/>
      </c>
      <c r="J198" t="str">
        <f>'UniWorkforce Hourly Timesheet'!BC474</f>
        <v/>
      </c>
      <c r="K198" t="str">
        <f>'UniWorkforce Hourly Timesheet'!BD474</f>
        <v/>
      </c>
      <c r="L198" t="str">
        <f>'UniWorkforce Hourly Timesheet'!BE474</f>
        <v/>
      </c>
      <c r="M198" t="str">
        <f>'UniWorkforce Hourly Timesheet'!BF474</f>
        <v/>
      </c>
      <c r="N198" t="str">
        <f>'UniWorkforce Hourly Timesheet'!BG474</f>
        <v/>
      </c>
      <c r="O198" t="str">
        <f>'UniWorkforce Hourly Timesheet'!BH474</f>
        <v/>
      </c>
      <c r="P198" t="str">
        <f>'UniWorkforce Hourly Timesheet'!BI474</f>
        <v/>
      </c>
      <c r="Q198" t="str">
        <f>'UniWorkforce Hourly Timesheet'!BJ474</f>
        <v/>
      </c>
      <c r="R198" t="str">
        <f>'UniWorkforce Hourly Timesheet'!BK474</f>
        <v/>
      </c>
      <c r="S198" t="str">
        <f>'UniWorkforce Hourly Timesheet'!BL474</f>
        <v/>
      </c>
      <c r="T198" t="str">
        <f>'UniWorkforce Hourly Timesheet'!BM474</f>
        <v/>
      </c>
      <c r="U198" t="str">
        <f>'UniWorkforce Hourly Timesheet'!BN474</f>
        <v/>
      </c>
      <c r="V198" t="str">
        <f>'UniWorkforce Hourly Timesheet'!BO474</f>
        <v/>
      </c>
      <c r="W198" t="str">
        <f>'UniWorkforce Hourly Timesheet'!BP474</f>
        <v/>
      </c>
      <c r="X198" t="str">
        <f>'UniWorkforce Hourly Timesheet'!BQ474</f>
        <v/>
      </c>
      <c r="Y198" t="str">
        <f>'UniWorkforce Hourly Timesheet'!BR474</f>
        <v/>
      </c>
      <c r="Z198" t="str">
        <f>'UniWorkforce Hourly Timesheet'!BS474</f>
        <v/>
      </c>
      <c r="AA198" t="str">
        <f>'UniWorkforce Hourly Timesheet'!BT474</f>
        <v/>
      </c>
      <c r="AB198" t="str">
        <f>'UniWorkforce Hourly Timesheet'!BU474</f>
        <v/>
      </c>
      <c r="AC198" t="str">
        <f>'UniWorkforce Hourly Timesheet'!BV474</f>
        <v/>
      </c>
      <c r="AD198" t="str">
        <f>'UniWorkforce Hourly Timesheet'!BW474</f>
        <v/>
      </c>
      <c r="AE198" t="str">
        <f>'UniWorkforce Hourly Timesheet'!BX474</f>
        <v/>
      </c>
      <c r="AF198" t="str">
        <f>'UniWorkforce Hourly Timesheet'!BY474</f>
        <v/>
      </c>
      <c r="AG198" t="str">
        <f>'UniWorkforce Hourly Timesheet'!BZ474</f>
        <v/>
      </c>
      <c r="AH198" t="str">
        <f>'UniWorkforce Hourly Timesheet'!CA474</f>
        <v/>
      </c>
      <c r="AI198" t="str">
        <f>'UniWorkforce Hourly Timesheet'!CB474</f>
        <v/>
      </c>
      <c r="AJ198" t="str">
        <f>'UniWorkforce Hourly Timesheet'!CG474</f>
        <v/>
      </c>
      <c r="AK198" t="str">
        <f>'UniWorkforce Hourly Timesheet'!CH474</f>
        <v/>
      </c>
      <c r="AL198" t="str">
        <f>'UniWorkforce Hourly Timesheet'!CI474</f>
        <v/>
      </c>
    </row>
    <row r="199" spans="1:38" x14ac:dyDescent="0.2">
      <c r="A199" t="str">
        <f>IF(AND(E198="",E199=""),"",IF(E199="","&lt;EOD&gt;",TEXT('UniWorkforce Hourly Timesheet'!$Y$6,"0000000")))</f>
        <v/>
      </c>
      <c r="B199" t="str">
        <f>IF(E199="","",'UniWorkforce Hourly Timesheet'!$D$4)</f>
        <v/>
      </c>
      <c r="C199" t="str">
        <f>IF(E199="","",'UniWorkforce Hourly Timesheet'!$Y$4)</f>
        <v/>
      </c>
      <c r="D199" t="str">
        <f>IF(E199="","",'UniWorkforce Hourly Timesheet'!$X$113)</f>
        <v/>
      </c>
      <c r="E199" t="str">
        <f>'UniWorkforce Hourly Timesheet'!AX475</f>
        <v/>
      </c>
      <c r="F199" t="str">
        <f>'UniWorkforce Hourly Timesheet'!AY475</f>
        <v/>
      </c>
      <c r="G199" t="str">
        <f>'UniWorkforce Hourly Timesheet'!AZ475</f>
        <v/>
      </c>
      <c r="H199" t="str">
        <f>'UniWorkforce Hourly Timesheet'!BA475</f>
        <v/>
      </c>
      <c r="I199" t="str">
        <f>'UniWorkforce Hourly Timesheet'!BB475</f>
        <v/>
      </c>
      <c r="J199" t="str">
        <f>'UniWorkforce Hourly Timesheet'!BC475</f>
        <v/>
      </c>
      <c r="K199" t="str">
        <f>'UniWorkforce Hourly Timesheet'!BD475</f>
        <v/>
      </c>
      <c r="L199" t="str">
        <f>'UniWorkforce Hourly Timesheet'!BE475</f>
        <v/>
      </c>
      <c r="M199" t="str">
        <f>'UniWorkforce Hourly Timesheet'!BF475</f>
        <v/>
      </c>
      <c r="N199" t="str">
        <f>'UniWorkforce Hourly Timesheet'!BG475</f>
        <v/>
      </c>
      <c r="O199" t="str">
        <f>'UniWorkforce Hourly Timesheet'!BH475</f>
        <v/>
      </c>
      <c r="P199" t="str">
        <f>'UniWorkforce Hourly Timesheet'!BI475</f>
        <v/>
      </c>
      <c r="Q199" t="str">
        <f>'UniWorkforce Hourly Timesheet'!BJ475</f>
        <v/>
      </c>
      <c r="R199" t="str">
        <f>'UniWorkforce Hourly Timesheet'!BK475</f>
        <v/>
      </c>
      <c r="S199" t="str">
        <f>'UniWorkforce Hourly Timesheet'!BL475</f>
        <v/>
      </c>
      <c r="T199" t="str">
        <f>'UniWorkforce Hourly Timesheet'!BM475</f>
        <v/>
      </c>
      <c r="U199" t="str">
        <f>'UniWorkforce Hourly Timesheet'!BN475</f>
        <v/>
      </c>
      <c r="V199" t="str">
        <f>'UniWorkforce Hourly Timesheet'!BO475</f>
        <v/>
      </c>
      <c r="W199" t="str">
        <f>'UniWorkforce Hourly Timesheet'!BP475</f>
        <v/>
      </c>
      <c r="X199" t="str">
        <f>'UniWorkforce Hourly Timesheet'!BQ475</f>
        <v/>
      </c>
      <c r="Y199" t="str">
        <f>'UniWorkforce Hourly Timesheet'!BR475</f>
        <v/>
      </c>
      <c r="Z199" t="str">
        <f>'UniWorkforce Hourly Timesheet'!BS475</f>
        <v/>
      </c>
      <c r="AA199" t="str">
        <f>'UniWorkforce Hourly Timesheet'!BT475</f>
        <v/>
      </c>
      <c r="AB199" t="str">
        <f>'UniWorkforce Hourly Timesheet'!BU475</f>
        <v/>
      </c>
      <c r="AC199" t="str">
        <f>'UniWorkforce Hourly Timesheet'!BV475</f>
        <v/>
      </c>
      <c r="AD199" t="str">
        <f>'UniWorkforce Hourly Timesheet'!BW475</f>
        <v/>
      </c>
      <c r="AE199" t="str">
        <f>'UniWorkforce Hourly Timesheet'!BX475</f>
        <v/>
      </c>
      <c r="AF199" t="str">
        <f>'UniWorkforce Hourly Timesheet'!BY475</f>
        <v/>
      </c>
      <c r="AG199" t="str">
        <f>'UniWorkforce Hourly Timesheet'!BZ475</f>
        <v/>
      </c>
      <c r="AH199" t="str">
        <f>'UniWorkforce Hourly Timesheet'!CA475</f>
        <v/>
      </c>
      <c r="AI199" t="str">
        <f>'UniWorkforce Hourly Timesheet'!CB475</f>
        <v/>
      </c>
      <c r="AJ199" t="str">
        <f>'UniWorkforce Hourly Timesheet'!CG475</f>
        <v/>
      </c>
      <c r="AK199" t="str">
        <f>'UniWorkforce Hourly Timesheet'!CH475</f>
        <v/>
      </c>
      <c r="AL199" t="str">
        <f>'UniWorkforce Hourly Timesheet'!CI475</f>
        <v/>
      </c>
    </row>
    <row r="200" spans="1:38" x14ac:dyDescent="0.2">
      <c r="A200" t="str">
        <f>IF(AND(E199="",E200=""),"",IF(E200="","&lt;EOD&gt;",TEXT('UniWorkforce Hourly Timesheet'!$Y$6,"0000000")))</f>
        <v/>
      </c>
      <c r="B200" t="str">
        <f>IF(E200="","",'UniWorkforce Hourly Timesheet'!$D$4)</f>
        <v/>
      </c>
      <c r="C200" t="str">
        <f>IF(E200="","",'UniWorkforce Hourly Timesheet'!$Y$4)</f>
        <v/>
      </c>
      <c r="D200" t="str">
        <f>IF(E200="","",'UniWorkforce Hourly Timesheet'!$X$113)</f>
        <v/>
      </c>
      <c r="E200" t="str">
        <f>'UniWorkforce Hourly Timesheet'!AX476</f>
        <v/>
      </c>
      <c r="F200" t="str">
        <f>'UniWorkforce Hourly Timesheet'!AY476</f>
        <v/>
      </c>
      <c r="G200" t="str">
        <f>'UniWorkforce Hourly Timesheet'!AZ476</f>
        <v/>
      </c>
      <c r="H200" t="str">
        <f>'UniWorkforce Hourly Timesheet'!BA476</f>
        <v/>
      </c>
      <c r="I200" t="str">
        <f>'UniWorkforce Hourly Timesheet'!BB476</f>
        <v/>
      </c>
      <c r="J200" t="str">
        <f>'UniWorkforce Hourly Timesheet'!BC476</f>
        <v/>
      </c>
      <c r="K200" t="str">
        <f>'UniWorkforce Hourly Timesheet'!BD476</f>
        <v/>
      </c>
      <c r="L200" t="str">
        <f>'UniWorkforce Hourly Timesheet'!BE476</f>
        <v/>
      </c>
      <c r="M200" t="str">
        <f>'UniWorkforce Hourly Timesheet'!BF476</f>
        <v/>
      </c>
      <c r="N200" t="str">
        <f>'UniWorkforce Hourly Timesheet'!BG476</f>
        <v/>
      </c>
      <c r="O200" t="str">
        <f>'UniWorkforce Hourly Timesheet'!BH476</f>
        <v/>
      </c>
      <c r="P200" t="str">
        <f>'UniWorkforce Hourly Timesheet'!BI476</f>
        <v/>
      </c>
      <c r="Q200" t="str">
        <f>'UniWorkforce Hourly Timesheet'!BJ476</f>
        <v/>
      </c>
      <c r="R200" t="str">
        <f>'UniWorkforce Hourly Timesheet'!BK476</f>
        <v/>
      </c>
      <c r="S200" t="str">
        <f>'UniWorkforce Hourly Timesheet'!BL476</f>
        <v/>
      </c>
      <c r="T200" t="str">
        <f>'UniWorkforce Hourly Timesheet'!BM476</f>
        <v/>
      </c>
      <c r="U200" t="str">
        <f>'UniWorkforce Hourly Timesheet'!BN476</f>
        <v/>
      </c>
      <c r="V200" t="str">
        <f>'UniWorkforce Hourly Timesheet'!BO476</f>
        <v/>
      </c>
      <c r="W200" t="str">
        <f>'UniWorkforce Hourly Timesheet'!BP476</f>
        <v/>
      </c>
      <c r="X200" t="str">
        <f>'UniWorkforce Hourly Timesheet'!BQ476</f>
        <v/>
      </c>
      <c r="Y200" t="str">
        <f>'UniWorkforce Hourly Timesheet'!BR476</f>
        <v/>
      </c>
      <c r="Z200" t="str">
        <f>'UniWorkforce Hourly Timesheet'!BS476</f>
        <v/>
      </c>
      <c r="AA200" t="str">
        <f>'UniWorkforce Hourly Timesheet'!BT476</f>
        <v/>
      </c>
      <c r="AB200" t="str">
        <f>'UniWorkforce Hourly Timesheet'!BU476</f>
        <v/>
      </c>
      <c r="AC200" t="str">
        <f>'UniWorkforce Hourly Timesheet'!BV476</f>
        <v/>
      </c>
      <c r="AD200" t="str">
        <f>'UniWorkforce Hourly Timesheet'!BW476</f>
        <v/>
      </c>
      <c r="AE200" t="str">
        <f>'UniWorkforce Hourly Timesheet'!BX476</f>
        <v/>
      </c>
      <c r="AF200" t="str">
        <f>'UniWorkforce Hourly Timesheet'!BY476</f>
        <v/>
      </c>
      <c r="AG200" t="str">
        <f>'UniWorkforce Hourly Timesheet'!BZ476</f>
        <v/>
      </c>
      <c r="AH200" t="str">
        <f>'UniWorkforce Hourly Timesheet'!CA476</f>
        <v/>
      </c>
      <c r="AI200" t="str">
        <f>'UniWorkforce Hourly Timesheet'!CB476</f>
        <v/>
      </c>
      <c r="AJ200" t="str">
        <f>'UniWorkforce Hourly Timesheet'!CG476</f>
        <v/>
      </c>
      <c r="AK200" t="str">
        <f>'UniWorkforce Hourly Timesheet'!CH476</f>
        <v/>
      </c>
      <c r="AL200" t="str">
        <f>'UniWorkforce Hourly Timesheet'!CI476</f>
        <v/>
      </c>
    </row>
    <row r="201" spans="1:38" x14ac:dyDescent="0.2">
      <c r="A201" t="str">
        <f>IF(AND(E200="",E201=""),"",IF(E201="","&lt;EOD&gt;",TEXT('UniWorkforce Hourly Timesheet'!$Y$6,"0000000")))</f>
        <v/>
      </c>
      <c r="B201" t="str">
        <f>IF(E201="","",'UniWorkforce Hourly Timesheet'!$D$4)</f>
        <v/>
      </c>
      <c r="C201" t="str">
        <f>IF(E201="","",'UniWorkforce Hourly Timesheet'!$Y$4)</f>
        <v/>
      </c>
      <c r="D201" t="str">
        <f>IF(E201="","",'UniWorkforce Hourly Timesheet'!$X$113)</f>
        <v/>
      </c>
      <c r="E201" t="str">
        <f>'UniWorkforce Hourly Timesheet'!AX477</f>
        <v/>
      </c>
      <c r="F201" t="str">
        <f>'UniWorkforce Hourly Timesheet'!AY477</f>
        <v/>
      </c>
      <c r="G201" t="str">
        <f>'UniWorkforce Hourly Timesheet'!AZ477</f>
        <v/>
      </c>
      <c r="H201" t="str">
        <f>'UniWorkforce Hourly Timesheet'!BA477</f>
        <v/>
      </c>
      <c r="I201" t="str">
        <f>'UniWorkforce Hourly Timesheet'!BB477</f>
        <v/>
      </c>
      <c r="J201" t="str">
        <f>'UniWorkforce Hourly Timesheet'!BC477</f>
        <v/>
      </c>
      <c r="K201" t="str">
        <f>'UniWorkforce Hourly Timesheet'!BD477</f>
        <v/>
      </c>
      <c r="L201" t="str">
        <f>'UniWorkforce Hourly Timesheet'!BE477</f>
        <v/>
      </c>
      <c r="M201" t="str">
        <f>'UniWorkforce Hourly Timesheet'!BF477</f>
        <v/>
      </c>
      <c r="N201" t="str">
        <f>'UniWorkforce Hourly Timesheet'!BG477</f>
        <v/>
      </c>
      <c r="O201" t="str">
        <f>'UniWorkforce Hourly Timesheet'!BH477</f>
        <v/>
      </c>
      <c r="P201" t="str">
        <f>'UniWorkforce Hourly Timesheet'!BI477</f>
        <v/>
      </c>
      <c r="Q201" t="str">
        <f>'UniWorkforce Hourly Timesheet'!BJ477</f>
        <v/>
      </c>
      <c r="R201" t="str">
        <f>'UniWorkforce Hourly Timesheet'!BK477</f>
        <v/>
      </c>
      <c r="S201" t="str">
        <f>'UniWorkforce Hourly Timesheet'!BL477</f>
        <v/>
      </c>
      <c r="T201" t="str">
        <f>'UniWorkforce Hourly Timesheet'!BM477</f>
        <v/>
      </c>
      <c r="U201" t="str">
        <f>'UniWorkforce Hourly Timesheet'!BN477</f>
        <v/>
      </c>
      <c r="V201" t="str">
        <f>'UniWorkforce Hourly Timesheet'!BO477</f>
        <v/>
      </c>
      <c r="W201" t="str">
        <f>'UniWorkforce Hourly Timesheet'!BP477</f>
        <v/>
      </c>
      <c r="X201" t="str">
        <f>'UniWorkforce Hourly Timesheet'!BQ477</f>
        <v/>
      </c>
      <c r="Y201" t="str">
        <f>'UniWorkforce Hourly Timesheet'!BR477</f>
        <v/>
      </c>
      <c r="Z201" t="str">
        <f>'UniWorkforce Hourly Timesheet'!BS477</f>
        <v/>
      </c>
      <c r="AA201" t="str">
        <f>'UniWorkforce Hourly Timesheet'!BT477</f>
        <v/>
      </c>
      <c r="AB201" t="str">
        <f>'UniWorkforce Hourly Timesheet'!BU477</f>
        <v/>
      </c>
      <c r="AC201" t="str">
        <f>'UniWorkforce Hourly Timesheet'!BV477</f>
        <v/>
      </c>
      <c r="AD201" t="str">
        <f>'UniWorkforce Hourly Timesheet'!BW477</f>
        <v/>
      </c>
      <c r="AE201" t="str">
        <f>'UniWorkforce Hourly Timesheet'!BX477</f>
        <v/>
      </c>
      <c r="AF201" t="str">
        <f>'UniWorkforce Hourly Timesheet'!BY477</f>
        <v/>
      </c>
      <c r="AG201" t="str">
        <f>'UniWorkforce Hourly Timesheet'!BZ477</f>
        <v/>
      </c>
      <c r="AH201" t="str">
        <f>'UniWorkforce Hourly Timesheet'!CA477</f>
        <v/>
      </c>
      <c r="AI201" t="str">
        <f>'UniWorkforce Hourly Timesheet'!CB477</f>
        <v/>
      </c>
      <c r="AJ201" t="str">
        <f>'UniWorkforce Hourly Timesheet'!CG477</f>
        <v/>
      </c>
      <c r="AK201" t="str">
        <f>'UniWorkforce Hourly Timesheet'!CH477</f>
        <v/>
      </c>
      <c r="AL201" t="str">
        <f>'UniWorkforce Hourly Timesheet'!CI477</f>
        <v/>
      </c>
    </row>
    <row r="202" spans="1:38" x14ac:dyDescent="0.2">
      <c r="A202" t="str">
        <f>IF(AND(E201="",E202=""),"",IF(E202="","&lt;EOD&gt;",TEXT('UniWorkforce Hourly Timesheet'!$Y$6,"0000000")))</f>
        <v/>
      </c>
      <c r="B202" t="str">
        <f>IF(E202="","",'UniWorkforce Hourly Timesheet'!$D$4)</f>
        <v/>
      </c>
      <c r="C202" t="str">
        <f>IF(E202="","",'UniWorkforce Hourly Timesheet'!$Y$4)</f>
        <v/>
      </c>
      <c r="D202" t="str">
        <f>IF(E202="","",'UniWorkforce Hourly Timesheet'!$X$113)</f>
        <v/>
      </c>
      <c r="E202" t="str">
        <f>'UniWorkforce Hourly Timesheet'!AX478</f>
        <v/>
      </c>
      <c r="F202" t="str">
        <f>'UniWorkforce Hourly Timesheet'!AY478</f>
        <v/>
      </c>
      <c r="G202" t="str">
        <f>'UniWorkforce Hourly Timesheet'!AZ478</f>
        <v/>
      </c>
      <c r="H202" t="str">
        <f>'UniWorkforce Hourly Timesheet'!BA478</f>
        <v/>
      </c>
      <c r="I202" t="str">
        <f>'UniWorkforce Hourly Timesheet'!BB478</f>
        <v/>
      </c>
      <c r="J202" t="str">
        <f>'UniWorkforce Hourly Timesheet'!BC478</f>
        <v/>
      </c>
      <c r="K202" t="str">
        <f>'UniWorkforce Hourly Timesheet'!BD478</f>
        <v/>
      </c>
      <c r="L202" t="str">
        <f>'UniWorkforce Hourly Timesheet'!BE478</f>
        <v/>
      </c>
      <c r="M202" t="str">
        <f>'UniWorkforce Hourly Timesheet'!BF478</f>
        <v/>
      </c>
      <c r="N202" t="str">
        <f>'UniWorkforce Hourly Timesheet'!BG478</f>
        <v/>
      </c>
      <c r="O202" t="str">
        <f>'UniWorkforce Hourly Timesheet'!BH478</f>
        <v/>
      </c>
      <c r="P202" t="str">
        <f>'UniWorkforce Hourly Timesheet'!BI478</f>
        <v/>
      </c>
      <c r="Q202" t="str">
        <f>'UniWorkforce Hourly Timesheet'!BJ478</f>
        <v/>
      </c>
      <c r="R202" t="str">
        <f>'UniWorkforce Hourly Timesheet'!BK478</f>
        <v/>
      </c>
      <c r="S202" t="str">
        <f>'UniWorkforce Hourly Timesheet'!BL478</f>
        <v/>
      </c>
      <c r="T202" t="str">
        <f>'UniWorkforce Hourly Timesheet'!BM478</f>
        <v/>
      </c>
      <c r="U202" t="str">
        <f>'UniWorkforce Hourly Timesheet'!BN478</f>
        <v/>
      </c>
      <c r="V202" t="str">
        <f>'UniWorkforce Hourly Timesheet'!BO478</f>
        <v/>
      </c>
      <c r="W202" t="str">
        <f>'UniWorkforce Hourly Timesheet'!BP478</f>
        <v/>
      </c>
      <c r="X202" t="str">
        <f>'UniWorkforce Hourly Timesheet'!BQ478</f>
        <v/>
      </c>
      <c r="Y202" t="str">
        <f>'UniWorkforce Hourly Timesheet'!BR478</f>
        <v/>
      </c>
      <c r="Z202" t="str">
        <f>'UniWorkforce Hourly Timesheet'!BS478</f>
        <v/>
      </c>
      <c r="AA202" t="str">
        <f>'UniWorkforce Hourly Timesheet'!BT478</f>
        <v/>
      </c>
      <c r="AB202" t="str">
        <f>'UniWorkforce Hourly Timesheet'!BU478</f>
        <v/>
      </c>
      <c r="AC202" t="str">
        <f>'UniWorkforce Hourly Timesheet'!BV478</f>
        <v/>
      </c>
      <c r="AD202" t="str">
        <f>'UniWorkforce Hourly Timesheet'!BW478</f>
        <v/>
      </c>
      <c r="AE202" t="str">
        <f>'UniWorkforce Hourly Timesheet'!BX478</f>
        <v/>
      </c>
      <c r="AF202" t="str">
        <f>'UniWorkforce Hourly Timesheet'!BY478</f>
        <v/>
      </c>
      <c r="AG202" t="str">
        <f>'UniWorkforce Hourly Timesheet'!BZ478</f>
        <v/>
      </c>
      <c r="AH202" t="str">
        <f>'UniWorkforce Hourly Timesheet'!CA478</f>
        <v/>
      </c>
      <c r="AI202" t="str">
        <f>'UniWorkforce Hourly Timesheet'!CB478</f>
        <v/>
      </c>
      <c r="AJ202" t="str">
        <f>'UniWorkforce Hourly Timesheet'!CG478</f>
        <v/>
      </c>
      <c r="AK202" t="str">
        <f>'UniWorkforce Hourly Timesheet'!CH478</f>
        <v/>
      </c>
      <c r="AL202" t="str">
        <f>'UniWorkforce Hourly Timesheet'!CI478</f>
        <v/>
      </c>
    </row>
  </sheetData>
  <sheetProtection algorithmName="SHA-512" hashValue="geiB0FM3t/F150r1IaBJisjNeLRQAOL3ekM153tL4fAndVT4cEm48UXVpsmjXqp2UYo8lvsPLUBbYs+OAnEE0Q==" saltValue="ydH/b8L9H593zTUl3tiHWQ=="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tabColor theme="2"/>
  </sheetPr>
  <dimension ref="A1:W1884"/>
  <sheetViews>
    <sheetView zoomScale="90" zoomScaleNormal="90" workbookViewId="0">
      <pane ySplit="1" topLeftCell="A2" activePane="bottomLeft" state="frozen"/>
      <selection activeCell="A2" sqref="A2"/>
      <selection pane="bottomLeft" activeCell="B19" sqref="B18:B19"/>
    </sheetView>
  </sheetViews>
  <sheetFormatPr baseColWidth="10" defaultColWidth="9.33203125" defaultRowHeight="15" x14ac:dyDescent="0.2"/>
  <cols>
    <col min="1" max="1" width="34.5" bestFit="1" customWidth="1"/>
    <col min="2" max="2" width="14.1640625" customWidth="1"/>
    <col min="3" max="3" width="11.5" bestFit="1" customWidth="1"/>
    <col min="4" max="4" width="10.5" bestFit="1" customWidth="1"/>
    <col min="5" max="5" width="7.1640625" bestFit="1" customWidth="1"/>
    <col min="6" max="7" width="11.5" bestFit="1" customWidth="1"/>
    <col min="9" max="9" width="12.5" style="61" bestFit="1" customWidth="1"/>
    <col min="10" max="10" width="10.5" style="61" bestFit="1" customWidth="1"/>
    <col min="11" max="11" width="40" style="61" bestFit="1" customWidth="1"/>
    <col min="12" max="12" width="9.33203125" style="61"/>
    <col min="13" max="13" width="13.5" style="61" bestFit="1" customWidth="1"/>
    <col min="20" max="20" width="10.5" bestFit="1" customWidth="1"/>
  </cols>
  <sheetData>
    <row r="1" spans="1:23" ht="48" x14ac:dyDescent="0.2">
      <c r="A1" s="40" t="s">
        <v>254</v>
      </c>
      <c r="B1" s="40" t="s">
        <v>255</v>
      </c>
      <c r="C1" s="40" t="s">
        <v>256</v>
      </c>
      <c r="D1" s="40" t="s">
        <v>257</v>
      </c>
      <c r="E1" s="40" t="s">
        <v>258</v>
      </c>
      <c r="F1" s="40" t="s">
        <v>259</v>
      </c>
      <c r="G1" s="40" t="s">
        <v>260</v>
      </c>
      <c r="I1" s="40" t="s">
        <v>261</v>
      </c>
      <c r="J1" s="40" t="s">
        <v>262</v>
      </c>
      <c r="K1"/>
      <c r="L1"/>
      <c r="M1" s="40" t="s">
        <v>263</v>
      </c>
    </row>
    <row r="2" spans="1:23" x14ac:dyDescent="0.2">
      <c r="A2" s="36" t="s">
        <v>58</v>
      </c>
      <c r="B2" s="119">
        <f>B3</f>
        <v>44193</v>
      </c>
      <c r="C2" s="119">
        <f>C3</f>
        <v>44227</v>
      </c>
      <c r="D2" s="36">
        <f>(C2-B2+1)/7</f>
        <v>5</v>
      </c>
      <c r="E2" s="120" t="str">
        <f>E3</f>
        <v>Jan21</v>
      </c>
      <c r="F2" s="118">
        <f>IF('UniWorkforce Hourly Timesheet'!D8="Please select claim period",VLOOKUP(#REF!,Parameters!A:C,2,FALSE),VLOOKUP('UniWorkforce Hourly Timesheet'!D8,Parameters!A:C,2,FALSE))</f>
        <v>44711</v>
      </c>
      <c r="G2" s="118">
        <f>IF('UniWorkforce Hourly Timesheet'!D8="Please select claim period",VLOOKUP(#REF!,Parameters!A:C,3,FALSE),VLOOKUP('UniWorkforce Hourly Timesheet'!D8,Parameters!A:C,3,FALSE))</f>
        <v>44738</v>
      </c>
      <c r="I2" s="121">
        <v>43983</v>
      </c>
      <c r="J2" t="s">
        <v>264</v>
      </c>
      <c r="K2"/>
      <c r="L2"/>
      <c r="M2" s="121">
        <v>43824</v>
      </c>
      <c r="T2" s="121"/>
    </row>
    <row r="3" spans="1:23" x14ac:dyDescent="0.2">
      <c r="A3" s="36" t="s">
        <v>265</v>
      </c>
      <c r="B3" s="119">
        <v>44193</v>
      </c>
      <c r="C3" s="119">
        <f t="shared" ref="C3:C16" si="0">B4-1</f>
        <v>44227</v>
      </c>
      <c r="D3" s="36">
        <f t="shared" ref="D3:D22" si="1">(C3-B3+1)/7</f>
        <v>5</v>
      </c>
      <c r="E3" s="121" t="str">
        <f t="shared" ref="E3:E22" si="2">TEXT(C3,"mmm")&amp;TEXT(C3,"yy")</f>
        <v>Jan21</v>
      </c>
      <c r="F3" s="19"/>
      <c r="I3" s="121">
        <f t="shared" ref="I3:I41" si="3">I2+7</f>
        <v>43990</v>
      </c>
      <c r="J3" t="s">
        <v>264</v>
      </c>
      <c r="K3"/>
      <c r="L3"/>
      <c r="M3" s="121">
        <v>43825</v>
      </c>
      <c r="T3" s="121"/>
    </row>
    <row r="4" spans="1:23" x14ac:dyDescent="0.2">
      <c r="A4" s="36" t="s">
        <v>266</v>
      </c>
      <c r="B4" s="119">
        <v>44228</v>
      </c>
      <c r="C4" s="119">
        <f t="shared" si="0"/>
        <v>44255</v>
      </c>
      <c r="D4" s="36">
        <f t="shared" si="1"/>
        <v>4</v>
      </c>
      <c r="E4" s="121" t="str">
        <f t="shared" si="2"/>
        <v>Feb21</v>
      </c>
      <c r="F4" s="19"/>
      <c r="I4" s="121">
        <f t="shared" si="3"/>
        <v>43997</v>
      </c>
      <c r="J4" t="s">
        <v>267</v>
      </c>
      <c r="K4"/>
      <c r="L4"/>
      <c r="M4" s="121">
        <v>43831</v>
      </c>
      <c r="T4" s="121"/>
      <c r="W4" s="122"/>
    </row>
    <row r="5" spans="1:23" x14ac:dyDescent="0.2">
      <c r="A5" s="36" t="s">
        <v>268</v>
      </c>
      <c r="B5" s="119">
        <v>44256</v>
      </c>
      <c r="C5" s="119">
        <f t="shared" si="0"/>
        <v>44283</v>
      </c>
      <c r="D5" s="36">
        <f t="shared" si="1"/>
        <v>4</v>
      </c>
      <c r="E5" s="121" t="str">
        <f t="shared" si="2"/>
        <v>Mar21</v>
      </c>
      <c r="F5" s="19"/>
      <c r="I5" s="121">
        <f t="shared" si="3"/>
        <v>44004</v>
      </c>
      <c r="J5" t="s">
        <v>267</v>
      </c>
      <c r="K5"/>
      <c r="L5"/>
      <c r="M5" s="121">
        <v>43931</v>
      </c>
      <c r="T5" s="121"/>
      <c r="W5" s="122"/>
    </row>
    <row r="6" spans="1:23" x14ac:dyDescent="0.2">
      <c r="A6" s="36" t="s">
        <v>269</v>
      </c>
      <c r="B6" s="119">
        <v>44284</v>
      </c>
      <c r="C6" s="119">
        <f t="shared" si="0"/>
        <v>44311</v>
      </c>
      <c r="D6" s="36">
        <f t="shared" si="1"/>
        <v>4</v>
      </c>
      <c r="E6" s="121" t="str">
        <f t="shared" si="2"/>
        <v>Apr21</v>
      </c>
      <c r="F6" s="19"/>
      <c r="I6" s="121">
        <f t="shared" si="3"/>
        <v>44011</v>
      </c>
      <c r="J6" t="s">
        <v>267</v>
      </c>
      <c r="K6"/>
      <c r="L6"/>
      <c r="M6" s="121">
        <v>43934</v>
      </c>
      <c r="T6" s="121"/>
      <c r="W6" s="122"/>
    </row>
    <row r="7" spans="1:23" x14ac:dyDescent="0.2">
      <c r="A7" s="36" t="s">
        <v>270</v>
      </c>
      <c r="B7" s="119">
        <v>44312</v>
      </c>
      <c r="C7" s="119">
        <f t="shared" si="0"/>
        <v>44346</v>
      </c>
      <c r="D7" s="36">
        <f t="shared" si="1"/>
        <v>5</v>
      </c>
      <c r="E7" s="121" t="str">
        <f t="shared" si="2"/>
        <v>May21</v>
      </c>
      <c r="F7" s="123"/>
      <c r="I7" s="121">
        <f t="shared" si="3"/>
        <v>44018</v>
      </c>
      <c r="J7" t="s">
        <v>267</v>
      </c>
      <c r="K7"/>
      <c r="L7"/>
      <c r="M7" s="121">
        <v>43959</v>
      </c>
      <c r="T7" s="121"/>
      <c r="W7" s="122"/>
    </row>
    <row r="8" spans="1:23" x14ac:dyDescent="0.2">
      <c r="A8" s="36" t="s">
        <v>271</v>
      </c>
      <c r="B8" s="119">
        <v>44347</v>
      </c>
      <c r="C8" s="119">
        <f t="shared" si="0"/>
        <v>44374</v>
      </c>
      <c r="D8" s="36">
        <f t="shared" si="1"/>
        <v>4</v>
      </c>
      <c r="E8" s="121" t="str">
        <f t="shared" si="2"/>
        <v>Jun21</v>
      </c>
      <c r="F8" s="19"/>
      <c r="I8" s="121">
        <f t="shared" si="3"/>
        <v>44025</v>
      </c>
      <c r="J8" t="s">
        <v>267</v>
      </c>
      <c r="K8"/>
      <c r="L8"/>
      <c r="M8" s="121">
        <v>43976</v>
      </c>
      <c r="T8" s="121"/>
      <c r="W8" s="122"/>
    </row>
    <row r="9" spans="1:23" x14ac:dyDescent="0.2">
      <c r="A9" s="36" t="s">
        <v>272</v>
      </c>
      <c r="B9" s="119">
        <v>44375</v>
      </c>
      <c r="C9" s="119">
        <f t="shared" si="0"/>
        <v>44402</v>
      </c>
      <c r="D9" s="36">
        <f t="shared" si="1"/>
        <v>4</v>
      </c>
      <c r="E9" s="121" t="str">
        <f t="shared" si="2"/>
        <v>Jul21</v>
      </c>
      <c r="F9" s="19"/>
      <c r="I9" s="121">
        <f t="shared" si="3"/>
        <v>44032</v>
      </c>
      <c r="J9" t="s">
        <v>267</v>
      </c>
      <c r="K9"/>
      <c r="L9"/>
      <c r="M9" s="121">
        <v>44074</v>
      </c>
      <c r="T9" s="121"/>
      <c r="W9" s="122"/>
    </row>
    <row r="10" spans="1:23" x14ac:dyDescent="0.2">
      <c r="A10" s="36" t="s">
        <v>273</v>
      </c>
      <c r="B10" s="119">
        <v>44403</v>
      </c>
      <c r="C10" s="119">
        <f t="shared" si="0"/>
        <v>44437</v>
      </c>
      <c r="D10" s="36">
        <f t="shared" si="1"/>
        <v>5</v>
      </c>
      <c r="E10" s="121" t="str">
        <f t="shared" si="2"/>
        <v>Aug21</v>
      </c>
      <c r="F10" s="19"/>
      <c r="I10" s="121">
        <f t="shared" si="3"/>
        <v>44039</v>
      </c>
      <c r="J10" t="s">
        <v>267</v>
      </c>
      <c r="K10"/>
      <c r="L10"/>
      <c r="M10" s="121">
        <v>44190</v>
      </c>
      <c r="T10" s="121"/>
      <c r="W10" s="122"/>
    </row>
    <row r="11" spans="1:23" x14ac:dyDescent="0.2">
      <c r="A11" s="36" t="s">
        <v>274</v>
      </c>
      <c r="B11" s="119">
        <v>44438</v>
      </c>
      <c r="C11" s="119">
        <f t="shared" si="0"/>
        <v>44465</v>
      </c>
      <c r="D11" s="36">
        <f t="shared" si="1"/>
        <v>4</v>
      </c>
      <c r="E11" s="121" t="str">
        <f t="shared" si="2"/>
        <v>Sep21</v>
      </c>
      <c r="F11" s="19"/>
      <c r="I11" s="121">
        <f t="shared" si="3"/>
        <v>44046</v>
      </c>
      <c r="J11" t="s">
        <v>267</v>
      </c>
      <c r="K11" s="124"/>
      <c r="L11"/>
      <c r="M11" s="121">
        <v>44193</v>
      </c>
      <c r="T11" s="121"/>
      <c r="W11" s="122"/>
    </row>
    <row r="12" spans="1:23" x14ac:dyDescent="0.2">
      <c r="A12" s="36" t="s">
        <v>275</v>
      </c>
      <c r="B12" s="119">
        <v>44466</v>
      </c>
      <c r="C12" s="119">
        <f t="shared" si="0"/>
        <v>44500</v>
      </c>
      <c r="D12" s="36">
        <f t="shared" si="1"/>
        <v>5</v>
      </c>
      <c r="E12" s="121" t="str">
        <f t="shared" si="2"/>
        <v>Oct21</v>
      </c>
      <c r="F12" s="19"/>
      <c r="I12" s="119">
        <f t="shared" si="3"/>
        <v>44053</v>
      </c>
      <c r="J12" s="36" t="s">
        <v>267</v>
      </c>
      <c r="K12" s="124"/>
      <c r="L12"/>
      <c r="M12" s="121">
        <v>44531</v>
      </c>
      <c r="T12" s="121"/>
      <c r="W12" s="122"/>
    </row>
    <row r="13" spans="1:23" x14ac:dyDescent="0.2">
      <c r="A13" s="36" t="s">
        <v>276</v>
      </c>
      <c r="B13" s="119">
        <v>44501</v>
      </c>
      <c r="C13" s="119">
        <f t="shared" si="0"/>
        <v>44528</v>
      </c>
      <c r="D13" s="36">
        <f t="shared" si="1"/>
        <v>4</v>
      </c>
      <c r="E13" s="121" t="str">
        <f t="shared" si="2"/>
        <v>Nov21</v>
      </c>
      <c r="F13" s="19"/>
      <c r="I13" s="119">
        <f t="shared" si="3"/>
        <v>44060</v>
      </c>
      <c r="J13" s="36" t="s">
        <v>267</v>
      </c>
      <c r="K13" s="124"/>
      <c r="L13"/>
      <c r="M13" s="121">
        <v>44288</v>
      </c>
      <c r="T13" s="121"/>
      <c r="W13" s="122"/>
    </row>
    <row r="14" spans="1:23" x14ac:dyDescent="0.2">
      <c r="A14" s="36" t="s">
        <v>277</v>
      </c>
      <c r="B14" s="119">
        <v>44529</v>
      </c>
      <c r="C14" s="119">
        <f>B16-1</f>
        <v>44556</v>
      </c>
      <c r="D14" s="36">
        <f t="shared" si="1"/>
        <v>4</v>
      </c>
      <c r="E14" s="121" t="str">
        <f t="shared" si="2"/>
        <v>Dec21</v>
      </c>
      <c r="F14" s="19"/>
      <c r="I14" s="119">
        <f t="shared" si="3"/>
        <v>44067</v>
      </c>
      <c r="J14" s="36" t="s">
        <v>267</v>
      </c>
      <c r="K14" s="124"/>
      <c r="L14"/>
      <c r="M14" s="121">
        <v>44291</v>
      </c>
      <c r="T14" s="121"/>
      <c r="W14" s="122"/>
    </row>
    <row r="15" spans="1:23" x14ac:dyDescent="0.2">
      <c r="A15" s="36" t="s">
        <v>58</v>
      </c>
      <c r="B15" s="119">
        <v>44557</v>
      </c>
      <c r="C15" s="119">
        <v>44591</v>
      </c>
      <c r="D15" s="36">
        <f t="shared" ref="D15" si="4">(C15-B15+1)/7</f>
        <v>5</v>
      </c>
      <c r="E15" s="121" t="str">
        <f t="shared" ref="E15" si="5">TEXT(C15,"mmm")&amp;TEXT(C15,"yy")</f>
        <v>Jan22</v>
      </c>
      <c r="F15" s="19"/>
      <c r="G15" s="19"/>
      <c r="H15" s="19"/>
      <c r="I15" s="119">
        <f t="shared" si="3"/>
        <v>44074</v>
      </c>
      <c r="J15" s="36" t="s">
        <v>267</v>
      </c>
      <c r="K15" s="124"/>
      <c r="L15"/>
      <c r="M15" s="121">
        <v>44319</v>
      </c>
      <c r="T15" s="121"/>
    </row>
    <row r="16" spans="1:23" x14ac:dyDescent="0.2">
      <c r="A16" s="36" t="s">
        <v>278</v>
      </c>
      <c r="B16" s="119">
        <v>44557</v>
      </c>
      <c r="C16" s="119">
        <f t="shared" si="0"/>
        <v>44591</v>
      </c>
      <c r="D16" s="36">
        <f t="shared" si="1"/>
        <v>5</v>
      </c>
      <c r="E16" s="121" t="str">
        <f t="shared" si="2"/>
        <v>Jan22</v>
      </c>
      <c r="F16" s="19"/>
      <c r="G16" s="19"/>
      <c r="H16" s="19"/>
      <c r="I16" s="119">
        <f t="shared" si="3"/>
        <v>44081</v>
      </c>
      <c r="J16" s="36" t="s">
        <v>267</v>
      </c>
      <c r="K16" s="124"/>
      <c r="L16"/>
      <c r="M16" s="121">
        <v>44347</v>
      </c>
      <c r="T16" s="121"/>
    </row>
    <row r="17" spans="1:20" x14ac:dyDescent="0.2">
      <c r="A17" s="36" t="s">
        <v>279</v>
      </c>
      <c r="B17" s="119">
        <v>44592</v>
      </c>
      <c r="C17" s="119">
        <v>44619</v>
      </c>
      <c r="D17" s="36">
        <f t="shared" si="1"/>
        <v>4</v>
      </c>
      <c r="E17" s="121" t="str">
        <f t="shared" si="2"/>
        <v>Feb22</v>
      </c>
      <c r="F17" s="19"/>
      <c r="G17" s="19"/>
      <c r="H17" s="19"/>
      <c r="I17" s="119">
        <f t="shared" si="3"/>
        <v>44088</v>
      </c>
      <c r="J17" s="36" t="s">
        <v>267</v>
      </c>
      <c r="K17" s="124"/>
      <c r="L17"/>
      <c r="M17" s="121">
        <v>44438</v>
      </c>
      <c r="T17" s="121"/>
    </row>
    <row r="18" spans="1:20" x14ac:dyDescent="0.2">
      <c r="A18" s="36" t="s">
        <v>280</v>
      </c>
      <c r="B18" s="119">
        <v>44620</v>
      </c>
      <c r="C18" s="119">
        <v>44647</v>
      </c>
      <c r="D18" s="36">
        <f t="shared" si="1"/>
        <v>4</v>
      </c>
      <c r="E18" s="121" t="str">
        <f t="shared" si="2"/>
        <v>Mar22</v>
      </c>
      <c r="F18" s="19"/>
      <c r="G18" s="19"/>
      <c r="H18" s="19"/>
      <c r="I18" s="119">
        <f t="shared" si="3"/>
        <v>44095</v>
      </c>
      <c r="J18" s="36" t="s">
        <v>267</v>
      </c>
      <c r="K18" s="125" t="s">
        <v>281</v>
      </c>
      <c r="L18"/>
      <c r="M18" s="121">
        <v>44557</v>
      </c>
      <c r="T18" s="121"/>
    </row>
    <row r="19" spans="1:20" x14ac:dyDescent="0.2">
      <c r="A19" s="36" t="s">
        <v>57</v>
      </c>
      <c r="B19" s="119">
        <v>44648</v>
      </c>
      <c r="C19" s="119">
        <v>44675</v>
      </c>
      <c r="D19" s="36">
        <f t="shared" si="1"/>
        <v>4</v>
      </c>
      <c r="E19" s="121" t="str">
        <f t="shared" si="2"/>
        <v>Apr22</v>
      </c>
      <c r="F19" s="19"/>
      <c r="G19" s="19"/>
      <c r="H19" s="19"/>
      <c r="I19" s="119">
        <f t="shared" si="3"/>
        <v>44102</v>
      </c>
      <c r="J19" s="36" t="s">
        <v>267</v>
      </c>
      <c r="K19" s="125"/>
      <c r="L19"/>
      <c r="M19" s="121">
        <v>44558</v>
      </c>
      <c r="T19" s="121"/>
    </row>
    <row r="20" spans="1:20" x14ac:dyDescent="0.2">
      <c r="A20" s="36" t="s">
        <v>238</v>
      </c>
      <c r="B20" s="119">
        <v>44676</v>
      </c>
      <c r="C20" s="119">
        <v>44710</v>
      </c>
      <c r="D20" s="36">
        <f t="shared" si="1"/>
        <v>5</v>
      </c>
      <c r="E20" s="121" t="str">
        <f t="shared" si="2"/>
        <v>May22</v>
      </c>
      <c r="F20" s="19"/>
      <c r="G20" s="19"/>
      <c r="H20" s="19"/>
      <c r="I20" s="119">
        <f t="shared" si="3"/>
        <v>44109</v>
      </c>
      <c r="J20" s="36" t="s">
        <v>264</v>
      </c>
      <c r="K20"/>
      <c r="L20"/>
      <c r="M20" s="121">
        <v>44564</v>
      </c>
      <c r="T20" s="121"/>
    </row>
    <row r="21" spans="1:20" x14ac:dyDescent="0.2">
      <c r="A21" s="36" t="s">
        <v>239</v>
      </c>
      <c r="B21" s="119">
        <v>44711</v>
      </c>
      <c r="C21" s="119">
        <v>44738</v>
      </c>
      <c r="D21" s="36">
        <f t="shared" si="1"/>
        <v>4</v>
      </c>
      <c r="E21" s="121" t="str">
        <f t="shared" si="2"/>
        <v>Jun22</v>
      </c>
      <c r="F21" s="19"/>
      <c r="G21" s="19"/>
      <c r="H21" s="19"/>
      <c r="I21" s="119">
        <f t="shared" si="3"/>
        <v>44116</v>
      </c>
      <c r="J21" s="36" t="s">
        <v>264</v>
      </c>
      <c r="K21"/>
      <c r="L21"/>
      <c r="M21" s="121">
        <v>44666</v>
      </c>
      <c r="T21" s="121"/>
    </row>
    <row r="22" spans="1:20" x14ac:dyDescent="0.2">
      <c r="A22" s="36" t="s">
        <v>240</v>
      </c>
      <c r="B22" s="119">
        <v>44739</v>
      </c>
      <c r="C22" s="119">
        <v>44773</v>
      </c>
      <c r="D22" s="36">
        <f t="shared" si="1"/>
        <v>5</v>
      </c>
      <c r="E22" s="121" t="str">
        <f t="shared" si="2"/>
        <v>Jul22</v>
      </c>
      <c r="F22" s="19"/>
      <c r="G22" s="19"/>
      <c r="H22" s="19"/>
      <c r="I22" s="119">
        <f t="shared" si="3"/>
        <v>44123</v>
      </c>
      <c r="J22" s="36" t="s">
        <v>264</v>
      </c>
      <c r="K22"/>
      <c r="L22"/>
      <c r="M22" s="121">
        <v>44669</v>
      </c>
      <c r="T22" s="121"/>
    </row>
    <row r="23" spans="1:20" x14ac:dyDescent="0.2">
      <c r="A23" s="36"/>
      <c r="B23" s="119"/>
      <c r="C23" s="119"/>
      <c r="D23" s="36"/>
      <c r="E23" s="121"/>
      <c r="F23" s="19"/>
      <c r="G23" s="19"/>
      <c r="H23" s="19"/>
      <c r="I23" s="119">
        <f t="shared" si="3"/>
        <v>44130</v>
      </c>
      <c r="J23" s="36" t="s">
        <v>264</v>
      </c>
      <c r="K23"/>
      <c r="L23"/>
      <c r="M23" s="121">
        <v>44683</v>
      </c>
      <c r="T23" s="121"/>
    </row>
    <row r="24" spans="1:20" x14ac:dyDescent="0.2">
      <c r="B24" s="119"/>
      <c r="C24" s="119"/>
      <c r="D24" s="36"/>
      <c r="E24" s="121"/>
      <c r="F24" s="19"/>
      <c r="G24" s="19"/>
      <c r="H24" s="19"/>
      <c r="I24" s="119">
        <f t="shared" si="3"/>
        <v>44137</v>
      </c>
      <c r="J24" s="36" t="s">
        <v>264</v>
      </c>
      <c r="K24"/>
      <c r="L24"/>
      <c r="M24" s="121">
        <v>44714</v>
      </c>
      <c r="T24" s="121"/>
    </row>
    <row r="25" spans="1:20" x14ac:dyDescent="0.2">
      <c r="B25" s="119"/>
      <c r="C25" s="119"/>
      <c r="D25" s="36"/>
      <c r="E25" s="121"/>
      <c r="I25" s="119">
        <f t="shared" si="3"/>
        <v>44144</v>
      </c>
      <c r="J25" s="36" t="s">
        <v>264</v>
      </c>
      <c r="K25"/>
      <c r="L25"/>
      <c r="M25" s="121">
        <v>44715</v>
      </c>
      <c r="T25" s="121"/>
    </row>
    <row r="26" spans="1:20" x14ac:dyDescent="0.2">
      <c r="B26" s="119"/>
      <c r="C26" s="119"/>
      <c r="D26" s="36"/>
      <c r="E26" s="121"/>
      <c r="I26" s="119">
        <f t="shared" si="3"/>
        <v>44151</v>
      </c>
      <c r="J26" s="36" t="s">
        <v>264</v>
      </c>
      <c r="K26"/>
      <c r="L26"/>
      <c r="M26"/>
      <c r="T26" s="121"/>
    </row>
    <row r="27" spans="1:20" x14ac:dyDescent="0.2">
      <c r="B27" s="119"/>
      <c r="C27" s="119"/>
      <c r="D27" s="36"/>
      <c r="E27" s="121"/>
      <c r="I27" s="119">
        <f t="shared" si="3"/>
        <v>44158</v>
      </c>
      <c r="J27" s="36" t="s">
        <v>264</v>
      </c>
      <c r="K27"/>
      <c r="L27"/>
      <c r="M27"/>
      <c r="T27" s="121"/>
    </row>
    <row r="28" spans="1:20" x14ac:dyDescent="0.2">
      <c r="B28" s="119"/>
      <c r="C28" s="119"/>
      <c r="D28" s="36"/>
      <c r="E28" s="121"/>
      <c r="I28" s="119">
        <f t="shared" si="3"/>
        <v>44165</v>
      </c>
      <c r="J28" s="36" t="s">
        <v>264</v>
      </c>
      <c r="K28"/>
      <c r="L28"/>
      <c r="M28"/>
      <c r="T28" s="121"/>
    </row>
    <row r="29" spans="1:20" x14ac:dyDescent="0.2">
      <c r="B29" s="119"/>
      <c r="C29" s="119"/>
      <c r="D29" s="36"/>
      <c r="E29" s="121"/>
      <c r="I29" s="119">
        <f t="shared" si="3"/>
        <v>44172</v>
      </c>
      <c r="J29" s="36" t="s">
        <v>264</v>
      </c>
      <c r="K29"/>
      <c r="L29"/>
      <c r="M29"/>
      <c r="T29" s="121"/>
    </row>
    <row r="30" spans="1:20" x14ac:dyDescent="0.2">
      <c r="I30" s="119">
        <f t="shared" si="3"/>
        <v>44179</v>
      </c>
      <c r="J30" s="36" t="s">
        <v>267</v>
      </c>
      <c r="K30"/>
      <c r="L30"/>
      <c r="M30"/>
      <c r="T30" s="121"/>
    </row>
    <row r="31" spans="1:20" x14ac:dyDescent="0.2">
      <c r="I31" s="119">
        <f t="shared" si="3"/>
        <v>44186</v>
      </c>
      <c r="J31" s="36" t="s">
        <v>267</v>
      </c>
      <c r="K31"/>
      <c r="L31"/>
      <c r="M31"/>
      <c r="T31" s="121"/>
    </row>
    <row r="32" spans="1:20" x14ac:dyDescent="0.2">
      <c r="I32" s="119">
        <f t="shared" si="3"/>
        <v>44193</v>
      </c>
      <c r="J32" s="36" t="s">
        <v>267</v>
      </c>
      <c r="K32"/>
      <c r="L32"/>
      <c r="M32"/>
      <c r="T32" s="121"/>
    </row>
    <row r="33" spans="9:20" x14ac:dyDescent="0.2">
      <c r="I33" s="119">
        <f t="shared" si="3"/>
        <v>44200</v>
      </c>
      <c r="J33" s="36" t="s">
        <v>264</v>
      </c>
      <c r="K33"/>
      <c r="L33"/>
      <c r="M33"/>
      <c r="T33" s="121"/>
    </row>
    <row r="34" spans="9:20" x14ac:dyDescent="0.2">
      <c r="I34" s="119">
        <f t="shared" si="3"/>
        <v>44207</v>
      </c>
      <c r="J34" s="36" t="s">
        <v>264</v>
      </c>
      <c r="K34"/>
      <c r="L34"/>
      <c r="M34"/>
      <c r="T34" s="121"/>
    </row>
    <row r="35" spans="9:20" x14ac:dyDescent="0.2">
      <c r="I35" s="119">
        <f t="shared" si="3"/>
        <v>44214</v>
      </c>
      <c r="J35" s="36" t="s">
        <v>264</v>
      </c>
      <c r="K35"/>
      <c r="L35"/>
      <c r="M35"/>
      <c r="T35" s="121"/>
    </row>
    <row r="36" spans="9:20" x14ac:dyDescent="0.2">
      <c r="I36" s="119">
        <f t="shared" si="3"/>
        <v>44221</v>
      </c>
      <c r="J36" s="36" t="s">
        <v>264</v>
      </c>
      <c r="K36"/>
      <c r="L36"/>
      <c r="M36"/>
      <c r="T36" s="121"/>
    </row>
    <row r="37" spans="9:20" x14ac:dyDescent="0.2">
      <c r="I37" s="119">
        <f t="shared" si="3"/>
        <v>44228</v>
      </c>
      <c r="J37" s="36" t="s">
        <v>264</v>
      </c>
      <c r="K37"/>
      <c r="L37"/>
      <c r="M37"/>
      <c r="T37" s="121"/>
    </row>
    <row r="38" spans="9:20" x14ac:dyDescent="0.2">
      <c r="I38" s="119">
        <f t="shared" si="3"/>
        <v>44235</v>
      </c>
      <c r="J38" s="36" t="s">
        <v>264</v>
      </c>
      <c r="K38"/>
      <c r="L38"/>
      <c r="M38"/>
      <c r="T38" s="121"/>
    </row>
    <row r="39" spans="9:20" x14ac:dyDescent="0.2">
      <c r="I39" s="119">
        <f t="shared" si="3"/>
        <v>44242</v>
      </c>
      <c r="J39" s="36" t="s">
        <v>264</v>
      </c>
      <c r="K39" s="36"/>
      <c r="L39" s="36"/>
      <c r="M39" s="36"/>
      <c r="T39" s="121"/>
    </row>
    <row r="40" spans="9:20" x14ac:dyDescent="0.2">
      <c r="I40" s="119">
        <f t="shared" si="3"/>
        <v>44249</v>
      </c>
      <c r="J40" s="36" t="s">
        <v>264</v>
      </c>
      <c r="K40" s="36"/>
      <c r="L40" s="36"/>
      <c r="M40" s="36"/>
      <c r="T40" s="121"/>
    </row>
    <row r="41" spans="9:20" x14ac:dyDescent="0.2">
      <c r="I41" s="119">
        <f t="shared" si="3"/>
        <v>44256</v>
      </c>
      <c r="J41" s="36" t="s">
        <v>264</v>
      </c>
      <c r="K41" s="36"/>
      <c r="L41" s="36"/>
      <c r="M41" s="36"/>
      <c r="T41" s="121"/>
    </row>
    <row r="42" spans="9:20" x14ac:dyDescent="0.2">
      <c r="I42" s="119">
        <f t="shared" ref="I42:I105" si="6">I41+7</f>
        <v>44263</v>
      </c>
      <c r="J42" s="36" t="s">
        <v>264</v>
      </c>
      <c r="K42" s="36"/>
      <c r="L42" s="36"/>
      <c r="M42" s="36"/>
      <c r="T42" s="121"/>
    </row>
    <row r="43" spans="9:20" x14ac:dyDescent="0.2">
      <c r="I43" s="119">
        <f t="shared" si="6"/>
        <v>44270</v>
      </c>
      <c r="J43" s="36" t="s">
        <v>264</v>
      </c>
      <c r="K43" s="36"/>
      <c r="L43" s="36"/>
      <c r="M43" s="36"/>
      <c r="T43" s="121"/>
    </row>
    <row r="44" spans="9:20" x14ac:dyDescent="0.2">
      <c r="I44" s="119">
        <f t="shared" si="6"/>
        <v>44277</v>
      </c>
      <c r="J44" s="36" t="s">
        <v>267</v>
      </c>
      <c r="K44" s="36"/>
      <c r="L44" s="36"/>
      <c r="M44" s="36"/>
      <c r="T44" s="121"/>
    </row>
    <row r="45" spans="9:20" x14ac:dyDescent="0.2">
      <c r="I45" s="119">
        <f t="shared" si="6"/>
        <v>44284</v>
      </c>
      <c r="J45" s="36" t="s">
        <v>267</v>
      </c>
      <c r="K45" s="36"/>
      <c r="L45" s="36"/>
      <c r="M45" s="36"/>
      <c r="T45" s="121"/>
    </row>
    <row r="46" spans="9:20" x14ac:dyDescent="0.2">
      <c r="I46" s="119">
        <f t="shared" si="6"/>
        <v>44291</v>
      </c>
      <c r="J46" s="36" t="s">
        <v>267</v>
      </c>
      <c r="K46" s="36"/>
      <c r="L46" s="36"/>
      <c r="M46" s="36"/>
      <c r="T46" s="121"/>
    </row>
    <row r="47" spans="9:20" x14ac:dyDescent="0.2">
      <c r="I47" s="119">
        <f t="shared" si="6"/>
        <v>44298</v>
      </c>
      <c r="J47" s="36" t="s">
        <v>264</v>
      </c>
      <c r="K47" s="36"/>
      <c r="L47" s="36"/>
      <c r="M47" s="36"/>
      <c r="T47" s="121"/>
    </row>
    <row r="48" spans="9:20" x14ac:dyDescent="0.2">
      <c r="I48" s="119">
        <f t="shared" si="6"/>
        <v>44305</v>
      </c>
      <c r="J48" s="36" t="s">
        <v>264</v>
      </c>
      <c r="K48" s="36"/>
      <c r="L48" s="36"/>
      <c r="M48" s="36"/>
      <c r="T48" s="121"/>
    </row>
    <row r="49" spans="9:20" x14ac:dyDescent="0.2">
      <c r="I49" s="119">
        <f t="shared" si="6"/>
        <v>44312</v>
      </c>
      <c r="J49" s="36" t="s">
        <v>264</v>
      </c>
      <c r="K49" s="36"/>
      <c r="L49" s="36"/>
      <c r="M49" s="36"/>
      <c r="T49" s="121"/>
    </row>
    <row r="50" spans="9:20" x14ac:dyDescent="0.2">
      <c r="I50" s="119">
        <f t="shared" si="6"/>
        <v>44319</v>
      </c>
      <c r="J50" s="36" t="s">
        <v>264</v>
      </c>
      <c r="K50" s="36"/>
      <c r="L50" s="36"/>
      <c r="M50" s="36"/>
      <c r="T50" s="121"/>
    </row>
    <row r="51" spans="9:20" x14ac:dyDescent="0.2">
      <c r="I51" s="119">
        <f t="shared" si="6"/>
        <v>44326</v>
      </c>
      <c r="J51" s="36" t="s">
        <v>264</v>
      </c>
      <c r="K51" s="36"/>
      <c r="L51" s="36"/>
      <c r="M51" s="36"/>
      <c r="T51" s="121"/>
    </row>
    <row r="52" spans="9:20" x14ac:dyDescent="0.2">
      <c r="I52" s="119">
        <f t="shared" si="6"/>
        <v>44333</v>
      </c>
      <c r="J52" s="36" t="s">
        <v>264</v>
      </c>
      <c r="K52" s="36"/>
      <c r="L52" s="36"/>
      <c r="M52" s="36"/>
      <c r="T52" s="121"/>
    </row>
    <row r="53" spans="9:20" x14ac:dyDescent="0.2">
      <c r="I53" s="119">
        <f t="shared" si="6"/>
        <v>44340</v>
      </c>
      <c r="J53" s="36" t="s">
        <v>264</v>
      </c>
      <c r="K53" s="36"/>
      <c r="L53" s="36"/>
      <c r="M53" s="36"/>
      <c r="T53" s="121"/>
    </row>
    <row r="54" spans="9:20" x14ac:dyDescent="0.2">
      <c r="I54" s="119">
        <f t="shared" si="6"/>
        <v>44347</v>
      </c>
      <c r="J54" s="36" t="s">
        <v>264</v>
      </c>
      <c r="K54" s="36"/>
      <c r="L54" s="36"/>
      <c r="M54" s="36"/>
      <c r="T54" s="121"/>
    </row>
    <row r="55" spans="9:20" x14ac:dyDescent="0.2">
      <c r="I55" s="119">
        <f t="shared" si="6"/>
        <v>44354</v>
      </c>
      <c r="J55" s="36" t="s">
        <v>264</v>
      </c>
      <c r="K55" s="36"/>
      <c r="L55" s="36"/>
      <c r="M55" s="36"/>
      <c r="T55" s="121"/>
    </row>
    <row r="56" spans="9:20" x14ac:dyDescent="0.2">
      <c r="I56" s="126">
        <f t="shared" si="6"/>
        <v>44361</v>
      </c>
      <c r="J56" s="77" t="s">
        <v>267</v>
      </c>
      <c r="K56" s="36"/>
      <c r="L56" s="36"/>
      <c r="M56" s="36"/>
      <c r="T56" s="121"/>
    </row>
    <row r="57" spans="9:20" x14ac:dyDescent="0.2">
      <c r="I57" s="126">
        <f t="shared" si="6"/>
        <v>44368</v>
      </c>
      <c r="J57" s="77" t="s">
        <v>267</v>
      </c>
      <c r="K57" s="36"/>
      <c r="L57" s="36"/>
      <c r="M57" s="36"/>
      <c r="T57" s="121"/>
    </row>
    <row r="58" spans="9:20" x14ac:dyDescent="0.2">
      <c r="I58" s="126">
        <f t="shared" si="6"/>
        <v>44375</v>
      </c>
      <c r="J58" s="77" t="s">
        <v>267</v>
      </c>
      <c r="K58" s="36"/>
      <c r="L58" s="36"/>
      <c r="M58" s="36"/>
      <c r="T58" s="121"/>
    </row>
    <row r="59" spans="9:20" x14ac:dyDescent="0.2">
      <c r="I59" s="126">
        <f t="shared" si="6"/>
        <v>44382</v>
      </c>
      <c r="J59" s="77" t="s">
        <v>267</v>
      </c>
      <c r="K59" s="36"/>
      <c r="L59" s="36"/>
      <c r="M59" s="36"/>
      <c r="T59" s="121"/>
    </row>
    <row r="60" spans="9:20" x14ac:dyDescent="0.2">
      <c r="I60" s="126">
        <f t="shared" si="6"/>
        <v>44389</v>
      </c>
      <c r="J60" s="77" t="s">
        <v>267</v>
      </c>
      <c r="K60" s="36"/>
      <c r="L60" s="36"/>
      <c r="M60" s="36"/>
      <c r="T60" s="121"/>
    </row>
    <row r="61" spans="9:20" x14ac:dyDescent="0.2">
      <c r="I61" s="126">
        <f t="shared" si="6"/>
        <v>44396</v>
      </c>
      <c r="J61" s="77" t="s">
        <v>267</v>
      </c>
      <c r="K61" s="36"/>
      <c r="L61" s="36"/>
      <c r="M61" s="36"/>
      <c r="T61" s="121"/>
    </row>
    <row r="62" spans="9:20" x14ac:dyDescent="0.2">
      <c r="I62" s="126">
        <f t="shared" si="6"/>
        <v>44403</v>
      </c>
      <c r="J62" s="77" t="s">
        <v>267</v>
      </c>
      <c r="K62" s="36"/>
      <c r="L62" s="36"/>
      <c r="M62" s="36"/>
      <c r="T62" s="121"/>
    </row>
    <row r="63" spans="9:20" x14ac:dyDescent="0.2">
      <c r="I63" s="126">
        <f t="shared" si="6"/>
        <v>44410</v>
      </c>
      <c r="J63" s="77" t="s">
        <v>267</v>
      </c>
      <c r="K63" s="36"/>
      <c r="L63" s="36"/>
      <c r="M63" s="36"/>
      <c r="T63" s="121"/>
    </row>
    <row r="64" spans="9:20" x14ac:dyDescent="0.2">
      <c r="I64" s="126">
        <f t="shared" si="6"/>
        <v>44417</v>
      </c>
      <c r="J64" s="77" t="s">
        <v>267</v>
      </c>
      <c r="K64" s="36"/>
      <c r="L64" s="36"/>
      <c r="M64" s="36"/>
      <c r="T64" s="121"/>
    </row>
    <row r="65" spans="9:20" x14ac:dyDescent="0.2">
      <c r="I65" s="126">
        <f t="shared" si="6"/>
        <v>44424</v>
      </c>
      <c r="J65" s="77" t="s">
        <v>267</v>
      </c>
      <c r="K65" s="36"/>
      <c r="L65" s="36"/>
      <c r="M65" s="36"/>
      <c r="T65" s="121"/>
    </row>
    <row r="66" spans="9:20" x14ac:dyDescent="0.2">
      <c r="I66" s="126">
        <f t="shared" si="6"/>
        <v>44431</v>
      </c>
      <c r="J66" s="77" t="s">
        <v>267</v>
      </c>
      <c r="K66" s="36"/>
      <c r="L66" s="36"/>
      <c r="M66" s="36"/>
      <c r="T66" s="121"/>
    </row>
    <row r="67" spans="9:20" x14ac:dyDescent="0.2">
      <c r="I67" s="126">
        <f t="shared" si="6"/>
        <v>44438</v>
      </c>
      <c r="J67" s="77" t="s">
        <v>267</v>
      </c>
      <c r="K67" s="36"/>
      <c r="L67" s="36"/>
      <c r="M67" s="36"/>
      <c r="T67" s="121"/>
    </row>
    <row r="68" spans="9:20" x14ac:dyDescent="0.2">
      <c r="I68" s="126">
        <f t="shared" si="6"/>
        <v>44445</v>
      </c>
      <c r="J68" s="77" t="s">
        <v>267</v>
      </c>
      <c r="K68" s="36"/>
      <c r="L68" s="36"/>
      <c r="M68" s="36"/>
      <c r="T68" s="121"/>
    </row>
    <row r="69" spans="9:20" x14ac:dyDescent="0.2">
      <c r="I69" s="126">
        <f t="shared" si="6"/>
        <v>44452</v>
      </c>
      <c r="J69" s="77" t="s">
        <v>267</v>
      </c>
      <c r="K69" s="36"/>
      <c r="L69" s="36"/>
      <c r="M69" s="36"/>
      <c r="T69" s="121"/>
    </row>
    <row r="70" spans="9:20" x14ac:dyDescent="0.2">
      <c r="I70" s="126">
        <f t="shared" si="6"/>
        <v>44459</v>
      </c>
      <c r="J70" s="77" t="s">
        <v>267</v>
      </c>
      <c r="K70" s="36"/>
      <c r="L70" s="36"/>
      <c r="M70" s="36"/>
      <c r="T70" s="121"/>
    </row>
    <row r="71" spans="9:20" x14ac:dyDescent="0.2">
      <c r="I71" s="126">
        <f t="shared" si="6"/>
        <v>44466</v>
      </c>
      <c r="J71" s="77" t="s">
        <v>267</v>
      </c>
      <c r="K71" s="36"/>
      <c r="L71" s="36"/>
      <c r="M71" s="36"/>
      <c r="T71" s="121"/>
    </row>
    <row r="72" spans="9:20" x14ac:dyDescent="0.2">
      <c r="I72" s="126">
        <f t="shared" si="6"/>
        <v>44473</v>
      </c>
      <c r="J72" s="77" t="s">
        <v>264</v>
      </c>
      <c r="K72" s="36"/>
      <c r="L72" s="36"/>
      <c r="M72" s="36"/>
      <c r="T72" s="121"/>
    </row>
    <row r="73" spans="9:20" x14ac:dyDescent="0.2">
      <c r="I73" s="126">
        <f t="shared" si="6"/>
        <v>44480</v>
      </c>
      <c r="J73" s="77" t="s">
        <v>264</v>
      </c>
      <c r="K73" s="36"/>
      <c r="L73" s="36"/>
      <c r="M73" s="36"/>
      <c r="T73" s="121"/>
    </row>
    <row r="74" spans="9:20" x14ac:dyDescent="0.2">
      <c r="I74" s="126">
        <f t="shared" si="6"/>
        <v>44487</v>
      </c>
      <c r="J74" s="77" t="s">
        <v>264</v>
      </c>
      <c r="K74" s="36"/>
      <c r="L74" s="36"/>
      <c r="M74" s="36"/>
      <c r="T74" s="121"/>
    </row>
    <row r="75" spans="9:20" x14ac:dyDescent="0.2">
      <c r="I75" s="126">
        <f t="shared" si="6"/>
        <v>44494</v>
      </c>
      <c r="J75" s="77" t="s">
        <v>264</v>
      </c>
      <c r="K75" s="36"/>
      <c r="L75" s="36"/>
      <c r="M75" s="36"/>
      <c r="T75" s="121"/>
    </row>
    <row r="76" spans="9:20" x14ac:dyDescent="0.2">
      <c r="I76" s="126">
        <f t="shared" si="6"/>
        <v>44501</v>
      </c>
      <c r="J76" s="77" t="s">
        <v>264</v>
      </c>
      <c r="K76" s="36"/>
      <c r="L76" s="36"/>
      <c r="M76" s="36"/>
      <c r="T76" s="121"/>
    </row>
    <row r="77" spans="9:20" x14ac:dyDescent="0.2">
      <c r="I77" s="126">
        <f t="shared" si="6"/>
        <v>44508</v>
      </c>
      <c r="J77" s="77" t="s">
        <v>264</v>
      </c>
      <c r="K77" s="36"/>
      <c r="L77" s="36"/>
      <c r="M77" s="36"/>
      <c r="T77" s="121"/>
    </row>
    <row r="78" spans="9:20" x14ac:dyDescent="0.2">
      <c r="I78" s="126">
        <f t="shared" si="6"/>
        <v>44515</v>
      </c>
      <c r="J78" s="77" t="s">
        <v>264</v>
      </c>
      <c r="K78" s="36"/>
      <c r="L78" s="36"/>
      <c r="M78" s="36"/>
      <c r="T78" s="121"/>
    </row>
    <row r="79" spans="9:20" x14ac:dyDescent="0.2">
      <c r="I79" s="126">
        <f t="shared" si="6"/>
        <v>44522</v>
      </c>
      <c r="J79" s="77" t="s">
        <v>264</v>
      </c>
      <c r="K79" s="36"/>
      <c r="L79" s="36"/>
      <c r="M79" s="36"/>
      <c r="T79" s="121"/>
    </row>
    <row r="80" spans="9:20" x14ac:dyDescent="0.2">
      <c r="I80" s="126">
        <f t="shared" si="6"/>
        <v>44529</v>
      </c>
      <c r="J80" s="77" t="s">
        <v>264</v>
      </c>
      <c r="K80" s="36"/>
      <c r="L80" s="36"/>
      <c r="M80" s="36"/>
      <c r="T80" s="121"/>
    </row>
    <row r="81" spans="9:20" x14ac:dyDescent="0.2">
      <c r="I81" s="126">
        <f t="shared" si="6"/>
        <v>44536</v>
      </c>
      <c r="J81" s="77" t="s">
        <v>264</v>
      </c>
      <c r="K81" s="36"/>
      <c r="L81" s="36"/>
      <c r="M81" s="36"/>
      <c r="T81" s="121"/>
    </row>
    <row r="82" spans="9:20" x14ac:dyDescent="0.2">
      <c r="I82" s="126">
        <f t="shared" si="6"/>
        <v>44543</v>
      </c>
      <c r="J82" s="77" t="s">
        <v>264</v>
      </c>
      <c r="K82" s="36"/>
      <c r="L82" s="36"/>
      <c r="M82" s="36"/>
      <c r="T82" s="121"/>
    </row>
    <row r="83" spans="9:20" x14ac:dyDescent="0.2">
      <c r="I83" s="126">
        <f t="shared" si="6"/>
        <v>44550</v>
      </c>
      <c r="J83" s="77" t="s">
        <v>267</v>
      </c>
      <c r="K83" s="127" t="s">
        <v>282</v>
      </c>
      <c r="T83" s="121"/>
    </row>
    <row r="84" spans="9:20" x14ac:dyDescent="0.2">
      <c r="I84" s="126">
        <f t="shared" si="6"/>
        <v>44557</v>
      </c>
      <c r="J84" s="77" t="s">
        <v>267</v>
      </c>
      <c r="T84" s="121"/>
    </row>
    <row r="85" spans="9:20" x14ac:dyDescent="0.2">
      <c r="I85" s="126">
        <f t="shared" si="6"/>
        <v>44564</v>
      </c>
      <c r="J85" s="77" t="s">
        <v>267</v>
      </c>
      <c r="T85" s="121"/>
    </row>
    <row r="86" spans="9:20" x14ac:dyDescent="0.2">
      <c r="I86" s="126">
        <f t="shared" si="6"/>
        <v>44571</v>
      </c>
      <c r="J86" s="77" t="s">
        <v>264</v>
      </c>
      <c r="T86" s="121"/>
    </row>
    <row r="87" spans="9:20" x14ac:dyDescent="0.2">
      <c r="I87" s="126">
        <f t="shared" si="6"/>
        <v>44578</v>
      </c>
      <c r="J87" s="77" t="s">
        <v>264</v>
      </c>
      <c r="T87" s="121"/>
    </row>
    <row r="88" spans="9:20" x14ac:dyDescent="0.2">
      <c r="I88" s="126">
        <f t="shared" si="6"/>
        <v>44585</v>
      </c>
      <c r="J88" s="77" t="s">
        <v>264</v>
      </c>
      <c r="T88" s="121"/>
    </row>
    <row r="89" spans="9:20" x14ac:dyDescent="0.2">
      <c r="I89" s="126">
        <f t="shared" si="6"/>
        <v>44592</v>
      </c>
      <c r="J89" s="77" t="s">
        <v>264</v>
      </c>
      <c r="T89" s="121"/>
    </row>
    <row r="90" spans="9:20" x14ac:dyDescent="0.2">
      <c r="I90" s="126">
        <f t="shared" si="6"/>
        <v>44599</v>
      </c>
      <c r="J90" s="77" t="s">
        <v>264</v>
      </c>
      <c r="T90" s="121"/>
    </row>
    <row r="91" spans="9:20" x14ac:dyDescent="0.2">
      <c r="I91" s="126">
        <f t="shared" si="6"/>
        <v>44606</v>
      </c>
      <c r="J91" s="77" t="s">
        <v>264</v>
      </c>
      <c r="T91" s="121"/>
    </row>
    <row r="92" spans="9:20" x14ac:dyDescent="0.2">
      <c r="I92" s="126">
        <f t="shared" si="6"/>
        <v>44613</v>
      </c>
      <c r="J92" s="77" t="s">
        <v>264</v>
      </c>
      <c r="T92" s="121"/>
    </row>
    <row r="93" spans="9:20" x14ac:dyDescent="0.2">
      <c r="I93" s="126">
        <f t="shared" si="6"/>
        <v>44620</v>
      </c>
      <c r="J93" s="77" t="s">
        <v>264</v>
      </c>
      <c r="T93" s="121"/>
    </row>
    <row r="94" spans="9:20" x14ac:dyDescent="0.2">
      <c r="I94" s="126">
        <f t="shared" si="6"/>
        <v>44627</v>
      </c>
      <c r="J94" s="77" t="s">
        <v>264</v>
      </c>
      <c r="T94" s="121"/>
    </row>
    <row r="95" spans="9:20" x14ac:dyDescent="0.2">
      <c r="I95" s="126">
        <f t="shared" si="6"/>
        <v>44634</v>
      </c>
      <c r="J95" s="77" t="s">
        <v>264</v>
      </c>
      <c r="T95" s="121"/>
    </row>
    <row r="96" spans="9:20" x14ac:dyDescent="0.2">
      <c r="I96" s="126">
        <f t="shared" si="6"/>
        <v>44641</v>
      </c>
      <c r="J96" s="77" t="s">
        <v>264</v>
      </c>
      <c r="T96" s="121"/>
    </row>
    <row r="97" spans="9:20" x14ac:dyDescent="0.2">
      <c r="I97" s="126">
        <f t="shared" si="6"/>
        <v>44648</v>
      </c>
      <c r="J97" s="61" t="s">
        <v>267</v>
      </c>
      <c r="T97" s="121"/>
    </row>
    <row r="98" spans="9:20" x14ac:dyDescent="0.2">
      <c r="I98" s="126">
        <f t="shared" si="6"/>
        <v>44655</v>
      </c>
      <c r="J98" s="61" t="s">
        <v>267</v>
      </c>
      <c r="T98" s="121"/>
    </row>
    <row r="99" spans="9:20" x14ac:dyDescent="0.2">
      <c r="I99" s="126">
        <f t="shared" si="6"/>
        <v>44662</v>
      </c>
      <c r="J99" s="61" t="s">
        <v>267</v>
      </c>
      <c r="T99" s="121"/>
    </row>
    <row r="100" spans="9:20" x14ac:dyDescent="0.2">
      <c r="I100" s="126">
        <f t="shared" si="6"/>
        <v>44669</v>
      </c>
      <c r="J100" s="61" t="s">
        <v>267</v>
      </c>
      <c r="T100" s="121"/>
    </row>
    <row r="101" spans="9:20" x14ac:dyDescent="0.2">
      <c r="I101" s="126">
        <f t="shared" si="6"/>
        <v>44676</v>
      </c>
      <c r="J101" s="61" t="s">
        <v>264</v>
      </c>
      <c r="T101" s="121"/>
    </row>
    <row r="102" spans="9:20" x14ac:dyDescent="0.2">
      <c r="I102" s="126">
        <f t="shared" si="6"/>
        <v>44683</v>
      </c>
      <c r="J102" s="61" t="s">
        <v>264</v>
      </c>
      <c r="T102" s="121"/>
    </row>
    <row r="103" spans="9:20" x14ac:dyDescent="0.2">
      <c r="I103" s="126">
        <f t="shared" si="6"/>
        <v>44690</v>
      </c>
      <c r="J103" s="61" t="s">
        <v>264</v>
      </c>
      <c r="T103" s="121"/>
    </row>
    <row r="104" spans="9:20" x14ac:dyDescent="0.2">
      <c r="I104" s="126">
        <f t="shared" si="6"/>
        <v>44697</v>
      </c>
      <c r="J104" s="61" t="s">
        <v>264</v>
      </c>
      <c r="T104" s="121"/>
    </row>
    <row r="105" spans="9:20" x14ac:dyDescent="0.2">
      <c r="I105" s="126">
        <f t="shared" si="6"/>
        <v>44704</v>
      </c>
      <c r="J105" s="61" t="s">
        <v>264</v>
      </c>
      <c r="T105" s="121"/>
    </row>
    <row r="106" spans="9:20" x14ac:dyDescent="0.2">
      <c r="I106" s="126">
        <f t="shared" ref="I106:I114" si="7">I105+7</f>
        <v>44711</v>
      </c>
      <c r="J106" s="61" t="s">
        <v>264</v>
      </c>
      <c r="T106" s="121"/>
    </row>
    <row r="107" spans="9:20" x14ac:dyDescent="0.2">
      <c r="I107" s="126">
        <f t="shared" si="7"/>
        <v>44718</v>
      </c>
      <c r="J107" s="61" t="s">
        <v>264</v>
      </c>
      <c r="T107" s="121"/>
    </row>
    <row r="108" spans="9:20" x14ac:dyDescent="0.2">
      <c r="I108" s="126">
        <f t="shared" si="7"/>
        <v>44725</v>
      </c>
      <c r="J108" s="61" t="s">
        <v>264</v>
      </c>
      <c r="T108" s="121"/>
    </row>
    <row r="109" spans="9:20" x14ac:dyDescent="0.2">
      <c r="I109" s="126">
        <f t="shared" si="7"/>
        <v>44732</v>
      </c>
      <c r="J109" s="61" t="s">
        <v>267</v>
      </c>
      <c r="T109" s="121"/>
    </row>
    <row r="110" spans="9:20" x14ac:dyDescent="0.2">
      <c r="I110" s="126">
        <f t="shared" si="7"/>
        <v>44739</v>
      </c>
      <c r="J110" s="61" t="s">
        <v>267</v>
      </c>
      <c r="T110" s="121"/>
    </row>
    <row r="111" spans="9:20" x14ac:dyDescent="0.2">
      <c r="I111" s="126">
        <f t="shared" si="7"/>
        <v>44746</v>
      </c>
      <c r="J111" s="61" t="s">
        <v>267</v>
      </c>
      <c r="T111" s="121"/>
    </row>
    <row r="112" spans="9:20" x14ac:dyDescent="0.2">
      <c r="I112" s="126">
        <f t="shared" si="7"/>
        <v>44753</v>
      </c>
      <c r="J112" s="61" t="s">
        <v>267</v>
      </c>
      <c r="T112" s="121"/>
    </row>
    <row r="113" spans="9:20" x14ac:dyDescent="0.2">
      <c r="I113" s="126">
        <f t="shared" si="7"/>
        <v>44760</v>
      </c>
      <c r="J113" s="61" t="s">
        <v>267</v>
      </c>
      <c r="T113" s="121"/>
    </row>
    <row r="114" spans="9:20" x14ac:dyDescent="0.2">
      <c r="I114" s="126">
        <f t="shared" si="7"/>
        <v>44767</v>
      </c>
      <c r="J114" s="61" t="s">
        <v>267</v>
      </c>
      <c r="T114" s="121"/>
    </row>
    <row r="115" spans="9:20" x14ac:dyDescent="0.2">
      <c r="I115" s="126"/>
      <c r="T115" s="121"/>
    </row>
    <row r="116" spans="9:20" x14ac:dyDescent="0.2">
      <c r="T116" s="121"/>
    </row>
    <row r="117" spans="9:20" x14ac:dyDescent="0.2">
      <c r="T117" s="121"/>
    </row>
    <row r="118" spans="9:20" x14ac:dyDescent="0.2">
      <c r="T118" s="121"/>
    </row>
    <row r="119" spans="9:20" x14ac:dyDescent="0.2">
      <c r="T119" s="121"/>
    </row>
    <row r="120" spans="9:20" x14ac:dyDescent="0.2">
      <c r="T120" s="121"/>
    </row>
    <row r="121" spans="9:20" x14ac:dyDescent="0.2">
      <c r="T121" s="121"/>
    </row>
    <row r="122" spans="9:20" x14ac:dyDescent="0.2">
      <c r="T122" s="121"/>
    </row>
    <row r="123" spans="9:20" x14ac:dyDescent="0.2">
      <c r="T123" s="121"/>
    </row>
    <row r="124" spans="9:20" x14ac:dyDescent="0.2">
      <c r="T124" s="121"/>
    </row>
    <row r="125" spans="9:20" x14ac:dyDescent="0.2">
      <c r="T125" s="121"/>
    </row>
    <row r="126" spans="9:20" x14ac:dyDescent="0.2">
      <c r="T126" s="121"/>
    </row>
    <row r="127" spans="9:20" x14ac:dyDescent="0.2">
      <c r="T127" s="121"/>
    </row>
    <row r="128" spans="9:20" x14ac:dyDescent="0.2">
      <c r="T128" s="121"/>
    </row>
    <row r="129" spans="20:20" x14ac:dyDescent="0.2">
      <c r="T129" s="121"/>
    </row>
    <row r="130" spans="20:20" x14ac:dyDescent="0.2">
      <c r="T130" s="121"/>
    </row>
    <row r="131" spans="20:20" x14ac:dyDescent="0.2">
      <c r="T131" s="121"/>
    </row>
    <row r="132" spans="20:20" x14ac:dyDescent="0.2">
      <c r="T132" s="121"/>
    </row>
    <row r="133" spans="20:20" x14ac:dyDescent="0.2">
      <c r="T133" s="121"/>
    </row>
    <row r="134" spans="20:20" x14ac:dyDescent="0.2">
      <c r="T134" s="121"/>
    </row>
    <row r="135" spans="20:20" x14ac:dyDescent="0.2">
      <c r="T135" s="121"/>
    </row>
    <row r="136" spans="20:20" x14ac:dyDescent="0.2">
      <c r="T136" s="121"/>
    </row>
    <row r="137" spans="20:20" x14ac:dyDescent="0.2">
      <c r="T137" s="121"/>
    </row>
    <row r="138" spans="20:20" x14ac:dyDescent="0.2">
      <c r="T138" s="121"/>
    </row>
    <row r="139" spans="20:20" x14ac:dyDescent="0.2">
      <c r="T139" s="121"/>
    </row>
    <row r="140" spans="20:20" x14ac:dyDescent="0.2">
      <c r="T140" s="121"/>
    </row>
    <row r="141" spans="20:20" x14ac:dyDescent="0.2">
      <c r="T141" s="121"/>
    </row>
    <row r="142" spans="20:20" x14ac:dyDescent="0.2">
      <c r="T142" s="121"/>
    </row>
    <row r="143" spans="20:20" x14ac:dyDescent="0.2">
      <c r="T143" s="121"/>
    </row>
    <row r="144" spans="20:20" x14ac:dyDescent="0.2">
      <c r="T144" s="121"/>
    </row>
    <row r="145" spans="20:20" x14ac:dyDescent="0.2">
      <c r="T145" s="121"/>
    </row>
    <row r="146" spans="20:20" x14ac:dyDescent="0.2">
      <c r="T146" s="121"/>
    </row>
    <row r="147" spans="20:20" x14ac:dyDescent="0.2">
      <c r="T147" s="121"/>
    </row>
    <row r="148" spans="20:20" x14ac:dyDescent="0.2">
      <c r="T148" s="121"/>
    </row>
    <row r="149" spans="20:20" x14ac:dyDescent="0.2">
      <c r="T149" s="121"/>
    </row>
    <row r="150" spans="20:20" x14ac:dyDescent="0.2">
      <c r="T150" s="121"/>
    </row>
    <row r="151" spans="20:20" x14ac:dyDescent="0.2">
      <c r="T151" s="121"/>
    </row>
    <row r="152" spans="20:20" x14ac:dyDescent="0.2">
      <c r="T152" s="121"/>
    </row>
    <row r="153" spans="20:20" x14ac:dyDescent="0.2">
      <c r="T153" s="121"/>
    </row>
    <row r="154" spans="20:20" x14ac:dyDescent="0.2">
      <c r="T154" s="121"/>
    </row>
    <row r="155" spans="20:20" x14ac:dyDescent="0.2">
      <c r="T155" s="121"/>
    </row>
    <row r="156" spans="20:20" x14ac:dyDescent="0.2">
      <c r="T156" s="121"/>
    </row>
    <row r="157" spans="20:20" x14ac:dyDescent="0.2">
      <c r="T157" s="121"/>
    </row>
    <row r="158" spans="20:20" x14ac:dyDescent="0.2">
      <c r="T158" s="121"/>
    </row>
    <row r="159" spans="20:20" x14ac:dyDescent="0.2">
      <c r="T159" s="121"/>
    </row>
    <row r="160" spans="20:20" x14ac:dyDescent="0.2">
      <c r="T160" s="121"/>
    </row>
    <row r="161" spans="20:20" x14ac:dyDescent="0.2">
      <c r="T161" s="121"/>
    </row>
    <row r="162" spans="20:20" x14ac:dyDescent="0.2">
      <c r="T162" s="121"/>
    </row>
    <row r="163" spans="20:20" x14ac:dyDescent="0.2">
      <c r="T163" s="121"/>
    </row>
    <row r="164" spans="20:20" x14ac:dyDescent="0.2">
      <c r="T164" s="121"/>
    </row>
    <row r="165" spans="20:20" x14ac:dyDescent="0.2">
      <c r="T165" s="121"/>
    </row>
    <row r="166" spans="20:20" x14ac:dyDescent="0.2">
      <c r="T166" s="121"/>
    </row>
    <row r="167" spans="20:20" x14ac:dyDescent="0.2">
      <c r="T167" s="121"/>
    </row>
    <row r="168" spans="20:20" x14ac:dyDescent="0.2">
      <c r="T168" s="121"/>
    </row>
    <row r="169" spans="20:20" x14ac:dyDescent="0.2">
      <c r="T169" s="121"/>
    </row>
    <row r="170" spans="20:20" x14ac:dyDescent="0.2">
      <c r="T170" s="121"/>
    </row>
    <row r="171" spans="20:20" x14ac:dyDescent="0.2">
      <c r="T171" s="121"/>
    </row>
    <row r="172" spans="20:20" x14ac:dyDescent="0.2">
      <c r="T172" s="121"/>
    </row>
    <row r="173" spans="20:20" x14ac:dyDescent="0.2">
      <c r="T173" s="121"/>
    </row>
    <row r="174" spans="20:20" x14ac:dyDescent="0.2">
      <c r="T174" s="121"/>
    </row>
    <row r="175" spans="20:20" x14ac:dyDescent="0.2">
      <c r="T175" s="121"/>
    </row>
    <row r="176" spans="20:20" x14ac:dyDescent="0.2">
      <c r="T176" s="121"/>
    </row>
    <row r="177" spans="20:20" x14ac:dyDescent="0.2">
      <c r="T177" s="121"/>
    </row>
    <row r="178" spans="20:20" x14ac:dyDescent="0.2">
      <c r="T178" s="121"/>
    </row>
    <row r="179" spans="20:20" x14ac:dyDescent="0.2">
      <c r="T179" s="121"/>
    </row>
    <row r="180" spans="20:20" x14ac:dyDescent="0.2">
      <c r="T180" s="121"/>
    </row>
    <row r="181" spans="20:20" x14ac:dyDescent="0.2">
      <c r="T181" s="121"/>
    </row>
    <row r="182" spans="20:20" x14ac:dyDescent="0.2">
      <c r="T182" s="121"/>
    </row>
    <row r="183" spans="20:20" x14ac:dyDescent="0.2">
      <c r="T183" s="121"/>
    </row>
    <row r="184" spans="20:20" x14ac:dyDescent="0.2">
      <c r="T184" s="121"/>
    </row>
    <row r="185" spans="20:20" x14ac:dyDescent="0.2">
      <c r="T185" s="121"/>
    </row>
    <row r="186" spans="20:20" x14ac:dyDescent="0.2">
      <c r="T186" s="121"/>
    </row>
    <row r="187" spans="20:20" x14ac:dyDescent="0.2">
      <c r="T187" s="121"/>
    </row>
    <row r="188" spans="20:20" x14ac:dyDescent="0.2">
      <c r="T188" s="121"/>
    </row>
    <row r="189" spans="20:20" x14ac:dyDescent="0.2">
      <c r="T189" s="121"/>
    </row>
    <row r="190" spans="20:20" x14ac:dyDescent="0.2">
      <c r="T190" s="121"/>
    </row>
    <row r="191" spans="20:20" x14ac:dyDescent="0.2">
      <c r="T191" s="121"/>
    </row>
    <row r="192" spans="20:20" x14ac:dyDescent="0.2">
      <c r="T192" s="121"/>
    </row>
    <row r="193" spans="20:20" x14ac:dyDescent="0.2">
      <c r="T193" s="121"/>
    </row>
    <row r="194" spans="20:20" x14ac:dyDescent="0.2">
      <c r="T194" s="121"/>
    </row>
    <row r="195" spans="20:20" x14ac:dyDescent="0.2">
      <c r="T195" s="121"/>
    </row>
    <row r="196" spans="20:20" x14ac:dyDescent="0.2">
      <c r="T196" s="121"/>
    </row>
    <row r="197" spans="20:20" x14ac:dyDescent="0.2">
      <c r="T197" s="121"/>
    </row>
    <row r="198" spans="20:20" x14ac:dyDescent="0.2">
      <c r="T198" s="121"/>
    </row>
    <row r="199" spans="20:20" x14ac:dyDescent="0.2">
      <c r="T199" s="121"/>
    </row>
    <row r="200" spans="20:20" x14ac:dyDescent="0.2">
      <c r="T200" s="121"/>
    </row>
    <row r="201" spans="20:20" x14ac:dyDescent="0.2">
      <c r="T201" s="121"/>
    </row>
    <row r="202" spans="20:20" x14ac:dyDescent="0.2">
      <c r="T202" s="121"/>
    </row>
    <row r="203" spans="20:20" x14ac:dyDescent="0.2">
      <c r="T203" s="121"/>
    </row>
    <row r="204" spans="20:20" x14ac:dyDescent="0.2">
      <c r="T204" s="121"/>
    </row>
    <row r="205" spans="20:20" x14ac:dyDescent="0.2">
      <c r="T205" s="121"/>
    </row>
    <row r="206" spans="20:20" x14ac:dyDescent="0.2">
      <c r="T206" s="121"/>
    </row>
    <row r="207" spans="20:20" x14ac:dyDescent="0.2">
      <c r="T207" s="121"/>
    </row>
    <row r="208" spans="20:20" x14ac:dyDescent="0.2">
      <c r="T208" s="121"/>
    </row>
    <row r="209" spans="20:20" x14ac:dyDescent="0.2">
      <c r="T209" s="121"/>
    </row>
    <row r="210" spans="20:20" x14ac:dyDescent="0.2">
      <c r="T210" s="121"/>
    </row>
    <row r="211" spans="20:20" x14ac:dyDescent="0.2">
      <c r="T211" s="121"/>
    </row>
    <row r="212" spans="20:20" x14ac:dyDescent="0.2">
      <c r="T212" s="121"/>
    </row>
    <row r="213" spans="20:20" x14ac:dyDescent="0.2">
      <c r="T213" s="121"/>
    </row>
    <row r="214" spans="20:20" x14ac:dyDescent="0.2">
      <c r="T214" s="121"/>
    </row>
    <row r="215" spans="20:20" x14ac:dyDescent="0.2">
      <c r="T215" s="121"/>
    </row>
    <row r="216" spans="20:20" x14ac:dyDescent="0.2">
      <c r="T216" s="121"/>
    </row>
    <row r="217" spans="20:20" x14ac:dyDescent="0.2">
      <c r="T217" s="121"/>
    </row>
    <row r="218" spans="20:20" x14ac:dyDescent="0.2">
      <c r="T218" s="121"/>
    </row>
    <row r="219" spans="20:20" x14ac:dyDescent="0.2">
      <c r="T219" s="121"/>
    </row>
    <row r="220" spans="20:20" x14ac:dyDescent="0.2">
      <c r="T220" s="121"/>
    </row>
    <row r="221" spans="20:20" x14ac:dyDescent="0.2">
      <c r="T221" s="121"/>
    </row>
    <row r="222" spans="20:20" x14ac:dyDescent="0.2">
      <c r="T222" s="121"/>
    </row>
    <row r="223" spans="20:20" x14ac:dyDescent="0.2">
      <c r="T223" s="121"/>
    </row>
    <row r="224" spans="20:20" x14ac:dyDescent="0.2">
      <c r="T224" s="121"/>
    </row>
    <row r="225" spans="20:20" x14ac:dyDescent="0.2">
      <c r="T225" s="121"/>
    </row>
    <row r="226" spans="20:20" x14ac:dyDescent="0.2">
      <c r="T226" s="121"/>
    </row>
    <row r="227" spans="20:20" x14ac:dyDescent="0.2">
      <c r="T227" s="121"/>
    </row>
    <row r="228" spans="20:20" x14ac:dyDescent="0.2">
      <c r="T228" s="121"/>
    </row>
    <row r="229" spans="20:20" x14ac:dyDescent="0.2">
      <c r="T229" s="121"/>
    </row>
    <row r="230" spans="20:20" x14ac:dyDescent="0.2">
      <c r="T230" s="121"/>
    </row>
    <row r="231" spans="20:20" x14ac:dyDescent="0.2">
      <c r="T231" s="121"/>
    </row>
    <row r="232" spans="20:20" x14ac:dyDescent="0.2">
      <c r="T232" s="121"/>
    </row>
    <row r="233" spans="20:20" x14ac:dyDescent="0.2">
      <c r="T233" s="121"/>
    </row>
    <row r="234" spans="20:20" x14ac:dyDescent="0.2">
      <c r="T234" s="121"/>
    </row>
    <row r="235" spans="20:20" x14ac:dyDescent="0.2">
      <c r="T235" s="121"/>
    </row>
    <row r="236" spans="20:20" x14ac:dyDescent="0.2">
      <c r="T236" s="121"/>
    </row>
    <row r="237" spans="20:20" x14ac:dyDescent="0.2">
      <c r="T237" s="121"/>
    </row>
    <row r="238" spans="20:20" x14ac:dyDescent="0.2">
      <c r="T238" s="121"/>
    </row>
    <row r="239" spans="20:20" x14ac:dyDescent="0.2">
      <c r="T239" s="121"/>
    </row>
    <row r="240" spans="20:20" x14ac:dyDescent="0.2">
      <c r="T240" s="121"/>
    </row>
    <row r="241" spans="20:20" x14ac:dyDescent="0.2">
      <c r="T241" s="121"/>
    </row>
    <row r="242" spans="20:20" x14ac:dyDescent="0.2">
      <c r="T242" s="121"/>
    </row>
    <row r="243" spans="20:20" x14ac:dyDescent="0.2">
      <c r="T243" s="121"/>
    </row>
    <row r="244" spans="20:20" x14ac:dyDescent="0.2">
      <c r="T244" s="121"/>
    </row>
    <row r="245" spans="20:20" x14ac:dyDescent="0.2">
      <c r="T245" s="121"/>
    </row>
    <row r="246" spans="20:20" x14ac:dyDescent="0.2">
      <c r="T246" s="121"/>
    </row>
    <row r="247" spans="20:20" x14ac:dyDescent="0.2">
      <c r="T247" s="121"/>
    </row>
    <row r="248" spans="20:20" x14ac:dyDescent="0.2">
      <c r="T248" s="121"/>
    </row>
    <row r="249" spans="20:20" x14ac:dyDescent="0.2">
      <c r="T249" s="121"/>
    </row>
    <row r="250" spans="20:20" x14ac:dyDescent="0.2">
      <c r="T250" s="121"/>
    </row>
    <row r="251" spans="20:20" x14ac:dyDescent="0.2">
      <c r="T251" s="121"/>
    </row>
    <row r="252" spans="20:20" x14ac:dyDescent="0.2">
      <c r="T252" s="121"/>
    </row>
    <row r="253" spans="20:20" x14ac:dyDescent="0.2">
      <c r="T253" s="121"/>
    </row>
    <row r="254" spans="20:20" x14ac:dyDescent="0.2">
      <c r="T254" s="121"/>
    </row>
    <row r="255" spans="20:20" x14ac:dyDescent="0.2">
      <c r="T255" s="121"/>
    </row>
    <row r="256" spans="20:20" x14ac:dyDescent="0.2">
      <c r="T256" s="121"/>
    </row>
    <row r="257" spans="20:20" x14ac:dyDescent="0.2">
      <c r="T257" s="121"/>
    </row>
    <row r="258" spans="20:20" x14ac:dyDescent="0.2">
      <c r="T258" s="121"/>
    </row>
    <row r="259" spans="20:20" x14ac:dyDescent="0.2">
      <c r="T259" s="121"/>
    </row>
    <row r="260" spans="20:20" x14ac:dyDescent="0.2">
      <c r="T260" s="121"/>
    </row>
    <row r="261" spans="20:20" x14ac:dyDescent="0.2">
      <c r="T261" s="121"/>
    </row>
    <row r="262" spans="20:20" x14ac:dyDescent="0.2">
      <c r="T262" s="121"/>
    </row>
    <row r="263" spans="20:20" x14ac:dyDescent="0.2">
      <c r="T263" s="121"/>
    </row>
    <row r="264" spans="20:20" x14ac:dyDescent="0.2">
      <c r="T264" s="121"/>
    </row>
    <row r="265" spans="20:20" x14ac:dyDescent="0.2">
      <c r="T265" s="121"/>
    </row>
    <row r="266" spans="20:20" x14ac:dyDescent="0.2">
      <c r="T266" s="121"/>
    </row>
    <row r="267" spans="20:20" x14ac:dyDescent="0.2">
      <c r="T267" s="121"/>
    </row>
    <row r="268" spans="20:20" x14ac:dyDescent="0.2">
      <c r="T268" s="121"/>
    </row>
    <row r="269" spans="20:20" x14ac:dyDescent="0.2">
      <c r="T269" s="121"/>
    </row>
    <row r="270" spans="20:20" x14ac:dyDescent="0.2">
      <c r="T270" s="121"/>
    </row>
    <row r="271" spans="20:20" x14ac:dyDescent="0.2">
      <c r="T271" s="121"/>
    </row>
    <row r="272" spans="20:20" x14ac:dyDescent="0.2">
      <c r="T272" s="121"/>
    </row>
    <row r="273" spans="20:20" x14ac:dyDescent="0.2">
      <c r="T273" s="121"/>
    </row>
    <row r="274" spans="20:20" x14ac:dyDescent="0.2">
      <c r="T274" s="121"/>
    </row>
    <row r="275" spans="20:20" x14ac:dyDescent="0.2">
      <c r="T275" s="121"/>
    </row>
    <row r="276" spans="20:20" x14ac:dyDescent="0.2">
      <c r="T276" s="121"/>
    </row>
    <row r="277" spans="20:20" x14ac:dyDescent="0.2">
      <c r="T277" s="121"/>
    </row>
    <row r="278" spans="20:20" x14ac:dyDescent="0.2">
      <c r="T278" s="121"/>
    </row>
    <row r="279" spans="20:20" x14ac:dyDescent="0.2">
      <c r="T279" s="121"/>
    </row>
    <row r="280" spans="20:20" x14ac:dyDescent="0.2">
      <c r="T280" s="121"/>
    </row>
    <row r="281" spans="20:20" x14ac:dyDescent="0.2">
      <c r="T281" s="121"/>
    </row>
    <row r="282" spans="20:20" x14ac:dyDescent="0.2">
      <c r="T282" s="121"/>
    </row>
    <row r="283" spans="20:20" x14ac:dyDescent="0.2">
      <c r="T283" s="121"/>
    </row>
    <row r="284" spans="20:20" x14ac:dyDescent="0.2">
      <c r="T284" s="121"/>
    </row>
    <row r="285" spans="20:20" x14ac:dyDescent="0.2">
      <c r="T285" s="121"/>
    </row>
    <row r="286" spans="20:20" x14ac:dyDescent="0.2">
      <c r="T286" s="121"/>
    </row>
    <row r="287" spans="20:20" x14ac:dyDescent="0.2">
      <c r="T287" s="121"/>
    </row>
    <row r="288" spans="20:20" x14ac:dyDescent="0.2">
      <c r="T288" s="121"/>
    </row>
    <row r="289" spans="20:20" x14ac:dyDescent="0.2">
      <c r="T289" s="121"/>
    </row>
    <row r="290" spans="20:20" x14ac:dyDescent="0.2">
      <c r="T290" s="121"/>
    </row>
    <row r="291" spans="20:20" x14ac:dyDescent="0.2">
      <c r="T291" s="121"/>
    </row>
    <row r="292" spans="20:20" x14ac:dyDescent="0.2">
      <c r="T292" s="121"/>
    </row>
    <row r="293" spans="20:20" x14ac:dyDescent="0.2">
      <c r="T293" s="121"/>
    </row>
    <row r="294" spans="20:20" x14ac:dyDescent="0.2">
      <c r="T294" s="121"/>
    </row>
    <row r="295" spans="20:20" x14ac:dyDescent="0.2">
      <c r="T295" s="121"/>
    </row>
    <row r="296" spans="20:20" x14ac:dyDescent="0.2">
      <c r="T296" s="121"/>
    </row>
    <row r="297" spans="20:20" x14ac:dyDescent="0.2">
      <c r="T297" s="121"/>
    </row>
    <row r="298" spans="20:20" x14ac:dyDescent="0.2">
      <c r="T298" s="121"/>
    </row>
    <row r="299" spans="20:20" x14ac:dyDescent="0.2">
      <c r="T299" s="121"/>
    </row>
    <row r="300" spans="20:20" x14ac:dyDescent="0.2">
      <c r="T300" s="121"/>
    </row>
    <row r="301" spans="20:20" x14ac:dyDescent="0.2">
      <c r="T301" s="121"/>
    </row>
    <row r="302" spans="20:20" x14ac:dyDescent="0.2">
      <c r="T302" s="121"/>
    </row>
    <row r="303" spans="20:20" x14ac:dyDescent="0.2">
      <c r="T303" s="121"/>
    </row>
    <row r="304" spans="20:20" x14ac:dyDescent="0.2">
      <c r="T304" s="121"/>
    </row>
    <row r="305" spans="20:20" x14ac:dyDescent="0.2">
      <c r="T305" s="121"/>
    </row>
    <row r="306" spans="20:20" x14ac:dyDescent="0.2">
      <c r="T306" s="121"/>
    </row>
    <row r="307" spans="20:20" x14ac:dyDescent="0.2">
      <c r="T307" s="121"/>
    </row>
    <row r="308" spans="20:20" x14ac:dyDescent="0.2">
      <c r="T308" s="121"/>
    </row>
    <row r="309" spans="20:20" x14ac:dyDescent="0.2">
      <c r="T309" s="121"/>
    </row>
    <row r="310" spans="20:20" x14ac:dyDescent="0.2">
      <c r="T310" s="121"/>
    </row>
    <row r="311" spans="20:20" x14ac:dyDescent="0.2">
      <c r="T311" s="121"/>
    </row>
    <row r="312" spans="20:20" x14ac:dyDescent="0.2">
      <c r="T312" s="121"/>
    </row>
    <row r="313" spans="20:20" x14ac:dyDescent="0.2">
      <c r="T313" s="121"/>
    </row>
    <row r="314" spans="20:20" x14ac:dyDescent="0.2">
      <c r="T314" s="121"/>
    </row>
    <row r="315" spans="20:20" x14ac:dyDescent="0.2">
      <c r="T315" s="121"/>
    </row>
    <row r="316" spans="20:20" x14ac:dyDescent="0.2">
      <c r="T316" s="121"/>
    </row>
    <row r="317" spans="20:20" x14ac:dyDescent="0.2">
      <c r="T317" s="121"/>
    </row>
    <row r="318" spans="20:20" x14ac:dyDescent="0.2">
      <c r="T318" s="121"/>
    </row>
    <row r="319" spans="20:20" x14ac:dyDescent="0.2">
      <c r="T319" s="121"/>
    </row>
    <row r="320" spans="20:20" x14ac:dyDescent="0.2">
      <c r="T320" s="121"/>
    </row>
    <row r="321" spans="20:20" x14ac:dyDescent="0.2">
      <c r="T321" s="121"/>
    </row>
    <row r="322" spans="20:20" x14ac:dyDescent="0.2">
      <c r="T322" s="121"/>
    </row>
    <row r="323" spans="20:20" x14ac:dyDescent="0.2">
      <c r="T323" s="121"/>
    </row>
    <row r="324" spans="20:20" x14ac:dyDescent="0.2">
      <c r="T324" s="121"/>
    </row>
    <row r="325" spans="20:20" x14ac:dyDescent="0.2">
      <c r="T325" s="121"/>
    </row>
    <row r="326" spans="20:20" x14ac:dyDescent="0.2">
      <c r="T326" s="121"/>
    </row>
    <row r="327" spans="20:20" x14ac:dyDescent="0.2">
      <c r="T327" s="121"/>
    </row>
    <row r="328" spans="20:20" x14ac:dyDescent="0.2">
      <c r="T328" s="121"/>
    </row>
    <row r="329" spans="20:20" x14ac:dyDescent="0.2">
      <c r="T329" s="121"/>
    </row>
    <row r="330" spans="20:20" x14ac:dyDescent="0.2">
      <c r="T330" s="121"/>
    </row>
    <row r="331" spans="20:20" x14ac:dyDescent="0.2">
      <c r="T331" s="121"/>
    </row>
    <row r="332" spans="20:20" x14ac:dyDescent="0.2">
      <c r="T332" s="121"/>
    </row>
    <row r="333" spans="20:20" x14ac:dyDescent="0.2">
      <c r="T333" s="121"/>
    </row>
    <row r="334" spans="20:20" x14ac:dyDescent="0.2">
      <c r="T334" s="121"/>
    </row>
    <row r="335" spans="20:20" x14ac:dyDescent="0.2">
      <c r="T335" s="121"/>
    </row>
    <row r="336" spans="20:20" x14ac:dyDescent="0.2">
      <c r="T336" s="121"/>
    </row>
    <row r="337" spans="20:20" x14ac:dyDescent="0.2">
      <c r="T337" s="121"/>
    </row>
    <row r="338" spans="20:20" x14ac:dyDescent="0.2">
      <c r="T338" s="121"/>
    </row>
    <row r="339" spans="20:20" x14ac:dyDescent="0.2">
      <c r="T339" s="121"/>
    </row>
    <row r="340" spans="20:20" x14ac:dyDescent="0.2">
      <c r="T340" s="121"/>
    </row>
    <row r="341" spans="20:20" x14ac:dyDescent="0.2">
      <c r="T341" s="121"/>
    </row>
    <row r="342" spans="20:20" x14ac:dyDescent="0.2">
      <c r="T342" s="121"/>
    </row>
    <row r="343" spans="20:20" x14ac:dyDescent="0.2">
      <c r="T343" s="121"/>
    </row>
    <row r="344" spans="20:20" x14ac:dyDescent="0.2">
      <c r="T344" s="121"/>
    </row>
    <row r="345" spans="20:20" x14ac:dyDescent="0.2">
      <c r="T345" s="121"/>
    </row>
    <row r="346" spans="20:20" x14ac:dyDescent="0.2">
      <c r="T346" s="121"/>
    </row>
    <row r="347" spans="20:20" x14ac:dyDescent="0.2">
      <c r="T347" s="121"/>
    </row>
    <row r="348" spans="20:20" x14ac:dyDescent="0.2">
      <c r="T348" s="121"/>
    </row>
    <row r="349" spans="20:20" x14ac:dyDescent="0.2">
      <c r="T349" s="121"/>
    </row>
    <row r="350" spans="20:20" x14ac:dyDescent="0.2">
      <c r="T350" s="121"/>
    </row>
    <row r="351" spans="20:20" x14ac:dyDescent="0.2">
      <c r="T351" s="121"/>
    </row>
    <row r="352" spans="20:20" x14ac:dyDescent="0.2">
      <c r="T352" s="121"/>
    </row>
    <row r="353" spans="20:20" x14ac:dyDescent="0.2">
      <c r="T353" s="121"/>
    </row>
    <row r="354" spans="20:20" x14ac:dyDescent="0.2">
      <c r="T354" s="121"/>
    </row>
    <row r="355" spans="20:20" x14ac:dyDescent="0.2">
      <c r="T355" s="121"/>
    </row>
    <row r="356" spans="20:20" x14ac:dyDescent="0.2">
      <c r="T356" s="121"/>
    </row>
    <row r="357" spans="20:20" x14ac:dyDescent="0.2">
      <c r="T357" s="121"/>
    </row>
    <row r="358" spans="20:20" x14ac:dyDescent="0.2">
      <c r="T358" s="121"/>
    </row>
    <row r="359" spans="20:20" x14ac:dyDescent="0.2">
      <c r="T359" s="121"/>
    </row>
    <row r="360" spans="20:20" x14ac:dyDescent="0.2">
      <c r="T360" s="121"/>
    </row>
    <row r="361" spans="20:20" x14ac:dyDescent="0.2">
      <c r="T361" s="121"/>
    </row>
    <row r="362" spans="20:20" x14ac:dyDescent="0.2">
      <c r="T362" s="121"/>
    </row>
    <row r="363" spans="20:20" x14ac:dyDescent="0.2">
      <c r="T363" s="121"/>
    </row>
    <row r="364" spans="20:20" x14ac:dyDescent="0.2">
      <c r="T364" s="121"/>
    </row>
    <row r="365" spans="20:20" x14ac:dyDescent="0.2">
      <c r="T365" s="121"/>
    </row>
    <row r="366" spans="20:20" x14ac:dyDescent="0.2">
      <c r="T366" s="121"/>
    </row>
    <row r="367" spans="20:20" x14ac:dyDescent="0.2">
      <c r="T367" s="121"/>
    </row>
    <row r="368" spans="20:20" x14ac:dyDescent="0.2">
      <c r="T368" s="121"/>
    </row>
    <row r="369" spans="20:20" x14ac:dyDescent="0.2">
      <c r="T369" s="121"/>
    </row>
    <row r="370" spans="20:20" x14ac:dyDescent="0.2">
      <c r="T370" s="121"/>
    </row>
    <row r="371" spans="20:20" x14ac:dyDescent="0.2">
      <c r="T371" s="121"/>
    </row>
    <row r="372" spans="20:20" x14ac:dyDescent="0.2">
      <c r="T372" s="121"/>
    </row>
    <row r="373" spans="20:20" x14ac:dyDescent="0.2">
      <c r="T373" s="121"/>
    </row>
    <row r="374" spans="20:20" x14ac:dyDescent="0.2">
      <c r="T374" s="121"/>
    </row>
    <row r="375" spans="20:20" x14ac:dyDescent="0.2">
      <c r="T375" s="121"/>
    </row>
    <row r="376" spans="20:20" x14ac:dyDescent="0.2">
      <c r="T376" s="121"/>
    </row>
    <row r="377" spans="20:20" x14ac:dyDescent="0.2">
      <c r="T377" s="121"/>
    </row>
    <row r="378" spans="20:20" x14ac:dyDescent="0.2">
      <c r="T378" s="121"/>
    </row>
    <row r="379" spans="20:20" x14ac:dyDescent="0.2">
      <c r="T379" s="121"/>
    </row>
    <row r="380" spans="20:20" x14ac:dyDescent="0.2">
      <c r="T380" s="121"/>
    </row>
    <row r="381" spans="20:20" x14ac:dyDescent="0.2">
      <c r="T381" s="121"/>
    </row>
    <row r="382" spans="20:20" x14ac:dyDescent="0.2">
      <c r="T382" s="121"/>
    </row>
    <row r="383" spans="20:20" x14ac:dyDescent="0.2">
      <c r="T383" s="121"/>
    </row>
    <row r="384" spans="20:20" x14ac:dyDescent="0.2">
      <c r="T384" s="121"/>
    </row>
    <row r="385" spans="20:20" x14ac:dyDescent="0.2">
      <c r="T385" s="121"/>
    </row>
    <row r="386" spans="20:20" x14ac:dyDescent="0.2">
      <c r="T386" s="121"/>
    </row>
    <row r="387" spans="20:20" x14ac:dyDescent="0.2">
      <c r="T387" s="121"/>
    </row>
    <row r="388" spans="20:20" x14ac:dyDescent="0.2">
      <c r="T388" s="121"/>
    </row>
    <row r="389" spans="20:20" x14ac:dyDescent="0.2">
      <c r="T389" s="121"/>
    </row>
    <row r="390" spans="20:20" x14ac:dyDescent="0.2">
      <c r="T390" s="121"/>
    </row>
    <row r="391" spans="20:20" x14ac:dyDescent="0.2">
      <c r="T391" s="121"/>
    </row>
    <row r="392" spans="20:20" x14ac:dyDescent="0.2">
      <c r="T392" s="121"/>
    </row>
    <row r="393" spans="20:20" x14ac:dyDescent="0.2">
      <c r="T393" s="121"/>
    </row>
    <row r="394" spans="20:20" x14ac:dyDescent="0.2">
      <c r="T394" s="121"/>
    </row>
    <row r="395" spans="20:20" x14ac:dyDescent="0.2">
      <c r="T395" s="121"/>
    </row>
    <row r="396" spans="20:20" x14ac:dyDescent="0.2">
      <c r="T396" s="121"/>
    </row>
    <row r="397" spans="20:20" x14ac:dyDescent="0.2">
      <c r="T397" s="121"/>
    </row>
    <row r="398" spans="20:20" x14ac:dyDescent="0.2">
      <c r="T398" s="121"/>
    </row>
    <row r="399" spans="20:20" x14ac:dyDescent="0.2">
      <c r="T399" s="121"/>
    </row>
    <row r="400" spans="20:20" x14ac:dyDescent="0.2">
      <c r="T400" s="121"/>
    </row>
    <row r="401" spans="20:20" x14ac:dyDescent="0.2">
      <c r="T401" s="121"/>
    </row>
    <row r="402" spans="20:20" x14ac:dyDescent="0.2">
      <c r="T402" s="121"/>
    </row>
    <row r="403" spans="20:20" x14ac:dyDescent="0.2">
      <c r="T403" s="121"/>
    </row>
    <row r="404" spans="20:20" x14ac:dyDescent="0.2">
      <c r="T404" s="121"/>
    </row>
    <row r="405" spans="20:20" x14ac:dyDescent="0.2">
      <c r="T405" s="121"/>
    </row>
    <row r="406" spans="20:20" x14ac:dyDescent="0.2">
      <c r="T406" s="121"/>
    </row>
    <row r="407" spans="20:20" x14ac:dyDescent="0.2">
      <c r="T407" s="121"/>
    </row>
    <row r="408" spans="20:20" x14ac:dyDescent="0.2">
      <c r="T408" s="121"/>
    </row>
    <row r="409" spans="20:20" x14ac:dyDescent="0.2">
      <c r="T409" s="121"/>
    </row>
    <row r="410" spans="20:20" x14ac:dyDescent="0.2">
      <c r="T410" s="121"/>
    </row>
    <row r="411" spans="20:20" x14ac:dyDescent="0.2">
      <c r="T411" s="121"/>
    </row>
    <row r="412" spans="20:20" x14ac:dyDescent="0.2">
      <c r="T412" s="121"/>
    </row>
    <row r="413" spans="20:20" x14ac:dyDescent="0.2">
      <c r="T413" s="121"/>
    </row>
    <row r="414" spans="20:20" x14ac:dyDescent="0.2">
      <c r="T414" s="121"/>
    </row>
    <row r="415" spans="20:20" x14ac:dyDescent="0.2">
      <c r="T415" s="121"/>
    </row>
    <row r="416" spans="20:20" x14ac:dyDescent="0.2">
      <c r="T416" s="121"/>
    </row>
    <row r="417" spans="20:20" x14ac:dyDescent="0.2">
      <c r="T417" s="121"/>
    </row>
    <row r="418" spans="20:20" x14ac:dyDescent="0.2">
      <c r="T418" s="121"/>
    </row>
    <row r="419" spans="20:20" x14ac:dyDescent="0.2">
      <c r="T419" s="121"/>
    </row>
    <row r="420" spans="20:20" x14ac:dyDescent="0.2">
      <c r="T420" s="121"/>
    </row>
    <row r="421" spans="20:20" x14ac:dyDescent="0.2">
      <c r="T421" s="121"/>
    </row>
    <row r="422" spans="20:20" x14ac:dyDescent="0.2">
      <c r="T422" s="121"/>
    </row>
    <row r="423" spans="20:20" x14ac:dyDescent="0.2">
      <c r="T423" s="121"/>
    </row>
    <row r="424" spans="20:20" x14ac:dyDescent="0.2">
      <c r="T424" s="121"/>
    </row>
    <row r="425" spans="20:20" x14ac:dyDescent="0.2">
      <c r="T425" s="121"/>
    </row>
    <row r="426" spans="20:20" x14ac:dyDescent="0.2">
      <c r="T426" s="121"/>
    </row>
    <row r="427" spans="20:20" x14ac:dyDescent="0.2">
      <c r="T427" s="121"/>
    </row>
    <row r="428" spans="20:20" x14ac:dyDescent="0.2">
      <c r="T428" s="121"/>
    </row>
    <row r="429" spans="20:20" x14ac:dyDescent="0.2">
      <c r="T429" s="121"/>
    </row>
    <row r="430" spans="20:20" x14ac:dyDescent="0.2">
      <c r="T430" s="121"/>
    </row>
    <row r="431" spans="20:20" x14ac:dyDescent="0.2">
      <c r="T431" s="121"/>
    </row>
    <row r="432" spans="20:20" x14ac:dyDescent="0.2">
      <c r="T432" s="121"/>
    </row>
    <row r="433" spans="20:20" x14ac:dyDescent="0.2">
      <c r="T433" s="121"/>
    </row>
    <row r="434" spans="20:20" x14ac:dyDescent="0.2">
      <c r="T434" s="121"/>
    </row>
    <row r="435" spans="20:20" x14ac:dyDescent="0.2">
      <c r="T435" s="121"/>
    </row>
    <row r="436" spans="20:20" x14ac:dyDescent="0.2">
      <c r="T436" s="121"/>
    </row>
    <row r="437" spans="20:20" x14ac:dyDescent="0.2">
      <c r="T437" s="121"/>
    </row>
    <row r="438" spans="20:20" x14ac:dyDescent="0.2">
      <c r="T438" s="121"/>
    </row>
    <row r="439" spans="20:20" x14ac:dyDescent="0.2">
      <c r="T439" s="121"/>
    </row>
    <row r="440" spans="20:20" x14ac:dyDescent="0.2">
      <c r="T440" s="121"/>
    </row>
    <row r="441" spans="20:20" x14ac:dyDescent="0.2">
      <c r="T441" s="121"/>
    </row>
    <row r="442" spans="20:20" x14ac:dyDescent="0.2">
      <c r="T442" s="121"/>
    </row>
    <row r="443" spans="20:20" x14ac:dyDescent="0.2">
      <c r="T443" s="121"/>
    </row>
    <row r="444" spans="20:20" x14ac:dyDescent="0.2">
      <c r="T444" s="121"/>
    </row>
    <row r="445" spans="20:20" x14ac:dyDescent="0.2">
      <c r="T445" s="121"/>
    </row>
    <row r="446" spans="20:20" x14ac:dyDescent="0.2">
      <c r="T446" s="121"/>
    </row>
    <row r="447" spans="20:20" x14ac:dyDescent="0.2">
      <c r="T447" s="121"/>
    </row>
    <row r="448" spans="20:20" x14ac:dyDescent="0.2">
      <c r="T448" s="121"/>
    </row>
    <row r="449" spans="20:20" x14ac:dyDescent="0.2">
      <c r="T449" s="121"/>
    </row>
    <row r="450" spans="20:20" x14ac:dyDescent="0.2">
      <c r="T450" s="121"/>
    </row>
    <row r="451" spans="20:20" x14ac:dyDescent="0.2">
      <c r="T451" s="121"/>
    </row>
    <row r="452" spans="20:20" x14ac:dyDescent="0.2">
      <c r="T452" s="121"/>
    </row>
    <row r="453" spans="20:20" x14ac:dyDescent="0.2">
      <c r="T453" s="121"/>
    </row>
    <row r="454" spans="20:20" x14ac:dyDescent="0.2">
      <c r="T454" s="121"/>
    </row>
    <row r="455" spans="20:20" x14ac:dyDescent="0.2">
      <c r="T455" s="121"/>
    </row>
    <row r="456" spans="20:20" x14ac:dyDescent="0.2">
      <c r="T456" s="121"/>
    </row>
    <row r="457" spans="20:20" x14ac:dyDescent="0.2">
      <c r="T457" s="121"/>
    </row>
    <row r="458" spans="20:20" x14ac:dyDescent="0.2">
      <c r="T458" s="121"/>
    </row>
    <row r="459" spans="20:20" x14ac:dyDescent="0.2">
      <c r="T459" s="121"/>
    </row>
    <row r="460" spans="20:20" x14ac:dyDescent="0.2">
      <c r="T460" s="121"/>
    </row>
    <row r="461" spans="20:20" x14ac:dyDescent="0.2">
      <c r="T461" s="121"/>
    </row>
    <row r="462" spans="20:20" x14ac:dyDescent="0.2">
      <c r="T462" s="121"/>
    </row>
    <row r="463" spans="20:20" x14ac:dyDescent="0.2">
      <c r="T463" s="121"/>
    </row>
    <row r="464" spans="20:20" x14ac:dyDescent="0.2">
      <c r="T464" s="121"/>
    </row>
    <row r="465" spans="20:20" x14ac:dyDescent="0.2">
      <c r="T465" s="121"/>
    </row>
    <row r="466" spans="20:20" x14ac:dyDescent="0.2">
      <c r="T466" s="121"/>
    </row>
    <row r="467" spans="20:20" x14ac:dyDescent="0.2">
      <c r="T467" s="121"/>
    </row>
    <row r="468" spans="20:20" x14ac:dyDescent="0.2">
      <c r="T468" s="121"/>
    </row>
    <row r="469" spans="20:20" x14ac:dyDescent="0.2">
      <c r="T469" s="121"/>
    </row>
    <row r="470" spans="20:20" x14ac:dyDescent="0.2">
      <c r="T470" s="121"/>
    </row>
    <row r="471" spans="20:20" x14ac:dyDescent="0.2">
      <c r="T471" s="121"/>
    </row>
    <row r="472" spans="20:20" x14ac:dyDescent="0.2">
      <c r="T472" s="121"/>
    </row>
    <row r="473" spans="20:20" x14ac:dyDescent="0.2">
      <c r="T473" s="121"/>
    </row>
    <row r="474" spans="20:20" x14ac:dyDescent="0.2">
      <c r="T474" s="121"/>
    </row>
    <row r="475" spans="20:20" x14ac:dyDescent="0.2">
      <c r="T475" s="121"/>
    </row>
    <row r="476" spans="20:20" x14ac:dyDescent="0.2">
      <c r="T476" s="121"/>
    </row>
    <row r="477" spans="20:20" x14ac:dyDescent="0.2">
      <c r="T477" s="121"/>
    </row>
    <row r="478" spans="20:20" x14ac:dyDescent="0.2">
      <c r="T478" s="121"/>
    </row>
    <row r="479" spans="20:20" x14ac:dyDescent="0.2">
      <c r="T479" s="121"/>
    </row>
    <row r="480" spans="20:20" x14ac:dyDescent="0.2">
      <c r="T480" s="121"/>
    </row>
    <row r="481" spans="20:20" x14ac:dyDescent="0.2">
      <c r="T481" s="121"/>
    </row>
    <row r="482" spans="20:20" x14ac:dyDescent="0.2">
      <c r="T482" s="121"/>
    </row>
    <row r="483" spans="20:20" x14ac:dyDescent="0.2">
      <c r="T483" s="121"/>
    </row>
    <row r="484" spans="20:20" x14ac:dyDescent="0.2">
      <c r="T484" s="121"/>
    </row>
    <row r="485" spans="20:20" x14ac:dyDescent="0.2">
      <c r="T485" s="121"/>
    </row>
    <row r="486" spans="20:20" x14ac:dyDescent="0.2">
      <c r="T486" s="121"/>
    </row>
    <row r="487" spans="20:20" x14ac:dyDescent="0.2">
      <c r="T487" s="121"/>
    </row>
    <row r="488" spans="20:20" x14ac:dyDescent="0.2">
      <c r="T488" s="121"/>
    </row>
    <row r="489" spans="20:20" x14ac:dyDescent="0.2">
      <c r="T489" s="121"/>
    </row>
    <row r="490" spans="20:20" x14ac:dyDescent="0.2">
      <c r="T490" s="121"/>
    </row>
    <row r="491" spans="20:20" x14ac:dyDescent="0.2">
      <c r="T491" s="121"/>
    </row>
    <row r="492" spans="20:20" x14ac:dyDescent="0.2">
      <c r="T492" s="121"/>
    </row>
    <row r="493" spans="20:20" x14ac:dyDescent="0.2">
      <c r="T493" s="121"/>
    </row>
    <row r="494" spans="20:20" x14ac:dyDescent="0.2">
      <c r="T494" s="121"/>
    </row>
    <row r="495" spans="20:20" x14ac:dyDescent="0.2">
      <c r="T495" s="121"/>
    </row>
    <row r="496" spans="20:20" x14ac:dyDescent="0.2">
      <c r="T496" s="121"/>
    </row>
    <row r="497" spans="20:20" x14ac:dyDescent="0.2">
      <c r="T497" s="121"/>
    </row>
    <row r="498" spans="20:20" x14ac:dyDescent="0.2">
      <c r="T498" s="121"/>
    </row>
    <row r="499" spans="20:20" x14ac:dyDescent="0.2">
      <c r="T499" s="121"/>
    </row>
    <row r="500" spans="20:20" x14ac:dyDescent="0.2">
      <c r="T500" s="121"/>
    </row>
    <row r="501" spans="20:20" x14ac:dyDescent="0.2">
      <c r="T501" s="121"/>
    </row>
    <row r="502" spans="20:20" x14ac:dyDescent="0.2">
      <c r="T502" s="121"/>
    </row>
    <row r="503" spans="20:20" x14ac:dyDescent="0.2">
      <c r="T503" s="121"/>
    </row>
    <row r="504" spans="20:20" x14ac:dyDescent="0.2">
      <c r="T504" s="121"/>
    </row>
    <row r="505" spans="20:20" x14ac:dyDescent="0.2">
      <c r="T505" s="121"/>
    </row>
    <row r="506" spans="20:20" x14ac:dyDescent="0.2">
      <c r="T506" s="121"/>
    </row>
    <row r="507" spans="20:20" x14ac:dyDescent="0.2">
      <c r="T507" s="121"/>
    </row>
    <row r="508" spans="20:20" x14ac:dyDescent="0.2">
      <c r="T508" s="121"/>
    </row>
    <row r="509" spans="20:20" x14ac:dyDescent="0.2">
      <c r="T509" s="121"/>
    </row>
    <row r="510" spans="20:20" x14ac:dyDescent="0.2">
      <c r="T510" s="121"/>
    </row>
    <row r="511" spans="20:20" x14ac:dyDescent="0.2">
      <c r="T511" s="121"/>
    </row>
    <row r="512" spans="20:20" x14ac:dyDescent="0.2">
      <c r="T512" s="121"/>
    </row>
    <row r="513" spans="20:20" x14ac:dyDescent="0.2">
      <c r="T513" s="121"/>
    </row>
    <row r="514" spans="20:20" x14ac:dyDescent="0.2">
      <c r="T514" s="121"/>
    </row>
    <row r="515" spans="20:20" x14ac:dyDescent="0.2">
      <c r="T515" s="121"/>
    </row>
    <row r="516" spans="20:20" x14ac:dyDescent="0.2">
      <c r="T516" s="121"/>
    </row>
    <row r="517" spans="20:20" x14ac:dyDescent="0.2">
      <c r="T517" s="121"/>
    </row>
    <row r="518" spans="20:20" x14ac:dyDescent="0.2">
      <c r="T518" s="121"/>
    </row>
    <row r="519" spans="20:20" x14ac:dyDescent="0.2">
      <c r="T519" s="121"/>
    </row>
    <row r="520" spans="20:20" x14ac:dyDescent="0.2">
      <c r="T520" s="121"/>
    </row>
    <row r="521" spans="20:20" x14ac:dyDescent="0.2">
      <c r="T521" s="121"/>
    </row>
    <row r="522" spans="20:20" x14ac:dyDescent="0.2">
      <c r="T522" s="121"/>
    </row>
    <row r="523" spans="20:20" x14ac:dyDescent="0.2">
      <c r="T523" s="121"/>
    </row>
    <row r="524" spans="20:20" x14ac:dyDescent="0.2">
      <c r="T524" s="121"/>
    </row>
    <row r="525" spans="20:20" x14ac:dyDescent="0.2">
      <c r="T525" s="121"/>
    </row>
    <row r="526" spans="20:20" x14ac:dyDescent="0.2">
      <c r="T526" s="121"/>
    </row>
    <row r="527" spans="20:20" x14ac:dyDescent="0.2">
      <c r="T527" s="121"/>
    </row>
    <row r="528" spans="20:20" x14ac:dyDescent="0.2">
      <c r="T528" s="121"/>
    </row>
    <row r="529" spans="20:20" x14ac:dyDescent="0.2">
      <c r="T529" s="121"/>
    </row>
    <row r="530" spans="20:20" x14ac:dyDescent="0.2">
      <c r="T530" s="121"/>
    </row>
    <row r="531" spans="20:20" x14ac:dyDescent="0.2">
      <c r="T531" s="121"/>
    </row>
    <row r="532" spans="20:20" x14ac:dyDescent="0.2">
      <c r="T532" s="121"/>
    </row>
    <row r="533" spans="20:20" x14ac:dyDescent="0.2">
      <c r="T533" s="121"/>
    </row>
    <row r="534" spans="20:20" x14ac:dyDescent="0.2">
      <c r="T534" s="121"/>
    </row>
    <row r="535" spans="20:20" x14ac:dyDescent="0.2">
      <c r="T535" s="121"/>
    </row>
    <row r="536" spans="20:20" x14ac:dyDescent="0.2">
      <c r="T536" s="121"/>
    </row>
    <row r="537" spans="20:20" x14ac:dyDescent="0.2">
      <c r="T537" s="121"/>
    </row>
    <row r="538" spans="20:20" x14ac:dyDescent="0.2">
      <c r="T538" s="121"/>
    </row>
    <row r="539" spans="20:20" x14ac:dyDescent="0.2">
      <c r="T539" s="121"/>
    </row>
    <row r="540" spans="20:20" x14ac:dyDescent="0.2">
      <c r="T540" s="121"/>
    </row>
    <row r="541" spans="20:20" x14ac:dyDescent="0.2">
      <c r="T541" s="121"/>
    </row>
    <row r="542" spans="20:20" x14ac:dyDescent="0.2">
      <c r="T542" s="121"/>
    </row>
    <row r="543" spans="20:20" x14ac:dyDescent="0.2">
      <c r="T543" s="121"/>
    </row>
    <row r="544" spans="20:20" x14ac:dyDescent="0.2">
      <c r="T544" s="121"/>
    </row>
    <row r="545" spans="20:20" x14ac:dyDescent="0.2">
      <c r="T545" s="121"/>
    </row>
    <row r="546" spans="20:20" x14ac:dyDescent="0.2">
      <c r="T546" s="121"/>
    </row>
    <row r="547" spans="20:20" x14ac:dyDescent="0.2">
      <c r="T547" s="121"/>
    </row>
    <row r="548" spans="20:20" x14ac:dyDescent="0.2">
      <c r="T548" s="121"/>
    </row>
    <row r="549" spans="20:20" x14ac:dyDescent="0.2">
      <c r="T549" s="121"/>
    </row>
    <row r="550" spans="20:20" x14ac:dyDescent="0.2">
      <c r="T550" s="121"/>
    </row>
    <row r="551" spans="20:20" x14ac:dyDescent="0.2">
      <c r="T551" s="121"/>
    </row>
    <row r="552" spans="20:20" x14ac:dyDescent="0.2">
      <c r="T552" s="121"/>
    </row>
    <row r="553" spans="20:20" x14ac:dyDescent="0.2">
      <c r="T553" s="121"/>
    </row>
    <row r="554" spans="20:20" x14ac:dyDescent="0.2">
      <c r="T554" s="121"/>
    </row>
    <row r="555" spans="20:20" x14ac:dyDescent="0.2">
      <c r="T555" s="121"/>
    </row>
    <row r="556" spans="20:20" x14ac:dyDescent="0.2">
      <c r="T556" s="121"/>
    </row>
    <row r="557" spans="20:20" x14ac:dyDescent="0.2">
      <c r="T557" s="121"/>
    </row>
    <row r="558" spans="20:20" x14ac:dyDescent="0.2">
      <c r="T558" s="121"/>
    </row>
    <row r="559" spans="20:20" x14ac:dyDescent="0.2">
      <c r="T559" s="121"/>
    </row>
    <row r="560" spans="20:20" x14ac:dyDescent="0.2">
      <c r="T560" s="121"/>
    </row>
    <row r="561" spans="20:20" x14ac:dyDescent="0.2">
      <c r="T561" s="121"/>
    </row>
    <row r="562" spans="20:20" x14ac:dyDescent="0.2">
      <c r="T562" s="121"/>
    </row>
    <row r="563" spans="20:20" x14ac:dyDescent="0.2">
      <c r="T563" s="121"/>
    </row>
    <row r="564" spans="20:20" x14ac:dyDescent="0.2">
      <c r="T564" s="121"/>
    </row>
    <row r="565" spans="20:20" x14ac:dyDescent="0.2">
      <c r="T565" s="121"/>
    </row>
    <row r="566" spans="20:20" x14ac:dyDescent="0.2">
      <c r="T566" s="121"/>
    </row>
    <row r="567" spans="20:20" x14ac:dyDescent="0.2">
      <c r="T567" s="121"/>
    </row>
    <row r="568" spans="20:20" x14ac:dyDescent="0.2">
      <c r="T568" s="121"/>
    </row>
    <row r="569" spans="20:20" x14ac:dyDescent="0.2">
      <c r="T569" s="121"/>
    </row>
    <row r="570" spans="20:20" x14ac:dyDescent="0.2">
      <c r="T570" s="121"/>
    </row>
    <row r="571" spans="20:20" x14ac:dyDescent="0.2">
      <c r="T571" s="121"/>
    </row>
    <row r="572" spans="20:20" x14ac:dyDescent="0.2">
      <c r="T572" s="121"/>
    </row>
    <row r="573" spans="20:20" x14ac:dyDescent="0.2">
      <c r="T573" s="121"/>
    </row>
    <row r="574" spans="20:20" x14ac:dyDescent="0.2">
      <c r="T574" s="121"/>
    </row>
    <row r="575" spans="20:20" x14ac:dyDescent="0.2">
      <c r="T575" s="121"/>
    </row>
    <row r="576" spans="20:20" x14ac:dyDescent="0.2">
      <c r="T576" s="121"/>
    </row>
    <row r="577" spans="20:20" x14ac:dyDescent="0.2">
      <c r="T577" s="121"/>
    </row>
    <row r="578" spans="20:20" x14ac:dyDescent="0.2">
      <c r="T578" s="121"/>
    </row>
    <row r="579" spans="20:20" x14ac:dyDescent="0.2">
      <c r="T579" s="121"/>
    </row>
    <row r="580" spans="20:20" x14ac:dyDescent="0.2">
      <c r="T580" s="121"/>
    </row>
    <row r="581" spans="20:20" x14ac:dyDescent="0.2">
      <c r="T581" s="121"/>
    </row>
    <row r="582" spans="20:20" x14ac:dyDescent="0.2">
      <c r="T582" s="121"/>
    </row>
    <row r="583" spans="20:20" x14ac:dyDescent="0.2">
      <c r="T583" s="121"/>
    </row>
    <row r="584" spans="20:20" x14ac:dyDescent="0.2">
      <c r="T584" s="121"/>
    </row>
    <row r="585" spans="20:20" x14ac:dyDescent="0.2">
      <c r="T585" s="121"/>
    </row>
    <row r="586" spans="20:20" x14ac:dyDescent="0.2">
      <c r="T586" s="121"/>
    </row>
    <row r="587" spans="20:20" x14ac:dyDescent="0.2">
      <c r="T587" s="121"/>
    </row>
    <row r="588" spans="20:20" x14ac:dyDescent="0.2">
      <c r="T588" s="121"/>
    </row>
    <row r="589" spans="20:20" x14ac:dyDescent="0.2">
      <c r="T589" s="121"/>
    </row>
    <row r="590" spans="20:20" x14ac:dyDescent="0.2">
      <c r="T590" s="121"/>
    </row>
    <row r="591" spans="20:20" x14ac:dyDescent="0.2">
      <c r="T591" s="121"/>
    </row>
    <row r="592" spans="20:20" x14ac:dyDescent="0.2">
      <c r="T592" s="121"/>
    </row>
    <row r="593" spans="20:20" x14ac:dyDescent="0.2">
      <c r="T593" s="121"/>
    </row>
    <row r="594" spans="20:20" x14ac:dyDescent="0.2">
      <c r="T594" s="121"/>
    </row>
    <row r="595" spans="20:20" x14ac:dyDescent="0.2">
      <c r="T595" s="121"/>
    </row>
    <row r="596" spans="20:20" x14ac:dyDescent="0.2">
      <c r="T596" s="121"/>
    </row>
    <row r="597" spans="20:20" x14ac:dyDescent="0.2">
      <c r="T597" s="121"/>
    </row>
    <row r="598" spans="20:20" x14ac:dyDescent="0.2">
      <c r="T598" s="121"/>
    </row>
    <row r="599" spans="20:20" x14ac:dyDescent="0.2">
      <c r="T599" s="121"/>
    </row>
    <row r="600" spans="20:20" x14ac:dyDescent="0.2">
      <c r="T600" s="121"/>
    </row>
    <row r="601" spans="20:20" x14ac:dyDescent="0.2">
      <c r="T601" s="121"/>
    </row>
    <row r="602" spans="20:20" x14ac:dyDescent="0.2">
      <c r="T602" s="121"/>
    </row>
    <row r="603" spans="20:20" x14ac:dyDescent="0.2">
      <c r="T603" s="121"/>
    </row>
    <row r="604" spans="20:20" x14ac:dyDescent="0.2">
      <c r="T604" s="121"/>
    </row>
    <row r="605" spans="20:20" x14ac:dyDescent="0.2">
      <c r="T605" s="121"/>
    </row>
    <row r="606" spans="20:20" x14ac:dyDescent="0.2">
      <c r="T606" s="121"/>
    </row>
    <row r="607" spans="20:20" x14ac:dyDescent="0.2">
      <c r="T607" s="121"/>
    </row>
    <row r="608" spans="20:20" x14ac:dyDescent="0.2">
      <c r="T608" s="121"/>
    </row>
    <row r="609" spans="20:20" x14ac:dyDescent="0.2">
      <c r="T609" s="121"/>
    </row>
    <row r="610" spans="20:20" x14ac:dyDescent="0.2">
      <c r="T610" s="121"/>
    </row>
    <row r="611" spans="20:20" x14ac:dyDescent="0.2">
      <c r="T611" s="121"/>
    </row>
    <row r="612" spans="20:20" x14ac:dyDescent="0.2">
      <c r="T612" s="121"/>
    </row>
    <row r="613" spans="20:20" x14ac:dyDescent="0.2">
      <c r="T613" s="121"/>
    </row>
    <row r="614" spans="20:20" x14ac:dyDescent="0.2">
      <c r="T614" s="121"/>
    </row>
    <row r="615" spans="20:20" x14ac:dyDescent="0.2">
      <c r="T615" s="121"/>
    </row>
    <row r="616" spans="20:20" x14ac:dyDescent="0.2">
      <c r="T616" s="121"/>
    </row>
    <row r="617" spans="20:20" x14ac:dyDescent="0.2">
      <c r="T617" s="121"/>
    </row>
    <row r="618" spans="20:20" x14ac:dyDescent="0.2">
      <c r="T618" s="121"/>
    </row>
    <row r="619" spans="20:20" x14ac:dyDescent="0.2">
      <c r="T619" s="121"/>
    </row>
    <row r="620" spans="20:20" x14ac:dyDescent="0.2">
      <c r="T620" s="121"/>
    </row>
    <row r="621" spans="20:20" x14ac:dyDescent="0.2">
      <c r="T621" s="121"/>
    </row>
    <row r="622" spans="20:20" x14ac:dyDescent="0.2">
      <c r="T622" s="121"/>
    </row>
    <row r="623" spans="20:20" x14ac:dyDescent="0.2">
      <c r="T623" s="121"/>
    </row>
    <row r="624" spans="20:20" x14ac:dyDescent="0.2">
      <c r="T624" s="121"/>
    </row>
    <row r="625" spans="20:20" x14ac:dyDescent="0.2">
      <c r="T625" s="121"/>
    </row>
    <row r="626" spans="20:20" x14ac:dyDescent="0.2">
      <c r="T626" s="121"/>
    </row>
    <row r="627" spans="20:20" x14ac:dyDescent="0.2">
      <c r="T627" s="121"/>
    </row>
    <row r="628" spans="20:20" x14ac:dyDescent="0.2">
      <c r="T628" s="121"/>
    </row>
    <row r="629" spans="20:20" x14ac:dyDescent="0.2">
      <c r="T629" s="121"/>
    </row>
    <row r="630" spans="20:20" x14ac:dyDescent="0.2">
      <c r="T630" s="121"/>
    </row>
    <row r="631" spans="20:20" x14ac:dyDescent="0.2">
      <c r="T631" s="121"/>
    </row>
    <row r="632" spans="20:20" x14ac:dyDescent="0.2">
      <c r="T632" s="121"/>
    </row>
    <row r="633" spans="20:20" x14ac:dyDescent="0.2">
      <c r="T633" s="121"/>
    </row>
    <row r="634" spans="20:20" x14ac:dyDescent="0.2">
      <c r="T634" s="121"/>
    </row>
    <row r="635" spans="20:20" x14ac:dyDescent="0.2">
      <c r="T635" s="121"/>
    </row>
    <row r="636" spans="20:20" x14ac:dyDescent="0.2">
      <c r="T636" s="121"/>
    </row>
    <row r="637" spans="20:20" x14ac:dyDescent="0.2">
      <c r="T637" s="121"/>
    </row>
    <row r="638" spans="20:20" x14ac:dyDescent="0.2">
      <c r="T638" s="121"/>
    </row>
    <row r="639" spans="20:20" x14ac:dyDescent="0.2">
      <c r="T639" s="121"/>
    </row>
    <row r="640" spans="20:20" x14ac:dyDescent="0.2">
      <c r="T640" s="121"/>
    </row>
    <row r="641" spans="20:20" x14ac:dyDescent="0.2">
      <c r="T641" s="121"/>
    </row>
    <row r="642" spans="20:20" x14ac:dyDescent="0.2">
      <c r="T642" s="121"/>
    </row>
    <row r="643" spans="20:20" x14ac:dyDescent="0.2">
      <c r="T643" s="121"/>
    </row>
    <row r="644" spans="20:20" x14ac:dyDescent="0.2">
      <c r="T644" s="121"/>
    </row>
    <row r="645" spans="20:20" x14ac:dyDescent="0.2">
      <c r="T645" s="121"/>
    </row>
    <row r="646" spans="20:20" x14ac:dyDescent="0.2">
      <c r="T646" s="121"/>
    </row>
    <row r="647" spans="20:20" x14ac:dyDescent="0.2">
      <c r="T647" s="121"/>
    </row>
    <row r="648" spans="20:20" x14ac:dyDescent="0.2">
      <c r="T648" s="121"/>
    </row>
    <row r="649" spans="20:20" x14ac:dyDescent="0.2">
      <c r="T649" s="121"/>
    </row>
    <row r="650" spans="20:20" x14ac:dyDescent="0.2">
      <c r="T650" s="121"/>
    </row>
    <row r="651" spans="20:20" x14ac:dyDescent="0.2">
      <c r="T651" s="121"/>
    </row>
    <row r="652" spans="20:20" x14ac:dyDescent="0.2">
      <c r="T652" s="121"/>
    </row>
    <row r="653" spans="20:20" x14ac:dyDescent="0.2">
      <c r="T653" s="121"/>
    </row>
    <row r="654" spans="20:20" x14ac:dyDescent="0.2">
      <c r="T654" s="121"/>
    </row>
    <row r="655" spans="20:20" x14ac:dyDescent="0.2">
      <c r="T655" s="121"/>
    </row>
    <row r="656" spans="20:20" x14ac:dyDescent="0.2">
      <c r="T656" s="121"/>
    </row>
    <row r="657" spans="20:20" x14ac:dyDescent="0.2">
      <c r="T657" s="121"/>
    </row>
    <row r="658" spans="20:20" x14ac:dyDescent="0.2">
      <c r="T658" s="121"/>
    </row>
    <row r="659" spans="20:20" x14ac:dyDescent="0.2">
      <c r="T659" s="121"/>
    </row>
    <row r="660" spans="20:20" x14ac:dyDescent="0.2">
      <c r="T660" s="121"/>
    </row>
    <row r="661" spans="20:20" x14ac:dyDescent="0.2">
      <c r="T661" s="121"/>
    </row>
    <row r="662" spans="20:20" x14ac:dyDescent="0.2">
      <c r="T662" s="121"/>
    </row>
    <row r="663" spans="20:20" x14ac:dyDescent="0.2">
      <c r="T663" s="121"/>
    </row>
    <row r="664" spans="20:20" x14ac:dyDescent="0.2">
      <c r="T664" s="121"/>
    </row>
    <row r="665" spans="20:20" x14ac:dyDescent="0.2">
      <c r="T665" s="121"/>
    </row>
    <row r="666" spans="20:20" x14ac:dyDescent="0.2">
      <c r="T666" s="121"/>
    </row>
    <row r="667" spans="20:20" x14ac:dyDescent="0.2">
      <c r="T667" s="121"/>
    </row>
    <row r="668" spans="20:20" x14ac:dyDescent="0.2">
      <c r="T668" s="121"/>
    </row>
    <row r="669" spans="20:20" x14ac:dyDescent="0.2">
      <c r="T669" s="121"/>
    </row>
    <row r="670" spans="20:20" x14ac:dyDescent="0.2">
      <c r="T670" s="121"/>
    </row>
    <row r="671" spans="20:20" x14ac:dyDescent="0.2">
      <c r="T671" s="121"/>
    </row>
    <row r="672" spans="20:20" x14ac:dyDescent="0.2">
      <c r="T672" s="121"/>
    </row>
    <row r="673" spans="20:20" x14ac:dyDescent="0.2">
      <c r="T673" s="121"/>
    </row>
    <row r="674" spans="20:20" x14ac:dyDescent="0.2">
      <c r="T674" s="121"/>
    </row>
    <row r="675" spans="20:20" x14ac:dyDescent="0.2">
      <c r="T675" s="121"/>
    </row>
    <row r="676" spans="20:20" x14ac:dyDescent="0.2">
      <c r="T676" s="121"/>
    </row>
    <row r="677" spans="20:20" x14ac:dyDescent="0.2">
      <c r="T677" s="121"/>
    </row>
    <row r="678" spans="20:20" x14ac:dyDescent="0.2">
      <c r="T678" s="121"/>
    </row>
    <row r="679" spans="20:20" x14ac:dyDescent="0.2">
      <c r="T679" s="121"/>
    </row>
    <row r="680" spans="20:20" x14ac:dyDescent="0.2">
      <c r="T680" s="121"/>
    </row>
    <row r="681" spans="20:20" x14ac:dyDescent="0.2">
      <c r="T681" s="121"/>
    </row>
    <row r="682" spans="20:20" x14ac:dyDescent="0.2">
      <c r="T682" s="121"/>
    </row>
    <row r="683" spans="20:20" x14ac:dyDescent="0.2">
      <c r="T683" s="121"/>
    </row>
    <row r="684" spans="20:20" x14ac:dyDescent="0.2">
      <c r="T684" s="121"/>
    </row>
    <row r="685" spans="20:20" x14ac:dyDescent="0.2">
      <c r="T685" s="121"/>
    </row>
    <row r="686" spans="20:20" x14ac:dyDescent="0.2">
      <c r="T686" s="121"/>
    </row>
    <row r="687" spans="20:20" x14ac:dyDescent="0.2">
      <c r="T687" s="121"/>
    </row>
    <row r="688" spans="20:20" x14ac:dyDescent="0.2">
      <c r="T688" s="121"/>
    </row>
    <row r="689" spans="20:20" x14ac:dyDescent="0.2">
      <c r="T689" s="121"/>
    </row>
    <row r="690" spans="20:20" x14ac:dyDescent="0.2">
      <c r="T690" s="121"/>
    </row>
    <row r="691" spans="20:20" x14ac:dyDescent="0.2">
      <c r="T691" s="121"/>
    </row>
    <row r="692" spans="20:20" x14ac:dyDescent="0.2">
      <c r="T692" s="121"/>
    </row>
    <row r="693" spans="20:20" x14ac:dyDescent="0.2">
      <c r="T693" s="121"/>
    </row>
    <row r="694" spans="20:20" x14ac:dyDescent="0.2">
      <c r="T694" s="121"/>
    </row>
    <row r="695" spans="20:20" x14ac:dyDescent="0.2">
      <c r="T695" s="121"/>
    </row>
    <row r="696" spans="20:20" x14ac:dyDescent="0.2">
      <c r="T696" s="121"/>
    </row>
    <row r="697" spans="20:20" x14ac:dyDescent="0.2">
      <c r="T697" s="121"/>
    </row>
    <row r="698" spans="20:20" x14ac:dyDescent="0.2">
      <c r="T698" s="121"/>
    </row>
    <row r="699" spans="20:20" x14ac:dyDescent="0.2">
      <c r="T699" s="121"/>
    </row>
    <row r="700" spans="20:20" x14ac:dyDescent="0.2">
      <c r="T700" s="121"/>
    </row>
    <row r="701" spans="20:20" x14ac:dyDescent="0.2">
      <c r="T701" s="121"/>
    </row>
    <row r="702" spans="20:20" x14ac:dyDescent="0.2">
      <c r="T702" s="121"/>
    </row>
    <row r="703" spans="20:20" x14ac:dyDescent="0.2">
      <c r="T703" s="121"/>
    </row>
    <row r="704" spans="20:20" x14ac:dyDescent="0.2">
      <c r="T704" s="121"/>
    </row>
    <row r="705" spans="20:20" x14ac:dyDescent="0.2">
      <c r="T705" s="121"/>
    </row>
    <row r="706" spans="20:20" x14ac:dyDescent="0.2">
      <c r="T706" s="121"/>
    </row>
    <row r="707" spans="20:20" x14ac:dyDescent="0.2">
      <c r="T707" s="121"/>
    </row>
    <row r="708" spans="20:20" x14ac:dyDescent="0.2">
      <c r="T708" s="121"/>
    </row>
    <row r="709" spans="20:20" x14ac:dyDescent="0.2">
      <c r="T709" s="121"/>
    </row>
    <row r="710" spans="20:20" x14ac:dyDescent="0.2">
      <c r="T710" s="121"/>
    </row>
    <row r="711" spans="20:20" x14ac:dyDescent="0.2">
      <c r="T711" s="121"/>
    </row>
    <row r="712" spans="20:20" x14ac:dyDescent="0.2">
      <c r="T712" s="121"/>
    </row>
    <row r="713" spans="20:20" x14ac:dyDescent="0.2">
      <c r="T713" s="121"/>
    </row>
    <row r="714" spans="20:20" x14ac:dyDescent="0.2">
      <c r="T714" s="121"/>
    </row>
    <row r="715" spans="20:20" x14ac:dyDescent="0.2">
      <c r="T715" s="121"/>
    </row>
    <row r="716" spans="20:20" x14ac:dyDescent="0.2">
      <c r="T716" s="121"/>
    </row>
    <row r="717" spans="20:20" x14ac:dyDescent="0.2">
      <c r="T717" s="121"/>
    </row>
    <row r="718" spans="20:20" x14ac:dyDescent="0.2">
      <c r="T718" s="121"/>
    </row>
    <row r="719" spans="20:20" x14ac:dyDescent="0.2">
      <c r="T719" s="121"/>
    </row>
    <row r="720" spans="20:20" x14ac:dyDescent="0.2">
      <c r="T720" s="121"/>
    </row>
    <row r="721" spans="20:20" x14ac:dyDescent="0.2">
      <c r="T721" s="121"/>
    </row>
    <row r="722" spans="20:20" x14ac:dyDescent="0.2">
      <c r="T722" s="121"/>
    </row>
    <row r="723" spans="20:20" x14ac:dyDescent="0.2">
      <c r="T723" s="121"/>
    </row>
    <row r="724" spans="20:20" x14ac:dyDescent="0.2">
      <c r="T724" s="121"/>
    </row>
    <row r="725" spans="20:20" x14ac:dyDescent="0.2">
      <c r="T725" s="121"/>
    </row>
    <row r="726" spans="20:20" x14ac:dyDescent="0.2">
      <c r="T726" s="121"/>
    </row>
    <row r="727" spans="20:20" x14ac:dyDescent="0.2">
      <c r="T727" s="121"/>
    </row>
    <row r="728" spans="20:20" x14ac:dyDescent="0.2">
      <c r="T728" s="121"/>
    </row>
    <row r="729" spans="20:20" x14ac:dyDescent="0.2">
      <c r="T729" s="121"/>
    </row>
    <row r="730" spans="20:20" x14ac:dyDescent="0.2">
      <c r="T730" s="121"/>
    </row>
    <row r="731" spans="20:20" x14ac:dyDescent="0.2">
      <c r="T731" s="121"/>
    </row>
    <row r="732" spans="20:20" x14ac:dyDescent="0.2">
      <c r="T732" s="121"/>
    </row>
    <row r="733" spans="20:20" x14ac:dyDescent="0.2">
      <c r="T733" s="121"/>
    </row>
    <row r="734" spans="20:20" x14ac:dyDescent="0.2">
      <c r="T734" s="121"/>
    </row>
    <row r="735" spans="20:20" x14ac:dyDescent="0.2">
      <c r="T735" s="121"/>
    </row>
    <row r="736" spans="20:20" x14ac:dyDescent="0.2">
      <c r="T736" s="121"/>
    </row>
    <row r="737" spans="20:20" x14ac:dyDescent="0.2">
      <c r="T737" s="121"/>
    </row>
    <row r="738" spans="20:20" x14ac:dyDescent="0.2">
      <c r="T738" s="121"/>
    </row>
    <row r="739" spans="20:20" x14ac:dyDescent="0.2">
      <c r="T739" s="121"/>
    </row>
    <row r="740" spans="20:20" x14ac:dyDescent="0.2">
      <c r="T740" s="121"/>
    </row>
    <row r="741" spans="20:20" x14ac:dyDescent="0.2">
      <c r="T741" s="121"/>
    </row>
    <row r="742" spans="20:20" x14ac:dyDescent="0.2">
      <c r="T742" s="121"/>
    </row>
    <row r="743" spans="20:20" x14ac:dyDescent="0.2">
      <c r="T743" s="121"/>
    </row>
    <row r="744" spans="20:20" x14ac:dyDescent="0.2">
      <c r="T744" s="121"/>
    </row>
    <row r="745" spans="20:20" x14ac:dyDescent="0.2">
      <c r="T745" s="121"/>
    </row>
    <row r="746" spans="20:20" x14ac:dyDescent="0.2">
      <c r="T746" s="121"/>
    </row>
    <row r="747" spans="20:20" x14ac:dyDescent="0.2">
      <c r="T747" s="121"/>
    </row>
    <row r="748" spans="20:20" x14ac:dyDescent="0.2">
      <c r="T748" s="121"/>
    </row>
    <row r="749" spans="20:20" x14ac:dyDescent="0.2">
      <c r="T749" s="121"/>
    </row>
    <row r="750" spans="20:20" x14ac:dyDescent="0.2">
      <c r="T750" s="121"/>
    </row>
    <row r="751" spans="20:20" x14ac:dyDescent="0.2">
      <c r="T751" s="121"/>
    </row>
    <row r="752" spans="20:20" x14ac:dyDescent="0.2">
      <c r="T752" s="121"/>
    </row>
    <row r="753" spans="20:20" x14ac:dyDescent="0.2">
      <c r="T753" s="121"/>
    </row>
    <row r="754" spans="20:20" x14ac:dyDescent="0.2">
      <c r="T754" s="121"/>
    </row>
    <row r="755" spans="20:20" x14ac:dyDescent="0.2">
      <c r="T755" s="121"/>
    </row>
    <row r="756" spans="20:20" x14ac:dyDescent="0.2">
      <c r="T756" s="121"/>
    </row>
    <row r="757" spans="20:20" x14ac:dyDescent="0.2">
      <c r="T757" s="121"/>
    </row>
    <row r="758" spans="20:20" x14ac:dyDescent="0.2">
      <c r="T758" s="121"/>
    </row>
    <row r="759" spans="20:20" x14ac:dyDescent="0.2">
      <c r="T759" s="121"/>
    </row>
    <row r="760" spans="20:20" x14ac:dyDescent="0.2">
      <c r="T760" s="121"/>
    </row>
    <row r="761" spans="20:20" x14ac:dyDescent="0.2">
      <c r="T761" s="121"/>
    </row>
    <row r="762" spans="20:20" x14ac:dyDescent="0.2">
      <c r="T762" s="121"/>
    </row>
    <row r="763" spans="20:20" x14ac:dyDescent="0.2">
      <c r="T763" s="121"/>
    </row>
    <row r="764" spans="20:20" x14ac:dyDescent="0.2">
      <c r="T764" s="121"/>
    </row>
    <row r="765" spans="20:20" x14ac:dyDescent="0.2">
      <c r="T765" s="121"/>
    </row>
    <row r="766" spans="20:20" x14ac:dyDescent="0.2">
      <c r="T766" s="121"/>
    </row>
    <row r="767" spans="20:20" x14ac:dyDescent="0.2">
      <c r="T767" s="121"/>
    </row>
    <row r="768" spans="20:20" x14ac:dyDescent="0.2">
      <c r="T768" s="121"/>
    </row>
    <row r="769" spans="20:20" x14ac:dyDescent="0.2">
      <c r="T769" s="121"/>
    </row>
    <row r="770" spans="20:20" x14ac:dyDescent="0.2">
      <c r="T770" s="121"/>
    </row>
    <row r="771" spans="20:20" x14ac:dyDescent="0.2">
      <c r="T771" s="121"/>
    </row>
    <row r="772" spans="20:20" x14ac:dyDescent="0.2">
      <c r="T772" s="121"/>
    </row>
    <row r="773" spans="20:20" x14ac:dyDescent="0.2">
      <c r="T773" s="121"/>
    </row>
    <row r="774" spans="20:20" x14ac:dyDescent="0.2">
      <c r="T774" s="121"/>
    </row>
    <row r="775" spans="20:20" x14ac:dyDescent="0.2">
      <c r="T775" s="121"/>
    </row>
    <row r="776" spans="20:20" x14ac:dyDescent="0.2">
      <c r="T776" s="121"/>
    </row>
    <row r="777" spans="20:20" x14ac:dyDescent="0.2">
      <c r="T777" s="121"/>
    </row>
    <row r="778" spans="20:20" x14ac:dyDescent="0.2">
      <c r="T778" s="121"/>
    </row>
    <row r="779" spans="20:20" x14ac:dyDescent="0.2">
      <c r="T779" s="121"/>
    </row>
    <row r="780" spans="20:20" x14ac:dyDescent="0.2">
      <c r="T780" s="121"/>
    </row>
    <row r="781" spans="20:20" x14ac:dyDescent="0.2">
      <c r="T781" s="121"/>
    </row>
    <row r="782" spans="20:20" x14ac:dyDescent="0.2">
      <c r="T782" s="121"/>
    </row>
    <row r="783" spans="20:20" x14ac:dyDescent="0.2">
      <c r="T783" s="121"/>
    </row>
    <row r="784" spans="20:20" x14ac:dyDescent="0.2">
      <c r="T784" s="121"/>
    </row>
    <row r="785" spans="20:20" x14ac:dyDescent="0.2">
      <c r="T785" s="121"/>
    </row>
    <row r="786" spans="20:20" x14ac:dyDescent="0.2">
      <c r="T786" s="121"/>
    </row>
    <row r="787" spans="20:20" x14ac:dyDescent="0.2">
      <c r="T787" s="121"/>
    </row>
    <row r="788" spans="20:20" x14ac:dyDescent="0.2">
      <c r="T788" s="121"/>
    </row>
    <row r="789" spans="20:20" x14ac:dyDescent="0.2">
      <c r="T789" s="121"/>
    </row>
    <row r="790" spans="20:20" x14ac:dyDescent="0.2">
      <c r="T790" s="121"/>
    </row>
    <row r="791" spans="20:20" x14ac:dyDescent="0.2">
      <c r="T791" s="121"/>
    </row>
    <row r="792" spans="20:20" x14ac:dyDescent="0.2">
      <c r="T792" s="121"/>
    </row>
    <row r="793" spans="20:20" x14ac:dyDescent="0.2">
      <c r="T793" s="121"/>
    </row>
    <row r="794" spans="20:20" x14ac:dyDescent="0.2">
      <c r="T794" s="121"/>
    </row>
    <row r="795" spans="20:20" x14ac:dyDescent="0.2">
      <c r="T795" s="121"/>
    </row>
    <row r="796" spans="20:20" x14ac:dyDescent="0.2">
      <c r="T796" s="121"/>
    </row>
    <row r="797" spans="20:20" x14ac:dyDescent="0.2">
      <c r="T797" s="121"/>
    </row>
    <row r="798" spans="20:20" x14ac:dyDescent="0.2">
      <c r="T798" s="121"/>
    </row>
    <row r="799" spans="20:20" x14ac:dyDescent="0.2">
      <c r="T799" s="121"/>
    </row>
    <row r="800" spans="20:20" x14ac:dyDescent="0.2">
      <c r="T800" s="121"/>
    </row>
    <row r="801" spans="20:20" x14ac:dyDescent="0.2">
      <c r="T801" s="121"/>
    </row>
    <row r="802" spans="20:20" x14ac:dyDescent="0.2">
      <c r="T802" s="121"/>
    </row>
    <row r="803" spans="20:20" x14ac:dyDescent="0.2">
      <c r="T803" s="121"/>
    </row>
    <row r="804" spans="20:20" x14ac:dyDescent="0.2">
      <c r="T804" s="121"/>
    </row>
    <row r="805" spans="20:20" x14ac:dyDescent="0.2">
      <c r="T805" s="121"/>
    </row>
    <row r="806" spans="20:20" x14ac:dyDescent="0.2">
      <c r="T806" s="121"/>
    </row>
    <row r="807" spans="20:20" x14ac:dyDescent="0.2">
      <c r="T807" s="121"/>
    </row>
    <row r="808" spans="20:20" x14ac:dyDescent="0.2">
      <c r="T808" s="121"/>
    </row>
    <row r="809" spans="20:20" x14ac:dyDescent="0.2">
      <c r="T809" s="121"/>
    </row>
    <row r="810" spans="20:20" x14ac:dyDescent="0.2">
      <c r="T810" s="121"/>
    </row>
    <row r="811" spans="20:20" x14ac:dyDescent="0.2">
      <c r="T811" s="121"/>
    </row>
    <row r="812" spans="20:20" x14ac:dyDescent="0.2">
      <c r="T812" s="121"/>
    </row>
    <row r="813" spans="20:20" x14ac:dyDescent="0.2">
      <c r="T813" s="121"/>
    </row>
    <row r="814" spans="20:20" x14ac:dyDescent="0.2">
      <c r="T814" s="121"/>
    </row>
    <row r="815" spans="20:20" x14ac:dyDescent="0.2">
      <c r="T815" s="121"/>
    </row>
    <row r="816" spans="20:20" x14ac:dyDescent="0.2">
      <c r="T816" s="121"/>
    </row>
    <row r="817" spans="20:20" x14ac:dyDescent="0.2">
      <c r="T817" s="121"/>
    </row>
    <row r="818" spans="20:20" x14ac:dyDescent="0.2">
      <c r="T818" s="121"/>
    </row>
    <row r="819" spans="20:20" x14ac:dyDescent="0.2">
      <c r="T819" s="121"/>
    </row>
    <row r="820" spans="20:20" x14ac:dyDescent="0.2">
      <c r="T820" s="121"/>
    </row>
    <row r="821" spans="20:20" x14ac:dyDescent="0.2">
      <c r="T821" s="121"/>
    </row>
    <row r="822" spans="20:20" x14ac:dyDescent="0.2">
      <c r="T822" s="121"/>
    </row>
    <row r="823" spans="20:20" x14ac:dyDescent="0.2">
      <c r="T823" s="121"/>
    </row>
    <row r="824" spans="20:20" x14ac:dyDescent="0.2">
      <c r="T824" s="121"/>
    </row>
    <row r="825" spans="20:20" x14ac:dyDescent="0.2">
      <c r="T825" s="121"/>
    </row>
    <row r="826" spans="20:20" x14ac:dyDescent="0.2">
      <c r="T826" s="121"/>
    </row>
    <row r="827" spans="20:20" x14ac:dyDescent="0.2">
      <c r="T827" s="121"/>
    </row>
    <row r="828" spans="20:20" x14ac:dyDescent="0.2">
      <c r="T828" s="121"/>
    </row>
    <row r="829" spans="20:20" x14ac:dyDescent="0.2">
      <c r="T829" s="121"/>
    </row>
    <row r="830" spans="20:20" x14ac:dyDescent="0.2">
      <c r="T830" s="121"/>
    </row>
    <row r="831" spans="20:20" x14ac:dyDescent="0.2">
      <c r="T831" s="121"/>
    </row>
    <row r="832" spans="20:20" x14ac:dyDescent="0.2">
      <c r="T832" s="121"/>
    </row>
    <row r="833" spans="20:20" x14ac:dyDescent="0.2">
      <c r="T833" s="121"/>
    </row>
    <row r="834" spans="20:20" x14ac:dyDescent="0.2">
      <c r="T834" s="121"/>
    </row>
    <row r="835" spans="20:20" x14ac:dyDescent="0.2">
      <c r="T835" s="121"/>
    </row>
    <row r="836" spans="20:20" x14ac:dyDescent="0.2">
      <c r="T836" s="121"/>
    </row>
    <row r="837" spans="20:20" x14ac:dyDescent="0.2">
      <c r="T837" s="121"/>
    </row>
    <row r="838" spans="20:20" x14ac:dyDescent="0.2">
      <c r="T838" s="121"/>
    </row>
    <row r="839" spans="20:20" x14ac:dyDescent="0.2">
      <c r="T839" s="121"/>
    </row>
    <row r="840" spans="20:20" x14ac:dyDescent="0.2">
      <c r="T840" s="121"/>
    </row>
    <row r="841" spans="20:20" x14ac:dyDescent="0.2">
      <c r="T841" s="121"/>
    </row>
    <row r="842" spans="20:20" x14ac:dyDescent="0.2">
      <c r="T842" s="121"/>
    </row>
    <row r="843" spans="20:20" x14ac:dyDescent="0.2">
      <c r="T843" s="121"/>
    </row>
    <row r="844" spans="20:20" x14ac:dyDescent="0.2">
      <c r="T844" s="121"/>
    </row>
    <row r="845" spans="20:20" x14ac:dyDescent="0.2">
      <c r="T845" s="121"/>
    </row>
    <row r="846" spans="20:20" x14ac:dyDescent="0.2">
      <c r="T846" s="121"/>
    </row>
    <row r="847" spans="20:20" x14ac:dyDescent="0.2">
      <c r="T847" s="121"/>
    </row>
    <row r="848" spans="20:20" x14ac:dyDescent="0.2">
      <c r="T848" s="121"/>
    </row>
    <row r="849" spans="20:20" x14ac:dyDescent="0.2">
      <c r="T849" s="121"/>
    </row>
    <row r="850" spans="20:20" x14ac:dyDescent="0.2">
      <c r="T850" s="121"/>
    </row>
    <row r="851" spans="20:20" x14ac:dyDescent="0.2">
      <c r="T851" s="121"/>
    </row>
    <row r="852" spans="20:20" x14ac:dyDescent="0.2">
      <c r="T852" s="121"/>
    </row>
    <row r="853" spans="20:20" x14ac:dyDescent="0.2">
      <c r="T853" s="121"/>
    </row>
    <row r="854" spans="20:20" x14ac:dyDescent="0.2">
      <c r="T854" s="121"/>
    </row>
    <row r="855" spans="20:20" x14ac:dyDescent="0.2">
      <c r="T855" s="121"/>
    </row>
    <row r="856" spans="20:20" x14ac:dyDescent="0.2">
      <c r="T856" s="121"/>
    </row>
    <row r="857" spans="20:20" x14ac:dyDescent="0.2">
      <c r="T857" s="121"/>
    </row>
    <row r="858" spans="20:20" x14ac:dyDescent="0.2">
      <c r="T858" s="121"/>
    </row>
    <row r="859" spans="20:20" x14ac:dyDescent="0.2">
      <c r="T859" s="121"/>
    </row>
    <row r="860" spans="20:20" x14ac:dyDescent="0.2">
      <c r="T860" s="121"/>
    </row>
    <row r="861" spans="20:20" x14ac:dyDescent="0.2">
      <c r="T861" s="121"/>
    </row>
    <row r="862" spans="20:20" x14ac:dyDescent="0.2">
      <c r="T862" s="121"/>
    </row>
    <row r="863" spans="20:20" x14ac:dyDescent="0.2">
      <c r="T863" s="121"/>
    </row>
    <row r="864" spans="20:20" x14ac:dyDescent="0.2">
      <c r="T864" s="121"/>
    </row>
    <row r="865" spans="20:20" x14ac:dyDescent="0.2">
      <c r="T865" s="121"/>
    </row>
    <row r="866" spans="20:20" x14ac:dyDescent="0.2">
      <c r="T866" s="121"/>
    </row>
    <row r="867" spans="20:20" x14ac:dyDescent="0.2">
      <c r="T867" s="121"/>
    </row>
    <row r="868" spans="20:20" x14ac:dyDescent="0.2">
      <c r="T868" s="121"/>
    </row>
    <row r="869" spans="20:20" x14ac:dyDescent="0.2">
      <c r="T869" s="121"/>
    </row>
    <row r="870" spans="20:20" x14ac:dyDescent="0.2">
      <c r="T870" s="121"/>
    </row>
    <row r="871" spans="20:20" x14ac:dyDescent="0.2">
      <c r="T871" s="121"/>
    </row>
    <row r="872" spans="20:20" x14ac:dyDescent="0.2">
      <c r="T872" s="121"/>
    </row>
    <row r="873" spans="20:20" x14ac:dyDescent="0.2">
      <c r="T873" s="121"/>
    </row>
    <row r="874" spans="20:20" x14ac:dyDescent="0.2">
      <c r="T874" s="121"/>
    </row>
    <row r="875" spans="20:20" x14ac:dyDescent="0.2">
      <c r="T875" s="121"/>
    </row>
    <row r="876" spans="20:20" x14ac:dyDescent="0.2">
      <c r="T876" s="121"/>
    </row>
    <row r="877" spans="20:20" x14ac:dyDescent="0.2">
      <c r="T877" s="121"/>
    </row>
    <row r="878" spans="20:20" x14ac:dyDescent="0.2">
      <c r="T878" s="121"/>
    </row>
    <row r="879" spans="20:20" x14ac:dyDescent="0.2">
      <c r="T879" s="121"/>
    </row>
    <row r="880" spans="20:20" x14ac:dyDescent="0.2">
      <c r="T880" s="121"/>
    </row>
    <row r="881" spans="20:20" x14ac:dyDescent="0.2">
      <c r="T881" s="121"/>
    </row>
    <row r="882" spans="20:20" x14ac:dyDescent="0.2">
      <c r="T882" s="121"/>
    </row>
    <row r="883" spans="20:20" x14ac:dyDescent="0.2">
      <c r="T883" s="121"/>
    </row>
    <row r="884" spans="20:20" x14ac:dyDescent="0.2">
      <c r="T884" s="121"/>
    </row>
    <row r="885" spans="20:20" x14ac:dyDescent="0.2">
      <c r="T885" s="121"/>
    </row>
    <row r="886" spans="20:20" x14ac:dyDescent="0.2">
      <c r="T886" s="121"/>
    </row>
    <row r="887" spans="20:20" x14ac:dyDescent="0.2">
      <c r="T887" s="121"/>
    </row>
    <row r="888" spans="20:20" x14ac:dyDescent="0.2">
      <c r="T888" s="121"/>
    </row>
    <row r="889" spans="20:20" x14ac:dyDescent="0.2">
      <c r="T889" s="121"/>
    </row>
    <row r="890" spans="20:20" x14ac:dyDescent="0.2">
      <c r="T890" s="121"/>
    </row>
    <row r="891" spans="20:20" x14ac:dyDescent="0.2">
      <c r="T891" s="121"/>
    </row>
    <row r="892" spans="20:20" x14ac:dyDescent="0.2">
      <c r="T892" s="121"/>
    </row>
    <row r="893" spans="20:20" x14ac:dyDescent="0.2">
      <c r="T893" s="121"/>
    </row>
    <row r="894" spans="20:20" x14ac:dyDescent="0.2">
      <c r="T894" s="121"/>
    </row>
    <row r="895" spans="20:20" x14ac:dyDescent="0.2">
      <c r="T895" s="121"/>
    </row>
    <row r="896" spans="20:20" x14ac:dyDescent="0.2">
      <c r="T896" s="121"/>
    </row>
    <row r="897" spans="20:20" x14ac:dyDescent="0.2">
      <c r="T897" s="121"/>
    </row>
    <row r="898" spans="20:20" x14ac:dyDescent="0.2">
      <c r="T898" s="121"/>
    </row>
    <row r="899" spans="20:20" x14ac:dyDescent="0.2">
      <c r="T899" s="121"/>
    </row>
    <row r="900" spans="20:20" x14ac:dyDescent="0.2">
      <c r="T900" s="121"/>
    </row>
    <row r="901" spans="20:20" x14ac:dyDescent="0.2">
      <c r="T901" s="121"/>
    </row>
    <row r="902" spans="20:20" x14ac:dyDescent="0.2">
      <c r="T902" s="121"/>
    </row>
    <row r="903" spans="20:20" x14ac:dyDescent="0.2">
      <c r="T903" s="121"/>
    </row>
    <row r="904" spans="20:20" x14ac:dyDescent="0.2">
      <c r="T904" s="121"/>
    </row>
    <row r="905" spans="20:20" x14ac:dyDescent="0.2">
      <c r="T905" s="121"/>
    </row>
    <row r="906" spans="20:20" x14ac:dyDescent="0.2">
      <c r="T906" s="121"/>
    </row>
    <row r="907" spans="20:20" x14ac:dyDescent="0.2">
      <c r="T907" s="121"/>
    </row>
    <row r="908" spans="20:20" x14ac:dyDescent="0.2">
      <c r="T908" s="121"/>
    </row>
    <row r="909" spans="20:20" x14ac:dyDescent="0.2">
      <c r="T909" s="121"/>
    </row>
    <row r="910" spans="20:20" x14ac:dyDescent="0.2">
      <c r="T910" s="121"/>
    </row>
    <row r="911" spans="20:20" x14ac:dyDescent="0.2">
      <c r="T911" s="121"/>
    </row>
    <row r="912" spans="20:20" x14ac:dyDescent="0.2">
      <c r="T912" s="121"/>
    </row>
    <row r="913" spans="20:20" x14ac:dyDescent="0.2">
      <c r="T913" s="121"/>
    </row>
    <row r="914" spans="20:20" x14ac:dyDescent="0.2">
      <c r="T914" s="121"/>
    </row>
    <row r="915" spans="20:20" x14ac:dyDescent="0.2">
      <c r="T915" s="121"/>
    </row>
    <row r="916" spans="20:20" x14ac:dyDescent="0.2">
      <c r="T916" s="121"/>
    </row>
    <row r="917" spans="20:20" x14ac:dyDescent="0.2">
      <c r="T917" s="121"/>
    </row>
    <row r="918" spans="20:20" x14ac:dyDescent="0.2">
      <c r="T918" s="121"/>
    </row>
    <row r="919" spans="20:20" x14ac:dyDescent="0.2">
      <c r="T919" s="121"/>
    </row>
    <row r="920" spans="20:20" x14ac:dyDescent="0.2">
      <c r="T920" s="121"/>
    </row>
    <row r="921" spans="20:20" x14ac:dyDescent="0.2">
      <c r="T921" s="121"/>
    </row>
    <row r="922" spans="20:20" x14ac:dyDescent="0.2">
      <c r="T922" s="121"/>
    </row>
    <row r="923" spans="20:20" x14ac:dyDescent="0.2">
      <c r="T923" s="121"/>
    </row>
    <row r="924" spans="20:20" x14ac:dyDescent="0.2">
      <c r="T924" s="121"/>
    </row>
    <row r="925" spans="20:20" x14ac:dyDescent="0.2">
      <c r="T925" s="121"/>
    </row>
    <row r="926" spans="20:20" x14ac:dyDescent="0.2">
      <c r="T926" s="121"/>
    </row>
    <row r="927" spans="20:20" x14ac:dyDescent="0.2">
      <c r="T927" s="121"/>
    </row>
    <row r="928" spans="20:20" x14ac:dyDescent="0.2">
      <c r="T928" s="121"/>
    </row>
    <row r="929" spans="20:20" x14ac:dyDescent="0.2">
      <c r="T929" s="121"/>
    </row>
    <row r="930" spans="20:20" x14ac:dyDescent="0.2">
      <c r="T930" s="121"/>
    </row>
    <row r="931" spans="20:20" x14ac:dyDescent="0.2">
      <c r="T931" s="121"/>
    </row>
    <row r="932" spans="20:20" x14ac:dyDescent="0.2">
      <c r="T932" s="121"/>
    </row>
    <row r="933" spans="20:20" x14ac:dyDescent="0.2">
      <c r="T933" s="121"/>
    </row>
    <row r="934" spans="20:20" x14ac:dyDescent="0.2">
      <c r="T934" s="121"/>
    </row>
    <row r="935" spans="20:20" x14ac:dyDescent="0.2">
      <c r="T935" s="121"/>
    </row>
    <row r="936" spans="20:20" x14ac:dyDescent="0.2">
      <c r="T936" s="121"/>
    </row>
    <row r="937" spans="20:20" x14ac:dyDescent="0.2">
      <c r="T937" s="121"/>
    </row>
    <row r="938" spans="20:20" x14ac:dyDescent="0.2">
      <c r="T938" s="121"/>
    </row>
    <row r="939" spans="20:20" x14ac:dyDescent="0.2">
      <c r="T939" s="121"/>
    </row>
    <row r="940" spans="20:20" x14ac:dyDescent="0.2">
      <c r="T940" s="121"/>
    </row>
    <row r="941" spans="20:20" x14ac:dyDescent="0.2">
      <c r="T941" s="121"/>
    </row>
    <row r="942" spans="20:20" x14ac:dyDescent="0.2">
      <c r="T942" s="121"/>
    </row>
    <row r="943" spans="20:20" x14ac:dyDescent="0.2">
      <c r="T943" s="121"/>
    </row>
    <row r="944" spans="20:20" x14ac:dyDescent="0.2">
      <c r="T944" s="121"/>
    </row>
    <row r="945" spans="20:20" x14ac:dyDescent="0.2">
      <c r="T945" s="121"/>
    </row>
    <row r="946" spans="20:20" x14ac:dyDescent="0.2">
      <c r="T946" s="121"/>
    </row>
    <row r="947" spans="20:20" x14ac:dyDescent="0.2">
      <c r="T947" s="121"/>
    </row>
    <row r="948" spans="20:20" x14ac:dyDescent="0.2">
      <c r="T948" s="121"/>
    </row>
    <row r="949" spans="20:20" x14ac:dyDescent="0.2">
      <c r="T949" s="121"/>
    </row>
    <row r="950" spans="20:20" x14ac:dyDescent="0.2">
      <c r="T950" s="121"/>
    </row>
    <row r="951" spans="20:20" x14ac:dyDescent="0.2">
      <c r="T951" s="121"/>
    </row>
    <row r="952" spans="20:20" x14ac:dyDescent="0.2">
      <c r="T952" s="121"/>
    </row>
    <row r="953" spans="20:20" x14ac:dyDescent="0.2">
      <c r="T953" s="121"/>
    </row>
    <row r="954" spans="20:20" x14ac:dyDescent="0.2">
      <c r="T954" s="121"/>
    </row>
    <row r="955" spans="20:20" x14ac:dyDescent="0.2">
      <c r="T955" s="121"/>
    </row>
    <row r="956" spans="20:20" x14ac:dyDescent="0.2">
      <c r="T956" s="121"/>
    </row>
    <row r="957" spans="20:20" x14ac:dyDescent="0.2">
      <c r="T957" s="121"/>
    </row>
    <row r="958" spans="20:20" x14ac:dyDescent="0.2">
      <c r="T958" s="121"/>
    </row>
    <row r="959" spans="20:20" x14ac:dyDescent="0.2">
      <c r="T959" s="121"/>
    </row>
    <row r="960" spans="20:20" x14ac:dyDescent="0.2">
      <c r="T960" s="121"/>
    </row>
    <row r="961" spans="20:20" x14ac:dyDescent="0.2">
      <c r="T961" s="121"/>
    </row>
    <row r="962" spans="20:20" x14ac:dyDescent="0.2">
      <c r="T962" s="121"/>
    </row>
    <row r="963" spans="20:20" x14ac:dyDescent="0.2">
      <c r="T963" s="121"/>
    </row>
    <row r="964" spans="20:20" x14ac:dyDescent="0.2">
      <c r="T964" s="121"/>
    </row>
    <row r="965" spans="20:20" x14ac:dyDescent="0.2">
      <c r="T965" s="121"/>
    </row>
    <row r="966" spans="20:20" x14ac:dyDescent="0.2">
      <c r="T966" s="121"/>
    </row>
    <row r="967" spans="20:20" x14ac:dyDescent="0.2">
      <c r="T967" s="121"/>
    </row>
    <row r="968" spans="20:20" x14ac:dyDescent="0.2">
      <c r="T968" s="121"/>
    </row>
    <row r="969" spans="20:20" x14ac:dyDescent="0.2">
      <c r="T969" s="121"/>
    </row>
    <row r="970" spans="20:20" x14ac:dyDescent="0.2">
      <c r="T970" s="121"/>
    </row>
    <row r="971" spans="20:20" x14ac:dyDescent="0.2">
      <c r="T971" s="121"/>
    </row>
    <row r="972" spans="20:20" x14ac:dyDescent="0.2">
      <c r="T972" s="121"/>
    </row>
    <row r="973" spans="20:20" x14ac:dyDescent="0.2">
      <c r="T973" s="121"/>
    </row>
    <row r="974" spans="20:20" x14ac:dyDescent="0.2">
      <c r="T974" s="121"/>
    </row>
    <row r="975" spans="20:20" x14ac:dyDescent="0.2">
      <c r="T975" s="121"/>
    </row>
    <row r="976" spans="20:20" x14ac:dyDescent="0.2">
      <c r="T976" s="121"/>
    </row>
    <row r="977" spans="20:20" x14ac:dyDescent="0.2">
      <c r="T977" s="121"/>
    </row>
    <row r="978" spans="20:20" x14ac:dyDescent="0.2">
      <c r="T978" s="121"/>
    </row>
    <row r="979" spans="20:20" x14ac:dyDescent="0.2">
      <c r="T979" s="121"/>
    </row>
    <row r="980" spans="20:20" x14ac:dyDescent="0.2">
      <c r="T980" s="121"/>
    </row>
    <row r="981" spans="20:20" x14ac:dyDescent="0.2">
      <c r="T981" s="121"/>
    </row>
    <row r="982" spans="20:20" x14ac:dyDescent="0.2">
      <c r="T982" s="121"/>
    </row>
    <row r="983" spans="20:20" x14ac:dyDescent="0.2">
      <c r="T983" s="121"/>
    </row>
    <row r="984" spans="20:20" x14ac:dyDescent="0.2">
      <c r="T984" s="121"/>
    </row>
    <row r="985" spans="20:20" x14ac:dyDescent="0.2">
      <c r="T985" s="121"/>
    </row>
    <row r="986" spans="20:20" x14ac:dyDescent="0.2">
      <c r="T986" s="121"/>
    </row>
    <row r="987" spans="20:20" x14ac:dyDescent="0.2">
      <c r="T987" s="121"/>
    </row>
    <row r="988" spans="20:20" x14ac:dyDescent="0.2">
      <c r="T988" s="121"/>
    </row>
    <row r="989" spans="20:20" x14ac:dyDescent="0.2">
      <c r="T989" s="121"/>
    </row>
    <row r="990" spans="20:20" x14ac:dyDescent="0.2">
      <c r="T990" s="121"/>
    </row>
    <row r="991" spans="20:20" x14ac:dyDescent="0.2">
      <c r="T991" s="121"/>
    </row>
    <row r="992" spans="20:20" x14ac:dyDescent="0.2">
      <c r="T992" s="121"/>
    </row>
    <row r="993" spans="20:20" x14ac:dyDescent="0.2">
      <c r="T993" s="121"/>
    </row>
    <row r="994" spans="20:20" x14ac:dyDescent="0.2">
      <c r="T994" s="121"/>
    </row>
    <row r="995" spans="20:20" x14ac:dyDescent="0.2">
      <c r="T995" s="121"/>
    </row>
    <row r="996" spans="20:20" x14ac:dyDescent="0.2">
      <c r="T996" s="121"/>
    </row>
    <row r="997" spans="20:20" x14ac:dyDescent="0.2">
      <c r="T997" s="121"/>
    </row>
    <row r="998" spans="20:20" x14ac:dyDescent="0.2">
      <c r="T998" s="121"/>
    </row>
    <row r="999" spans="20:20" x14ac:dyDescent="0.2">
      <c r="T999" s="121"/>
    </row>
    <row r="1000" spans="20:20" x14ac:dyDescent="0.2">
      <c r="T1000" s="121"/>
    </row>
    <row r="1001" spans="20:20" x14ac:dyDescent="0.2">
      <c r="T1001" s="121"/>
    </row>
    <row r="1002" spans="20:20" x14ac:dyDescent="0.2">
      <c r="T1002" s="121"/>
    </row>
    <row r="1003" spans="20:20" x14ac:dyDescent="0.2">
      <c r="T1003" s="121"/>
    </row>
    <row r="1004" spans="20:20" x14ac:dyDescent="0.2">
      <c r="T1004" s="121"/>
    </row>
    <row r="1005" spans="20:20" x14ac:dyDescent="0.2">
      <c r="T1005" s="121"/>
    </row>
    <row r="1006" spans="20:20" x14ac:dyDescent="0.2">
      <c r="T1006" s="121"/>
    </row>
    <row r="1007" spans="20:20" x14ac:dyDescent="0.2">
      <c r="T1007" s="121"/>
    </row>
    <row r="1008" spans="20:20" x14ac:dyDescent="0.2">
      <c r="T1008" s="121"/>
    </row>
    <row r="1009" spans="20:20" x14ac:dyDescent="0.2">
      <c r="T1009" s="121"/>
    </row>
    <row r="1010" spans="20:20" x14ac:dyDescent="0.2">
      <c r="T1010" s="121"/>
    </row>
    <row r="1011" spans="20:20" x14ac:dyDescent="0.2">
      <c r="T1011" s="121"/>
    </row>
    <row r="1012" spans="20:20" x14ac:dyDescent="0.2">
      <c r="T1012" s="121"/>
    </row>
    <row r="1013" spans="20:20" x14ac:dyDescent="0.2">
      <c r="T1013" s="121"/>
    </row>
    <row r="1014" spans="20:20" x14ac:dyDescent="0.2">
      <c r="T1014" s="121"/>
    </row>
    <row r="1015" spans="20:20" x14ac:dyDescent="0.2">
      <c r="T1015" s="121"/>
    </row>
    <row r="1016" spans="20:20" x14ac:dyDescent="0.2">
      <c r="T1016" s="121"/>
    </row>
    <row r="1017" spans="20:20" x14ac:dyDescent="0.2">
      <c r="T1017" s="121"/>
    </row>
    <row r="1018" spans="20:20" x14ac:dyDescent="0.2">
      <c r="T1018" s="121"/>
    </row>
    <row r="1019" spans="20:20" x14ac:dyDescent="0.2">
      <c r="T1019" s="121"/>
    </row>
    <row r="1020" spans="20:20" x14ac:dyDescent="0.2">
      <c r="T1020" s="121"/>
    </row>
    <row r="1021" spans="20:20" x14ac:dyDescent="0.2">
      <c r="T1021" s="121"/>
    </row>
    <row r="1022" spans="20:20" x14ac:dyDescent="0.2">
      <c r="T1022" s="121"/>
    </row>
    <row r="1023" spans="20:20" x14ac:dyDescent="0.2">
      <c r="T1023" s="121"/>
    </row>
    <row r="1024" spans="20:20" x14ac:dyDescent="0.2">
      <c r="T1024" s="121"/>
    </row>
    <row r="1025" spans="20:20" x14ac:dyDescent="0.2">
      <c r="T1025" s="121"/>
    </row>
    <row r="1026" spans="20:20" x14ac:dyDescent="0.2">
      <c r="T1026" s="121"/>
    </row>
    <row r="1027" spans="20:20" x14ac:dyDescent="0.2">
      <c r="T1027" s="121"/>
    </row>
    <row r="1028" spans="20:20" x14ac:dyDescent="0.2">
      <c r="T1028" s="121"/>
    </row>
    <row r="1029" spans="20:20" x14ac:dyDescent="0.2">
      <c r="T1029" s="121"/>
    </row>
    <row r="1030" spans="20:20" x14ac:dyDescent="0.2">
      <c r="T1030" s="121"/>
    </row>
    <row r="1031" spans="20:20" x14ac:dyDescent="0.2">
      <c r="T1031" s="121"/>
    </row>
    <row r="1032" spans="20:20" x14ac:dyDescent="0.2">
      <c r="T1032" s="121"/>
    </row>
    <row r="1033" spans="20:20" x14ac:dyDescent="0.2">
      <c r="T1033" s="121"/>
    </row>
    <row r="1034" spans="20:20" x14ac:dyDescent="0.2">
      <c r="T1034" s="121"/>
    </row>
    <row r="1035" spans="20:20" x14ac:dyDescent="0.2">
      <c r="T1035" s="121"/>
    </row>
    <row r="1036" spans="20:20" x14ac:dyDescent="0.2">
      <c r="T1036" s="121"/>
    </row>
    <row r="1037" spans="20:20" x14ac:dyDescent="0.2">
      <c r="T1037" s="121"/>
    </row>
    <row r="1038" spans="20:20" x14ac:dyDescent="0.2">
      <c r="T1038" s="121"/>
    </row>
    <row r="1039" spans="20:20" x14ac:dyDescent="0.2">
      <c r="T1039" s="121"/>
    </row>
    <row r="1040" spans="20:20" x14ac:dyDescent="0.2">
      <c r="T1040" s="121"/>
    </row>
    <row r="1041" spans="20:20" x14ac:dyDescent="0.2">
      <c r="T1041" s="121"/>
    </row>
    <row r="1042" spans="20:20" x14ac:dyDescent="0.2">
      <c r="T1042" s="121"/>
    </row>
    <row r="1043" spans="20:20" x14ac:dyDescent="0.2">
      <c r="T1043" s="121"/>
    </row>
    <row r="1044" spans="20:20" x14ac:dyDescent="0.2">
      <c r="T1044" s="121"/>
    </row>
    <row r="1045" spans="20:20" x14ac:dyDescent="0.2">
      <c r="T1045" s="121"/>
    </row>
    <row r="1046" spans="20:20" x14ac:dyDescent="0.2">
      <c r="T1046" s="121"/>
    </row>
    <row r="1047" spans="20:20" x14ac:dyDescent="0.2">
      <c r="T1047" s="121"/>
    </row>
    <row r="1048" spans="20:20" x14ac:dyDescent="0.2">
      <c r="T1048" s="121"/>
    </row>
    <row r="1049" spans="20:20" x14ac:dyDescent="0.2">
      <c r="T1049" s="121"/>
    </row>
    <row r="1050" spans="20:20" x14ac:dyDescent="0.2">
      <c r="T1050" s="121"/>
    </row>
    <row r="1051" spans="20:20" x14ac:dyDescent="0.2">
      <c r="T1051" s="121"/>
    </row>
    <row r="1052" spans="20:20" x14ac:dyDescent="0.2">
      <c r="T1052" s="121"/>
    </row>
    <row r="1053" spans="20:20" x14ac:dyDescent="0.2">
      <c r="T1053" s="121"/>
    </row>
    <row r="1054" spans="20:20" x14ac:dyDescent="0.2">
      <c r="T1054" s="121"/>
    </row>
    <row r="1055" spans="20:20" x14ac:dyDescent="0.2">
      <c r="T1055" s="121"/>
    </row>
    <row r="1056" spans="20:20" x14ac:dyDescent="0.2">
      <c r="T1056" s="121"/>
    </row>
    <row r="1057" spans="20:20" x14ac:dyDescent="0.2">
      <c r="T1057" s="121"/>
    </row>
    <row r="1058" spans="20:20" x14ac:dyDescent="0.2">
      <c r="T1058" s="121"/>
    </row>
    <row r="1059" spans="20:20" x14ac:dyDescent="0.2">
      <c r="T1059" s="121"/>
    </row>
    <row r="1060" spans="20:20" x14ac:dyDescent="0.2">
      <c r="T1060" s="121"/>
    </row>
    <row r="1061" spans="20:20" x14ac:dyDescent="0.2">
      <c r="T1061" s="121"/>
    </row>
    <row r="1062" spans="20:20" x14ac:dyDescent="0.2">
      <c r="T1062" s="121"/>
    </row>
    <row r="1063" spans="20:20" x14ac:dyDescent="0.2">
      <c r="T1063" s="121"/>
    </row>
    <row r="1064" spans="20:20" x14ac:dyDescent="0.2">
      <c r="T1064" s="121"/>
    </row>
    <row r="1065" spans="20:20" x14ac:dyDescent="0.2">
      <c r="T1065" s="121"/>
    </row>
    <row r="1066" spans="20:20" x14ac:dyDescent="0.2">
      <c r="T1066" s="121"/>
    </row>
    <row r="1067" spans="20:20" x14ac:dyDescent="0.2">
      <c r="T1067" s="121"/>
    </row>
    <row r="1068" spans="20:20" x14ac:dyDescent="0.2">
      <c r="T1068" s="121"/>
    </row>
    <row r="1069" spans="20:20" x14ac:dyDescent="0.2">
      <c r="T1069" s="121"/>
    </row>
    <row r="1070" spans="20:20" x14ac:dyDescent="0.2">
      <c r="T1070" s="121"/>
    </row>
    <row r="1071" spans="20:20" x14ac:dyDescent="0.2">
      <c r="T1071" s="121"/>
    </row>
    <row r="1072" spans="20:20" x14ac:dyDescent="0.2">
      <c r="T1072" s="121"/>
    </row>
    <row r="1073" spans="20:20" x14ac:dyDescent="0.2">
      <c r="T1073" s="121"/>
    </row>
    <row r="1074" spans="20:20" x14ac:dyDescent="0.2">
      <c r="T1074" s="121"/>
    </row>
    <row r="1075" spans="20:20" x14ac:dyDescent="0.2">
      <c r="T1075" s="121"/>
    </row>
    <row r="1076" spans="20:20" x14ac:dyDescent="0.2">
      <c r="T1076" s="121"/>
    </row>
    <row r="1077" spans="20:20" x14ac:dyDescent="0.2">
      <c r="T1077" s="121"/>
    </row>
    <row r="1078" spans="20:20" x14ac:dyDescent="0.2">
      <c r="T1078" s="121"/>
    </row>
    <row r="1079" spans="20:20" x14ac:dyDescent="0.2">
      <c r="T1079" s="121"/>
    </row>
    <row r="1080" spans="20:20" x14ac:dyDescent="0.2">
      <c r="T1080" s="121"/>
    </row>
    <row r="1081" spans="20:20" x14ac:dyDescent="0.2">
      <c r="T1081" s="121"/>
    </row>
    <row r="1082" spans="20:20" x14ac:dyDescent="0.2">
      <c r="T1082" s="121"/>
    </row>
    <row r="1083" spans="20:20" x14ac:dyDescent="0.2">
      <c r="T1083" s="121"/>
    </row>
    <row r="1084" spans="20:20" x14ac:dyDescent="0.2">
      <c r="T1084" s="121"/>
    </row>
    <row r="1085" spans="20:20" x14ac:dyDescent="0.2">
      <c r="T1085" s="121"/>
    </row>
    <row r="1086" spans="20:20" x14ac:dyDescent="0.2">
      <c r="T1086" s="121"/>
    </row>
    <row r="1087" spans="20:20" x14ac:dyDescent="0.2">
      <c r="T1087" s="121"/>
    </row>
    <row r="1088" spans="20:20" x14ac:dyDescent="0.2">
      <c r="T1088" s="121"/>
    </row>
    <row r="1089" spans="20:20" x14ac:dyDescent="0.2">
      <c r="T1089" s="121"/>
    </row>
    <row r="1090" spans="20:20" x14ac:dyDescent="0.2">
      <c r="T1090" s="121"/>
    </row>
    <row r="1091" spans="20:20" x14ac:dyDescent="0.2">
      <c r="T1091" s="121"/>
    </row>
    <row r="1092" spans="20:20" x14ac:dyDescent="0.2">
      <c r="T1092" s="121"/>
    </row>
    <row r="1093" spans="20:20" x14ac:dyDescent="0.2">
      <c r="T1093" s="121"/>
    </row>
    <row r="1094" spans="20:20" x14ac:dyDescent="0.2">
      <c r="T1094" s="121"/>
    </row>
    <row r="1095" spans="20:20" x14ac:dyDescent="0.2">
      <c r="T1095" s="121"/>
    </row>
    <row r="1096" spans="20:20" x14ac:dyDescent="0.2">
      <c r="T1096" s="121"/>
    </row>
    <row r="1097" spans="20:20" x14ac:dyDescent="0.2">
      <c r="T1097" s="121"/>
    </row>
    <row r="1098" spans="20:20" x14ac:dyDescent="0.2">
      <c r="T1098" s="121"/>
    </row>
    <row r="1099" spans="20:20" x14ac:dyDescent="0.2">
      <c r="T1099" s="121"/>
    </row>
    <row r="1100" spans="20:20" x14ac:dyDescent="0.2">
      <c r="T1100" s="121"/>
    </row>
    <row r="1101" spans="20:20" x14ac:dyDescent="0.2">
      <c r="T1101" s="121"/>
    </row>
    <row r="1102" spans="20:20" x14ac:dyDescent="0.2">
      <c r="T1102" s="121"/>
    </row>
    <row r="1103" spans="20:20" x14ac:dyDescent="0.2">
      <c r="T1103" s="121"/>
    </row>
    <row r="1104" spans="20:20" x14ac:dyDescent="0.2">
      <c r="T1104" s="121"/>
    </row>
    <row r="1105" spans="20:20" x14ac:dyDescent="0.2">
      <c r="T1105" s="121"/>
    </row>
    <row r="1106" spans="20:20" x14ac:dyDescent="0.2">
      <c r="T1106" s="121"/>
    </row>
    <row r="1107" spans="20:20" x14ac:dyDescent="0.2">
      <c r="T1107" s="121"/>
    </row>
    <row r="1108" spans="20:20" x14ac:dyDescent="0.2">
      <c r="T1108" s="121"/>
    </row>
    <row r="1109" spans="20:20" x14ac:dyDescent="0.2">
      <c r="T1109" s="121"/>
    </row>
    <row r="1110" spans="20:20" x14ac:dyDescent="0.2">
      <c r="T1110" s="121"/>
    </row>
    <row r="1111" spans="20:20" x14ac:dyDescent="0.2">
      <c r="T1111" s="121"/>
    </row>
    <row r="1112" spans="20:20" x14ac:dyDescent="0.2">
      <c r="T1112" s="121"/>
    </row>
    <row r="1113" spans="20:20" x14ac:dyDescent="0.2">
      <c r="T1113" s="121"/>
    </row>
    <row r="1114" spans="20:20" x14ac:dyDescent="0.2">
      <c r="T1114" s="121"/>
    </row>
    <row r="1115" spans="20:20" x14ac:dyDescent="0.2">
      <c r="T1115" s="121"/>
    </row>
    <row r="1116" spans="20:20" x14ac:dyDescent="0.2">
      <c r="T1116" s="121"/>
    </row>
    <row r="1117" spans="20:20" x14ac:dyDescent="0.2">
      <c r="T1117" s="121"/>
    </row>
    <row r="1118" spans="20:20" x14ac:dyDescent="0.2">
      <c r="T1118" s="121"/>
    </row>
    <row r="1119" spans="20:20" x14ac:dyDescent="0.2">
      <c r="T1119" s="121"/>
    </row>
    <row r="1120" spans="20:20" x14ac:dyDescent="0.2">
      <c r="T1120" s="121"/>
    </row>
    <row r="1121" spans="20:20" x14ac:dyDescent="0.2">
      <c r="T1121" s="121"/>
    </row>
    <row r="1122" spans="20:20" x14ac:dyDescent="0.2">
      <c r="T1122" s="121"/>
    </row>
    <row r="1123" spans="20:20" x14ac:dyDescent="0.2">
      <c r="T1123" s="121"/>
    </row>
    <row r="1124" spans="20:20" x14ac:dyDescent="0.2">
      <c r="T1124" s="121"/>
    </row>
    <row r="1125" spans="20:20" x14ac:dyDescent="0.2">
      <c r="T1125" s="121"/>
    </row>
    <row r="1126" spans="20:20" x14ac:dyDescent="0.2">
      <c r="T1126" s="121"/>
    </row>
    <row r="1127" spans="20:20" x14ac:dyDescent="0.2">
      <c r="T1127" s="121"/>
    </row>
    <row r="1128" spans="20:20" x14ac:dyDescent="0.2">
      <c r="T1128" s="121"/>
    </row>
    <row r="1129" spans="20:20" x14ac:dyDescent="0.2">
      <c r="T1129" s="121"/>
    </row>
    <row r="1130" spans="20:20" x14ac:dyDescent="0.2">
      <c r="T1130" s="121"/>
    </row>
    <row r="1131" spans="20:20" x14ac:dyDescent="0.2">
      <c r="T1131" s="121"/>
    </row>
    <row r="1132" spans="20:20" x14ac:dyDescent="0.2">
      <c r="T1132" s="121"/>
    </row>
    <row r="1133" spans="20:20" x14ac:dyDescent="0.2">
      <c r="T1133" s="121"/>
    </row>
    <row r="1134" spans="20:20" x14ac:dyDescent="0.2">
      <c r="T1134" s="121"/>
    </row>
    <row r="1135" spans="20:20" x14ac:dyDescent="0.2">
      <c r="T1135" s="121"/>
    </row>
    <row r="1136" spans="20:20" x14ac:dyDescent="0.2">
      <c r="T1136" s="121"/>
    </row>
    <row r="1137" spans="20:20" x14ac:dyDescent="0.2">
      <c r="T1137" s="121"/>
    </row>
    <row r="1138" spans="20:20" x14ac:dyDescent="0.2">
      <c r="T1138" s="121"/>
    </row>
    <row r="1139" spans="20:20" x14ac:dyDescent="0.2">
      <c r="T1139" s="121"/>
    </row>
    <row r="1140" spans="20:20" x14ac:dyDescent="0.2">
      <c r="T1140" s="121"/>
    </row>
    <row r="1141" spans="20:20" x14ac:dyDescent="0.2">
      <c r="T1141" s="121"/>
    </row>
    <row r="1142" spans="20:20" x14ac:dyDescent="0.2">
      <c r="T1142" s="121"/>
    </row>
    <row r="1143" spans="20:20" x14ac:dyDescent="0.2">
      <c r="T1143" s="121"/>
    </row>
    <row r="1144" spans="20:20" x14ac:dyDescent="0.2">
      <c r="T1144" s="121"/>
    </row>
    <row r="1145" spans="20:20" x14ac:dyDescent="0.2">
      <c r="T1145" s="121"/>
    </row>
    <row r="1146" spans="20:20" x14ac:dyDescent="0.2">
      <c r="T1146" s="121"/>
    </row>
    <row r="1147" spans="20:20" x14ac:dyDescent="0.2">
      <c r="T1147" s="121"/>
    </row>
    <row r="1148" spans="20:20" x14ac:dyDescent="0.2">
      <c r="T1148" s="121"/>
    </row>
    <row r="1149" spans="20:20" x14ac:dyDescent="0.2">
      <c r="T1149" s="121"/>
    </row>
    <row r="1150" spans="20:20" x14ac:dyDescent="0.2">
      <c r="T1150" s="121"/>
    </row>
    <row r="1151" spans="20:20" x14ac:dyDescent="0.2">
      <c r="T1151" s="121"/>
    </row>
    <row r="1152" spans="20:20" x14ac:dyDescent="0.2">
      <c r="T1152" s="121"/>
    </row>
    <row r="1153" spans="20:20" x14ac:dyDescent="0.2">
      <c r="T1153" s="121"/>
    </row>
    <row r="1154" spans="20:20" x14ac:dyDescent="0.2">
      <c r="T1154" s="121"/>
    </row>
    <row r="1155" spans="20:20" x14ac:dyDescent="0.2">
      <c r="T1155" s="121"/>
    </row>
    <row r="1156" spans="20:20" x14ac:dyDescent="0.2">
      <c r="T1156" s="121"/>
    </row>
    <row r="1157" spans="20:20" x14ac:dyDescent="0.2">
      <c r="T1157" s="121"/>
    </row>
    <row r="1158" spans="20:20" x14ac:dyDescent="0.2">
      <c r="T1158" s="121"/>
    </row>
    <row r="1159" spans="20:20" x14ac:dyDescent="0.2">
      <c r="T1159" s="121"/>
    </row>
    <row r="1160" spans="20:20" x14ac:dyDescent="0.2">
      <c r="T1160" s="121"/>
    </row>
    <row r="1161" spans="20:20" x14ac:dyDescent="0.2">
      <c r="T1161" s="121"/>
    </row>
    <row r="1162" spans="20:20" x14ac:dyDescent="0.2">
      <c r="T1162" s="121"/>
    </row>
    <row r="1163" spans="20:20" x14ac:dyDescent="0.2">
      <c r="T1163" s="121"/>
    </row>
    <row r="1164" spans="20:20" x14ac:dyDescent="0.2">
      <c r="T1164" s="121"/>
    </row>
    <row r="1165" spans="20:20" x14ac:dyDescent="0.2">
      <c r="T1165" s="121"/>
    </row>
    <row r="1166" spans="20:20" x14ac:dyDescent="0.2">
      <c r="T1166" s="121"/>
    </row>
    <row r="1167" spans="20:20" x14ac:dyDescent="0.2">
      <c r="T1167" s="121"/>
    </row>
    <row r="1168" spans="20:20" x14ac:dyDescent="0.2">
      <c r="T1168" s="121"/>
    </row>
    <row r="1169" spans="20:20" x14ac:dyDescent="0.2">
      <c r="T1169" s="121"/>
    </row>
    <row r="1170" spans="20:20" x14ac:dyDescent="0.2">
      <c r="T1170" s="121"/>
    </row>
    <row r="1171" spans="20:20" x14ac:dyDescent="0.2">
      <c r="T1171" s="121"/>
    </row>
    <row r="1172" spans="20:20" x14ac:dyDescent="0.2">
      <c r="T1172" s="121"/>
    </row>
    <row r="1173" spans="20:20" x14ac:dyDescent="0.2">
      <c r="T1173" s="121"/>
    </row>
    <row r="1174" spans="20:20" x14ac:dyDescent="0.2">
      <c r="T1174" s="121"/>
    </row>
    <row r="1175" spans="20:20" x14ac:dyDescent="0.2">
      <c r="T1175" s="121"/>
    </row>
    <row r="1176" spans="20:20" x14ac:dyDescent="0.2">
      <c r="T1176" s="121"/>
    </row>
    <row r="1177" spans="20:20" x14ac:dyDescent="0.2">
      <c r="T1177" s="121"/>
    </row>
    <row r="1178" spans="20:20" x14ac:dyDescent="0.2">
      <c r="T1178" s="121"/>
    </row>
    <row r="1179" spans="20:20" x14ac:dyDescent="0.2">
      <c r="T1179" s="121"/>
    </row>
    <row r="1180" spans="20:20" x14ac:dyDescent="0.2">
      <c r="T1180" s="121"/>
    </row>
    <row r="1181" spans="20:20" x14ac:dyDescent="0.2">
      <c r="T1181" s="121"/>
    </row>
    <row r="1182" spans="20:20" x14ac:dyDescent="0.2">
      <c r="T1182" s="121"/>
    </row>
    <row r="1183" spans="20:20" x14ac:dyDescent="0.2">
      <c r="T1183" s="121"/>
    </row>
    <row r="1184" spans="20:20" x14ac:dyDescent="0.2">
      <c r="T1184" s="121"/>
    </row>
    <row r="1185" spans="20:20" x14ac:dyDescent="0.2">
      <c r="T1185" s="121"/>
    </row>
    <row r="1186" spans="20:20" x14ac:dyDescent="0.2">
      <c r="T1186" s="121"/>
    </row>
    <row r="1187" spans="20:20" x14ac:dyDescent="0.2">
      <c r="T1187" s="121"/>
    </row>
    <row r="1188" spans="20:20" x14ac:dyDescent="0.2">
      <c r="T1188" s="121"/>
    </row>
    <row r="1189" spans="20:20" x14ac:dyDescent="0.2">
      <c r="T1189" s="121"/>
    </row>
    <row r="1190" spans="20:20" x14ac:dyDescent="0.2">
      <c r="T1190" s="121"/>
    </row>
    <row r="1191" spans="20:20" x14ac:dyDescent="0.2">
      <c r="T1191" s="121"/>
    </row>
    <row r="1192" spans="20:20" x14ac:dyDescent="0.2">
      <c r="T1192" s="121"/>
    </row>
    <row r="1193" spans="20:20" x14ac:dyDescent="0.2">
      <c r="T1193" s="121"/>
    </row>
    <row r="1194" spans="20:20" x14ac:dyDescent="0.2">
      <c r="T1194" s="121"/>
    </row>
    <row r="1195" spans="20:20" x14ac:dyDescent="0.2">
      <c r="T1195" s="121"/>
    </row>
    <row r="1196" spans="20:20" x14ac:dyDescent="0.2">
      <c r="T1196" s="121"/>
    </row>
    <row r="1197" spans="20:20" x14ac:dyDescent="0.2">
      <c r="T1197" s="121"/>
    </row>
    <row r="1198" spans="20:20" x14ac:dyDescent="0.2">
      <c r="T1198" s="121"/>
    </row>
    <row r="1199" spans="20:20" x14ac:dyDescent="0.2">
      <c r="T1199" s="121"/>
    </row>
    <row r="1200" spans="20:20" x14ac:dyDescent="0.2">
      <c r="T1200" s="121"/>
    </row>
    <row r="1201" spans="20:20" x14ac:dyDescent="0.2">
      <c r="T1201" s="121"/>
    </row>
    <row r="1202" spans="20:20" x14ac:dyDescent="0.2">
      <c r="T1202" s="121"/>
    </row>
    <row r="1203" spans="20:20" x14ac:dyDescent="0.2">
      <c r="T1203" s="121"/>
    </row>
    <row r="1204" spans="20:20" x14ac:dyDescent="0.2">
      <c r="T1204" s="121"/>
    </row>
    <row r="1205" spans="20:20" x14ac:dyDescent="0.2">
      <c r="T1205" s="121"/>
    </row>
    <row r="1206" spans="20:20" x14ac:dyDescent="0.2">
      <c r="T1206" s="121"/>
    </row>
    <row r="1207" spans="20:20" x14ac:dyDescent="0.2">
      <c r="T1207" s="121"/>
    </row>
    <row r="1208" spans="20:20" x14ac:dyDescent="0.2">
      <c r="T1208" s="121"/>
    </row>
    <row r="1209" spans="20:20" x14ac:dyDescent="0.2">
      <c r="T1209" s="121"/>
    </row>
    <row r="1210" spans="20:20" x14ac:dyDescent="0.2">
      <c r="T1210" s="121"/>
    </row>
    <row r="1211" spans="20:20" x14ac:dyDescent="0.2">
      <c r="T1211" s="121"/>
    </row>
    <row r="1212" spans="20:20" x14ac:dyDescent="0.2">
      <c r="T1212" s="121"/>
    </row>
    <row r="1213" spans="20:20" x14ac:dyDescent="0.2">
      <c r="T1213" s="121"/>
    </row>
    <row r="1214" spans="20:20" x14ac:dyDescent="0.2">
      <c r="T1214" s="121"/>
    </row>
    <row r="1215" spans="20:20" x14ac:dyDescent="0.2">
      <c r="T1215" s="121"/>
    </row>
    <row r="1216" spans="20:20" x14ac:dyDescent="0.2">
      <c r="T1216" s="121"/>
    </row>
    <row r="1217" spans="20:20" x14ac:dyDescent="0.2">
      <c r="T1217" s="121"/>
    </row>
    <row r="1218" spans="20:20" x14ac:dyDescent="0.2">
      <c r="T1218" s="121"/>
    </row>
    <row r="1219" spans="20:20" x14ac:dyDescent="0.2">
      <c r="T1219" s="121"/>
    </row>
    <row r="1220" spans="20:20" x14ac:dyDescent="0.2">
      <c r="T1220" s="121"/>
    </row>
    <row r="1221" spans="20:20" x14ac:dyDescent="0.2">
      <c r="T1221" s="121"/>
    </row>
    <row r="1222" spans="20:20" x14ac:dyDescent="0.2">
      <c r="T1222" s="121"/>
    </row>
    <row r="1223" spans="20:20" x14ac:dyDescent="0.2">
      <c r="T1223" s="121"/>
    </row>
    <row r="1224" spans="20:20" x14ac:dyDescent="0.2">
      <c r="T1224" s="121"/>
    </row>
    <row r="1225" spans="20:20" x14ac:dyDescent="0.2">
      <c r="T1225" s="121"/>
    </row>
    <row r="1226" spans="20:20" x14ac:dyDescent="0.2">
      <c r="T1226" s="121"/>
    </row>
    <row r="1227" spans="20:20" x14ac:dyDescent="0.2">
      <c r="T1227" s="121"/>
    </row>
    <row r="1228" spans="20:20" x14ac:dyDescent="0.2">
      <c r="T1228" s="121"/>
    </row>
    <row r="1229" spans="20:20" x14ac:dyDescent="0.2">
      <c r="T1229" s="121"/>
    </row>
    <row r="1230" spans="20:20" x14ac:dyDescent="0.2">
      <c r="T1230" s="121"/>
    </row>
    <row r="1231" spans="20:20" x14ac:dyDescent="0.2">
      <c r="T1231" s="121"/>
    </row>
    <row r="1232" spans="20:20" x14ac:dyDescent="0.2">
      <c r="T1232" s="121"/>
    </row>
    <row r="1233" spans="20:20" x14ac:dyDescent="0.2">
      <c r="T1233" s="121"/>
    </row>
    <row r="1234" spans="20:20" x14ac:dyDescent="0.2">
      <c r="T1234" s="121"/>
    </row>
    <row r="1235" spans="20:20" x14ac:dyDescent="0.2">
      <c r="T1235" s="121"/>
    </row>
    <row r="1236" spans="20:20" x14ac:dyDescent="0.2">
      <c r="T1236" s="121"/>
    </row>
    <row r="1237" spans="20:20" x14ac:dyDescent="0.2">
      <c r="T1237" s="121"/>
    </row>
    <row r="1238" spans="20:20" x14ac:dyDescent="0.2">
      <c r="T1238" s="121"/>
    </row>
    <row r="1239" spans="20:20" x14ac:dyDescent="0.2">
      <c r="T1239" s="121"/>
    </row>
    <row r="1240" spans="20:20" x14ac:dyDescent="0.2">
      <c r="T1240" s="121"/>
    </row>
    <row r="1241" spans="20:20" x14ac:dyDescent="0.2">
      <c r="T1241" s="121"/>
    </row>
    <row r="1242" spans="20:20" x14ac:dyDescent="0.2">
      <c r="T1242" s="121"/>
    </row>
    <row r="1243" spans="20:20" x14ac:dyDescent="0.2">
      <c r="T1243" s="121"/>
    </row>
    <row r="1244" spans="20:20" x14ac:dyDescent="0.2">
      <c r="T1244" s="121"/>
    </row>
    <row r="1245" spans="20:20" x14ac:dyDescent="0.2">
      <c r="T1245" s="121"/>
    </row>
    <row r="1246" spans="20:20" x14ac:dyDescent="0.2">
      <c r="T1246" s="121"/>
    </row>
    <row r="1247" spans="20:20" x14ac:dyDescent="0.2">
      <c r="T1247" s="121"/>
    </row>
    <row r="1248" spans="20:20" x14ac:dyDescent="0.2">
      <c r="T1248" s="121"/>
    </row>
    <row r="1249" spans="20:20" x14ac:dyDescent="0.2">
      <c r="T1249" s="121"/>
    </row>
    <row r="1250" spans="20:20" x14ac:dyDescent="0.2">
      <c r="T1250" s="121"/>
    </row>
    <row r="1251" spans="20:20" x14ac:dyDescent="0.2">
      <c r="T1251" s="121"/>
    </row>
    <row r="1252" spans="20:20" x14ac:dyDescent="0.2">
      <c r="T1252" s="121"/>
    </row>
    <row r="1253" spans="20:20" x14ac:dyDescent="0.2">
      <c r="T1253" s="121"/>
    </row>
    <row r="1254" spans="20:20" x14ac:dyDescent="0.2">
      <c r="T1254" s="121"/>
    </row>
    <row r="1255" spans="20:20" x14ac:dyDescent="0.2">
      <c r="T1255" s="121"/>
    </row>
    <row r="1256" spans="20:20" x14ac:dyDescent="0.2">
      <c r="T1256" s="121"/>
    </row>
    <row r="1257" spans="20:20" x14ac:dyDescent="0.2">
      <c r="T1257" s="121"/>
    </row>
    <row r="1258" spans="20:20" x14ac:dyDescent="0.2">
      <c r="T1258" s="121"/>
    </row>
    <row r="1259" spans="20:20" x14ac:dyDescent="0.2">
      <c r="T1259" s="121"/>
    </row>
    <row r="1260" spans="20:20" x14ac:dyDescent="0.2">
      <c r="T1260" s="121"/>
    </row>
    <row r="1261" spans="20:20" x14ac:dyDescent="0.2">
      <c r="T1261" s="121"/>
    </row>
    <row r="1262" spans="20:20" x14ac:dyDescent="0.2">
      <c r="T1262" s="121"/>
    </row>
    <row r="1263" spans="20:20" x14ac:dyDescent="0.2">
      <c r="T1263" s="121"/>
    </row>
    <row r="1264" spans="20:20" x14ac:dyDescent="0.2">
      <c r="T1264" s="121"/>
    </row>
    <row r="1265" spans="20:20" x14ac:dyDescent="0.2">
      <c r="T1265" s="121"/>
    </row>
    <row r="1266" spans="20:20" x14ac:dyDescent="0.2">
      <c r="T1266" s="121"/>
    </row>
    <row r="1267" spans="20:20" x14ac:dyDescent="0.2">
      <c r="T1267" s="121"/>
    </row>
    <row r="1268" spans="20:20" x14ac:dyDescent="0.2">
      <c r="T1268" s="121"/>
    </row>
    <row r="1269" spans="20:20" x14ac:dyDescent="0.2">
      <c r="T1269" s="121"/>
    </row>
    <row r="1270" spans="20:20" x14ac:dyDescent="0.2">
      <c r="T1270" s="121"/>
    </row>
    <row r="1271" spans="20:20" x14ac:dyDescent="0.2">
      <c r="T1271" s="121"/>
    </row>
    <row r="1272" spans="20:20" x14ac:dyDescent="0.2">
      <c r="T1272" s="121"/>
    </row>
    <row r="1273" spans="20:20" x14ac:dyDescent="0.2">
      <c r="T1273" s="121"/>
    </row>
    <row r="1274" spans="20:20" x14ac:dyDescent="0.2">
      <c r="T1274" s="121"/>
    </row>
    <row r="1275" spans="20:20" x14ac:dyDescent="0.2">
      <c r="T1275" s="121"/>
    </row>
    <row r="1276" spans="20:20" x14ac:dyDescent="0.2">
      <c r="T1276" s="121"/>
    </row>
    <row r="1277" spans="20:20" x14ac:dyDescent="0.2">
      <c r="T1277" s="121"/>
    </row>
    <row r="1278" spans="20:20" x14ac:dyDescent="0.2">
      <c r="T1278" s="121"/>
    </row>
    <row r="1279" spans="20:20" x14ac:dyDescent="0.2">
      <c r="T1279" s="121"/>
    </row>
    <row r="1280" spans="20:20" x14ac:dyDescent="0.2">
      <c r="T1280" s="121"/>
    </row>
    <row r="1281" spans="20:20" x14ac:dyDescent="0.2">
      <c r="T1281" s="121"/>
    </row>
    <row r="1282" spans="20:20" x14ac:dyDescent="0.2">
      <c r="T1282" s="121"/>
    </row>
    <row r="1283" spans="20:20" x14ac:dyDescent="0.2">
      <c r="T1283" s="121"/>
    </row>
    <row r="1284" spans="20:20" x14ac:dyDescent="0.2">
      <c r="T1284" s="121"/>
    </row>
    <row r="1285" spans="20:20" x14ac:dyDescent="0.2">
      <c r="T1285" s="121"/>
    </row>
    <row r="1286" spans="20:20" x14ac:dyDescent="0.2">
      <c r="T1286" s="121"/>
    </row>
    <row r="1287" spans="20:20" x14ac:dyDescent="0.2">
      <c r="T1287" s="121"/>
    </row>
    <row r="1288" spans="20:20" x14ac:dyDescent="0.2">
      <c r="T1288" s="121"/>
    </row>
    <row r="1289" spans="20:20" x14ac:dyDescent="0.2">
      <c r="T1289" s="121"/>
    </row>
    <row r="1290" spans="20:20" x14ac:dyDescent="0.2">
      <c r="T1290" s="121"/>
    </row>
    <row r="1291" spans="20:20" x14ac:dyDescent="0.2">
      <c r="T1291" s="121"/>
    </row>
    <row r="1292" spans="20:20" x14ac:dyDescent="0.2">
      <c r="T1292" s="121"/>
    </row>
    <row r="1293" spans="20:20" x14ac:dyDescent="0.2">
      <c r="T1293" s="121"/>
    </row>
    <row r="1294" spans="20:20" x14ac:dyDescent="0.2">
      <c r="T1294" s="121"/>
    </row>
    <row r="1295" spans="20:20" x14ac:dyDescent="0.2">
      <c r="T1295" s="121"/>
    </row>
    <row r="1296" spans="20:20" x14ac:dyDescent="0.2">
      <c r="T1296" s="121"/>
    </row>
    <row r="1297" spans="20:20" x14ac:dyDescent="0.2">
      <c r="T1297" s="121"/>
    </row>
    <row r="1298" spans="20:20" x14ac:dyDescent="0.2">
      <c r="T1298" s="121"/>
    </row>
    <row r="1299" spans="20:20" x14ac:dyDescent="0.2">
      <c r="T1299" s="121"/>
    </row>
    <row r="1300" spans="20:20" x14ac:dyDescent="0.2">
      <c r="T1300" s="121"/>
    </row>
    <row r="1301" spans="20:20" x14ac:dyDescent="0.2">
      <c r="T1301" s="121"/>
    </row>
    <row r="1302" spans="20:20" x14ac:dyDescent="0.2">
      <c r="T1302" s="121"/>
    </row>
    <row r="1303" spans="20:20" x14ac:dyDescent="0.2">
      <c r="T1303" s="121"/>
    </row>
    <row r="1304" spans="20:20" x14ac:dyDescent="0.2">
      <c r="T1304" s="121"/>
    </row>
    <row r="1305" spans="20:20" x14ac:dyDescent="0.2">
      <c r="T1305" s="121"/>
    </row>
    <row r="1306" spans="20:20" x14ac:dyDescent="0.2">
      <c r="T1306" s="121"/>
    </row>
    <row r="1307" spans="20:20" x14ac:dyDescent="0.2">
      <c r="T1307" s="121"/>
    </row>
    <row r="1308" spans="20:20" x14ac:dyDescent="0.2">
      <c r="T1308" s="121"/>
    </row>
    <row r="1309" spans="20:20" x14ac:dyDescent="0.2">
      <c r="T1309" s="121"/>
    </row>
    <row r="1310" spans="20:20" x14ac:dyDescent="0.2">
      <c r="T1310" s="121"/>
    </row>
    <row r="1311" spans="20:20" x14ac:dyDescent="0.2">
      <c r="T1311" s="121"/>
    </row>
    <row r="1312" spans="20:20" x14ac:dyDescent="0.2">
      <c r="T1312" s="121"/>
    </row>
    <row r="1313" spans="20:20" x14ac:dyDescent="0.2">
      <c r="T1313" s="121"/>
    </row>
    <row r="1314" spans="20:20" x14ac:dyDescent="0.2">
      <c r="T1314" s="121"/>
    </row>
    <row r="1315" spans="20:20" x14ac:dyDescent="0.2">
      <c r="T1315" s="121"/>
    </row>
    <row r="1316" spans="20:20" x14ac:dyDescent="0.2">
      <c r="T1316" s="121"/>
    </row>
    <row r="1317" spans="20:20" x14ac:dyDescent="0.2">
      <c r="T1317" s="121"/>
    </row>
    <row r="1318" spans="20:20" x14ac:dyDescent="0.2">
      <c r="T1318" s="121"/>
    </row>
    <row r="1319" spans="20:20" x14ac:dyDescent="0.2">
      <c r="T1319" s="121"/>
    </row>
    <row r="1320" spans="20:20" x14ac:dyDescent="0.2">
      <c r="T1320" s="121"/>
    </row>
    <row r="1321" spans="20:20" x14ac:dyDescent="0.2">
      <c r="T1321" s="121"/>
    </row>
    <row r="1322" spans="20:20" x14ac:dyDescent="0.2">
      <c r="T1322" s="121"/>
    </row>
    <row r="1323" spans="20:20" x14ac:dyDescent="0.2">
      <c r="T1323" s="121"/>
    </row>
    <row r="1324" spans="20:20" x14ac:dyDescent="0.2">
      <c r="T1324" s="121"/>
    </row>
    <row r="1325" spans="20:20" x14ac:dyDescent="0.2">
      <c r="T1325" s="121"/>
    </row>
    <row r="1326" spans="20:20" x14ac:dyDescent="0.2">
      <c r="T1326" s="121"/>
    </row>
    <row r="1327" spans="20:20" x14ac:dyDescent="0.2">
      <c r="T1327" s="121"/>
    </row>
    <row r="1328" spans="20:20" x14ac:dyDescent="0.2">
      <c r="T1328" s="121"/>
    </row>
    <row r="1329" spans="20:20" x14ac:dyDescent="0.2">
      <c r="T1329" s="121"/>
    </row>
    <row r="1330" spans="20:20" x14ac:dyDescent="0.2">
      <c r="T1330" s="121"/>
    </row>
    <row r="1331" spans="20:20" x14ac:dyDescent="0.2">
      <c r="T1331" s="121"/>
    </row>
    <row r="1332" spans="20:20" x14ac:dyDescent="0.2">
      <c r="T1332" s="121"/>
    </row>
    <row r="1333" spans="20:20" x14ac:dyDescent="0.2">
      <c r="T1333" s="121"/>
    </row>
    <row r="1334" spans="20:20" x14ac:dyDescent="0.2">
      <c r="T1334" s="121"/>
    </row>
    <row r="1335" spans="20:20" x14ac:dyDescent="0.2">
      <c r="T1335" s="121"/>
    </row>
    <row r="1336" spans="20:20" x14ac:dyDescent="0.2">
      <c r="T1336" s="121"/>
    </row>
    <row r="1337" spans="20:20" x14ac:dyDescent="0.2">
      <c r="T1337" s="121"/>
    </row>
    <row r="1338" spans="20:20" x14ac:dyDescent="0.2">
      <c r="T1338" s="121"/>
    </row>
    <row r="1339" spans="20:20" x14ac:dyDescent="0.2">
      <c r="T1339" s="121"/>
    </row>
    <row r="1340" spans="20:20" x14ac:dyDescent="0.2">
      <c r="T1340" s="121"/>
    </row>
    <row r="1341" spans="20:20" x14ac:dyDescent="0.2">
      <c r="T1341" s="121"/>
    </row>
    <row r="1342" spans="20:20" x14ac:dyDescent="0.2">
      <c r="T1342" s="121"/>
    </row>
    <row r="1343" spans="20:20" x14ac:dyDescent="0.2">
      <c r="T1343" s="121"/>
    </row>
    <row r="1344" spans="20:20" x14ac:dyDescent="0.2">
      <c r="T1344" s="121"/>
    </row>
    <row r="1345" spans="20:20" x14ac:dyDescent="0.2">
      <c r="T1345" s="121"/>
    </row>
    <row r="1346" spans="20:20" x14ac:dyDescent="0.2">
      <c r="T1346" s="121"/>
    </row>
    <row r="1347" spans="20:20" x14ac:dyDescent="0.2">
      <c r="T1347" s="121"/>
    </row>
    <row r="1348" spans="20:20" x14ac:dyDescent="0.2">
      <c r="T1348" s="121"/>
    </row>
    <row r="1349" spans="20:20" x14ac:dyDescent="0.2">
      <c r="T1349" s="121"/>
    </row>
    <row r="1350" spans="20:20" x14ac:dyDescent="0.2">
      <c r="T1350" s="121"/>
    </row>
    <row r="1351" spans="20:20" x14ac:dyDescent="0.2">
      <c r="T1351" s="121"/>
    </row>
    <row r="1352" spans="20:20" x14ac:dyDescent="0.2">
      <c r="T1352" s="121"/>
    </row>
    <row r="1353" spans="20:20" x14ac:dyDescent="0.2">
      <c r="T1353" s="121"/>
    </row>
    <row r="1354" spans="20:20" x14ac:dyDescent="0.2">
      <c r="T1354" s="121"/>
    </row>
    <row r="1355" spans="20:20" x14ac:dyDescent="0.2">
      <c r="T1355" s="121"/>
    </row>
    <row r="1356" spans="20:20" x14ac:dyDescent="0.2">
      <c r="T1356" s="121"/>
    </row>
    <row r="1357" spans="20:20" x14ac:dyDescent="0.2">
      <c r="T1357" s="121"/>
    </row>
    <row r="1358" spans="20:20" x14ac:dyDescent="0.2">
      <c r="T1358" s="121"/>
    </row>
    <row r="1359" spans="20:20" x14ac:dyDescent="0.2">
      <c r="T1359" s="121"/>
    </row>
    <row r="1360" spans="20:20" x14ac:dyDescent="0.2">
      <c r="T1360" s="121"/>
    </row>
    <row r="1361" spans="20:20" x14ac:dyDescent="0.2">
      <c r="T1361" s="121"/>
    </row>
    <row r="1362" spans="20:20" x14ac:dyDescent="0.2">
      <c r="T1362" s="121"/>
    </row>
    <row r="1363" spans="20:20" x14ac:dyDescent="0.2">
      <c r="T1363" s="121"/>
    </row>
    <row r="1364" spans="20:20" x14ac:dyDescent="0.2">
      <c r="T1364" s="121"/>
    </row>
    <row r="1365" spans="20:20" x14ac:dyDescent="0.2">
      <c r="T1365" s="121"/>
    </row>
    <row r="1366" spans="20:20" x14ac:dyDescent="0.2">
      <c r="T1366" s="121"/>
    </row>
    <row r="1367" spans="20:20" x14ac:dyDescent="0.2">
      <c r="T1367" s="121"/>
    </row>
    <row r="1368" spans="20:20" x14ac:dyDescent="0.2">
      <c r="T1368" s="121"/>
    </row>
    <row r="1369" spans="20:20" x14ac:dyDescent="0.2">
      <c r="T1369" s="121"/>
    </row>
    <row r="1370" spans="20:20" x14ac:dyDescent="0.2">
      <c r="T1370" s="121"/>
    </row>
    <row r="1371" spans="20:20" x14ac:dyDescent="0.2">
      <c r="T1371" s="121"/>
    </row>
    <row r="1372" spans="20:20" x14ac:dyDescent="0.2">
      <c r="T1372" s="121"/>
    </row>
    <row r="1373" spans="20:20" x14ac:dyDescent="0.2">
      <c r="T1373" s="121"/>
    </row>
    <row r="1374" spans="20:20" x14ac:dyDescent="0.2">
      <c r="T1374" s="121"/>
    </row>
    <row r="1375" spans="20:20" x14ac:dyDescent="0.2">
      <c r="T1375" s="121"/>
    </row>
    <row r="1376" spans="20:20" x14ac:dyDescent="0.2">
      <c r="T1376" s="121"/>
    </row>
    <row r="1377" spans="20:20" x14ac:dyDescent="0.2">
      <c r="T1377" s="121"/>
    </row>
    <row r="1378" spans="20:20" x14ac:dyDescent="0.2">
      <c r="T1378" s="121"/>
    </row>
    <row r="1379" spans="20:20" x14ac:dyDescent="0.2">
      <c r="T1379" s="121"/>
    </row>
    <row r="1380" spans="20:20" x14ac:dyDescent="0.2">
      <c r="T1380" s="121"/>
    </row>
    <row r="1381" spans="20:20" x14ac:dyDescent="0.2">
      <c r="T1381" s="121"/>
    </row>
    <row r="1382" spans="20:20" x14ac:dyDescent="0.2">
      <c r="T1382" s="121"/>
    </row>
    <row r="1383" spans="20:20" x14ac:dyDescent="0.2">
      <c r="T1383" s="121"/>
    </row>
    <row r="1384" spans="20:20" x14ac:dyDescent="0.2">
      <c r="T1384" s="121"/>
    </row>
    <row r="1385" spans="20:20" x14ac:dyDescent="0.2">
      <c r="T1385" s="121"/>
    </row>
    <row r="1386" spans="20:20" x14ac:dyDescent="0.2">
      <c r="T1386" s="121"/>
    </row>
    <row r="1387" spans="20:20" x14ac:dyDescent="0.2">
      <c r="T1387" s="121"/>
    </row>
    <row r="1388" spans="20:20" x14ac:dyDescent="0.2">
      <c r="T1388" s="121"/>
    </row>
    <row r="1389" spans="20:20" x14ac:dyDescent="0.2">
      <c r="T1389" s="121"/>
    </row>
    <row r="1390" spans="20:20" x14ac:dyDescent="0.2">
      <c r="T1390" s="121"/>
    </row>
    <row r="1391" spans="20:20" x14ac:dyDescent="0.2">
      <c r="T1391" s="121"/>
    </row>
    <row r="1392" spans="20:20" x14ac:dyDescent="0.2">
      <c r="T1392" s="121"/>
    </row>
    <row r="1393" spans="20:20" x14ac:dyDescent="0.2">
      <c r="T1393" s="121"/>
    </row>
    <row r="1394" spans="20:20" x14ac:dyDescent="0.2">
      <c r="T1394" s="121"/>
    </row>
    <row r="1395" spans="20:20" x14ac:dyDescent="0.2">
      <c r="T1395" s="121"/>
    </row>
    <row r="1396" spans="20:20" x14ac:dyDescent="0.2">
      <c r="T1396" s="121"/>
    </row>
    <row r="1397" spans="20:20" x14ac:dyDescent="0.2">
      <c r="T1397" s="121"/>
    </row>
    <row r="1398" spans="20:20" x14ac:dyDescent="0.2">
      <c r="T1398" s="121"/>
    </row>
    <row r="1399" spans="20:20" x14ac:dyDescent="0.2">
      <c r="T1399" s="121"/>
    </row>
    <row r="1400" spans="20:20" x14ac:dyDescent="0.2">
      <c r="T1400" s="121"/>
    </row>
    <row r="1401" spans="20:20" x14ac:dyDescent="0.2">
      <c r="T1401" s="121"/>
    </row>
    <row r="1402" spans="20:20" x14ac:dyDescent="0.2">
      <c r="T1402" s="121"/>
    </row>
    <row r="1403" spans="20:20" x14ac:dyDescent="0.2">
      <c r="T1403" s="121"/>
    </row>
    <row r="1404" spans="20:20" x14ac:dyDescent="0.2">
      <c r="T1404" s="121"/>
    </row>
    <row r="1405" spans="20:20" x14ac:dyDescent="0.2">
      <c r="T1405" s="121"/>
    </row>
    <row r="1406" spans="20:20" x14ac:dyDescent="0.2">
      <c r="T1406" s="121"/>
    </row>
    <row r="1407" spans="20:20" x14ac:dyDescent="0.2">
      <c r="T1407" s="121"/>
    </row>
    <row r="1408" spans="20:20" x14ac:dyDescent="0.2">
      <c r="T1408" s="121"/>
    </row>
    <row r="1409" spans="20:20" x14ac:dyDescent="0.2">
      <c r="T1409" s="121"/>
    </row>
    <row r="1410" spans="20:20" x14ac:dyDescent="0.2">
      <c r="T1410" s="121"/>
    </row>
    <row r="1411" spans="20:20" x14ac:dyDescent="0.2">
      <c r="T1411" s="121"/>
    </row>
    <row r="1412" spans="20:20" x14ac:dyDescent="0.2">
      <c r="T1412" s="121"/>
    </row>
    <row r="1413" spans="20:20" x14ac:dyDescent="0.2">
      <c r="T1413" s="121"/>
    </row>
    <row r="1414" spans="20:20" x14ac:dyDescent="0.2">
      <c r="T1414" s="121"/>
    </row>
    <row r="1415" spans="20:20" x14ac:dyDescent="0.2">
      <c r="T1415" s="121"/>
    </row>
    <row r="1416" spans="20:20" x14ac:dyDescent="0.2">
      <c r="T1416" s="121"/>
    </row>
    <row r="1417" spans="20:20" x14ac:dyDescent="0.2">
      <c r="T1417" s="121"/>
    </row>
    <row r="1418" spans="20:20" x14ac:dyDescent="0.2">
      <c r="T1418" s="121"/>
    </row>
    <row r="1419" spans="20:20" x14ac:dyDescent="0.2">
      <c r="T1419" s="121"/>
    </row>
    <row r="1420" spans="20:20" x14ac:dyDescent="0.2">
      <c r="T1420" s="121"/>
    </row>
    <row r="1421" spans="20:20" x14ac:dyDescent="0.2">
      <c r="T1421" s="121"/>
    </row>
    <row r="1422" spans="20:20" x14ac:dyDescent="0.2">
      <c r="T1422" s="121"/>
    </row>
    <row r="1423" spans="20:20" x14ac:dyDescent="0.2">
      <c r="T1423" s="121"/>
    </row>
    <row r="1424" spans="20:20" x14ac:dyDescent="0.2">
      <c r="T1424" s="121"/>
    </row>
    <row r="1425" spans="20:20" x14ac:dyDescent="0.2">
      <c r="T1425" s="121"/>
    </row>
    <row r="1426" spans="20:20" x14ac:dyDescent="0.2">
      <c r="T1426" s="121"/>
    </row>
    <row r="1427" spans="20:20" x14ac:dyDescent="0.2">
      <c r="T1427" s="121"/>
    </row>
    <row r="1428" spans="20:20" x14ac:dyDescent="0.2">
      <c r="T1428" s="121"/>
    </row>
    <row r="1429" spans="20:20" x14ac:dyDescent="0.2">
      <c r="T1429" s="121"/>
    </row>
    <row r="1430" spans="20:20" x14ac:dyDescent="0.2">
      <c r="T1430" s="121"/>
    </row>
    <row r="1431" spans="20:20" x14ac:dyDescent="0.2">
      <c r="T1431" s="121"/>
    </row>
    <row r="1432" spans="20:20" x14ac:dyDescent="0.2">
      <c r="T1432" s="121"/>
    </row>
    <row r="1433" spans="20:20" x14ac:dyDescent="0.2">
      <c r="T1433" s="121"/>
    </row>
    <row r="1434" spans="20:20" x14ac:dyDescent="0.2">
      <c r="T1434" s="121"/>
    </row>
    <row r="1435" spans="20:20" x14ac:dyDescent="0.2">
      <c r="T1435" s="121"/>
    </row>
    <row r="1436" spans="20:20" x14ac:dyDescent="0.2">
      <c r="T1436" s="121"/>
    </row>
    <row r="1437" spans="20:20" x14ac:dyDescent="0.2">
      <c r="T1437" s="121"/>
    </row>
    <row r="1438" spans="20:20" x14ac:dyDescent="0.2">
      <c r="T1438" s="121"/>
    </row>
    <row r="1439" spans="20:20" x14ac:dyDescent="0.2">
      <c r="T1439" s="121"/>
    </row>
    <row r="1440" spans="20:20" x14ac:dyDescent="0.2">
      <c r="T1440" s="121"/>
    </row>
    <row r="1441" spans="20:20" x14ac:dyDescent="0.2">
      <c r="T1441" s="121"/>
    </row>
    <row r="1442" spans="20:20" x14ac:dyDescent="0.2">
      <c r="T1442" s="121"/>
    </row>
    <row r="1443" spans="20:20" x14ac:dyDescent="0.2">
      <c r="T1443" s="121"/>
    </row>
    <row r="1444" spans="20:20" x14ac:dyDescent="0.2">
      <c r="T1444" s="121"/>
    </row>
    <row r="1445" spans="20:20" x14ac:dyDescent="0.2">
      <c r="T1445" s="121"/>
    </row>
    <row r="1446" spans="20:20" x14ac:dyDescent="0.2">
      <c r="T1446" s="121"/>
    </row>
    <row r="1447" spans="20:20" x14ac:dyDescent="0.2">
      <c r="T1447" s="121"/>
    </row>
    <row r="1448" spans="20:20" x14ac:dyDescent="0.2">
      <c r="T1448" s="121"/>
    </row>
    <row r="1449" spans="20:20" x14ac:dyDescent="0.2">
      <c r="T1449" s="121"/>
    </row>
    <row r="1450" spans="20:20" x14ac:dyDescent="0.2">
      <c r="T1450" s="121"/>
    </row>
    <row r="1451" spans="20:20" x14ac:dyDescent="0.2">
      <c r="T1451" s="121"/>
    </row>
    <row r="1452" spans="20:20" x14ac:dyDescent="0.2">
      <c r="T1452" s="121"/>
    </row>
    <row r="1453" spans="20:20" x14ac:dyDescent="0.2">
      <c r="T1453" s="121"/>
    </row>
    <row r="1454" spans="20:20" x14ac:dyDescent="0.2">
      <c r="T1454" s="121"/>
    </row>
    <row r="1455" spans="20:20" x14ac:dyDescent="0.2">
      <c r="T1455" s="121"/>
    </row>
    <row r="1456" spans="20:20" x14ac:dyDescent="0.2">
      <c r="T1456" s="121"/>
    </row>
    <row r="1457" spans="20:20" x14ac:dyDescent="0.2">
      <c r="T1457" s="121"/>
    </row>
    <row r="1458" spans="20:20" x14ac:dyDescent="0.2">
      <c r="T1458" s="121"/>
    </row>
    <row r="1459" spans="20:20" x14ac:dyDescent="0.2">
      <c r="T1459" s="121"/>
    </row>
    <row r="1460" spans="20:20" x14ac:dyDescent="0.2">
      <c r="T1460" s="121"/>
    </row>
    <row r="1461" spans="20:20" x14ac:dyDescent="0.2">
      <c r="T1461" s="121"/>
    </row>
    <row r="1462" spans="20:20" x14ac:dyDescent="0.2">
      <c r="T1462" s="121"/>
    </row>
    <row r="1463" spans="20:20" x14ac:dyDescent="0.2">
      <c r="T1463" s="121"/>
    </row>
    <row r="1464" spans="20:20" x14ac:dyDescent="0.2">
      <c r="T1464" s="121"/>
    </row>
    <row r="1465" spans="20:20" x14ac:dyDescent="0.2">
      <c r="T1465" s="121"/>
    </row>
    <row r="1466" spans="20:20" x14ac:dyDescent="0.2">
      <c r="T1466" s="121"/>
    </row>
    <row r="1467" spans="20:20" x14ac:dyDescent="0.2">
      <c r="T1467" s="121"/>
    </row>
    <row r="1468" spans="20:20" x14ac:dyDescent="0.2">
      <c r="T1468" s="121"/>
    </row>
    <row r="1469" spans="20:20" x14ac:dyDescent="0.2">
      <c r="T1469" s="121"/>
    </row>
    <row r="1470" spans="20:20" x14ac:dyDescent="0.2">
      <c r="T1470" s="121"/>
    </row>
    <row r="1471" spans="20:20" x14ac:dyDescent="0.2">
      <c r="T1471" s="121"/>
    </row>
    <row r="1472" spans="20:20" x14ac:dyDescent="0.2">
      <c r="T1472" s="121"/>
    </row>
    <row r="1473" spans="20:20" x14ac:dyDescent="0.2">
      <c r="T1473" s="121"/>
    </row>
    <row r="1474" spans="20:20" x14ac:dyDescent="0.2">
      <c r="T1474" s="121"/>
    </row>
    <row r="1475" spans="20:20" x14ac:dyDescent="0.2">
      <c r="T1475" s="121"/>
    </row>
    <row r="1476" spans="20:20" x14ac:dyDescent="0.2">
      <c r="T1476" s="121"/>
    </row>
    <row r="1477" spans="20:20" x14ac:dyDescent="0.2">
      <c r="T1477" s="121"/>
    </row>
    <row r="1478" spans="20:20" x14ac:dyDescent="0.2">
      <c r="T1478" s="121"/>
    </row>
    <row r="1479" spans="20:20" x14ac:dyDescent="0.2">
      <c r="T1479" s="121"/>
    </row>
    <row r="1480" spans="20:20" x14ac:dyDescent="0.2">
      <c r="T1480" s="121"/>
    </row>
    <row r="1481" spans="20:20" x14ac:dyDescent="0.2">
      <c r="T1481" s="121"/>
    </row>
    <row r="1482" spans="20:20" x14ac:dyDescent="0.2">
      <c r="T1482" s="121"/>
    </row>
    <row r="1483" spans="20:20" x14ac:dyDescent="0.2">
      <c r="T1483" s="121"/>
    </row>
    <row r="1484" spans="20:20" x14ac:dyDescent="0.2">
      <c r="T1484" s="121"/>
    </row>
    <row r="1485" spans="20:20" x14ac:dyDescent="0.2">
      <c r="T1485" s="121"/>
    </row>
    <row r="1486" spans="20:20" x14ac:dyDescent="0.2">
      <c r="T1486" s="121"/>
    </row>
    <row r="1487" spans="20:20" x14ac:dyDescent="0.2">
      <c r="T1487" s="121"/>
    </row>
    <row r="1488" spans="20:20" x14ac:dyDescent="0.2">
      <c r="T1488" s="121"/>
    </row>
    <row r="1489" spans="20:20" x14ac:dyDescent="0.2">
      <c r="T1489" s="121"/>
    </row>
    <row r="1490" spans="20:20" x14ac:dyDescent="0.2">
      <c r="T1490" s="121"/>
    </row>
    <row r="1491" spans="20:20" x14ac:dyDescent="0.2">
      <c r="T1491" s="121"/>
    </row>
    <row r="1492" spans="20:20" x14ac:dyDescent="0.2">
      <c r="T1492" s="121"/>
    </row>
    <row r="1493" spans="20:20" x14ac:dyDescent="0.2">
      <c r="T1493" s="121"/>
    </row>
    <row r="1494" spans="20:20" x14ac:dyDescent="0.2">
      <c r="T1494" s="121"/>
    </row>
    <row r="1495" spans="20:20" x14ac:dyDescent="0.2">
      <c r="T1495" s="121"/>
    </row>
    <row r="1496" spans="20:20" x14ac:dyDescent="0.2">
      <c r="T1496" s="121"/>
    </row>
    <row r="1497" spans="20:20" x14ac:dyDescent="0.2">
      <c r="T1497" s="121"/>
    </row>
    <row r="1498" spans="20:20" x14ac:dyDescent="0.2">
      <c r="T1498" s="121"/>
    </row>
    <row r="1499" spans="20:20" x14ac:dyDescent="0.2">
      <c r="T1499" s="121"/>
    </row>
    <row r="1500" spans="20:20" x14ac:dyDescent="0.2">
      <c r="T1500" s="121"/>
    </row>
    <row r="1501" spans="20:20" x14ac:dyDescent="0.2">
      <c r="T1501" s="121"/>
    </row>
    <row r="1502" spans="20:20" x14ac:dyDescent="0.2">
      <c r="T1502" s="121"/>
    </row>
    <row r="1503" spans="20:20" x14ac:dyDescent="0.2">
      <c r="T1503" s="121"/>
    </row>
    <row r="1504" spans="20:20" x14ac:dyDescent="0.2">
      <c r="T1504" s="121"/>
    </row>
    <row r="1505" spans="20:20" x14ac:dyDescent="0.2">
      <c r="T1505" s="121"/>
    </row>
    <row r="1506" spans="20:20" x14ac:dyDescent="0.2">
      <c r="T1506" s="121"/>
    </row>
    <row r="1507" spans="20:20" x14ac:dyDescent="0.2">
      <c r="T1507" s="121"/>
    </row>
    <row r="1508" spans="20:20" x14ac:dyDescent="0.2">
      <c r="T1508" s="121"/>
    </row>
    <row r="1509" spans="20:20" x14ac:dyDescent="0.2">
      <c r="T1509" s="121"/>
    </row>
    <row r="1510" spans="20:20" x14ac:dyDescent="0.2">
      <c r="T1510" s="121"/>
    </row>
    <row r="1511" spans="20:20" x14ac:dyDescent="0.2">
      <c r="T1511" s="121"/>
    </row>
    <row r="1512" spans="20:20" x14ac:dyDescent="0.2">
      <c r="T1512" s="121"/>
    </row>
    <row r="1513" spans="20:20" x14ac:dyDescent="0.2">
      <c r="T1513" s="121"/>
    </row>
    <row r="1514" spans="20:20" x14ac:dyDescent="0.2">
      <c r="T1514" s="121"/>
    </row>
    <row r="1515" spans="20:20" x14ac:dyDescent="0.2">
      <c r="T1515" s="121"/>
    </row>
    <row r="1516" spans="20:20" x14ac:dyDescent="0.2">
      <c r="T1516" s="121"/>
    </row>
    <row r="1517" spans="20:20" x14ac:dyDescent="0.2">
      <c r="T1517" s="121"/>
    </row>
    <row r="1518" spans="20:20" x14ac:dyDescent="0.2">
      <c r="T1518" s="121"/>
    </row>
    <row r="1519" spans="20:20" x14ac:dyDescent="0.2">
      <c r="T1519" s="121"/>
    </row>
    <row r="1520" spans="20:20" x14ac:dyDescent="0.2">
      <c r="T1520" s="121"/>
    </row>
    <row r="1521" spans="20:20" x14ac:dyDescent="0.2">
      <c r="T1521" s="121"/>
    </row>
    <row r="1522" spans="20:20" x14ac:dyDescent="0.2">
      <c r="T1522" s="121"/>
    </row>
    <row r="1523" spans="20:20" x14ac:dyDescent="0.2">
      <c r="T1523" s="121"/>
    </row>
    <row r="1524" spans="20:20" x14ac:dyDescent="0.2">
      <c r="T1524" s="121"/>
    </row>
    <row r="1525" spans="20:20" x14ac:dyDescent="0.2">
      <c r="T1525" s="121"/>
    </row>
    <row r="1526" spans="20:20" x14ac:dyDescent="0.2">
      <c r="T1526" s="121"/>
    </row>
    <row r="1527" spans="20:20" x14ac:dyDescent="0.2">
      <c r="T1527" s="121"/>
    </row>
    <row r="1528" spans="20:20" x14ac:dyDescent="0.2">
      <c r="T1528" s="121"/>
    </row>
    <row r="1529" spans="20:20" x14ac:dyDescent="0.2">
      <c r="T1529" s="121"/>
    </row>
    <row r="1530" spans="20:20" x14ac:dyDescent="0.2">
      <c r="T1530" s="121"/>
    </row>
    <row r="1531" spans="20:20" x14ac:dyDescent="0.2">
      <c r="T1531" s="121"/>
    </row>
    <row r="1532" spans="20:20" x14ac:dyDescent="0.2">
      <c r="T1532" s="121"/>
    </row>
    <row r="1533" spans="20:20" x14ac:dyDescent="0.2">
      <c r="T1533" s="121"/>
    </row>
    <row r="1534" spans="20:20" x14ac:dyDescent="0.2">
      <c r="T1534" s="121"/>
    </row>
    <row r="1535" spans="20:20" x14ac:dyDescent="0.2">
      <c r="T1535" s="121"/>
    </row>
    <row r="1536" spans="20:20" x14ac:dyDescent="0.2">
      <c r="T1536" s="121"/>
    </row>
    <row r="1537" spans="20:20" x14ac:dyDescent="0.2">
      <c r="T1537" s="121"/>
    </row>
    <row r="1538" spans="20:20" x14ac:dyDescent="0.2">
      <c r="T1538" s="121"/>
    </row>
    <row r="1539" spans="20:20" x14ac:dyDescent="0.2">
      <c r="T1539" s="121"/>
    </row>
    <row r="1540" spans="20:20" x14ac:dyDescent="0.2">
      <c r="T1540" s="121"/>
    </row>
    <row r="1541" spans="20:20" x14ac:dyDescent="0.2">
      <c r="T1541" s="121"/>
    </row>
    <row r="1542" spans="20:20" x14ac:dyDescent="0.2">
      <c r="T1542" s="121"/>
    </row>
    <row r="1543" spans="20:20" x14ac:dyDescent="0.2">
      <c r="T1543" s="121"/>
    </row>
    <row r="1544" spans="20:20" x14ac:dyDescent="0.2">
      <c r="T1544" s="121"/>
    </row>
    <row r="1545" spans="20:20" x14ac:dyDescent="0.2">
      <c r="T1545" s="121"/>
    </row>
    <row r="1546" spans="20:20" x14ac:dyDescent="0.2">
      <c r="T1546" s="121"/>
    </row>
    <row r="1547" spans="20:20" x14ac:dyDescent="0.2">
      <c r="T1547" s="121"/>
    </row>
    <row r="1548" spans="20:20" x14ac:dyDescent="0.2">
      <c r="T1548" s="121"/>
    </row>
    <row r="1549" spans="20:20" x14ac:dyDescent="0.2">
      <c r="T1549" s="121"/>
    </row>
    <row r="1550" spans="20:20" x14ac:dyDescent="0.2">
      <c r="T1550" s="121"/>
    </row>
    <row r="1551" spans="20:20" x14ac:dyDescent="0.2">
      <c r="T1551" s="121"/>
    </row>
    <row r="1552" spans="20:20" x14ac:dyDescent="0.2">
      <c r="T1552" s="121"/>
    </row>
    <row r="1553" spans="20:20" x14ac:dyDescent="0.2">
      <c r="T1553" s="121"/>
    </row>
    <row r="1554" spans="20:20" x14ac:dyDescent="0.2">
      <c r="T1554" s="121"/>
    </row>
    <row r="1555" spans="20:20" x14ac:dyDescent="0.2">
      <c r="T1555" s="121"/>
    </row>
    <row r="1556" spans="20:20" x14ac:dyDescent="0.2">
      <c r="T1556" s="121"/>
    </row>
    <row r="1557" spans="20:20" x14ac:dyDescent="0.2">
      <c r="T1557" s="121"/>
    </row>
    <row r="1558" spans="20:20" x14ac:dyDescent="0.2">
      <c r="T1558" s="121"/>
    </row>
    <row r="1559" spans="20:20" x14ac:dyDescent="0.2">
      <c r="T1559" s="121"/>
    </row>
    <row r="1560" spans="20:20" x14ac:dyDescent="0.2">
      <c r="T1560" s="121"/>
    </row>
    <row r="1561" spans="20:20" x14ac:dyDescent="0.2">
      <c r="T1561" s="121"/>
    </row>
    <row r="1562" spans="20:20" x14ac:dyDescent="0.2">
      <c r="T1562" s="121"/>
    </row>
    <row r="1563" spans="20:20" x14ac:dyDescent="0.2">
      <c r="T1563" s="121"/>
    </row>
    <row r="1564" spans="20:20" x14ac:dyDescent="0.2">
      <c r="T1564" s="121"/>
    </row>
    <row r="1565" spans="20:20" x14ac:dyDescent="0.2">
      <c r="T1565" s="121"/>
    </row>
    <row r="1566" spans="20:20" x14ac:dyDescent="0.2">
      <c r="T1566" s="121"/>
    </row>
    <row r="1567" spans="20:20" x14ac:dyDescent="0.2">
      <c r="T1567" s="121"/>
    </row>
    <row r="1568" spans="20:20" x14ac:dyDescent="0.2">
      <c r="T1568" s="121"/>
    </row>
    <row r="1569" spans="20:20" x14ac:dyDescent="0.2">
      <c r="T1569" s="121"/>
    </row>
    <row r="1570" spans="20:20" x14ac:dyDescent="0.2">
      <c r="T1570" s="121"/>
    </row>
    <row r="1571" spans="20:20" x14ac:dyDescent="0.2">
      <c r="T1571" s="121"/>
    </row>
    <row r="1572" spans="20:20" x14ac:dyDescent="0.2">
      <c r="T1572" s="121"/>
    </row>
    <row r="1573" spans="20:20" x14ac:dyDescent="0.2">
      <c r="T1573" s="121"/>
    </row>
    <row r="1574" spans="20:20" x14ac:dyDescent="0.2">
      <c r="T1574" s="121"/>
    </row>
    <row r="1575" spans="20:20" x14ac:dyDescent="0.2">
      <c r="T1575" s="121"/>
    </row>
    <row r="1576" spans="20:20" x14ac:dyDescent="0.2">
      <c r="T1576" s="121"/>
    </row>
    <row r="1577" spans="20:20" x14ac:dyDescent="0.2">
      <c r="T1577" s="121"/>
    </row>
    <row r="1578" spans="20:20" x14ac:dyDescent="0.2">
      <c r="T1578" s="121"/>
    </row>
    <row r="1579" spans="20:20" x14ac:dyDescent="0.2">
      <c r="T1579" s="121"/>
    </row>
    <row r="1580" spans="20:20" x14ac:dyDescent="0.2">
      <c r="T1580" s="121"/>
    </row>
    <row r="1581" spans="20:20" x14ac:dyDescent="0.2">
      <c r="T1581" s="121"/>
    </row>
    <row r="1582" spans="20:20" x14ac:dyDescent="0.2">
      <c r="T1582" s="121"/>
    </row>
    <row r="1583" spans="20:20" x14ac:dyDescent="0.2">
      <c r="T1583" s="121"/>
    </row>
    <row r="1584" spans="20:20" x14ac:dyDescent="0.2">
      <c r="T1584" s="121"/>
    </row>
    <row r="1585" spans="20:20" x14ac:dyDescent="0.2">
      <c r="T1585" s="121"/>
    </row>
    <row r="1586" spans="20:20" x14ac:dyDescent="0.2">
      <c r="T1586" s="121"/>
    </row>
    <row r="1587" spans="20:20" x14ac:dyDescent="0.2">
      <c r="T1587" s="121"/>
    </row>
    <row r="1588" spans="20:20" x14ac:dyDescent="0.2">
      <c r="T1588" s="121"/>
    </row>
    <row r="1589" spans="20:20" x14ac:dyDescent="0.2">
      <c r="T1589" s="121"/>
    </row>
    <row r="1590" spans="20:20" x14ac:dyDescent="0.2">
      <c r="T1590" s="121"/>
    </row>
    <row r="1591" spans="20:20" x14ac:dyDescent="0.2">
      <c r="T1591" s="121"/>
    </row>
    <row r="1592" spans="20:20" x14ac:dyDescent="0.2">
      <c r="T1592" s="121"/>
    </row>
    <row r="1593" spans="20:20" x14ac:dyDescent="0.2">
      <c r="T1593" s="121"/>
    </row>
    <row r="1594" spans="20:20" x14ac:dyDescent="0.2">
      <c r="T1594" s="121"/>
    </row>
    <row r="1595" spans="20:20" x14ac:dyDescent="0.2">
      <c r="T1595" s="121"/>
    </row>
    <row r="1596" spans="20:20" x14ac:dyDescent="0.2">
      <c r="T1596" s="121"/>
    </row>
    <row r="1597" spans="20:20" x14ac:dyDescent="0.2">
      <c r="T1597" s="121"/>
    </row>
    <row r="1598" spans="20:20" x14ac:dyDescent="0.2">
      <c r="T1598" s="121"/>
    </row>
    <row r="1599" spans="20:20" x14ac:dyDescent="0.2">
      <c r="T1599" s="121"/>
    </row>
    <row r="1600" spans="20:20" x14ac:dyDescent="0.2">
      <c r="T1600" s="121"/>
    </row>
    <row r="1601" spans="20:20" x14ac:dyDescent="0.2">
      <c r="T1601" s="121"/>
    </row>
    <row r="1602" spans="20:20" x14ac:dyDescent="0.2">
      <c r="T1602" s="121"/>
    </row>
    <row r="1603" spans="20:20" x14ac:dyDescent="0.2">
      <c r="T1603" s="121"/>
    </row>
    <row r="1604" spans="20:20" x14ac:dyDescent="0.2">
      <c r="T1604" s="121"/>
    </row>
    <row r="1605" spans="20:20" x14ac:dyDescent="0.2">
      <c r="T1605" s="121"/>
    </row>
    <row r="1606" spans="20:20" x14ac:dyDescent="0.2">
      <c r="T1606" s="121"/>
    </row>
    <row r="1607" spans="20:20" x14ac:dyDescent="0.2">
      <c r="T1607" s="121"/>
    </row>
    <row r="1608" spans="20:20" x14ac:dyDescent="0.2">
      <c r="T1608" s="121"/>
    </row>
    <row r="1609" spans="20:20" x14ac:dyDescent="0.2">
      <c r="T1609" s="121"/>
    </row>
    <row r="1610" spans="20:20" x14ac:dyDescent="0.2">
      <c r="T1610" s="121"/>
    </row>
    <row r="1611" spans="20:20" x14ac:dyDescent="0.2">
      <c r="T1611" s="121"/>
    </row>
    <row r="1612" spans="20:20" x14ac:dyDescent="0.2">
      <c r="T1612" s="121"/>
    </row>
    <row r="1613" spans="20:20" x14ac:dyDescent="0.2">
      <c r="T1613" s="121"/>
    </row>
    <row r="1614" spans="20:20" x14ac:dyDescent="0.2">
      <c r="T1614" s="121"/>
    </row>
    <row r="1615" spans="20:20" x14ac:dyDescent="0.2">
      <c r="T1615" s="121"/>
    </row>
    <row r="1616" spans="20:20" x14ac:dyDescent="0.2">
      <c r="T1616" s="121"/>
    </row>
    <row r="1617" spans="20:20" x14ac:dyDescent="0.2">
      <c r="T1617" s="121"/>
    </row>
    <row r="1618" spans="20:20" x14ac:dyDescent="0.2">
      <c r="T1618" s="121"/>
    </row>
    <row r="1619" spans="20:20" x14ac:dyDescent="0.2">
      <c r="T1619" s="121"/>
    </row>
    <row r="1620" spans="20:20" x14ac:dyDescent="0.2">
      <c r="T1620" s="121"/>
    </row>
    <row r="1621" spans="20:20" x14ac:dyDescent="0.2">
      <c r="T1621" s="121"/>
    </row>
    <row r="1622" spans="20:20" x14ac:dyDescent="0.2">
      <c r="T1622" s="121"/>
    </row>
    <row r="1623" spans="20:20" x14ac:dyDescent="0.2">
      <c r="T1623" s="121"/>
    </row>
    <row r="1624" spans="20:20" x14ac:dyDescent="0.2">
      <c r="T1624" s="121"/>
    </row>
    <row r="1625" spans="20:20" x14ac:dyDescent="0.2">
      <c r="T1625" s="121"/>
    </row>
    <row r="1626" spans="20:20" x14ac:dyDescent="0.2">
      <c r="T1626" s="121"/>
    </row>
    <row r="1627" spans="20:20" x14ac:dyDescent="0.2">
      <c r="T1627" s="121"/>
    </row>
    <row r="1628" spans="20:20" x14ac:dyDescent="0.2">
      <c r="T1628" s="121"/>
    </row>
    <row r="1629" spans="20:20" x14ac:dyDescent="0.2">
      <c r="T1629" s="121"/>
    </row>
    <row r="1630" spans="20:20" x14ac:dyDescent="0.2">
      <c r="T1630" s="121"/>
    </row>
    <row r="1631" spans="20:20" x14ac:dyDescent="0.2">
      <c r="T1631" s="121"/>
    </row>
    <row r="1632" spans="20:20" x14ac:dyDescent="0.2">
      <c r="T1632" s="121"/>
    </row>
    <row r="1633" spans="20:20" x14ac:dyDescent="0.2">
      <c r="T1633" s="121"/>
    </row>
    <row r="1634" spans="20:20" x14ac:dyDescent="0.2">
      <c r="T1634" s="121"/>
    </row>
    <row r="1635" spans="20:20" x14ac:dyDescent="0.2">
      <c r="T1635" s="121"/>
    </row>
    <row r="1636" spans="20:20" x14ac:dyDescent="0.2">
      <c r="T1636" s="121"/>
    </row>
    <row r="1637" spans="20:20" x14ac:dyDescent="0.2">
      <c r="T1637" s="121"/>
    </row>
    <row r="1638" spans="20:20" x14ac:dyDescent="0.2">
      <c r="T1638" s="121"/>
    </row>
    <row r="1639" spans="20:20" x14ac:dyDescent="0.2">
      <c r="T1639" s="121"/>
    </row>
    <row r="1640" spans="20:20" x14ac:dyDescent="0.2">
      <c r="T1640" s="121"/>
    </row>
    <row r="1641" spans="20:20" x14ac:dyDescent="0.2">
      <c r="T1641" s="121"/>
    </row>
    <row r="1642" spans="20:20" x14ac:dyDescent="0.2">
      <c r="T1642" s="121"/>
    </row>
    <row r="1643" spans="20:20" x14ac:dyDescent="0.2">
      <c r="T1643" s="121"/>
    </row>
    <row r="1644" spans="20:20" x14ac:dyDescent="0.2">
      <c r="T1644" s="121"/>
    </row>
    <row r="1645" spans="20:20" x14ac:dyDescent="0.2">
      <c r="T1645" s="121"/>
    </row>
    <row r="1646" spans="20:20" x14ac:dyDescent="0.2">
      <c r="T1646" s="121"/>
    </row>
    <row r="1647" spans="20:20" x14ac:dyDescent="0.2">
      <c r="T1647" s="121"/>
    </row>
    <row r="1648" spans="20:20" x14ac:dyDescent="0.2">
      <c r="T1648" s="121"/>
    </row>
    <row r="1649" spans="20:20" x14ac:dyDescent="0.2">
      <c r="T1649" s="121"/>
    </row>
    <row r="1650" spans="20:20" x14ac:dyDescent="0.2">
      <c r="T1650" s="121"/>
    </row>
    <row r="1651" spans="20:20" x14ac:dyDescent="0.2">
      <c r="T1651" s="121"/>
    </row>
    <row r="1652" spans="20:20" x14ac:dyDescent="0.2">
      <c r="T1652" s="121"/>
    </row>
    <row r="1653" spans="20:20" x14ac:dyDescent="0.2">
      <c r="T1653" s="121"/>
    </row>
    <row r="1654" spans="20:20" x14ac:dyDescent="0.2">
      <c r="T1654" s="121"/>
    </row>
    <row r="1655" spans="20:20" x14ac:dyDescent="0.2">
      <c r="T1655" s="121"/>
    </row>
    <row r="1656" spans="20:20" x14ac:dyDescent="0.2">
      <c r="T1656" s="121"/>
    </row>
    <row r="1657" spans="20:20" x14ac:dyDescent="0.2">
      <c r="T1657" s="121"/>
    </row>
    <row r="1658" spans="20:20" x14ac:dyDescent="0.2">
      <c r="T1658" s="121"/>
    </row>
    <row r="1659" spans="20:20" x14ac:dyDescent="0.2">
      <c r="T1659" s="121"/>
    </row>
    <row r="1660" spans="20:20" x14ac:dyDescent="0.2">
      <c r="T1660" s="121"/>
    </row>
    <row r="1661" spans="20:20" x14ac:dyDescent="0.2">
      <c r="T1661" s="121"/>
    </row>
    <row r="1662" spans="20:20" x14ac:dyDescent="0.2">
      <c r="T1662" s="121"/>
    </row>
    <row r="1663" spans="20:20" x14ac:dyDescent="0.2">
      <c r="T1663" s="121"/>
    </row>
    <row r="1664" spans="20:20" x14ac:dyDescent="0.2">
      <c r="T1664" s="121"/>
    </row>
    <row r="1665" spans="20:20" x14ac:dyDescent="0.2">
      <c r="T1665" s="121"/>
    </row>
    <row r="1666" spans="20:20" x14ac:dyDescent="0.2">
      <c r="T1666" s="121"/>
    </row>
    <row r="1667" spans="20:20" x14ac:dyDescent="0.2">
      <c r="T1667" s="121"/>
    </row>
    <row r="1668" spans="20:20" x14ac:dyDescent="0.2">
      <c r="T1668" s="121"/>
    </row>
    <row r="1669" spans="20:20" x14ac:dyDescent="0.2">
      <c r="T1669" s="121"/>
    </row>
    <row r="1670" spans="20:20" x14ac:dyDescent="0.2">
      <c r="T1670" s="121"/>
    </row>
    <row r="1671" spans="20:20" x14ac:dyDescent="0.2">
      <c r="T1671" s="121"/>
    </row>
    <row r="1672" spans="20:20" x14ac:dyDescent="0.2">
      <c r="T1672" s="121"/>
    </row>
    <row r="1673" spans="20:20" x14ac:dyDescent="0.2">
      <c r="T1673" s="121"/>
    </row>
    <row r="1674" spans="20:20" x14ac:dyDescent="0.2">
      <c r="T1674" s="121"/>
    </row>
    <row r="1675" spans="20:20" x14ac:dyDescent="0.2">
      <c r="T1675" s="121"/>
    </row>
    <row r="1676" spans="20:20" x14ac:dyDescent="0.2">
      <c r="T1676" s="121"/>
    </row>
    <row r="1677" spans="20:20" x14ac:dyDescent="0.2">
      <c r="T1677" s="121"/>
    </row>
    <row r="1678" spans="20:20" x14ac:dyDescent="0.2">
      <c r="T1678" s="121"/>
    </row>
    <row r="1679" spans="20:20" x14ac:dyDescent="0.2">
      <c r="T1679" s="121"/>
    </row>
    <row r="1680" spans="20:20" x14ac:dyDescent="0.2">
      <c r="T1680" s="121"/>
    </row>
    <row r="1681" spans="20:20" x14ac:dyDescent="0.2">
      <c r="T1681" s="121"/>
    </row>
    <row r="1682" spans="20:20" x14ac:dyDescent="0.2">
      <c r="T1682" s="121"/>
    </row>
    <row r="1683" spans="20:20" x14ac:dyDescent="0.2">
      <c r="T1683" s="121"/>
    </row>
    <row r="1684" spans="20:20" x14ac:dyDescent="0.2">
      <c r="T1684" s="121"/>
    </row>
    <row r="1685" spans="20:20" x14ac:dyDescent="0.2">
      <c r="T1685" s="121"/>
    </row>
    <row r="1686" spans="20:20" x14ac:dyDescent="0.2">
      <c r="T1686" s="121"/>
    </row>
    <row r="1687" spans="20:20" x14ac:dyDescent="0.2">
      <c r="T1687" s="121"/>
    </row>
    <row r="1688" spans="20:20" x14ac:dyDescent="0.2">
      <c r="T1688" s="121"/>
    </row>
    <row r="1689" spans="20:20" x14ac:dyDescent="0.2">
      <c r="T1689" s="121"/>
    </row>
    <row r="1690" spans="20:20" x14ac:dyDescent="0.2">
      <c r="T1690" s="121"/>
    </row>
    <row r="1691" spans="20:20" x14ac:dyDescent="0.2">
      <c r="T1691" s="121"/>
    </row>
    <row r="1692" spans="20:20" x14ac:dyDescent="0.2">
      <c r="T1692" s="121"/>
    </row>
    <row r="1693" spans="20:20" x14ac:dyDescent="0.2">
      <c r="T1693" s="121"/>
    </row>
    <row r="1694" spans="20:20" x14ac:dyDescent="0.2">
      <c r="T1694" s="121"/>
    </row>
    <row r="1695" spans="20:20" x14ac:dyDescent="0.2">
      <c r="T1695" s="121"/>
    </row>
    <row r="1696" spans="20:20" x14ac:dyDescent="0.2">
      <c r="T1696" s="121"/>
    </row>
    <row r="1697" spans="20:20" x14ac:dyDescent="0.2">
      <c r="T1697" s="121"/>
    </row>
    <row r="1698" spans="20:20" x14ac:dyDescent="0.2">
      <c r="T1698" s="121"/>
    </row>
    <row r="1699" spans="20:20" x14ac:dyDescent="0.2">
      <c r="T1699" s="121"/>
    </row>
    <row r="1700" spans="20:20" x14ac:dyDescent="0.2">
      <c r="T1700" s="121"/>
    </row>
    <row r="1701" spans="20:20" x14ac:dyDescent="0.2">
      <c r="T1701" s="121"/>
    </row>
    <row r="1702" spans="20:20" x14ac:dyDescent="0.2">
      <c r="T1702" s="121"/>
    </row>
    <row r="1703" spans="20:20" x14ac:dyDescent="0.2">
      <c r="T1703" s="121"/>
    </row>
    <row r="1704" spans="20:20" x14ac:dyDescent="0.2">
      <c r="T1704" s="121"/>
    </row>
    <row r="1705" spans="20:20" x14ac:dyDescent="0.2">
      <c r="T1705" s="121"/>
    </row>
    <row r="1706" spans="20:20" x14ac:dyDescent="0.2">
      <c r="T1706" s="121"/>
    </row>
    <row r="1707" spans="20:20" x14ac:dyDescent="0.2">
      <c r="T1707" s="121"/>
    </row>
    <row r="1708" spans="20:20" x14ac:dyDescent="0.2">
      <c r="T1708" s="121"/>
    </row>
    <row r="1709" spans="20:20" x14ac:dyDescent="0.2">
      <c r="T1709" s="121"/>
    </row>
    <row r="1710" spans="20:20" x14ac:dyDescent="0.2">
      <c r="T1710" s="121"/>
    </row>
    <row r="1711" spans="20:20" x14ac:dyDescent="0.2">
      <c r="T1711" s="121"/>
    </row>
    <row r="1712" spans="20:20" x14ac:dyDescent="0.2">
      <c r="T1712" s="121"/>
    </row>
    <row r="1713" spans="20:20" x14ac:dyDescent="0.2">
      <c r="T1713" s="121"/>
    </row>
    <row r="1714" spans="20:20" x14ac:dyDescent="0.2">
      <c r="T1714" s="121"/>
    </row>
    <row r="1715" spans="20:20" x14ac:dyDescent="0.2">
      <c r="T1715" s="121"/>
    </row>
    <row r="1716" spans="20:20" x14ac:dyDescent="0.2">
      <c r="T1716" s="121"/>
    </row>
    <row r="1717" spans="20:20" x14ac:dyDescent="0.2">
      <c r="T1717" s="121"/>
    </row>
    <row r="1718" spans="20:20" x14ac:dyDescent="0.2">
      <c r="T1718" s="121"/>
    </row>
    <row r="1719" spans="20:20" x14ac:dyDescent="0.2">
      <c r="T1719" s="121"/>
    </row>
    <row r="1720" spans="20:20" x14ac:dyDescent="0.2">
      <c r="T1720" s="121"/>
    </row>
    <row r="1721" spans="20:20" x14ac:dyDescent="0.2">
      <c r="T1721" s="121"/>
    </row>
    <row r="1722" spans="20:20" x14ac:dyDescent="0.2">
      <c r="T1722" s="121"/>
    </row>
    <row r="1723" spans="20:20" x14ac:dyDescent="0.2">
      <c r="T1723" s="121"/>
    </row>
    <row r="1724" spans="20:20" x14ac:dyDescent="0.2">
      <c r="T1724" s="121"/>
    </row>
    <row r="1725" spans="20:20" x14ac:dyDescent="0.2">
      <c r="T1725" s="121"/>
    </row>
    <row r="1726" spans="20:20" x14ac:dyDescent="0.2">
      <c r="T1726" s="121"/>
    </row>
    <row r="1727" spans="20:20" x14ac:dyDescent="0.2">
      <c r="T1727" s="121"/>
    </row>
    <row r="1728" spans="20:20" x14ac:dyDescent="0.2">
      <c r="T1728" s="121"/>
    </row>
    <row r="1729" spans="20:20" x14ac:dyDescent="0.2">
      <c r="T1729" s="121"/>
    </row>
    <row r="1730" spans="20:20" x14ac:dyDescent="0.2">
      <c r="T1730" s="121"/>
    </row>
    <row r="1731" spans="20:20" x14ac:dyDescent="0.2">
      <c r="T1731" s="121"/>
    </row>
    <row r="1732" spans="20:20" x14ac:dyDescent="0.2">
      <c r="T1732" s="121"/>
    </row>
    <row r="1733" spans="20:20" x14ac:dyDescent="0.2">
      <c r="T1733" s="121"/>
    </row>
    <row r="1734" spans="20:20" x14ac:dyDescent="0.2">
      <c r="T1734" s="121"/>
    </row>
    <row r="1735" spans="20:20" x14ac:dyDescent="0.2">
      <c r="T1735" s="121"/>
    </row>
    <row r="1736" spans="20:20" x14ac:dyDescent="0.2">
      <c r="T1736" s="121"/>
    </row>
    <row r="1737" spans="20:20" x14ac:dyDescent="0.2">
      <c r="T1737" s="121"/>
    </row>
    <row r="1738" spans="20:20" x14ac:dyDescent="0.2">
      <c r="T1738" s="121"/>
    </row>
    <row r="1739" spans="20:20" x14ac:dyDescent="0.2">
      <c r="T1739" s="121"/>
    </row>
    <row r="1740" spans="20:20" x14ac:dyDescent="0.2">
      <c r="T1740" s="121"/>
    </row>
    <row r="1741" spans="20:20" x14ac:dyDescent="0.2">
      <c r="T1741" s="121"/>
    </row>
    <row r="1742" spans="20:20" x14ac:dyDescent="0.2">
      <c r="T1742" s="121"/>
    </row>
    <row r="1743" spans="20:20" x14ac:dyDescent="0.2">
      <c r="T1743" s="121"/>
    </row>
    <row r="1744" spans="20:20" x14ac:dyDescent="0.2">
      <c r="T1744" s="121"/>
    </row>
    <row r="1745" spans="20:20" x14ac:dyDescent="0.2">
      <c r="T1745" s="121"/>
    </row>
    <row r="1746" spans="20:20" x14ac:dyDescent="0.2">
      <c r="T1746" s="121"/>
    </row>
    <row r="1747" spans="20:20" x14ac:dyDescent="0.2">
      <c r="T1747" s="121"/>
    </row>
    <row r="1748" spans="20:20" x14ac:dyDescent="0.2">
      <c r="T1748" s="121"/>
    </row>
    <row r="1749" spans="20:20" x14ac:dyDescent="0.2">
      <c r="T1749" s="121"/>
    </row>
    <row r="1750" spans="20:20" x14ac:dyDescent="0.2">
      <c r="T1750" s="121"/>
    </row>
    <row r="1751" spans="20:20" x14ac:dyDescent="0.2">
      <c r="T1751" s="121"/>
    </row>
    <row r="1752" spans="20:20" x14ac:dyDescent="0.2">
      <c r="T1752" s="121"/>
    </row>
    <row r="1753" spans="20:20" x14ac:dyDescent="0.2">
      <c r="T1753" s="121"/>
    </row>
    <row r="1754" spans="20:20" x14ac:dyDescent="0.2">
      <c r="T1754" s="121"/>
    </row>
    <row r="1755" spans="20:20" x14ac:dyDescent="0.2">
      <c r="T1755" s="121"/>
    </row>
    <row r="1756" spans="20:20" x14ac:dyDescent="0.2">
      <c r="T1756" s="121"/>
    </row>
    <row r="1757" spans="20:20" x14ac:dyDescent="0.2">
      <c r="T1757" s="121"/>
    </row>
    <row r="1758" spans="20:20" x14ac:dyDescent="0.2">
      <c r="T1758" s="121"/>
    </row>
    <row r="1759" spans="20:20" x14ac:dyDescent="0.2">
      <c r="T1759" s="121"/>
    </row>
    <row r="1760" spans="20:20" x14ac:dyDescent="0.2">
      <c r="T1760" s="121"/>
    </row>
    <row r="1761" spans="20:20" x14ac:dyDescent="0.2">
      <c r="T1761" s="121"/>
    </row>
    <row r="1762" spans="20:20" x14ac:dyDescent="0.2">
      <c r="T1762" s="121"/>
    </row>
    <row r="1763" spans="20:20" x14ac:dyDescent="0.2">
      <c r="T1763" s="121"/>
    </row>
    <row r="1764" spans="20:20" x14ac:dyDescent="0.2">
      <c r="T1764" s="121"/>
    </row>
    <row r="1765" spans="20:20" x14ac:dyDescent="0.2">
      <c r="T1765" s="121"/>
    </row>
    <row r="1766" spans="20:20" x14ac:dyDescent="0.2">
      <c r="T1766" s="121"/>
    </row>
    <row r="1767" spans="20:20" x14ac:dyDescent="0.2">
      <c r="T1767" s="121"/>
    </row>
    <row r="1768" spans="20:20" x14ac:dyDescent="0.2">
      <c r="T1768" s="121"/>
    </row>
    <row r="1769" spans="20:20" x14ac:dyDescent="0.2">
      <c r="T1769" s="121"/>
    </row>
    <row r="1770" spans="20:20" x14ac:dyDescent="0.2">
      <c r="T1770" s="121"/>
    </row>
    <row r="1771" spans="20:20" x14ac:dyDescent="0.2">
      <c r="T1771" s="121"/>
    </row>
    <row r="1772" spans="20:20" x14ac:dyDescent="0.2">
      <c r="T1772" s="121"/>
    </row>
    <row r="1773" spans="20:20" x14ac:dyDescent="0.2">
      <c r="T1773" s="121"/>
    </row>
    <row r="1774" spans="20:20" x14ac:dyDescent="0.2">
      <c r="T1774" s="121"/>
    </row>
    <row r="1775" spans="20:20" x14ac:dyDescent="0.2">
      <c r="T1775" s="121"/>
    </row>
    <row r="1776" spans="20:20" x14ac:dyDescent="0.2">
      <c r="T1776" s="121"/>
    </row>
    <row r="1777" spans="20:20" x14ac:dyDescent="0.2">
      <c r="T1777" s="121"/>
    </row>
    <row r="1778" spans="20:20" x14ac:dyDescent="0.2">
      <c r="T1778" s="121"/>
    </row>
    <row r="1779" spans="20:20" x14ac:dyDescent="0.2">
      <c r="T1779" s="121"/>
    </row>
    <row r="1780" spans="20:20" x14ac:dyDescent="0.2">
      <c r="T1780" s="121"/>
    </row>
    <row r="1781" spans="20:20" x14ac:dyDescent="0.2">
      <c r="T1781" s="121"/>
    </row>
    <row r="1782" spans="20:20" x14ac:dyDescent="0.2">
      <c r="T1782" s="121"/>
    </row>
    <row r="1783" spans="20:20" x14ac:dyDescent="0.2">
      <c r="T1783" s="121"/>
    </row>
    <row r="1784" spans="20:20" x14ac:dyDescent="0.2">
      <c r="T1784" s="121"/>
    </row>
    <row r="1785" spans="20:20" x14ac:dyDescent="0.2">
      <c r="T1785" s="121"/>
    </row>
    <row r="1786" spans="20:20" x14ac:dyDescent="0.2">
      <c r="T1786" s="121"/>
    </row>
    <row r="1787" spans="20:20" x14ac:dyDescent="0.2">
      <c r="T1787" s="121"/>
    </row>
    <row r="1788" spans="20:20" x14ac:dyDescent="0.2">
      <c r="T1788" s="121"/>
    </row>
    <row r="1789" spans="20:20" x14ac:dyDescent="0.2">
      <c r="T1789" s="121"/>
    </row>
    <row r="1790" spans="20:20" x14ac:dyDescent="0.2">
      <c r="T1790" s="121"/>
    </row>
    <row r="1791" spans="20:20" x14ac:dyDescent="0.2">
      <c r="T1791" s="121"/>
    </row>
    <row r="1792" spans="20:20" x14ac:dyDescent="0.2">
      <c r="T1792" s="121"/>
    </row>
    <row r="1793" spans="20:20" x14ac:dyDescent="0.2">
      <c r="T1793" s="121"/>
    </row>
    <row r="1794" spans="20:20" x14ac:dyDescent="0.2">
      <c r="T1794" s="121"/>
    </row>
    <row r="1795" spans="20:20" x14ac:dyDescent="0.2">
      <c r="T1795" s="121"/>
    </row>
    <row r="1796" spans="20:20" x14ac:dyDescent="0.2">
      <c r="T1796" s="121"/>
    </row>
    <row r="1797" spans="20:20" x14ac:dyDescent="0.2">
      <c r="T1797" s="121"/>
    </row>
    <row r="1798" spans="20:20" x14ac:dyDescent="0.2">
      <c r="T1798" s="121"/>
    </row>
    <row r="1799" spans="20:20" x14ac:dyDescent="0.2">
      <c r="T1799" s="121"/>
    </row>
    <row r="1800" spans="20:20" x14ac:dyDescent="0.2">
      <c r="T1800" s="121"/>
    </row>
    <row r="1801" spans="20:20" x14ac:dyDescent="0.2">
      <c r="T1801" s="121"/>
    </row>
    <row r="1802" spans="20:20" x14ac:dyDescent="0.2">
      <c r="T1802" s="121"/>
    </row>
    <row r="1803" spans="20:20" x14ac:dyDescent="0.2">
      <c r="T1803" s="121"/>
    </row>
    <row r="1804" spans="20:20" x14ac:dyDescent="0.2">
      <c r="T1804" s="121"/>
    </row>
    <row r="1805" spans="20:20" x14ac:dyDescent="0.2">
      <c r="T1805" s="121"/>
    </row>
    <row r="1806" spans="20:20" x14ac:dyDescent="0.2">
      <c r="T1806" s="121"/>
    </row>
    <row r="1807" spans="20:20" x14ac:dyDescent="0.2">
      <c r="T1807" s="121"/>
    </row>
    <row r="1808" spans="20:20" x14ac:dyDescent="0.2">
      <c r="T1808" s="121"/>
    </row>
    <row r="1809" spans="20:20" x14ac:dyDescent="0.2">
      <c r="T1809" s="121"/>
    </row>
    <row r="1810" spans="20:20" x14ac:dyDescent="0.2">
      <c r="T1810" s="121"/>
    </row>
    <row r="1811" spans="20:20" x14ac:dyDescent="0.2">
      <c r="T1811" s="121"/>
    </row>
    <row r="1812" spans="20:20" x14ac:dyDescent="0.2">
      <c r="T1812" s="121"/>
    </row>
    <row r="1813" spans="20:20" x14ac:dyDescent="0.2">
      <c r="T1813" s="121"/>
    </row>
    <row r="1814" spans="20:20" x14ac:dyDescent="0.2">
      <c r="T1814" s="121"/>
    </row>
    <row r="1815" spans="20:20" x14ac:dyDescent="0.2">
      <c r="T1815" s="121"/>
    </row>
    <row r="1816" spans="20:20" x14ac:dyDescent="0.2">
      <c r="T1816" s="121"/>
    </row>
    <row r="1817" spans="20:20" x14ac:dyDescent="0.2">
      <c r="T1817" s="121"/>
    </row>
    <row r="1818" spans="20:20" x14ac:dyDescent="0.2">
      <c r="T1818" s="121"/>
    </row>
    <row r="1819" spans="20:20" x14ac:dyDescent="0.2">
      <c r="T1819" s="121"/>
    </row>
    <row r="1820" spans="20:20" x14ac:dyDescent="0.2">
      <c r="T1820" s="121"/>
    </row>
    <row r="1821" spans="20:20" x14ac:dyDescent="0.2">
      <c r="T1821" s="121"/>
    </row>
    <row r="1822" spans="20:20" x14ac:dyDescent="0.2">
      <c r="T1822" s="121"/>
    </row>
    <row r="1823" spans="20:20" x14ac:dyDescent="0.2">
      <c r="T1823" s="121"/>
    </row>
    <row r="1824" spans="20:20" x14ac:dyDescent="0.2">
      <c r="T1824" s="121"/>
    </row>
    <row r="1825" spans="20:20" x14ac:dyDescent="0.2">
      <c r="T1825" s="121"/>
    </row>
    <row r="1826" spans="20:20" x14ac:dyDescent="0.2">
      <c r="T1826" s="121"/>
    </row>
    <row r="1827" spans="20:20" x14ac:dyDescent="0.2">
      <c r="T1827" s="121"/>
    </row>
    <row r="1828" spans="20:20" x14ac:dyDescent="0.2">
      <c r="T1828" s="121"/>
    </row>
    <row r="1829" spans="20:20" x14ac:dyDescent="0.2">
      <c r="T1829" s="121"/>
    </row>
    <row r="1830" spans="20:20" x14ac:dyDescent="0.2">
      <c r="T1830" s="121"/>
    </row>
    <row r="1831" spans="20:20" x14ac:dyDescent="0.2">
      <c r="T1831" s="121"/>
    </row>
    <row r="1832" spans="20:20" x14ac:dyDescent="0.2">
      <c r="T1832" s="121"/>
    </row>
    <row r="1833" spans="20:20" x14ac:dyDescent="0.2">
      <c r="T1833" s="121"/>
    </row>
    <row r="1834" spans="20:20" x14ac:dyDescent="0.2">
      <c r="T1834" s="121"/>
    </row>
    <row r="1835" spans="20:20" x14ac:dyDescent="0.2">
      <c r="T1835" s="121"/>
    </row>
    <row r="1836" spans="20:20" x14ac:dyDescent="0.2">
      <c r="T1836" s="121"/>
    </row>
    <row r="1837" spans="20:20" x14ac:dyDescent="0.2">
      <c r="T1837" s="121"/>
    </row>
    <row r="1838" spans="20:20" x14ac:dyDescent="0.2">
      <c r="T1838" s="121"/>
    </row>
    <row r="1839" spans="20:20" x14ac:dyDescent="0.2">
      <c r="T1839" s="121"/>
    </row>
    <row r="1840" spans="20:20" x14ac:dyDescent="0.2">
      <c r="T1840" s="121"/>
    </row>
    <row r="1841" spans="20:20" x14ac:dyDescent="0.2">
      <c r="T1841" s="121"/>
    </row>
    <row r="1842" spans="20:20" x14ac:dyDescent="0.2">
      <c r="T1842" s="121"/>
    </row>
    <row r="1843" spans="20:20" x14ac:dyDescent="0.2">
      <c r="T1843" s="121"/>
    </row>
    <row r="1844" spans="20:20" x14ac:dyDescent="0.2">
      <c r="T1844" s="121"/>
    </row>
    <row r="1845" spans="20:20" x14ac:dyDescent="0.2">
      <c r="T1845" s="121"/>
    </row>
    <row r="1846" spans="20:20" x14ac:dyDescent="0.2">
      <c r="T1846" s="121"/>
    </row>
    <row r="1847" spans="20:20" x14ac:dyDescent="0.2">
      <c r="T1847" s="121"/>
    </row>
    <row r="1848" spans="20:20" x14ac:dyDescent="0.2">
      <c r="T1848" s="121"/>
    </row>
    <row r="1849" spans="20:20" x14ac:dyDescent="0.2">
      <c r="T1849" s="121"/>
    </row>
    <row r="1850" spans="20:20" x14ac:dyDescent="0.2">
      <c r="T1850" s="121"/>
    </row>
    <row r="1851" spans="20:20" x14ac:dyDescent="0.2">
      <c r="T1851" s="121"/>
    </row>
    <row r="1852" spans="20:20" x14ac:dyDescent="0.2">
      <c r="T1852" s="121"/>
    </row>
    <row r="1853" spans="20:20" x14ac:dyDescent="0.2">
      <c r="T1853" s="121"/>
    </row>
    <row r="1854" spans="20:20" x14ac:dyDescent="0.2">
      <c r="T1854" s="121"/>
    </row>
    <row r="1855" spans="20:20" x14ac:dyDescent="0.2">
      <c r="T1855" s="121"/>
    </row>
    <row r="1856" spans="20:20" x14ac:dyDescent="0.2">
      <c r="T1856" s="121"/>
    </row>
    <row r="1857" spans="20:20" x14ac:dyDescent="0.2">
      <c r="T1857" s="121"/>
    </row>
    <row r="1858" spans="20:20" x14ac:dyDescent="0.2">
      <c r="T1858" s="121"/>
    </row>
    <row r="1859" spans="20:20" x14ac:dyDescent="0.2">
      <c r="T1859" s="121"/>
    </row>
    <row r="1860" spans="20:20" x14ac:dyDescent="0.2">
      <c r="T1860" s="121"/>
    </row>
    <row r="1861" spans="20:20" x14ac:dyDescent="0.2">
      <c r="T1861" s="121"/>
    </row>
    <row r="1862" spans="20:20" x14ac:dyDescent="0.2">
      <c r="T1862" s="121"/>
    </row>
    <row r="1863" spans="20:20" x14ac:dyDescent="0.2">
      <c r="T1863" s="121"/>
    </row>
    <row r="1864" spans="20:20" x14ac:dyDescent="0.2">
      <c r="T1864" s="121"/>
    </row>
    <row r="1865" spans="20:20" x14ac:dyDescent="0.2">
      <c r="T1865" s="121"/>
    </row>
    <row r="1866" spans="20:20" x14ac:dyDescent="0.2">
      <c r="T1866" s="121"/>
    </row>
    <row r="1867" spans="20:20" x14ac:dyDescent="0.2">
      <c r="T1867" s="121"/>
    </row>
    <row r="1868" spans="20:20" x14ac:dyDescent="0.2">
      <c r="T1868" s="121"/>
    </row>
    <row r="1869" spans="20:20" x14ac:dyDescent="0.2">
      <c r="T1869" s="121"/>
    </row>
    <row r="1870" spans="20:20" x14ac:dyDescent="0.2">
      <c r="T1870" s="121"/>
    </row>
    <row r="1871" spans="20:20" x14ac:dyDescent="0.2">
      <c r="T1871" s="121"/>
    </row>
    <row r="1872" spans="20:20" x14ac:dyDescent="0.2">
      <c r="T1872" s="121"/>
    </row>
    <row r="1873" spans="20:20" x14ac:dyDescent="0.2">
      <c r="T1873" s="121"/>
    </row>
    <row r="1874" spans="20:20" x14ac:dyDescent="0.2">
      <c r="T1874" s="121"/>
    </row>
    <row r="1875" spans="20:20" x14ac:dyDescent="0.2">
      <c r="T1875" s="121"/>
    </row>
    <row r="1876" spans="20:20" x14ac:dyDescent="0.2">
      <c r="T1876" s="121"/>
    </row>
    <row r="1877" spans="20:20" x14ac:dyDescent="0.2">
      <c r="T1877" s="121"/>
    </row>
    <row r="1878" spans="20:20" x14ac:dyDescent="0.2">
      <c r="T1878" s="121"/>
    </row>
    <row r="1879" spans="20:20" x14ac:dyDescent="0.2">
      <c r="T1879" s="121"/>
    </row>
    <row r="1880" spans="20:20" x14ac:dyDescent="0.2">
      <c r="T1880" s="121"/>
    </row>
    <row r="1881" spans="20:20" x14ac:dyDescent="0.2">
      <c r="T1881" s="121"/>
    </row>
    <row r="1882" spans="20:20" x14ac:dyDescent="0.2">
      <c r="T1882" s="121"/>
    </row>
    <row r="1883" spans="20:20" x14ac:dyDescent="0.2">
      <c r="T1883" s="121"/>
    </row>
    <row r="1884" spans="20:20" x14ac:dyDescent="0.2">
      <c r="T1884" s="121"/>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tabColor theme="2"/>
  </sheetPr>
  <dimension ref="A1:W37"/>
  <sheetViews>
    <sheetView zoomScale="90" zoomScaleNormal="90" workbookViewId="0">
      <pane ySplit="2" topLeftCell="A3" activePane="bottomLeft" state="frozen"/>
      <selection activeCell="A2" sqref="A2"/>
      <selection pane="bottomLeft" activeCell="K2" sqref="K2"/>
    </sheetView>
  </sheetViews>
  <sheetFormatPr baseColWidth="10" defaultColWidth="8.83203125" defaultRowHeight="15" x14ac:dyDescent="0.2"/>
  <cols>
    <col min="1" max="1" width="33.5" bestFit="1" customWidth="1"/>
    <col min="2" max="2" width="4.1640625" bestFit="1" customWidth="1"/>
    <col min="3" max="3" width="4" bestFit="1" customWidth="1"/>
    <col min="4" max="4" width="9.83203125" bestFit="1" customWidth="1"/>
    <col min="5" max="5" width="9.5" bestFit="1" customWidth="1"/>
    <col min="6" max="6" width="9.6640625" bestFit="1" customWidth="1"/>
    <col min="7" max="7" width="9.33203125" bestFit="1" customWidth="1"/>
    <col min="8" max="8" width="9.83203125" bestFit="1" customWidth="1"/>
    <col min="9" max="9" width="9.6640625" bestFit="1" customWidth="1"/>
    <col min="10" max="10" width="9.83203125" bestFit="1" customWidth="1"/>
    <col min="11" max="11" width="9.6640625" bestFit="1" customWidth="1"/>
    <col min="12" max="12" width="68.1640625" bestFit="1" customWidth="1"/>
  </cols>
  <sheetData>
    <row r="1" spans="1:23" ht="16" x14ac:dyDescent="0.2">
      <c r="D1" s="131">
        <v>43678</v>
      </c>
      <c r="E1" s="131">
        <v>43739</v>
      </c>
      <c r="F1" s="131">
        <v>43922</v>
      </c>
      <c r="G1" s="132">
        <v>43983</v>
      </c>
      <c r="H1" s="132">
        <v>44044</v>
      </c>
      <c r="I1" s="132">
        <v>44287</v>
      </c>
      <c r="J1" s="132">
        <v>44409</v>
      </c>
      <c r="K1" s="132">
        <v>44652</v>
      </c>
      <c r="L1" s="40" t="s">
        <v>283</v>
      </c>
    </row>
    <row r="2" spans="1:23" x14ac:dyDescent="0.2">
      <c r="C2" t="s">
        <v>284</v>
      </c>
      <c r="D2" s="133" t="s">
        <v>285</v>
      </c>
      <c r="E2" s="133" t="s">
        <v>286</v>
      </c>
      <c r="F2" s="133" t="s">
        <v>287</v>
      </c>
      <c r="G2" t="s">
        <v>288</v>
      </c>
      <c r="H2" t="s">
        <v>289</v>
      </c>
      <c r="I2" t="s">
        <v>290</v>
      </c>
      <c r="J2" t="s">
        <v>291</v>
      </c>
      <c r="K2" t="s">
        <v>292</v>
      </c>
    </row>
    <row r="3" spans="1:23" x14ac:dyDescent="0.2">
      <c r="A3" t="s">
        <v>293</v>
      </c>
      <c r="B3">
        <v>0</v>
      </c>
      <c r="C3">
        <v>2</v>
      </c>
      <c r="D3" s="134">
        <v>4.3499999999999996</v>
      </c>
      <c r="E3" s="134">
        <v>4.3499999999999996</v>
      </c>
      <c r="F3" s="134">
        <v>4.55</v>
      </c>
      <c r="G3" s="135">
        <v>4.55</v>
      </c>
      <c r="H3" s="135">
        <v>4.55</v>
      </c>
      <c r="I3" s="135">
        <v>4.62</v>
      </c>
      <c r="J3" s="135">
        <v>4.62</v>
      </c>
      <c r="K3" s="135">
        <v>4.8099999999999996</v>
      </c>
    </row>
    <row r="4" spans="1:23" x14ac:dyDescent="0.2">
      <c r="A4" t="s">
        <v>294</v>
      </c>
      <c r="B4">
        <v>18</v>
      </c>
      <c r="C4">
        <v>3</v>
      </c>
      <c r="D4" s="134">
        <v>6.15</v>
      </c>
      <c r="E4" s="134">
        <v>6.15</v>
      </c>
      <c r="F4" s="134">
        <v>6.45</v>
      </c>
      <c r="G4" s="135">
        <v>6.45</v>
      </c>
      <c r="H4" s="135">
        <v>6.45</v>
      </c>
      <c r="I4" s="135">
        <v>6.56</v>
      </c>
      <c r="J4" s="135">
        <v>6.56</v>
      </c>
      <c r="K4" s="135">
        <v>6.83</v>
      </c>
    </row>
    <row r="5" spans="1:23" x14ac:dyDescent="0.2">
      <c r="A5" t="s">
        <v>295</v>
      </c>
      <c r="B5">
        <v>21</v>
      </c>
      <c r="C5">
        <v>4</v>
      </c>
      <c r="D5" s="134">
        <v>7.7</v>
      </c>
      <c r="E5" s="134">
        <v>7.7</v>
      </c>
      <c r="F5" s="134">
        <v>8.1999999999999993</v>
      </c>
      <c r="G5" s="135">
        <v>8.1999999999999993</v>
      </c>
      <c r="H5" s="135">
        <v>8.1999999999999993</v>
      </c>
      <c r="I5" s="135">
        <v>8.36</v>
      </c>
      <c r="J5" s="135">
        <v>8.36</v>
      </c>
      <c r="K5" s="135">
        <v>9.18</v>
      </c>
    </row>
    <row r="6" spans="1:23" x14ac:dyDescent="0.2">
      <c r="A6" t="s">
        <v>296</v>
      </c>
      <c r="B6">
        <v>23</v>
      </c>
      <c r="C6">
        <v>5</v>
      </c>
      <c r="D6" s="134">
        <v>7.7</v>
      </c>
      <c r="E6" s="134">
        <v>7.7</v>
      </c>
      <c r="F6" s="134">
        <v>8.1999999999999993</v>
      </c>
      <c r="G6" s="135">
        <v>8.1999999999999993</v>
      </c>
      <c r="H6" s="135">
        <v>8.1999999999999993</v>
      </c>
      <c r="I6" s="135">
        <v>8.91</v>
      </c>
      <c r="J6" s="135">
        <v>8.91</v>
      </c>
      <c r="K6" s="135">
        <v>9.5</v>
      </c>
    </row>
    <row r="7" spans="1:23" x14ac:dyDescent="0.2">
      <c r="A7" t="s">
        <v>297</v>
      </c>
      <c r="B7">
        <v>25</v>
      </c>
      <c r="C7">
        <v>6</v>
      </c>
      <c r="D7" s="134">
        <v>8.2100000000000009</v>
      </c>
      <c r="E7" s="134">
        <v>8.2100000000000009</v>
      </c>
      <c r="F7" s="134">
        <v>8.7200000000000006</v>
      </c>
      <c r="G7" s="135">
        <v>8.7200000000000006</v>
      </c>
      <c r="H7" s="135">
        <v>8.7200000000000006</v>
      </c>
      <c r="I7" s="135">
        <v>8.91</v>
      </c>
      <c r="J7" s="135">
        <v>8.91</v>
      </c>
      <c r="K7" s="135">
        <v>9.5</v>
      </c>
    </row>
    <row r="8" spans="1:23" x14ac:dyDescent="0.2">
      <c r="A8" t="s">
        <v>66</v>
      </c>
      <c r="B8" t="s">
        <v>142</v>
      </c>
      <c r="C8">
        <v>7</v>
      </c>
      <c r="D8" s="136">
        <v>8.75</v>
      </c>
      <c r="E8" s="136">
        <v>8.75</v>
      </c>
      <c r="F8" s="136">
        <v>8.92</v>
      </c>
      <c r="G8" s="137">
        <v>9.42</v>
      </c>
      <c r="H8" s="137">
        <v>9.42</v>
      </c>
      <c r="I8" s="137">
        <v>9.6300000000000008</v>
      </c>
      <c r="J8" s="137">
        <v>9.6999999999999993</v>
      </c>
      <c r="K8" s="137">
        <v>10.25</v>
      </c>
      <c r="L8" t="s">
        <v>298</v>
      </c>
      <c r="U8" s="128"/>
      <c r="V8" s="128"/>
      <c r="W8" s="128"/>
    </row>
    <row r="9" spans="1:23" x14ac:dyDescent="0.2">
      <c r="A9" t="s">
        <v>299</v>
      </c>
      <c r="B9" t="s">
        <v>142</v>
      </c>
      <c r="C9">
        <v>8</v>
      </c>
      <c r="D9" s="136">
        <v>8.92</v>
      </c>
      <c r="E9" s="136">
        <v>8.92</v>
      </c>
      <c r="F9" s="136">
        <v>8.92</v>
      </c>
      <c r="G9" s="137">
        <v>9.59</v>
      </c>
      <c r="H9" s="137">
        <v>9.59</v>
      </c>
      <c r="I9" s="137">
        <v>9.6999999999999993</v>
      </c>
      <c r="J9" s="137">
        <v>9.8699999999999992</v>
      </c>
      <c r="K9" s="137">
        <v>10.35</v>
      </c>
      <c r="L9" t="s">
        <v>300</v>
      </c>
    </row>
    <row r="10" spans="1:23" x14ac:dyDescent="0.2">
      <c r="A10" t="s">
        <v>301</v>
      </c>
      <c r="B10" t="s">
        <v>142</v>
      </c>
      <c r="C10">
        <v>9</v>
      </c>
      <c r="D10" s="136">
        <v>9.59</v>
      </c>
      <c r="E10" s="136">
        <v>9.59</v>
      </c>
      <c r="F10" s="136">
        <v>9.59</v>
      </c>
      <c r="G10" s="137">
        <v>9.9700000000000006</v>
      </c>
      <c r="H10" s="137">
        <v>9.9700000000000006</v>
      </c>
      <c r="I10" s="137">
        <v>9.9700000000000006</v>
      </c>
      <c r="J10" s="137">
        <v>10.23</v>
      </c>
      <c r="K10" s="137">
        <v>10.56</v>
      </c>
      <c r="L10" t="s">
        <v>302</v>
      </c>
    </row>
    <row r="11" spans="1:23" x14ac:dyDescent="0.2">
      <c r="A11" t="s">
        <v>303</v>
      </c>
      <c r="B11" t="s">
        <v>142</v>
      </c>
      <c r="C11">
        <v>10</v>
      </c>
      <c r="D11" s="136">
        <v>11.01</v>
      </c>
      <c r="E11" s="136">
        <v>11.01</v>
      </c>
      <c r="F11" s="136">
        <v>11.01</v>
      </c>
      <c r="G11" s="137">
        <v>11.01</v>
      </c>
      <c r="H11" s="137">
        <v>11.01</v>
      </c>
      <c r="I11" s="137">
        <v>11.01</v>
      </c>
      <c r="J11" s="137">
        <v>11.26</v>
      </c>
      <c r="K11" s="137">
        <v>11.26</v>
      </c>
    </row>
    <row r="12" spans="1:23" x14ac:dyDescent="0.2">
      <c r="A12" t="s">
        <v>304</v>
      </c>
      <c r="B12" t="s">
        <v>142</v>
      </c>
      <c r="C12">
        <v>11</v>
      </c>
      <c r="D12" s="136">
        <v>13.82</v>
      </c>
      <c r="E12" s="136">
        <v>13.82</v>
      </c>
      <c r="F12" s="136">
        <v>13.82</v>
      </c>
      <c r="G12" s="137">
        <v>13.82</v>
      </c>
      <c r="H12" s="137">
        <v>13.82</v>
      </c>
      <c r="I12" s="137">
        <v>13.82</v>
      </c>
      <c r="J12" s="137">
        <v>14.04</v>
      </c>
      <c r="K12" s="137">
        <v>14.04</v>
      </c>
    </row>
    <row r="13" spans="1:23" x14ac:dyDescent="0.2">
      <c r="A13" t="s">
        <v>305</v>
      </c>
      <c r="B13" t="s">
        <v>142</v>
      </c>
      <c r="C13">
        <v>12</v>
      </c>
      <c r="D13" s="136">
        <v>16.95</v>
      </c>
      <c r="E13" s="136">
        <v>16.95</v>
      </c>
      <c r="F13" s="136">
        <v>16.95</v>
      </c>
      <c r="G13" s="137">
        <v>16.95</v>
      </c>
      <c r="H13" s="137">
        <v>16.95</v>
      </c>
      <c r="I13" s="137">
        <v>16.95</v>
      </c>
      <c r="J13" s="137">
        <v>17.21</v>
      </c>
      <c r="K13" s="137">
        <v>17.21</v>
      </c>
    </row>
    <row r="14" spans="1:23" x14ac:dyDescent="0.2">
      <c r="A14" t="s">
        <v>306</v>
      </c>
      <c r="B14" t="s">
        <v>142</v>
      </c>
      <c r="C14">
        <v>13</v>
      </c>
      <c r="D14" s="136">
        <v>18.52</v>
      </c>
      <c r="E14" s="136">
        <v>18.52</v>
      </c>
      <c r="F14" s="136">
        <v>18.52</v>
      </c>
      <c r="G14" s="137">
        <v>18.52</v>
      </c>
      <c r="H14" s="137">
        <v>18.52</v>
      </c>
      <c r="I14" s="137">
        <v>18.52</v>
      </c>
      <c r="J14" s="137">
        <v>18.8</v>
      </c>
      <c r="K14" s="137">
        <v>18.8</v>
      </c>
    </row>
    <row r="15" spans="1:23" x14ac:dyDescent="0.2">
      <c r="A15" t="s">
        <v>307</v>
      </c>
      <c r="B15" t="s">
        <v>142</v>
      </c>
      <c r="C15">
        <v>14</v>
      </c>
      <c r="D15" s="136">
        <v>13.4</v>
      </c>
      <c r="E15" s="136">
        <v>13.4</v>
      </c>
      <c r="F15" s="136">
        <v>13.4</v>
      </c>
      <c r="G15" s="137">
        <v>13.4</v>
      </c>
      <c r="H15" s="137">
        <v>13.4</v>
      </c>
      <c r="I15" s="137">
        <v>13.4</v>
      </c>
      <c r="J15" s="137">
        <v>13.6</v>
      </c>
      <c r="K15" s="137">
        <v>13.6</v>
      </c>
      <c r="L15" s="129"/>
      <c r="M15" s="129"/>
      <c r="N15" s="129"/>
      <c r="O15" s="129"/>
      <c r="P15" s="129"/>
      <c r="S15" s="138"/>
      <c r="T15" s="138"/>
    </row>
    <row r="16" spans="1:23" x14ac:dyDescent="0.2">
      <c r="A16" t="s">
        <v>308</v>
      </c>
      <c r="B16" t="s">
        <v>142</v>
      </c>
      <c r="C16">
        <v>15</v>
      </c>
      <c r="D16" s="139">
        <v>8.75</v>
      </c>
      <c r="E16" s="139">
        <v>8.92</v>
      </c>
      <c r="F16" s="139">
        <v>8.92</v>
      </c>
      <c r="G16" s="140">
        <v>8.92</v>
      </c>
      <c r="H16" s="140">
        <v>9.42</v>
      </c>
      <c r="I16" s="140">
        <v>9.6999999999999993</v>
      </c>
      <c r="J16" s="140">
        <v>9.8699999999999992</v>
      </c>
      <c r="K16" s="140">
        <v>10.35</v>
      </c>
      <c r="L16" s="129" t="s">
        <v>309</v>
      </c>
      <c r="M16" s="129"/>
      <c r="N16" s="129"/>
      <c r="O16" s="129"/>
      <c r="P16" s="129"/>
    </row>
    <row r="17" spans="1:16" x14ac:dyDescent="0.2">
      <c r="A17" t="s">
        <v>310</v>
      </c>
      <c r="B17" t="s">
        <v>142</v>
      </c>
      <c r="C17">
        <v>16</v>
      </c>
      <c r="D17" s="139">
        <f t="shared" ref="D17:J17" si="0">D7</f>
        <v>8.2100000000000009</v>
      </c>
      <c r="E17" s="139">
        <f t="shared" si="0"/>
        <v>8.2100000000000009</v>
      </c>
      <c r="F17" s="139">
        <f t="shared" si="0"/>
        <v>8.7200000000000006</v>
      </c>
      <c r="G17" s="140">
        <f t="shared" si="0"/>
        <v>8.7200000000000006</v>
      </c>
      <c r="H17" s="140">
        <f t="shared" si="0"/>
        <v>8.7200000000000006</v>
      </c>
      <c r="I17" s="140">
        <f t="shared" si="0"/>
        <v>8.91</v>
      </c>
      <c r="J17" s="140">
        <f t="shared" si="0"/>
        <v>8.91</v>
      </c>
      <c r="K17" s="140">
        <v>9.5</v>
      </c>
      <c r="L17" s="130" t="s">
        <v>311</v>
      </c>
    </row>
    <row r="18" spans="1:16" x14ac:dyDescent="0.2">
      <c r="A18" t="s">
        <v>312</v>
      </c>
      <c r="B18" t="s">
        <v>142</v>
      </c>
      <c r="C18">
        <v>17</v>
      </c>
      <c r="D18" s="141">
        <v>0</v>
      </c>
      <c r="E18" s="141">
        <v>0</v>
      </c>
      <c r="F18" s="141">
        <v>0</v>
      </c>
      <c r="G18" s="142">
        <v>0</v>
      </c>
      <c r="H18" s="142">
        <v>0</v>
      </c>
      <c r="I18" s="142">
        <v>0</v>
      </c>
      <c r="J18" s="142">
        <v>0</v>
      </c>
      <c r="K18" s="142">
        <v>0</v>
      </c>
      <c r="L18" s="130"/>
      <c r="M18" s="130"/>
      <c r="N18" s="130"/>
      <c r="O18" s="130"/>
      <c r="P18" s="130"/>
    </row>
    <row r="19" spans="1:16" x14ac:dyDescent="0.2">
      <c r="A19" t="s">
        <v>313</v>
      </c>
      <c r="B19" t="s">
        <v>142</v>
      </c>
      <c r="C19">
        <v>18</v>
      </c>
      <c r="D19" s="141">
        <v>9.42</v>
      </c>
      <c r="E19" s="141">
        <v>9.42</v>
      </c>
      <c r="F19" s="141">
        <v>9.42</v>
      </c>
      <c r="G19" s="142">
        <v>9.59</v>
      </c>
      <c r="H19" s="142">
        <v>9.59</v>
      </c>
      <c r="I19" s="142">
        <v>9.6999999999999993</v>
      </c>
      <c r="J19" s="137">
        <v>9.8699999999999992</v>
      </c>
      <c r="K19" s="137">
        <v>10.35</v>
      </c>
      <c r="L19" t="s">
        <v>314</v>
      </c>
    </row>
    <row r="20" spans="1:16" x14ac:dyDescent="0.2">
      <c r="A20" t="s">
        <v>315</v>
      </c>
      <c r="B20" t="s">
        <v>142</v>
      </c>
      <c r="C20">
        <v>19</v>
      </c>
      <c r="D20" s="141">
        <v>12.65</v>
      </c>
      <c r="E20" s="141">
        <v>12.65</v>
      </c>
      <c r="F20" s="141">
        <v>12.65</v>
      </c>
      <c r="G20" s="142">
        <v>12.65</v>
      </c>
      <c r="H20" s="142">
        <v>12.65</v>
      </c>
      <c r="I20" s="142">
        <v>12.65</v>
      </c>
      <c r="J20" s="142">
        <v>12.88</v>
      </c>
      <c r="K20" s="142">
        <v>12.88</v>
      </c>
      <c r="L20" t="s">
        <v>316</v>
      </c>
    </row>
    <row r="21" spans="1:16" x14ac:dyDescent="0.2">
      <c r="A21" t="s">
        <v>317</v>
      </c>
      <c r="B21" t="s">
        <v>142</v>
      </c>
      <c r="C21">
        <v>20</v>
      </c>
      <c r="D21" s="139">
        <f t="shared" ref="D21:J21" si="1">D5</f>
        <v>7.7</v>
      </c>
      <c r="E21" s="139">
        <f t="shared" si="1"/>
        <v>7.7</v>
      </c>
      <c r="F21" s="139">
        <f t="shared" si="1"/>
        <v>8.1999999999999993</v>
      </c>
      <c r="G21" s="140">
        <f t="shared" si="1"/>
        <v>8.1999999999999993</v>
      </c>
      <c r="H21" s="140">
        <f t="shared" si="1"/>
        <v>8.1999999999999993</v>
      </c>
      <c r="I21" s="140">
        <f t="shared" si="1"/>
        <v>8.36</v>
      </c>
      <c r="J21" s="140">
        <f t="shared" si="1"/>
        <v>8.36</v>
      </c>
      <c r="K21" s="140">
        <v>9.18</v>
      </c>
      <c r="L21" t="s">
        <v>318</v>
      </c>
    </row>
    <row r="22" spans="1:16" x14ac:dyDescent="0.2">
      <c r="A22" t="s">
        <v>319</v>
      </c>
      <c r="B22" t="s">
        <v>142</v>
      </c>
      <c r="C22">
        <v>21</v>
      </c>
      <c r="D22" s="141">
        <v>9.08</v>
      </c>
      <c r="E22" s="141">
        <v>9.08</v>
      </c>
      <c r="F22" s="141">
        <v>9.42</v>
      </c>
      <c r="G22" s="142">
        <v>9.42</v>
      </c>
      <c r="H22" s="142">
        <v>9.42</v>
      </c>
      <c r="I22" s="142">
        <v>9.6300000000000008</v>
      </c>
      <c r="J22" s="137">
        <v>9.6999999999999993</v>
      </c>
      <c r="K22" s="137">
        <v>10.25</v>
      </c>
      <c r="L22" t="s">
        <v>320</v>
      </c>
    </row>
    <row r="23" spans="1:16" x14ac:dyDescent="0.2">
      <c r="A23" t="s">
        <v>321</v>
      </c>
      <c r="B23" t="s">
        <v>142</v>
      </c>
      <c r="C23">
        <v>22</v>
      </c>
      <c r="D23" s="139">
        <f t="shared" ref="D23:J23" si="2">D5</f>
        <v>7.7</v>
      </c>
      <c r="E23" s="139">
        <f t="shared" si="2"/>
        <v>7.7</v>
      </c>
      <c r="F23" s="139">
        <f t="shared" si="2"/>
        <v>8.1999999999999993</v>
      </c>
      <c r="G23" s="140">
        <f t="shared" si="2"/>
        <v>8.1999999999999993</v>
      </c>
      <c r="H23" s="140">
        <f t="shared" si="2"/>
        <v>8.1999999999999993</v>
      </c>
      <c r="I23" s="140">
        <f t="shared" si="2"/>
        <v>8.36</v>
      </c>
      <c r="J23" s="140">
        <f t="shared" si="2"/>
        <v>8.36</v>
      </c>
      <c r="K23" s="140">
        <v>9.18</v>
      </c>
      <c r="L23" t="s">
        <v>318</v>
      </c>
    </row>
    <row r="24" spans="1:16" x14ac:dyDescent="0.2">
      <c r="A24" t="s">
        <v>322</v>
      </c>
      <c r="B24" t="s">
        <v>142</v>
      </c>
      <c r="C24">
        <v>23</v>
      </c>
      <c r="D24" s="141">
        <v>9.42</v>
      </c>
      <c r="E24" s="141">
        <v>9.42</v>
      </c>
      <c r="F24" s="141">
        <v>9.42</v>
      </c>
      <c r="G24" s="142">
        <v>9.42</v>
      </c>
      <c r="H24" s="142">
        <v>9.42</v>
      </c>
      <c r="I24" s="142">
        <v>9.6300000000000008</v>
      </c>
      <c r="J24" s="137">
        <v>9.6999999999999993</v>
      </c>
      <c r="K24" s="137">
        <v>10.25</v>
      </c>
      <c r="L24" t="s">
        <v>320</v>
      </c>
    </row>
    <row r="25" spans="1:16" x14ac:dyDescent="0.2">
      <c r="A25" t="s">
        <v>323</v>
      </c>
      <c r="B25" t="s">
        <v>142</v>
      </c>
      <c r="C25">
        <v>24</v>
      </c>
      <c r="D25" s="139">
        <f>D10</f>
        <v>9.59</v>
      </c>
      <c r="E25" s="139">
        <f>E10</f>
        <v>9.59</v>
      </c>
      <c r="F25" s="139">
        <f>F10</f>
        <v>9.59</v>
      </c>
      <c r="G25" s="140">
        <v>9.59</v>
      </c>
      <c r="H25" s="140">
        <v>9.59</v>
      </c>
      <c r="I25" s="140">
        <v>9.6999999999999993</v>
      </c>
      <c r="J25" s="140">
        <v>9.8699999999999992</v>
      </c>
      <c r="K25" s="140">
        <v>10.35</v>
      </c>
      <c r="L25" t="s">
        <v>324</v>
      </c>
    </row>
    <row r="26" spans="1:16" x14ac:dyDescent="0.2">
      <c r="A26" t="s">
        <v>325</v>
      </c>
      <c r="B26" t="s">
        <v>142</v>
      </c>
      <c r="C26">
        <v>25</v>
      </c>
      <c r="D26" s="141">
        <v>11.31</v>
      </c>
      <c r="E26" s="141">
        <v>11.31</v>
      </c>
      <c r="F26" s="141">
        <v>11.31</v>
      </c>
      <c r="G26" s="142">
        <v>11.31</v>
      </c>
      <c r="H26" s="142">
        <v>11.31</v>
      </c>
      <c r="I26" s="142">
        <v>11.31</v>
      </c>
      <c r="J26" s="142">
        <v>11.55</v>
      </c>
      <c r="K26" s="142">
        <v>11.55</v>
      </c>
      <c r="L26" t="s">
        <v>326</v>
      </c>
    </row>
    <row r="27" spans="1:16" x14ac:dyDescent="0.2">
      <c r="A27" t="s">
        <v>327</v>
      </c>
      <c r="B27" t="s">
        <v>142</v>
      </c>
      <c r="C27">
        <v>26</v>
      </c>
      <c r="D27" s="141">
        <v>21.45</v>
      </c>
      <c r="E27" s="141">
        <v>21.45</v>
      </c>
      <c r="F27" s="141">
        <v>21.45</v>
      </c>
      <c r="G27" s="142">
        <v>21.45</v>
      </c>
      <c r="H27" s="142">
        <v>21.45</v>
      </c>
      <c r="I27" s="142">
        <v>21.45</v>
      </c>
      <c r="J27" s="142">
        <v>21.77</v>
      </c>
      <c r="K27" s="142">
        <v>21.77</v>
      </c>
      <c r="L27" t="s">
        <v>328</v>
      </c>
    </row>
    <row r="28" spans="1:16" x14ac:dyDescent="0.2">
      <c r="A28" t="s">
        <v>329</v>
      </c>
      <c r="B28" t="s">
        <v>142</v>
      </c>
      <c r="C28">
        <v>27</v>
      </c>
      <c r="D28" s="141">
        <v>13.03</v>
      </c>
      <c r="E28" s="141">
        <v>13.03</v>
      </c>
      <c r="F28" s="141">
        <v>13.03</v>
      </c>
      <c r="G28" s="142">
        <v>13.03</v>
      </c>
      <c r="H28" s="142">
        <v>13.03</v>
      </c>
      <c r="I28" s="142">
        <v>13.03</v>
      </c>
      <c r="J28" s="142">
        <v>13.25</v>
      </c>
      <c r="K28" s="142">
        <v>13.25</v>
      </c>
      <c r="L28" t="s">
        <v>330</v>
      </c>
    </row>
    <row r="29" spans="1:16" x14ac:dyDescent="0.2">
      <c r="A29" t="s">
        <v>331</v>
      </c>
      <c r="B29" t="s">
        <v>142</v>
      </c>
      <c r="C29">
        <v>28</v>
      </c>
      <c r="D29" s="136">
        <v>8.75</v>
      </c>
      <c r="E29" s="136">
        <v>8.75</v>
      </c>
      <c r="F29" s="136">
        <v>8.92</v>
      </c>
      <c r="G29" s="137">
        <v>9.59</v>
      </c>
      <c r="H29" s="137">
        <v>9.59</v>
      </c>
      <c r="I29" s="137">
        <v>9.6999999999999993</v>
      </c>
      <c r="J29" s="137">
        <v>9.6999999999999993</v>
      </c>
      <c r="K29" s="137">
        <v>10.25</v>
      </c>
      <c r="L29" s="129" t="s">
        <v>332</v>
      </c>
    </row>
    <row r="30" spans="1:16" x14ac:dyDescent="0.2">
      <c r="A30" t="s">
        <v>333</v>
      </c>
      <c r="B30" t="s">
        <v>142</v>
      </c>
      <c r="C30">
        <v>29</v>
      </c>
      <c r="D30" s="136">
        <v>8.92</v>
      </c>
      <c r="E30" s="136">
        <v>8.92</v>
      </c>
      <c r="F30" s="136">
        <v>9.42</v>
      </c>
      <c r="G30" s="137">
        <v>9.77</v>
      </c>
      <c r="H30" s="137">
        <v>10.19</v>
      </c>
      <c r="I30" s="137">
        <v>10.19</v>
      </c>
      <c r="J30" s="137">
        <v>10.45</v>
      </c>
      <c r="K30" s="137">
        <v>10.67</v>
      </c>
      <c r="L30" t="s">
        <v>334</v>
      </c>
    </row>
    <row r="31" spans="1:16" x14ac:dyDescent="0.2">
      <c r="A31" t="s">
        <v>335</v>
      </c>
      <c r="B31" t="s">
        <v>142</v>
      </c>
      <c r="C31">
        <v>30</v>
      </c>
      <c r="D31" s="136">
        <v>13.03</v>
      </c>
      <c r="E31" s="136">
        <v>13.03</v>
      </c>
      <c r="F31" s="136">
        <v>13.03</v>
      </c>
      <c r="G31" s="137">
        <v>13.03</v>
      </c>
      <c r="H31" s="137">
        <v>13.03</v>
      </c>
      <c r="I31" s="137">
        <v>13.03</v>
      </c>
      <c r="J31" s="142">
        <v>13.25</v>
      </c>
      <c r="K31" s="142">
        <v>13.25</v>
      </c>
      <c r="L31" t="s">
        <v>330</v>
      </c>
    </row>
    <row r="32" spans="1:16" x14ac:dyDescent="0.2">
      <c r="A32" t="s">
        <v>312</v>
      </c>
      <c r="B32" t="s">
        <v>142</v>
      </c>
      <c r="C32">
        <v>31</v>
      </c>
      <c r="D32" s="136">
        <v>0</v>
      </c>
      <c r="E32" s="136">
        <v>0</v>
      </c>
      <c r="F32" s="136">
        <v>0</v>
      </c>
      <c r="G32" s="137">
        <v>0</v>
      </c>
      <c r="H32" s="137">
        <v>0</v>
      </c>
      <c r="I32" s="137">
        <v>0</v>
      </c>
      <c r="J32" s="137">
        <v>0</v>
      </c>
      <c r="K32" s="137">
        <v>0</v>
      </c>
    </row>
    <row r="33" spans="1:11" x14ac:dyDescent="0.2">
      <c r="A33" t="s">
        <v>312</v>
      </c>
      <c r="B33" t="s">
        <v>142</v>
      </c>
      <c r="C33">
        <v>32</v>
      </c>
      <c r="D33" s="136">
        <v>0</v>
      </c>
      <c r="E33" s="136">
        <v>0</v>
      </c>
      <c r="F33" s="136">
        <v>0</v>
      </c>
      <c r="G33" s="137">
        <v>0</v>
      </c>
      <c r="H33" s="137">
        <v>0</v>
      </c>
      <c r="I33" s="137">
        <v>0</v>
      </c>
      <c r="J33" s="137">
        <v>0</v>
      </c>
      <c r="K33" s="137">
        <v>0</v>
      </c>
    </row>
    <row r="34" spans="1:11" x14ac:dyDescent="0.2">
      <c r="A34" t="s">
        <v>312</v>
      </c>
      <c r="B34" t="s">
        <v>142</v>
      </c>
      <c r="C34">
        <v>33</v>
      </c>
      <c r="D34" s="136">
        <v>0</v>
      </c>
      <c r="E34" s="136">
        <v>0</v>
      </c>
      <c r="F34" s="136">
        <v>0</v>
      </c>
      <c r="G34" s="137">
        <v>0</v>
      </c>
      <c r="H34" s="137">
        <v>0</v>
      </c>
      <c r="I34" s="137">
        <v>0</v>
      </c>
      <c r="J34" s="137">
        <v>0</v>
      </c>
      <c r="K34" s="137">
        <v>0</v>
      </c>
    </row>
    <row r="35" spans="1:11" x14ac:dyDescent="0.2">
      <c r="A35" t="s">
        <v>312</v>
      </c>
      <c r="B35" t="s">
        <v>142</v>
      </c>
      <c r="C35">
        <v>34</v>
      </c>
      <c r="D35" s="136">
        <v>0</v>
      </c>
      <c r="E35" s="136">
        <v>0</v>
      </c>
      <c r="F35" s="136">
        <v>0</v>
      </c>
      <c r="G35" s="137">
        <v>0</v>
      </c>
      <c r="H35" s="137">
        <v>0</v>
      </c>
      <c r="I35" s="137">
        <v>0</v>
      </c>
      <c r="J35" s="137">
        <v>0</v>
      </c>
      <c r="K35" s="137">
        <v>0</v>
      </c>
    </row>
    <row r="36" spans="1:11" x14ac:dyDescent="0.2">
      <c r="A36" t="s">
        <v>336</v>
      </c>
      <c r="B36" t="s">
        <v>142</v>
      </c>
      <c r="C36">
        <v>35</v>
      </c>
      <c r="D36" s="141">
        <v>0</v>
      </c>
      <c r="E36" s="141">
        <v>0</v>
      </c>
      <c r="F36" s="141">
        <v>0</v>
      </c>
      <c r="G36" s="142">
        <v>0</v>
      </c>
      <c r="H36" s="142">
        <v>0</v>
      </c>
      <c r="I36" s="142">
        <v>0</v>
      </c>
      <c r="J36" s="142">
        <v>0</v>
      </c>
      <c r="K36" s="142">
        <v>0</v>
      </c>
    </row>
    <row r="37" spans="1:11" x14ac:dyDescent="0.2">
      <c r="A37" t="s">
        <v>72</v>
      </c>
      <c r="B37" t="s">
        <v>142</v>
      </c>
      <c r="C37">
        <v>36</v>
      </c>
      <c r="D37" s="141">
        <v>0</v>
      </c>
      <c r="E37" s="141">
        <v>0</v>
      </c>
      <c r="F37" s="141">
        <v>0</v>
      </c>
      <c r="G37" s="142">
        <v>0</v>
      </c>
      <c r="H37" s="142">
        <v>0</v>
      </c>
      <c r="I37" s="142">
        <v>0</v>
      </c>
      <c r="J37" s="142">
        <v>0</v>
      </c>
      <c r="K37" s="14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David Wayman</DisplayName>
        <AccountId>252</AccountId>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C43C41E-4833-483E-BC5C-100F4554B71A}">
  <ds:schemaRefs>
    <ds:schemaRef ds:uri="http://schemas.microsoft.com/office/2006/metadata/properties"/>
    <ds:schemaRef ds:uri="http://schemas.microsoft.com/office/infopath/2007/PartnerControls"/>
    <ds:schemaRef ds:uri="e4a1c88d-b5eb-42cd-bda4-6fd5c079ddd5"/>
    <ds:schemaRef ds:uri="http://schemas.microsoft.com/sharepoint/v3"/>
    <ds:schemaRef ds:uri="47049e72-2a7e-4ca5-865c-acf3f6bb3458"/>
    <ds:schemaRef ds:uri="http://schemas.microsoft.com/sharepoint/v4"/>
    <ds:schemaRef ds:uri="56c7aab3-81b5-44ad-ad72-57c916b76c08"/>
    <ds:schemaRef ds:uri="e269b097-0687-4382-95a6-d1187d84b2a1"/>
  </ds:schemaRefs>
</ds:datastoreItem>
</file>

<file path=customXml/itemProps2.xml><?xml version="1.0" encoding="utf-8"?>
<ds:datastoreItem xmlns:ds="http://schemas.openxmlformats.org/officeDocument/2006/customXml" ds:itemID="{900D5E54-0FFD-481F-A635-BFFBFADCBD85}">
  <ds:schemaRefs>
    <ds:schemaRef ds:uri="http://schemas.microsoft.com/sharepoint/v3/contenttype/forms"/>
  </ds:schemaRefs>
</ds:datastoreItem>
</file>

<file path=customXml/itemProps3.xml><?xml version="1.0" encoding="utf-8"?>
<ds:datastoreItem xmlns:ds="http://schemas.openxmlformats.org/officeDocument/2006/customXml" ds:itemID="{D9A2CFF6-99F4-409F-A5F7-CE1137E8C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E519D66-9566-471F-99E1-352B37B274B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46</vt:i4>
      </vt:variant>
    </vt:vector>
  </HeadingPairs>
  <TitlesOfParts>
    <vt:vector size="58" baseType="lpstr">
      <vt:lpstr>Notes</vt:lpstr>
      <vt:lpstr>Instructions</vt:lpstr>
      <vt:lpstr>UniWorkforce Hourly Timesheet</vt:lpstr>
      <vt:lpstr>UniWorkforce Expenses Claim</vt:lpstr>
      <vt:lpstr>Demonstrator Training</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'UniWorkforce Expenses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2022-07-02T15:36:04Z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