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codeName="ThisWorkbook"/>
  <mc:AlternateContent xmlns:mc="http://schemas.openxmlformats.org/markup-compatibility/2006">
    <mc:Choice Requires="x15">
      <x15ac:absPath xmlns:x15ac="http://schemas.microsoft.com/office/spreadsheetml/2010/11/ac" url="/Users/georgegiam/Desktop/Hours Claim/data managment lab/March 2022/"/>
    </mc:Choice>
  </mc:AlternateContent>
  <xr:revisionPtr revIDLastSave="0" documentId="8_{E7DEA3C2-AA88-1843-9894-C4CD572C3F36}" xr6:coauthVersionLast="47" xr6:coauthVersionMax="47" xr10:uidLastSave="{00000000-0000-0000-0000-000000000000}"/>
  <workbookProtection workbookAlgorithmName="SHA-512" workbookHashValue="TcAHRQQbG4LvL6aY7Ko4szo7++xT/5f/XNFxrxOLrQkTGwsw36XQ7IR2Yh4P6DN3gveDVpSNMdTd1kWXqdMheA==" workbookSaltValue="JscX3O7L9c8VVcsc7Cxyxg==" workbookSpinCount="100000" lockStructure="1"/>
  <bookViews>
    <workbookView xWindow="0" yWindow="0" windowWidth="38400" windowHeight="21600" tabRatio="829" activeTab="3" xr2:uid="{00000000-000D-0000-FFFF-FFFF00000000}"/>
  </bookViews>
  <sheets>
    <sheet name="Notes" sheetId="22" state="hidden" r:id="rId1"/>
    <sheet name="Instructions (Fixed Fee)" sheetId="25" state="hidden" r:id="rId2"/>
    <sheet name="UniWorkforce Fixed Fee Claim" sheetId="14" state="hidden" r:id="rId3"/>
    <sheet name="UniWorkforce Hourly Timesheet" sheetId="1" r:id="rId4"/>
    <sheet name="UniWorkforce Expenses Claim" sheetId="12" r:id="rId5"/>
    <sheet name="Demonstrator Training" sheetId="16" r:id="rId6"/>
    <sheet name="Instructions" sheetId="10" r:id="rId7"/>
    <sheet name="Submission Dates" sheetId="19" r:id="rId8"/>
    <sheet name="Output" sheetId="7" r:id="rId9"/>
    <sheet name="Parameters" sheetId="3" state="hidden" r:id="rId10"/>
    <sheet name="Rates" sheetId="2" state="hidden" r:id="rId11"/>
    <sheet name="Types" sheetId="4" state="hidden" r:id="rId12"/>
    <sheet name="Bucket Posts" sheetId="17" state="hidden" r:id="rId13"/>
    <sheet name="Departments" sheetId="9" state="hidden" r:id="rId14"/>
  </sheets>
  <externalReferences>
    <externalReference r:id="rId15"/>
  </externalReferences>
  <definedNames>
    <definedName name="_xlnm._FilterDatabase" localSheetId="3" hidden="1">'UniWorkforce Hourly Timesheet'!$DA$143:$DE$233</definedName>
    <definedName name="AdministrativeOtherWork">Types!$G$5:$G$12</definedName>
    <definedName name="ArtsandHumanities">Departments!$C$5:$C$16</definedName>
    <definedName name="ArtsonCampus">Types!$I$5:$I$9</definedName>
    <definedName name="BankHolidays" localSheetId="5">[1]Parameters!$K$1:$K$26</definedName>
    <definedName name="BankHolidays">Parameters!$M$1:$M$26</definedName>
    <definedName name="Bucket" localSheetId="5">'[1]Bucket Posts'!$B$1:$H$89</definedName>
    <definedName name="Bucket">'Bucket Posts'!$B$1:$F$87</definedName>
    <definedName name="CateringWork">Types!$K$5:$K$9</definedName>
    <definedName name="ClaimPeriods" localSheetId="5">[1]Parameters!$A$1:$D$7</definedName>
    <definedName name="ClaimPeriods">Parameters!$A$1:$E$17</definedName>
    <definedName name="ClaimPeriodsList" localSheetId="5">[1]Parameters!$A$2:$A$7</definedName>
    <definedName name="ClaimPeriodsList">Parameters!$A$6:$A$17</definedName>
    <definedName name="CleaningWork">Types!$M$5:$M$9</definedName>
    <definedName name="Consultancy">Types!$O$5:$O$6</definedName>
    <definedName name="EarlyYearsCentreWork">Types!$Q$5:$Q$7</definedName>
    <definedName name="EngineeringandPhysicalSciences">Departments!$E$5:$E$18</definedName>
    <definedName name="EnvironmentalandLifeSciences">Departments!$G$5:$G$16</definedName>
    <definedName name="Examiner">Types!$U$5:$U$6</definedName>
    <definedName name="ExamInvigilation">Types!$S$5:$S$8</definedName>
    <definedName name="ExcelInternship">Types!$W$5:$W$7</definedName>
    <definedName name="InternshipThirdSector">Types!$W$5:$W$7</definedName>
    <definedName name="InternshipUoS">Types!$Y$5:$Y$7</definedName>
    <definedName name="LearningSupportAssistant">Types!$AA$5:$AA$7</definedName>
    <definedName name="Lecturing">Types!$AC$5:$AC$7</definedName>
    <definedName name="LibraryWork">Types!$AE$5:$AE$10</definedName>
    <definedName name="Marking">Types!$AG$5:$AG$7</definedName>
    <definedName name="Medicine">Departments!$I$5:$I$14</definedName>
    <definedName name="minimumwages">Rates!$C$2:$I$9</definedName>
    <definedName name="Other">Types!$AI$5:$AI$12</definedName>
    <definedName name="PerformingCreativeArts">Types!$AJ$5:$AJ$13</definedName>
    <definedName name="PGRStudentDemonstrator">Types!$AO$5:$AO$7</definedName>
    <definedName name="Pleaseselectfaculty">Departments!$A$1</definedName>
    <definedName name="Pleaseselecttypeofwork">Types!$A$1</definedName>
    <definedName name="_xlnm.Print_Area" localSheetId="6">Instructions!$A$2:$R$56</definedName>
    <definedName name="_xlnm.Print_Area" localSheetId="1">'Instructions (Fixed Fee)'!$A$9:$R$62</definedName>
    <definedName name="_xlnm.Print_Area" localSheetId="4">'UniWorkforce Expenses Claim'!$B$11:$AM$33</definedName>
    <definedName name="_xlnm.Print_Area" localSheetId="2">'UniWorkforce Fixed Fee Claim'!$B$2:$AZ$61</definedName>
    <definedName name="_xlnm.Print_Area" localSheetId="3">'UniWorkforce Hourly Timesheet'!$B$2:$AV$114</definedName>
    <definedName name="ProfessionalServices">Departments!$M$5:$M$33</definedName>
    <definedName name="RateRef" localSheetId="5">[1]Rates!$A$7:$C$30</definedName>
    <definedName name="RateRef">Rates!$A$8:$C$37</definedName>
    <definedName name="Rates" localSheetId="5">[1]Rates!$C$2:$H$30</definedName>
    <definedName name="Rates">Rates!$C$2:$J$37</definedName>
    <definedName name="ResearchAssistance">Types!$AK$5:$AK$13</definedName>
    <definedName name="SessionalTypes">Types!$A$32:$A$37</definedName>
    <definedName name="SessionalTypesFPE">Types!$A$32:$C$38</definedName>
    <definedName name="SocialSciences">Departments!$K$5:$K$13</definedName>
    <definedName name="SourcedWorker">Types!$E$5:$E$12</definedName>
    <definedName name="SportandWellbeingWork">Types!$AM$5:$AM$11</definedName>
    <definedName name="StudentDemonstrator">Types!$AO$5:$AO$7</definedName>
    <definedName name="StudentHelper">Types!$AQ$5:$AQ$15</definedName>
    <definedName name="TermTime" localSheetId="5">[1]Parameters!$G$1:$H$53</definedName>
    <definedName name="TermTime">Parameters!$I$1:$J$58</definedName>
    <definedName name="TypeFPE" localSheetId="5">[1]Types!$A$5:$C$27</definedName>
    <definedName name="TypeFPE">Types!$A$5:$C$29</definedName>
    <definedName name="Types" localSheetId="5">[1]Types!$A$5:$A$22</definedName>
    <definedName name="Types">Types!$A$5:$A$23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1" i="3" l="1"/>
  <c r="I82" i="3"/>
  <c r="I83" i="3" s="1"/>
  <c r="I84" i="3" s="1"/>
  <c r="I85" i="3" s="1"/>
  <c r="I86" i="3" s="1"/>
  <c r="I87" i="3" s="1"/>
  <c r="I88" i="3" s="1"/>
  <c r="I89" i="3" s="1"/>
  <c r="I90" i="3" s="1"/>
  <c r="I91" i="3" s="1"/>
  <c r="I92" i="3" s="1"/>
  <c r="I93" i="3" s="1"/>
  <c r="I94" i="3" s="1"/>
  <c r="I95" i="3" s="1"/>
  <c r="I96" i="3" s="1"/>
  <c r="E17" i="3"/>
  <c r="D17" i="3"/>
  <c r="J21" i="2"/>
  <c r="J23" i="2"/>
  <c r="J17" i="2"/>
  <c r="E14" i="3" l="1"/>
  <c r="D14" i="3"/>
  <c r="E8" i="3"/>
  <c r="D8" i="3"/>
  <c r="E7" i="3"/>
  <c r="D7" i="3"/>
  <c r="E6" i="3"/>
  <c r="D6" i="3"/>
  <c r="E5" i="3"/>
  <c r="D5" i="3"/>
  <c r="E4" i="3"/>
  <c r="D4" i="3"/>
  <c r="E3" i="3"/>
  <c r="D3" i="3"/>
  <c r="C4" i="3"/>
  <c r="C5" i="3"/>
  <c r="C6" i="3"/>
  <c r="C7" i="3"/>
  <c r="C8" i="3"/>
  <c r="C9" i="3"/>
  <c r="D9" i="3" s="1"/>
  <c r="C10" i="3"/>
  <c r="E10" i="3" s="1"/>
  <c r="C11" i="3"/>
  <c r="D11" i="3" s="1"/>
  <c r="C12" i="3"/>
  <c r="D12" i="3" s="1"/>
  <c r="C13" i="3"/>
  <c r="E13" i="3" s="1"/>
  <c r="C14" i="3"/>
  <c r="C15" i="3"/>
  <c r="E15" i="3" s="1"/>
  <c r="E16" i="3"/>
  <c r="C3" i="3"/>
  <c r="D15" i="3" l="1"/>
  <c r="D13" i="3"/>
  <c r="E12" i="3"/>
  <c r="E11" i="3"/>
  <c r="D10" i="3"/>
  <c r="E9" i="3"/>
  <c r="D16" i="3"/>
  <c r="I23" i="2"/>
  <c r="I21" i="2"/>
  <c r="I17" i="2"/>
  <c r="F25" i="2" l="1"/>
  <c r="E25" i="2"/>
  <c r="D25" i="2"/>
  <c r="G23" i="2"/>
  <c r="F23" i="2"/>
  <c r="E23" i="2"/>
  <c r="D23" i="2"/>
  <c r="G21" i="2"/>
  <c r="F21" i="2"/>
  <c r="E21" i="2"/>
  <c r="D21" i="2"/>
  <c r="G17" i="2"/>
  <c r="F17" i="2"/>
  <c r="E17" i="2"/>
  <c r="D17" i="2"/>
  <c r="I3" i="3" l="1"/>
  <c r="I4" i="3" s="1"/>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E2" i="3" l="1"/>
  <c r="C2" i="3"/>
  <c r="B2" i="3"/>
  <c r="D2" i="3" l="1"/>
  <c r="AT20" i="12"/>
  <c r="AU20" i="12"/>
  <c r="AT21" i="12"/>
  <c r="AU21" i="12"/>
  <c r="AT22" i="12"/>
  <c r="AU22" i="12"/>
  <c r="AT23" i="12"/>
  <c r="AU23" i="12"/>
  <c r="AT24" i="12"/>
  <c r="AU24" i="12"/>
  <c r="AT25" i="12"/>
  <c r="AU25" i="12"/>
  <c r="AT26" i="12"/>
  <c r="AU26" i="12"/>
  <c r="AT27" i="12"/>
  <c r="AU27" i="12"/>
  <c r="AT28" i="12"/>
  <c r="AU28" i="12"/>
  <c r="AT29" i="12"/>
  <c r="AU29" i="12"/>
  <c r="AT30" i="12"/>
  <c r="AU30" i="12"/>
  <c r="AT31" i="12"/>
  <c r="AU31" i="12"/>
  <c r="AT32" i="12"/>
  <c r="AU32" i="12"/>
  <c r="AU19" i="12"/>
  <c r="AT19" i="12"/>
  <c r="AF19" i="12"/>
  <c r="AS19" i="12" s="1"/>
  <c r="AK19" i="12" l="1"/>
  <c r="AL19" i="12"/>
  <c r="AY373" i="1" l="1"/>
  <c r="AY475" i="1" s="1"/>
  <c r="E202" i="7" s="1"/>
  <c r="C202" i="7" l="1"/>
  <c r="B202" i="7"/>
  <c r="D202" i="7"/>
  <c r="BA270" i="1" l="1"/>
  <c r="BA269" i="1"/>
  <c r="BA267" i="1"/>
  <c r="BA266" i="1"/>
  <c r="BA268" i="1"/>
  <c r="BA271" i="1"/>
  <c r="H17" i="2" l="1"/>
  <c r="H21" i="2"/>
  <c r="H23" i="2"/>
  <c r="Y111" i="1" l="1"/>
  <c r="Y3" i="4"/>
  <c r="F2" i="3" l="1"/>
  <c r="AM17" i="1" l="1"/>
  <c r="G2" i="3" l="1"/>
  <c r="AO7" i="14" l="1"/>
  <c r="AT48" i="14" l="1"/>
  <c r="AP101" i="1"/>
  <c r="AL11" i="1" l="1"/>
  <c r="F17" i="14" l="1"/>
  <c r="F38" i="14" l="1"/>
  <c r="F31" i="14"/>
  <c r="F24" i="14"/>
  <c r="AH52" i="14"/>
  <c r="AH51" i="14"/>
  <c r="P50" i="14" l="1"/>
  <c r="BA263" i="1" l="1"/>
  <c r="BA264" i="1"/>
  <c r="BA265" i="1"/>
  <c r="AL100" i="1" l="1"/>
  <c r="AL101" i="1"/>
  <c r="AL102" i="1"/>
  <c r="DH151" i="1" l="1"/>
  <c r="DH152" i="1" s="1"/>
  <c r="DH149" i="1"/>
  <c r="DH150" i="1" s="1"/>
  <c r="DH147" i="1" l="1"/>
  <c r="DH148" i="1" s="1"/>
  <c r="BA262" i="1" l="1"/>
  <c r="BA261" i="1"/>
  <c r="BA260" i="1"/>
  <c r="BA259" i="1"/>
  <c r="BA258" i="1"/>
  <c r="BA257" i="1"/>
  <c r="BA256" i="1"/>
  <c r="BA255" i="1"/>
  <c r="BA254" i="1"/>
  <c r="BA253" i="1"/>
  <c r="BA252" i="1"/>
  <c r="BA251" i="1"/>
  <c r="BA250" i="1"/>
  <c r="BA249" i="1"/>
  <c r="BA248" i="1"/>
  <c r="BA247" i="1"/>
  <c r="BA246" i="1"/>
  <c r="BA245" i="1"/>
  <c r="BA244" i="1"/>
  <c r="BA243" i="1"/>
  <c r="BA242" i="1"/>
  <c r="BA241" i="1"/>
  <c r="BA240" i="1"/>
  <c r="BA239" i="1"/>
  <c r="BA238" i="1"/>
  <c r="BA237" i="1"/>
  <c r="BA236" i="1"/>
  <c r="BA235" i="1"/>
  <c r="BA234" i="1"/>
  <c r="BA233" i="1"/>
  <c r="BA232" i="1"/>
  <c r="BA231" i="1"/>
  <c r="BA230" i="1"/>
  <c r="BA229" i="1"/>
  <c r="BA228" i="1"/>
  <c r="BA227" i="1"/>
  <c r="BA226" i="1"/>
  <c r="BA225" i="1"/>
  <c r="BA224" i="1"/>
  <c r="BA223" i="1"/>
  <c r="BA222" i="1"/>
  <c r="BA221" i="1"/>
  <c r="BA220" i="1"/>
  <c r="BA219" i="1"/>
  <c r="BA218" i="1"/>
  <c r="BA217" i="1"/>
  <c r="BA216" i="1"/>
  <c r="BA215" i="1"/>
  <c r="BA214" i="1"/>
  <c r="BA213" i="1"/>
  <c r="BA212" i="1"/>
  <c r="BA211" i="1"/>
  <c r="BA210" i="1"/>
  <c r="BA209" i="1"/>
  <c r="BA208" i="1"/>
  <c r="BA207" i="1"/>
  <c r="BA206" i="1"/>
  <c r="BA205" i="1"/>
  <c r="BA204" i="1"/>
  <c r="BA203" i="1"/>
  <c r="BA202" i="1"/>
  <c r="BA201" i="1"/>
  <c r="BA200" i="1"/>
  <c r="BA199" i="1"/>
  <c r="BA198" i="1"/>
  <c r="BA197" i="1"/>
  <c r="BA196" i="1"/>
  <c r="BA195" i="1"/>
  <c r="BA194" i="1"/>
  <c r="BA193" i="1"/>
  <c r="BA192" i="1"/>
  <c r="BA191" i="1"/>
  <c r="BW160" i="1" l="1"/>
  <c r="BW159" i="1"/>
  <c r="BW158" i="1"/>
  <c r="BW157" i="1"/>
  <c r="BW156" i="1"/>
  <c r="BW155" i="1"/>
  <c r="BW154" i="1"/>
  <c r="BW153" i="1"/>
  <c r="BW152" i="1"/>
  <c r="BW151" i="1"/>
  <c r="BW150" i="1"/>
  <c r="BW149" i="1"/>
  <c r="BW148" i="1"/>
  <c r="BW147" i="1"/>
  <c r="BW146" i="1"/>
  <c r="BW145" i="1"/>
  <c r="BW144" i="1"/>
  <c r="BW143" i="1"/>
  <c r="BQ160" i="1"/>
  <c r="BQ159" i="1"/>
  <c r="BQ158" i="1"/>
  <c r="BQ157" i="1"/>
  <c r="BQ156" i="1"/>
  <c r="BQ155" i="1"/>
  <c r="BQ154" i="1"/>
  <c r="BQ153" i="1"/>
  <c r="BQ152" i="1"/>
  <c r="BQ151" i="1"/>
  <c r="BQ150" i="1"/>
  <c r="BQ149" i="1"/>
  <c r="BQ148" i="1"/>
  <c r="BQ147" i="1"/>
  <c r="BQ146" i="1"/>
  <c r="BQ145" i="1"/>
  <c r="BQ144" i="1"/>
  <c r="BQ143" i="1"/>
  <c r="BK160" i="1"/>
  <c r="BK159" i="1"/>
  <c r="BK158" i="1"/>
  <c r="BK157" i="1"/>
  <c r="BK156" i="1"/>
  <c r="BK155" i="1"/>
  <c r="BK154" i="1"/>
  <c r="BK153" i="1"/>
  <c r="BK152" i="1"/>
  <c r="BK151" i="1"/>
  <c r="BK150" i="1"/>
  <c r="BK149" i="1"/>
  <c r="BK148" i="1"/>
  <c r="BK147" i="1"/>
  <c r="BK146" i="1"/>
  <c r="BK145" i="1"/>
  <c r="BK144" i="1"/>
  <c r="BK143" i="1"/>
  <c r="AC96" i="1"/>
  <c r="Y96" i="1"/>
  <c r="U96" i="1"/>
  <c r="Q96" i="1"/>
  <c r="M96" i="1"/>
  <c r="I96" i="1"/>
  <c r="E96" i="1"/>
  <c r="AC80" i="1"/>
  <c r="Y80" i="1"/>
  <c r="U80" i="1"/>
  <c r="Q80" i="1"/>
  <c r="M80" i="1"/>
  <c r="I80" i="1"/>
  <c r="E80" i="1"/>
  <c r="AC64" i="1"/>
  <c r="Y64" i="1"/>
  <c r="U64" i="1"/>
  <c r="Q64" i="1"/>
  <c r="M64" i="1"/>
  <c r="I64" i="1"/>
  <c r="E64" i="1"/>
  <c r="AC48" i="1"/>
  <c r="Y48" i="1"/>
  <c r="U48" i="1"/>
  <c r="Q48" i="1"/>
  <c r="M48" i="1"/>
  <c r="I48" i="1"/>
  <c r="E48" i="1"/>
  <c r="AC32" i="1"/>
  <c r="Y32" i="1"/>
  <c r="U32" i="1"/>
  <c r="Q32" i="1"/>
  <c r="M32" i="1"/>
  <c r="I32" i="1"/>
  <c r="E32" i="1"/>
  <c r="AG80" i="1" l="1"/>
  <c r="AG48" i="1"/>
  <c r="AG64" i="1"/>
  <c r="AG96" i="1"/>
  <c r="AG32" i="1"/>
  <c r="AC92" i="1"/>
  <c r="Y92" i="1"/>
  <c r="U92" i="1"/>
  <c r="Q92" i="1"/>
  <c r="M92" i="1"/>
  <c r="I92" i="1"/>
  <c r="E92" i="1"/>
  <c r="AC88" i="1"/>
  <c r="Y88" i="1"/>
  <c r="U88" i="1"/>
  <c r="Q88" i="1"/>
  <c r="M88" i="1"/>
  <c r="I88" i="1"/>
  <c r="E88" i="1"/>
  <c r="AC84" i="1"/>
  <c r="Y84" i="1"/>
  <c r="U84" i="1"/>
  <c r="Q84" i="1"/>
  <c r="M84" i="1"/>
  <c r="I84" i="1"/>
  <c r="E84" i="1"/>
  <c r="AC76" i="1"/>
  <c r="BS140" i="1" s="1"/>
  <c r="Y76" i="1"/>
  <c r="BS139" i="1" s="1"/>
  <c r="U76" i="1"/>
  <c r="BS138" i="1" s="1"/>
  <c r="Q76" i="1"/>
  <c r="BS137" i="1" s="1"/>
  <c r="M76" i="1"/>
  <c r="BS136" i="1" s="1"/>
  <c r="I76" i="1"/>
  <c r="BS135" i="1" s="1"/>
  <c r="E76" i="1"/>
  <c r="AC72" i="1"/>
  <c r="BS133" i="1" s="1"/>
  <c r="Y72" i="1"/>
  <c r="BS132" i="1" s="1"/>
  <c r="U72" i="1"/>
  <c r="BS131" i="1" s="1"/>
  <c r="Q72" i="1"/>
  <c r="BS130" i="1" s="1"/>
  <c r="M72" i="1"/>
  <c r="BS129" i="1" s="1"/>
  <c r="I72" i="1"/>
  <c r="BS128" i="1" s="1"/>
  <c r="E72" i="1"/>
  <c r="AC68" i="1"/>
  <c r="BS126" i="1" s="1"/>
  <c r="Y68" i="1"/>
  <c r="BS125" i="1" s="1"/>
  <c r="U68" i="1"/>
  <c r="BS124" i="1" s="1"/>
  <c r="Q68" i="1"/>
  <c r="BS123" i="1" s="1"/>
  <c r="M68" i="1"/>
  <c r="BS122" i="1" s="1"/>
  <c r="I68" i="1"/>
  <c r="BS121" i="1" s="1"/>
  <c r="E68" i="1"/>
  <c r="AC60" i="1"/>
  <c r="BM140" i="1" s="1"/>
  <c r="Y60" i="1"/>
  <c r="BM139" i="1" s="1"/>
  <c r="U60" i="1"/>
  <c r="BM138" i="1" s="1"/>
  <c r="Q60" i="1"/>
  <c r="BM137" i="1" s="1"/>
  <c r="M60" i="1"/>
  <c r="BM136" i="1" s="1"/>
  <c r="I60" i="1"/>
  <c r="BM135" i="1" s="1"/>
  <c r="E60" i="1"/>
  <c r="AC56" i="1"/>
  <c r="BM133" i="1" s="1"/>
  <c r="Y56" i="1"/>
  <c r="BM132" i="1" s="1"/>
  <c r="U56" i="1"/>
  <c r="BM131" i="1" s="1"/>
  <c r="Q56" i="1"/>
  <c r="BM130" i="1" s="1"/>
  <c r="M56" i="1"/>
  <c r="BM129" i="1" s="1"/>
  <c r="I56" i="1"/>
  <c r="BM128" i="1" s="1"/>
  <c r="E56" i="1"/>
  <c r="AC52" i="1"/>
  <c r="BM126" i="1" s="1"/>
  <c r="Y52" i="1"/>
  <c r="BM125" i="1" s="1"/>
  <c r="U52" i="1"/>
  <c r="BM124" i="1" s="1"/>
  <c r="Q52" i="1"/>
  <c r="BM123" i="1" s="1"/>
  <c r="M52" i="1"/>
  <c r="BM122" i="1" s="1"/>
  <c r="I52" i="1"/>
  <c r="BM121" i="1" s="1"/>
  <c r="E52" i="1"/>
  <c r="AC44" i="1"/>
  <c r="BG140" i="1" s="1"/>
  <c r="Y44" i="1"/>
  <c r="BG139" i="1" s="1"/>
  <c r="U44" i="1"/>
  <c r="BG138" i="1" s="1"/>
  <c r="Q44" i="1"/>
  <c r="BG137" i="1" s="1"/>
  <c r="M44" i="1"/>
  <c r="BG136" i="1" s="1"/>
  <c r="I44" i="1"/>
  <c r="BG135" i="1" s="1"/>
  <c r="E44" i="1"/>
  <c r="AC40" i="1"/>
  <c r="BG133" i="1" s="1"/>
  <c r="Y40" i="1"/>
  <c r="BG132" i="1" s="1"/>
  <c r="U40" i="1"/>
  <c r="BG131" i="1" s="1"/>
  <c r="Q40" i="1"/>
  <c r="BG130" i="1" s="1"/>
  <c r="M40" i="1"/>
  <c r="BG129" i="1" s="1"/>
  <c r="I40" i="1"/>
  <c r="E40" i="1"/>
  <c r="AC36" i="1"/>
  <c r="BG126" i="1" s="1"/>
  <c r="Y36" i="1"/>
  <c r="BG125" i="1" s="1"/>
  <c r="U36" i="1"/>
  <c r="BG124" i="1" s="1"/>
  <c r="Q36" i="1"/>
  <c r="BG123" i="1" s="1"/>
  <c r="M36" i="1"/>
  <c r="BG122" i="1" s="1"/>
  <c r="I36" i="1"/>
  <c r="BG121" i="1" s="1"/>
  <c r="E36" i="1"/>
  <c r="BE160" i="1"/>
  <c r="BE159" i="1"/>
  <c r="BE158" i="1"/>
  <c r="BE157" i="1"/>
  <c r="BE156" i="1"/>
  <c r="BE155" i="1"/>
  <c r="BE154" i="1"/>
  <c r="BE153" i="1"/>
  <c r="BE152" i="1"/>
  <c r="BE151" i="1"/>
  <c r="BE150" i="1"/>
  <c r="BE149" i="1"/>
  <c r="BE148" i="1"/>
  <c r="BE147" i="1"/>
  <c r="BE146" i="1"/>
  <c r="BE145" i="1"/>
  <c r="BE144" i="1"/>
  <c r="BE143" i="1"/>
  <c r="AG97" i="1" l="1"/>
  <c r="AI97" i="1" s="1"/>
  <c r="AG49" i="1"/>
  <c r="AI49" i="1" s="1"/>
  <c r="AG65" i="1"/>
  <c r="AI65" i="1" s="1"/>
  <c r="AG81" i="1"/>
  <c r="AI81" i="1" s="1"/>
  <c r="AG33" i="1"/>
  <c r="AI33" i="1" s="1"/>
  <c r="BM120" i="1"/>
  <c r="AG52" i="1"/>
  <c r="BS127" i="1"/>
  <c r="AG72" i="1"/>
  <c r="AG73" i="1" s="1"/>
  <c r="AI73" i="1" s="1"/>
  <c r="BM134" i="1"/>
  <c r="AG60" i="1"/>
  <c r="AG61" i="1" s="1"/>
  <c r="AI61" i="1" s="1"/>
  <c r="BS120" i="1"/>
  <c r="AG68" i="1"/>
  <c r="BM127" i="1"/>
  <c r="AG56" i="1"/>
  <c r="AG57" i="1" s="1"/>
  <c r="AI57" i="1" s="1"/>
  <c r="BS134" i="1"/>
  <c r="AG76" i="1"/>
  <c r="AG77" i="1" s="1"/>
  <c r="AI77" i="1" s="1"/>
  <c r="AG92" i="1"/>
  <c r="AG93" i="1" s="1"/>
  <c r="AI93" i="1" s="1"/>
  <c r="AG88" i="1"/>
  <c r="AG89" i="1" s="1"/>
  <c r="AI89" i="1" s="1"/>
  <c r="AG84" i="1"/>
  <c r="AG36" i="1"/>
  <c r="AG37" i="1" s="1"/>
  <c r="AI37" i="1" s="1"/>
  <c r="AG44" i="1"/>
  <c r="AG45" i="1" s="1"/>
  <c r="AI45" i="1" s="1"/>
  <c r="BG128" i="1"/>
  <c r="AG40" i="1"/>
  <c r="AG41" i="1" s="1"/>
  <c r="AI41" i="1" s="1"/>
  <c r="BG134" i="1"/>
  <c r="BG120" i="1"/>
  <c r="BG127" i="1"/>
  <c r="BA186" i="1"/>
  <c r="BA187" i="1"/>
  <c r="BA188" i="1"/>
  <c r="BA189" i="1"/>
  <c r="BA190" i="1"/>
  <c r="BA180" i="1"/>
  <c r="BA181" i="1"/>
  <c r="BA182" i="1"/>
  <c r="BA183" i="1"/>
  <c r="BA184" i="1"/>
  <c r="BA174" i="1"/>
  <c r="BA175" i="1"/>
  <c r="BA176" i="1"/>
  <c r="BA177" i="1"/>
  <c r="BA178" i="1"/>
  <c r="BA185" i="1"/>
  <c r="BA179" i="1"/>
  <c r="BA173" i="1"/>
  <c r="AL63" i="1" l="1"/>
  <c r="AG53" i="1"/>
  <c r="AI53" i="1" s="1"/>
  <c r="AL79" i="1"/>
  <c r="AG69" i="1"/>
  <c r="AI69" i="1" s="1"/>
  <c r="AG85" i="1"/>
  <c r="AI85" i="1" s="1"/>
  <c r="AL47" i="1"/>
  <c r="AY160" i="1"/>
  <c r="AY159" i="1"/>
  <c r="AY158" i="1"/>
  <c r="AY157" i="1"/>
  <c r="AY156" i="1"/>
  <c r="AY155" i="1"/>
  <c r="AY154" i="1"/>
  <c r="AY153" i="1"/>
  <c r="AY152" i="1"/>
  <c r="AY151" i="1"/>
  <c r="AY150" i="1"/>
  <c r="AY149" i="1"/>
  <c r="AY148" i="1"/>
  <c r="AY147" i="1"/>
  <c r="AY146" i="1"/>
  <c r="AY145" i="1"/>
  <c r="AY144" i="1"/>
  <c r="AY143" i="1"/>
  <c r="AC28" i="1" l="1"/>
  <c r="BA140" i="1" s="1"/>
  <c r="Y28" i="1"/>
  <c r="BA139" i="1" s="1"/>
  <c r="U28" i="1"/>
  <c r="BA138" i="1" s="1"/>
  <c r="Q28" i="1"/>
  <c r="BA137" i="1" s="1"/>
  <c r="M28" i="1"/>
  <c r="BA136" i="1" s="1"/>
  <c r="I28" i="1"/>
  <c r="BA135" i="1" s="1"/>
  <c r="E28" i="1"/>
  <c r="AC24" i="1"/>
  <c r="BA133" i="1" s="1"/>
  <c r="Y24" i="1"/>
  <c r="BA132" i="1" s="1"/>
  <c r="U24" i="1"/>
  <c r="BA131" i="1" s="1"/>
  <c r="Q24" i="1"/>
  <c r="BA130" i="1" s="1"/>
  <c r="M24" i="1"/>
  <c r="BA129" i="1" s="1"/>
  <c r="I24" i="1"/>
  <c r="BA128" i="1" s="1"/>
  <c r="E24" i="1"/>
  <c r="I20" i="1"/>
  <c r="BA121" i="1" s="1"/>
  <c r="M20" i="1"/>
  <c r="BA122" i="1" s="1"/>
  <c r="Q20" i="1"/>
  <c r="BA123" i="1" s="1"/>
  <c r="U20" i="1"/>
  <c r="BA124" i="1" s="1"/>
  <c r="Y20" i="1"/>
  <c r="BA125" i="1" s="1"/>
  <c r="AC20" i="1"/>
  <c r="BA126" i="1" s="1"/>
  <c r="E20" i="1"/>
  <c r="BA134" i="1" l="1"/>
  <c r="AG28" i="1"/>
  <c r="BA127" i="1"/>
  <c r="AG24" i="1"/>
  <c r="BA120" i="1"/>
  <c r="AG20" i="1"/>
  <c r="P8" i="12"/>
  <c r="P7" i="12"/>
  <c r="P6" i="12"/>
  <c r="P5" i="12"/>
  <c r="P4" i="12"/>
  <c r="P3" i="12"/>
  <c r="E8" i="12"/>
  <c r="E7" i="12"/>
  <c r="E6" i="12"/>
  <c r="E5" i="12"/>
  <c r="E4" i="12"/>
  <c r="E3" i="12"/>
  <c r="AQ36" i="14"/>
  <c r="AQ29" i="14"/>
  <c r="AQ22" i="14"/>
  <c r="AQ15" i="14"/>
  <c r="AG25" i="1" l="1"/>
  <c r="AI25" i="1" s="1"/>
  <c r="AG21" i="1"/>
  <c r="AI21" i="1" s="1"/>
  <c r="AG29" i="1"/>
  <c r="AI29" i="1" s="1"/>
  <c r="AL31" i="1"/>
  <c r="Z12" i="12"/>
  <c r="W16" i="12"/>
  <c r="Z14" i="12"/>
  <c r="E12" i="12"/>
  <c r="E16" i="12"/>
  <c r="E14" i="12"/>
  <c r="AO31" i="14"/>
  <c r="AO38" i="14"/>
  <c r="AO24" i="14"/>
  <c r="Z56" i="14"/>
  <c r="AN43" i="14"/>
  <c r="AN45" i="14"/>
  <c r="AN38" i="14"/>
  <c r="AN31" i="14"/>
  <c r="AN24" i="14"/>
  <c r="AN29" i="14"/>
  <c r="AO29" i="14" s="1"/>
  <c r="AP29" i="14" s="1"/>
  <c r="AN36" i="14"/>
  <c r="AO36" i="14" s="1"/>
  <c r="AP36" i="14" s="1"/>
  <c r="AN22" i="14"/>
  <c r="AO22" i="14" s="1"/>
  <c r="AP22" i="14" s="1"/>
  <c r="AN17" i="14"/>
  <c r="AN15" i="14"/>
  <c r="AO17" i="14" l="1"/>
  <c r="AO43" i="14"/>
  <c r="AP43" i="14" s="1"/>
  <c r="AO15" i="14"/>
  <c r="AP15" i="14" s="1"/>
  <c r="S38" i="14"/>
  <c r="S31" i="14"/>
  <c r="S24" i="14"/>
  <c r="S17" i="14"/>
  <c r="AN7" i="14"/>
  <c r="C13" i="14" s="1"/>
  <c r="AQ13" i="14" s="1"/>
  <c r="F45" i="14"/>
  <c r="C56" i="14"/>
  <c r="C55" i="14"/>
  <c r="C54" i="14"/>
  <c r="AQ46" i="14"/>
  <c r="AN46" i="14"/>
  <c r="AP49" i="14" l="1"/>
  <c r="AO49" i="14"/>
  <c r="D13" i="14"/>
  <c r="AN13" i="14"/>
  <c r="AO13" i="14" s="1"/>
  <c r="AP13" i="14" s="1"/>
  <c r="AM13" i="14" s="1"/>
  <c r="AQ43" i="14"/>
  <c r="C20" i="14"/>
  <c r="Z50" i="14" l="1"/>
  <c r="V50" i="14"/>
  <c r="AD50" i="14"/>
  <c r="AO45" i="14"/>
  <c r="D20" i="14"/>
  <c r="AN20" i="14"/>
  <c r="AO20" i="14" s="1"/>
  <c r="AQ20" i="14"/>
  <c r="S45" i="14"/>
  <c r="C27" i="14"/>
  <c r="AH50" i="14" l="1"/>
  <c r="D27" i="14"/>
  <c r="AN27" i="14"/>
  <c r="AO27" i="14" s="1"/>
  <c r="AQ27" i="14"/>
  <c r="AP20" i="14"/>
  <c r="C34" i="14"/>
  <c r="AH53" i="14" l="1"/>
  <c r="AN54" i="14" s="1"/>
  <c r="AM20" i="14"/>
  <c r="AP27" i="14"/>
  <c r="AM27" i="14" s="1"/>
  <c r="D34" i="14"/>
  <c r="AQ34" i="14"/>
  <c r="AN34" i="14"/>
  <c r="AO34" i="14" s="1"/>
  <c r="C41" i="14"/>
  <c r="AH54" i="14" l="1"/>
  <c r="Z53" i="14"/>
  <c r="AD53" i="14"/>
  <c r="V53" i="14"/>
  <c r="D41" i="14"/>
  <c r="AN41" i="14"/>
  <c r="AO41" i="14" s="1"/>
  <c r="AQ41" i="14"/>
  <c r="AP34" i="14"/>
  <c r="BX154" i="1" l="1"/>
  <c r="DC227" i="1" s="1"/>
  <c r="BX152" i="1"/>
  <c r="DC225" i="1" s="1"/>
  <c r="BX150" i="1"/>
  <c r="DC223" i="1" s="1"/>
  <c r="BR154" i="1"/>
  <c r="DC209" i="1" s="1"/>
  <c r="BR152" i="1"/>
  <c r="DC207" i="1" s="1"/>
  <c r="BR150" i="1"/>
  <c r="DC205" i="1" s="1"/>
  <c r="BL154" i="1"/>
  <c r="DC191" i="1" s="1"/>
  <c r="BL152" i="1"/>
  <c r="DC189" i="1" s="1"/>
  <c r="BL150" i="1"/>
  <c r="DC187" i="1" s="1"/>
  <c r="BX153" i="1"/>
  <c r="DC226" i="1" s="1"/>
  <c r="BX151" i="1"/>
  <c r="DC224" i="1" s="1"/>
  <c r="BX149" i="1"/>
  <c r="DC222" i="1" s="1"/>
  <c r="BR153" i="1"/>
  <c r="DC208" i="1" s="1"/>
  <c r="BR151" i="1"/>
  <c r="DC206" i="1" s="1"/>
  <c r="BR149" i="1"/>
  <c r="DC204" i="1" s="1"/>
  <c r="BL153" i="1"/>
  <c r="DC190" i="1" s="1"/>
  <c r="BL151" i="1"/>
  <c r="DC188" i="1" s="1"/>
  <c r="BL149" i="1"/>
  <c r="DC186" i="1" s="1"/>
  <c r="BX160" i="1"/>
  <c r="DC233" i="1" s="1"/>
  <c r="BX158" i="1"/>
  <c r="DC231" i="1" s="1"/>
  <c r="BX156" i="1"/>
  <c r="DC229" i="1" s="1"/>
  <c r="BR160" i="1"/>
  <c r="DC215" i="1" s="1"/>
  <c r="BR158" i="1"/>
  <c r="DC213" i="1" s="1"/>
  <c r="BR156" i="1"/>
  <c r="DC211" i="1" s="1"/>
  <c r="BL160" i="1"/>
  <c r="DC197" i="1" s="1"/>
  <c r="BL158" i="1"/>
  <c r="DC195" i="1" s="1"/>
  <c r="BL156" i="1"/>
  <c r="DC193" i="1" s="1"/>
  <c r="BX159" i="1"/>
  <c r="DC232" i="1" s="1"/>
  <c r="BX157" i="1"/>
  <c r="DC230" i="1" s="1"/>
  <c r="BX155" i="1"/>
  <c r="DC228" i="1" s="1"/>
  <c r="BR159" i="1"/>
  <c r="DC214" i="1" s="1"/>
  <c r="BR157" i="1"/>
  <c r="DC212" i="1" s="1"/>
  <c r="BR155" i="1"/>
  <c r="DC210" i="1" s="1"/>
  <c r="BL159" i="1"/>
  <c r="DC196" i="1" s="1"/>
  <c r="BL157" i="1"/>
  <c r="DC194" i="1" s="1"/>
  <c r="BL155" i="1"/>
  <c r="DC192" i="1" s="1"/>
  <c r="BX148" i="1"/>
  <c r="DC221" i="1" s="1"/>
  <c r="BX146" i="1"/>
  <c r="DC219" i="1" s="1"/>
  <c r="BX144" i="1"/>
  <c r="DC217" i="1" s="1"/>
  <c r="BR148" i="1"/>
  <c r="DC203" i="1" s="1"/>
  <c r="BR146" i="1"/>
  <c r="DC201" i="1" s="1"/>
  <c r="BR144" i="1"/>
  <c r="DC199" i="1" s="1"/>
  <c r="BL148" i="1"/>
  <c r="DC185" i="1" s="1"/>
  <c r="BL146" i="1"/>
  <c r="DC183" i="1" s="1"/>
  <c r="BL144" i="1"/>
  <c r="DC181" i="1" s="1"/>
  <c r="BX147" i="1"/>
  <c r="DC220" i="1" s="1"/>
  <c r="BX145" i="1"/>
  <c r="DC218" i="1" s="1"/>
  <c r="BX143" i="1"/>
  <c r="DC216" i="1" s="1"/>
  <c r="BR147" i="1"/>
  <c r="DC202" i="1" s="1"/>
  <c r="BR145" i="1"/>
  <c r="DC200" i="1" s="1"/>
  <c r="BR143" i="1"/>
  <c r="DC198" i="1" s="1"/>
  <c r="BL147" i="1"/>
  <c r="DC184" i="1" s="1"/>
  <c r="BL145" i="1"/>
  <c r="DC182" i="1" s="1"/>
  <c r="BL143" i="1"/>
  <c r="DC180" i="1" s="1"/>
  <c r="BF153" i="1"/>
  <c r="DC172" i="1" s="1"/>
  <c r="BF151" i="1"/>
  <c r="DC170" i="1" s="1"/>
  <c r="BF154" i="1"/>
  <c r="DC173" i="1" s="1"/>
  <c r="BF149" i="1"/>
  <c r="DC168" i="1" s="1"/>
  <c r="BF152" i="1"/>
  <c r="DC171" i="1" s="1"/>
  <c r="BF150" i="1"/>
  <c r="DC169" i="1" s="1"/>
  <c r="BF160" i="1"/>
  <c r="DC179" i="1" s="1"/>
  <c r="BF158" i="1"/>
  <c r="DC177" i="1" s="1"/>
  <c r="BF156" i="1"/>
  <c r="DC175" i="1" s="1"/>
  <c r="BF159" i="1"/>
  <c r="DC178" i="1" s="1"/>
  <c r="BF157" i="1"/>
  <c r="DC176" i="1" s="1"/>
  <c r="BF155" i="1"/>
  <c r="DC174" i="1" s="1"/>
  <c r="BF144" i="1"/>
  <c r="DC163" i="1" s="1"/>
  <c r="BF147" i="1"/>
  <c r="DC166" i="1" s="1"/>
  <c r="BF145" i="1"/>
  <c r="DC164" i="1" s="1"/>
  <c r="BF143" i="1"/>
  <c r="DC162" i="1" s="1"/>
  <c r="BF148" i="1"/>
  <c r="DC167" i="1" s="1"/>
  <c r="BF146" i="1"/>
  <c r="DC165" i="1" s="1"/>
  <c r="AZ150" i="1"/>
  <c r="DC151" i="1" s="1"/>
  <c r="AZ154" i="1"/>
  <c r="DC155" i="1" s="1"/>
  <c r="AZ151" i="1"/>
  <c r="DC152" i="1" s="1"/>
  <c r="AZ152" i="1"/>
  <c r="DC153" i="1" s="1"/>
  <c r="AZ153" i="1"/>
  <c r="DC154" i="1" s="1"/>
  <c r="AZ157" i="1"/>
  <c r="DC158" i="1" s="1"/>
  <c r="AZ160" i="1"/>
  <c r="DC161" i="1" s="1"/>
  <c r="AZ158" i="1"/>
  <c r="DC159" i="1" s="1"/>
  <c r="AZ159" i="1"/>
  <c r="DC160" i="1" s="1"/>
  <c r="AZ156" i="1"/>
  <c r="DC157" i="1" s="1"/>
  <c r="AZ147" i="1"/>
  <c r="DC148" i="1" s="1"/>
  <c r="AZ146" i="1"/>
  <c r="DC147" i="1" s="1"/>
  <c r="AZ144" i="1"/>
  <c r="DC145" i="1" s="1"/>
  <c r="AZ148" i="1"/>
  <c r="DC149" i="1" s="1"/>
  <c r="AZ145" i="1"/>
  <c r="DC146" i="1" s="1"/>
  <c r="AZ155" i="1"/>
  <c r="DC156" i="1" s="1"/>
  <c r="AZ149" i="1"/>
  <c r="DC150" i="1" s="1"/>
  <c r="AZ143" i="1"/>
  <c r="AM34" i="14"/>
  <c r="AP41" i="14"/>
  <c r="AM41" i="14" s="1"/>
  <c r="DC144" i="1" l="1"/>
  <c r="AT3" i="14"/>
  <c r="AL15" i="1" l="1"/>
  <c r="AL13" i="1"/>
  <c r="I34" i="3" l="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AF20" i="12" l="1"/>
  <c r="AF21" i="12"/>
  <c r="AS21" i="12" s="1"/>
  <c r="AF22" i="12"/>
  <c r="AS22" i="12" s="1"/>
  <c r="AF23" i="12"/>
  <c r="AS23" i="12" s="1"/>
  <c r="AF24" i="12"/>
  <c r="AS24" i="12" s="1"/>
  <c r="AF25" i="12"/>
  <c r="AS25" i="12" s="1"/>
  <c r="AF26" i="12"/>
  <c r="AS26" i="12" s="1"/>
  <c r="AF27" i="12"/>
  <c r="AS27" i="12" s="1"/>
  <c r="AF28" i="12"/>
  <c r="AS28" i="12" s="1"/>
  <c r="AF29" i="12"/>
  <c r="AS29" i="12" s="1"/>
  <c r="AF30" i="12"/>
  <c r="AS30" i="12" s="1"/>
  <c r="AF31" i="12"/>
  <c r="AS31" i="12" s="1"/>
  <c r="AF32" i="12"/>
  <c r="AS32" i="12" s="1"/>
  <c r="AK31" i="12" l="1"/>
  <c r="AL31" i="12"/>
  <c r="AL27" i="12"/>
  <c r="AK27" i="12"/>
  <c r="AK23" i="12"/>
  <c r="AL23" i="12"/>
  <c r="AL30" i="12"/>
  <c r="AK30" i="12"/>
  <c r="AK26" i="12"/>
  <c r="AL26" i="12"/>
  <c r="AL22" i="12"/>
  <c r="AK22" i="12"/>
  <c r="AK29" i="12"/>
  <c r="AL29" i="12"/>
  <c r="AK25" i="12"/>
  <c r="AL25" i="12"/>
  <c r="AK21" i="12"/>
  <c r="AL21" i="12"/>
  <c r="AK32" i="12"/>
  <c r="AL32" i="12"/>
  <c r="AK28" i="12"/>
  <c r="AL28" i="12"/>
  <c r="AK24" i="12"/>
  <c r="AL24" i="12"/>
  <c r="AS20" i="12"/>
  <c r="AL20" i="12" l="1"/>
  <c r="AF36" i="12" s="1"/>
  <c r="DK145" i="1" s="1"/>
  <c r="Y107" i="1" s="1"/>
  <c r="AS36" i="12"/>
  <c r="D34" i="12" s="1"/>
  <c r="AK20" i="12"/>
  <c r="AF34" i="12" s="1"/>
  <c r="I3" i="4"/>
  <c r="AQ3" i="4"/>
  <c r="AO3" i="4"/>
  <c r="W3" i="4"/>
  <c r="S3" i="4"/>
  <c r="O3" i="4"/>
  <c r="M3" i="4"/>
  <c r="K3" i="4"/>
  <c r="G3" i="4"/>
  <c r="AM3" i="4"/>
  <c r="AK3" i="4"/>
  <c r="Q3" i="4"/>
  <c r="AG3" i="4"/>
  <c r="AE3" i="4"/>
  <c r="AC3" i="4"/>
  <c r="L52" i="14" l="1"/>
  <c r="DL145" i="1"/>
  <c r="AC107" i="1" s="1"/>
  <c r="DM145" i="1"/>
  <c r="AG107" i="1" s="1"/>
  <c r="K102" i="1"/>
  <c r="DJ145" i="1"/>
  <c r="U107" i="1" s="1"/>
  <c r="DM144" i="1"/>
  <c r="AG106" i="1" s="1"/>
  <c r="DL144" i="1"/>
  <c r="AC106" i="1" s="1"/>
  <c r="K101" i="1"/>
  <c r="DJ144" i="1"/>
  <c r="U106" i="1" s="1"/>
  <c r="DK144" i="1"/>
  <c r="Y106" i="1" s="1"/>
  <c r="L51" i="14"/>
  <c r="C103" i="1"/>
  <c r="C104" i="1"/>
  <c r="C106" i="1" l="1"/>
  <c r="AL17" i="1" l="1"/>
  <c r="C18" i="1" s="1"/>
  <c r="E18" i="1" l="1"/>
  <c r="H19" i="1" s="1"/>
  <c r="C34" i="1"/>
  <c r="AG18" i="1"/>
  <c r="AL95" i="1"/>
  <c r="BY137" i="1"/>
  <c r="BY133" i="1"/>
  <c r="BY129" i="1"/>
  <c r="BY125" i="1"/>
  <c r="BY121" i="1"/>
  <c r="BY138" i="1"/>
  <c r="BY122" i="1"/>
  <c r="BY140" i="1"/>
  <c r="BY136" i="1"/>
  <c r="BY132" i="1"/>
  <c r="BY128" i="1"/>
  <c r="BY124" i="1"/>
  <c r="BY120" i="1"/>
  <c r="BY130" i="1"/>
  <c r="BY139" i="1"/>
  <c r="BY135" i="1"/>
  <c r="BY131" i="1"/>
  <c r="BY127" i="1"/>
  <c r="BY123" i="1"/>
  <c r="BY134" i="1"/>
  <c r="BY126" i="1"/>
  <c r="AG66" i="1"/>
  <c r="H27" i="1" l="1"/>
  <c r="H23" i="1"/>
  <c r="C50" i="1"/>
  <c r="C66" i="1" s="1"/>
  <c r="C82" i="1" s="1"/>
  <c r="AG82" i="1" s="1"/>
  <c r="C173" i="1"/>
  <c r="AM95" i="1"/>
  <c r="AM79" i="1" l="1"/>
  <c r="AM63" i="1"/>
  <c r="AK82" i="1"/>
  <c r="AG34" i="1" l="1"/>
  <c r="E19" i="1" l="1"/>
  <c r="F19" i="1" s="1"/>
  <c r="E23" i="1"/>
  <c r="F23" i="1" s="1"/>
  <c r="E27" i="1"/>
  <c r="F27" i="1" s="1"/>
  <c r="I18" i="1"/>
  <c r="L19" i="1" s="1"/>
  <c r="AM31" i="1"/>
  <c r="AK66" i="1"/>
  <c r="AK50" i="1"/>
  <c r="AM47" i="1"/>
  <c r="AK34" i="1" s="1"/>
  <c r="AG50" i="1"/>
  <c r="E34" i="1"/>
  <c r="H39" i="1" s="1"/>
  <c r="H43" i="1" l="1"/>
  <c r="H35" i="1"/>
  <c r="C174" i="1"/>
  <c r="L27" i="1"/>
  <c r="L23" i="1"/>
  <c r="C180" i="1"/>
  <c r="I23" i="1"/>
  <c r="J23" i="1" s="1"/>
  <c r="I19" i="1"/>
  <c r="J19" i="1" s="1"/>
  <c r="I27" i="1"/>
  <c r="J27" i="1" s="1"/>
  <c r="E39" i="1"/>
  <c r="F39" i="1" s="1"/>
  <c r="G39" i="1" s="1"/>
  <c r="E35" i="1"/>
  <c r="F35" i="1" s="1"/>
  <c r="E43" i="1"/>
  <c r="F43" i="1" s="1"/>
  <c r="G27" i="1"/>
  <c r="E30" i="1" s="1"/>
  <c r="BB134" i="1" s="1"/>
  <c r="G23" i="1"/>
  <c r="E26" i="1" s="1"/>
  <c r="BB127" i="1" s="1"/>
  <c r="G19" i="1"/>
  <c r="E22" i="1" s="1"/>
  <c r="AK18" i="1"/>
  <c r="M18" i="1"/>
  <c r="P19" i="1" s="1"/>
  <c r="I34" i="1"/>
  <c r="I39" i="1" s="1"/>
  <c r="J39" i="1" s="1"/>
  <c r="E50" i="1"/>
  <c r="C187" i="1" l="1"/>
  <c r="H51" i="1"/>
  <c r="H59" i="1"/>
  <c r="H55" i="1"/>
  <c r="L35" i="1"/>
  <c r="L39" i="1"/>
  <c r="L43" i="1"/>
  <c r="C175" i="1"/>
  <c r="P23" i="1"/>
  <c r="P27" i="1"/>
  <c r="C181" i="1"/>
  <c r="BB120" i="1"/>
  <c r="I43" i="1"/>
  <c r="J43" i="1" s="1"/>
  <c r="I35" i="1"/>
  <c r="J35" i="1" s="1"/>
  <c r="K19" i="1"/>
  <c r="E59" i="1"/>
  <c r="F59" i="1" s="1"/>
  <c r="E51" i="1"/>
  <c r="F51" i="1" s="1"/>
  <c r="E55" i="1"/>
  <c r="F55" i="1" s="1"/>
  <c r="E42" i="1"/>
  <c r="M27" i="1"/>
  <c r="N27" i="1" s="1"/>
  <c r="M23" i="1"/>
  <c r="N23" i="1" s="1"/>
  <c r="M19" i="1"/>
  <c r="N19" i="1" s="1"/>
  <c r="G43" i="1"/>
  <c r="E46" i="1" s="1"/>
  <c r="K27" i="1"/>
  <c r="I30" i="1" s="1"/>
  <c r="BB135" i="1" s="1"/>
  <c r="K23" i="1"/>
  <c r="Q18" i="1"/>
  <c r="T19" i="1" s="1"/>
  <c r="G35" i="1"/>
  <c r="E38" i="1" s="1"/>
  <c r="I50" i="1"/>
  <c r="M34" i="1"/>
  <c r="P43" i="1" s="1"/>
  <c r="E66" i="1"/>
  <c r="C194" i="1" l="1"/>
  <c r="H67" i="1"/>
  <c r="H75" i="1"/>
  <c r="H71" i="1"/>
  <c r="C188" i="1"/>
  <c r="L59" i="1"/>
  <c r="L55" i="1"/>
  <c r="L51" i="1"/>
  <c r="P35" i="1"/>
  <c r="P39" i="1"/>
  <c r="C176" i="1"/>
  <c r="T27" i="1"/>
  <c r="C182" i="1"/>
  <c r="I22" i="1"/>
  <c r="I26" i="1"/>
  <c r="BB128" i="1" s="1"/>
  <c r="E31" i="1"/>
  <c r="D173" i="1" s="1"/>
  <c r="BH134" i="1"/>
  <c r="BH120" i="1"/>
  <c r="BH127" i="1"/>
  <c r="M39" i="1"/>
  <c r="N39" i="1" s="1"/>
  <c r="M35" i="1"/>
  <c r="N35" i="1" s="1"/>
  <c r="M43" i="1"/>
  <c r="N43" i="1" s="1"/>
  <c r="G55" i="1"/>
  <c r="E58" i="1" s="1"/>
  <c r="I55" i="1"/>
  <c r="J55" i="1" s="1"/>
  <c r="I59" i="1"/>
  <c r="J59" i="1" s="1"/>
  <c r="I51" i="1"/>
  <c r="J51" i="1" s="1"/>
  <c r="G51" i="1"/>
  <c r="E54" i="1" s="1"/>
  <c r="K39" i="1"/>
  <c r="I42" i="1" s="1"/>
  <c r="BH128" i="1" s="1"/>
  <c r="E75" i="1"/>
  <c r="F75" i="1" s="1"/>
  <c r="E67" i="1"/>
  <c r="F67" i="1" s="1"/>
  <c r="E71" i="1"/>
  <c r="F71" i="1" s="1"/>
  <c r="E47" i="1"/>
  <c r="D180" i="1" s="1"/>
  <c r="K43" i="1"/>
  <c r="I46" i="1" s="1"/>
  <c r="BH135" i="1" s="1"/>
  <c r="Q19" i="1"/>
  <c r="R19" i="1" s="1"/>
  <c r="Q23" i="1"/>
  <c r="R23" i="1" s="1"/>
  <c r="T23" i="1"/>
  <c r="Q27" i="1"/>
  <c r="R27" i="1" s="1"/>
  <c r="G59" i="1"/>
  <c r="E62" i="1" s="1"/>
  <c r="O27" i="1"/>
  <c r="M30" i="1" s="1"/>
  <c r="BB136" i="1" s="1"/>
  <c r="O23" i="1"/>
  <c r="M26" i="1" s="1"/>
  <c r="BB129" i="1" s="1"/>
  <c r="U18" i="1"/>
  <c r="X19" i="1" s="1"/>
  <c r="O19" i="1"/>
  <c r="M22" i="1" s="1"/>
  <c r="BB122" i="1" s="1"/>
  <c r="K35" i="1"/>
  <c r="I38" i="1" s="1"/>
  <c r="BH121" i="1" s="1"/>
  <c r="Q34" i="1"/>
  <c r="M50" i="1"/>
  <c r="I66" i="1"/>
  <c r="E82" i="1"/>
  <c r="C195" i="1" l="1"/>
  <c r="L75" i="1"/>
  <c r="L67" i="1"/>
  <c r="L71" i="1"/>
  <c r="C189" i="1"/>
  <c r="P59" i="1"/>
  <c r="P55" i="1"/>
  <c r="P51" i="1"/>
  <c r="C201" i="1"/>
  <c r="H83" i="1"/>
  <c r="H91" i="1"/>
  <c r="H87" i="1"/>
  <c r="C183" i="1"/>
  <c r="T35" i="1"/>
  <c r="T39" i="1"/>
  <c r="C177" i="1"/>
  <c r="X23" i="1"/>
  <c r="X27" i="1"/>
  <c r="BB121" i="1"/>
  <c r="I31" i="1"/>
  <c r="D174" i="1" s="1"/>
  <c r="BN134" i="1"/>
  <c r="BN120" i="1"/>
  <c r="BN127" i="1"/>
  <c r="S19" i="1"/>
  <c r="Q22" i="1" s="1"/>
  <c r="BB123" i="1" s="1"/>
  <c r="G67" i="1"/>
  <c r="E70" i="1" s="1"/>
  <c r="E63" i="1"/>
  <c r="D187" i="1" s="1"/>
  <c r="I47" i="1"/>
  <c r="D181" i="1" s="1"/>
  <c r="G75" i="1"/>
  <c r="E78" i="1" s="1"/>
  <c r="K51" i="1"/>
  <c r="I54" i="1" s="1"/>
  <c r="BN121" i="1" s="1"/>
  <c r="O43" i="1"/>
  <c r="M46" i="1" s="1"/>
  <c r="K55" i="1"/>
  <c r="I58" i="1" s="1"/>
  <c r="BN128" i="1" s="1"/>
  <c r="I71" i="1"/>
  <c r="J71" i="1" s="1"/>
  <c r="I75" i="1"/>
  <c r="J75" i="1" s="1"/>
  <c r="I67" i="1"/>
  <c r="J67" i="1" s="1"/>
  <c r="M59" i="1"/>
  <c r="N59" i="1" s="1"/>
  <c r="M51" i="1"/>
  <c r="N51" i="1" s="1"/>
  <c r="M55" i="1"/>
  <c r="N55" i="1" s="1"/>
  <c r="G71" i="1"/>
  <c r="E74" i="1" s="1"/>
  <c r="K59" i="1"/>
  <c r="I62" i="1" s="1"/>
  <c r="BN135" i="1" s="1"/>
  <c r="O39" i="1"/>
  <c r="M42" i="1" s="1"/>
  <c r="BH129" i="1" s="1"/>
  <c r="E87" i="1"/>
  <c r="F87" i="1" s="1"/>
  <c r="E91" i="1"/>
  <c r="F91" i="1" s="1"/>
  <c r="E83" i="1"/>
  <c r="F83" i="1" s="1"/>
  <c r="Q43" i="1"/>
  <c r="R43" i="1" s="1"/>
  <c r="Q35" i="1"/>
  <c r="R35" i="1" s="1"/>
  <c r="T43" i="1"/>
  <c r="Q39" i="1"/>
  <c r="R39" i="1" s="1"/>
  <c r="U19" i="1"/>
  <c r="V19" i="1" s="1"/>
  <c r="U23" i="1"/>
  <c r="V23" i="1" s="1"/>
  <c r="U27" i="1"/>
  <c r="V27" i="1" s="1"/>
  <c r="M31" i="1"/>
  <c r="D175" i="1" s="1"/>
  <c r="S27" i="1"/>
  <c r="Q30" i="1" s="1"/>
  <c r="BB137" i="1" s="1"/>
  <c r="S23" i="1"/>
  <c r="Q26" i="1" s="1"/>
  <c r="BB130" i="1" s="1"/>
  <c r="Y18" i="1"/>
  <c r="O35" i="1"/>
  <c r="M38" i="1" s="1"/>
  <c r="BH122" i="1" s="1"/>
  <c r="I82" i="1"/>
  <c r="M66" i="1"/>
  <c r="U34" i="1"/>
  <c r="X43" i="1" s="1"/>
  <c r="Q50" i="1"/>
  <c r="C202" i="1" l="1"/>
  <c r="L87" i="1"/>
  <c r="L83" i="1"/>
  <c r="L91" i="1"/>
  <c r="AB27" i="1"/>
  <c r="AB19" i="1"/>
  <c r="C190" i="1"/>
  <c r="T55" i="1"/>
  <c r="T51" i="1"/>
  <c r="T59" i="1"/>
  <c r="C196" i="1"/>
  <c r="P75" i="1"/>
  <c r="P71" i="1"/>
  <c r="P67" i="1"/>
  <c r="X39" i="1"/>
  <c r="X35" i="1"/>
  <c r="C184" i="1"/>
  <c r="Y34" i="1"/>
  <c r="C178" i="1"/>
  <c r="AC18" i="1"/>
  <c r="AF19" i="1" s="1"/>
  <c r="BT134" i="1"/>
  <c r="BT120" i="1"/>
  <c r="BT127" i="1"/>
  <c r="BH136" i="1"/>
  <c r="I63" i="1"/>
  <c r="D188" i="1" s="1"/>
  <c r="E79" i="1"/>
  <c r="D194" i="1" s="1"/>
  <c r="M47" i="1"/>
  <c r="D182" i="1" s="1"/>
  <c r="W19" i="1"/>
  <c r="U22" i="1" s="1"/>
  <c r="BB124" i="1" s="1"/>
  <c r="G91" i="1"/>
  <c r="E94" i="1" s="1"/>
  <c r="O51" i="1"/>
  <c r="M54" i="1" s="1"/>
  <c r="BN122" i="1" s="1"/>
  <c r="O55" i="1"/>
  <c r="M58" i="1" s="1"/>
  <c r="BN129" i="1" s="1"/>
  <c r="K71" i="1"/>
  <c r="I74" i="1" s="1"/>
  <c r="BT128" i="1" s="1"/>
  <c r="M75" i="1"/>
  <c r="N75" i="1" s="1"/>
  <c r="M67" i="1"/>
  <c r="N67" i="1" s="1"/>
  <c r="M71" i="1"/>
  <c r="N71" i="1" s="1"/>
  <c r="Y23" i="1"/>
  <c r="Z23" i="1" s="1"/>
  <c r="AB23" i="1"/>
  <c r="Y27" i="1"/>
  <c r="Z27" i="1" s="1"/>
  <c r="Y19" i="1"/>
  <c r="Z19" i="1" s="1"/>
  <c r="G87" i="1"/>
  <c r="E90" i="1" s="1"/>
  <c r="S43" i="1"/>
  <c r="Q46" i="1" s="1"/>
  <c r="BH137" i="1" s="1"/>
  <c r="O59" i="1"/>
  <c r="M62" i="1" s="1"/>
  <c r="BN136" i="1" s="1"/>
  <c r="K75" i="1"/>
  <c r="I78" i="1" s="1"/>
  <c r="BT135" i="1" s="1"/>
  <c r="I91" i="1"/>
  <c r="J91" i="1" s="1"/>
  <c r="I87" i="1"/>
  <c r="J87" i="1" s="1"/>
  <c r="I83" i="1"/>
  <c r="J83" i="1" s="1"/>
  <c r="Q55" i="1"/>
  <c r="R55" i="1" s="1"/>
  <c r="Q59" i="1"/>
  <c r="R59" i="1" s="1"/>
  <c r="Q51" i="1"/>
  <c r="R51" i="1" s="1"/>
  <c r="U39" i="1"/>
  <c r="V39" i="1" s="1"/>
  <c r="U35" i="1"/>
  <c r="V35" i="1" s="1"/>
  <c r="U43" i="1"/>
  <c r="V43" i="1" s="1"/>
  <c r="S39" i="1"/>
  <c r="Q42" i="1" s="1"/>
  <c r="BH130" i="1" s="1"/>
  <c r="K67" i="1"/>
  <c r="I70" i="1" s="1"/>
  <c r="BT121" i="1" s="1"/>
  <c r="W23" i="1"/>
  <c r="U26" i="1" s="1"/>
  <c r="BB131" i="1" s="1"/>
  <c r="Q31" i="1"/>
  <c r="D176" i="1" s="1"/>
  <c r="W27" i="1"/>
  <c r="U30" i="1" s="1"/>
  <c r="BB138" i="1" s="1"/>
  <c r="G83" i="1"/>
  <c r="E86" i="1" s="1"/>
  <c r="S35" i="1"/>
  <c r="Q38" i="1" s="1"/>
  <c r="U50" i="1"/>
  <c r="M82" i="1"/>
  <c r="Q66" i="1"/>
  <c r="C197" i="1" l="1"/>
  <c r="T67" i="1"/>
  <c r="T75" i="1"/>
  <c r="T71" i="1"/>
  <c r="C191" i="1"/>
  <c r="X59" i="1"/>
  <c r="X51" i="1"/>
  <c r="X55" i="1"/>
  <c r="C203" i="1"/>
  <c r="P87" i="1"/>
  <c r="P83" i="1"/>
  <c r="P91" i="1"/>
  <c r="C185" i="1"/>
  <c r="AB39" i="1"/>
  <c r="AB35" i="1"/>
  <c r="C179" i="1"/>
  <c r="AF27" i="1"/>
  <c r="AF23" i="1"/>
  <c r="BZ120" i="1"/>
  <c r="CA120" i="1"/>
  <c r="BZ134" i="1"/>
  <c r="CA134" i="1"/>
  <c r="BZ127" i="1"/>
  <c r="CA127" i="1"/>
  <c r="BH123" i="1"/>
  <c r="AA19" i="1"/>
  <c r="Y22" i="1" s="1"/>
  <c r="BB125" i="1" s="1"/>
  <c r="M63" i="1"/>
  <c r="D189" i="1" s="1"/>
  <c r="E95" i="1"/>
  <c r="D201" i="1" s="1"/>
  <c r="W39" i="1"/>
  <c r="U42" i="1" s="1"/>
  <c r="BH131" i="1" s="1"/>
  <c r="O71" i="1"/>
  <c r="M74" i="1" s="1"/>
  <c r="BT129" i="1" s="1"/>
  <c r="S55" i="1"/>
  <c r="Q58" i="1" s="1"/>
  <c r="BN130" i="1" s="1"/>
  <c r="Q71" i="1"/>
  <c r="R71" i="1" s="1"/>
  <c r="Q75" i="1"/>
  <c r="R75" i="1" s="1"/>
  <c r="Q67" i="1"/>
  <c r="R67" i="1" s="1"/>
  <c r="M83" i="1"/>
  <c r="N83" i="1" s="1"/>
  <c r="M91" i="1"/>
  <c r="N91" i="1" s="1"/>
  <c r="M87" i="1"/>
  <c r="N87" i="1" s="1"/>
  <c r="I79" i="1"/>
  <c r="D195" i="1" s="1"/>
  <c r="W43" i="1"/>
  <c r="U46" i="1" s="1"/>
  <c r="S51" i="1"/>
  <c r="Q54" i="1" s="1"/>
  <c r="K91" i="1"/>
  <c r="I94" i="1" s="1"/>
  <c r="O67" i="1"/>
  <c r="M70" i="1" s="1"/>
  <c r="BT122" i="1" s="1"/>
  <c r="U59" i="1"/>
  <c r="V59" i="1" s="1"/>
  <c r="U51" i="1"/>
  <c r="V51" i="1" s="1"/>
  <c r="U55" i="1"/>
  <c r="V55" i="1" s="1"/>
  <c r="AC27" i="1"/>
  <c r="AD27" i="1" s="1"/>
  <c r="AC23" i="1"/>
  <c r="AD23" i="1" s="1"/>
  <c r="AC19" i="1"/>
  <c r="AD19" i="1" s="1"/>
  <c r="Q47" i="1"/>
  <c r="D183" i="1" s="1"/>
  <c r="Y43" i="1"/>
  <c r="Z43" i="1" s="1"/>
  <c r="Y39" i="1"/>
  <c r="Z39" i="1" s="1"/>
  <c r="Y35" i="1"/>
  <c r="Z35" i="1" s="1"/>
  <c r="AB43" i="1"/>
  <c r="S59" i="1"/>
  <c r="Q62" i="1" s="1"/>
  <c r="BN137" i="1" s="1"/>
  <c r="K87" i="1"/>
  <c r="I90" i="1" s="1"/>
  <c r="O75" i="1"/>
  <c r="M78" i="1" s="1"/>
  <c r="BT136" i="1" s="1"/>
  <c r="U31" i="1"/>
  <c r="D177" i="1" s="1"/>
  <c r="AA27" i="1"/>
  <c r="Y30" i="1" s="1"/>
  <c r="BB139" i="1" s="1"/>
  <c r="AA23" i="1"/>
  <c r="W35" i="1"/>
  <c r="U38" i="1" s="1"/>
  <c r="BH124" i="1" s="1"/>
  <c r="K83" i="1"/>
  <c r="I86" i="1" s="1"/>
  <c r="U66" i="1"/>
  <c r="AB67" i="1" s="1"/>
  <c r="Q82" i="1"/>
  <c r="Y50" i="1"/>
  <c r="AC34" i="1"/>
  <c r="AF43" i="1" s="1"/>
  <c r="C192" i="1" l="1"/>
  <c r="AB51" i="1"/>
  <c r="AB59" i="1"/>
  <c r="AB55" i="1"/>
  <c r="C204" i="1"/>
  <c r="T83" i="1"/>
  <c r="T87" i="1"/>
  <c r="T91" i="1"/>
  <c r="C198" i="1"/>
  <c r="X75" i="1"/>
  <c r="X71" i="1"/>
  <c r="X67" i="1"/>
  <c r="C186" i="1"/>
  <c r="AF39" i="1"/>
  <c r="AF35" i="1"/>
  <c r="Y26" i="1"/>
  <c r="BB132" i="1" s="1"/>
  <c r="BZ121" i="1"/>
  <c r="CA121" i="1"/>
  <c r="BZ135" i="1"/>
  <c r="CA135" i="1"/>
  <c r="BZ128" i="1"/>
  <c r="CA128" i="1"/>
  <c r="BN123" i="1"/>
  <c r="BH138" i="1"/>
  <c r="AE19" i="1"/>
  <c r="AC22" i="1" s="1"/>
  <c r="Q63" i="1"/>
  <c r="D190" i="1" s="1"/>
  <c r="S75" i="1"/>
  <c r="Q78" i="1" s="1"/>
  <c r="BT137" i="1" s="1"/>
  <c r="AC39" i="1"/>
  <c r="AD39" i="1" s="1"/>
  <c r="AC35" i="1"/>
  <c r="AD35" i="1" s="1"/>
  <c r="AC43" i="1"/>
  <c r="AD43" i="1" s="1"/>
  <c r="M79" i="1"/>
  <c r="D196" i="1" s="1"/>
  <c r="U75" i="1"/>
  <c r="V75" i="1" s="1"/>
  <c r="U67" i="1"/>
  <c r="V67" i="1" s="1"/>
  <c r="U71" i="1"/>
  <c r="V71" i="1" s="1"/>
  <c r="W59" i="1"/>
  <c r="U62" i="1" s="1"/>
  <c r="BN138" i="1" s="1"/>
  <c r="Y55" i="1"/>
  <c r="Z55" i="1" s="1"/>
  <c r="Y59" i="1"/>
  <c r="Z59" i="1" s="1"/>
  <c r="Y51" i="1"/>
  <c r="Z51" i="1" s="1"/>
  <c r="I95" i="1"/>
  <c r="D202" i="1" s="1"/>
  <c r="AA43" i="1"/>
  <c r="Y46" i="1" s="1"/>
  <c r="BH139" i="1" s="1"/>
  <c r="AA39" i="1"/>
  <c r="Y42" i="1" s="1"/>
  <c r="BH132" i="1" s="1"/>
  <c r="W55" i="1"/>
  <c r="U58" i="1" s="1"/>
  <c r="BN131" i="1" s="1"/>
  <c r="S71" i="1"/>
  <c r="Q74" i="1" s="1"/>
  <c r="Q87" i="1"/>
  <c r="R87" i="1" s="1"/>
  <c r="Q91" i="1"/>
  <c r="R91" i="1" s="1"/>
  <c r="Q83" i="1"/>
  <c r="R83" i="1" s="1"/>
  <c r="U47" i="1"/>
  <c r="D184" i="1" s="1"/>
  <c r="W51" i="1"/>
  <c r="U54" i="1" s="1"/>
  <c r="BN124" i="1" s="1"/>
  <c r="O87" i="1"/>
  <c r="M90" i="1" s="1"/>
  <c r="O91" i="1"/>
  <c r="M94" i="1" s="1"/>
  <c r="S67" i="1"/>
  <c r="Q70" i="1" s="1"/>
  <c r="BT123" i="1" s="1"/>
  <c r="AE23" i="1"/>
  <c r="AC26" i="1" s="1"/>
  <c r="BB133" i="1" s="1"/>
  <c r="AE27" i="1"/>
  <c r="AC30" i="1" s="1"/>
  <c r="BB140" i="1" s="1"/>
  <c r="O83" i="1"/>
  <c r="M86" i="1" s="1"/>
  <c r="AA35" i="1"/>
  <c r="Y38" i="1" s="1"/>
  <c r="BH125" i="1" s="1"/>
  <c r="AC50" i="1"/>
  <c r="Y66" i="1"/>
  <c r="U82" i="1"/>
  <c r="C193" i="1" l="1"/>
  <c r="AF51" i="1"/>
  <c r="AF59" i="1"/>
  <c r="AF55" i="1"/>
  <c r="C205" i="1"/>
  <c r="X83" i="1"/>
  <c r="X91" i="1"/>
  <c r="X87" i="1"/>
  <c r="C199" i="1"/>
  <c r="AB75" i="1"/>
  <c r="AB71" i="1"/>
  <c r="BB126" i="1"/>
  <c r="BB146" i="1" s="1"/>
  <c r="DE147" i="1" s="1"/>
  <c r="AG22" i="1"/>
  <c r="Y31" i="1"/>
  <c r="D178" i="1" s="1"/>
  <c r="BB151" i="1"/>
  <c r="DE152" i="1" s="1"/>
  <c r="BZ136" i="1"/>
  <c r="CA136" i="1"/>
  <c r="BZ122" i="1"/>
  <c r="CA122" i="1"/>
  <c r="BZ129" i="1"/>
  <c r="CA129" i="1"/>
  <c r="BT130" i="1"/>
  <c r="BB153" i="1"/>
  <c r="DE154" i="1" s="1"/>
  <c r="BB154" i="1"/>
  <c r="DE155" i="1" s="1"/>
  <c r="BB155" i="1"/>
  <c r="DE156" i="1" s="1"/>
  <c r="BB159" i="1"/>
  <c r="DE160" i="1" s="1"/>
  <c r="BB157" i="1"/>
  <c r="DE158" i="1" s="1"/>
  <c r="BB158" i="1"/>
  <c r="DE159" i="1" s="1"/>
  <c r="BB156" i="1"/>
  <c r="DE157" i="1" s="1"/>
  <c r="BB160" i="1"/>
  <c r="DE161" i="1" s="1"/>
  <c r="BB150" i="1"/>
  <c r="DE151" i="1" s="1"/>
  <c r="BB149" i="1"/>
  <c r="DE150" i="1" s="1"/>
  <c r="BB152" i="1"/>
  <c r="DE153" i="1" s="1"/>
  <c r="AX168" i="1"/>
  <c r="AX167" i="1"/>
  <c r="AX165" i="1"/>
  <c r="AX166" i="1"/>
  <c r="AG30" i="1"/>
  <c r="AG26" i="1"/>
  <c r="W67" i="1"/>
  <c r="U70" i="1" s="1"/>
  <c r="U63" i="1"/>
  <c r="D191" i="1" s="1"/>
  <c r="AC59" i="1"/>
  <c r="AD59" i="1" s="1"/>
  <c r="AC51" i="1"/>
  <c r="AD51" i="1" s="1"/>
  <c r="AC55" i="1"/>
  <c r="AD55" i="1" s="1"/>
  <c r="AE39" i="1"/>
  <c r="AC42" i="1" s="1"/>
  <c r="AG42" i="1" s="1"/>
  <c r="AL42" i="1" s="1"/>
  <c r="Y47" i="1"/>
  <c r="D185" i="1" s="1"/>
  <c r="Q79" i="1"/>
  <c r="D197" i="1" s="1"/>
  <c r="AA55" i="1"/>
  <c r="Y58" i="1" s="1"/>
  <c r="BN132" i="1" s="1"/>
  <c r="AA59" i="1"/>
  <c r="Y62" i="1" s="1"/>
  <c r="BN139" i="1" s="1"/>
  <c r="S91" i="1"/>
  <c r="Q94" i="1" s="1"/>
  <c r="AA51" i="1"/>
  <c r="Y54" i="1" s="1"/>
  <c r="BN125" i="1" s="1"/>
  <c r="W71" i="1"/>
  <c r="U74" i="1" s="1"/>
  <c r="BT131" i="1" s="1"/>
  <c r="AE43" i="1"/>
  <c r="AC46" i="1" s="1"/>
  <c r="AG46" i="1" s="1"/>
  <c r="AL46" i="1" s="1"/>
  <c r="U87" i="1"/>
  <c r="V87" i="1" s="1"/>
  <c r="U91" i="1"/>
  <c r="V91" i="1" s="1"/>
  <c r="U83" i="1"/>
  <c r="V83" i="1" s="1"/>
  <c r="M95" i="1"/>
  <c r="D203" i="1" s="1"/>
  <c r="Y71" i="1"/>
  <c r="Z71" i="1" s="1"/>
  <c r="Y75" i="1"/>
  <c r="Z75" i="1" s="1"/>
  <c r="Y67" i="1"/>
  <c r="Z67" i="1" s="1"/>
  <c r="S87" i="1"/>
  <c r="Q90" i="1" s="1"/>
  <c r="W75" i="1"/>
  <c r="U78" i="1" s="1"/>
  <c r="AC31" i="1"/>
  <c r="D179" i="1" s="1"/>
  <c r="AE35" i="1"/>
  <c r="AC38" i="1" s="1"/>
  <c r="AG38" i="1" s="1"/>
  <c r="AL38" i="1" s="1"/>
  <c r="S83" i="1"/>
  <c r="Q86" i="1" s="1"/>
  <c r="Y82" i="1"/>
  <c r="AC66" i="1"/>
  <c r="C206" i="1" l="1"/>
  <c r="AB83" i="1"/>
  <c r="AB91" i="1"/>
  <c r="AB87" i="1"/>
  <c r="C200" i="1"/>
  <c r="AF71" i="1"/>
  <c r="AF75" i="1"/>
  <c r="AF67" i="1"/>
  <c r="AY174" i="1" a="1"/>
  <c r="AY174" i="1" s="1"/>
  <c r="AY182" i="1" a="1"/>
  <c r="AY182" i="1" s="1"/>
  <c r="AY190" i="1" a="1"/>
  <c r="AY190" i="1" s="1"/>
  <c r="AZ176" i="1" a="1"/>
  <c r="AZ176" i="1" s="1"/>
  <c r="AZ184" i="1" a="1"/>
  <c r="AZ184" i="1" s="1"/>
  <c r="AZ175" i="1" a="1"/>
  <c r="AZ175" i="1" s="1"/>
  <c r="AY177" i="1" a="1"/>
  <c r="AY177" i="1" s="1"/>
  <c r="AY185" i="1" a="1"/>
  <c r="AY185" i="1" s="1"/>
  <c r="AZ185" i="1" a="1"/>
  <c r="AZ185" i="1" s="1"/>
  <c r="AZ174" i="1" a="1"/>
  <c r="AZ174" i="1" s="1"/>
  <c r="AY175" i="1" a="1"/>
  <c r="AY175" i="1" s="1"/>
  <c r="AY176" i="1" a="1"/>
  <c r="AY176" i="1" s="1"/>
  <c r="AY184" i="1" a="1"/>
  <c r="AY184" i="1" s="1"/>
  <c r="AZ177" i="1" a="1"/>
  <c r="AZ177" i="1" s="1"/>
  <c r="AZ178" i="1" a="1"/>
  <c r="AZ178" i="1" s="1"/>
  <c r="AZ186" i="1" a="1"/>
  <c r="AZ186" i="1" s="1"/>
  <c r="AZ181" i="1" a="1"/>
  <c r="AZ181" i="1" s="1"/>
  <c r="AY179" i="1" a="1"/>
  <c r="AY179" i="1" s="1"/>
  <c r="AY187" i="1" a="1"/>
  <c r="AY187" i="1" s="1"/>
  <c r="AZ189" i="1" a="1"/>
  <c r="AZ189" i="1" s="1"/>
  <c r="AY188" i="1" a="1"/>
  <c r="AY188" i="1" s="1"/>
  <c r="AZ190" i="1" a="1"/>
  <c r="AZ190" i="1" s="1"/>
  <c r="AZ179" i="1" a="1"/>
  <c r="AZ179" i="1" s="1"/>
  <c r="AY178" i="1" a="1"/>
  <c r="AY178" i="1" s="1"/>
  <c r="AY186" i="1" a="1"/>
  <c r="AY186" i="1" s="1"/>
  <c r="AZ183" i="1" a="1"/>
  <c r="AZ183" i="1" s="1"/>
  <c r="AZ180" i="1" a="1"/>
  <c r="AZ180" i="1" s="1"/>
  <c r="AZ188" i="1" a="1"/>
  <c r="AZ188" i="1" s="1"/>
  <c r="AZ187" i="1" a="1"/>
  <c r="AZ187" i="1" s="1"/>
  <c r="AY181" i="1" a="1"/>
  <c r="AY181" i="1" s="1"/>
  <c r="AY189" i="1" a="1"/>
  <c r="AY189" i="1" s="1"/>
  <c r="AY180" i="1" a="1"/>
  <c r="AY180" i="1" s="1"/>
  <c r="AZ182" i="1" a="1"/>
  <c r="AZ182" i="1" s="1"/>
  <c r="AY183" i="1" a="1"/>
  <c r="AY183" i="1" s="1"/>
  <c r="AZ173" i="1" a="1"/>
  <c r="AZ173" i="1" s="1"/>
  <c r="AY173" i="1" a="1"/>
  <c r="AY173" i="1" s="1"/>
  <c r="BB147" i="1"/>
  <c r="DE148" i="1" s="1"/>
  <c r="BB145" i="1"/>
  <c r="DE146" i="1" s="1"/>
  <c r="BB143" i="1"/>
  <c r="BA146" i="1" s="1"/>
  <c r="AX146" i="1" s="1"/>
  <c r="AX163" i="1"/>
  <c r="BB148" i="1"/>
  <c r="DE149" i="1" s="1"/>
  <c r="AX164" i="1"/>
  <c r="BB144" i="1"/>
  <c r="DE145" i="1" s="1"/>
  <c r="AL22" i="1"/>
  <c r="AL30" i="1"/>
  <c r="AL26" i="1"/>
  <c r="BZ123" i="1"/>
  <c r="CA123" i="1"/>
  <c r="BZ137" i="1"/>
  <c r="CA137" i="1"/>
  <c r="BZ130" i="1"/>
  <c r="CA130" i="1"/>
  <c r="BT138" i="1"/>
  <c r="AG47" i="1"/>
  <c r="BT124" i="1"/>
  <c r="BH140" i="1"/>
  <c r="BH160" i="1" s="1"/>
  <c r="DE179" i="1" s="1"/>
  <c r="BH126" i="1"/>
  <c r="BH143" i="1" s="1"/>
  <c r="DE162" i="1" s="1"/>
  <c r="BA150" i="1"/>
  <c r="AX150" i="1" s="1"/>
  <c r="BA154" i="1"/>
  <c r="AX154" i="1" s="1"/>
  <c r="BA151" i="1"/>
  <c r="AX151" i="1" s="1"/>
  <c r="BA153" i="1"/>
  <c r="AX153" i="1" s="1"/>
  <c r="BA149" i="1"/>
  <c r="AX149" i="1" s="1"/>
  <c r="BA152" i="1"/>
  <c r="AX152" i="1" s="1"/>
  <c r="BH133" i="1"/>
  <c r="BA157" i="1"/>
  <c r="AX157" i="1" s="1"/>
  <c r="BA158" i="1"/>
  <c r="AX158" i="1" s="1"/>
  <c r="BA159" i="1"/>
  <c r="AX159" i="1" s="1"/>
  <c r="BA160" i="1"/>
  <c r="AX160" i="1" s="1"/>
  <c r="BA155" i="1"/>
  <c r="AX155" i="1" s="1"/>
  <c r="BA156" i="1"/>
  <c r="AX156" i="1" s="1"/>
  <c r="AG31" i="1"/>
  <c r="Y63" i="1"/>
  <c r="D192" i="1" s="1"/>
  <c r="W87" i="1"/>
  <c r="U90" i="1" s="1"/>
  <c r="AE51" i="1"/>
  <c r="AC54" i="1" s="1"/>
  <c r="AA71" i="1"/>
  <c r="Y74" i="1" s="1"/>
  <c r="BT132" i="1" s="1"/>
  <c r="W91" i="1"/>
  <c r="U94" i="1" s="1"/>
  <c r="Q95" i="1"/>
  <c r="D204" i="1" s="1"/>
  <c r="AA67" i="1"/>
  <c r="Y70" i="1" s="1"/>
  <c r="BT125" i="1" s="1"/>
  <c r="U79" i="1"/>
  <c r="D198" i="1" s="1"/>
  <c r="AE59" i="1"/>
  <c r="AC62" i="1" s="1"/>
  <c r="AC75" i="1"/>
  <c r="AD75" i="1" s="1"/>
  <c r="AC67" i="1"/>
  <c r="AD67" i="1" s="1"/>
  <c r="AC71" i="1"/>
  <c r="AD71" i="1" s="1"/>
  <c r="Y87" i="1"/>
  <c r="Z87" i="1" s="1"/>
  <c r="Y83" i="1"/>
  <c r="Z83" i="1" s="1"/>
  <c r="Y91" i="1"/>
  <c r="Z91" i="1" s="1"/>
  <c r="AC47" i="1"/>
  <c r="D186" i="1" s="1"/>
  <c r="AY195" i="1" s="1" a="1"/>
  <c r="AY195" i="1" s="1"/>
  <c r="AA75" i="1"/>
  <c r="Y78" i="1" s="1"/>
  <c r="BT139" i="1" s="1"/>
  <c r="AE55" i="1"/>
  <c r="AC58" i="1" s="1"/>
  <c r="W83" i="1"/>
  <c r="U86" i="1" s="1"/>
  <c r="AC82" i="1"/>
  <c r="C207" i="1" l="1"/>
  <c r="AF91" i="1"/>
  <c r="AF83" i="1"/>
  <c r="AF87" i="1"/>
  <c r="AZ194" i="1" a="1"/>
  <c r="AZ194" i="1" s="1"/>
  <c r="AZ207" i="1" a="1"/>
  <c r="AZ207" i="1" s="1"/>
  <c r="AZ192" i="1" a="1"/>
  <c r="AZ192" i="1" s="1"/>
  <c r="AY204" i="1" a="1"/>
  <c r="AY204" i="1" s="1"/>
  <c r="AY191" i="1" a="1"/>
  <c r="AY191" i="1" s="1"/>
  <c r="AY202" i="1" a="1"/>
  <c r="AY202" i="1" s="1"/>
  <c r="AZ205" i="1" a="1"/>
  <c r="AZ205" i="1" s="1"/>
  <c r="AZ208" i="1" a="1"/>
  <c r="AZ208" i="1" s="1"/>
  <c r="AY206" i="1" a="1"/>
  <c r="AY206" i="1" s="1"/>
  <c r="AZ201" i="1" a="1"/>
  <c r="AZ201" i="1" s="1"/>
  <c r="AY205" i="1" a="1"/>
  <c r="AY205" i="1" s="1"/>
  <c r="AY193" i="1" a="1"/>
  <c r="AY193" i="1" s="1"/>
  <c r="AY200" i="1" a="1"/>
  <c r="AY200" i="1" s="1"/>
  <c r="AZ206" i="1" a="1"/>
  <c r="AZ206" i="1" s="1"/>
  <c r="AZ204" i="1" a="1"/>
  <c r="AZ204" i="1" s="1"/>
  <c r="AZ191" i="1" a="1"/>
  <c r="AZ191" i="1" s="1"/>
  <c r="AZ199" i="1" a="1"/>
  <c r="AZ199" i="1" s="1"/>
  <c r="AY207" i="1" a="1"/>
  <c r="AY207" i="1" s="1"/>
  <c r="AY196" i="1" a="1"/>
  <c r="AY196" i="1" s="1"/>
  <c r="AY203" i="1" a="1"/>
  <c r="AY203" i="1" s="1"/>
  <c r="AZ202" i="1" a="1"/>
  <c r="AZ202" i="1" s="1"/>
  <c r="AZ197" i="1" a="1"/>
  <c r="AZ197" i="1" s="1"/>
  <c r="AZ200" i="1" a="1"/>
  <c r="AZ200" i="1" s="1"/>
  <c r="AZ195" i="1" a="1"/>
  <c r="AZ195" i="1" s="1"/>
  <c r="AZ193" i="1" a="1"/>
  <c r="AZ193" i="1" s="1"/>
  <c r="AY197" i="1" a="1"/>
  <c r="AY197" i="1" s="1"/>
  <c r="AY198" i="1" a="1"/>
  <c r="AY198" i="1" s="1"/>
  <c r="AY192" i="1" a="1"/>
  <c r="AY192" i="1" s="1"/>
  <c r="AZ198" i="1" a="1"/>
  <c r="AZ198" i="1" s="1"/>
  <c r="AY194" i="1" a="1"/>
  <c r="AY194" i="1" s="1"/>
  <c r="AZ196" i="1" a="1"/>
  <c r="AZ196" i="1" s="1"/>
  <c r="AY201" i="1" a="1"/>
  <c r="AY201" i="1" s="1"/>
  <c r="AY208" i="1" a="1"/>
  <c r="AY208" i="1" s="1"/>
  <c r="AY199" i="1" a="1"/>
  <c r="AY199" i="1" s="1"/>
  <c r="AZ203" i="1" a="1"/>
  <c r="AZ203" i="1" s="1"/>
  <c r="BA145" i="1"/>
  <c r="AX145" i="1" s="1"/>
  <c r="BA147" i="1"/>
  <c r="AX147" i="1" s="1"/>
  <c r="BA144" i="1"/>
  <c r="AX144" i="1" s="1"/>
  <c r="BA148" i="1"/>
  <c r="AX148" i="1" s="1"/>
  <c r="BA143" i="1"/>
  <c r="DD144" i="1" s="1"/>
  <c r="DE144" i="1"/>
  <c r="AY167" i="1"/>
  <c r="AY168" i="1"/>
  <c r="AY166" i="1"/>
  <c r="AY165" i="1"/>
  <c r="AY164" i="1"/>
  <c r="AY163" i="1"/>
  <c r="AZ163" i="1" s="1" a="1"/>
  <c r="AZ163" i="1" s="1"/>
  <c r="BH146" i="1"/>
  <c r="DE165" i="1" s="1"/>
  <c r="BZ124" i="1"/>
  <c r="CA124" i="1"/>
  <c r="BZ138" i="1"/>
  <c r="CA138" i="1"/>
  <c r="BZ131" i="1"/>
  <c r="CA131" i="1"/>
  <c r="DD153" i="1"/>
  <c r="DD155" i="1"/>
  <c r="DD157" i="1"/>
  <c r="DD159" i="1"/>
  <c r="DD150" i="1"/>
  <c r="DD151" i="1"/>
  <c r="DD156" i="1"/>
  <c r="DD158" i="1"/>
  <c r="DD154" i="1"/>
  <c r="DD147" i="1"/>
  <c r="DD160" i="1"/>
  <c r="DD161" i="1"/>
  <c r="DD152" i="1"/>
  <c r="BG144" i="1"/>
  <c r="BD167" i="1"/>
  <c r="BD168" i="1"/>
  <c r="BH157" i="1"/>
  <c r="DE176" i="1" s="1"/>
  <c r="BH158" i="1"/>
  <c r="DE177" i="1" s="1"/>
  <c r="BH156" i="1"/>
  <c r="DE175" i="1" s="1"/>
  <c r="BN140" i="1"/>
  <c r="AG62" i="1"/>
  <c r="AL62" i="1" s="1"/>
  <c r="BH159" i="1"/>
  <c r="DE178" i="1" s="1"/>
  <c r="BH155" i="1"/>
  <c r="DE174" i="1" s="1"/>
  <c r="BN126" i="1"/>
  <c r="AG54" i="1"/>
  <c r="AL54" i="1" s="1"/>
  <c r="BH145" i="1"/>
  <c r="DE164" i="1" s="1"/>
  <c r="BH148" i="1"/>
  <c r="DE167" i="1" s="1"/>
  <c r="BH147" i="1"/>
  <c r="DE166" i="1" s="1"/>
  <c r="BD163" i="1"/>
  <c r="BN133" i="1"/>
  <c r="AG58" i="1"/>
  <c r="AL58" i="1" s="1"/>
  <c r="BG145" i="1"/>
  <c r="BG143" i="1"/>
  <c r="BH144" i="1"/>
  <c r="DE163" i="1" s="1"/>
  <c r="BD164" i="1"/>
  <c r="BH152" i="1"/>
  <c r="DE171" i="1" s="1"/>
  <c r="BH154" i="1"/>
  <c r="DE173" i="1" s="1"/>
  <c r="BH151" i="1"/>
  <c r="DE170" i="1" s="1"/>
  <c r="BH149" i="1"/>
  <c r="DE168" i="1" s="1"/>
  <c r="BD165" i="1"/>
  <c r="BD166" i="1"/>
  <c r="BH150" i="1"/>
  <c r="DE169" i="1" s="1"/>
  <c r="BH153" i="1"/>
  <c r="DE172" i="1" s="1"/>
  <c r="AC63" i="1"/>
  <c r="D193" i="1" s="1"/>
  <c r="AY220" i="1" s="1" a="1"/>
  <c r="AY220" i="1" s="1"/>
  <c r="AC83" i="1"/>
  <c r="AD83" i="1" s="1"/>
  <c r="AC91" i="1"/>
  <c r="AD91" i="1" s="1"/>
  <c r="AC87" i="1"/>
  <c r="AD87" i="1" s="1"/>
  <c r="AE71" i="1"/>
  <c r="AC74" i="1" s="1"/>
  <c r="BT133" i="1" s="1"/>
  <c r="BT149" i="1" s="1"/>
  <c r="DE204" i="1" s="1"/>
  <c r="U95" i="1"/>
  <c r="D205" i="1" s="1"/>
  <c r="AA91" i="1"/>
  <c r="Y94" i="1" s="1"/>
  <c r="AA87" i="1"/>
  <c r="Y90" i="1" s="1"/>
  <c r="AE75" i="1"/>
  <c r="AC78" i="1" s="1"/>
  <c r="BT140" i="1" s="1"/>
  <c r="BT155" i="1" s="1"/>
  <c r="DE210" i="1" s="1"/>
  <c r="Y79" i="1"/>
  <c r="D199" i="1" s="1"/>
  <c r="AE67" i="1"/>
  <c r="AC70" i="1" s="1"/>
  <c r="AA83" i="1"/>
  <c r="Y86" i="1" s="1"/>
  <c r="AZ210" i="1" l="1" a="1"/>
  <c r="AZ210" i="1" s="1"/>
  <c r="AY221" i="1" a="1"/>
  <c r="AY221" i="1" s="1"/>
  <c r="AZ222" i="1" a="1"/>
  <c r="AZ222" i="1" s="1"/>
  <c r="AZ212" i="1" a="1"/>
  <c r="AZ212" i="1" s="1"/>
  <c r="AY216" i="1" a="1"/>
  <c r="AY216" i="1" s="1"/>
  <c r="AZ209" i="1" a="1"/>
  <c r="AZ209" i="1" s="1"/>
  <c r="AY214" i="1" a="1"/>
  <c r="AY214" i="1" s="1"/>
  <c r="AZ214" i="1" a="1"/>
  <c r="AZ214" i="1" s="1"/>
  <c r="AZ226" i="1" a="1"/>
  <c r="AZ226" i="1" s="1"/>
  <c r="AY212" i="1" a="1"/>
  <c r="AY212" i="1" s="1"/>
  <c r="AZ215" i="1" a="1"/>
  <c r="AZ215" i="1" s="1"/>
  <c r="AY222" i="1" a="1"/>
  <c r="AY222" i="1" s="1"/>
  <c r="AY226" i="1" a="1"/>
  <c r="AY226" i="1" s="1"/>
  <c r="AZ218" i="1" a="1"/>
  <c r="AZ218" i="1" s="1"/>
  <c r="AY219" i="1" a="1"/>
  <c r="AY219" i="1" s="1"/>
  <c r="AZ221" i="1" a="1"/>
  <c r="AZ221" i="1" s="1"/>
  <c r="AY218" i="1" a="1"/>
  <c r="AY218" i="1" s="1"/>
  <c r="AY209" i="1" a="1"/>
  <c r="AY209" i="1" s="1"/>
  <c r="AY223" i="1" a="1"/>
  <c r="AY223" i="1" s="1"/>
  <c r="AZ225" i="1" a="1"/>
  <c r="AZ225" i="1" s="1"/>
  <c r="AY210" i="1" a="1"/>
  <c r="AY210" i="1" s="1"/>
  <c r="AZ219" i="1" a="1"/>
  <c r="AZ219" i="1" s="1"/>
  <c r="AY217" i="1" a="1"/>
  <c r="AY217" i="1" s="1"/>
  <c r="AY211" i="1" a="1"/>
  <c r="AY211" i="1" s="1"/>
  <c r="AZ213" i="1" a="1"/>
  <c r="AZ213" i="1" s="1"/>
  <c r="AZ224" i="1" a="1"/>
  <c r="AZ224" i="1" s="1"/>
  <c r="AZ211" i="1" a="1"/>
  <c r="AZ211" i="1" s="1"/>
  <c r="AY225" i="1" a="1"/>
  <c r="AY225" i="1" s="1"/>
  <c r="AY215" i="1" a="1"/>
  <c r="AY215" i="1" s="1"/>
  <c r="AZ217" i="1" a="1"/>
  <c r="AZ217" i="1" s="1"/>
  <c r="AZ220" i="1" a="1"/>
  <c r="AZ220" i="1" s="1"/>
  <c r="AY224" i="1" a="1"/>
  <c r="AY224" i="1" s="1"/>
  <c r="AZ223" i="1" a="1"/>
  <c r="AZ223" i="1" s="1"/>
  <c r="AY213" i="1" a="1"/>
  <c r="AY213" i="1" s="1"/>
  <c r="AZ216" i="1" a="1"/>
  <c r="AZ216" i="1" s="1"/>
  <c r="DD146" i="1"/>
  <c r="DD148" i="1"/>
  <c r="AX143" i="1"/>
  <c r="AX117" i="1"/>
  <c r="DD145" i="1"/>
  <c r="DD149" i="1"/>
  <c r="BG147" i="1"/>
  <c r="BD147" i="1" s="1"/>
  <c r="BG148" i="1"/>
  <c r="DD167" i="1" s="1"/>
  <c r="BG146" i="1"/>
  <c r="BD146" i="1" s="1"/>
  <c r="BG155" i="1"/>
  <c r="BD155" i="1" s="1"/>
  <c r="BZ125" i="1"/>
  <c r="CA125" i="1"/>
  <c r="BZ139" i="1"/>
  <c r="CA139" i="1"/>
  <c r="BZ132" i="1"/>
  <c r="CA132" i="1"/>
  <c r="BD145" i="1"/>
  <c r="DD164" i="1"/>
  <c r="BG157" i="1"/>
  <c r="BD143" i="1"/>
  <c r="DD162" i="1"/>
  <c r="BD144" i="1"/>
  <c r="DD163" i="1"/>
  <c r="BG156" i="1"/>
  <c r="BG160" i="1"/>
  <c r="BG159" i="1"/>
  <c r="BG158" i="1"/>
  <c r="AG63" i="1"/>
  <c r="BS157" i="1"/>
  <c r="BS156" i="1"/>
  <c r="BS155" i="1"/>
  <c r="BT159" i="1"/>
  <c r="DE214" i="1" s="1"/>
  <c r="BT158" i="1"/>
  <c r="DE213" i="1" s="1"/>
  <c r="BT160" i="1"/>
  <c r="DE215" i="1" s="1"/>
  <c r="BT157" i="1"/>
  <c r="DE212" i="1" s="1"/>
  <c r="BP167" i="1"/>
  <c r="BT156" i="1"/>
  <c r="DE211" i="1" s="1"/>
  <c r="AG78" i="1"/>
  <c r="AL78" i="1" s="1"/>
  <c r="BJ168" i="1"/>
  <c r="BN159" i="1"/>
  <c r="DE196" i="1" s="1"/>
  <c r="BN160" i="1"/>
  <c r="DE197" i="1" s="1"/>
  <c r="BJ167" i="1"/>
  <c r="BN157" i="1"/>
  <c r="DE194" i="1" s="1"/>
  <c r="BN158" i="1"/>
  <c r="DE195" i="1" s="1"/>
  <c r="BN156" i="1"/>
  <c r="DE193" i="1" s="1"/>
  <c r="BN155" i="1"/>
  <c r="DE192" i="1" s="1"/>
  <c r="BP168" i="1"/>
  <c r="BT126" i="1"/>
  <c r="AG70" i="1"/>
  <c r="AL70" i="1" s="1"/>
  <c r="BN148" i="1"/>
  <c r="DE185" i="1" s="1"/>
  <c r="BN147" i="1"/>
  <c r="DE184" i="1" s="1"/>
  <c r="BN143" i="1"/>
  <c r="DE180" i="1" s="1"/>
  <c r="BN144" i="1"/>
  <c r="DE181" i="1" s="1"/>
  <c r="BJ164" i="1"/>
  <c r="BN145" i="1"/>
  <c r="DE182" i="1" s="1"/>
  <c r="BJ163" i="1"/>
  <c r="BN146" i="1"/>
  <c r="DE183" i="1" s="1"/>
  <c r="BS150" i="1"/>
  <c r="BS149" i="1"/>
  <c r="DD204" i="1" s="1"/>
  <c r="BS151" i="1"/>
  <c r="BT151" i="1"/>
  <c r="DE206" i="1" s="1"/>
  <c r="BT152" i="1"/>
  <c r="DE207" i="1" s="1"/>
  <c r="BT150" i="1"/>
  <c r="DE205" i="1" s="1"/>
  <c r="AG74" i="1"/>
  <c r="AL74" i="1" s="1"/>
  <c r="BP166" i="1"/>
  <c r="BP165" i="1"/>
  <c r="BN149" i="1"/>
  <c r="DE186" i="1" s="1"/>
  <c r="BJ166" i="1"/>
  <c r="BJ165" i="1"/>
  <c r="BN153" i="1"/>
  <c r="DE190" i="1" s="1"/>
  <c r="BN150" i="1"/>
  <c r="DE187" i="1" s="1"/>
  <c r="BN151" i="1"/>
  <c r="DE188" i="1" s="1"/>
  <c r="BN152" i="1"/>
  <c r="DE189" i="1" s="1"/>
  <c r="BN154" i="1"/>
  <c r="DE191" i="1" s="1"/>
  <c r="BT154" i="1"/>
  <c r="DE209" i="1" s="1"/>
  <c r="BT153" i="1"/>
  <c r="DE208" i="1" s="1"/>
  <c r="BE163" i="1"/>
  <c r="BF163" i="1" s="1" a="1"/>
  <c r="BF163" i="1" s="1"/>
  <c r="BE168" i="1"/>
  <c r="BE166" i="1"/>
  <c r="BG154" i="1"/>
  <c r="BG149" i="1"/>
  <c r="BG151" i="1"/>
  <c r="BG153" i="1"/>
  <c r="BG152" i="1"/>
  <c r="BG150" i="1"/>
  <c r="BE167" i="1"/>
  <c r="BE164" i="1"/>
  <c r="BE165" i="1"/>
  <c r="CE185" i="1"/>
  <c r="CC179" i="1"/>
  <c r="CB179" i="1" s="1"/>
  <c r="CA173" i="1"/>
  <c r="BZ173" i="1" s="1"/>
  <c r="BW185" i="1"/>
  <c r="BU179" i="1"/>
  <c r="BT179" i="1" s="1"/>
  <c r="BS173" i="1"/>
  <c r="BR173" i="1" s="1"/>
  <c r="BO185" i="1"/>
  <c r="BM179" i="1"/>
  <c r="BL179" i="1" s="1"/>
  <c r="BK173" i="1"/>
  <c r="BG185" i="1"/>
  <c r="BE179" i="1"/>
  <c r="BD179" i="1" s="1"/>
  <c r="BC173" i="1"/>
  <c r="BB173" i="1" s="1"/>
  <c r="CA179" i="1"/>
  <c r="BZ179" i="1" s="1"/>
  <c r="BS179" i="1"/>
  <c r="BR179" i="1" s="1"/>
  <c r="BK179" i="1"/>
  <c r="BJ179" i="1" s="1"/>
  <c r="CG185" i="1"/>
  <c r="CF185" i="1" s="1"/>
  <c r="CE179" i="1"/>
  <c r="CD179" i="1" s="1"/>
  <c r="CC173" i="1"/>
  <c r="BY185" i="1"/>
  <c r="BW179" i="1"/>
  <c r="BV179" i="1" s="1"/>
  <c r="BU173" i="1"/>
  <c r="BQ185" i="1"/>
  <c r="BO179" i="1"/>
  <c r="BN179" i="1" s="1"/>
  <c r="BM173" i="1"/>
  <c r="BL173" i="1" s="1"/>
  <c r="BI185" i="1"/>
  <c r="BG179" i="1"/>
  <c r="BF179" i="1" s="1"/>
  <c r="BE173" i="1"/>
  <c r="CC185" i="1"/>
  <c r="BY173" i="1"/>
  <c r="BQ173" i="1"/>
  <c r="BI173" i="1"/>
  <c r="BH173" i="1" s="1"/>
  <c r="BE185" i="1"/>
  <c r="CG179" i="1"/>
  <c r="CF179" i="1" s="1"/>
  <c r="CE173" i="1"/>
  <c r="CD173" i="1" s="1"/>
  <c r="CB173" i="1" s="1"/>
  <c r="CA185" i="1"/>
  <c r="BY179" i="1"/>
  <c r="BX179" i="1" s="1"/>
  <c r="BW173" i="1"/>
  <c r="BS185" i="1"/>
  <c r="BQ179" i="1"/>
  <c r="BP179" i="1" s="1"/>
  <c r="BO173" i="1"/>
  <c r="BK185" i="1"/>
  <c r="BI179" i="1"/>
  <c r="BH179" i="1" s="1"/>
  <c r="BG173" i="1"/>
  <c r="BC185" i="1"/>
  <c r="BB185" i="1" s="1"/>
  <c r="CG173" i="1"/>
  <c r="CF173" i="1" s="1"/>
  <c r="BU185" i="1"/>
  <c r="BM185" i="1"/>
  <c r="BL185" i="1" s="1"/>
  <c r="BC179" i="1"/>
  <c r="BB179" i="1" s="1"/>
  <c r="AZ164" i="1" a="1"/>
  <c r="AZ164" i="1" s="1"/>
  <c r="AC79" i="1"/>
  <c r="D200" i="1" s="1"/>
  <c r="AY228" i="1" s="1" a="1"/>
  <c r="AY228" i="1" s="1"/>
  <c r="AE87" i="1"/>
  <c r="AC90" i="1" s="1"/>
  <c r="AG90" i="1" s="1"/>
  <c r="Y95" i="1"/>
  <c r="D206" i="1" s="1"/>
  <c r="AE91" i="1"/>
  <c r="AC94" i="1" s="1"/>
  <c r="AG94" i="1" s="1"/>
  <c r="AE83" i="1"/>
  <c r="AC86" i="1" s="1"/>
  <c r="AG86" i="1" s="1"/>
  <c r="AY235" i="1" l="1" a="1"/>
  <c r="AY235" i="1" s="1"/>
  <c r="AZ240" i="1" a="1"/>
  <c r="AZ240" i="1" s="1"/>
  <c r="AY230" i="1" a="1"/>
  <c r="AY230" i="1" s="1"/>
  <c r="AY241" i="1" a="1"/>
  <c r="AY241" i="1" s="1"/>
  <c r="AZ233" i="1" a="1"/>
  <c r="AZ233" i="1" s="1"/>
  <c r="AY237" i="1" a="1"/>
  <c r="AY237" i="1" s="1"/>
  <c r="AY232" i="1" a="1"/>
  <c r="AY232" i="1" s="1"/>
  <c r="AZ236" i="1" a="1"/>
  <c r="AZ236" i="1" s="1"/>
  <c r="AY243" i="1" a="1"/>
  <c r="AY243" i="1" s="1"/>
  <c r="AY233" i="1" a="1"/>
  <c r="AY233" i="1" s="1"/>
  <c r="AZ227" i="1" a="1"/>
  <c r="AZ227" i="1" s="1"/>
  <c r="AZ232" i="1" a="1"/>
  <c r="AZ232" i="1" s="1"/>
  <c r="AY239" i="1" a="1"/>
  <c r="AY239" i="1" s="1"/>
  <c r="AZ243" i="1" a="1"/>
  <c r="AZ243" i="1" s="1"/>
  <c r="AY231" i="1" a="1"/>
  <c r="AY231" i="1" s="1"/>
  <c r="AZ244" i="1" a="1"/>
  <c r="AZ244" i="1" s="1"/>
  <c r="AZ229" i="1" a="1"/>
  <c r="AZ229" i="1" s="1"/>
  <c r="AZ239" i="1" a="1"/>
  <c r="AZ239" i="1" s="1"/>
  <c r="AZ228" i="1" a="1"/>
  <c r="AZ228" i="1" s="1"/>
  <c r="AY236" i="1" a="1"/>
  <c r="AY236" i="1" s="1"/>
  <c r="AZ235" i="1" a="1"/>
  <c r="AZ235" i="1" s="1"/>
  <c r="AZ230" i="1" a="1"/>
  <c r="AZ230" i="1" s="1"/>
  <c r="AZ242" i="1" a="1"/>
  <c r="AZ242" i="1" s="1"/>
  <c r="AY238" i="1" a="1"/>
  <c r="AY238" i="1" s="1"/>
  <c r="AY242" i="1" a="1"/>
  <c r="AY242" i="1" s="1"/>
  <c r="AZ238" i="1" a="1"/>
  <c r="AZ238" i="1" s="1"/>
  <c r="AZ237" i="1" a="1"/>
  <c r="AZ237" i="1" s="1"/>
  <c r="AY244" i="1" a="1"/>
  <c r="AY244" i="1" s="1"/>
  <c r="AY229" i="1" a="1"/>
  <c r="AY229" i="1" s="1"/>
  <c r="AZ241" i="1" a="1"/>
  <c r="AZ241" i="1" s="1"/>
  <c r="AZ231" i="1" a="1"/>
  <c r="AZ231" i="1" s="1"/>
  <c r="AY240" i="1" a="1"/>
  <c r="AY240" i="1" s="1"/>
  <c r="AY227" i="1" a="1"/>
  <c r="AY227" i="1" s="1"/>
  <c r="AZ234" i="1" a="1"/>
  <c r="AZ234" i="1" s="1"/>
  <c r="AY234" i="1" a="1"/>
  <c r="AY234" i="1" s="1"/>
  <c r="AT179" i="1"/>
  <c r="AV179" i="1"/>
  <c r="BD148" i="1"/>
  <c r="DD166" i="1"/>
  <c r="DD165" i="1"/>
  <c r="AM101" i="1"/>
  <c r="AM100" i="1"/>
  <c r="AM102" i="1"/>
  <c r="DD174" i="1"/>
  <c r="BZ140" i="1"/>
  <c r="CA140" i="1"/>
  <c r="CA159" i="1" s="1"/>
  <c r="DE232" i="1" s="1"/>
  <c r="BZ126" i="1"/>
  <c r="CA126" i="1"/>
  <c r="CA145" i="1" s="1"/>
  <c r="DE218" i="1" s="1"/>
  <c r="BZ133" i="1"/>
  <c r="CA133" i="1"/>
  <c r="CA151" i="1" s="1"/>
  <c r="DE224" i="1" s="1"/>
  <c r="BD153" i="1"/>
  <c r="DD172" i="1"/>
  <c r="BD158" i="1"/>
  <c r="DD177" i="1"/>
  <c r="BD151" i="1"/>
  <c r="DD170" i="1"/>
  <c r="BS152" i="1"/>
  <c r="BP150" i="1"/>
  <c r="DD205" i="1"/>
  <c r="BP156" i="1"/>
  <c r="DD211" i="1"/>
  <c r="BD159" i="1"/>
  <c r="DD178" i="1"/>
  <c r="BP155" i="1"/>
  <c r="DD210" i="1"/>
  <c r="BD150" i="1"/>
  <c r="DD169" i="1"/>
  <c r="BD149" i="1"/>
  <c r="DD168" i="1"/>
  <c r="BS158" i="1"/>
  <c r="BP157" i="1"/>
  <c r="DD212" i="1"/>
  <c r="BD160" i="1"/>
  <c r="DD179" i="1"/>
  <c r="BD152" i="1"/>
  <c r="DD171" i="1"/>
  <c r="BD154" i="1"/>
  <c r="DD173" i="1"/>
  <c r="BP151" i="1"/>
  <c r="DD206" i="1"/>
  <c r="BD156" i="1"/>
  <c r="DD175" i="1"/>
  <c r="BD157" i="1"/>
  <c r="DD176" i="1"/>
  <c r="CG203" i="1"/>
  <c r="CF203" i="1" s="1"/>
  <c r="CG197" i="1"/>
  <c r="CF197" i="1" s="1"/>
  <c r="CE203" i="1"/>
  <c r="CE191" i="1"/>
  <c r="CC197" i="1"/>
  <c r="CA203" i="1"/>
  <c r="CA191" i="1"/>
  <c r="BY197" i="1"/>
  <c r="BW203" i="1"/>
  <c r="BW191" i="1"/>
  <c r="BU197" i="1"/>
  <c r="BS203" i="1"/>
  <c r="BS191" i="1"/>
  <c r="BQ197" i="1"/>
  <c r="BO203" i="1"/>
  <c r="BO191" i="1"/>
  <c r="CC203" i="1"/>
  <c r="BY191" i="1"/>
  <c r="BS197" i="1"/>
  <c r="CC191" i="1"/>
  <c r="BW197" i="1"/>
  <c r="BQ203" i="1"/>
  <c r="BM203" i="1"/>
  <c r="BM191" i="1"/>
  <c r="BK197" i="1"/>
  <c r="BI203" i="1"/>
  <c r="BI191" i="1"/>
  <c r="BG197" i="1"/>
  <c r="CG191" i="1"/>
  <c r="CF191" i="1" s="1"/>
  <c r="BU203" i="1"/>
  <c r="BC203" i="1"/>
  <c r="BC197" i="1"/>
  <c r="CE197" i="1"/>
  <c r="CD197" i="1" s="1"/>
  <c r="BU191" i="1"/>
  <c r="BK203" i="1"/>
  <c r="BI197" i="1"/>
  <c r="BC191" i="1"/>
  <c r="CA197" i="1"/>
  <c r="BG191" i="1"/>
  <c r="BK191" i="1"/>
  <c r="BE191" i="1"/>
  <c r="BQ191" i="1"/>
  <c r="BE203" i="1"/>
  <c r="BY203" i="1"/>
  <c r="BO197" i="1"/>
  <c r="BM197" i="1"/>
  <c r="BG203" i="1"/>
  <c r="BE197" i="1"/>
  <c r="AG79" i="1"/>
  <c r="BM160" i="1"/>
  <c r="BS159" i="1"/>
  <c r="BM157" i="1"/>
  <c r="BM156" i="1"/>
  <c r="BM155" i="1"/>
  <c r="BM159" i="1"/>
  <c r="BM158" i="1"/>
  <c r="BS160" i="1"/>
  <c r="BM152" i="1"/>
  <c r="BM148" i="1"/>
  <c r="BM145" i="1"/>
  <c r="BM144" i="1"/>
  <c r="BM143" i="1"/>
  <c r="BM146" i="1"/>
  <c r="BM147" i="1"/>
  <c r="BT147" i="1"/>
  <c r="DE202" i="1" s="1"/>
  <c r="BT144" i="1"/>
  <c r="DE199" i="1" s="1"/>
  <c r="BP163" i="1"/>
  <c r="BT146" i="1"/>
  <c r="DE201" i="1" s="1"/>
  <c r="BT145" i="1"/>
  <c r="DE200" i="1" s="1"/>
  <c r="BP164" i="1"/>
  <c r="BT143" i="1"/>
  <c r="DE198" i="1" s="1"/>
  <c r="BT148" i="1"/>
  <c r="DE203" i="1" s="1"/>
  <c r="BP149" i="1"/>
  <c r="BK164" i="1"/>
  <c r="BK168" i="1"/>
  <c r="BK165" i="1"/>
  <c r="BK163" i="1"/>
  <c r="BK166" i="1"/>
  <c r="BK167" i="1"/>
  <c r="BS153" i="1"/>
  <c r="BM153" i="1"/>
  <c r="BM151" i="1"/>
  <c r="BM150" i="1"/>
  <c r="BM149" i="1"/>
  <c r="DD186" i="1" s="1"/>
  <c r="BM154" i="1"/>
  <c r="BS154" i="1"/>
  <c r="BF164" i="1" a="1"/>
  <c r="BF164" i="1" s="1"/>
  <c r="BJ173" i="1"/>
  <c r="BJ185" i="1"/>
  <c r="BH185" i="1" s="1"/>
  <c r="BF185" i="1" s="1"/>
  <c r="BD117" i="1"/>
  <c r="CD185" i="1"/>
  <c r="BX173" i="1"/>
  <c r="BV173" i="1" s="1"/>
  <c r="BT173" i="1" s="1"/>
  <c r="CB185" i="1"/>
  <c r="BZ185" i="1" s="1"/>
  <c r="BX185" i="1" s="1"/>
  <c r="BV185" i="1" s="1"/>
  <c r="BT185" i="1" s="1"/>
  <c r="BR185" i="1" s="1"/>
  <c r="BP185" i="1" s="1"/>
  <c r="BN185" i="1" s="1"/>
  <c r="AZ165" i="1" a="1"/>
  <c r="AZ165" i="1" s="1"/>
  <c r="BP173" i="1"/>
  <c r="BN173" i="1" s="1"/>
  <c r="BD185" i="1"/>
  <c r="BF173" i="1"/>
  <c r="BD173" i="1" s="1"/>
  <c r="CG186" i="1"/>
  <c r="CF186" i="1" s="1"/>
  <c r="CG174" i="1"/>
  <c r="CF174" i="1" s="1"/>
  <c r="CE180" i="1"/>
  <c r="CC186" i="1"/>
  <c r="CC174" i="1"/>
  <c r="CA180" i="1"/>
  <c r="BY186" i="1"/>
  <c r="BY174" i="1"/>
  <c r="BW180" i="1"/>
  <c r="BU186" i="1"/>
  <c r="BU174" i="1"/>
  <c r="BT174" i="1" s="1"/>
  <c r="BS180" i="1"/>
  <c r="BQ186" i="1"/>
  <c r="BQ174" i="1"/>
  <c r="BO180" i="1"/>
  <c r="BM186" i="1"/>
  <c r="BL186" i="1" s="1"/>
  <c r="BM174" i="1"/>
  <c r="BL174" i="1" s="1"/>
  <c r="BK180" i="1"/>
  <c r="BI186" i="1"/>
  <c r="BH186" i="1" s="1"/>
  <c r="BI174" i="1"/>
  <c r="BG180" i="1"/>
  <c r="BE186" i="1"/>
  <c r="CG180" i="1"/>
  <c r="CF180" i="1" s="1"/>
  <c r="CE186" i="1"/>
  <c r="CD186" i="1" s="1"/>
  <c r="CE174" i="1"/>
  <c r="CD174" i="1" s="1"/>
  <c r="CC180" i="1"/>
  <c r="CA186" i="1"/>
  <c r="BZ186" i="1" s="1"/>
  <c r="CA174" i="1"/>
  <c r="BY180" i="1"/>
  <c r="BX180" i="1" s="1"/>
  <c r="BW186" i="1"/>
  <c r="BV186" i="1" s="1"/>
  <c r="BW174" i="1"/>
  <c r="BU180" i="1"/>
  <c r="BS186" i="1"/>
  <c r="BS174" i="1"/>
  <c r="BQ180" i="1"/>
  <c r="BO186" i="1"/>
  <c r="BO174" i="1"/>
  <c r="BM180" i="1"/>
  <c r="BL180" i="1" s="1"/>
  <c r="BK186" i="1"/>
  <c r="BK174" i="1"/>
  <c r="BI180" i="1"/>
  <c r="BH180" i="1" s="1"/>
  <c r="BG186" i="1"/>
  <c r="BG174" i="1"/>
  <c r="BE180" i="1"/>
  <c r="BC186" i="1"/>
  <c r="BB186" i="1" s="1"/>
  <c r="BC174" i="1"/>
  <c r="BB174" i="1" s="1"/>
  <c r="BE174" i="1"/>
  <c r="BC180" i="1"/>
  <c r="BB180" i="1" s="1"/>
  <c r="AC95" i="1"/>
  <c r="D207" i="1" s="1"/>
  <c r="AY258" i="1" s="1" a="1"/>
  <c r="AY258" i="1" s="1"/>
  <c r="BX186" i="1" l="1"/>
  <c r="CD180" i="1"/>
  <c r="CB186" i="1"/>
  <c r="AY269" i="1" a="1"/>
  <c r="AY269" i="1" s="1"/>
  <c r="AY267" i="1" a="1"/>
  <c r="AY267" i="1" s="1"/>
  <c r="AZ257" i="1" a="1"/>
  <c r="AZ257" i="1" s="1"/>
  <c r="AY265" i="1" a="1"/>
  <c r="AY265" i="1" s="1"/>
  <c r="AZ253" i="1" a="1"/>
  <c r="AZ253" i="1" s="1"/>
  <c r="AZ271" i="1" a="1"/>
  <c r="AZ271" i="1" s="1"/>
  <c r="AZ256" i="1" a="1"/>
  <c r="AZ256" i="1" s="1"/>
  <c r="AY271" i="1" a="1"/>
  <c r="AY271" i="1" s="1"/>
  <c r="AY257" i="1" a="1"/>
  <c r="AY257" i="1" s="1"/>
  <c r="AZ268" i="1" a="1"/>
  <c r="AZ268" i="1" s="1"/>
  <c r="AZ247" i="1" a="1"/>
  <c r="AZ247" i="1" s="1"/>
  <c r="AY248" i="1" a="1"/>
  <c r="AY248" i="1" s="1"/>
  <c r="AY249" i="1" a="1"/>
  <c r="AY249" i="1" s="1"/>
  <c r="AZ250" i="1" a="1"/>
  <c r="AZ250" i="1" s="1"/>
  <c r="AY256" i="1" a="1"/>
  <c r="AY256" i="1" s="1"/>
  <c r="AZ254" i="1" a="1"/>
  <c r="AZ254" i="1" s="1"/>
  <c r="AY252" i="1" a="1"/>
  <c r="AY252" i="1" s="1"/>
  <c r="AY264" i="1" a="1"/>
  <c r="AY264" i="1" s="1"/>
  <c r="AZ259" i="1" a="1"/>
  <c r="AZ259" i="1" s="1"/>
  <c r="AY250" i="1" a="1"/>
  <c r="AY250" i="1" s="1"/>
  <c r="AZ251" i="1" a="1"/>
  <c r="AZ251" i="1" s="1"/>
  <c r="AZ249" i="1" a="1"/>
  <c r="AZ249" i="1" s="1"/>
  <c r="AZ267" i="1" a="1"/>
  <c r="AZ267" i="1" s="1"/>
  <c r="AY260" i="1" a="1"/>
  <c r="AY260" i="1" s="1"/>
  <c r="AY263" i="1" a="1"/>
  <c r="AY263" i="1" s="1"/>
  <c r="AY247" i="1" a="1"/>
  <c r="AY247" i="1" s="1"/>
  <c r="AZ248" i="1" a="1"/>
  <c r="AZ248" i="1" s="1"/>
  <c r="AY251" i="1" a="1"/>
  <c r="AY251" i="1" s="1"/>
  <c r="AY268" i="1" a="1"/>
  <c r="AY268" i="1" s="1"/>
  <c r="AY261" i="1" a="1"/>
  <c r="AY261" i="1" s="1"/>
  <c r="AZ262" i="1" a="1"/>
  <c r="AZ262" i="1" s="1"/>
  <c r="AY254" i="1" a="1"/>
  <c r="AY254" i="1" s="1"/>
  <c r="AZ246" i="1" a="1"/>
  <c r="AZ246" i="1" s="1"/>
  <c r="AZ270" i="1" a="1"/>
  <c r="AZ270" i="1" s="1"/>
  <c r="AY262" i="1" a="1"/>
  <c r="AY262" i="1" s="1"/>
  <c r="AZ269" i="1" a="1"/>
  <c r="AZ269" i="1" s="1"/>
  <c r="AY246" i="1" a="1"/>
  <c r="AY246" i="1" s="1"/>
  <c r="AZ261" i="1" a="1"/>
  <c r="AZ261" i="1" s="1"/>
  <c r="AY266" i="1" a="1"/>
  <c r="AY266" i="1" s="1"/>
  <c r="AZ266" i="1" a="1"/>
  <c r="AZ266" i="1" s="1"/>
  <c r="AZ245" i="1" a="1"/>
  <c r="AZ245" i="1" s="1"/>
  <c r="AY270" i="1" a="1"/>
  <c r="AY270" i="1" s="1"/>
  <c r="AY255" i="1" a="1"/>
  <c r="AY255" i="1" s="1"/>
  <c r="AZ255" i="1" a="1"/>
  <c r="AZ255" i="1" s="1"/>
  <c r="AY259" i="1" a="1"/>
  <c r="AY259" i="1" s="1"/>
  <c r="AZ264" i="1" a="1"/>
  <c r="AZ264" i="1" s="1"/>
  <c r="AZ258" i="1" a="1"/>
  <c r="AZ258" i="1" s="1"/>
  <c r="AY245" i="1" a="1"/>
  <c r="AY245" i="1" s="1"/>
  <c r="AZ265" i="1" a="1"/>
  <c r="AZ265" i="1" s="1"/>
  <c r="AZ260" i="1" a="1"/>
  <c r="AZ260" i="1" s="1"/>
  <c r="AY253" i="1" a="1"/>
  <c r="AY253" i="1" s="1"/>
  <c r="AZ263" i="1" a="1"/>
  <c r="AZ263" i="1" s="1"/>
  <c r="AZ252" i="1" a="1"/>
  <c r="AZ252" i="1" s="1"/>
  <c r="AV173" i="1"/>
  <c r="AT185" i="1"/>
  <c r="AT173" i="1"/>
  <c r="AV185" i="1"/>
  <c r="CB197" i="1"/>
  <c r="BF180" i="1"/>
  <c r="CB174" i="1"/>
  <c r="BT186" i="1"/>
  <c r="BV180" i="1"/>
  <c r="AX173" i="1"/>
  <c r="BL163" i="1" a="1"/>
  <c r="BL163" i="1" s="1"/>
  <c r="AL90" i="1"/>
  <c r="AL94" i="1"/>
  <c r="AL86" i="1"/>
  <c r="CA146" i="1"/>
  <c r="DE219" i="1" s="1"/>
  <c r="CA156" i="1"/>
  <c r="DE229" i="1" s="1"/>
  <c r="CA158" i="1"/>
  <c r="DE231" i="1" s="1"/>
  <c r="CA155" i="1"/>
  <c r="DE228" i="1" s="1"/>
  <c r="CA157" i="1"/>
  <c r="DE230" i="1" s="1"/>
  <c r="CA160" i="1"/>
  <c r="DE233" i="1" s="1"/>
  <c r="CA147" i="1"/>
  <c r="DE220" i="1" s="1"/>
  <c r="CA143" i="1"/>
  <c r="DE216" i="1" s="1"/>
  <c r="CA148" i="1"/>
  <c r="DE221" i="1" s="1"/>
  <c r="CA144" i="1"/>
  <c r="DE217" i="1" s="1"/>
  <c r="CA149" i="1"/>
  <c r="DE222" i="1" s="1"/>
  <c r="CA152" i="1"/>
  <c r="DE225" i="1" s="1"/>
  <c r="CA150" i="1"/>
  <c r="DE223" i="1" s="1"/>
  <c r="CA153" i="1"/>
  <c r="DE226" i="1" s="1"/>
  <c r="CA154" i="1"/>
  <c r="DE227" i="1" s="1"/>
  <c r="BZ197" i="1"/>
  <c r="BJ154" i="1"/>
  <c r="DD191" i="1"/>
  <c r="BJ153" i="1"/>
  <c r="DD190" i="1"/>
  <c r="BJ180" i="1"/>
  <c r="BP153" i="1"/>
  <c r="DD208" i="1"/>
  <c r="BJ144" i="1"/>
  <c r="DD181" i="1"/>
  <c r="BJ152" i="1"/>
  <c r="DD189" i="1"/>
  <c r="BJ159" i="1"/>
  <c r="DD196" i="1"/>
  <c r="BP159" i="1"/>
  <c r="DD214" i="1"/>
  <c r="BP152" i="1"/>
  <c r="DD207" i="1"/>
  <c r="BJ150" i="1"/>
  <c r="DD187" i="1"/>
  <c r="BJ147" i="1"/>
  <c r="DD184" i="1"/>
  <c r="BJ145" i="1"/>
  <c r="DD182" i="1"/>
  <c r="BP160" i="1"/>
  <c r="DD215" i="1"/>
  <c r="BJ155" i="1"/>
  <c r="DD192" i="1"/>
  <c r="BJ160" i="1"/>
  <c r="DD197" i="1"/>
  <c r="BJ143" i="1"/>
  <c r="DD180" i="1"/>
  <c r="BJ148" i="1"/>
  <c r="DD185" i="1"/>
  <c r="BJ158" i="1"/>
  <c r="DD195" i="1"/>
  <c r="BJ157" i="1"/>
  <c r="DD194" i="1"/>
  <c r="BP154" i="1"/>
  <c r="DD209" i="1"/>
  <c r="BJ151" i="1"/>
  <c r="DD188" i="1"/>
  <c r="BJ146" i="1"/>
  <c r="DD183" i="1"/>
  <c r="BJ156" i="1"/>
  <c r="DD193" i="1"/>
  <c r="BP158" i="1"/>
  <c r="DD213" i="1"/>
  <c r="CD203" i="1"/>
  <c r="BF165" i="1" a="1"/>
  <c r="BF165" i="1" s="1"/>
  <c r="BF166" i="1" s="1" a="1"/>
  <c r="BF166" i="1" s="1"/>
  <c r="CG198" i="1"/>
  <c r="CF198" i="1" s="1"/>
  <c r="CC198" i="1"/>
  <c r="CB198" i="1" s="1"/>
  <c r="CC192" i="1"/>
  <c r="BW204" i="1"/>
  <c r="BW198" i="1"/>
  <c r="BS192" i="1"/>
  <c r="BQ204" i="1"/>
  <c r="BM204" i="1"/>
  <c r="BM192" i="1"/>
  <c r="BK198" i="1"/>
  <c r="BI204" i="1"/>
  <c r="BI192" i="1"/>
  <c r="BG198" i="1"/>
  <c r="BE204" i="1"/>
  <c r="BE192" i="1"/>
  <c r="BC198" i="1"/>
  <c r="CG192" i="1"/>
  <c r="CF192" i="1" s="1"/>
  <c r="CA204" i="1"/>
  <c r="CA198" i="1"/>
  <c r="BW192" i="1"/>
  <c r="BU204" i="1"/>
  <c r="BQ198" i="1"/>
  <c r="BQ192" i="1"/>
  <c r="CE198" i="1"/>
  <c r="CA192" i="1"/>
  <c r="BZ192" i="1" s="1"/>
  <c r="BU192" i="1"/>
  <c r="BO204" i="1"/>
  <c r="BK204" i="1"/>
  <c r="BI198" i="1"/>
  <c r="BC192" i="1"/>
  <c r="CG204" i="1"/>
  <c r="CF204" i="1" s="1"/>
  <c r="CC204" i="1"/>
  <c r="BY198" i="1"/>
  <c r="BS198" i="1"/>
  <c r="BO192" i="1"/>
  <c r="BG192" i="1"/>
  <c r="BO198" i="1"/>
  <c r="BG204" i="1"/>
  <c r="CE192" i="1"/>
  <c r="CD192" i="1" s="1"/>
  <c r="BY192" i="1"/>
  <c r="BS204" i="1"/>
  <c r="CE204" i="1"/>
  <c r="CD204" i="1" s="1"/>
  <c r="BY204" i="1"/>
  <c r="BU198" i="1"/>
  <c r="BT198" i="1" s="1"/>
  <c r="BM198" i="1"/>
  <c r="BK192" i="1"/>
  <c r="BE198" i="1"/>
  <c r="BC204" i="1"/>
  <c r="BX197" i="1"/>
  <c r="BV197" i="1" s="1"/>
  <c r="BT197" i="1" s="1"/>
  <c r="BR197" i="1" s="1"/>
  <c r="BP197" i="1" s="1"/>
  <c r="BN197" i="1" s="1"/>
  <c r="BL197" i="1" s="1"/>
  <c r="BJ197" i="1" s="1"/>
  <c r="BH197" i="1" s="1"/>
  <c r="BF197" i="1" s="1"/>
  <c r="BD197" i="1" s="1"/>
  <c r="BB197" i="1" s="1"/>
  <c r="CD191" i="1"/>
  <c r="CB191" i="1" s="1"/>
  <c r="BZ191" i="1" s="1"/>
  <c r="BX191" i="1" s="1"/>
  <c r="BV191" i="1" s="1"/>
  <c r="BT191" i="1" s="1"/>
  <c r="BR191" i="1" s="1"/>
  <c r="BP191" i="1" s="1"/>
  <c r="BN191" i="1" s="1"/>
  <c r="BL191" i="1" s="1"/>
  <c r="BJ191" i="1" s="1"/>
  <c r="BH191" i="1" s="1"/>
  <c r="BF191" i="1" s="1"/>
  <c r="BD191" i="1" s="1"/>
  <c r="BB191" i="1" s="1"/>
  <c r="CB203" i="1"/>
  <c r="BZ203" i="1" s="1"/>
  <c r="BX203" i="1" s="1"/>
  <c r="BV203" i="1" s="1"/>
  <c r="BT203" i="1" s="1"/>
  <c r="BR203" i="1" s="1"/>
  <c r="BP203" i="1" s="1"/>
  <c r="BN203" i="1" s="1"/>
  <c r="BL203" i="1" s="1"/>
  <c r="BJ203" i="1" s="1"/>
  <c r="BH203" i="1" s="1"/>
  <c r="BF203" i="1" s="1"/>
  <c r="BD203" i="1" s="1"/>
  <c r="BB203" i="1" s="1"/>
  <c r="BQ164" i="1"/>
  <c r="BQ165" i="1"/>
  <c r="BZ157" i="1"/>
  <c r="BZ160" i="1"/>
  <c r="BV168" i="1"/>
  <c r="BZ156" i="1"/>
  <c r="BZ158" i="1"/>
  <c r="BZ155" i="1"/>
  <c r="BZ159" i="1"/>
  <c r="BV167" i="1"/>
  <c r="BQ167" i="1"/>
  <c r="BS147" i="1"/>
  <c r="BS145" i="1"/>
  <c r="BS148" i="1"/>
  <c r="BS144" i="1"/>
  <c r="BS143" i="1"/>
  <c r="BS146" i="1"/>
  <c r="BQ163" i="1"/>
  <c r="BQ168" i="1"/>
  <c r="BZ145" i="1"/>
  <c r="BV164" i="1"/>
  <c r="BZ147" i="1"/>
  <c r="BZ143" i="1"/>
  <c r="BZ148" i="1"/>
  <c r="BZ146" i="1"/>
  <c r="BV163" i="1"/>
  <c r="BZ144" i="1"/>
  <c r="AG95" i="1"/>
  <c r="BQ166" i="1"/>
  <c r="BJ149" i="1"/>
  <c r="BJ117" i="1"/>
  <c r="BZ153" i="1"/>
  <c r="BV166" i="1"/>
  <c r="BZ154" i="1"/>
  <c r="BZ152" i="1"/>
  <c r="BZ149" i="1"/>
  <c r="BZ151" i="1"/>
  <c r="BZ150" i="1"/>
  <c r="BV165" i="1"/>
  <c r="CB180" i="1"/>
  <c r="BZ180" i="1" s="1"/>
  <c r="BJ186" i="1"/>
  <c r="AZ166" i="1" a="1"/>
  <c r="AZ166" i="1" s="1"/>
  <c r="AZ167" i="1" s="1" a="1"/>
  <c r="AZ167" i="1" s="1"/>
  <c r="AZ168" i="1" s="1" a="1"/>
  <c r="AZ168" i="1" s="1"/>
  <c r="BF186" i="1"/>
  <c r="BD186" i="1" s="1"/>
  <c r="BR174" i="1"/>
  <c r="BP174" i="1" s="1"/>
  <c r="BN174" i="1" s="1"/>
  <c r="BR186" i="1"/>
  <c r="BP186" i="1" s="1"/>
  <c r="BN186" i="1" s="1"/>
  <c r="CG181" i="1"/>
  <c r="CF181" i="1" s="1"/>
  <c r="CE187" i="1"/>
  <c r="CE175" i="1"/>
  <c r="CD175" i="1" s="1"/>
  <c r="CC181" i="1"/>
  <c r="CA187" i="1"/>
  <c r="CA175" i="1"/>
  <c r="BZ175" i="1" s="1"/>
  <c r="BY181" i="1"/>
  <c r="BW187" i="1"/>
  <c r="BV187" i="1" s="1"/>
  <c r="BW175" i="1"/>
  <c r="BV175" i="1" s="1"/>
  <c r="BU181" i="1"/>
  <c r="BS187" i="1"/>
  <c r="BS175" i="1"/>
  <c r="BR175" i="1" s="1"/>
  <c r="BQ181" i="1"/>
  <c r="BO187" i="1"/>
  <c r="BO175" i="1"/>
  <c r="BN175" i="1" s="1"/>
  <c r="BM181" i="1"/>
  <c r="BL181" i="1" s="1"/>
  <c r="BK187" i="1"/>
  <c r="BK175" i="1"/>
  <c r="BJ175" i="1" s="1"/>
  <c r="BI181" i="1"/>
  <c r="CG187" i="1"/>
  <c r="CF187" i="1" s="1"/>
  <c r="CG175" i="1"/>
  <c r="CF175" i="1" s="1"/>
  <c r="CE181" i="1"/>
  <c r="CD181" i="1" s="1"/>
  <c r="CC187" i="1"/>
  <c r="CB187" i="1" s="1"/>
  <c r="CC175" i="1"/>
  <c r="CB175" i="1" s="1"/>
  <c r="CA181" i="1"/>
  <c r="BY187" i="1"/>
  <c r="BX187" i="1" s="1"/>
  <c r="BG181" i="1"/>
  <c r="BE175" i="1"/>
  <c r="BD175" i="1" s="1"/>
  <c r="BY175" i="1"/>
  <c r="BX175" i="1" s="1"/>
  <c r="BW181" i="1"/>
  <c r="BU187" i="1"/>
  <c r="BT187" i="1" s="1"/>
  <c r="BU175" i="1"/>
  <c r="BT175" i="1" s="1"/>
  <c r="BS181" i="1"/>
  <c r="BQ187" i="1"/>
  <c r="BP187" i="1" s="1"/>
  <c r="BQ175" i="1"/>
  <c r="BP175" i="1" s="1"/>
  <c r="BO181" i="1"/>
  <c r="BM187" i="1"/>
  <c r="BL187" i="1" s="1"/>
  <c r="BM175" i="1"/>
  <c r="BL175" i="1" s="1"/>
  <c r="BK181" i="1"/>
  <c r="BI187" i="1"/>
  <c r="BH187" i="1" s="1"/>
  <c r="BG187" i="1"/>
  <c r="BE181" i="1"/>
  <c r="BC187" i="1"/>
  <c r="BB187" i="1" s="1"/>
  <c r="BC181" i="1"/>
  <c r="BB181" i="1" s="1"/>
  <c r="BI175" i="1"/>
  <c r="BH175" i="1" s="1"/>
  <c r="BE187" i="1"/>
  <c r="BD187" i="1" s="1"/>
  <c r="BC175" i="1"/>
  <c r="BB175" i="1" s="1"/>
  <c r="BG175" i="1"/>
  <c r="BF175" i="1" s="1"/>
  <c r="BD180" i="1"/>
  <c r="BT180" i="1"/>
  <c r="BR180" i="1" s="1"/>
  <c r="BP180" i="1" s="1"/>
  <c r="BN180" i="1" s="1"/>
  <c r="BZ174" i="1"/>
  <c r="BX174" i="1" s="1"/>
  <c r="BV174" i="1" s="1"/>
  <c r="BJ174" i="1"/>
  <c r="BH174" i="1" s="1"/>
  <c r="BF174" i="1" s="1"/>
  <c r="BD174" i="1" s="1"/>
  <c r="BN187" i="1" l="1"/>
  <c r="AV203" i="1"/>
  <c r="AT203" i="1"/>
  <c r="AV197" i="1"/>
  <c r="AT197" i="1"/>
  <c r="AV191" i="1"/>
  <c r="AT191" i="1"/>
  <c r="AV174" i="1"/>
  <c r="AV186" i="1"/>
  <c r="AV180" i="1"/>
  <c r="AT180" i="1"/>
  <c r="AT186" i="1"/>
  <c r="AT174" i="1"/>
  <c r="AT175" i="1"/>
  <c r="AV175" i="1"/>
  <c r="DI148" i="1" a="1"/>
  <c r="DI148" i="1" s="1"/>
  <c r="DI147" i="1" a="1"/>
  <c r="DI147" i="1" s="1"/>
  <c r="CB192" i="1"/>
  <c r="BJ187" i="1"/>
  <c r="BR187" i="1"/>
  <c r="BR163" i="1" a="1"/>
  <c r="BR163" i="1" s="1"/>
  <c r="BR164" i="1" s="1" a="1"/>
  <c r="BR164" i="1" s="1"/>
  <c r="CG209" i="1"/>
  <c r="CF209" i="1" s="1"/>
  <c r="CA215" i="1"/>
  <c r="BU221" i="1"/>
  <c r="BQ209" i="1"/>
  <c r="BK215" i="1"/>
  <c r="BJ215" i="1" s="1"/>
  <c r="BE221" i="1"/>
  <c r="CE209" i="1"/>
  <c r="BI215" i="1"/>
  <c r="BQ215" i="1"/>
  <c r="BO209" i="1"/>
  <c r="BC221" i="1"/>
  <c r="BW221" i="1"/>
  <c r="CE215" i="1"/>
  <c r="BY221" i="1"/>
  <c r="BU209" i="1"/>
  <c r="BO215" i="1"/>
  <c r="BN215" i="1" s="1"/>
  <c r="BI221" i="1"/>
  <c r="BE209" i="1"/>
  <c r="BU215" i="1"/>
  <c r="BT215" i="1" s="1"/>
  <c r="CC215" i="1"/>
  <c r="CB215" i="1" s="1"/>
  <c r="BG221" i="1"/>
  <c r="BE215" i="1"/>
  <c r="BW209" i="1"/>
  <c r="BK221" i="1"/>
  <c r="CC209" i="1"/>
  <c r="BM209" i="1"/>
  <c r="CE221" i="1"/>
  <c r="CD221" i="1" s="1"/>
  <c r="BS209" i="1"/>
  <c r="CG215" i="1"/>
  <c r="CF215" i="1" s="1"/>
  <c r="CD215" i="1" s="1"/>
  <c r="CC221" i="1"/>
  <c r="BY209" i="1"/>
  <c r="BS215" i="1"/>
  <c r="BR215" i="1" s="1"/>
  <c r="BM221" i="1"/>
  <c r="BI209" i="1"/>
  <c r="BC215" i="1"/>
  <c r="BS221" i="1"/>
  <c r="CA221" i="1"/>
  <c r="BZ221" i="1" s="1"/>
  <c r="BG209" i="1"/>
  <c r="BY215" i="1"/>
  <c r="BX215" i="1" s="1"/>
  <c r="BM215" i="1"/>
  <c r="BC209" i="1"/>
  <c r="CG221" i="1"/>
  <c r="CF221" i="1" s="1"/>
  <c r="BW215" i="1"/>
  <c r="BV215" i="1" s="1"/>
  <c r="BQ221" i="1"/>
  <c r="BG215" i="1"/>
  <c r="BF215" i="1" s="1"/>
  <c r="BK209" i="1"/>
  <c r="CA209" i="1"/>
  <c r="BO221" i="1"/>
  <c r="BL164" i="1" a="1"/>
  <c r="BL164" i="1" s="1"/>
  <c r="CC222" i="1" s="1"/>
  <c r="CB222" i="1" s="1"/>
  <c r="AM108" i="1"/>
  <c r="DM146" i="1" s="1"/>
  <c r="AG108" i="1" s="1"/>
  <c r="DI149" i="1" a="1"/>
  <c r="DI149" i="1" s="1"/>
  <c r="DI152" i="1" a="1"/>
  <c r="DI152" i="1" s="1"/>
  <c r="DI150" i="1" a="1"/>
  <c r="DI150" i="1" s="1"/>
  <c r="DI151" i="1" a="1"/>
  <c r="DI151" i="1" s="1"/>
  <c r="BP144" i="1"/>
  <c r="DD199" i="1"/>
  <c r="BP148" i="1"/>
  <c r="DD203" i="1"/>
  <c r="BP146" i="1"/>
  <c r="DD201" i="1"/>
  <c r="BP145" i="1"/>
  <c r="DD200" i="1"/>
  <c r="BP143" i="1"/>
  <c r="DD198" i="1"/>
  <c r="BP147" i="1"/>
  <c r="DD202" i="1"/>
  <c r="CB204" i="1"/>
  <c r="BZ204" i="1" s="1"/>
  <c r="BX192" i="1"/>
  <c r="BV192" i="1" s="1"/>
  <c r="CD198" i="1"/>
  <c r="BT192" i="1"/>
  <c r="BR192" i="1" s="1"/>
  <c r="BP192" i="1" s="1"/>
  <c r="BN192" i="1" s="1"/>
  <c r="BL192" i="1" s="1"/>
  <c r="BJ192" i="1" s="1"/>
  <c r="BH192" i="1" s="1"/>
  <c r="BF192" i="1" s="1"/>
  <c r="BD192" i="1" s="1"/>
  <c r="BB192" i="1" s="1"/>
  <c r="BF167" i="1" a="1"/>
  <c r="BF167" i="1" s="1"/>
  <c r="CG206" i="1"/>
  <c r="CF206" i="1" s="1"/>
  <c r="CG194" i="1"/>
  <c r="CF194" i="1" s="1"/>
  <c r="CE206" i="1"/>
  <c r="CA200" i="1"/>
  <c r="CA194" i="1"/>
  <c r="BU206" i="1"/>
  <c r="BU200" i="1"/>
  <c r="BQ194" i="1"/>
  <c r="BO206" i="1"/>
  <c r="BM200" i="1"/>
  <c r="BK206" i="1"/>
  <c r="BK194" i="1"/>
  <c r="BI200" i="1"/>
  <c r="BG206" i="1"/>
  <c r="BG194" i="1"/>
  <c r="BE200" i="1"/>
  <c r="BC206" i="1"/>
  <c r="BC194" i="1"/>
  <c r="CG200" i="1"/>
  <c r="CF200" i="1" s="1"/>
  <c r="CE200" i="1"/>
  <c r="CE194" i="1"/>
  <c r="BY206" i="1"/>
  <c r="BX206" i="1" s="1"/>
  <c r="BY200" i="1"/>
  <c r="BU194" i="1"/>
  <c r="BS206" i="1"/>
  <c r="BO200" i="1"/>
  <c r="BO194" i="1"/>
  <c r="CC206" i="1"/>
  <c r="CB206" i="1" s="1"/>
  <c r="BW206" i="1"/>
  <c r="BS200" i="1"/>
  <c r="BM194" i="1"/>
  <c r="BI206" i="1"/>
  <c r="BG200" i="1"/>
  <c r="BE206" i="1"/>
  <c r="CC194" i="1"/>
  <c r="BW194" i="1"/>
  <c r="BE194" i="1"/>
  <c r="CC200" i="1"/>
  <c r="CB200" i="1" s="1"/>
  <c r="BS194" i="1"/>
  <c r="BM206" i="1"/>
  <c r="BC200" i="1"/>
  <c r="CA206" i="1"/>
  <c r="BQ200" i="1"/>
  <c r="BQ206" i="1"/>
  <c r="BY194" i="1"/>
  <c r="BK200" i="1"/>
  <c r="BI194" i="1"/>
  <c r="BW200" i="1"/>
  <c r="BR198" i="1"/>
  <c r="BP198" i="1" s="1"/>
  <c r="BN198" i="1" s="1"/>
  <c r="BL198" i="1" s="1"/>
  <c r="BJ198" i="1" s="1"/>
  <c r="BH198" i="1" s="1"/>
  <c r="BF198" i="1" s="1"/>
  <c r="BD198" i="1" s="1"/>
  <c r="BB198" i="1" s="1"/>
  <c r="CG199" i="1"/>
  <c r="CF199" i="1" s="1"/>
  <c r="CG205" i="1"/>
  <c r="CF205" i="1" s="1"/>
  <c r="CG193" i="1"/>
  <c r="CF193" i="1" s="1"/>
  <c r="CE199" i="1"/>
  <c r="CD199" i="1" s="1"/>
  <c r="CC205" i="1"/>
  <c r="CB205" i="1" s="1"/>
  <c r="CC193" i="1"/>
  <c r="CA199" i="1"/>
  <c r="BY205" i="1"/>
  <c r="BY193" i="1"/>
  <c r="BW199" i="1"/>
  <c r="BV199" i="1" s="1"/>
  <c r="BU205" i="1"/>
  <c r="BU193" i="1"/>
  <c r="BS199" i="1"/>
  <c r="BQ205" i="1"/>
  <c r="BQ193" i="1"/>
  <c r="BO199" i="1"/>
  <c r="BN199" i="1" s="1"/>
  <c r="CA205" i="1"/>
  <c r="BW193" i="1"/>
  <c r="BQ199" i="1"/>
  <c r="CE205" i="1"/>
  <c r="CA193" i="1"/>
  <c r="BU199" i="1"/>
  <c r="BO205" i="1"/>
  <c r="BM199" i="1"/>
  <c r="BK205" i="1"/>
  <c r="BK193" i="1"/>
  <c r="BI199" i="1"/>
  <c r="BG205" i="1"/>
  <c r="BY199" i="1"/>
  <c r="BO193" i="1"/>
  <c r="BG193" i="1"/>
  <c r="BW205" i="1"/>
  <c r="BM193" i="1"/>
  <c r="BI205" i="1"/>
  <c r="BG199" i="1"/>
  <c r="BE199" i="1"/>
  <c r="CC199" i="1"/>
  <c r="BS193" i="1"/>
  <c r="BI193" i="1"/>
  <c r="BC199" i="1"/>
  <c r="BE205" i="1"/>
  <c r="CE193" i="1"/>
  <c r="BS205" i="1"/>
  <c r="BE193" i="1"/>
  <c r="BC205" i="1"/>
  <c r="BM205" i="1"/>
  <c r="BK199" i="1"/>
  <c r="BC193" i="1"/>
  <c r="BP117" i="1"/>
  <c r="BX204" i="1"/>
  <c r="BV204" i="1" s="1"/>
  <c r="BT204" i="1" s="1"/>
  <c r="BR204" i="1" s="1"/>
  <c r="BP204" i="1" s="1"/>
  <c r="BN204" i="1" s="1"/>
  <c r="BL204" i="1" s="1"/>
  <c r="BJ204" i="1" s="1"/>
  <c r="BH204" i="1" s="1"/>
  <c r="BF204" i="1" s="1"/>
  <c r="BD204" i="1" s="1"/>
  <c r="BB204" i="1" s="1"/>
  <c r="BZ198" i="1"/>
  <c r="BX198" i="1" s="1"/>
  <c r="BV198" i="1" s="1"/>
  <c r="BY146" i="1"/>
  <c r="BY157" i="1"/>
  <c r="BY155" i="1"/>
  <c r="BY159" i="1"/>
  <c r="BY156" i="1"/>
  <c r="BY158" i="1"/>
  <c r="BY160" i="1"/>
  <c r="BY145" i="1"/>
  <c r="BY143" i="1"/>
  <c r="BY148" i="1"/>
  <c r="BY144" i="1"/>
  <c r="BY147" i="1"/>
  <c r="BW163" i="1"/>
  <c r="BW167" i="1"/>
  <c r="BW164" i="1"/>
  <c r="BW168" i="1"/>
  <c r="BW166" i="1"/>
  <c r="BW165" i="1"/>
  <c r="BY152" i="1"/>
  <c r="BY151" i="1"/>
  <c r="BY153" i="1"/>
  <c r="BY154" i="1"/>
  <c r="BY150" i="1"/>
  <c r="BY149" i="1"/>
  <c r="DD222" i="1" s="1"/>
  <c r="CB181" i="1"/>
  <c r="BF187" i="1"/>
  <c r="BZ187" i="1"/>
  <c r="BZ181" i="1"/>
  <c r="BX181" i="1"/>
  <c r="BV181" i="1" s="1"/>
  <c r="BT181" i="1" s="1"/>
  <c r="BR181" i="1" s="1"/>
  <c r="BP181" i="1" s="1"/>
  <c r="BN181" i="1" s="1"/>
  <c r="CG182" i="1"/>
  <c r="CF182" i="1" s="1"/>
  <c r="CE188" i="1"/>
  <c r="CE176" i="1"/>
  <c r="CD176" i="1" s="1"/>
  <c r="CC182" i="1"/>
  <c r="CA188" i="1"/>
  <c r="CA176" i="1"/>
  <c r="BY182" i="1"/>
  <c r="BW188" i="1"/>
  <c r="BV188" i="1" s="1"/>
  <c r="BW176" i="1"/>
  <c r="BU182" i="1"/>
  <c r="BS188" i="1"/>
  <c r="BS176" i="1"/>
  <c r="BQ182" i="1"/>
  <c r="BO188" i="1"/>
  <c r="BO176" i="1"/>
  <c r="BM182" i="1"/>
  <c r="BL182" i="1" s="1"/>
  <c r="BK188" i="1"/>
  <c r="BK176" i="1"/>
  <c r="BI182" i="1"/>
  <c r="BH182" i="1" s="1"/>
  <c r="BG188" i="1"/>
  <c r="BG176" i="1"/>
  <c r="BE182" i="1"/>
  <c r="CG188" i="1"/>
  <c r="CF188" i="1" s="1"/>
  <c r="CG176" i="1"/>
  <c r="CF176" i="1" s="1"/>
  <c r="CE182" i="1"/>
  <c r="CD182" i="1" s="1"/>
  <c r="CC188" i="1"/>
  <c r="CC176" i="1"/>
  <c r="CB176" i="1" s="1"/>
  <c r="CA182" i="1"/>
  <c r="BY188" i="1"/>
  <c r="BY176" i="1"/>
  <c r="BX176" i="1" s="1"/>
  <c r="BW182" i="1"/>
  <c r="BU188" i="1"/>
  <c r="BU176" i="1"/>
  <c r="BS182" i="1"/>
  <c r="BQ188" i="1"/>
  <c r="BQ176" i="1"/>
  <c r="BO182" i="1"/>
  <c r="BM188" i="1"/>
  <c r="BL188" i="1" s="1"/>
  <c r="BM176" i="1"/>
  <c r="BL176" i="1" s="1"/>
  <c r="BK182" i="1"/>
  <c r="BI188" i="1"/>
  <c r="BH188" i="1" s="1"/>
  <c r="BI176" i="1"/>
  <c r="BH176" i="1" s="1"/>
  <c r="BG182" i="1"/>
  <c r="BE188" i="1"/>
  <c r="BE176" i="1"/>
  <c r="BC182" i="1"/>
  <c r="BB182" i="1" s="1"/>
  <c r="BC188" i="1"/>
  <c r="BB188" i="1" s="1"/>
  <c r="BC176" i="1"/>
  <c r="BB176" i="1" s="1"/>
  <c r="CD187" i="1"/>
  <c r="BJ181" i="1"/>
  <c r="BH181" i="1" s="1"/>
  <c r="BF181" i="1" s="1"/>
  <c r="BD181" i="1" s="1"/>
  <c r="AM99" i="1"/>
  <c r="AP3" i="1"/>
  <c r="AT181" i="1" l="1"/>
  <c r="AV198" i="1"/>
  <c r="AT198" i="1"/>
  <c r="AV192" i="1"/>
  <c r="AT192" i="1"/>
  <c r="AV204" i="1"/>
  <c r="AT204" i="1"/>
  <c r="AT187" i="1"/>
  <c r="AV181" i="1"/>
  <c r="AV187" i="1"/>
  <c r="AS175" i="1"/>
  <c r="AW175" i="1"/>
  <c r="AX175" i="1" s="1"/>
  <c r="AW174" i="1"/>
  <c r="AX174" i="1" s="1"/>
  <c r="AS174" i="1"/>
  <c r="BS222" i="1"/>
  <c r="BI222" i="1"/>
  <c r="BY222" i="1"/>
  <c r="BG222" i="1"/>
  <c r="BM216" i="1"/>
  <c r="BL216" i="1" s="1"/>
  <c r="BS210" i="1"/>
  <c r="CA222" i="1"/>
  <c r="BZ222" i="1" s="1"/>
  <c r="CA216" i="1"/>
  <c r="BO216" i="1"/>
  <c r="BN216" i="1" s="1"/>
  <c r="BU216" i="1"/>
  <c r="BG210" i="1"/>
  <c r="BE210" i="1"/>
  <c r="BQ210" i="1"/>
  <c r="CE216" i="1"/>
  <c r="CD216" i="1" s="1"/>
  <c r="BW222" i="1"/>
  <c r="BQ216" i="1"/>
  <c r="BP216" i="1" s="1"/>
  <c r="BE222" i="1"/>
  <c r="BU210" i="1"/>
  <c r="BE216" i="1"/>
  <c r="BI216" i="1"/>
  <c r="CE210" i="1"/>
  <c r="CD210" i="1" s="1"/>
  <c r="BK216" i="1"/>
  <c r="BU222" i="1"/>
  <c r="BT222" i="1" s="1"/>
  <c r="CG210" i="1"/>
  <c r="CF210" i="1" s="1"/>
  <c r="BH215" i="1"/>
  <c r="CD209" i="1"/>
  <c r="CE222" i="1"/>
  <c r="CD222" i="1" s="1"/>
  <c r="BO222" i="1"/>
  <c r="CC216" i="1"/>
  <c r="CB216" i="1" s="1"/>
  <c r="BK222" i="1"/>
  <c r="BW210" i="1"/>
  <c r="CG216" i="1"/>
  <c r="CF216" i="1" s="1"/>
  <c r="BG216" i="1"/>
  <c r="BM210" i="1"/>
  <c r="BQ222" i="1"/>
  <c r="BW216" i="1"/>
  <c r="CC210" i="1"/>
  <c r="CB210" i="1" s="1"/>
  <c r="CG222" i="1"/>
  <c r="CF222" i="1" s="1"/>
  <c r="BP215" i="1"/>
  <c r="BK210" i="1"/>
  <c r="BC210" i="1"/>
  <c r="CA210" i="1"/>
  <c r="BC222" i="1"/>
  <c r="BO210" i="1"/>
  <c r="BY216" i="1"/>
  <c r="BC216" i="1"/>
  <c r="BB216" i="1" s="1"/>
  <c r="BI210" i="1"/>
  <c r="BM222" i="1"/>
  <c r="BS216" i="1"/>
  <c r="BR216" i="1" s="1"/>
  <c r="BY210" i="1"/>
  <c r="BD215" i="1"/>
  <c r="BB215" i="1" s="1"/>
  <c r="CG240" i="1"/>
  <c r="CF240" i="1" s="1"/>
  <c r="CC234" i="1"/>
  <c r="BW240" i="1"/>
  <c r="BS228" i="1"/>
  <c r="BM234" i="1"/>
  <c r="BG240" i="1"/>
  <c r="CE234" i="1"/>
  <c r="CD234" i="1" s="1"/>
  <c r="BY240" i="1"/>
  <c r="BX240" i="1" s="1"/>
  <c r="BU228" i="1"/>
  <c r="BO234" i="1"/>
  <c r="BI240" i="1"/>
  <c r="BE228" i="1"/>
  <c r="CG228" i="1"/>
  <c r="CF228" i="1" s="1"/>
  <c r="CA240" i="1"/>
  <c r="BW228" i="1"/>
  <c r="BQ234" i="1"/>
  <c r="BK240" i="1"/>
  <c r="BG228" i="1"/>
  <c r="CC240" i="1"/>
  <c r="CB240" i="1" s="1"/>
  <c r="BY228" i="1"/>
  <c r="BS234" i="1"/>
  <c r="BM240" i="1"/>
  <c r="BI228" i="1"/>
  <c r="BC234" i="1"/>
  <c r="BB234" i="1" s="1"/>
  <c r="CE240" i="1"/>
  <c r="CD240" i="1" s="1"/>
  <c r="CA228" i="1"/>
  <c r="BU234" i="1"/>
  <c r="BO240" i="1"/>
  <c r="BK228" i="1"/>
  <c r="BE234" i="1"/>
  <c r="CC228" i="1"/>
  <c r="CB228" i="1" s="1"/>
  <c r="BW234" i="1"/>
  <c r="BQ240" i="1"/>
  <c r="BM228" i="1"/>
  <c r="BG234" i="1"/>
  <c r="BF234" i="1" s="1"/>
  <c r="BC240" i="1"/>
  <c r="BR165" i="1" a="1"/>
  <c r="BR165" i="1" s="1"/>
  <c r="BR166" i="1" s="1" a="1"/>
  <c r="BR166" i="1" s="1"/>
  <c r="BR167" i="1" s="1" a="1"/>
  <c r="BR167" i="1" s="1"/>
  <c r="CE228" i="1"/>
  <c r="CD228" i="1" s="1"/>
  <c r="BY234" i="1"/>
  <c r="BS240" i="1"/>
  <c r="BO228" i="1"/>
  <c r="BI234" i="1"/>
  <c r="CG234" i="1"/>
  <c r="CF234" i="1" s="1"/>
  <c r="CA234" i="1"/>
  <c r="BU240" i="1"/>
  <c r="BT240" i="1" s="1"/>
  <c r="BQ228" i="1"/>
  <c r="BK234" i="1"/>
  <c r="BE240" i="1"/>
  <c r="BC228" i="1"/>
  <c r="BX163" i="1" a="1"/>
  <c r="BX163" i="1" s="1"/>
  <c r="BX221" i="1"/>
  <c r="BV221" i="1" s="1"/>
  <c r="BT221" i="1" s="1"/>
  <c r="BR221" i="1" s="1"/>
  <c r="BP221" i="1" s="1"/>
  <c r="BN221" i="1" s="1"/>
  <c r="BL221" i="1" s="1"/>
  <c r="BJ221" i="1" s="1"/>
  <c r="BH221" i="1" s="1"/>
  <c r="BF221" i="1" s="1"/>
  <c r="BD221" i="1" s="1"/>
  <c r="BB221" i="1" s="1"/>
  <c r="CB209" i="1"/>
  <c r="BZ209" i="1" s="1"/>
  <c r="BX209" i="1" s="1"/>
  <c r="BV209" i="1" s="1"/>
  <c r="BT209" i="1" s="1"/>
  <c r="BR209" i="1" s="1"/>
  <c r="BP209" i="1" s="1"/>
  <c r="BN209" i="1" s="1"/>
  <c r="BL209" i="1" s="1"/>
  <c r="BJ209" i="1" s="1"/>
  <c r="BH209" i="1" s="1"/>
  <c r="BF209" i="1" s="1"/>
  <c r="BD209" i="1" s="1"/>
  <c r="BB209" i="1" s="1"/>
  <c r="BZ215" i="1"/>
  <c r="BL215" i="1"/>
  <c r="CE239" i="1"/>
  <c r="CD239" i="1" s="1"/>
  <c r="CA227" i="1"/>
  <c r="BU233" i="1"/>
  <c r="BT233" i="1" s="1"/>
  <c r="BO239" i="1"/>
  <c r="BK227" i="1"/>
  <c r="BE233" i="1"/>
  <c r="BK233" i="1"/>
  <c r="BJ233" i="1" s="1"/>
  <c r="BY239" i="1"/>
  <c r="BM227" i="1"/>
  <c r="BI239" i="1"/>
  <c r="BS233" i="1"/>
  <c r="BR233" i="1" s="1"/>
  <c r="BC227" i="1"/>
  <c r="CG233" i="1"/>
  <c r="CF233" i="1" s="1"/>
  <c r="CE227" i="1"/>
  <c r="BY233" i="1"/>
  <c r="BX233" i="1" s="1"/>
  <c r="BS239" i="1"/>
  <c r="BO227" i="1"/>
  <c r="BI233" i="1"/>
  <c r="CA233" i="1"/>
  <c r="BE239" i="1"/>
  <c r="CC227" i="1"/>
  <c r="BG233" i="1"/>
  <c r="BF233" i="1" s="1"/>
  <c r="BD233" i="1" s="1"/>
  <c r="BE227" i="1"/>
  <c r="BM239" i="1"/>
  <c r="CA239" i="1"/>
  <c r="BZ239" i="1" s="1"/>
  <c r="BK239" i="1"/>
  <c r="BQ227" i="1"/>
  <c r="BO233" i="1"/>
  <c r="BN233" i="1" s="1"/>
  <c r="BC239" i="1"/>
  <c r="CG239" i="1"/>
  <c r="CF239" i="1" s="1"/>
  <c r="CC233" i="1"/>
  <c r="CB233" i="1" s="1"/>
  <c r="BW239" i="1"/>
  <c r="BS227" i="1"/>
  <c r="BM233" i="1"/>
  <c r="BG239" i="1"/>
  <c r="BU239" i="1"/>
  <c r="BC233" i="1"/>
  <c r="BW233" i="1"/>
  <c r="BV233" i="1" s="1"/>
  <c r="BU227" i="1"/>
  <c r="CC239" i="1"/>
  <c r="BI227" i="1"/>
  <c r="CG227" i="1"/>
  <c r="CF227" i="1" s="1"/>
  <c r="BW227" i="1"/>
  <c r="BQ233" i="1"/>
  <c r="BG227" i="1"/>
  <c r="CE233" i="1"/>
  <c r="BQ239" i="1"/>
  <c r="BY227" i="1"/>
  <c r="CB221" i="1"/>
  <c r="BL165" i="1" a="1"/>
  <c r="BL165" i="1" s="1"/>
  <c r="CE223" i="1" s="1"/>
  <c r="CD223" i="1" s="1"/>
  <c r="DL146" i="1"/>
  <c r="AC108" i="1" s="1"/>
  <c r="DK146" i="1"/>
  <c r="Y108" i="1" s="1"/>
  <c r="DJ146" i="1"/>
  <c r="U108" i="1" s="1"/>
  <c r="BV160" i="1"/>
  <c r="DD233" i="1"/>
  <c r="BV147" i="1"/>
  <c r="DD220" i="1"/>
  <c r="BV159" i="1"/>
  <c r="DD232" i="1"/>
  <c r="BV158" i="1"/>
  <c r="DD231" i="1"/>
  <c r="BV150" i="1"/>
  <c r="DD223" i="1"/>
  <c r="BV152" i="1"/>
  <c r="DD225" i="1"/>
  <c r="DJ150" i="1" s="1"/>
  <c r="BV145" i="1"/>
  <c r="DD218" i="1"/>
  <c r="BV154" i="1"/>
  <c r="DD227" i="1"/>
  <c r="BV144" i="1"/>
  <c r="DD217" i="1"/>
  <c r="BV155" i="1"/>
  <c r="DD228" i="1"/>
  <c r="BV153" i="1"/>
  <c r="DD226" i="1"/>
  <c r="BV148" i="1"/>
  <c r="DD221" i="1"/>
  <c r="BV157" i="1"/>
  <c r="DD230" i="1"/>
  <c r="BV151" i="1"/>
  <c r="DD224" i="1"/>
  <c r="BV143" i="1"/>
  <c r="DD216" i="1"/>
  <c r="BV156" i="1"/>
  <c r="DD229" i="1"/>
  <c r="BV146" i="1"/>
  <c r="DD219" i="1"/>
  <c r="BZ200" i="1"/>
  <c r="BV206" i="1"/>
  <c r="BT206" i="1" s="1"/>
  <c r="BR206" i="1" s="1"/>
  <c r="BP206" i="1" s="1"/>
  <c r="BN206" i="1" s="1"/>
  <c r="BL206" i="1" s="1"/>
  <c r="CD194" i="1"/>
  <c r="CD205" i="1"/>
  <c r="CD200" i="1"/>
  <c r="BT199" i="1"/>
  <c r="BR199" i="1" s="1"/>
  <c r="BP199" i="1" s="1"/>
  <c r="BZ205" i="1"/>
  <c r="BX205" i="1" s="1"/>
  <c r="BV205" i="1" s="1"/>
  <c r="BT205" i="1" s="1"/>
  <c r="BR205" i="1" s="1"/>
  <c r="BP205" i="1" s="1"/>
  <c r="BN205" i="1" s="1"/>
  <c r="BL205" i="1" s="1"/>
  <c r="BJ205" i="1" s="1"/>
  <c r="BH205" i="1" s="1"/>
  <c r="BF205" i="1" s="1"/>
  <c r="BD205" i="1" s="1"/>
  <c r="BB205" i="1" s="1"/>
  <c r="BX200" i="1"/>
  <c r="BV200" i="1" s="1"/>
  <c r="BT200" i="1" s="1"/>
  <c r="BR200" i="1" s="1"/>
  <c r="BP200" i="1" s="1"/>
  <c r="BN200" i="1" s="1"/>
  <c r="BL200" i="1" s="1"/>
  <c r="BJ200" i="1" s="1"/>
  <c r="BH200" i="1" s="1"/>
  <c r="BF200" i="1" s="1"/>
  <c r="BD200" i="1" s="1"/>
  <c r="BB200" i="1" s="1"/>
  <c r="BJ206" i="1"/>
  <c r="BH206" i="1" s="1"/>
  <c r="BF206" i="1" s="1"/>
  <c r="BD206" i="1" s="1"/>
  <c r="BB206" i="1" s="1"/>
  <c r="CB194" i="1"/>
  <c r="BZ194" i="1" s="1"/>
  <c r="BX194" i="1" s="1"/>
  <c r="BV194" i="1" s="1"/>
  <c r="BT194" i="1" s="1"/>
  <c r="BR194" i="1" s="1"/>
  <c r="BP194" i="1" s="1"/>
  <c r="BN194" i="1" s="1"/>
  <c r="BL194" i="1" s="1"/>
  <c r="BJ194" i="1" s="1"/>
  <c r="BH194" i="1" s="1"/>
  <c r="BF194" i="1" s="1"/>
  <c r="BD194" i="1" s="1"/>
  <c r="BB194" i="1" s="1"/>
  <c r="BL199" i="1"/>
  <c r="BJ199" i="1" s="1"/>
  <c r="BH199" i="1" s="1"/>
  <c r="BF199" i="1" s="1"/>
  <c r="BD199" i="1" s="1"/>
  <c r="BB199" i="1" s="1"/>
  <c r="CB199" i="1"/>
  <c r="BZ199" i="1" s="1"/>
  <c r="BX199" i="1" s="1"/>
  <c r="CD206" i="1"/>
  <c r="CD193" i="1"/>
  <c r="CB193" i="1" s="1"/>
  <c r="BZ193" i="1" s="1"/>
  <c r="BX193" i="1" s="1"/>
  <c r="BV193" i="1" s="1"/>
  <c r="BT193" i="1" s="1"/>
  <c r="BR193" i="1" s="1"/>
  <c r="BP193" i="1" s="1"/>
  <c r="BN193" i="1" s="1"/>
  <c r="BL193" i="1" s="1"/>
  <c r="BJ193" i="1" s="1"/>
  <c r="BH193" i="1" s="1"/>
  <c r="BF193" i="1" s="1"/>
  <c r="BD193" i="1" s="1"/>
  <c r="BB193" i="1" s="1"/>
  <c r="BZ206" i="1"/>
  <c r="BF168" i="1" a="1"/>
  <c r="BF168" i="1" s="1"/>
  <c r="CG207" i="1"/>
  <c r="CF207" i="1" s="1"/>
  <c r="CE207" i="1"/>
  <c r="CE195" i="1"/>
  <c r="CC201" i="1"/>
  <c r="CA207" i="1"/>
  <c r="CA195" i="1"/>
  <c r="BY201" i="1"/>
  <c r="BW207" i="1"/>
  <c r="BW195" i="1"/>
  <c r="BU201" i="1"/>
  <c r="BS207" i="1"/>
  <c r="BS195" i="1"/>
  <c r="BQ201" i="1"/>
  <c r="BO207" i="1"/>
  <c r="BO195" i="1"/>
  <c r="CG201" i="1"/>
  <c r="CF201" i="1" s="1"/>
  <c r="CE201" i="1"/>
  <c r="BY207" i="1"/>
  <c r="BU195" i="1"/>
  <c r="BO201" i="1"/>
  <c r="CC207" i="1"/>
  <c r="BY195" i="1"/>
  <c r="BX195" i="1" s="1"/>
  <c r="BS201" i="1"/>
  <c r="BM207" i="1"/>
  <c r="BM195" i="1"/>
  <c r="BK201" i="1"/>
  <c r="BI207" i="1"/>
  <c r="BI195" i="1"/>
  <c r="BG201" i="1"/>
  <c r="CC195" i="1"/>
  <c r="BQ207" i="1"/>
  <c r="BE201" i="1"/>
  <c r="BE195" i="1"/>
  <c r="CA201" i="1"/>
  <c r="BQ195" i="1"/>
  <c r="BM201" i="1"/>
  <c r="BK195" i="1"/>
  <c r="BG207" i="1"/>
  <c r="BC207" i="1"/>
  <c r="BC201" i="1"/>
  <c r="BW201" i="1"/>
  <c r="CG195" i="1"/>
  <c r="CF195" i="1" s="1"/>
  <c r="BK207" i="1"/>
  <c r="BG195" i="1"/>
  <c r="BC195" i="1"/>
  <c r="BU207" i="1"/>
  <c r="BI201" i="1"/>
  <c r="BE207" i="1"/>
  <c r="BF176" i="1"/>
  <c r="BD176" i="1" s="1"/>
  <c r="BJ188" i="1"/>
  <c r="BV149" i="1"/>
  <c r="BV117" i="1"/>
  <c r="BJ176" i="1"/>
  <c r="BZ176" i="1"/>
  <c r="BV176" i="1" s="1"/>
  <c r="BT176" i="1" s="1"/>
  <c r="CD188" i="1"/>
  <c r="CB188" i="1" s="1"/>
  <c r="BZ188" i="1" s="1"/>
  <c r="BX188" i="1" s="1"/>
  <c r="BR176" i="1"/>
  <c r="BP176" i="1" s="1"/>
  <c r="BN176" i="1" s="1"/>
  <c r="BF188" i="1"/>
  <c r="BD188" i="1" s="1"/>
  <c r="CB182" i="1"/>
  <c r="BZ182" i="1" s="1"/>
  <c r="BX182" i="1"/>
  <c r="BV182" i="1" s="1"/>
  <c r="BT182" i="1" s="1"/>
  <c r="BR182" i="1" s="1"/>
  <c r="BP182" i="1" s="1"/>
  <c r="BN182" i="1" s="1"/>
  <c r="CG190" i="1"/>
  <c r="CF190" i="1" s="1"/>
  <c r="CG178" i="1"/>
  <c r="CF178" i="1" s="1"/>
  <c r="CE184" i="1"/>
  <c r="CD184" i="1" s="1"/>
  <c r="CC190" i="1"/>
  <c r="CC178" i="1"/>
  <c r="CA184" i="1"/>
  <c r="BY190" i="1"/>
  <c r="BY178" i="1"/>
  <c r="BW184" i="1"/>
  <c r="BU190" i="1"/>
  <c r="BU178" i="1"/>
  <c r="BS184" i="1"/>
  <c r="BQ190" i="1"/>
  <c r="BQ178" i="1"/>
  <c r="BO184" i="1"/>
  <c r="BM190" i="1"/>
  <c r="BL190" i="1" s="1"/>
  <c r="BM178" i="1"/>
  <c r="BL178" i="1" s="1"/>
  <c r="BK184" i="1"/>
  <c r="BI190" i="1"/>
  <c r="BH190" i="1" s="1"/>
  <c r="BI178" i="1"/>
  <c r="BH178" i="1" s="1"/>
  <c r="BG184" i="1"/>
  <c r="BE190" i="1"/>
  <c r="BE178" i="1"/>
  <c r="CG184" i="1"/>
  <c r="CF184" i="1" s="1"/>
  <c r="CE190" i="1"/>
  <c r="CE178" i="1"/>
  <c r="CD178" i="1" s="1"/>
  <c r="CC184" i="1"/>
  <c r="CB184" i="1" s="1"/>
  <c r="CA190" i="1"/>
  <c r="CA178" i="1"/>
  <c r="BZ178" i="1" s="1"/>
  <c r="BY184" i="1"/>
  <c r="BW190" i="1"/>
  <c r="BW178" i="1"/>
  <c r="BU184" i="1"/>
  <c r="BS190" i="1"/>
  <c r="BS178" i="1"/>
  <c r="BQ184" i="1"/>
  <c r="BO190" i="1"/>
  <c r="BO178" i="1"/>
  <c r="BM184" i="1"/>
  <c r="BL184" i="1" s="1"/>
  <c r="BK190" i="1"/>
  <c r="BK178" i="1"/>
  <c r="BI184" i="1"/>
  <c r="BH184" i="1" s="1"/>
  <c r="BG190" i="1"/>
  <c r="BG178" i="1"/>
  <c r="BE184" i="1"/>
  <c r="BC190" i="1"/>
  <c r="BB190" i="1" s="1"/>
  <c r="BC178" i="1"/>
  <c r="BB178" i="1" s="1"/>
  <c r="BC184" i="1"/>
  <c r="BB184" i="1" s="1"/>
  <c r="BJ182" i="1"/>
  <c r="BT188" i="1"/>
  <c r="BR188" i="1" s="1"/>
  <c r="BP188" i="1" s="1"/>
  <c r="BN188" i="1" s="1"/>
  <c r="CG189" i="1"/>
  <c r="CF189" i="1" s="1"/>
  <c r="CG177" i="1"/>
  <c r="CF177" i="1" s="1"/>
  <c r="CE183" i="1"/>
  <c r="CC189" i="1"/>
  <c r="CC177" i="1"/>
  <c r="CA183" i="1"/>
  <c r="BZ183" i="1" s="1"/>
  <c r="BY189" i="1"/>
  <c r="BY177" i="1"/>
  <c r="BW183" i="1"/>
  <c r="BV183" i="1" s="1"/>
  <c r="BU189" i="1"/>
  <c r="BU177" i="1"/>
  <c r="BS183" i="1"/>
  <c r="BQ189" i="1"/>
  <c r="BQ177" i="1"/>
  <c r="BO183" i="1"/>
  <c r="BM189" i="1"/>
  <c r="BL189" i="1" s="1"/>
  <c r="BM177" i="1"/>
  <c r="BL177" i="1" s="1"/>
  <c r="BK183" i="1"/>
  <c r="BJ183" i="1" s="1"/>
  <c r="BI189" i="1"/>
  <c r="CG183" i="1"/>
  <c r="CF183" i="1" s="1"/>
  <c r="CE189" i="1"/>
  <c r="CE177" i="1"/>
  <c r="CC183" i="1"/>
  <c r="CB183" i="1" s="1"/>
  <c r="CA189" i="1"/>
  <c r="CA177" i="1"/>
  <c r="BG189" i="1"/>
  <c r="BE183" i="1"/>
  <c r="BD183" i="1" s="1"/>
  <c r="BC183" i="1"/>
  <c r="BB183" i="1" s="1"/>
  <c r="BC177" i="1"/>
  <c r="BB177" i="1" s="1"/>
  <c r="BI177" i="1"/>
  <c r="BE189" i="1"/>
  <c r="BG177" i="1"/>
  <c r="BY183" i="1"/>
  <c r="BX183" i="1" s="1"/>
  <c r="BW189" i="1"/>
  <c r="BW177" i="1"/>
  <c r="BU183" i="1"/>
  <c r="BT183" i="1" s="1"/>
  <c r="BR183" i="1" s="1"/>
  <c r="BS189" i="1"/>
  <c r="BS177" i="1"/>
  <c r="BQ183" i="1"/>
  <c r="BP183" i="1" s="1"/>
  <c r="BN183" i="1" s="1"/>
  <c r="BO189" i="1"/>
  <c r="BO177" i="1"/>
  <c r="BM183" i="1"/>
  <c r="BL183" i="1" s="1"/>
  <c r="BK189" i="1"/>
  <c r="BK177" i="1"/>
  <c r="BI183" i="1"/>
  <c r="BH183" i="1" s="1"/>
  <c r="BG183" i="1"/>
  <c r="BF183" i="1" s="1"/>
  <c r="BE177" i="1"/>
  <c r="BC189" i="1"/>
  <c r="BB189" i="1" s="1"/>
  <c r="BF182" i="1"/>
  <c r="BD182" i="1" s="1"/>
  <c r="AV209" i="1" l="1"/>
  <c r="AT209" i="1"/>
  <c r="AV215" i="1"/>
  <c r="AT215" i="1"/>
  <c r="AV221" i="1"/>
  <c r="AT221" i="1"/>
  <c r="AV199" i="1"/>
  <c r="AT199" i="1"/>
  <c r="AV205" i="1"/>
  <c r="AT205" i="1"/>
  <c r="AT194" i="1"/>
  <c r="AV194" i="1"/>
  <c r="AV193" i="1"/>
  <c r="AT193" i="1"/>
  <c r="AV206" i="1"/>
  <c r="AT206" i="1"/>
  <c r="AV200" i="1"/>
  <c r="AT200" i="1"/>
  <c r="AV182" i="1"/>
  <c r="AV188" i="1"/>
  <c r="AV176" i="1"/>
  <c r="AT188" i="1"/>
  <c r="AT176" i="1"/>
  <c r="AT182" i="1"/>
  <c r="DJ148" i="1"/>
  <c r="DJ152" i="1"/>
  <c r="DL148" i="1"/>
  <c r="BX222" i="1"/>
  <c r="BZ233" i="1"/>
  <c r="DK150" i="1"/>
  <c r="DK148" i="1"/>
  <c r="CD227" i="1"/>
  <c r="DL150" i="1"/>
  <c r="BR222" i="1"/>
  <c r="DJ149" i="1"/>
  <c r="DJ147" i="1"/>
  <c r="DK147" i="1"/>
  <c r="DL147" i="1"/>
  <c r="DL152" i="1"/>
  <c r="DL149" i="1"/>
  <c r="DL151" i="1"/>
  <c r="DK152" i="1"/>
  <c r="DK151" i="1"/>
  <c r="DK149" i="1"/>
  <c r="DJ151" i="1"/>
  <c r="BZ216" i="1"/>
  <c r="BV222" i="1"/>
  <c r="BJ216" i="1"/>
  <c r="BH216" i="1" s="1"/>
  <c r="BX216" i="1"/>
  <c r="BX239" i="1"/>
  <c r="BV239" i="1" s="1"/>
  <c r="BT239" i="1" s="1"/>
  <c r="BR239" i="1" s="1"/>
  <c r="CB239" i="1"/>
  <c r="BD234" i="1"/>
  <c r="BZ228" i="1"/>
  <c r="BZ240" i="1"/>
  <c r="CB234" i="1"/>
  <c r="BC211" i="1"/>
  <c r="CC223" i="1"/>
  <c r="CB223" i="1" s="1"/>
  <c r="BK223" i="1"/>
  <c r="BJ223" i="1" s="1"/>
  <c r="BG217" i="1"/>
  <c r="BS223" i="1"/>
  <c r="BR223" i="1" s="1"/>
  <c r="CE217" i="1"/>
  <c r="CD217" i="1" s="1"/>
  <c r="CE211" i="1"/>
  <c r="CD211" i="1" s="1"/>
  <c r="BX228" i="1"/>
  <c r="BV228" i="1" s="1"/>
  <c r="BZ234" i="1"/>
  <c r="BP222" i="1"/>
  <c r="BQ211" i="1"/>
  <c r="BP211" i="1" s="1"/>
  <c r="BK217" i="1"/>
  <c r="BM223" i="1"/>
  <c r="BL223" i="1" s="1"/>
  <c r="BG211" i="1"/>
  <c r="BF211" i="1" s="1"/>
  <c r="BQ217" i="1"/>
  <c r="BY217" i="1"/>
  <c r="BE211" i="1"/>
  <c r="BD211" i="1" s="1"/>
  <c r="BB211" i="1" s="1"/>
  <c r="CC211" i="1"/>
  <c r="CB211" i="1" s="1"/>
  <c r="BM211" i="1"/>
  <c r="BL211" i="1" s="1"/>
  <c r="BC223" i="1"/>
  <c r="BB223" i="1" s="1"/>
  <c r="BM217" i="1"/>
  <c r="BW223" i="1"/>
  <c r="BV223" i="1" s="1"/>
  <c r="CG217" i="1"/>
  <c r="CF217" i="1" s="1"/>
  <c r="BE223" i="1"/>
  <c r="BD223" i="1" s="1"/>
  <c r="CA217" i="1"/>
  <c r="BU223" i="1"/>
  <c r="BT223" i="1" s="1"/>
  <c r="BW217" i="1"/>
  <c r="BI217" i="1"/>
  <c r="BS211" i="1"/>
  <c r="BR211" i="1" s="1"/>
  <c r="CA223" i="1"/>
  <c r="BZ223" i="1" s="1"/>
  <c r="BR240" i="1"/>
  <c r="BP240" i="1" s="1"/>
  <c r="BN240" i="1" s="1"/>
  <c r="BM235" i="1"/>
  <c r="BC229" i="1"/>
  <c r="BQ229" i="1"/>
  <c r="BP229" i="1" s="1"/>
  <c r="BN222" i="1"/>
  <c r="BL222" i="1" s="1"/>
  <c r="BQ235" i="1"/>
  <c r="BS241" i="1"/>
  <c r="BR241" i="1" s="1"/>
  <c r="BU241" i="1"/>
  <c r="BT241" i="1" s="1"/>
  <c r="CC235" i="1"/>
  <c r="CB235" i="1" s="1"/>
  <c r="BE241" i="1"/>
  <c r="BD241" i="1" s="1"/>
  <c r="CA235" i="1"/>
  <c r="BI211" i="1"/>
  <c r="BH211" i="1" s="1"/>
  <c r="BO217" i="1"/>
  <c r="BI223" i="1"/>
  <c r="BH223" i="1" s="1"/>
  <c r="CG211" i="1"/>
  <c r="CF211" i="1" s="1"/>
  <c r="CG223" i="1"/>
  <c r="CF223" i="1" s="1"/>
  <c r="BG223" i="1"/>
  <c r="BF223" i="1" s="1"/>
  <c r="BO211" i="1"/>
  <c r="BN211" i="1" s="1"/>
  <c r="BW211" i="1"/>
  <c r="BV211" i="1" s="1"/>
  <c r="CC217" i="1"/>
  <c r="BU235" i="1"/>
  <c r="BK235" i="1"/>
  <c r="CG235" i="1"/>
  <c r="CF235" i="1" s="1"/>
  <c r="BC235" i="1"/>
  <c r="BW229" i="1"/>
  <c r="BV229" i="1" s="1"/>
  <c r="BE235" i="1"/>
  <c r="CA229" i="1"/>
  <c r="BZ229" i="1" s="1"/>
  <c r="BC241" i="1"/>
  <c r="BB241" i="1" s="1"/>
  <c r="BY235" i="1"/>
  <c r="BG235" i="1"/>
  <c r="BM229" i="1"/>
  <c r="BL229" i="1" s="1"/>
  <c r="BQ241" i="1"/>
  <c r="BP241" i="1" s="1"/>
  <c r="BW235" i="1"/>
  <c r="CC229" i="1"/>
  <c r="CB229" i="1" s="1"/>
  <c r="CG229" i="1"/>
  <c r="CF229" i="1" s="1"/>
  <c r="BV216" i="1"/>
  <c r="BT216" i="1" s="1"/>
  <c r="BG229" i="1"/>
  <c r="BF229" i="1" s="1"/>
  <c r="CA241" i="1"/>
  <c r="BZ241" i="1" s="1"/>
  <c r="BK229" i="1"/>
  <c r="BJ229" i="1" s="1"/>
  <c r="CE241" i="1"/>
  <c r="CD241" i="1" s="1"/>
  <c r="BI235" i="1"/>
  <c r="CE229" i="1"/>
  <c r="CD229" i="1" s="1"/>
  <c r="BI229" i="1"/>
  <c r="BM241" i="1"/>
  <c r="BL241" i="1" s="1"/>
  <c r="BS235" i="1"/>
  <c r="BY229" i="1"/>
  <c r="BX229" i="1" s="1"/>
  <c r="CC241" i="1"/>
  <c r="CB241" i="1" s="1"/>
  <c r="CG241" i="1"/>
  <c r="CF241" i="1" s="1"/>
  <c r="BP239" i="1"/>
  <c r="BN239" i="1" s="1"/>
  <c r="BL239" i="1" s="1"/>
  <c r="BJ239" i="1" s="1"/>
  <c r="BH239" i="1" s="1"/>
  <c r="BF239" i="1" s="1"/>
  <c r="BD239" i="1" s="1"/>
  <c r="BT228" i="1"/>
  <c r="BR228" i="1" s="1"/>
  <c r="BP228" i="1" s="1"/>
  <c r="BN228" i="1" s="1"/>
  <c r="BL228" i="1" s="1"/>
  <c r="BJ228" i="1" s="1"/>
  <c r="BH228" i="1" s="1"/>
  <c r="BF228" i="1" s="1"/>
  <c r="BD228" i="1" s="1"/>
  <c r="BB228" i="1" s="1"/>
  <c r="BQ223" i="1"/>
  <c r="BP223" i="1" s="1"/>
  <c r="BY223" i="1"/>
  <c r="BX223" i="1" s="1"/>
  <c r="BS217" i="1"/>
  <c r="BU211" i="1"/>
  <c r="BT211" i="1" s="1"/>
  <c r="BC217" i="1"/>
  <c r="BY211" i="1"/>
  <c r="BX211" i="1" s="1"/>
  <c r="BE217" i="1"/>
  <c r="BK211" i="1"/>
  <c r="BJ211" i="1" s="1"/>
  <c r="BO223" i="1"/>
  <c r="BN223" i="1" s="1"/>
  <c r="BU217" i="1"/>
  <c r="CA211" i="1"/>
  <c r="BZ211" i="1" s="1"/>
  <c r="BG241" i="1"/>
  <c r="BF241" i="1" s="1"/>
  <c r="BK241" i="1"/>
  <c r="BJ241" i="1" s="1"/>
  <c r="BW241" i="1"/>
  <c r="BV241" i="1" s="1"/>
  <c r="BO241" i="1"/>
  <c r="BN241" i="1" s="1"/>
  <c r="BS229" i="1"/>
  <c r="BR229" i="1" s="1"/>
  <c r="BO229" i="1"/>
  <c r="BN229" i="1" s="1"/>
  <c r="BE229" i="1"/>
  <c r="BD229" i="1" s="1"/>
  <c r="BI241" i="1"/>
  <c r="BO235" i="1"/>
  <c r="BU229" i="1"/>
  <c r="BT229" i="1" s="1"/>
  <c r="BY241" i="1"/>
  <c r="BX241" i="1" s="1"/>
  <c r="CE235" i="1"/>
  <c r="CD235" i="1" s="1"/>
  <c r="BX234" i="1"/>
  <c r="BV234" i="1" s="1"/>
  <c r="BT234" i="1" s="1"/>
  <c r="BR234" i="1" s="1"/>
  <c r="BP234" i="1" s="1"/>
  <c r="BN234" i="1" s="1"/>
  <c r="BL234" i="1" s="1"/>
  <c r="BJ234" i="1" s="1"/>
  <c r="BH234" i="1" s="1"/>
  <c r="BZ210" i="1"/>
  <c r="BX210" i="1" s="1"/>
  <c r="BV210" i="1" s="1"/>
  <c r="BT210" i="1" s="1"/>
  <c r="BR210" i="1" s="1"/>
  <c r="BP210" i="1" s="1"/>
  <c r="BN210" i="1" s="1"/>
  <c r="BL210" i="1" s="1"/>
  <c r="BJ210" i="1" s="1"/>
  <c r="BH210" i="1" s="1"/>
  <c r="BF210" i="1" s="1"/>
  <c r="BD210" i="1" s="1"/>
  <c r="BB210" i="1" s="1"/>
  <c r="BF216" i="1"/>
  <c r="BD216" i="1" s="1"/>
  <c r="BJ222" i="1"/>
  <c r="BH222" i="1" s="1"/>
  <c r="BF222" i="1" s="1"/>
  <c r="BD222" i="1" s="1"/>
  <c r="BB222" i="1" s="1"/>
  <c r="BP233" i="1"/>
  <c r="BL240" i="1"/>
  <c r="BJ240" i="1" s="1"/>
  <c r="BH240" i="1"/>
  <c r="BF240" i="1" s="1"/>
  <c r="BD240" i="1" s="1"/>
  <c r="BB240" i="1" s="1"/>
  <c r="BV240" i="1"/>
  <c r="CB227" i="1"/>
  <c r="BZ227" i="1" s="1"/>
  <c r="BX227" i="1" s="1"/>
  <c r="BV227" i="1" s="1"/>
  <c r="BT227" i="1" s="1"/>
  <c r="BR227" i="1"/>
  <c r="BP227" i="1" s="1"/>
  <c r="BN227" i="1" s="1"/>
  <c r="BL227" i="1" s="1"/>
  <c r="BJ227" i="1" s="1"/>
  <c r="BH227" i="1" s="1"/>
  <c r="BF227" i="1" s="1"/>
  <c r="BD227" i="1" s="1"/>
  <c r="BB227" i="1" s="1"/>
  <c r="BB233" i="1"/>
  <c r="BX164" i="1" a="1"/>
  <c r="BX164" i="1" s="1"/>
  <c r="CG258" i="1" s="1"/>
  <c r="CF258" i="1" s="1"/>
  <c r="BB239" i="1"/>
  <c r="CD233" i="1"/>
  <c r="BL233" i="1"/>
  <c r="BL166" i="1" a="1"/>
  <c r="BL166" i="1" s="1"/>
  <c r="BL167" i="1" s="1" a="1"/>
  <c r="BL167" i="1" s="1"/>
  <c r="CE251" i="1"/>
  <c r="CD251" i="1" s="1"/>
  <c r="BY257" i="1"/>
  <c r="BU245" i="1"/>
  <c r="BO251" i="1"/>
  <c r="BN251" i="1" s="1"/>
  <c r="BI257" i="1"/>
  <c r="BE245" i="1"/>
  <c r="BS257" i="1"/>
  <c r="CE257" i="1"/>
  <c r="BK245" i="1"/>
  <c r="BW245" i="1"/>
  <c r="BS245" i="1"/>
  <c r="BM251" i="1"/>
  <c r="BL251" i="1" s="1"/>
  <c r="BC245" i="1"/>
  <c r="CC257" i="1"/>
  <c r="CB257" i="1" s="1"/>
  <c r="BY245" i="1"/>
  <c r="BS251" i="1"/>
  <c r="BR251" i="1" s="1"/>
  <c r="BM257" i="1"/>
  <c r="BI245" i="1"/>
  <c r="BC251" i="1"/>
  <c r="BO245" i="1"/>
  <c r="CA245" i="1"/>
  <c r="BE251" i="1"/>
  <c r="BD251" i="1" s="1"/>
  <c r="BQ251" i="1"/>
  <c r="BP251" i="1" s="1"/>
  <c r="BW257" i="1"/>
  <c r="CG245" i="1"/>
  <c r="CF245" i="1" s="1"/>
  <c r="CA251" i="1"/>
  <c r="BZ251" i="1" s="1"/>
  <c r="BU257" i="1"/>
  <c r="BK251" i="1"/>
  <c r="BJ251" i="1" s="1"/>
  <c r="BE257" i="1"/>
  <c r="BC257" i="1"/>
  <c r="CA257" i="1"/>
  <c r="BG257" i="1"/>
  <c r="CG257" i="1"/>
  <c r="CF257" i="1" s="1"/>
  <c r="CC245" i="1"/>
  <c r="BW251" i="1"/>
  <c r="BV251" i="1" s="1"/>
  <c r="BQ257" i="1"/>
  <c r="BM245" i="1"/>
  <c r="BG251" i="1"/>
  <c r="BF251" i="1" s="1"/>
  <c r="CE245" i="1"/>
  <c r="BI251" i="1"/>
  <c r="BH251" i="1" s="1"/>
  <c r="BU251" i="1"/>
  <c r="BT251" i="1" s="1"/>
  <c r="CG251" i="1"/>
  <c r="CF251" i="1" s="1"/>
  <c r="BK257" i="1"/>
  <c r="CC251" i="1"/>
  <c r="CB251" i="1" s="1"/>
  <c r="BQ245" i="1"/>
  <c r="BY251" i="1"/>
  <c r="BX251" i="1" s="1"/>
  <c r="BO257" i="1"/>
  <c r="BG245" i="1"/>
  <c r="BR168" i="1" a="1"/>
  <c r="BR168" i="1" s="1"/>
  <c r="BH233" i="1"/>
  <c r="CD201" i="1"/>
  <c r="CB201" i="1" s="1"/>
  <c r="BZ201" i="1" s="1"/>
  <c r="CG236" i="1"/>
  <c r="CF236" i="1" s="1"/>
  <c r="CG242" i="1"/>
  <c r="CF242" i="1" s="1"/>
  <c r="CE236" i="1"/>
  <c r="CD236" i="1" s="1"/>
  <c r="CC242" i="1"/>
  <c r="CC230" i="1"/>
  <c r="CB230" i="1" s="1"/>
  <c r="CA236" i="1"/>
  <c r="BY242" i="1"/>
  <c r="BY230" i="1"/>
  <c r="BX230" i="1" s="1"/>
  <c r="BW236" i="1"/>
  <c r="BU242" i="1"/>
  <c r="BU230" i="1"/>
  <c r="BS236" i="1"/>
  <c r="BQ242" i="1"/>
  <c r="BQ230" i="1"/>
  <c r="BO236" i="1"/>
  <c r="BM242" i="1"/>
  <c r="BM230" i="1"/>
  <c r="BK236" i="1"/>
  <c r="BI242" i="1"/>
  <c r="BI230" i="1"/>
  <c r="BG236" i="1"/>
  <c r="BE242" i="1"/>
  <c r="BE230" i="1"/>
  <c r="CE242" i="1"/>
  <c r="CD242" i="1" s="1"/>
  <c r="CE230" i="1"/>
  <c r="CC236" i="1"/>
  <c r="CA242" i="1"/>
  <c r="BZ242" i="1" s="1"/>
  <c r="CA230" i="1"/>
  <c r="BY236" i="1"/>
  <c r="BW242" i="1"/>
  <c r="BW230" i="1"/>
  <c r="BU236" i="1"/>
  <c r="BS242" i="1"/>
  <c r="BS230" i="1"/>
  <c r="BQ236" i="1"/>
  <c r="BO242" i="1"/>
  <c r="BO230" i="1"/>
  <c r="BM236" i="1"/>
  <c r="BK242" i="1"/>
  <c r="BK230" i="1"/>
  <c r="BI236" i="1"/>
  <c r="BG242" i="1"/>
  <c r="BG230" i="1"/>
  <c r="BE236" i="1"/>
  <c r="BC242" i="1"/>
  <c r="CG230" i="1"/>
  <c r="CF230" i="1" s="1"/>
  <c r="BC236" i="1"/>
  <c r="BC230" i="1"/>
  <c r="BB230" i="1" s="1"/>
  <c r="CD195" i="1"/>
  <c r="CB195" i="1" s="1"/>
  <c r="BZ195" i="1" s="1"/>
  <c r="BX201" i="1"/>
  <c r="BV201" i="1" s="1"/>
  <c r="BT201" i="1" s="1"/>
  <c r="BR201" i="1" s="1"/>
  <c r="BP201" i="1" s="1"/>
  <c r="BN201" i="1" s="1"/>
  <c r="BL201" i="1" s="1"/>
  <c r="BJ201" i="1" s="1"/>
  <c r="BH201" i="1" s="1"/>
  <c r="BF201" i="1" s="1"/>
  <c r="BD201" i="1" s="1"/>
  <c r="BB201" i="1" s="1"/>
  <c r="BV195" i="1"/>
  <c r="BT195" i="1" s="1"/>
  <c r="CG202" i="1"/>
  <c r="CF202" i="1" s="1"/>
  <c r="CE196" i="1"/>
  <c r="CD196" i="1" s="1"/>
  <c r="CC208" i="1"/>
  <c r="BY202" i="1"/>
  <c r="BY196" i="1"/>
  <c r="BS208" i="1"/>
  <c r="BS202" i="1"/>
  <c r="BO196" i="1"/>
  <c r="BM208" i="1"/>
  <c r="BM196" i="1"/>
  <c r="BK202" i="1"/>
  <c r="BI208" i="1"/>
  <c r="BI196" i="1"/>
  <c r="BG202" i="1"/>
  <c r="BE208" i="1"/>
  <c r="BE196" i="1"/>
  <c r="BC202" i="1"/>
  <c r="CC202" i="1"/>
  <c r="CC196" i="1"/>
  <c r="BW208" i="1"/>
  <c r="BW202" i="1"/>
  <c r="BS196" i="1"/>
  <c r="BQ208" i="1"/>
  <c r="CG208" i="1"/>
  <c r="CF208" i="1" s="1"/>
  <c r="CA202" i="1"/>
  <c r="BW196" i="1"/>
  <c r="BQ196" i="1"/>
  <c r="BM202" i="1"/>
  <c r="BK196" i="1"/>
  <c r="BG208" i="1"/>
  <c r="BC208" i="1"/>
  <c r="CE208" i="1"/>
  <c r="CD208" i="1" s="1"/>
  <c r="BY208" i="1"/>
  <c r="BU202" i="1"/>
  <c r="BO202" i="1"/>
  <c r="BC196" i="1"/>
  <c r="CA208" i="1"/>
  <c r="BU208" i="1"/>
  <c r="BK208" i="1"/>
  <c r="CE202" i="1"/>
  <c r="BU196" i="1"/>
  <c r="BO208" i="1"/>
  <c r="BE202" i="1"/>
  <c r="CG196" i="1"/>
  <c r="CF196" i="1" s="1"/>
  <c r="BQ202" i="1"/>
  <c r="BI202" i="1"/>
  <c r="BG196" i="1"/>
  <c r="CA196" i="1"/>
  <c r="BZ196" i="1" s="1"/>
  <c r="BR195" i="1"/>
  <c r="BP195" i="1" s="1"/>
  <c r="BN195" i="1" s="1"/>
  <c r="BL195" i="1" s="1"/>
  <c r="BJ195" i="1" s="1"/>
  <c r="BH195" i="1" s="1"/>
  <c r="BF195" i="1" s="1"/>
  <c r="BD195" i="1" s="1"/>
  <c r="BB195" i="1" s="1"/>
  <c r="CD207" i="1"/>
  <c r="CB207" i="1" s="1"/>
  <c r="BZ207" i="1" s="1"/>
  <c r="BX207" i="1" s="1"/>
  <c r="BV207" i="1" s="1"/>
  <c r="BT207" i="1" s="1"/>
  <c r="BR207" i="1" s="1"/>
  <c r="BP207" i="1" s="1"/>
  <c r="BN207" i="1" s="1"/>
  <c r="BL207" i="1" s="1"/>
  <c r="BJ207" i="1" s="1"/>
  <c r="BH207" i="1" s="1"/>
  <c r="BF207" i="1" s="1"/>
  <c r="BD207" i="1" s="1"/>
  <c r="BB207" i="1" s="1"/>
  <c r="BX178" i="1"/>
  <c r="CD183" i="1"/>
  <c r="AT183" i="1" s="1"/>
  <c r="BJ189" i="1"/>
  <c r="BH189" i="1" s="1"/>
  <c r="BF189" i="1" s="1"/>
  <c r="BD189" i="1" s="1"/>
  <c r="BF184" i="1"/>
  <c r="BD184" i="1" s="1"/>
  <c r="CB178" i="1"/>
  <c r="BV178" i="1"/>
  <c r="BT178" i="1" s="1"/>
  <c r="BR178" i="1" s="1"/>
  <c r="BP178" i="1"/>
  <c r="BN178" i="1" s="1"/>
  <c r="CD190" i="1"/>
  <c r="CB190" i="1" s="1"/>
  <c r="BZ190" i="1" s="1"/>
  <c r="BX190" i="1" s="1"/>
  <c r="BV190" i="1" s="1"/>
  <c r="BT190" i="1" s="1"/>
  <c r="BR190" i="1" s="1"/>
  <c r="BP190" i="1" s="1"/>
  <c r="BN190" i="1" s="1"/>
  <c r="CD177" i="1"/>
  <c r="CB177" i="1" s="1"/>
  <c r="BZ177" i="1" s="1"/>
  <c r="BX177" i="1" s="1"/>
  <c r="BV177" i="1" s="1"/>
  <c r="BT177" i="1" s="1"/>
  <c r="BR177" i="1" s="1"/>
  <c r="BP177" i="1" s="1"/>
  <c r="BN177" i="1" s="1"/>
  <c r="BF178" i="1"/>
  <c r="BD178" i="1" s="1"/>
  <c r="BJ190" i="1"/>
  <c r="BJ178" i="1"/>
  <c r="BJ177" i="1"/>
  <c r="BH177" i="1" s="1"/>
  <c r="BF177" i="1" s="1"/>
  <c r="BD177" i="1" s="1"/>
  <c r="CD189" i="1"/>
  <c r="CB189" i="1" s="1"/>
  <c r="BZ189" i="1" s="1"/>
  <c r="BX189" i="1" s="1"/>
  <c r="BV189" i="1" s="1"/>
  <c r="BT189" i="1" s="1"/>
  <c r="BR189" i="1" s="1"/>
  <c r="BP189" i="1" s="1"/>
  <c r="BN189" i="1" s="1"/>
  <c r="BJ184" i="1"/>
  <c r="BZ184" i="1"/>
  <c r="BX184" i="1" s="1"/>
  <c r="BV184" i="1" s="1"/>
  <c r="BT184" i="1" s="1"/>
  <c r="BR184" i="1" s="1"/>
  <c r="BP184" i="1" s="1"/>
  <c r="BN184" i="1" s="1"/>
  <c r="BF190" i="1"/>
  <c r="BD190" i="1" s="1"/>
  <c r="AT234" i="1" l="1"/>
  <c r="AV239" i="1"/>
  <c r="AT239" i="1"/>
  <c r="AV233" i="1"/>
  <c r="AT233" i="1"/>
  <c r="AT240" i="1"/>
  <c r="AV240" i="1"/>
  <c r="AV227" i="1"/>
  <c r="AT227" i="1"/>
  <c r="AV234" i="1"/>
  <c r="AT228" i="1"/>
  <c r="AV228" i="1"/>
  <c r="AT216" i="1"/>
  <c r="AV222" i="1"/>
  <c r="AT222" i="1"/>
  <c r="AV216" i="1"/>
  <c r="AV211" i="1"/>
  <c r="AT211" i="1"/>
  <c r="AT210" i="1"/>
  <c r="AV210" i="1"/>
  <c r="AV223" i="1"/>
  <c r="AT223" i="1"/>
  <c r="AV207" i="1"/>
  <c r="AT207" i="1"/>
  <c r="AV195" i="1"/>
  <c r="AT195" i="1"/>
  <c r="AV201" i="1"/>
  <c r="AT201" i="1"/>
  <c r="AT190" i="1"/>
  <c r="AT177" i="1"/>
  <c r="AW177" i="1" s="1"/>
  <c r="AX177" i="1" s="1"/>
  <c r="AT184" i="1"/>
  <c r="AV189" i="1"/>
  <c r="AT178" i="1"/>
  <c r="AV190" i="1"/>
  <c r="AT189" i="1"/>
  <c r="AV178" i="1"/>
  <c r="AV184" i="1"/>
  <c r="AV183" i="1"/>
  <c r="AV177" i="1"/>
  <c r="DM148" i="1"/>
  <c r="CB242" i="1"/>
  <c r="AW176" i="1"/>
  <c r="AX176" i="1" s="1"/>
  <c r="AS176" i="1"/>
  <c r="DM152" i="1"/>
  <c r="BX242" i="1"/>
  <c r="BS252" i="1"/>
  <c r="CB217" i="1"/>
  <c r="BG258" i="1"/>
  <c r="CC252" i="1"/>
  <c r="CB252" i="1" s="1"/>
  <c r="BI212" i="1"/>
  <c r="BB229" i="1"/>
  <c r="BZ235" i="1"/>
  <c r="BX235" i="1" s="1"/>
  <c r="BV235" i="1" s="1"/>
  <c r="BT235" i="1" s="1"/>
  <c r="BR235" i="1" s="1"/>
  <c r="BP235" i="1" s="1"/>
  <c r="BZ217" i="1"/>
  <c r="BX217" i="1" s="1"/>
  <c r="BV217" i="1" s="1"/>
  <c r="BT217" i="1"/>
  <c r="BR217" i="1" s="1"/>
  <c r="BP217" i="1" s="1"/>
  <c r="BN217" i="1" s="1"/>
  <c r="BL217" i="1" s="1"/>
  <c r="BJ217" i="1" s="1"/>
  <c r="BH217" i="1" s="1"/>
  <c r="BF217" i="1" s="1"/>
  <c r="BD217" i="1" s="1"/>
  <c r="BB217" i="1" s="1"/>
  <c r="BM252" i="1"/>
  <c r="BL252" i="1" s="1"/>
  <c r="BC252" i="1"/>
  <c r="BY246" i="1"/>
  <c r="BS246" i="1"/>
  <c r="BI246" i="1"/>
  <c r="CC258" i="1"/>
  <c r="BC246" i="1"/>
  <c r="BB246" i="1" s="1"/>
  <c r="BW258" i="1"/>
  <c r="BM258" i="1"/>
  <c r="BN235" i="1"/>
  <c r="BL235" i="1" s="1"/>
  <c r="BJ235" i="1" s="1"/>
  <c r="BH235" i="1" s="1"/>
  <c r="BF235" i="1" s="1"/>
  <c r="BD235" i="1" s="1"/>
  <c r="BB235" i="1" s="1"/>
  <c r="BH241" i="1"/>
  <c r="AV241" i="1" s="1"/>
  <c r="BH229" i="1"/>
  <c r="CE218" i="1"/>
  <c r="CD218" i="1" s="1"/>
  <c r="BU218" i="1"/>
  <c r="BU224" i="1"/>
  <c r="BT224" i="1" s="1"/>
  <c r="BE218" i="1"/>
  <c r="CA212" i="1"/>
  <c r="BZ212" i="1" s="1"/>
  <c r="BI224" i="1"/>
  <c r="BK212" i="1"/>
  <c r="CE224" i="1"/>
  <c r="CD224" i="1" s="1"/>
  <c r="BM224" i="1"/>
  <c r="BU212" i="1"/>
  <c r="BT212" i="1" s="1"/>
  <c r="BO224" i="1"/>
  <c r="BC258" i="1"/>
  <c r="BI252" i="1"/>
  <c r="BO246" i="1"/>
  <c r="BS258" i="1"/>
  <c r="BY252" i="1"/>
  <c r="CE246" i="1"/>
  <c r="CD246" i="1" s="1"/>
  <c r="BE246" i="1"/>
  <c r="BI258" i="1"/>
  <c r="BO252" i="1"/>
  <c r="BN252" i="1" s="1"/>
  <c r="BU246" i="1"/>
  <c r="BY258" i="1"/>
  <c r="CE252" i="1"/>
  <c r="CD252" i="1" s="1"/>
  <c r="BE252" i="1"/>
  <c r="BK246" i="1"/>
  <c r="BO258" i="1"/>
  <c r="BU252" i="1"/>
  <c r="CA246" i="1"/>
  <c r="CE258" i="1"/>
  <c r="CD258" i="1" s="1"/>
  <c r="BE258" i="1"/>
  <c r="BK252" i="1"/>
  <c r="BJ252" i="1" s="1"/>
  <c r="BQ246" i="1"/>
  <c r="BU258" i="1"/>
  <c r="CA252" i="1"/>
  <c r="BZ252" i="1" s="1"/>
  <c r="CG246" i="1"/>
  <c r="CF246" i="1" s="1"/>
  <c r="BG246" i="1"/>
  <c r="BK258" i="1"/>
  <c r="BQ252" i="1"/>
  <c r="BP252" i="1" s="1"/>
  <c r="BW246" i="1"/>
  <c r="CA258" i="1"/>
  <c r="BZ258" i="1" s="1"/>
  <c r="CG252" i="1"/>
  <c r="CF252" i="1" s="1"/>
  <c r="BG252" i="1"/>
  <c r="BM246" i="1"/>
  <c r="BQ258" i="1"/>
  <c r="BW252" i="1"/>
  <c r="CC246" i="1"/>
  <c r="CB246" i="1" s="1"/>
  <c r="BE224" i="1"/>
  <c r="BS218" i="1"/>
  <c r="CG212" i="1"/>
  <c r="CF212" i="1" s="1"/>
  <c r="BM212" i="1"/>
  <c r="BW218" i="1"/>
  <c r="CG224" i="1"/>
  <c r="CF224" i="1" s="1"/>
  <c r="BG212" i="1"/>
  <c r="BK224" i="1"/>
  <c r="BQ218" i="1"/>
  <c r="BW212" i="1"/>
  <c r="BV212" i="1" s="1"/>
  <c r="CA224" i="1"/>
  <c r="BZ224" i="1" s="1"/>
  <c r="CG218" i="1"/>
  <c r="CF218" i="1" s="1"/>
  <c r="BC218" i="1"/>
  <c r="CA218" i="1"/>
  <c r="CC224" i="1"/>
  <c r="CB224" i="1" s="1"/>
  <c r="BE212" i="1"/>
  <c r="BO218" i="1"/>
  <c r="BY224" i="1"/>
  <c r="BX224" i="1" s="1"/>
  <c r="BC212" i="1"/>
  <c r="BB212" i="1" s="1"/>
  <c r="BG224" i="1"/>
  <c r="BM218" i="1"/>
  <c r="BS212" i="1"/>
  <c r="BR212" i="1" s="1"/>
  <c r="BW224" i="1"/>
  <c r="CC218" i="1"/>
  <c r="CB218" i="1" s="1"/>
  <c r="BY212" i="1"/>
  <c r="BX212" i="1" s="1"/>
  <c r="BQ212" i="1"/>
  <c r="BP212" i="1" s="1"/>
  <c r="BK218" i="1"/>
  <c r="BG218" i="1"/>
  <c r="BQ224" i="1"/>
  <c r="CC212" i="1"/>
  <c r="CB212" i="1" s="1"/>
  <c r="BC224" i="1"/>
  <c r="BI218" i="1"/>
  <c r="BO212" i="1"/>
  <c r="BS224" i="1"/>
  <c r="BR224" i="1" s="1"/>
  <c r="BY218" i="1"/>
  <c r="BX218" i="1" s="1"/>
  <c r="CE212" i="1"/>
  <c r="CD212" i="1" s="1"/>
  <c r="CD257" i="1"/>
  <c r="BB251" i="1"/>
  <c r="BZ257" i="1"/>
  <c r="BX257" i="1" s="1"/>
  <c r="BV257" i="1" s="1"/>
  <c r="BT257" i="1" s="1"/>
  <c r="BR257" i="1" s="1"/>
  <c r="BP257" i="1" s="1"/>
  <c r="BN257" i="1" s="1"/>
  <c r="BL257" i="1" s="1"/>
  <c r="BJ257" i="1" s="1"/>
  <c r="BH257" i="1" s="1"/>
  <c r="BF257" i="1" s="1"/>
  <c r="BD257" i="1" s="1"/>
  <c r="BB257" i="1" s="1"/>
  <c r="BX165" i="1" a="1"/>
  <c r="BX165" i="1" s="1"/>
  <c r="BX166" i="1" s="1" a="1"/>
  <c r="BX166" i="1" s="1"/>
  <c r="CD245" i="1"/>
  <c r="CB245" i="1" s="1"/>
  <c r="BZ245" i="1" s="1"/>
  <c r="BX245" i="1" s="1"/>
  <c r="BV245" i="1" s="1"/>
  <c r="BT245" i="1" s="1"/>
  <c r="BR245" i="1" s="1"/>
  <c r="BP245" i="1" s="1"/>
  <c r="BN245" i="1" s="1"/>
  <c r="BL245" i="1" s="1"/>
  <c r="BJ245" i="1" s="1"/>
  <c r="BH245" i="1" s="1"/>
  <c r="BF245" i="1" s="1"/>
  <c r="BD245" i="1" s="1"/>
  <c r="BB245" i="1" s="1"/>
  <c r="BL168" i="1" a="1"/>
  <c r="BL168" i="1" s="1"/>
  <c r="DM147" i="1"/>
  <c r="DM151" i="1"/>
  <c r="DM149" i="1"/>
  <c r="CD230" i="1"/>
  <c r="BX196" i="1"/>
  <c r="BV230" i="1"/>
  <c r="BT230" i="1" s="1"/>
  <c r="BR230" i="1" s="1"/>
  <c r="BP230" i="1" s="1"/>
  <c r="BN230" i="1" s="1"/>
  <c r="BL230" i="1" s="1"/>
  <c r="BV242" i="1"/>
  <c r="BT242" i="1" s="1"/>
  <c r="BR242" i="1" s="1"/>
  <c r="BP242" i="1" s="1"/>
  <c r="CB236" i="1"/>
  <c r="BZ236" i="1" s="1"/>
  <c r="BX236" i="1" s="1"/>
  <c r="BV236" i="1" s="1"/>
  <c r="BJ230" i="1"/>
  <c r="BH230" i="1" s="1"/>
  <c r="BF230" i="1" s="1"/>
  <c r="BD230" i="1" s="1"/>
  <c r="BN242" i="1"/>
  <c r="BL242" i="1" s="1"/>
  <c r="BJ242" i="1" s="1"/>
  <c r="BH242" i="1" s="1"/>
  <c r="BF242" i="1" s="1"/>
  <c r="BD242" i="1" s="1"/>
  <c r="BB242" i="1" s="1"/>
  <c r="BT236" i="1"/>
  <c r="BR236" i="1" s="1"/>
  <c r="BP236" i="1" s="1"/>
  <c r="BN236" i="1" s="1"/>
  <c r="BL236" i="1" s="1"/>
  <c r="BJ236" i="1" s="1"/>
  <c r="BH236" i="1" s="1"/>
  <c r="BF236" i="1" s="1"/>
  <c r="BD236" i="1" s="1"/>
  <c r="BB236" i="1" s="1"/>
  <c r="CG237" i="1"/>
  <c r="CF237" i="1" s="1"/>
  <c r="CG243" i="1"/>
  <c r="CF243" i="1" s="1"/>
  <c r="CG231" i="1"/>
  <c r="CF231" i="1" s="1"/>
  <c r="CE243" i="1"/>
  <c r="CD243" i="1" s="1"/>
  <c r="CE231" i="1"/>
  <c r="CD231" i="1" s="1"/>
  <c r="CC237" i="1"/>
  <c r="CB237" i="1" s="1"/>
  <c r="CA243" i="1"/>
  <c r="CA231" i="1"/>
  <c r="BZ231" i="1" s="1"/>
  <c r="BY237" i="1"/>
  <c r="BW243" i="1"/>
  <c r="BW231" i="1"/>
  <c r="BU237" i="1"/>
  <c r="BS243" i="1"/>
  <c r="BS231" i="1"/>
  <c r="BQ237" i="1"/>
  <c r="BO243" i="1"/>
  <c r="BO231" i="1"/>
  <c r="BM237" i="1"/>
  <c r="BK243" i="1"/>
  <c r="BK231" i="1"/>
  <c r="BI237" i="1"/>
  <c r="BG243" i="1"/>
  <c r="BG231" i="1"/>
  <c r="BE237" i="1"/>
  <c r="BC243" i="1"/>
  <c r="CC231" i="1"/>
  <c r="BW237" i="1"/>
  <c r="BV237" i="1" s="1"/>
  <c r="BQ243" i="1"/>
  <c r="BM231" i="1"/>
  <c r="BG237" i="1"/>
  <c r="BF237" i="1" s="1"/>
  <c r="BC237" i="1"/>
  <c r="CA237" i="1"/>
  <c r="BZ237" i="1" s="1"/>
  <c r="BU243" i="1"/>
  <c r="BK237" i="1"/>
  <c r="BJ237" i="1" s="1"/>
  <c r="BE243" i="1"/>
  <c r="CC243" i="1"/>
  <c r="BY231" i="1"/>
  <c r="BS237" i="1"/>
  <c r="BR237" i="1" s="1"/>
  <c r="BM243" i="1"/>
  <c r="BI231" i="1"/>
  <c r="CE237" i="1"/>
  <c r="CD237" i="1" s="1"/>
  <c r="BY243" i="1"/>
  <c r="BU231" i="1"/>
  <c r="BO237" i="1"/>
  <c r="BN237" i="1" s="1"/>
  <c r="BI243" i="1"/>
  <c r="BE231" i="1"/>
  <c r="BC231" i="1"/>
  <c r="BB231" i="1" s="1"/>
  <c r="BQ231" i="1"/>
  <c r="BZ230" i="1"/>
  <c r="CB196" i="1"/>
  <c r="CB208" i="1"/>
  <c r="BZ208" i="1" s="1"/>
  <c r="BX208" i="1" s="1"/>
  <c r="BV208" i="1" s="1"/>
  <c r="CG225" i="1"/>
  <c r="CF225" i="1" s="1"/>
  <c r="CG213" i="1"/>
  <c r="CF213" i="1" s="1"/>
  <c r="CE219" i="1"/>
  <c r="CD219" i="1" s="1"/>
  <c r="CC225" i="1"/>
  <c r="CC213" i="1"/>
  <c r="CA219" i="1"/>
  <c r="BZ219" i="1" s="1"/>
  <c r="BY225" i="1"/>
  <c r="BY213" i="1"/>
  <c r="BW219" i="1"/>
  <c r="BV219" i="1" s="1"/>
  <c r="BU225" i="1"/>
  <c r="BU213" i="1"/>
  <c r="BS219" i="1"/>
  <c r="BR219" i="1" s="1"/>
  <c r="BQ225" i="1"/>
  <c r="BQ213" i="1"/>
  <c r="BO219" i="1"/>
  <c r="BN219" i="1" s="1"/>
  <c r="BM225" i="1"/>
  <c r="BM213" i="1"/>
  <c r="BK219" i="1"/>
  <c r="BJ219" i="1" s="1"/>
  <c r="BI225" i="1"/>
  <c r="BI213" i="1"/>
  <c r="BG219" i="1"/>
  <c r="BF219" i="1" s="1"/>
  <c r="BE225" i="1"/>
  <c r="BE213" i="1"/>
  <c r="BC219" i="1"/>
  <c r="CA225" i="1"/>
  <c r="CA213" i="1"/>
  <c r="BZ213" i="1" s="1"/>
  <c r="BQ219" i="1"/>
  <c r="BO225" i="1"/>
  <c r="BG213" i="1"/>
  <c r="BE219" i="1"/>
  <c r="BY219" i="1"/>
  <c r="BW225" i="1"/>
  <c r="BO213" i="1"/>
  <c r="BM219" i="1"/>
  <c r="BC225" i="1"/>
  <c r="BC213" i="1"/>
  <c r="BB213" i="1" s="1"/>
  <c r="CG219" i="1"/>
  <c r="CF219" i="1" s="1"/>
  <c r="BU219" i="1"/>
  <c r="BK225" i="1"/>
  <c r="CE225" i="1"/>
  <c r="CD225" i="1" s="1"/>
  <c r="CC219" i="1"/>
  <c r="CB219" i="1" s="1"/>
  <c r="BG225" i="1"/>
  <c r="CE213" i="1"/>
  <c r="CD213" i="1" s="1"/>
  <c r="BS213" i="1"/>
  <c r="BI219" i="1"/>
  <c r="BW213" i="1"/>
  <c r="BK213" i="1"/>
  <c r="BS225" i="1"/>
  <c r="CD202" i="1"/>
  <c r="CB202" i="1" s="1"/>
  <c r="BZ202" i="1" s="1"/>
  <c r="BX202" i="1" s="1"/>
  <c r="BV202" i="1" s="1"/>
  <c r="BT202" i="1" s="1"/>
  <c r="BR202" i="1" s="1"/>
  <c r="BP202" i="1" s="1"/>
  <c r="BN202" i="1" s="1"/>
  <c r="BL202" i="1" s="1"/>
  <c r="BJ202" i="1" s="1"/>
  <c r="BH202" i="1" s="1"/>
  <c r="BF202" i="1" s="1"/>
  <c r="BD202" i="1" s="1"/>
  <c r="BB202" i="1" s="1"/>
  <c r="BV196" i="1"/>
  <c r="BT196" i="1" s="1"/>
  <c r="BR196" i="1" s="1"/>
  <c r="BP196" i="1" s="1"/>
  <c r="BN196" i="1" s="1"/>
  <c r="BL196" i="1" s="1"/>
  <c r="BJ196" i="1" s="1"/>
  <c r="BH196" i="1" s="1"/>
  <c r="BF196" i="1" s="1"/>
  <c r="BD196" i="1" s="1"/>
  <c r="BB196" i="1" s="1"/>
  <c r="BT208" i="1"/>
  <c r="BR208" i="1" s="1"/>
  <c r="BP208" i="1" s="1"/>
  <c r="BN208" i="1" s="1"/>
  <c r="BL208" i="1" s="1"/>
  <c r="BJ208" i="1" s="1"/>
  <c r="BH208" i="1" s="1"/>
  <c r="BF208" i="1" s="1"/>
  <c r="BD208" i="1" s="1"/>
  <c r="BB208" i="1" s="1"/>
  <c r="AV257" i="1" l="1"/>
  <c r="AT257" i="1"/>
  <c r="AV251" i="1"/>
  <c r="AT251" i="1"/>
  <c r="AV245" i="1"/>
  <c r="AT245" i="1"/>
  <c r="AT230" i="1"/>
  <c r="AV235" i="1"/>
  <c r="AT235" i="1"/>
  <c r="AV230" i="1"/>
  <c r="AT242" i="1"/>
  <c r="AV242" i="1"/>
  <c r="AV229" i="1"/>
  <c r="AT229" i="1"/>
  <c r="AT241" i="1"/>
  <c r="AT236" i="1"/>
  <c r="AV236" i="1"/>
  <c r="AT217" i="1"/>
  <c r="AV217" i="1"/>
  <c r="AT208" i="1"/>
  <c r="AV208" i="1"/>
  <c r="AV196" i="1"/>
  <c r="AT196" i="1"/>
  <c r="AW201" i="1" s="1"/>
  <c r="AV202" i="1"/>
  <c r="AT202" i="1"/>
  <c r="AW181" i="1"/>
  <c r="AX181" i="1" s="1"/>
  <c r="CG253" i="1"/>
  <c r="CF253" i="1" s="1"/>
  <c r="CB225" i="1"/>
  <c r="AW178" i="1"/>
  <c r="AX178" i="1" s="1"/>
  <c r="AS177" i="1"/>
  <c r="AW179" i="1"/>
  <c r="AX179" i="1" s="1"/>
  <c r="AS182" i="1"/>
  <c r="AW187" i="1"/>
  <c r="AX187" i="1" s="1"/>
  <c r="AW180" i="1"/>
  <c r="AX180" i="1" s="1"/>
  <c r="AW182" i="1"/>
  <c r="AX182" i="1" s="1"/>
  <c r="AS179" i="1"/>
  <c r="AS178" i="1"/>
  <c r="AS181" i="1"/>
  <c r="AS180" i="1"/>
  <c r="AW191" i="1"/>
  <c r="AX191" i="1" s="1"/>
  <c r="AW188" i="1"/>
  <c r="AX188" i="1" s="1"/>
  <c r="AW194" i="1"/>
  <c r="AX194" i="1" s="1"/>
  <c r="AW192" i="1"/>
  <c r="AX192" i="1" s="1"/>
  <c r="AW184" i="1"/>
  <c r="AX184" i="1" s="1"/>
  <c r="AS184" i="1"/>
  <c r="AW186" i="1"/>
  <c r="AX186" i="1" s="1"/>
  <c r="AS195" i="1"/>
  <c r="AS191" i="1"/>
  <c r="AW193" i="1"/>
  <c r="AX193" i="1" s="1"/>
  <c r="AS185" i="1"/>
  <c r="AW190" i="1"/>
  <c r="AX190" i="1" s="1"/>
  <c r="AS190" i="1"/>
  <c r="AW189" i="1"/>
  <c r="AX189" i="1" s="1"/>
  <c r="AS189" i="1"/>
  <c r="AS192" i="1"/>
  <c r="AW195" i="1"/>
  <c r="AX195" i="1" s="1"/>
  <c r="AS186" i="1"/>
  <c r="AS194" i="1"/>
  <c r="AS187" i="1"/>
  <c r="AS193" i="1"/>
  <c r="AW185" i="1"/>
  <c r="AX185" i="1" s="1"/>
  <c r="AS188" i="1"/>
  <c r="AW183" i="1"/>
  <c r="AX183" i="1" s="1"/>
  <c r="AS183" i="1"/>
  <c r="BQ253" i="1"/>
  <c r="BQ247" i="1"/>
  <c r="BP247" i="1" s="1"/>
  <c r="BS253" i="1"/>
  <c r="BM247" i="1"/>
  <c r="BL247" i="1" s="1"/>
  <c r="BK259" i="1"/>
  <c r="BJ259" i="1" s="1"/>
  <c r="BI259" i="1"/>
  <c r="BH259" i="1" s="1"/>
  <c r="CG259" i="1"/>
  <c r="CF259" i="1" s="1"/>
  <c r="BW247" i="1"/>
  <c r="BV247" i="1" s="1"/>
  <c r="CB258" i="1"/>
  <c r="CE253" i="1"/>
  <c r="CD253" i="1" s="1"/>
  <c r="BG247" i="1"/>
  <c r="BF247" i="1" s="1"/>
  <c r="CA259" i="1"/>
  <c r="BZ259" i="1" s="1"/>
  <c r="BV218" i="1"/>
  <c r="BP224" i="1"/>
  <c r="BN212" i="1"/>
  <c r="BX252" i="1"/>
  <c r="BZ246" i="1"/>
  <c r="BX246" i="1" s="1"/>
  <c r="BV246" i="1" s="1"/>
  <c r="BT218" i="1"/>
  <c r="BE259" i="1"/>
  <c r="BD259" i="1" s="1"/>
  <c r="BK253" i="1"/>
  <c r="BJ253" i="1" s="1"/>
  <c r="BO253" i="1"/>
  <c r="BN253" i="1" s="1"/>
  <c r="BC253" i="1"/>
  <c r="BB253" i="1" s="1"/>
  <c r="BY247" i="1"/>
  <c r="BX247" i="1" s="1"/>
  <c r="BQ259" i="1"/>
  <c r="BP259" i="1" s="1"/>
  <c r="BC247" i="1"/>
  <c r="BB247" i="1" s="1"/>
  <c r="BG259" i="1"/>
  <c r="BF259" i="1" s="1"/>
  <c r="BM253" i="1"/>
  <c r="BS247" i="1"/>
  <c r="BR247" i="1" s="1"/>
  <c r="BW259" i="1"/>
  <c r="BV259" i="1" s="1"/>
  <c r="CC253" i="1"/>
  <c r="CB253" i="1" s="1"/>
  <c r="CA253" i="1"/>
  <c r="BZ253" i="1" s="1"/>
  <c r="CG247" i="1"/>
  <c r="CF247" i="1" s="1"/>
  <c r="BU247" i="1"/>
  <c r="BT247" i="1" s="1"/>
  <c r="BI247" i="1"/>
  <c r="BH247" i="1" s="1"/>
  <c r="CC259" i="1"/>
  <c r="CB259" i="1" s="1"/>
  <c r="BW253" i="1"/>
  <c r="BC259" i="1"/>
  <c r="BB259" i="1" s="1"/>
  <c r="BI253" i="1"/>
  <c r="BO247" i="1"/>
  <c r="BN247" i="1" s="1"/>
  <c r="BS259" i="1"/>
  <c r="BR259" i="1" s="1"/>
  <c r="BY253" i="1"/>
  <c r="CE247" i="1"/>
  <c r="CD247" i="1" s="1"/>
  <c r="BX258" i="1"/>
  <c r="BV258" i="1" s="1"/>
  <c r="BV224" i="1"/>
  <c r="BU259" i="1"/>
  <c r="BT259" i="1" s="1"/>
  <c r="BE247" i="1"/>
  <c r="BD247" i="1" s="1"/>
  <c r="BY259" i="1"/>
  <c r="BX259" i="1" s="1"/>
  <c r="BM259" i="1"/>
  <c r="BL259" i="1" s="1"/>
  <c r="BG253" i="1"/>
  <c r="CC247" i="1"/>
  <c r="CB247" i="1" s="1"/>
  <c r="BE253" i="1"/>
  <c r="BK247" i="1"/>
  <c r="BJ247" i="1" s="1"/>
  <c r="BO259" i="1"/>
  <c r="BN259" i="1" s="1"/>
  <c r="BU253" i="1"/>
  <c r="CA247" i="1"/>
  <c r="BZ247" i="1" s="1"/>
  <c r="CE259" i="1"/>
  <c r="CD259" i="1" s="1"/>
  <c r="BN224" i="1"/>
  <c r="BL224" i="1" s="1"/>
  <c r="BT246" i="1"/>
  <c r="BR246" i="1" s="1"/>
  <c r="BP246" i="1" s="1"/>
  <c r="BN246" i="1" s="1"/>
  <c r="BL246" i="1" s="1"/>
  <c r="BJ246" i="1" s="1"/>
  <c r="BH246" i="1" s="1"/>
  <c r="BF246" i="1" s="1"/>
  <c r="BD246" i="1" s="1"/>
  <c r="BT258" i="1"/>
  <c r="BR258" i="1" s="1"/>
  <c r="BP258" i="1" s="1"/>
  <c r="BN258" i="1" s="1"/>
  <c r="BL258" i="1" s="1"/>
  <c r="BJ258" i="1" s="1"/>
  <c r="BH258" i="1" s="1"/>
  <c r="BF258" i="1" s="1"/>
  <c r="BD258" i="1" s="1"/>
  <c r="BB258" i="1" s="1"/>
  <c r="BZ218" i="1"/>
  <c r="BH252" i="1"/>
  <c r="BF252" i="1" s="1"/>
  <c r="BD252" i="1" s="1"/>
  <c r="BB252" i="1" s="1"/>
  <c r="BR218" i="1"/>
  <c r="BP218" i="1" s="1"/>
  <c r="BN218" i="1" s="1"/>
  <c r="BL218" i="1" s="1"/>
  <c r="BJ218" i="1" s="1"/>
  <c r="BV252" i="1"/>
  <c r="BT252" i="1" s="1"/>
  <c r="BR252" i="1" s="1"/>
  <c r="BH218" i="1"/>
  <c r="BF218" i="1" s="1"/>
  <c r="BD218" i="1" s="1"/>
  <c r="BB218" i="1" s="1"/>
  <c r="BJ224" i="1"/>
  <c r="BH224" i="1" s="1"/>
  <c r="BF224" i="1" s="1"/>
  <c r="BD224" i="1" s="1"/>
  <c r="BB224" i="1" s="1"/>
  <c r="BL212" i="1"/>
  <c r="BJ212" i="1" s="1"/>
  <c r="BH212" i="1" s="1"/>
  <c r="BF212" i="1" s="1"/>
  <c r="BD212" i="1" s="1"/>
  <c r="BX167" i="1" a="1"/>
  <c r="BX167" i="1" s="1"/>
  <c r="BX168" i="1" s="1" a="1"/>
  <c r="BX168" i="1" s="1"/>
  <c r="DM150" i="1"/>
  <c r="DK158" i="1" s="1" a="1"/>
  <c r="DK158" i="1" s="1"/>
  <c r="Y103" i="1" s="1"/>
  <c r="CB231" i="1"/>
  <c r="CB213" i="1"/>
  <c r="BH219" i="1"/>
  <c r="BZ225" i="1"/>
  <c r="BP237" i="1"/>
  <c r="BD237" i="1"/>
  <c r="BB237" i="1" s="1"/>
  <c r="BX213" i="1"/>
  <c r="BX219" i="1"/>
  <c r="CG254" i="1"/>
  <c r="CF254" i="1" s="1"/>
  <c r="CE260" i="1"/>
  <c r="CE248" i="1"/>
  <c r="CC254" i="1"/>
  <c r="CA260" i="1"/>
  <c r="CA248" i="1"/>
  <c r="BY254" i="1"/>
  <c r="BW260" i="1"/>
  <c r="BW248" i="1"/>
  <c r="BU254" i="1"/>
  <c r="BS260" i="1"/>
  <c r="BS248" i="1"/>
  <c r="BQ254" i="1"/>
  <c r="BO260" i="1"/>
  <c r="BO248" i="1"/>
  <c r="BM254" i="1"/>
  <c r="BK260" i="1"/>
  <c r="BK248" i="1"/>
  <c r="BI254" i="1"/>
  <c r="BG260" i="1"/>
  <c r="BG248" i="1"/>
  <c r="BE254" i="1"/>
  <c r="BC260" i="1"/>
  <c r="BB260" i="1" s="1"/>
  <c r="BC248" i="1"/>
  <c r="CG260" i="1"/>
  <c r="CF260" i="1" s="1"/>
  <c r="CG248" i="1"/>
  <c r="CF248" i="1" s="1"/>
  <c r="CE254" i="1"/>
  <c r="CD254" i="1" s="1"/>
  <c r="CC260" i="1"/>
  <c r="CB260" i="1" s="1"/>
  <c r="CC248" i="1"/>
  <c r="CB248" i="1" s="1"/>
  <c r="CA254" i="1"/>
  <c r="BZ254" i="1" s="1"/>
  <c r="BY260" i="1"/>
  <c r="BY248" i="1"/>
  <c r="BX248" i="1" s="1"/>
  <c r="BW254" i="1"/>
  <c r="BU260" i="1"/>
  <c r="BU248" i="1"/>
  <c r="BS254" i="1"/>
  <c r="BQ260" i="1"/>
  <c r="BQ248" i="1"/>
  <c r="BO254" i="1"/>
  <c r="BM260" i="1"/>
  <c r="BM248" i="1"/>
  <c r="BK254" i="1"/>
  <c r="BI260" i="1"/>
  <c r="BI248" i="1"/>
  <c r="BG254" i="1"/>
  <c r="BE260" i="1"/>
  <c r="BE248" i="1"/>
  <c r="BC254" i="1"/>
  <c r="BL237" i="1"/>
  <c r="BX237" i="1"/>
  <c r="BX231" i="1"/>
  <c r="BV231" i="1" s="1"/>
  <c r="BT231" i="1" s="1"/>
  <c r="BR231" i="1" s="1"/>
  <c r="BP231" i="1" s="1"/>
  <c r="BN231" i="1" s="1"/>
  <c r="BL231" i="1" s="1"/>
  <c r="BJ231" i="1" s="1"/>
  <c r="BH231" i="1" s="1"/>
  <c r="BF231" i="1" s="1"/>
  <c r="BD231" i="1" s="1"/>
  <c r="CB243" i="1"/>
  <c r="BZ243" i="1" s="1"/>
  <c r="BX243" i="1" s="1"/>
  <c r="BV243" i="1" s="1"/>
  <c r="BT243" i="1" s="1"/>
  <c r="BR243" i="1" s="1"/>
  <c r="BP243" i="1" s="1"/>
  <c r="BN243" i="1" s="1"/>
  <c r="BL243" i="1" s="1"/>
  <c r="BJ243" i="1" s="1"/>
  <c r="BH243" i="1" s="1"/>
  <c r="BF243" i="1" s="1"/>
  <c r="BD243" i="1" s="1"/>
  <c r="BB243" i="1" s="1"/>
  <c r="CG244" i="1"/>
  <c r="CF244" i="1" s="1"/>
  <c r="CG232" i="1"/>
  <c r="CF232" i="1" s="1"/>
  <c r="CE244" i="1"/>
  <c r="CE232" i="1"/>
  <c r="CD232" i="1" s="1"/>
  <c r="CC238" i="1"/>
  <c r="CA244" i="1"/>
  <c r="CA232" i="1"/>
  <c r="BZ232" i="1" s="1"/>
  <c r="BY238" i="1"/>
  <c r="BW244" i="1"/>
  <c r="BW232" i="1"/>
  <c r="BV232" i="1" s="1"/>
  <c r="BU238" i="1"/>
  <c r="BS244" i="1"/>
  <c r="BS232" i="1"/>
  <c r="BQ238" i="1"/>
  <c r="BO244" i="1"/>
  <c r="BO232" i="1"/>
  <c r="BM238" i="1"/>
  <c r="BK244" i="1"/>
  <c r="BK232" i="1"/>
  <c r="BI238" i="1"/>
  <c r="BG244" i="1"/>
  <c r="BG232" i="1"/>
  <c r="BE238" i="1"/>
  <c r="BC244" i="1"/>
  <c r="CG238" i="1"/>
  <c r="CF238" i="1" s="1"/>
  <c r="CE238" i="1"/>
  <c r="CD238" i="1" s="1"/>
  <c r="CC244" i="1"/>
  <c r="CC232" i="1"/>
  <c r="CA238" i="1"/>
  <c r="BY244" i="1"/>
  <c r="BY232" i="1"/>
  <c r="BW238" i="1"/>
  <c r="BU244" i="1"/>
  <c r="BU232" i="1"/>
  <c r="BS238" i="1"/>
  <c r="BQ244" i="1"/>
  <c r="BQ232" i="1"/>
  <c r="BO238" i="1"/>
  <c r="BM244" i="1"/>
  <c r="BM232" i="1"/>
  <c r="BK238" i="1"/>
  <c r="BI244" i="1"/>
  <c r="BI232" i="1"/>
  <c r="BG238" i="1"/>
  <c r="BE244" i="1"/>
  <c r="BE232" i="1"/>
  <c r="BC232" i="1"/>
  <c r="BC238" i="1"/>
  <c r="BB238" i="1" s="1"/>
  <c r="BX225" i="1"/>
  <c r="BV225" i="1" s="1"/>
  <c r="BT237" i="1"/>
  <c r="BH237" i="1"/>
  <c r="BV213" i="1"/>
  <c r="BT213" i="1" s="1"/>
  <c r="BR213" i="1" s="1"/>
  <c r="BP213" i="1" s="1"/>
  <c r="BN213" i="1" s="1"/>
  <c r="BL213" i="1" s="1"/>
  <c r="BJ213" i="1" s="1"/>
  <c r="BH213" i="1" s="1"/>
  <c r="BF213" i="1" s="1"/>
  <c r="BD213" i="1" s="1"/>
  <c r="BP219" i="1"/>
  <c r="BD219" i="1"/>
  <c r="BB219" i="1" s="1"/>
  <c r="BT219" i="1"/>
  <c r="BT225" i="1"/>
  <c r="BR225" i="1" s="1"/>
  <c r="BP225" i="1" s="1"/>
  <c r="BN225" i="1" s="1"/>
  <c r="BL225" i="1" s="1"/>
  <c r="BJ225" i="1" s="1"/>
  <c r="BH225" i="1" s="1"/>
  <c r="BF225" i="1" s="1"/>
  <c r="BD225" i="1" s="1"/>
  <c r="BB225" i="1" s="1"/>
  <c r="CG226" i="1"/>
  <c r="CF226" i="1" s="1"/>
  <c r="CG214" i="1"/>
  <c r="CF214" i="1" s="1"/>
  <c r="CE220" i="1"/>
  <c r="CD220" i="1" s="1"/>
  <c r="CC226" i="1"/>
  <c r="CC214" i="1"/>
  <c r="CA220" i="1"/>
  <c r="BY226" i="1"/>
  <c r="BY214" i="1"/>
  <c r="BW220" i="1"/>
  <c r="BU226" i="1"/>
  <c r="BU214" i="1"/>
  <c r="BS220" i="1"/>
  <c r="BQ226" i="1"/>
  <c r="BQ214" i="1"/>
  <c r="BO220" i="1"/>
  <c r="BM226" i="1"/>
  <c r="BM214" i="1"/>
  <c r="BK220" i="1"/>
  <c r="BI226" i="1"/>
  <c r="BI214" i="1"/>
  <c r="BG220" i="1"/>
  <c r="BE226" i="1"/>
  <c r="BE214" i="1"/>
  <c r="BC220" i="1"/>
  <c r="BB220" i="1" s="1"/>
  <c r="CE226" i="1"/>
  <c r="CC220" i="1"/>
  <c r="CA214" i="1"/>
  <c r="BZ214" i="1" s="1"/>
  <c r="BW226" i="1"/>
  <c r="BU220" i="1"/>
  <c r="BT220" i="1" s="1"/>
  <c r="BS214" i="1"/>
  <c r="BO226" i="1"/>
  <c r="BM220" i="1"/>
  <c r="BK214" i="1"/>
  <c r="BG226" i="1"/>
  <c r="BE220" i="1"/>
  <c r="BC214" i="1"/>
  <c r="BY220" i="1"/>
  <c r="BO214" i="1"/>
  <c r="BC226" i="1"/>
  <c r="CG220" i="1"/>
  <c r="CF220" i="1" s="1"/>
  <c r="BW214" i="1"/>
  <c r="BV214" i="1" s="1"/>
  <c r="BK226" i="1"/>
  <c r="CE214" i="1"/>
  <c r="CD214" i="1" s="1"/>
  <c r="BI220" i="1"/>
  <c r="BS226" i="1"/>
  <c r="BQ220" i="1"/>
  <c r="CA226" i="1"/>
  <c r="BG214" i="1"/>
  <c r="BL219" i="1"/>
  <c r="DI155" i="1" l="1" a="1"/>
  <c r="DI155" i="1" s="1"/>
  <c r="R100" i="1" s="1"/>
  <c r="DM157" i="1" a="1"/>
  <c r="DM157" i="1" s="1"/>
  <c r="AG102" i="1" s="1"/>
  <c r="DH156" i="1" a="1"/>
  <c r="DH156" i="1" s="1"/>
  <c r="O101" i="1" s="1"/>
  <c r="DL158" i="1" a="1"/>
  <c r="DL158" i="1" s="1"/>
  <c r="AC103" i="1" s="1"/>
  <c r="DH155" i="1" a="1"/>
  <c r="DH155" i="1" s="1"/>
  <c r="O100" i="1" s="1"/>
  <c r="DK157" i="1" a="1"/>
  <c r="DK157" i="1" s="1"/>
  <c r="Y102" i="1" s="1"/>
  <c r="DI160" i="1" a="1"/>
  <c r="DI160" i="1" s="1"/>
  <c r="R105" i="1" s="1"/>
  <c r="DH157" i="1" a="1"/>
  <c r="DH157" i="1" s="1"/>
  <c r="O102" i="1" s="1"/>
  <c r="DL159" i="1" a="1"/>
  <c r="DL159" i="1" s="1"/>
  <c r="AC104" i="1" s="1"/>
  <c r="DM155" i="1" a="1"/>
  <c r="DM155" i="1" s="1"/>
  <c r="AG100" i="1" s="1"/>
  <c r="DM159" i="1" a="1"/>
  <c r="DM159" i="1" s="1"/>
  <c r="AG104" i="1" s="1"/>
  <c r="DL156" i="1" a="1"/>
  <c r="DL156" i="1" s="1"/>
  <c r="AC101" i="1" s="1"/>
  <c r="DJ159" i="1" a="1"/>
  <c r="DJ159" i="1" s="1"/>
  <c r="U104" i="1" s="1"/>
  <c r="DK155" i="1" a="1"/>
  <c r="DK155" i="1" s="1"/>
  <c r="Y100" i="1" s="1"/>
  <c r="DI158" i="1" a="1"/>
  <c r="DI158" i="1" s="1"/>
  <c r="R103" i="1" s="1"/>
  <c r="DM160" i="1" a="1"/>
  <c r="DM160" i="1" s="1"/>
  <c r="AG105" i="1" s="1"/>
  <c r="DL157" i="1" a="1"/>
  <c r="DL157" i="1" s="1"/>
  <c r="AC102" i="1" s="1"/>
  <c r="DJ160" i="1" a="1"/>
  <c r="DJ160" i="1" s="1"/>
  <c r="U105" i="1" s="1"/>
  <c r="DK156" i="1" a="1"/>
  <c r="DK156" i="1" s="1"/>
  <c r="Y101" i="1" s="1"/>
  <c r="DK160" i="1" a="1"/>
  <c r="DK160" i="1" s="1"/>
  <c r="Y105" i="1" s="1"/>
  <c r="DJ157" i="1" a="1"/>
  <c r="DJ157" i="1" s="1"/>
  <c r="U102" i="1" s="1"/>
  <c r="DH160" i="1" a="1"/>
  <c r="DH160" i="1" s="1"/>
  <c r="O105" i="1" s="1"/>
  <c r="DI156" i="1" a="1"/>
  <c r="DI156" i="1" s="1"/>
  <c r="R101" i="1" s="1"/>
  <c r="DM158" i="1" a="1"/>
  <c r="DM158" i="1" s="1"/>
  <c r="AG103" i="1" s="1"/>
  <c r="DL155" i="1" a="1"/>
  <c r="DL155" i="1" s="1"/>
  <c r="AC100" i="1" s="1"/>
  <c r="DJ158" i="1" a="1"/>
  <c r="DJ158" i="1" s="1"/>
  <c r="U103" i="1" s="1"/>
  <c r="DI159" i="1" a="1"/>
  <c r="DI159" i="1" s="1"/>
  <c r="R104" i="1" s="1"/>
  <c r="DI157" i="1" a="1"/>
  <c r="DI157" i="1" s="1"/>
  <c r="R102" i="1" s="1"/>
  <c r="DJ155" i="1" a="1"/>
  <c r="DJ155" i="1" s="1"/>
  <c r="U100" i="1" s="1"/>
  <c r="DH158" i="1" a="1"/>
  <c r="DH158" i="1" s="1"/>
  <c r="O103" i="1" s="1"/>
  <c r="DL160" i="1" a="1"/>
  <c r="DL160" i="1" s="1"/>
  <c r="AC105" i="1" s="1"/>
  <c r="DM156" i="1" a="1"/>
  <c r="DM156" i="1" s="1"/>
  <c r="AG101" i="1" s="1"/>
  <c r="DK159" i="1" a="1"/>
  <c r="DK159" i="1" s="1"/>
  <c r="Y104" i="1" s="1"/>
  <c r="DJ156" i="1" a="1"/>
  <c r="DJ156" i="1" s="1"/>
  <c r="U101" i="1" s="1"/>
  <c r="DH159" i="1" a="1"/>
  <c r="DH159" i="1" s="1"/>
  <c r="O104" i="1" s="1"/>
  <c r="AT246" i="1"/>
  <c r="AV231" i="1"/>
  <c r="AT252" i="1"/>
  <c r="AV252" i="1"/>
  <c r="AV259" i="1"/>
  <c r="AT259" i="1"/>
  <c r="AV247" i="1"/>
  <c r="AT247" i="1"/>
  <c r="AV246" i="1"/>
  <c r="AT258" i="1"/>
  <c r="AV258" i="1"/>
  <c r="AV237" i="1"/>
  <c r="AT237" i="1"/>
  <c r="AT231" i="1"/>
  <c r="AV243" i="1"/>
  <c r="AT243" i="1"/>
  <c r="AV213" i="1"/>
  <c r="AT212" i="1"/>
  <c r="AT218" i="1"/>
  <c r="AV218" i="1"/>
  <c r="AT225" i="1"/>
  <c r="AV225" i="1"/>
  <c r="AV219" i="1"/>
  <c r="AT219" i="1"/>
  <c r="AT213" i="1"/>
  <c r="AV212" i="1"/>
  <c r="AV224" i="1"/>
  <c r="AT224" i="1"/>
  <c r="AS200" i="1"/>
  <c r="AW202" i="1"/>
  <c r="AX202" i="1" s="1"/>
  <c r="AS198" i="1"/>
  <c r="AS206" i="1"/>
  <c r="AW203" i="1"/>
  <c r="AX203" i="1" s="1"/>
  <c r="AS205" i="1"/>
  <c r="AS203" i="1"/>
  <c r="AW210" i="1"/>
  <c r="AX210" i="1" s="1"/>
  <c r="AS202" i="1"/>
  <c r="AS196" i="1"/>
  <c r="AW206" i="1"/>
  <c r="AX206" i="1" s="1"/>
  <c r="AS209" i="1"/>
  <c r="AS199" i="1"/>
  <c r="AW204" i="1"/>
  <c r="AX204" i="1" s="1"/>
  <c r="AS197" i="1"/>
  <c r="AW207" i="1"/>
  <c r="AX207" i="1" s="1"/>
  <c r="AW205" i="1"/>
  <c r="AX205" i="1" s="1"/>
  <c r="AS204" i="1"/>
  <c r="AS207" i="1"/>
  <c r="AW196" i="1"/>
  <c r="AX196" i="1" s="1"/>
  <c r="AW209" i="1"/>
  <c r="AX209" i="1" s="1"/>
  <c r="AS211" i="1"/>
  <c r="AW198" i="1"/>
  <c r="AX198" i="1" s="1"/>
  <c r="AW197" i="1"/>
  <c r="AX197" i="1" s="1"/>
  <c r="AS210" i="1"/>
  <c r="AW211" i="1"/>
  <c r="AX211" i="1" s="1"/>
  <c r="AS208" i="1"/>
  <c r="AW208" i="1"/>
  <c r="AX208" i="1" s="1"/>
  <c r="AW200" i="1"/>
  <c r="AX200" i="1" s="1"/>
  <c r="AW199" i="1"/>
  <c r="AX199" i="1" s="1"/>
  <c r="AS201" i="1"/>
  <c r="AX201" i="1"/>
  <c r="BL253" i="1"/>
  <c r="BH253" i="1"/>
  <c r="BF253" i="1" s="1"/>
  <c r="BD253" i="1"/>
  <c r="BX253" i="1"/>
  <c r="BV253" i="1" s="1"/>
  <c r="BT253" i="1" s="1"/>
  <c r="BR253" i="1" s="1"/>
  <c r="BP253" i="1" s="1"/>
  <c r="CJ271" i="1"/>
  <c r="AT271" i="1" s="1"/>
  <c r="CI268" i="1"/>
  <c r="AT268" i="1" s="1"/>
  <c r="CI266" i="1"/>
  <c r="AT266" i="1" s="1"/>
  <c r="CI267" i="1"/>
  <c r="AT267" i="1" s="1"/>
  <c r="CH265" i="1"/>
  <c r="CJ270" i="1"/>
  <c r="AT270" i="1" s="1"/>
  <c r="CJ269" i="1"/>
  <c r="AT269" i="1" s="1"/>
  <c r="CH264" i="1"/>
  <c r="BZ248" i="1"/>
  <c r="BV248" i="1"/>
  <c r="BZ260" i="1"/>
  <c r="BX254" i="1"/>
  <c r="CD248" i="1"/>
  <c r="CD260" i="1"/>
  <c r="CB232" i="1"/>
  <c r="BT248" i="1"/>
  <c r="BR248" i="1" s="1"/>
  <c r="BP248" i="1" s="1"/>
  <c r="BN248" i="1" s="1"/>
  <c r="BL248" i="1" s="1"/>
  <c r="BJ248" i="1" s="1"/>
  <c r="BH248" i="1" s="1"/>
  <c r="BF248" i="1" s="1"/>
  <c r="BD248" i="1" s="1"/>
  <c r="BB248" i="1" s="1"/>
  <c r="BX260" i="1"/>
  <c r="BV260" i="1" s="1"/>
  <c r="BT260" i="1" s="1"/>
  <c r="BR260" i="1" s="1"/>
  <c r="BP260" i="1" s="1"/>
  <c r="BN260" i="1" s="1"/>
  <c r="BL260" i="1" s="1"/>
  <c r="BJ260" i="1" s="1"/>
  <c r="BH260" i="1" s="1"/>
  <c r="BF260" i="1" s="1"/>
  <c r="BD260" i="1" s="1"/>
  <c r="CG261" i="1"/>
  <c r="CF261" i="1" s="1"/>
  <c r="CG249" i="1"/>
  <c r="CF249" i="1" s="1"/>
  <c r="CE255" i="1"/>
  <c r="CD255" i="1" s="1"/>
  <c r="CC261" i="1"/>
  <c r="CC249" i="1"/>
  <c r="CA255" i="1"/>
  <c r="BY261" i="1"/>
  <c r="BY249" i="1"/>
  <c r="BW255" i="1"/>
  <c r="BU261" i="1"/>
  <c r="BU249" i="1"/>
  <c r="BS255" i="1"/>
  <c r="BQ261" i="1"/>
  <c r="BQ249" i="1"/>
  <c r="BO255" i="1"/>
  <c r="BM261" i="1"/>
  <c r="BM249" i="1"/>
  <c r="BK255" i="1"/>
  <c r="BI261" i="1"/>
  <c r="BI249" i="1"/>
  <c r="BG255" i="1"/>
  <c r="BE261" i="1"/>
  <c r="BE249" i="1"/>
  <c r="BC255" i="1"/>
  <c r="CE261" i="1"/>
  <c r="CA249" i="1"/>
  <c r="BZ249" i="1" s="1"/>
  <c r="BU255" i="1"/>
  <c r="BT255" i="1" s="1"/>
  <c r="BO261" i="1"/>
  <c r="BK249" i="1"/>
  <c r="BE255" i="1"/>
  <c r="BD255" i="1" s="1"/>
  <c r="CG255" i="1"/>
  <c r="CF255" i="1" s="1"/>
  <c r="CA261" i="1"/>
  <c r="BW249" i="1"/>
  <c r="BQ255" i="1"/>
  <c r="BP255" i="1" s="1"/>
  <c r="BK261" i="1"/>
  <c r="BG249" i="1"/>
  <c r="CC255" i="1"/>
  <c r="CB255" i="1" s="1"/>
  <c r="BW261" i="1"/>
  <c r="BS249" i="1"/>
  <c r="BM255" i="1"/>
  <c r="BL255" i="1" s="1"/>
  <c r="BG261" i="1"/>
  <c r="BC249" i="1"/>
  <c r="BB249" i="1" s="1"/>
  <c r="BY255" i="1"/>
  <c r="BX255" i="1" s="1"/>
  <c r="BC261" i="1"/>
  <c r="CE249" i="1"/>
  <c r="CD249" i="1" s="1"/>
  <c r="CB249" i="1" s="1"/>
  <c r="BI255" i="1"/>
  <c r="BH255" i="1" s="1"/>
  <c r="BO249" i="1"/>
  <c r="BS261" i="1"/>
  <c r="BX232" i="1"/>
  <c r="CB254" i="1"/>
  <c r="CB238" i="1"/>
  <c r="BZ238" i="1" s="1"/>
  <c r="BX238" i="1" s="1"/>
  <c r="BV238" i="1" s="1"/>
  <c r="BT238" i="1" s="1"/>
  <c r="BR238" i="1" s="1"/>
  <c r="BP238" i="1" s="1"/>
  <c r="BN238" i="1" s="1"/>
  <c r="BL238" i="1" s="1"/>
  <c r="BJ238" i="1" s="1"/>
  <c r="BH238" i="1" s="1"/>
  <c r="BF238" i="1" s="1"/>
  <c r="BD238" i="1" s="1"/>
  <c r="AT238" i="1" s="1"/>
  <c r="BT232" i="1"/>
  <c r="BR232" i="1" s="1"/>
  <c r="BP232" i="1" s="1"/>
  <c r="BN232" i="1" s="1"/>
  <c r="BL232" i="1" s="1"/>
  <c r="BJ232" i="1" s="1"/>
  <c r="BH232" i="1" s="1"/>
  <c r="BF232" i="1" s="1"/>
  <c r="BD232" i="1" s="1"/>
  <c r="BB232" i="1" s="1"/>
  <c r="BV254" i="1"/>
  <c r="BT254" i="1" s="1"/>
  <c r="BR254" i="1" s="1"/>
  <c r="BP254" i="1" s="1"/>
  <c r="BN254" i="1" s="1"/>
  <c r="BL254" i="1" s="1"/>
  <c r="BJ254" i="1" s="1"/>
  <c r="BH254" i="1" s="1"/>
  <c r="BF254" i="1" s="1"/>
  <c r="BD254" i="1" s="1"/>
  <c r="BB254" i="1" s="1"/>
  <c r="CD244" i="1"/>
  <c r="CB244" i="1" s="1"/>
  <c r="BZ244" i="1" s="1"/>
  <c r="BX244" i="1" s="1"/>
  <c r="BV244" i="1" s="1"/>
  <c r="BT244" i="1" s="1"/>
  <c r="BR244" i="1" s="1"/>
  <c r="BP244" i="1" s="1"/>
  <c r="BN244" i="1" s="1"/>
  <c r="BL244" i="1" s="1"/>
  <c r="BJ244" i="1" s="1"/>
  <c r="BH244" i="1" s="1"/>
  <c r="BF244" i="1" s="1"/>
  <c r="BD244" i="1" s="1"/>
  <c r="BB244" i="1" s="1"/>
  <c r="CB214" i="1"/>
  <c r="CB220" i="1"/>
  <c r="BZ220" i="1" s="1"/>
  <c r="BX220" i="1" s="1"/>
  <c r="BV220" i="1" s="1"/>
  <c r="BX214" i="1"/>
  <c r="BT214" i="1"/>
  <c r="BR214" i="1" s="1"/>
  <c r="BP214" i="1" s="1"/>
  <c r="BN214" i="1" s="1"/>
  <c r="BL214" i="1" s="1"/>
  <c r="BJ214" i="1" s="1"/>
  <c r="BH214" i="1" s="1"/>
  <c r="BF214" i="1" s="1"/>
  <c r="BD214" i="1" s="1"/>
  <c r="BB214" i="1" s="1"/>
  <c r="BR220" i="1"/>
  <c r="BP220" i="1" s="1"/>
  <c r="BN220" i="1" s="1"/>
  <c r="BL220" i="1" s="1"/>
  <c r="BJ220" i="1" s="1"/>
  <c r="BH220" i="1" s="1"/>
  <c r="BF220" i="1" s="1"/>
  <c r="BD220" i="1" s="1"/>
  <c r="CD226" i="1"/>
  <c r="CB226" i="1" s="1"/>
  <c r="BZ226" i="1" s="1"/>
  <c r="BX226" i="1" s="1"/>
  <c r="BV226" i="1" s="1"/>
  <c r="BT226" i="1" s="1"/>
  <c r="BR226" i="1" s="1"/>
  <c r="BP226" i="1" s="1"/>
  <c r="BN226" i="1" s="1"/>
  <c r="BL226" i="1" s="1"/>
  <c r="BJ226" i="1" s="1"/>
  <c r="BH226" i="1" s="1"/>
  <c r="BF226" i="1" s="1"/>
  <c r="BD226" i="1" s="1"/>
  <c r="BB226" i="1" s="1"/>
  <c r="AG109" i="1" l="1"/>
  <c r="AV260" i="1"/>
  <c r="AT220" i="1"/>
  <c r="AT253" i="1"/>
  <c r="AV253" i="1"/>
  <c r="AT260" i="1"/>
  <c r="AT248" i="1"/>
  <c r="AV248" i="1"/>
  <c r="AT254" i="1"/>
  <c r="AV254" i="1"/>
  <c r="AT244" i="1"/>
  <c r="AV244" i="1"/>
  <c r="AV238" i="1"/>
  <c r="AT232" i="1"/>
  <c r="AV232" i="1"/>
  <c r="AT214" i="1"/>
  <c r="AV214" i="1"/>
  <c r="AV220" i="1"/>
  <c r="AT226" i="1"/>
  <c r="AV226" i="1"/>
  <c r="AV270" i="1"/>
  <c r="AV266" i="1"/>
  <c r="AT264" i="1"/>
  <c r="AV264" i="1"/>
  <c r="AV268" i="1"/>
  <c r="AV271" i="1"/>
  <c r="AV269" i="1"/>
  <c r="AV267" i="1"/>
  <c r="AV265" i="1"/>
  <c r="AT265" i="1"/>
  <c r="CH263" i="1"/>
  <c r="AS213" i="1"/>
  <c r="AW213" i="1"/>
  <c r="AX213" i="1" s="1"/>
  <c r="AW212" i="1"/>
  <c r="AX212" i="1" s="1"/>
  <c r="AS212" i="1"/>
  <c r="BV255" i="1"/>
  <c r="BF255" i="1"/>
  <c r="BZ255" i="1"/>
  <c r="BJ255" i="1"/>
  <c r="BN255" i="1"/>
  <c r="BR255" i="1"/>
  <c r="BB255" i="1"/>
  <c r="BX249" i="1"/>
  <c r="BV249" i="1" s="1"/>
  <c r="BT249" i="1" s="1"/>
  <c r="BR249" i="1" s="1"/>
  <c r="BP249" i="1" s="1"/>
  <c r="BN249" i="1" s="1"/>
  <c r="BL249" i="1" s="1"/>
  <c r="BJ249" i="1" s="1"/>
  <c r="BH249" i="1" s="1"/>
  <c r="BF249" i="1" s="1"/>
  <c r="BD249" i="1" s="1"/>
  <c r="AV249" i="1" s="1"/>
  <c r="CG262" i="1"/>
  <c r="CF262" i="1" s="1"/>
  <c r="CG250" i="1"/>
  <c r="CF250" i="1" s="1"/>
  <c r="CE256" i="1"/>
  <c r="CD256" i="1" s="1"/>
  <c r="CC262" i="1"/>
  <c r="CC250" i="1"/>
  <c r="CA256" i="1"/>
  <c r="BZ256" i="1" s="1"/>
  <c r="BY262" i="1"/>
  <c r="BY250" i="1"/>
  <c r="BW256" i="1"/>
  <c r="BU262" i="1"/>
  <c r="BU250" i="1"/>
  <c r="BS256" i="1"/>
  <c r="BQ262" i="1"/>
  <c r="BQ250" i="1"/>
  <c r="BO256" i="1"/>
  <c r="BM262" i="1"/>
  <c r="BM250" i="1"/>
  <c r="BK256" i="1"/>
  <c r="BI262" i="1"/>
  <c r="BI250" i="1"/>
  <c r="BG256" i="1"/>
  <c r="BE262" i="1"/>
  <c r="BE250" i="1"/>
  <c r="BC256" i="1"/>
  <c r="CG256" i="1"/>
  <c r="CF256" i="1" s="1"/>
  <c r="CE262" i="1"/>
  <c r="CE250" i="1"/>
  <c r="CD250" i="1" s="1"/>
  <c r="CC256" i="1"/>
  <c r="CB256" i="1" s="1"/>
  <c r="CA262" i="1"/>
  <c r="CA250" i="1"/>
  <c r="BZ250" i="1" s="1"/>
  <c r="BY256" i="1"/>
  <c r="BW262" i="1"/>
  <c r="BW250" i="1"/>
  <c r="BV250" i="1" s="1"/>
  <c r="BU256" i="1"/>
  <c r="BS262" i="1"/>
  <c r="BS250" i="1"/>
  <c r="BQ256" i="1"/>
  <c r="BO262" i="1"/>
  <c r="BO250" i="1"/>
  <c r="BM256" i="1"/>
  <c r="BK262" i="1"/>
  <c r="BK250" i="1"/>
  <c r="BI256" i="1"/>
  <c r="BG262" i="1"/>
  <c r="BG250" i="1"/>
  <c r="BE256" i="1"/>
  <c r="BC262" i="1"/>
  <c r="BC250" i="1"/>
  <c r="CD261" i="1"/>
  <c r="CB261" i="1" s="1"/>
  <c r="BZ261" i="1" s="1"/>
  <c r="BX261" i="1" s="1"/>
  <c r="BV261" i="1" s="1"/>
  <c r="BT261" i="1" s="1"/>
  <c r="BR261" i="1" s="1"/>
  <c r="BP261" i="1" s="1"/>
  <c r="BN261" i="1" s="1"/>
  <c r="BL261" i="1" s="1"/>
  <c r="BJ261" i="1" s="1"/>
  <c r="BH261" i="1" s="1"/>
  <c r="BF261" i="1" s="1"/>
  <c r="BD261" i="1" s="1"/>
  <c r="BB261" i="1" s="1"/>
  <c r="AV255" i="1" l="1"/>
  <c r="AT255" i="1"/>
  <c r="AT249" i="1"/>
  <c r="AW249" i="1" s="1"/>
  <c r="AX249" i="1" s="1"/>
  <c r="AV261" i="1"/>
  <c r="AT261" i="1"/>
  <c r="AT263" i="1"/>
  <c r="AV263" i="1"/>
  <c r="AW225" i="1"/>
  <c r="AX225" i="1" s="1"/>
  <c r="AW224" i="1"/>
  <c r="AX224" i="1" s="1"/>
  <c r="AS224" i="1"/>
  <c r="AW241" i="1"/>
  <c r="AX241" i="1" s="1"/>
  <c r="AS219" i="1"/>
  <c r="AS225" i="1"/>
  <c r="AW219" i="1"/>
  <c r="AX219" i="1" s="1"/>
  <c r="AS218" i="1"/>
  <c r="AS226" i="1"/>
  <c r="AW226" i="1"/>
  <c r="AX226" i="1" s="1"/>
  <c r="AW218" i="1"/>
  <c r="AX218" i="1" s="1"/>
  <c r="AW235" i="1"/>
  <c r="AX235" i="1" s="1"/>
  <c r="AW230" i="1"/>
  <c r="AX230" i="1" s="1"/>
  <c r="AS227" i="1"/>
  <c r="AW232" i="1"/>
  <c r="AX232" i="1" s="1"/>
  <c r="AS236" i="1"/>
  <c r="AW222" i="1"/>
  <c r="AX222" i="1" s="1"/>
  <c r="AS238" i="1"/>
  <c r="AS223" i="1"/>
  <c r="AW233" i="1"/>
  <c r="AX233" i="1" s="1"/>
  <c r="AS215" i="1"/>
  <c r="AW228" i="1"/>
  <c r="AX228" i="1" s="1"/>
  <c r="AW237" i="1"/>
  <c r="AX237" i="1" s="1"/>
  <c r="AS242" i="1"/>
  <c r="AW236" i="1"/>
  <c r="AX236" i="1" s="1"/>
  <c r="AS237" i="1"/>
  <c r="AW234" i="1"/>
  <c r="AX234" i="1" s="1"/>
  <c r="AS247" i="1"/>
  <c r="AS222" i="1"/>
  <c r="AW244" i="1"/>
  <c r="AX244" i="1" s="1"/>
  <c r="AW221" i="1"/>
  <c r="AX221" i="1" s="1"/>
  <c r="AS240" i="1"/>
  <c r="AS221" i="1"/>
  <c r="AW242" i="1"/>
  <c r="AX242" i="1" s="1"/>
  <c r="AW238" i="1"/>
  <c r="AX238" i="1" s="1"/>
  <c r="AS233" i="1"/>
  <c r="AS241" i="1"/>
  <c r="AS214" i="1"/>
  <c r="AW214" i="1"/>
  <c r="AX214" i="1" s="1"/>
  <c r="AS217" i="1"/>
  <c r="AS239" i="1"/>
  <c r="AS245" i="1"/>
  <c r="AW231" i="1"/>
  <c r="AX231" i="1" s="1"/>
  <c r="AW248" i="1"/>
  <c r="AX248" i="1" s="1"/>
  <c r="AS230" i="1"/>
  <c r="AS229" i="1"/>
  <c r="AS235" i="1"/>
  <c r="AS232" i="1"/>
  <c r="AW216" i="1"/>
  <c r="AX216" i="1" s="1"/>
  <c r="AS231" i="1"/>
  <c r="AW247" i="1"/>
  <c r="AX247" i="1" s="1"/>
  <c r="AW223" i="1"/>
  <c r="AX223" i="1" s="1"/>
  <c r="AS244" i="1"/>
  <c r="AW217" i="1"/>
  <c r="AX217" i="1" s="1"/>
  <c r="AW220" i="1"/>
  <c r="AX220" i="1" s="1"/>
  <c r="AW239" i="1"/>
  <c r="AX239" i="1" s="1"/>
  <c r="AS246" i="1"/>
  <c r="AS216" i="1"/>
  <c r="AS228" i="1"/>
  <c r="AW246" i="1"/>
  <c r="AX246" i="1" s="1"/>
  <c r="AS234" i="1"/>
  <c r="AW243" i="1"/>
  <c r="AX243" i="1" s="1"/>
  <c r="AW240" i="1"/>
  <c r="AX240" i="1" s="1"/>
  <c r="AW245" i="1"/>
  <c r="AX245" i="1" s="1"/>
  <c r="AW227" i="1"/>
  <c r="AX227" i="1" s="1"/>
  <c r="AS248" i="1"/>
  <c r="AW215" i="1"/>
  <c r="AX215" i="1" s="1"/>
  <c r="AW229" i="1"/>
  <c r="AX229" i="1" s="1"/>
  <c r="AS243" i="1"/>
  <c r="AS220" i="1"/>
  <c r="CB250" i="1"/>
  <c r="BX250" i="1"/>
  <c r="BX256" i="1"/>
  <c r="BV256" i="1" s="1"/>
  <c r="BT256" i="1" s="1"/>
  <c r="BR256" i="1" s="1"/>
  <c r="BP256" i="1" s="1"/>
  <c r="BN256" i="1" s="1"/>
  <c r="BL256" i="1" s="1"/>
  <c r="BJ256" i="1" s="1"/>
  <c r="BH256" i="1" s="1"/>
  <c r="BF256" i="1" s="1"/>
  <c r="BD256" i="1" s="1"/>
  <c r="BB256" i="1" s="1"/>
  <c r="CD262" i="1"/>
  <c r="CB262" i="1" s="1"/>
  <c r="BZ262" i="1" s="1"/>
  <c r="BX262" i="1" s="1"/>
  <c r="BV262" i="1" s="1"/>
  <c r="BT262" i="1" s="1"/>
  <c r="BR262" i="1" s="1"/>
  <c r="BP262" i="1" s="1"/>
  <c r="BN262" i="1" s="1"/>
  <c r="BL262" i="1" s="1"/>
  <c r="BJ262" i="1" s="1"/>
  <c r="BH262" i="1" s="1"/>
  <c r="BF262" i="1" s="1"/>
  <c r="BD262" i="1" s="1"/>
  <c r="BB262" i="1" s="1"/>
  <c r="BT250" i="1"/>
  <c r="BR250" i="1" s="1"/>
  <c r="BP250" i="1" s="1"/>
  <c r="BN250" i="1" s="1"/>
  <c r="BL250" i="1" s="1"/>
  <c r="BJ250" i="1" s="1"/>
  <c r="BH250" i="1" s="1"/>
  <c r="BF250" i="1" s="1"/>
  <c r="BD250" i="1" s="1"/>
  <c r="BB250" i="1" s="1"/>
  <c r="AS249" i="1" l="1"/>
  <c r="AT256" i="1"/>
  <c r="AV256" i="1"/>
  <c r="AT250" i="1"/>
  <c r="AV250" i="1"/>
  <c r="AT262" i="1"/>
  <c r="AV262" i="1"/>
  <c r="AS260" i="1" l="1"/>
  <c r="AS262" i="1"/>
  <c r="AS261" i="1"/>
  <c r="AS257" i="1"/>
  <c r="AW259" i="1"/>
  <c r="AX259" i="1" s="1"/>
  <c r="AW266" i="1"/>
  <c r="AX266" i="1" s="1"/>
  <c r="AW264" i="1"/>
  <c r="AX264" i="1" s="1"/>
  <c r="AW268" i="1"/>
  <c r="AX268" i="1" s="1"/>
  <c r="AW269" i="1"/>
  <c r="AX269" i="1" s="1"/>
  <c r="AW265" i="1"/>
  <c r="AX265" i="1" s="1"/>
  <c r="AW271" i="1"/>
  <c r="AX271" i="1" s="1"/>
  <c r="AW270" i="1"/>
  <c r="AX270" i="1" s="1"/>
  <c r="AW267" i="1"/>
  <c r="AX267" i="1" s="1"/>
  <c r="AW252" i="1"/>
  <c r="AX252" i="1" s="1"/>
  <c r="AS255" i="1"/>
  <c r="AW254" i="1"/>
  <c r="AX254" i="1" s="1"/>
  <c r="AW261" i="1"/>
  <c r="AX261" i="1" s="1"/>
  <c r="AS265" i="1"/>
  <c r="AW262" i="1"/>
  <c r="AX262" i="1" s="1"/>
  <c r="AS254" i="1"/>
  <c r="AW250" i="1"/>
  <c r="AX250" i="1" s="1"/>
  <c r="AS259" i="1"/>
  <c r="AS252" i="1"/>
  <c r="AS258" i="1"/>
  <c r="AS251" i="1"/>
  <c r="AS253" i="1"/>
  <c r="AW253" i="1"/>
  <c r="AX253" i="1" s="1"/>
  <c r="AS268" i="1"/>
  <c r="AS256" i="1"/>
  <c r="AS263" i="1"/>
  <c r="AW258" i="1"/>
  <c r="AX258" i="1" s="1"/>
  <c r="AW263" i="1"/>
  <c r="AX263" i="1" s="1"/>
  <c r="AS264" i="1"/>
  <c r="AW260" i="1"/>
  <c r="AX260" i="1" s="1"/>
  <c r="AW251" i="1"/>
  <c r="AX251" i="1" s="1"/>
  <c r="AW256" i="1"/>
  <c r="AX256" i="1" s="1"/>
  <c r="AS266" i="1"/>
  <c r="AS269" i="1"/>
  <c r="AS267" i="1"/>
  <c r="AW255" i="1"/>
  <c r="AX255" i="1" s="1"/>
  <c r="AS250" i="1"/>
  <c r="AW257" i="1"/>
  <c r="AX257" i="1" s="1"/>
  <c r="AS270" i="1"/>
  <c r="AS271" i="1"/>
  <c r="CH293" i="1" l="1" a="1"/>
  <c r="CH293" i="1" s="1"/>
  <c r="CH395" i="1" s="1"/>
  <c r="AJ122" i="7" s="1"/>
  <c r="AJ22" i="7" s="1"/>
  <c r="AZ287" i="1" a="1"/>
  <c r="AZ287" i="1" s="1"/>
  <c r="AY308" i="1" a="1"/>
  <c r="AY308" i="1" s="1"/>
  <c r="AZ303" i="1" a="1"/>
  <c r="AZ303" i="1" s="1"/>
  <c r="AZ405" i="1" s="1"/>
  <c r="F132" i="7" s="1"/>
  <c r="AY284" i="1" a="1"/>
  <c r="AY284" i="1" s="1"/>
  <c r="AY279" i="1" a="1"/>
  <c r="AY279" i="1" s="1"/>
  <c r="AY381" i="1" s="1"/>
  <c r="E108" i="7" s="1"/>
  <c r="C108" i="7" s="1"/>
  <c r="AZ278" i="1" a="1"/>
  <c r="AZ278" i="1" s="1"/>
  <c r="AZ380" i="1" s="1"/>
  <c r="F107" i="7" s="1"/>
  <c r="BD275" i="1" a="1"/>
  <c r="BD275" i="1" s="1"/>
  <c r="BD377" i="1" s="1"/>
  <c r="J104" i="7" s="1"/>
  <c r="BE275" i="1" a="1"/>
  <c r="BE275" i="1" s="1"/>
  <c r="AY292" i="1" a="1"/>
  <c r="AY292" i="1" s="1"/>
  <c r="AZ291" i="1" a="1"/>
  <c r="AZ291" i="1" s="1"/>
  <c r="AZ285" i="1" a="1"/>
  <c r="AZ285" i="1" s="1"/>
  <c r="AZ295" i="1" a="1"/>
  <c r="AZ295" i="1" s="1"/>
  <c r="AZ318" i="1" a="1"/>
  <c r="AZ318" i="1" s="1"/>
  <c r="AZ420" i="1" s="1"/>
  <c r="F147" i="7" s="1"/>
  <c r="BT275" i="1" a="1"/>
  <c r="BT275" i="1" s="1"/>
  <c r="BT377" i="1" s="1"/>
  <c r="Z104" i="7" s="1"/>
  <c r="BU275" i="1" a="1"/>
  <c r="BU275" i="1" s="1"/>
  <c r="BJ275" i="1" a="1"/>
  <c r="BJ275" i="1" s="1"/>
  <c r="BC275" i="1" a="1"/>
  <c r="BC275" i="1" s="1"/>
  <c r="AZ293" i="1" a="1"/>
  <c r="AZ293" i="1" s="1"/>
  <c r="AZ302" i="1" a="1"/>
  <c r="AZ302" i="1" s="1"/>
  <c r="AZ404" i="1" s="1"/>
  <c r="F131" i="7" s="1"/>
  <c r="AZ280" i="1" a="1"/>
  <c r="AZ280" i="1" s="1"/>
  <c r="AZ276" i="1" a="1"/>
  <c r="AZ276" i="1" s="1"/>
  <c r="AZ378" i="1" s="1"/>
  <c r="F105" i="7" s="1"/>
  <c r="BZ275" i="1" a="1"/>
  <c r="BZ275" i="1" s="1"/>
  <c r="BZ377" i="1" s="1"/>
  <c r="AF104" i="7" s="1"/>
  <c r="BS275" i="1" a="1"/>
  <c r="BS275" i="1" s="1"/>
  <c r="AY302" i="1" a="1"/>
  <c r="AY302" i="1" s="1"/>
  <c r="AZ308" i="1" a="1"/>
  <c r="AZ308" i="1" s="1"/>
  <c r="AZ337" i="1" a="1"/>
  <c r="AZ337" i="1" s="1"/>
  <c r="AZ322" i="1" a="1"/>
  <c r="AZ322" i="1" s="1"/>
  <c r="AZ424" i="1" s="1"/>
  <c r="F151" i="7" s="1"/>
  <c r="AZ313" i="1" a="1"/>
  <c r="AZ313" i="1" s="1"/>
  <c r="AY313" i="1" a="1"/>
  <c r="AY313" i="1" s="1"/>
  <c r="AY415" i="1" s="1"/>
  <c r="E142" i="7" s="1"/>
  <c r="D142" i="7" s="1"/>
  <c r="AZ297" i="1" a="1"/>
  <c r="AZ297" i="1" s="1"/>
  <c r="AZ399" i="1" s="1"/>
  <c r="F126" i="7" s="1"/>
  <c r="AY304" i="1" a="1"/>
  <c r="AY304" i="1" s="1"/>
  <c r="AY406" i="1" s="1"/>
  <c r="E133" i="7" s="1"/>
  <c r="B133" i="7" s="1"/>
  <c r="BH275" i="1" a="1"/>
  <c r="BH275" i="1" s="1"/>
  <c r="BX275" i="1" a="1"/>
  <c r="BX275" i="1" s="1"/>
  <c r="BX377" i="1" s="1"/>
  <c r="AD104" i="7" s="1"/>
  <c r="AZ281" i="1" a="1"/>
  <c r="AZ281" i="1" s="1"/>
  <c r="AZ288" i="1" a="1"/>
  <c r="AZ288" i="1" s="1"/>
  <c r="AZ390" i="1" s="1"/>
  <c r="F117" i="7" s="1"/>
  <c r="BI275" i="1" a="1"/>
  <c r="BI275" i="1" s="1"/>
  <c r="BY275" i="1" a="1"/>
  <c r="BY275" i="1" s="1"/>
  <c r="AY277" i="1" a="1"/>
  <c r="AY277" i="1" s="1"/>
  <c r="AY379" i="1" s="1"/>
  <c r="E106" i="7" s="1"/>
  <c r="AZ289" i="1" a="1"/>
  <c r="AZ289" i="1" s="1"/>
  <c r="AZ391" i="1" s="1"/>
  <c r="F118" i="7" s="1"/>
  <c r="BA275" i="1" a="1"/>
  <c r="BA275" i="1" s="1"/>
  <c r="BA377" i="1" s="1"/>
  <c r="G104" i="7" s="1"/>
  <c r="BN275" i="1" a="1"/>
  <c r="BN275" i="1" s="1"/>
  <c r="CD275" i="1" a="1"/>
  <c r="CD275" i="1" s="1"/>
  <c r="AZ284" i="1" a="1"/>
  <c r="AZ284" i="1" s="1"/>
  <c r="AZ386" i="1" s="1"/>
  <c r="F113" i="7" s="1"/>
  <c r="AZ292" i="1" a="1"/>
  <c r="AZ292" i="1" s="1"/>
  <c r="BG275" i="1" a="1"/>
  <c r="BG275" i="1" s="1"/>
  <c r="BW275" i="1" a="1"/>
  <c r="BW275" i="1" s="1"/>
  <c r="AZ279" i="1" a="1"/>
  <c r="AZ279" i="1" s="1"/>
  <c r="AZ381" i="1" s="1"/>
  <c r="F108" i="7" s="1"/>
  <c r="AZ286" i="1" a="1"/>
  <c r="AZ286" i="1" s="1"/>
  <c r="AY294" i="1" a="1"/>
  <c r="AY294" i="1" s="1"/>
  <c r="AZ304" i="1" a="1"/>
  <c r="AZ304" i="1" s="1"/>
  <c r="AZ311" i="1" a="1"/>
  <c r="AZ311" i="1" s="1"/>
  <c r="AZ413" i="1" s="1"/>
  <c r="F140" i="7" s="1"/>
  <c r="AY296" i="1" a="1"/>
  <c r="AY296" i="1" s="1"/>
  <c r="AY303" i="1" a="1"/>
  <c r="AY303" i="1" s="1"/>
  <c r="AY405" i="1" s="1"/>
  <c r="E132" i="7" s="1"/>
  <c r="AY309" i="1" a="1"/>
  <c r="AY309" i="1" s="1"/>
  <c r="AY411" i="1" s="1"/>
  <c r="E138" i="7" s="1"/>
  <c r="AY298" i="1" a="1"/>
  <c r="AY298" i="1" s="1"/>
  <c r="AY400" i="1" s="1"/>
  <c r="E127" i="7" s="1"/>
  <c r="D127" i="7" s="1"/>
  <c r="AZ305" i="1" a="1"/>
  <c r="AZ305" i="1" s="1"/>
  <c r="AZ298" i="1" a="1"/>
  <c r="AZ298" i="1" s="1"/>
  <c r="AY306" i="1" a="1"/>
  <c r="AY306" i="1" s="1"/>
  <c r="AY319" i="1" a="1"/>
  <c r="AY319" i="1" s="1"/>
  <c r="AY421" i="1" s="1"/>
  <c r="E148" i="7" s="1"/>
  <c r="AY315" i="1" a="1"/>
  <c r="AY315" i="1" s="1"/>
  <c r="BL275" i="1" a="1"/>
  <c r="BL275" i="1" s="1"/>
  <c r="BL377" i="1" s="1"/>
  <c r="R104" i="7" s="1"/>
  <c r="CB275" i="1" a="1"/>
  <c r="CB275" i="1" s="1"/>
  <c r="CB377" i="1" s="1"/>
  <c r="AH104" i="7" s="1"/>
  <c r="AY282" i="1" a="1"/>
  <c r="AY282" i="1" s="1"/>
  <c r="AY384" i="1" s="1"/>
  <c r="E111" i="7" s="1"/>
  <c r="B111" i="7" s="1"/>
  <c r="AY289" i="1" a="1"/>
  <c r="AY289" i="1" s="1"/>
  <c r="BM275" i="1" a="1"/>
  <c r="BM275" i="1" s="1"/>
  <c r="CC275" i="1" a="1"/>
  <c r="CC275" i="1" s="1"/>
  <c r="AZ282" i="1" a="1"/>
  <c r="AZ282" i="1" s="1"/>
  <c r="AZ384" i="1" s="1"/>
  <c r="F111" i="7" s="1"/>
  <c r="AZ290" i="1" a="1"/>
  <c r="AZ290" i="1" s="1"/>
  <c r="BB275" i="1" a="1"/>
  <c r="BB275" i="1" s="1"/>
  <c r="BB377" i="1" s="1"/>
  <c r="H104" i="7" s="1"/>
  <c r="BR275" i="1" a="1"/>
  <c r="BR275" i="1" s="1"/>
  <c r="BR377" i="1" s="1"/>
  <c r="X104" i="7" s="1"/>
  <c r="AZ277" i="1" a="1"/>
  <c r="AZ277" i="1" s="1"/>
  <c r="AZ379" i="1" s="1"/>
  <c r="F106" i="7" s="1"/>
  <c r="AY285" i="1" a="1"/>
  <c r="AY285" i="1" s="1"/>
  <c r="AY293" i="1" a="1"/>
  <c r="AY293" i="1" s="1"/>
  <c r="BK275" i="1" a="1"/>
  <c r="BK275" i="1" s="1"/>
  <c r="CA275" i="1" a="1"/>
  <c r="CA275" i="1" s="1"/>
  <c r="AY280" i="1" a="1"/>
  <c r="AY280" i="1" s="1"/>
  <c r="AY287" i="1" a="1"/>
  <c r="AY287" i="1" s="1"/>
  <c r="AY389" i="1" s="1"/>
  <c r="E116" i="7" s="1"/>
  <c r="D116" i="7" s="1"/>
  <c r="AY295" i="1" a="1"/>
  <c r="AY295" i="1" s="1"/>
  <c r="AY397" i="1" s="1"/>
  <c r="E124" i="7" s="1"/>
  <c r="B124" i="7" s="1"/>
  <c r="AZ306" i="1" a="1"/>
  <c r="AZ306" i="1" s="1"/>
  <c r="AZ408" i="1" s="1"/>
  <c r="F135" i="7" s="1"/>
  <c r="AZ314" i="1" a="1"/>
  <c r="AZ314" i="1" s="1"/>
  <c r="AY297" i="1" a="1"/>
  <c r="AY297" i="1" s="1"/>
  <c r="AY305" i="1" a="1"/>
  <c r="AY305" i="1" s="1"/>
  <c r="AZ312" i="1" a="1"/>
  <c r="AZ312" i="1" s="1"/>
  <c r="AZ414" i="1" s="1"/>
  <c r="F141" i="7" s="1"/>
  <c r="AZ300" i="1" a="1"/>
  <c r="AZ300" i="1" s="1"/>
  <c r="AZ309" i="1" a="1"/>
  <c r="AZ309" i="1" s="1"/>
  <c r="AZ411" i="1" s="1"/>
  <c r="F138" i="7" s="1"/>
  <c r="AY299" i="1" a="1"/>
  <c r="AY299" i="1" s="1"/>
  <c r="AY401" i="1" s="1"/>
  <c r="E128" i="7" s="1"/>
  <c r="B128" i="7" s="1"/>
  <c r="AZ310" i="1" a="1"/>
  <c r="AZ310" i="1" s="1"/>
  <c r="AZ412" i="1" s="1"/>
  <c r="F139" i="7" s="1"/>
  <c r="AY327" i="1" a="1"/>
  <c r="AY327" i="1" s="1"/>
  <c r="AY317" i="1" a="1"/>
  <c r="AY317" i="1" s="1"/>
  <c r="AZ275" i="1" a="1"/>
  <c r="AZ275" i="1" s="1"/>
  <c r="BP275" i="1" a="1"/>
  <c r="BP275" i="1" s="1"/>
  <c r="AY276" i="1" a="1"/>
  <c r="AY276" i="1" s="1"/>
  <c r="AY283" i="1" a="1"/>
  <c r="AY283" i="1" s="1"/>
  <c r="AY385" i="1" s="1"/>
  <c r="E112" i="7" s="1"/>
  <c r="D112" i="7" s="1"/>
  <c r="AY290" i="1" a="1"/>
  <c r="AY290" i="1" s="1"/>
  <c r="AY392" i="1" s="1"/>
  <c r="E119" i="7" s="1"/>
  <c r="BQ275" i="1" a="1"/>
  <c r="BQ275" i="1" s="1"/>
  <c r="CG275" i="1" a="1"/>
  <c r="CG275" i="1" s="1"/>
  <c r="AZ283" i="1" a="1"/>
  <c r="AZ283" i="1" s="1"/>
  <c r="AY291" i="1" a="1"/>
  <c r="AY291" i="1" s="1"/>
  <c r="BF275" i="1" a="1"/>
  <c r="BF275" i="1" s="1"/>
  <c r="BV275" i="1" a="1"/>
  <c r="BV275" i="1" s="1"/>
  <c r="AY278" i="1" a="1"/>
  <c r="AY278" i="1" s="1"/>
  <c r="AY380" i="1" s="1"/>
  <c r="E107" i="7" s="1"/>
  <c r="D107" i="7" s="1"/>
  <c r="AY286" i="1" a="1"/>
  <c r="AY286" i="1" s="1"/>
  <c r="AY388" i="1" s="1"/>
  <c r="E115" i="7" s="1"/>
  <c r="AY275" i="1" a="1"/>
  <c r="AY275" i="1" s="1"/>
  <c r="AY377" i="1" s="1"/>
  <c r="E104" i="7" s="1"/>
  <c r="BO275" i="1" a="1"/>
  <c r="BO275" i="1" s="1"/>
  <c r="CE275" i="1" a="1"/>
  <c r="CE275" i="1" s="1"/>
  <c r="AY281" i="1" a="1"/>
  <c r="AY281" i="1" s="1"/>
  <c r="AY288" i="1" a="1"/>
  <c r="AY288" i="1" s="1"/>
  <c r="AY390" i="1" s="1"/>
  <c r="E117" i="7" s="1"/>
  <c r="D117" i="7" s="1"/>
  <c r="AZ299" i="1" a="1"/>
  <c r="AZ299" i="1" s="1"/>
  <c r="AY307" i="1" a="1"/>
  <c r="AY307" i="1" s="1"/>
  <c r="AY409" i="1" s="1"/>
  <c r="E136" i="7" s="1"/>
  <c r="C136" i="7" s="1"/>
  <c r="AZ294" i="1" a="1"/>
  <c r="AZ294" i="1" s="1"/>
  <c r="AZ396" i="1" s="1"/>
  <c r="F123" i="7" s="1"/>
  <c r="AY300" i="1" a="1"/>
  <c r="AY300" i="1" s="1"/>
  <c r="AY402" i="1" s="1"/>
  <c r="E129" i="7" s="1"/>
  <c r="AZ307" i="1" a="1"/>
  <c r="AZ307" i="1" s="1"/>
  <c r="AZ409" i="1" s="1"/>
  <c r="F136" i="7" s="1"/>
  <c r="AZ296" i="1" a="1"/>
  <c r="AZ296" i="1" s="1"/>
  <c r="AY301" i="1" a="1"/>
  <c r="AY301" i="1" s="1"/>
  <c r="AY310" i="1" a="1"/>
  <c r="AY310" i="1" s="1"/>
  <c r="AY412" i="1" s="1"/>
  <c r="E139" i="7" s="1"/>
  <c r="AZ301" i="1" a="1"/>
  <c r="AZ301" i="1" s="1"/>
  <c r="AZ316" i="1" a="1"/>
  <c r="AZ316" i="1" s="1"/>
  <c r="AZ418" i="1" s="1"/>
  <c r="F145" i="7" s="1"/>
  <c r="AY343" i="1" a="1"/>
  <c r="AY343" i="1" s="1"/>
  <c r="AY445" i="1" s="1"/>
  <c r="E172" i="7" s="1"/>
  <c r="C172" i="7" s="1"/>
  <c r="AY320" i="1" a="1"/>
  <c r="AY320" i="1" s="1"/>
  <c r="AY422" i="1" s="1"/>
  <c r="E149" i="7" s="1"/>
  <c r="AY323" i="1" a="1"/>
  <c r="AY323" i="1" s="1"/>
  <c r="AZ315" i="1" a="1"/>
  <c r="AZ315" i="1" s="1"/>
  <c r="AZ319" i="1" a="1"/>
  <c r="AZ319" i="1" s="1"/>
  <c r="BE373" i="1" a="1"/>
  <c r="BE373" i="1" s="1"/>
  <c r="BH373" i="1" a="1"/>
  <c r="BH373" i="1" s="1"/>
  <c r="BM373" i="1" a="1"/>
  <c r="BM373" i="1" s="1"/>
  <c r="BP373" i="1" a="1"/>
  <c r="BP373" i="1" s="1"/>
  <c r="BU373" i="1" a="1"/>
  <c r="BU373" i="1" s="1"/>
  <c r="BX373" i="1" a="1"/>
  <c r="BX373" i="1" s="1"/>
  <c r="CC373" i="1" a="1"/>
  <c r="CC373" i="1" s="1"/>
  <c r="CF373" i="1" a="1"/>
  <c r="CF373" i="1" s="1"/>
  <c r="BA276" i="1" a="1"/>
  <c r="BA276" i="1" s="1"/>
  <c r="BA378" i="1" s="1"/>
  <c r="G105" i="7" s="1"/>
  <c r="BH276" i="1" a="1"/>
  <c r="BH276" i="1" s="1"/>
  <c r="BL276" i="1" a="1"/>
  <c r="BL276" i="1" s="1"/>
  <c r="BL378" i="1" s="1"/>
  <c r="R105" i="7" s="1"/>
  <c r="BO276" i="1" a="1"/>
  <c r="BO276" i="1" s="1"/>
  <c r="BS276" i="1" a="1"/>
  <c r="BS276" i="1" s="1"/>
  <c r="BV276" i="1" a="1"/>
  <c r="BV276" i="1" s="1"/>
  <c r="BZ276" i="1" a="1"/>
  <c r="BZ276" i="1" s="1"/>
  <c r="CC276" i="1" a="1"/>
  <c r="CC276" i="1" s="1"/>
  <c r="CG276" i="1" a="1"/>
  <c r="CG276" i="1" s="1"/>
  <c r="BD277" i="1" a="1"/>
  <c r="BD277" i="1" s="1"/>
  <c r="BD379" i="1" s="1"/>
  <c r="J106" i="7" s="1"/>
  <c r="BH277" i="1" a="1"/>
  <c r="BH277" i="1" s="1"/>
  <c r="BH379" i="1" s="1"/>
  <c r="N106" i="7" s="1"/>
  <c r="BK277" i="1" a="1"/>
  <c r="BK277" i="1" s="1"/>
  <c r="BO277" i="1" a="1"/>
  <c r="BO277" i="1" s="1"/>
  <c r="BR277" i="1" a="1"/>
  <c r="BR277" i="1" s="1"/>
  <c r="BV277" i="1" a="1"/>
  <c r="BV277" i="1" s="1"/>
  <c r="BY277" i="1" a="1"/>
  <c r="BY277" i="1" s="1"/>
  <c r="CC277" i="1" a="1"/>
  <c r="CC277" i="1" s="1"/>
  <c r="CJ277" i="1" a="1"/>
  <c r="CJ277" i="1" s="1"/>
  <c r="BD278" i="1" a="1"/>
  <c r="BD278" i="1" s="1"/>
  <c r="BD380" i="1" s="1"/>
  <c r="J107" i="7" s="1"/>
  <c r="BG278" i="1" a="1"/>
  <c r="BG278" i="1" s="1"/>
  <c r="BK278" i="1" a="1"/>
  <c r="BK278" i="1" s="1"/>
  <c r="BN278" i="1" a="1"/>
  <c r="BN278" i="1" s="1"/>
  <c r="BN380" i="1" s="1"/>
  <c r="T107" i="7" s="1"/>
  <c r="BR278" i="1" a="1"/>
  <c r="BR278" i="1" s="1"/>
  <c r="BR380" i="1" s="1"/>
  <c r="X107" i="7" s="1"/>
  <c r="BX278" i="1" a="1"/>
  <c r="BX278" i="1" s="1"/>
  <c r="CA278" i="1" a="1"/>
  <c r="CA278" i="1" s="1"/>
  <c r="CD278" i="1" a="1"/>
  <c r="CD278" i="1" s="1"/>
  <c r="CD380" i="1" s="1"/>
  <c r="CH278" i="1" a="1"/>
  <c r="CH278" i="1" s="1"/>
  <c r="CH380" i="1" s="1"/>
  <c r="AJ107" i="7" s="1"/>
  <c r="AJ7" i="7" s="1"/>
  <c r="BD279" i="1" a="1"/>
  <c r="BD279" i="1" s="1"/>
  <c r="BD381" i="1" s="1"/>
  <c r="J108" i="7" s="1"/>
  <c r="BG279" i="1" a="1"/>
  <c r="BG279" i="1" s="1"/>
  <c r="BJ279" i="1" a="1"/>
  <c r="BJ279" i="1" s="1"/>
  <c r="BJ381" i="1" s="1"/>
  <c r="P108" i="7" s="1"/>
  <c r="BN279" i="1" a="1"/>
  <c r="BN279" i="1" s="1"/>
  <c r="BN381" i="1" s="1"/>
  <c r="T108" i="7" s="1"/>
  <c r="BT279" i="1" a="1"/>
  <c r="BT279" i="1" s="1"/>
  <c r="BW279" i="1" a="1"/>
  <c r="BW279" i="1" s="1"/>
  <c r="BZ279" i="1" a="1"/>
  <c r="BZ279" i="1" s="1"/>
  <c r="CD279" i="1" a="1"/>
  <c r="CD279" i="1" s="1"/>
  <c r="CD381" i="1" s="1"/>
  <c r="CJ279" i="1" a="1"/>
  <c r="CJ279" i="1" s="1"/>
  <c r="CJ381" i="1" s="1"/>
  <c r="AL108" i="7" s="1"/>
  <c r="AL8" i="7" s="1"/>
  <c r="BC280" i="1" a="1"/>
  <c r="BC280" i="1" s="1"/>
  <c r="BF280" i="1" a="1"/>
  <c r="BF280" i="1" s="1"/>
  <c r="BJ280" i="1" a="1"/>
  <c r="BJ280" i="1" s="1"/>
  <c r="BJ382" i="1" s="1"/>
  <c r="P109" i="7" s="1"/>
  <c r="BP280" i="1" a="1"/>
  <c r="BP280" i="1" s="1"/>
  <c r="BS280" i="1" a="1"/>
  <c r="BS280" i="1" s="1"/>
  <c r="BV280" i="1" a="1"/>
  <c r="BV280" i="1" s="1"/>
  <c r="BV382" i="1" s="1"/>
  <c r="AB109" i="7" s="1"/>
  <c r="BZ280" i="1" a="1"/>
  <c r="BZ280" i="1" s="1"/>
  <c r="BZ382" i="1" s="1"/>
  <c r="AF109" i="7" s="1"/>
  <c r="CD280" i="1" a="1"/>
  <c r="CD280" i="1" s="1"/>
  <c r="CD382" i="1" s="1"/>
  <c r="CG280" i="1" a="1"/>
  <c r="CG280" i="1" s="1"/>
  <c r="BA281" i="1" a="1"/>
  <c r="BA281" i="1" s="1"/>
  <c r="BA383" i="1" s="1"/>
  <c r="G110" i="7" s="1"/>
  <c r="BD281" i="1" a="1"/>
  <c r="BD281" i="1" s="1"/>
  <c r="BH281" i="1" a="1"/>
  <c r="BH281" i="1" s="1"/>
  <c r="BN281" i="1" a="1"/>
  <c r="BN281" i="1" s="1"/>
  <c r="BN383" i="1" s="1"/>
  <c r="T110" i="7" s="1"/>
  <c r="BQ281" i="1" a="1"/>
  <c r="BQ281" i="1" s="1"/>
  <c r="BT281" i="1" a="1"/>
  <c r="BT281" i="1" s="1"/>
  <c r="BT383" i="1" s="1"/>
  <c r="Z110" i="7" s="1"/>
  <c r="BX281" i="1" a="1"/>
  <c r="BX281" i="1" s="1"/>
  <c r="BX383" i="1" s="1"/>
  <c r="AD110" i="7" s="1"/>
  <c r="CD281" i="1" a="1"/>
  <c r="CD281" i="1" s="1"/>
  <c r="CD383" i="1" s="1"/>
  <c r="CG281" i="1" a="1"/>
  <c r="CG281" i="1" s="1"/>
  <c r="CJ281" i="1" a="1"/>
  <c r="CJ281" i="1" s="1"/>
  <c r="BD282" i="1" a="1"/>
  <c r="BD282" i="1" s="1"/>
  <c r="BJ282" i="1" a="1"/>
  <c r="BJ282" i="1" s="1"/>
  <c r="BJ384" i="1" s="1"/>
  <c r="P111" i="7" s="1"/>
  <c r="BM282" i="1" a="1"/>
  <c r="BM282" i="1" s="1"/>
  <c r="BP282" i="1" a="1"/>
  <c r="BP282" i="1" s="1"/>
  <c r="BT282" i="1" a="1"/>
  <c r="BT282" i="1" s="1"/>
  <c r="BT384" i="1" s="1"/>
  <c r="Z111" i="7" s="1"/>
  <c r="BC373" i="1" a="1"/>
  <c r="BC373" i="1" s="1"/>
  <c r="BF373" i="1" a="1"/>
  <c r="BF373" i="1" s="1"/>
  <c r="BK373" i="1" a="1"/>
  <c r="BK373" i="1" s="1"/>
  <c r="BN373" i="1" a="1"/>
  <c r="BN373" i="1" s="1"/>
  <c r="BS373" i="1" a="1"/>
  <c r="BS373" i="1" s="1"/>
  <c r="BV373" i="1" a="1"/>
  <c r="BV373" i="1" s="1"/>
  <c r="CA373" i="1" a="1"/>
  <c r="CA373" i="1" s="1"/>
  <c r="CD373" i="1" a="1"/>
  <c r="CD373" i="1" s="1"/>
  <c r="CI373" i="1" a="1"/>
  <c r="CI373" i="1" s="1"/>
  <c r="CI475" i="1" s="1"/>
  <c r="AK202" i="7" s="1"/>
  <c r="BB276" i="1" a="1"/>
  <c r="BB276" i="1" s="1"/>
  <c r="BB378" i="1" s="1"/>
  <c r="H105" i="7" s="1"/>
  <c r="BE276" i="1" a="1"/>
  <c r="BE276" i="1" s="1"/>
  <c r="BI276" i="1" a="1"/>
  <c r="BI276" i="1" s="1"/>
  <c r="BP276" i="1" a="1"/>
  <c r="BP276" i="1" s="1"/>
  <c r="BT276" i="1" a="1"/>
  <c r="BT276" i="1" s="1"/>
  <c r="BW276" i="1" a="1"/>
  <c r="BW276" i="1" s="1"/>
  <c r="CA276" i="1" a="1"/>
  <c r="CA276" i="1" s="1"/>
  <c r="CD276" i="1" a="1"/>
  <c r="CD276" i="1" s="1"/>
  <c r="CD378" i="1" s="1"/>
  <c r="CH276" i="1" a="1"/>
  <c r="CH276" i="1" s="1"/>
  <c r="CH378" i="1" s="1"/>
  <c r="AJ105" i="7" s="1"/>
  <c r="AJ5" i="7" s="1"/>
  <c r="BA277" i="1" a="1"/>
  <c r="BA277" i="1" s="1"/>
  <c r="BA379" i="1" s="1"/>
  <c r="G106" i="7" s="1"/>
  <c r="BE277" i="1" a="1"/>
  <c r="BE277" i="1" s="1"/>
  <c r="BL277" i="1" a="1"/>
  <c r="BL277" i="1" s="1"/>
  <c r="BL379" i="1" s="1"/>
  <c r="R106" i="7" s="1"/>
  <c r="BP277" i="1" a="1"/>
  <c r="BP277" i="1" s="1"/>
  <c r="BS277" i="1" a="1"/>
  <c r="BS277" i="1" s="1"/>
  <c r="BW277" i="1" a="1"/>
  <c r="BW277" i="1" s="1"/>
  <c r="BZ277" i="1" a="1"/>
  <c r="BZ277" i="1" s="1"/>
  <c r="BZ379" i="1" s="1"/>
  <c r="AF106" i="7" s="1"/>
  <c r="CD277" i="1" a="1"/>
  <c r="CD277" i="1" s="1"/>
  <c r="CD379" i="1" s="1"/>
  <c r="CG277" i="1" a="1"/>
  <c r="CG277" i="1" s="1"/>
  <c r="BA278" i="1" a="1"/>
  <c r="BA278" i="1" s="1"/>
  <c r="BA380" i="1" s="1"/>
  <c r="G107" i="7" s="1"/>
  <c r="BH278" i="1" a="1"/>
  <c r="BH278" i="1" s="1"/>
  <c r="BL278" i="1" a="1"/>
  <c r="BL278" i="1" s="1"/>
  <c r="BO278" i="1" a="1"/>
  <c r="BO278" i="1" s="1"/>
  <c r="BU278" i="1" a="1"/>
  <c r="BU278" i="1" s="1"/>
  <c r="BY278" i="1" a="1"/>
  <c r="BY278" i="1" s="1"/>
  <c r="CB278" i="1" a="1"/>
  <c r="CB278" i="1" s="1"/>
  <c r="CB380" i="1" s="1"/>
  <c r="AH107" i="7" s="1"/>
  <c r="CE278" i="1" a="1"/>
  <c r="CE278" i="1" s="1"/>
  <c r="BA279" i="1" a="1"/>
  <c r="BA279" i="1" s="1"/>
  <c r="BA381" i="1" s="1"/>
  <c r="G108" i="7" s="1"/>
  <c r="BE279" i="1" a="1"/>
  <c r="BE279" i="1" s="1"/>
  <c r="BH279" i="1" a="1"/>
  <c r="BH279" i="1" s="1"/>
  <c r="BK279" i="1" a="1"/>
  <c r="BK279" i="1" s="1"/>
  <c r="BQ279" i="1" a="1"/>
  <c r="BQ279" i="1" s="1"/>
  <c r="BU279" i="1" a="1"/>
  <c r="BU279" i="1" s="1"/>
  <c r="BX279" i="1" a="1"/>
  <c r="BX279" i="1" s="1"/>
  <c r="CA279" i="1" a="1"/>
  <c r="CA279" i="1" s="1"/>
  <c r="CG279" i="1" a="1"/>
  <c r="CG279" i="1" s="1"/>
  <c r="BA280" i="1" a="1"/>
  <c r="BA280" i="1" s="1"/>
  <c r="BA382" i="1" s="1"/>
  <c r="G109" i="7" s="1"/>
  <c r="BD280" i="1" a="1"/>
  <c r="BD280" i="1" s="1"/>
  <c r="BG280" i="1" a="1"/>
  <c r="BG280" i="1" s="1"/>
  <c r="BM280" i="1" a="1"/>
  <c r="BM280" i="1" s="1"/>
  <c r="BQ280" i="1" a="1"/>
  <c r="BQ280" i="1" s="1"/>
  <c r="BT280" i="1" a="1"/>
  <c r="BT280" i="1" s="1"/>
  <c r="BT382" i="1" s="1"/>
  <c r="Z109" i="7" s="1"/>
  <c r="BW280" i="1" a="1"/>
  <c r="BW280" i="1" s="1"/>
  <c r="CA280" i="1" a="1"/>
  <c r="CA280" i="1" s="1"/>
  <c r="CH280" i="1" a="1"/>
  <c r="CH280" i="1" s="1"/>
  <c r="CH382" i="1" s="1"/>
  <c r="AJ109" i="7" s="1"/>
  <c r="AJ9" i="7" s="1"/>
  <c r="BB281" i="1" a="1"/>
  <c r="BB281" i="1" s="1"/>
  <c r="BB383" i="1" s="1"/>
  <c r="H110" i="7" s="1"/>
  <c r="BE281" i="1" a="1"/>
  <c r="BE281" i="1" s="1"/>
  <c r="BK281" i="1" a="1"/>
  <c r="BK281" i="1" s="1"/>
  <c r="BO281" i="1" a="1"/>
  <c r="BO281" i="1" s="1"/>
  <c r="BR281" i="1" a="1"/>
  <c r="BR281" i="1" s="1"/>
  <c r="BU281" i="1" a="1"/>
  <c r="BU281" i="1" s="1"/>
  <c r="CA281" i="1" a="1"/>
  <c r="CA281" i="1" s="1"/>
  <c r="CE281" i="1" a="1"/>
  <c r="CE281" i="1" s="1"/>
  <c r="CH281" i="1" a="1"/>
  <c r="CH281" i="1" s="1"/>
  <c r="CH383" i="1" s="1"/>
  <c r="AJ110" i="7" s="1"/>
  <c r="AJ10" i="7" s="1"/>
  <c r="BA282" i="1" a="1"/>
  <c r="BA282" i="1" s="1"/>
  <c r="BA384" i="1" s="1"/>
  <c r="G111" i="7" s="1"/>
  <c r="BG282" i="1" a="1"/>
  <c r="BG282" i="1" s="1"/>
  <c r="BK282" i="1" a="1"/>
  <c r="BK282" i="1" s="1"/>
  <c r="BN282" i="1" a="1"/>
  <c r="BN282" i="1" s="1"/>
  <c r="BN384" i="1" s="1"/>
  <c r="T111" i="7" s="1"/>
  <c r="BQ282" i="1" a="1"/>
  <c r="BQ282" i="1" s="1"/>
  <c r="BW282" i="1" a="1"/>
  <c r="BW282" i="1" s="1"/>
  <c r="BA373" i="1" a="1"/>
  <c r="BA373" i="1" s="1"/>
  <c r="BA475" i="1" s="1"/>
  <c r="G202" i="7" s="1"/>
  <c r="BD373" i="1" a="1"/>
  <c r="BD373" i="1" s="1"/>
  <c r="BI373" i="1" a="1"/>
  <c r="BI373" i="1" s="1"/>
  <c r="BL373" i="1" a="1"/>
  <c r="BL373" i="1" s="1"/>
  <c r="BQ373" i="1" a="1"/>
  <c r="BQ373" i="1" s="1"/>
  <c r="BT373" i="1" a="1"/>
  <c r="BT373" i="1" s="1"/>
  <c r="BY373" i="1" a="1"/>
  <c r="BY373" i="1" s="1"/>
  <c r="CB373" i="1" a="1"/>
  <c r="CB373" i="1" s="1"/>
  <c r="CG373" i="1" a="1"/>
  <c r="CG373" i="1" s="1"/>
  <c r="CJ373" i="1" a="1"/>
  <c r="CJ373" i="1" s="1"/>
  <c r="CJ475" i="1" s="1"/>
  <c r="AL202" i="7" s="1"/>
  <c r="BC276" i="1" a="1"/>
  <c r="BC276" i="1" s="1"/>
  <c r="BF276" i="1" a="1"/>
  <c r="BF276" i="1" s="1"/>
  <c r="BF378" i="1" s="1"/>
  <c r="L105" i="7" s="1"/>
  <c r="BJ276" i="1" a="1"/>
  <c r="BJ276" i="1" s="1"/>
  <c r="BJ378" i="1" s="1"/>
  <c r="P105" i="7" s="1"/>
  <c r="BM276" i="1" a="1"/>
  <c r="BM276" i="1" s="1"/>
  <c r="BQ276" i="1" a="1"/>
  <c r="BQ276" i="1" s="1"/>
  <c r="BX276" i="1" a="1"/>
  <c r="BX276" i="1" s="1"/>
  <c r="CB276" i="1" a="1"/>
  <c r="CB276" i="1" s="1"/>
  <c r="CE276" i="1" a="1"/>
  <c r="CE276" i="1" s="1"/>
  <c r="CI276" i="1" a="1"/>
  <c r="CI276" i="1" s="1"/>
  <c r="CI378" i="1" s="1"/>
  <c r="AK105" i="7" s="1"/>
  <c r="AK5" i="7" s="1"/>
  <c r="BB277" i="1" a="1"/>
  <c r="BB277" i="1" s="1"/>
  <c r="BB379" i="1" s="1"/>
  <c r="H106" i="7" s="1"/>
  <c r="BF277" i="1" a="1"/>
  <c r="BF277" i="1" s="1"/>
  <c r="BI277" i="1" a="1"/>
  <c r="BI277" i="1" s="1"/>
  <c r="BM277" i="1" a="1"/>
  <c r="BM277" i="1" s="1"/>
  <c r="BT277" i="1" a="1"/>
  <c r="BT277" i="1" s="1"/>
  <c r="BX277" i="1" a="1"/>
  <c r="BX277" i="1" s="1"/>
  <c r="BX379" i="1" s="1"/>
  <c r="AD106" i="7" s="1"/>
  <c r="CA277" i="1" a="1"/>
  <c r="CA277" i="1" s="1"/>
  <c r="CE277" i="1" a="1"/>
  <c r="CE277" i="1" s="1"/>
  <c r="CH277" i="1" a="1"/>
  <c r="CH277" i="1" s="1"/>
  <c r="CH379" i="1" s="1"/>
  <c r="AJ106" i="7" s="1"/>
  <c r="AJ6" i="7" s="1"/>
  <c r="BB278" i="1" a="1"/>
  <c r="BB278" i="1" s="1"/>
  <c r="BB380" i="1" s="1"/>
  <c r="H107" i="7" s="1"/>
  <c r="BE278" i="1" a="1"/>
  <c r="BE278" i="1" s="1"/>
  <c r="BI278" i="1" a="1"/>
  <c r="BI278" i="1" s="1"/>
  <c r="BP278" i="1" a="1"/>
  <c r="BP278" i="1" s="1"/>
  <c r="BS278" i="1" a="1"/>
  <c r="BS278" i="1" s="1"/>
  <c r="BV278" i="1" a="1"/>
  <c r="BV278" i="1" s="1"/>
  <c r="BZ278" i="1" a="1"/>
  <c r="BZ278" i="1" s="1"/>
  <c r="BZ380" i="1" s="1"/>
  <c r="AF107" i="7" s="1"/>
  <c r="CF278" i="1" a="1"/>
  <c r="CF278" i="1" s="1"/>
  <c r="CF380" i="1" s="1"/>
  <c r="CI278" i="1" a="1"/>
  <c r="CI278" i="1" s="1"/>
  <c r="CI380" i="1" s="1"/>
  <c r="AK107" i="7" s="1"/>
  <c r="AK7" i="7" s="1"/>
  <c r="BB279" i="1" a="1"/>
  <c r="BB279" i="1" s="1"/>
  <c r="BB381" i="1" s="1"/>
  <c r="H108" i="7" s="1"/>
  <c r="BF279" i="1" a="1"/>
  <c r="BF279" i="1" s="1"/>
  <c r="BL279" i="1" a="1"/>
  <c r="BL279" i="1" s="1"/>
  <c r="BO279" i="1" a="1"/>
  <c r="BO279" i="1" s="1"/>
  <c r="BR279" i="1" a="1"/>
  <c r="BR279" i="1" s="1"/>
  <c r="BV279" i="1" a="1"/>
  <c r="BV279" i="1" s="1"/>
  <c r="BV381" i="1" s="1"/>
  <c r="AB108" i="7" s="1"/>
  <c r="CB279" i="1" a="1"/>
  <c r="CB279" i="1" s="1"/>
  <c r="CB381" i="1" s="1"/>
  <c r="AH108" i="7" s="1"/>
  <c r="CE279" i="1" a="1"/>
  <c r="CE279" i="1" s="1"/>
  <c r="CH279" i="1" a="1"/>
  <c r="CH279" i="1" s="1"/>
  <c r="CH381" i="1" s="1"/>
  <c r="AJ108" i="7" s="1"/>
  <c r="AJ8" i="7" s="1"/>
  <c r="BB280" i="1" a="1"/>
  <c r="BB280" i="1" s="1"/>
  <c r="BH280" i="1" a="1"/>
  <c r="BH280" i="1" s="1"/>
  <c r="BK280" i="1" a="1"/>
  <c r="BK280" i="1" s="1"/>
  <c r="BN280" i="1" a="1"/>
  <c r="BN280" i="1" s="1"/>
  <c r="BR280" i="1" a="1"/>
  <c r="BR280" i="1" s="1"/>
  <c r="BR382" i="1" s="1"/>
  <c r="X109" i="7" s="1"/>
  <c r="BX280" i="1" a="1"/>
  <c r="BX280" i="1" s="1"/>
  <c r="BX382" i="1" s="1"/>
  <c r="AD109" i="7" s="1"/>
  <c r="CB280" i="1" a="1"/>
  <c r="CB280" i="1" s="1"/>
  <c r="CE280" i="1" a="1"/>
  <c r="CE280" i="1" s="1"/>
  <c r="CI280" i="1" a="1"/>
  <c r="CI280" i="1" s="1"/>
  <c r="BF281" i="1" a="1"/>
  <c r="BF281" i="1" s="1"/>
  <c r="BI281" i="1" a="1"/>
  <c r="BI281" i="1" s="1"/>
  <c r="BL281" i="1" a="1"/>
  <c r="BL281" i="1" s="1"/>
  <c r="BP281" i="1" a="1"/>
  <c r="BP281" i="1" s="1"/>
  <c r="BP383" i="1" s="1"/>
  <c r="V110" i="7" s="1"/>
  <c r="BV281" i="1" a="1"/>
  <c r="BV281" i="1" s="1"/>
  <c r="BY281" i="1" a="1"/>
  <c r="BY281" i="1" s="1"/>
  <c r="CB281" i="1" a="1"/>
  <c r="CB281" i="1" s="1"/>
  <c r="CF281" i="1" a="1"/>
  <c r="CF281" i="1" s="1"/>
  <c r="BB282" i="1" a="1"/>
  <c r="BB282" i="1" s="1"/>
  <c r="BB384" i="1" s="1"/>
  <c r="H111" i="7" s="1"/>
  <c r="BE282" i="1" a="1"/>
  <c r="BE282" i="1" s="1"/>
  <c r="BH282" i="1" a="1"/>
  <c r="BH282" i="1" s="1"/>
  <c r="BL282" i="1" a="1"/>
  <c r="BL282" i="1" s="1"/>
  <c r="BL384" i="1" s="1"/>
  <c r="R111" i="7" s="1"/>
  <c r="BR282" i="1" a="1"/>
  <c r="BR282" i="1" s="1"/>
  <c r="BU282" i="1" a="1"/>
  <c r="BU282" i="1" s="1"/>
  <c r="BB373" i="1" a="1"/>
  <c r="BB373" i="1" s="1"/>
  <c r="BG373" i="1" a="1"/>
  <c r="BG373" i="1" s="1"/>
  <c r="BJ373" i="1" a="1"/>
  <c r="BJ373" i="1" s="1"/>
  <c r="BO373" i="1" a="1"/>
  <c r="BO373" i="1" s="1"/>
  <c r="BR373" i="1" a="1"/>
  <c r="BR373" i="1" s="1"/>
  <c r="BW373" i="1" a="1"/>
  <c r="BW373" i="1" s="1"/>
  <c r="BZ373" i="1" a="1"/>
  <c r="BZ373" i="1" s="1"/>
  <c r="CE373" i="1" a="1"/>
  <c r="CE373" i="1" s="1"/>
  <c r="CH373" i="1" a="1"/>
  <c r="CH373" i="1" s="1"/>
  <c r="CH475" i="1" s="1"/>
  <c r="AJ202" i="7" s="1"/>
  <c r="BD276" i="1" a="1"/>
  <c r="BD276" i="1" s="1"/>
  <c r="BE378" i="1" s="1"/>
  <c r="K105" i="7" s="1"/>
  <c r="BG276" i="1" a="1"/>
  <c r="BG276" i="1" s="1"/>
  <c r="BK276" i="1" a="1"/>
  <c r="BK276" i="1" s="1"/>
  <c r="BN276" i="1" a="1"/>
  <c r="BN276" i="1" s="1"/>
  <c r="BN378" i="1" s="1"/>
  <c r="T105" i="7" s="1"/>
  <c r="BR276" i="1" a="1"/>
  <c r="BR276" i="1" s="1"/>
  <c r="BR378" i="1" s="1"/>
  <c r="X105" i="7" s="1"/>
  <c r="BU276" i="1" a="1"/>
  <c r="BU276" i="1" s="1"/>
  <c r="BY276" i="1" a="1"/>
  <c r="BY276" i="1" s="1"/>
  <c r="CF276" i="1" a="1"/>
  <c r="CF276" i="1" s="1"/>
  <c r="CF378" i="1" s="1"/>
  <c r="CJ276" i="1" a="1"/>
  <c r="CJ276" i="1" s="1"/>
  <c r="BC277" i="1" a="1"/>
  <c r="BC277" i="1" s="1"/>
  <c r="BG277" i="1" a="1"/>
  <c r="BG277" i="1" s="1"/>
  <c r="BJ277" i="1" a="1"/>
  <c r="BJ277" i="1" s="1"/>
  <c r="BJ379" i="1" s="1"/>
  <c r="P106" i="7" s="1"/>
  <c r="BN277" i="1" a="1"/>
  <c r="BN277" i="1" s="1"/>
  <c r="BN379" i="1" s="1"/>
  <c r="T106" i="7" s="1"/>
  <c r="BQ277" i="1" a="1"/>
  <c r="BQ277" i="1" s="1"/>
  <c r="BU277" i="1" a="1"/>
  <c r="BU277" i="1" s="1"/>
  <c r="CB277" i="1" a="1"/>
  <c r="CB277" i="1" s="1"/>
  <c r="CB379" i="1" s="1"/>
  <c r="AH106" i="7" s="1"/>
  <c r="CF277" i="1" a="1"/>
  <c r="CF277" i="1" s="1"/>
  <c r="CF379" i="1" s="1"/>
  <c r="CI277" i="1" a="1"/>
  <c r="CI277" i="1" s="1"/>
  <c r="CI379" i="1" s="1"/>
  <c r="AK106" i="7" s="1"/>
  <c r="AK6" i="7" s="1"/>
  <c r="BC278" i="1" a="1"/>
  <c r="BC278" i="1" s="1"/>
  <c r="BF278" i="1" a="1"/>
  <c r="BF278" i="1" s="1"/>
  <c r="BJ278" i="1" a="1"/>
  <c r="BJ278" i="1" s="1"/>
  <c r="BJ380" i="1" s="1"/>
  <c r="P107" i="7" s="1"/>
  <c r="BM278" i="1" a="1"/>
  <c r="BM278" i="1" s="1"/>
  <c r="BQ278" i="1" a="1"/>
  <c r="BQ278" i="1" s="1"/>
  <c r="BT278" i="1" a="1"/>
  <c r="BT278" i="1" s="1"/>
  <c r="BT380" i="1" s="1"/>
  <c r="Z107" i="7" s="1"/>
  <c r="BW278" i="1" a="1"/>
  <c r="BW278" i="1" s="1"/>
  <c r="CC278" i="1" a="1"/>
  <c r="CC278" i="1" s="1"/>
  <c r="CG278" i="1" a="1"/>
  <c r="CG278" i="1" s="1"/>
  <c r="CJ278" i="1" a="1"/>
  <c r="CJ278" i="1" s="1"/>
  <c r="CJ380" i="1" s="1"/>
  <c r="AL107" i="7" s="1"/>
  <c r="AL7" i="7" s="1"/>
  <c r="BC279" i="1" a="1"/>
  <c r="BC279" i="1" s="1"/>
  <c r="BI279" i="1" a="1"/>
  <c r="BI279" i="1" s="1"/>
  <c r="BM279" i="1" a="1"/>
  <c r="BM279" i="1" s="1"/>
  <c r="BP279" i="1" a="1"/>
  <c r="BP279" i="1" s="1"/>
  <c r="BS279" i="1" a="1"/>
  <c r="BS279" i="1" s="1"/>
  <c r="BY279" i="1" a="1"/>
  <c r="BY279" i="1" s="1"/>
  <c r="CC279" i="1" a="1"/>
  <c r="CC279" i="1" s="1"/>
  <c r="CF279" i="1" a="1"/>
  <c r="CF279" i="1" s="1"/>
  <c r="CI279" i="1" a="1"/>
  <c r="CI279" i="1" s="1"/>
  <c r="CI381" i="1" s="1"/>
  <c r="AK108" i="7" s="1"/>
  <c r="AK8" i="7" s="1"/>
  <c r="BE280" i="1" a="1"/>
  <c r="BE280" i="1" s="1"/>
  <c r="BI280" i="1" a="1"/>
  <c r="BI280" i="1" s="1"/>
  <c r="BL280" i="1" a="1"/>
  <c r="BL280" i="1" s="1"/>
  <c r="BL382" i="1" s="1"/>
  <c r="R109" i="7" s="1"/>
  <c r="BO280" i="1" a="1"/>
  <c r="BO280" i="1" s="1"/>
  <c r="BU280" i="1" a="1"/>
  <c r="BU280" i="1" s="1"/>
  <c r="BY280" i="1" a="1"/>
  <c r="BY280" i="1" s="1"/>
  <c r="CC280" i="1" a="1"/>
  <c r="CC280" i="1" s="1"/>
  <c r="CF280" i="1" a="1"/>
  <c r="CF280" i="1" s="1"/>
  <c r="CF382" i="1" s="1"/>
  <c r="CJ280" i="1" a="1"/>
  <c r="CJ280" i="1" s="1"/>
  <c r="CJ382" i="1" s="1"/>
  <c r="AL109" i="7" s="1"/>
  <c r="AL9" i="7" s="1"/>
  <c r="BC281" i="1" a="1"/>
  <c r="BC281" i="1" s="1"/>
  <c r="BG281" i="1" a="1"/>
  <c r="BG281" i="1" s="1"/>
  <c r="BJ281" i="1" a="1"/>
  <c r="BJ281" i="1" s="1"/>
  <c r="BM281" i="1" a="1"/>
  <c r="BM281" i="1" s="1"/>
  <c r="BS281" i="1" a="1"/>
  <c r="BS281" i="1" s="1"/>
  <c r="BW281" i="1" a="1"/>
  <c r="BW281" i="1" s="1"/>
  <c r="BZ281" i="1" a="1"/>
  <c r="BZ281" i="1" s="1"/>
  <c r="CC281" i="1" a="1"/>
  <c r="CC281" i="1" s="1"/>
  <c r="CI281" i="1" a="1"/>
  <c r="CI281" i="1" s="1"/>
  <c r="CI383" i="1" s="1"/>
  <c r="AK110" i="7" s="1"/>
  <c r="AK10" i="7" s="1"/>
  <c r="BC282" i="1" a="1"/>
  <c r="BC282" i="1" s="1"/>
  <c r="BF282" i="1" a="1"/>
  <c r="BF282" i="1" s="1"/>
  <c r="BF384" i="1" s="1"/>
  <c r="L111" i="7" s="1"/>
  <c r="BI282" i="1" a="1"/>
  <c r="BI282" i="1" s="1"/>
  <c r="BO282" i="1" a="1"/>
  <c r="BO282" i="1" s="1"/>
  <c r="CA282" i="1" a="1"/>
  <c r="CA282" i="1" s="1"/>
  <c r="CD282" i="1" a="1"/>
  <c r="CD282" i="1" s="1"/>
  <c r="CD384" i="1" s="1"/>
  <c r="CG282" i="1" a="1"/>
  <c r="CG282" i="1" s="1"/>
  <c r="BC283" i="1" a="1"/>
  <c r="BC283" i="1" s="1"/>
  <c r="BG283" i="1" a="1"/>
  <c r="BG283" i="1" s="1"/>
  <c r="BJ283" i="1" a="1"/>
  <c r="BJ283" i="1" s="1"/>
  <c r="BM283" i="1" a="1"/>
  <c r="BM283" i="1" s="1"/>
  <c r="BS283" i="1" a="1"/>
  <c r="BS283" i="1" s="1"/>
  <c r="BW283" i="1" a="1"/>
  <c r="BW283" i="1" s="1"/>
  <c r="BZ283" i="1" a="1"/>
  <c r="BZ283" i="1" s="1"/>
  <c r="BZ385" i="1" s="1"/>
  <c r="AF112" i="7" s="1"/>
  <c r="CC283" i="1" a="1"/>
  <c r="CC283" i="1" s="1"/>
  <c r="CI283" i="1" a="1"/>
  <c r="CI283" i="1" s="1"/>
  <c r="CI385" i="1" s="1"/>
  <c r="AK112" i="7" s="1"/>
  <c r="AK12" i="7" s="1"/>
  <c r="BE284" i="1" a="1"/>
  <c r="BE284" i="1" s="1"/>
  <c r="BH284" i="1" a="1"/>
  <c r="BH284" i="1" s="1"/>
  <c r="BK284" i="1" a="1"/>
  <c r="BK284" i="1" s="1"/>
  <c r="BT284" i="1" a="1"/>
  <c r="BT284" i="1" s="1"/>
  <c r="BW284" i="1" a="1"/>
  <c r="BW284" i="1" s="1"/>
  <c r="BZ284" i="1" a="1"/>
  <c r="BZ284" i="1" s="1"/>
  <c r="BZ386" i="1" s="1"/>
  <c r="AF113" i="7" s="1"/>
  <c r="CC284" i="1" a="1"/>
  <c r="CC284" i="1" s="1"/>
  <c r="CJ284" i="1" a="1"/>
  <c r="CJ284" i="1" s="1"/>
  <c r="CJ386" i="1" s="1"/>
  <c r="AL113" i="7" s="1"/>
  <c r="AL13" i="7" s="1"/>
  <c r="BC285" i="1" a="1"/>
  <c r="BC285" i="1" s="1"/>
  <c r="BF285" i="1" a="1"/>
  <c r="BF285" i="1" s="1"/>
  <c r="BF387" i="1" s="1"/>
  <c r="L114" i="7" s="1"/>
  <c r="BI285" i="1" a="1"/>
  <c r="BI285" i="1" s="1"/>
  <c r="BP285" i="1" a="1"/>
  <c r="BP285" i="1" s="1"/>
  <c r="BP387" i="1" s="1"/>
  <c r="V114" i="7" s="1"/>
  <c r="BS285" i="1" a="1"/>
  <c r="BS285" i="1" s="1"/>
  <c r="BV285" i="1" a="1"/>
  <c r="BV285" i="1" s="1"/>
  <c r="BV387" i="1" s="1"/>
  <c r="AB114" i="7" s="1"/>
  <c r="BY285" i="1" a="1"/>
  <c r="BY285" i="1" s="1"/>
  <c r="CF285" i="1" a="1"/>
  <c r="CF285" i="1" s="1"/>
  <c r="CI285" i="1" a="1"/>
  <c r="CI285" i="1" s="1"/>
  <c r="CI387" i="1" s="1"/>
  <c r="AK114" i="7" s="1"/>
  <c r="AK14" i="7" s="1"/>
  <c r="BB286" i="1" a="1"/>
  <c r="BB286" i="1" s="1"/>
  <c r="BE286" i="1" a="1"/>
  <c r="BE286" i="1" s="1"/>
  <c r="BL286" i="1" a="1"/>
  <c r="BL286" i="1" s="1"/>
  <c r="BO286" i="1" a="1"/>
  <c r="BO286" i="1" s="1"/>
  <c r="BR286" i="1" a="1"/>
  <c r="BR286" i="1" s="1"/>
  <c r="BR388" i="1" s="1"/>
  <c r="X115" i="7" s="1"/>
  <c r="BU286" i="1" a="1"/>
  <c r="BU286" i="1" s="1"/>
  <c r="CB286" i="1" a="1"/>
  <c r="CB286" i="1" s="1"/>
  <c r="CB388" i="1" s="1"/>
  <c r="AH115" i="7" s="1"/>
  <c r="CE286" i="1" a="1"/>
  <c r="CE286" i="1" s="1"/>
  <c r="CH286" i="1" a="1"/>
  <c r="CH286" i="1" s="1"/>
  <c r="CH388" i="1" s="1"/>
  <c r="AJ115" i="7" s="1"/>
  <c r="AJ15" i="7" s="1"/>
  <c r="BA287" i="1" a="1"/>
  <c r="BA287" i="1" s="1"/>
  <c r="BA389" i="1" s="1"/>
  <c r="G116" i="7" s="1"/>
  <c r="BH287" i="1" a="1"/>
  <c r="BH287" i="1" s="1"/>
  <c r="BH389" i="1" s="1"/>
  <c r="N116" i="7" s="1"/>
  <c r="BK287" i="1" a="1"/>
  <c r="BK287" i="1" s="1"/>
  <c r="BN287" i="1" a="1"/>
  <c r="BN287" i="1" s="1"/>
  <c r="BN389" i="1" s="1"/>
  <c r="T116" i="7" s="1"/>
  <c r="BQ287" i="1" a="1"/>
  <c r="BQ287" i="1" s="1"/>
  <c r="BX287" i="1" a="1"/>
  <c r="BX287" i="1" s="1"/>
  <c r="CA287" i="1" a="1"/>
  <c r="CA287" i="1" s="1"/>
  <c r="CD287" i="1" a="1"/>
  <c r="CD287" i="1" s="1"/>
  <c r="CD389" i="1" s="1"/>
  <c r="CG287" i="1" a="1"/>
  <c r="CG287" i="1" s="1"/>
  <c r="BD288" i="1" a="1"/>
  <c r="BD288" i="1" s="1"/>
  <c r="BG288" i="1" a="1"/>
  <c r="BG288" i="1" s="1"/>
  <c r="BJ288" i="1" a="1"/>
  <c r="BJ288" i="1" s="1"/>
  <c r="BJ390" i="1" s="1"/>
  <c r="P117" i="7" s="1"/>
  <c r="BM288" i="1" a="1"/>
  <c r="BM288" i="1" s="1"/>
  <c r="BT288" i="1" a="1"/>
  <c r="BT288" i="1" s="1"/>
  <c r="BT390" i="1" s="1"/>
  <c r="Z117" i="7" s="1"/>
  <c r="BW288" i="1" a="1"/>
  <c r="BW288" i="1" s="1"/>
  <c r="BZ288" i="1" a="1"/>
  <c r="BZ288" i="1" s="1"/>
  <c r="CC288" i="1" a="1"/>
  <c r="CC288" i="1" s="1"/>
  <c r="CJ288" i="1" a="1"/>
  <c r="CJ288" i="1" s="1"/>
  <c r="CJ390" i="1" s="1"/>
  <c r="AL117" i="7" s="1"/>
  <c r="AL17" i="7" s="1"/>
  <c r="BC289" i="1" a="1"/>
  <c r="BC289" i="1" s="1"/>
  <c r="BF289" i="1" a="1"/>
  <c r="BF289" i="1" s="1"/>
  <c r="BI289" i="1" a="1"/>
  <c r="BI289" i="1" s="1"/>
  <c r="BP289" i="1" a="1"/>
  <c r="BP289" i="1" s="1"/>
  <c r="BS289" i="1" a="1"/>
  <c r="BS289" i="1" s="1"/>
  <c r="BV289" i="1" a="1"/>
  <c r="BV289" i="1" s="1"/>
  <c r="BV391" i="1" s="1"/>
  <c r="AB118" i="7" s="1"/>
  <c r="BY289" i="1" a="1"/>
  <c r="BY289" i="1" s="1"/>
  <c r="CF289" i="1" a="1"/>
  <c r="CF289" i="1" s="1"/>
  <c r="CI289" i="1" a="1"/>
  <c r="CI289" i="1" s="1"/>
  <c r="BB290" i="1" a="1"/>
  <c r="BB290" i="1" s="1"/>
  <c r="BB392" i="1" s="1"/>
  <c r="H119" i="7" s="1"/>
  <c r="BX282" i="1" a="1"/>
  <c r="BX282" i="1" s="1"/>
  <c r="BX384" i="1" s="1"/>
  <c r="AD111" i="7" s="1"/>
  <c r="CB282" i="1" a="1"/>
  <c r="CB282" i="1" s="1"/>
  <c r="CH282" i="1" a="1"/>
  <c r="CH282" i="1" s="1"/>
  <c r="CH384" i="1" s="1"/>
  <c r="AJ111" i="7" s="1"/>
  <c r="AJ11" i="7" s="1"/>
  <c r="BA283" i="1" a="1"/>
  <c r="BA283" i="1" s="1"/>
  <c r="BA385" i="1" s="1"/>
  <c r="G112" i="7" s="1"/>
  <c r="BD283" i="1" a="1"/>
  <c r="BD283" i="1" s="1"/>
  <c r="BD385" i="1" s="1"/>
  <c r="J112" i="7" s="1"/>
  <c r="BH283" i="1" a="1"/>
  <c r="BH283" i="1" s="1"/>
  <c r="BN283" i="1" a="1"/>
  <c r="BN283" i="1" s="1"/>
  <c r="BN385" i="1" s="1"/>
  <c r="T112" i="7" s="1"/>
  <c r="BQ283" i="1" a="1"/>
  <c r="BQ283" i="1" s="1"/>
  <c r="BT283" i="1" a="1"/>
  <c r="BT283" i="1" s="1"/>
  <c r="BT385" i="1" s="1"/>
  <c r="Z112" i="7" s="1"/>
  <c r="BX283" i="1" a="1"/>
  <c r="BX283" i="1" s="1"/>
  <c r="CD283" i="1" a="1"/>
  <c r="CD283" i="1" s="1"/>
  <c r="CD385" i="1" s="1"/>
  <c r="CG283" i="1" a="1"/>
  <c r="CG283" i="1" s="1"/>
  <c r="CJ283" i="1" a="1"/>
  <c r="CJ283" i="1" s="1"/>
  <c r="BC284" i="1" a="1"/>
  <c r="BC284" i="1" s="1"/>
  <c r="BF284" i="1" a="1"/>
  <c r="BF284" i="1" s="1"/>
  <c r="BF386" i="1" s="1"/>
  <c r="L113" i="7" s="1"/>
  <c r="BI284" i="1" a="1"/>
  <c r="BI284" i="1" s="1"/>
  <c r="BN284" i="1" a="1"/>
  <c r="BN284" i="1" s="1"/>
  <c r="BN386" i="1" s="1"/>
  <c r="T113" i="7" s="1"/>
  <c r="BQ284" i="1" a="1"/>
  <c r="BQ284" i="1" s="1"/>
  <c r="BX284" i="1" a="1"/>
  <c r="BX284" i="1" s="1"/>
  <c r="BX386" i="1" s="1"/>
  <c r="AD113" i="7" s="1"/>
  <c r="CA284" i="1" a="1"/>
  <c r="CA284" i="1" s="1"/>
  <c r="CD284" i="1" a="1"/>
  <c r="CD284" i="1" s="1"/>
  <c r="CG284" i="1" a="1"/>
  <c r="CG284" i="1" s="1"/>
  <c r="BD285" i="1" a="1"/>
  <c r="BD285" i="1" s="1"/>
  <c r="BD387" i="1" s="1"/>
  <c r="J114" i="7" s="1"/>
  <c r="BG285" i="1" a="1"/>
  <c r="BG285" i="1" s="1"/>
  <c r="BJ285" i="1" a="1"/>
  <c r="BJ285" i="1" s="1"/>
  <c r="BJ387" i="1" s="1"/>
  <c r="P114" i="7" s="1"/>
  <c r="BM285" i="1" a="1"/>
  <c r="BM285" i="1" s="1"/>
  <c r="BT285" i="1" a="1"/>
  <c r="BT285" i="1" s="1"/>
  <c r="BT387" i="1" s="1"/>
  <c r="Z114" i="7" s="1"/>
  <c r="BW285" i="1" a="1"/>
  <c r="BW285" i="1" s="1"/>
  <c r="BZ285" i="1" a="1"/>
  <c r="BZ285" i="1" s="1"/>
  <c r="CC285" i="1" a="1"/>
  <c r="CC285" i="1" s="1"/>
  <c r="CJ285" i="1" a="1"/>
  <c r="CJ285" i="1" s="1"/>
  <c r="CJ387" i="1" s="1"/>
  <c r="AL114" i="7" s="1"/>
  <c r="AL14" i="7" s="1"/>
  <c r="BC286" i="1" a="1"/>
  <c r="BC286" i="1" s="1"/>
  <c r="BF286" i="1" a="1"/>
  <c r="BF286" i="1" s="1"/>
  <c r="BF388" i="1" s="1"/>
  <c r="L115" i="7" s="1"/>
  <c r="BI286" i="1" a="1"/>
  <c r="BI286" i="1" s="1"/>
  <c r="BP286" i="1" a="1"/>
  <c r="BP286" i="1" s="1"/>
  <c r="BP388" i="1" s="1"/>
  <c r="V115" i="7" s="1"/>
  <c r="BS286" i="1" a="1"/>
  <c r="BS286" i="1" s="1"/>
  <c r="BV286" i="1" a="1"/>
  <c r="BV286" i="1" s="1"/>
  <c r="BY286" i="1" a="1"/>
  <c r="BY286" i="1" s="1"/>
  <c r="CF286" i="1" a="1"/>
  <c r="CF286" i="1" s="1"/>
  <c r="CI286" i="1" a="1"/>
  <c r="CI286" i="1" s="1"/>
  <c r="CI388" i="1" s="1"/>
  <c r="AK115" i="7" s="1"/>
  <c r="AK15" i="7" s="1"/>
  <c r="BB287" i="1" a="1"/>
  <c r="BB287" i="1" s="1"/>
  <c r="BB389" i="1" s="1"/>
  <c r="H116" i="7" s="1"/>
  <c r="BE287" i="1" a="1"/>
  <c r="BE287" i="1" s="1"/>
  <c r="BL287" i="1" a="1"/>
  <c r="BL287" i="1" s="1"/>
  <c r="BL389" i="1" s="1"/>
  <c r="R116" i="7" s="1"/>
  <c r="BO287" i="1" a="1"/>
  <c r="BO287" i="1" s="1"/>
  <c r="BR287" i="1" a="1"/>
  <c r="BR287" i="1" s="1"/>
  <c r="BU287" i="1" a="1"/>
  <c r="BU287" i="1" s="1"/>
  <c r="CB287" i="1" a="1"/>
  <c r="CB287" i="1" s="1"/>
  <c r="CE287" i="1" a="1"/>
  <c r="CE287" i="1" s="1"/>
  <c r="CH287" i="1" a="1"/>
  <c r="CH287" i="1" s="1"/>
  <c r="CH389" i="1" s="1"/>
  <c r="AJ116" i="7" s="1"/>
  <c r="AJ16" i="7" s="1"/>
  <c r="BA288" i="1" a="1"/>
  <c r="BA288" i="1" s="1"/>
  <c r="BA390" i="1" s="1"/>
  <c r="G117" i="7" s="1"/>
  <c r="BH288" i="1" a="1"/>
  <c r="BH288" i="1" s="1"/>
  <c r="BH390" i="1" s="1"/>
  <c r="N117" i="7" s="1"/>
  <c r="BK288" i="1" a="1"/>
  <c r="BK288" i="1" s="1"/>
  <c r="BN288" i="1" a="1"/>
  <c r="BN288" i="1" s="1"/>
  <c r="BQ288" i="1" a="1"/>
  <c r="BQ288" i="1" s="1"/>
  <c r="BX288" i="1" a="1"/>
  <c r="BX288" i="1" s="1"/>
  <c r="CA288" i="1" a="1"/>
  <c r="CA288" i="1" s="1"/>
  <c r="CD288" i="1" a="1"/>
  <c r="CD288" i="1" s="1"/>
  <c r="CD390" i="1" s="1"/>
  <c r="CG288" i="1" a="1"/>
  <c r="CG288" i="1" s="1"/>
  <c r="BD289" i="1" a="1"/>
  <c r="BD289" i="1" s="1"/>
  <c r="BD391" i="1" s="1"/>
  <c r="J118" i="7" s="1"/>
  <c r="BG289" i="1" a="1"/>
  <c r="BG289" i="1" s="1"/>
  <c r="BJ289" i="1" a="1"/>
  <c r="BJ289" i="1" s="1"/>
  <c r="BM289" i="1" a="1"/>
  <c r="BM289" i="1" s="1"/>
  <c r="BT289" i="1" a="1"/>
  <c r="BT289" i="1" s="1"/>
  <c r="BT391" i="1" s="1"/>
  <c r="Z118" i="7" s="1"/>
  <c r="BW289" i="1" a="1"/>
  <c r="BW289" i="1" s="1"/>
  <c r="BS282" i="1" a="1"/>
  <c r="BS282" i="1" s="1"/>
  <c r="BY282" i="1" a="1"/>
  <c r="BY282" i="1" s="1"/>
  <c r="CE282" i="1" a="1"/>
  <c r="CE282" i="1" s="1"/>
  <c r="CI282" i="1" a="1"/>
  <c r="CI282" i="1" s="1"/>
  <c r="CI384" i="1" s="1"/>
  <c r="AK111" i="7" s="1"/>
  <c r="AK11" i="7" s="1"/>
  <c r="BB283" i="1" a="1"/>
  <c r="BB283" i="1" s="1"/>
  <c r="BB385" i="1" s="1"/>
  <c r="H112" i="7" s="1"/>
  <c r="BE283" i="1" a="1"/>
  <c r="BE283" i="1" s="1"/>
  <c r="BK283" i="1" a="1"/>
  <c r="BK283" i="1" s="1"/>
  <c r="BO283" i="1" a="1"/>
  <c r="BO283" i="1" s="1"/>
  <c r="BR283" i="1" a="1"/>
  <c r="BR283" i="1" s="1"/>
  <c r="BR385" i="1" s="1"/>
  <c r="X112" i="7" s="1"/>
  <c r="BU283" i="1" a="1"/>
  <c r="BU283" i="1" s="1"/>
  <c r="CA283" i="1" a="1"/>
  <c r="CA283" i="1" s="1"/>
  <c r="CE283" i="1" a="1"/>
  <c r="CE283" i="1" s="1"/>
  <c r="CH283" i="1" a="1"/>
  <c r="CH283" i="1" s="1"/>
  <c r="CH385" i="1" s="1"/>
  <c r="AJ112" i="7" s="1"/>
  <c r="AJ12" i="7" s="1"/>
  <c r="BA284" i="1" a="1"/>
  <c r="BA284" i="1" s="1"/>
  <c r="BA386" i="1" s="1"/>
  <c r="G113" i="7" s="1"/>
  <c r="BD284" i="1" a="1"/>
  <c r="BD284" i="1" s="1"/>
  <c r="BD386" i="1" s="1"/>
  <c r="J113" i="7" s="1"/>
  <c r="BJ284" i="1" a="1"/>
  <c r="BJ284" i="1" s="1"/>
  <c r="BL284" i="1" a="1"/>
  <c r="BL284" i="1" s="1"/>
  <c r="BL386" i="1" s="1"/>
  <c r="R113" i="7" s="1"/>
  <c r="BO284" i="1" a="1"/>
  <c r="BO284" i="1" s="1"/>
  <c r="BR284" i="1" a="1"/>
  <c r="BR284" i="1" s="1"/>
  <c r="BR386" i="1" s="1"/>
  <c r="X113" i="7" s="1"/>
  <c r="BU284" i="1" a="1"/>
  <c r="BU284" i="1" s="1"/>
  <c r="CB284" i="1" a="1"/>
  <c r="CB284" i="1" s="1"/>
  <c r="CE284" i="1" a="1"/>
  <c r="CE284" i="1" s="1"/>
  <c r="CH284" i="1" a="1"/>
  <c r="CH284" i="1" s="1"/>
  <c r="CH386" i="1" s="1"/>
  <c r="AJ113" i="7" s="1"/>
  <c r="AJ13" i="7" s="1"/>
  <c r="BA285" i="1" a="1"/>
  <c r="BA285" i="1" s="1"/>
  <c r="BA387" i="1" s="1"/>
  <c r="G114" i="7" s="1"/>
  <c r="BH285" i="1" a="1"/>
  <c r="BH285" i="1" s="1"/>
  <c r="BH387" i="1" s="1"/>
  <c r="N114" i="7" s="1"/>
  <c r="BK285" i="1" a="1"/>
  <c r="BK285" i="1" s="1"/>
  <c r="BN285" i="1" a="1"/>
  <c r="BN285" i="1" s="1"/>
  <c r="BN387" i="1" s="1"/>
  <c r="T114" i="7" s="1"/>
  <c r="BQ285" i="1" a="1"/>
  <c r="BQ285" i="1" s="1"/>
  <c r="BX285" i="1" a="1"/>
  <c r="BX285" i="1" s="1"/>
  <c r="CA285" i="1" a="1"/>
  <c r="CA285" i="1" s="1"/>
  <c r="CD285" i="1" a="1"/>
  <c r="CD285" i="1" s="1"/>
  <c r="CG285" i="1" a="1"/>
  <c r="CG285" i="1" s="1"/>
  <c r="BD286" i="1" a="1"/>
  <c r="BD286" i="1" s="1"/>
  <c r="BD388" i="1" s="1"/>
  <c r="J115" i="7" s="1"/>
  <c r="BG286" i="1" a="1"/>
  <c r="BG286" i="1" s="1"/>
  <c r="BJ286" i="1" a="1"/>
  <c r="BJ286" i="1" s="1"/>
  <c r="BJ388" i="1" s="1"/>
  <c r="P115" i="7" s="1"/>
  <c r="BM286" i="1" a="1"/>
  <c r="BM286" i="1" s="1"/>
  <c r="BT286" i="1" a="1"/>
  <c r="BT286" i="1" s="1"/>
  <c r="BW286" i="1" a="1"/>
  <c r="BW286" i="1" s="1"/>
  <c r="BZ286" i="1" a="1"/>
  <c r="BZ286" i="1" s="1"/>
  <c r="BZ388" i="1" s="1"/>
  <c r="AF115" i="7" s="1"/>
  <c r="CC286" i="1" a="1"/>
  <c r="CC286" i="1" s="1"/>
  <c r="CJ286" i="1" a="1"/>
  <c r="CJ286" i="1" s="1"/>
  <c r="CJ388" i="1" s="1"/>
  <c r="AL115" i="7" s="1"/>
  <c r="AL15" i="7" s="1"/>
  <c r="BC287" i="1" a="1"/>
  <c r="BC287" i="1" s="1"/>
  <c r="BF287" i="1" a="1"/>
  <c r="BF287" i="1" s="1"/>
  <c r="BF389" i="1" s="1"/>
  <c r="L116" i="7" s="1"/>
  <c r="BI287" i="1" a="1"/>
  <c r="BI287" i="1" s="1"/>
  <c r="BP287" i="1" a="1"/>
  <c r="BP287" i="1" s="1"/>
  <c r="BS287" i="1" a="1"/>
  <c r="BS287" i="1" s="1"/>
  <c r="BV287" i="1" a="1"/>
  <c r="BV287" i="1" s="1"/>
  <c r="BY287" i="1" a="1"/>
  <c r="BY287" i="1" s="1"/>
  <c r="CF287" i="1" a="1"/>
  <c r="CF287" i="1" s="1"/>
  <c r="CF389" i="1" s="1"/>
  <c r="CI287" i="1" a="1"/>
  <c r="CI287" i="1" s="1"/>
  <c r="CI389" i="1" s="1"/>
  <c r="AK116" i="7" s="1"/>
  <c r="AK16" i="7" s="1"/>
  <c r="BB288" i="1" a="1"/>
  <c r="BB288" i="1" s="1"/>
  <c r="BB390" i="1" s="1"/>
  <c r="H117" i="7" s="1"/>
  <c r="BE288" i="1" a="1"/>
  <c r="BE288" i="1" s="1"/>
  <c r="BL288" i="1" a="1"/>
  <c r="BL288" i="1" s="1"/>
  <c r="BL390" i="1" s="1"/>
  <c r="R117" i="7" s="1"/>
  <c r="BO288" i="1" a="1"/>
  <c r="BO288" i="1" s="1"/>
  <c r="BR288" i="1" a="1"/>
  <c r="BR288" i="1" s="1"/>
  <c r="BR390" i="1" s="1"/>
  <c r="X117" i="7" s="1"/>
  <c r="BU288" i="1" a="1"/>
  <c r="BU288" i="1" s="1"/>
  <c r="CB288" i="1" a="1"/>
  <c r="CB288" i="1" s="1"/>
  <c r="CE288" i="1" a="1"/>
  <c r="CE288" i="1" s="1"/>
  <c r="CH288" i="1" a="1"/>
  <c r="CH288" i="1" s="1"/>
  <c r="CH390" i="1" s="1"/>
  <c r="AJ117" i="7" s="1"/>
  <c r="AJ17" i="7" s="1"/>
  <c r="BA289" i="1" a="1"/>
  <c r="BA289" i="1" s="1"/>
  <c r="BA391" i="1" s="1"/>
  <c r="G118" i="7" s="1"/>
  <c r="BH289" i="1" a="1"/>
  <c r="BH289" i="1" s="1"/>
  <c r="BK289" i="1" a="1"/>
  <c r="BK289" i="1" s="1"/>
  <c r="BN289" i="1" a="1"/>
  <c r="BN289" i="1" s="1"/>
  <c r="BN391" i="1" s="1"/>
  <c r="T118" i="7" s="1"/>
  <c r="BQ289" i="1" a="1"/>
  <c r="BQ289" i="1" s="1"/>
  <c r="BX289" i="1" a="1"/>
  <c r="BX289" i="1" s="1"/>
  <c r="CA289" i="1" a="1"/>
  <c r="CA289" i="1" s="1"/>
  <c r="CD289" i="1" a="1"/>
  <c r="CD289" i="1" s="1"/>
  <c r="CD391" i="1" s="1"/>
  <c r="CC282" i="1" a="1"/>
  <c r="CC282" i="1" s="1"/>
  <c r="BF283" i="1" a="1"/>
  <c r="BF283" i="1" s="1"/>
  <c r="CF283" i="1" a="1"/>
  <c r="CF283" i="1" s="1"/>
  <c r="CF385" i="1" s="1"/>
  <c r="BG284" i="1" a="1"/>
  <c r="BG284" i="1" s="1"/>
  <c r="BS284" i="1" a="1"/>
  <c r="BS284" i="1" s="1"/>
  <c r="CF284" i="1" a="1"/>
  <c r="CF284" i="1" s="1"/>
  <c r="CF386" i="1" s="1"/>
  <c r="BU285" i="1" a="1"/>
  <c r="BU285" i="1" s="1"/>
  <c r="CH285" i="1" a="1"/>
  <c r="CH285" i="1" s="1"/>
  <c r="CH387" i="1" s="1"/>
  <c r="AJ114" i="7" s="1"/>
  <c r="AJ14" i="7" s="1"/>
  <c r="BK286" i="1" a="1"/>
  <c r="BK286" i="1" s="1"/>
  <c r="BX286" i="1" a="1"/>
  <c r="BX286" i="1" s="1"/>
  <c r="BX388" i="1" s="1"/>
  <c r="AD115" i="7" s="1"/>
  <c r="BM287" i="1" a="1"/>
  <c r="BM287" i="1" s="1"/>
  <c r="BZ287" i="1" a="1"/>
  <c r="BZ287" i="1" s="1"/>
  <c r="BC288" i="1" a="1"/>
  <c r="BC288" i="1" s="1"/>
  <c r="BP288" i="1" a="1"/>
  <c r="BP288" i="1" s="1"/>
  <c r="BP390" i="1" s="1"/>
  <c r="V117" i="7" s="1"/>
  <c r="BE289" i="1" a="1"/>
  <c r="BE289" i="1" s="1"/>
  <c r="BR289" i="1" a="1"/>
  <c r="BR289" i="1" s="1"/>
  <c r="BS391" i="1" s="1"/>
  <c r="Y118" i="7" s="1"/>
  <c r="CB289" i="1" a="1"/>
  <c r="CB289" i="1" s="1"/>
  <c r="CG289" i="1" a="1"/>
  <c r="CG289" i="1" s="1"/>
  <c r="BA290" i="1" a="1"/>
  <c r="BA290" i="1" s="1"/>
  <c r="BA392" i="1" s="1"/>
  <c r="G119" i="7" s="1"/>
  <c r="BE290" i="1" a="1"/>
  <c r="BE290" i="1" s="1"/>
  <c r="BL290" i="1" a="1"/>
  <c r="BL290" i="1" s="1"/>
  <c r="BL392" i="1" s="1"/>
  <c r="R119" i="7" s="1"/>
  <c r="BO290" i="1" a="1"/>
  <c r="BO290" i="1" s="1"/>
  <c r="BR290" i="1" a="1"/>
  <c r="BR290" i="1" s="1"/>
  <c r="BR392" i="1" s="1"/>
  <c r="X119" i="7" s="1"/>
  <c r="BU290" i="1" a="1"/>
  <c r="BU290" i="1" s="1"/>
  <c r="CB290" i="1" a="1"/>
  <c r="CB290" i="1" s="1"/>
  <c r="CB392" i="1" s="1"/>
  <c r="AH119" i="7" s="1"/>
  <c r="CE290" i="1" a="1"/>
  <c r="CE290" i="1" s="1"/>
  <c r="CH290" i="1" a="1"/>
  <c r="CH290" i="1" s="1"/>
  <c r="CH392" i="1" s="1"/>
  <c r="AJ119" i="7" s="1"/>
  <c r="AJ19" i="7" s="1"/>
  <c r="BA291" i="1" a="1"/>
  <c r="BA291" i="1" s="1"/>
  <c r="BA393" i="1" s="1"/>
  <c r="G120" i="7" s="1"/>
  <c r="BH291" i="1" a="1"/>
  <c r="BH291" i="1" s="1"/>
  <c r="BH393" i="1" s="1"/>
  <c r="N120" i="7" s="1"/>
  <c r="BK291" i="1" a="1"/>
  <c r="BK291" i="1" s="1"/>
  <c r="BN291" i="1" a="1"/>
  <c r="BN291" i="1" s="1"/>
  <c r="BQ291" i="1" a="1"/>
  <c r="BQ291" i="1" s="1"/>
  <c r="BX291" i="1" a="1"/>
  <c r="BX291" i="1" s="1"/>
  <c r="BX393" i="1" s="1"/>
  <c r="AD120" i="7" s="1"/>
  <c r="CA291" i="1" a="1"/>
  <c r="CA291" i="1" s="1"/>
  <c r="CD291" i="1" a="1"/>
  <c r="CD291" i="1" s="1"/>
  <c r="CG291" i="1" a="1"/>
  <c r="CG291" i="1" s="1"/>
  <c r="BD292" i="1" a="1"/>
  <c r="BD292" i="1" s="1"/>
  <c r="BD394" i="1" s="1"/>
  <c r="J121" i="7" s="1"/>
  <c r="BG292" i="1" a="1"/>
  <c r="BG292" i="1" s="1"/>
  <c r="BJ292" i="1" a="1"/>
  <c r="BJ292" i="1" s="1"/>
  <c r="BM292" i="1" a="1"/>
  <c r="BM292" i="1" s="1"/>
  <c r="BT292" i="1" a="1"/>
  <c r="BT292" i="1" s="1"/>
  <c r="BW292" i="1" a="1"/>
  <c r="BW292" i="1" s="1"/>
  <c r="BZ292" i="1" a="1"/>
  <c r="BZ292" i="1" s="1"/>
  <c r="BZ394" i="1" s="1"/>
  <c r="AF121" i="7" s="1"/>
  <c r="CC292" i="1" a="1"/>
  <c r="CC292" i="1" s="1"/>
  <c r="CJ292" i="1" a="1"/>
  <c r="CJ292" i="1" s="1"/>
  <c r="CJ394" i="1" s="1"/>
  <c r="AL121" i="7" s="1"/>
  <c r="AL21" i="7" s="1"/>
  <c r="BC293" i="1" a="1"/>
  <c r="BC293" i="1" s="1"/>
  <c r="BF293" i="1" a="1"/>
  <c r="BF293" i="1" s="1"/>
  <c r="BI293" i="1" a="1"/>
  <c r="BI293" i="1" s="1"/>
  <c r="BP293" i="1" a="1"/>
  <c r="BP293" i="1" s="1"/>
  <c r="BS293" i="1" a="1"/>
  <c r="BS293" i="1" s="1"/>
  <c r="BV293" i="1" a="1"/>
  <c r="BV293" i="1" s="1"/>
  <c r="BY293" i="1" a="1"/>
  <c r="BY293" i="1" s="1"/>
  <c r="CF293" i="1" a="1"/>
  <c r="CF293" i="1" s="1"/>
  <c r="CF395" i="1" s="1"/>
  <c r="CJ293" i="1" a="1"/>
  <c r="CJ293" i="1" s="1"/>
  <c r="CJ395" i="1" s="1"/>
  <c r="AL122" i="7" s="1"/>
  <c r="AL22" i="7" s="1"/>
  <c r="BD294" i="1" a="1"/>
  <c r="BD294" i="1" s="1"/>
  <c r="BD396" i="1" s="1"/>
  <c r="J123" i="7" s="1"/>
  <c r="BH294" i="1" a="1"/>
  <c r="BH294" i="1" s="1"/>
  <c r="BH396" i="1" s="1"/>
  <c r="N123" i="7" s="1"/>
  <c r="BL294" i="1" a="1"/>
  <c r="BL294" i="1" s="1"/>
  <c r="BP294" i="1" a="1"/>
  <c r="BP294" i="1" s="1"/>
  <c r="BT294" i="1" a="1"/>
  <c r="BT294" i="1" s="1"/>
  <c r="BX294" i="1" a="1"/>
  <c r="BX294" i="1" s="1"/>
  <c r="BX396" i="1" s="1"/>
  <c r="AD123" i="7" s="1"/>
  <c r="CB294" i="1" a="1"/>
  <c r="CB294" i="1" s="1"/>
  <c r="CF294" i="1" a="1"/>
  <c r="CF294" i="1" s="1"/>
  <c r="CF396" i="1" s="1"/>
  <c r="CJ294" i="1" a="1"/>
  <c r="CJ294" i="1" s="1"/>
  <c r="CJ396" i="1" s="1"/>
  <c r="AL123" i="7" s="1"/>
  <c r="AL23" i="7" s="1"/>
  <c r="BD295" i="1" a="1"/>
  <c r="BD295" i="1" s="1"/>
  <c r="BH295" i="1" a="1"/>
  <c r="BH295" i="1" s="1"/>
  <c r="BL295" i="1" a="1"/>
  <c r="BL295" i="1" s="1"/>
  <c r="BP295" i="1" a="1"/>
  <c r="BP295" i="1" s="1"/>
  <c r="BT295" i="1" a="1"/>
  <c r="BT295" i="1" s="1"/>
  <c r="BT397" i="1" s="1"/>
  <c r="Z124" i="7" s="1"/>
  <c r="BX295" i="1" a="1"/>
  <c r="BX295" i="1" s="1"/>
  <c r="CB295" i="1" a="1"/>
  <c r="CB295" i="1" s="1"/>
  <c r="CB397" i="1" s="1"/>
  <c r="AH124" i="7" s="1"/>
  <c r="CF295" i="1" a="1"/>
  <c r="CF295" i="1" s="1"/>
  <c r="CF397" i="1" s="1"/>
  <c r="CJ295" i="1" a="1"/>
  <c r="CJ295" i="1" s="1"/>
  <c r="CJ397" i="1" s="1"/>
  <c r="AL124" i="7" s="1"/>
  <c r="AL24" i="7" s="1"/>
  <c r="CF282" i="1" a="1"/>
  <c r="CF282" i="1" s="1"/>
  <c r="BI283" i="1" a="1"/>
  <c r="BI283" i="1" s="1"/>
  <c r="BV283" i="1" a="1"/>
  <c r="BV283" i="1" s="1"/>
  <c r="BV284" i="1" a="1"/>
  <c r="BV284" i="1" s="1"/>
  <c r="BV386" i="1" s="1"/>
  <c r="AB113" i="7" s="1"/>
  <c r="CI284" i="1" a="1"/>
  <c r="CI284" i="1" s="1"/>
  <c r="CI386" i="1" s="1"/>
  <c r="AK113" i="7" s="1"/>
  <c r="AK13" i="7" s="1"/>
  <c r="BL285" i="1" a="1"/>
  <c r="BL285" i="1" s="1"/>
  <c r="BL387" i="1" s="1"/>
  <c r="R114" i="7" s="1"/>
  <c r="BA286" i="1" a="1"/>
  <c r="BA286" i="1" s="1"/>
  <c r="BA388" i="1" s="1"/>
  <c r="G115" i="7" s="1"/>
  <c r="BN286" i="1" a="1"/>
  <c r="BN286" i="1" s="1"/>
  <c r="BN388" i="1" s="1"/>
  <c r="T115" i="7" s="1"/>
  <c r="CA286" i="1" a="1"/>
  <c r="CA286" i="1" s="1"/>
  <c r="BD287" i="1" a="1"/>
  <c r="BD287" i="1" s="1"/>
  <c r="BD389" i="1" s="1"/>
  <c r="J116" i="7" s="1"/>
  <c r="CC287" i="1" a="1"/>
  <c r="CC287" i="1" s="1"/>
  <c r="BF288" i="1" a="1"/>
  <c r="BF288" i="1" s="1"/>
  <c r="BS288" i="1" a="1"/>
  <c r="BS288" i="1" s="1"/>
  <c r="CF288" i="1" a="1"/>
  <c r="CF288" i="1" s="1"/>
  <c r="CF390" i="1" s="1"/>
  <c r="BU289" i="1" a="1"/>
  <c r="BU289" i="1" s="1"/>
  <c r="CC289" i="1" a="1"/>
  <c r="CC289" i="1" s="1"/>
  <c r="CH289" i="1" a="1"/>
  <c r="CH289" i="1" s="1"/>
  <c r="CH391" i="1" s="1"/>
  <c r="AJ118" i="7" s="1"/>
  <c r="AJ18" i="7" s="1"/>
  <c r="BC290" i="1" a="1"/>
  <c r="BC290" i="1" s="1"/>
  <c r="BF290" i="1" a="1"/>
  <c r="BF290" i="1" s="1"/>
  <c r="BF392" i="1" s="1"/>
  <c r="L119" i="7" s="1"/>
  <c r="BI290" i="1" a="1"/>
  <c r="BI290" i="1" s="1"/>
  <c r="BP290" i="1" a="1"/>
  <c r="BP290" i="1" s="1"/>
  <c r="BP392" i="1" s="1"/>
  <c r="V119" i="7" s="1"/>
  <c r="BS290" i="1" a="1"/>
  <c r="BS290" i="1" s="1"/>
  <c r="BV290" i="1" a="1"/>
  <c r="BV290" i="1" s="1"/>
  <c r="BV392" i="1" s="1"/>
  <c r="AB119" i="7" s="1"/>
  <c r="BY290" i="1" a="1"/>
  <c r="BY290" i="1" s="1"/>
  <c r="CF290" i="1" a="1"/>
  <c r="CF290" i="1" s="1"/>
  <c r="CF392" i="1" s="1"/>
  <c r="CI290" i="1" a="1"/>
  <c r="CI290" i="1" s="1"/>
  <c r="CI392" i="1" s="1"/>
  <c r="AK119" i="7" s="1"/>
  <c r="AK19" i="7" s="1"/>
  <c r="BB291" i="1" a="1"/>
  <c r="BB291" i="1" s="1"/>
  <c r="BB393" i="1" s="1"/>
  <c r="H120" i="7" s="1"/>
  <c r="BE291" i="1" a="1"/>
  <c r="BE291" i="1" s="1"/>
  <c r="BL291" i="1" a="1"/>
  <c r="BL291" i="1" s="1"/>
  <c r="BL393" i="1" s="1"/>
  <c r="R120" i="7" s="1"/>
  <c r="BO291" i="1" a="1"/>
  <c r="BO291" i="1" s="1"/>
  <c r="BR291" i="1" a="1"/>
  <c r="BR291" i="1" s="1"/>
  <c r="BR393" i="1" s="1"/>
  <c r="X120" i="7" s="1"/>
  <c r="BU291" i="1" a="1"/>
  <c r="BU291" i="1" s="1"/>
  <c r="CB291" i="1" a="1"/>
  <c r="CB291" i="1" s="1"/>
  <c r="CB393" i="1" s="1"/>
  <c r="AH120" i="7" s="1"/>
  <c r="CE291" i="1" a="1"/>
  <c r="CE291" i="1" s="1"/>
  <c r="CH291" i="1" a="1"/>
  <c r="CH291" i="1" s="1"/>
  <c r="CH393" i="1" s="1"/>
  <c r="AJ120" i="7" s="1"/>
  <c r="AJ20" i="7" s="1"/>
  <c r="BA292" i="1" a="1"/>
  <c r="BA292" i="1" s="1"/>
  <c r="BA394" i="1" s="1"/>
  <c r="G121" i="7" s="1"/>
  <c r="BH292" i="1" a="1"/>
  <c r="BH292" i="1" s="1"/>
  <c r="BH394" i="1" s="1"/>
  <c r="N121" i="7" s="1"/>
  <c r="BK292" i="1" a="1"/>
  <c r="BK292" i="1" s="1"/>
  <c r="BN292" i="1" a="1"/>
  <c r="BN292" i="1" s="1"/>
  <c r="BN394" i="1" s="1"/>
  <c r="T121" i="7" s="1"/>
  <c r="BQ292" i="1" a="1"/>
  <c r="BQ292" i="1" s="1"/>
  <c r="BX292" i="1" a="1"/>
  <c r="BX292" i="1" s="1"/>
  <c r="BX394" i="1" s="1"/>
  <c r="AD121" i="7" s="1"/>
  <c r="CA292" i="1" a="1"/>
  <c r="CA292" i="1" s="1"/>
  <c r="CD292" i="1" a="1"/>
  <c r="CD292" i="1" s="1"/>
  <c r="CD394" i="1" s="1"/>
  <c r="CG292" i="1" a="1"/>
  <c r="CG292" i="1" s="1"/>
  <c r="BD293" i="1" a="1"/>
  <c r="BD293" i="1" s="1"/>
  <c r="BD395" i="1" s="1"/>
  <c r="J122" i="7" s="1"/>
  <c r="BG293" i="1" a="1"/>
  <c r="BG293" i="1" s="1"/>
  <c r="BJ293" i="1" a="1"/>
  <c r="BJ293" i="1" s="1"/>
  <c r="BJ395" i="1" s="1"/>
  <c r="P122" i="7" s="1"/>
  <c r="BM293" i="1" a="1"/>
  <c r="BM293" i="1" s="1"/>
  <c r="BT293" i="1" a="1"/>
  <c r="BT293" i="1" s="1"/>
  <c r="BT395" i="1" s="1"/>
  <c r="Z122" i="7" s="1"/>
  <c r="BW293" i="1" a="1"/>
  <c r="BW293" i="1" s="1"/>
  <c r="BZ293" i="1" a="1"/>
  <c r="BZ293" i="1" s="1"/>
  <c r="BZ395" i="1" s="1"/>
  <c r="AF122" i="7" s="1"/>
  <c r="CC293" i="1" a="1"/>
  <c r="CC293" i="1" s="1"/>
  <c r="CG293" i="1" a="1"/>
  <c r="CG293" i="1" s="1"/>
  <c r="BA294" i="1" a="1"/>
  <c r="BA294" i="1" s="1"/>
  <c r="BA396" i="1" s="1"/>
  <c r="G123" i="7" s="1"/>
  <c r="BE294" i="1" a="1"/>
  <c r="BE294" i="1" s="1"/>
  <c r="BI294" i="1" a="1"/>
  <c r="BI294" i="1" s="1"/>
  <c r="BM294" i="1" a="1"/>
  <c r="BM294" i="1" s="1"/>
  <c r="BQ294" i="1" a="1"/>
  <c r="BQ294" i="1" s="1"/>
  <c r="BU294" i="1" a="1"/>
  <c r="BU294" i="1" s="1"/>
  <c r="BY294" i="1" a="1"/>
  <c r="BY294" i="1" s="1"/>
  <c r="BY396" i="1" s="1"/>
  <c r="AE123" i="7" s="1"/>
  <c r="CC294" i="1" a="1"/>
  <c r="CC294" i="1" s="1"/>
  <c r="CG294" i="1" a="1"/>
  <c r="CG294" i="1" s="1"/>
  <c r="BA295" i="1" a="1"/>
  <c r="BA295" i="1" s="1"/>
  <c r="BA397" i="1" s="1"/>
  <c r="G124" i="7" s="1"/>
  <c r="BE295" i="1" a="1"/>
  <c r="BE295" i="1" s="1"/>
  <c r="BI295" i="1" a="1"/>
  <c r="BI295" i="1" s="1"/>
  <c r="BM295" i="1" a="1"/>
  <c r="BM295" i="1" s="1"/>
  <c r="BQ295" i="1" a="1"/>
  <c r="BQ295" i="1" s="1"/>
  <c r="BU295" i="1" a="1"/>
  <c r="BU295" i="1" s="1"/>
  <c r="BY295" i="1" a="1"/>
  <c r="BY295" i="1" s="1"/>
  <c r="CC295" i="1" a="1"/>
  <c r="CC295" i="1" s="1"/>
  <c r="CG295" i="1" a="1"/>
  <c r="CG295" i="1" s="1"/>
  <c r="BA296" i="1" a="1"/>
  <c r="BA296" i="1" s="1"/>
  <c r="BA398" i="1" s="1"/>
  <c r="G125" i="7" s="1"/>
  <c r="BE296" i="1" a="1"/>
  <c r="BE296" i="1" s="1"/>
  <c r="BL296" i="1" a="1"/>
  <c r="BL296" i="1" s="1"/>
  <c r="BL398" i="1" s="1"/>
  <c r="R125" i="7" s="1"/>
  <c r="BV282" i="1" a="1"/>
  <c r="BV282" i="1" s="1"/>
  <c r="CJ282" i="1" a="1"/>
  <c r="CJ282" i="1" s="1"/>
  <c r="CJ384" i="1" s="1"/>
  <c r="AL111" i="7" s="1"/>
  <c r="AL11" i="7" s="1"/>
  <c r="BL283" i="1" a="1"/>
  <c r="BL283" i="1" s="1"/>
  <c r="BY283" i="1" a="1"/>
  <c r="BY283" i="1" s="1"/>
  <c r="BB284" i="1" a="1"/>
  <c r="BB284" i="1" s="1"/>
  <c r="BB386" i="1" s="1"/>
  <c r="H113" i="7" s="1"/>
  <c r="BM284" i="1" a="1"/>
  <c r="BM284" i="1" s="1"/>
  <c r="BY284" i="1" a="1"/>
  <c r="BY284" i="1" s="1"/>
  <c r="BB285" i="1" a="1"/>
  <c r="BB285" i="1" s="1"/>
  <c r="BB387" i="1" s="1"/>
  <c r="H114" i="7" s="1"/>
  <c r="BO285" i="1" a="1"/>
  <c r="BO285" i="1" s="1"/>
  <c r="CB285" i="1" a="1"/>
  <c r="CB285" i="1" s="1"/>
  <c r="CB387" i="1" s="1"/>
  <c r="AH114" i="7" s="1"/>
  <c r="BQ286" i="1" a="1"/>
  <c r="BQ286" i="1" s="1"/>
  <c r="CD286" i="1" a="1"/>
  <c r="CD286" i="1" s="1"/>
  <c r="BG287" i="1" a="1"/>
  <c r="BG287" i="1" s="1"/>
  <c r="BT287" i="1" a="1"/>
  <c r="BT287" i="1" s="1"/>
  <c r="BI288" i="1" a="1"/>
  <c r="BI288" i="1" s="1"/>
  <c r="BV288" i="1" a="1"/>
  <c r="BV288" i="1" s="1"/>
  <c r="BV390" i="1" s="1"/>
  <c r="AB117" i="7" s="1"/>
  <c r="CI288" i="1" a="1"/>
  <c r="CI288" i="1" s="1"/>
  <c r="CI390" i="1" s="1"/>
  <c r="AK117" i="7" s="1"/>
  <c r="AK17" i="7" s="1"/>
  <c r="BL289" i="1" a="1"/>
  <c r="BL289" i="1" s="1"/>
  <c r="BL391" i="1" s="1"/>
  <c r="R118" i="7" s="1"/>
  <c r="CE289" i="1" a="1"/>
  <c r="CE289" i="1" s="1"/>
  <c r="CJ289" i="1" a="1"/>
  <c r="CJ289" i="1" s="1"/>
  <c r="CJ391" i="1" s="1"/>
  <c r="AL118" i="7" s="1"/>
  <c r="AL18" i="7" s="1"/>
  <c r="BD290" i="1" a="1"/>
  <c r="BD290" i="1" s="1"/>
  <c r="BG290" i="1" a="1"/>
  <c r="BG290" i="1" s="1"/>
  <c r="BJ290" i="1" a="1"/>
  <c r="BJ290" i="1" s="1"/>
  <c r="BJ392" i="1" s="1"/>
  <c r="P119" i="7" s="1"/>
  <c r="BM290" i="1" a="1"/>
  <c r="BM290" i="1" s="1"/>
  <c r="BT290" i="1" a="1"/>
  <c r="BT290" i="1" s="1"/>
  <c r="BT392" i="1" s="1"/>
  <c r="Z119" i="7" s="1"/>
  <c r="BW290" i="1" a="1"/>
  <c r="BW290" i="1" s="1"/>
  <c r="BZ290" i="1" a="1"/>
  <c r="BZ290" i="1" s="1"/>
  <c r="BZ392" i="1" s="1"/>
  <c r="AF119" i="7" s="1"/>
  <c r="CC290" i="1" a="1"/>
  <c r="CC290" i="1" s="1"/>
  <c r="CJ290" i="1" a="1"/>
  <c r="CJ290" i="1" s="1"/>
  <c r="CJ392" i="1" s="1"/>
  <c r="AL119" i="7" s="1"/>
  <c r="AL19" i="7" s="1"/>
  <c r="BC291" i="1" a="1"/>
  <c r="BC291" i="1" s="1"/>
  <c r="BF291" i="1" a="1"/>
  <c r="BF291" i="1" s="1"/>
  <c r="BI291" i="1" a="1"/>
  <c r="BI291" i="1" s="1"/>
  <c r="BP291" i="1" a="1"/>
  <c r="BP291" i="1" s="1"/>
  <c r="BP393" i="1" s="1"/>
  <c r="V120" i="7" s="1"/>
  <c r="BS291" i="1" a="1"/>
  <c r="BS291" i="1" s="1"/>
  <c r="BV291" i="1" a="1"/>
  <c r="BV291" i="1" s="1"/>
  <c r="BV393" i="1" s="1"/>
  <c r="AB120" i="7" s="1"/>
  <c r="BY291" i="1" a="1"/>
  <c r="BY291" i="1" s="1"/>
  <c r="CF291" i="1" a="1"/>
  <c r="CF291" i="1" s="1"/>
  <c r="CF393" i="1" s="1"/>
  <c r="CI291" i="1" a="1"/>
  <c r="CI291" i="1" s="1"/>
  <c r="CI393" i="1" s="1"/>
  <c r="AK120" i="7" s="1"/>
  <c r="AK20" i="7" s="1"/>
  <c r="BB292" i="1" a="1"/>
  <c r="BB292" i="1" s="1"/>
  <c r="BB394" i="1" s="1"/>
  <c r="H121" i="7" s="1"/>
  <c r="BE292" i="1" a="1"/>
  <c r="BE292" i="1" s="1"/>
  <c r="BL292" i="1" a="1"/>
  <c r="BL292" i="1" s="1"/>
  <c r="BL394" i="1" s="1"/>
  <c r="R121" i="7" s="1"/>
  <c r="BO292" i="1" a="1"/>
  <c r="BO292" i="1" s="1"/>
  <c r="BR292" i="1" a="1"/>
  <c r="BR292" i="1" s="1"/>
  <c r="BR394" i="1" s="1"/>
  <c r="X121" i="7" s="1"/>
  <c r="BU292" i="1" a="1"/>
  <c r="BU292" i="1" s="1"/>
  <c r="CB292" i="1" a="1"/>
  <c r="CB292" i="1" s="1"/>
  <c r="CB394" i="1" s="1"/>
  <c r="AH121" i="7" s="1"/>
  <c r="CE292" i="1" a="1"/>
  <c r="CE292" i="1" s="1"/>
  <c r="CH292" i="1" a="1"/>
  <c r="CH292" i="1" s="1"/>
  <c r="CH394" i="1" s="1"/>
  <c r="AJ121" i="7" s="1"/>
  <c r="AJ21" i="7" s="1"/>
  <c r="BA293" i="1" a="1"/>
  <c r="BA293" i="1" s="1"/>
  <c r="BA395" i="1" s="1"/>
  <c r="G122" i="7" s="1"/>
  <c r="BH293" i="1" a="1"/>
  <c r="BH293" i="1" s="1"/>
  <c r="BH395" i="1" s="1"/>
  <c r="N122" i="7" s="1"/>
  <c r="BK293" i="1" a="1"/>
  <c r="BK293" i="1" s="1"/>
  <c r="BN293" i="1" a="1"/>
  <c r="BN293" i="1" s="1"/>
  <c r="BN395" i="1" s="1"/>
  <c r="T122" i="7" s="1"/>
  <c r="BQ293" i="1" a="1"/>
  <c r="BQ293" i="1" s="1"/>
  <c r="BX293" i="1" a="1"/>
  <c r="BX293" i="1" s="1"/>
  <c r="BX395" i="1" s="1"/>
  <c r="AD122" i="7" s="1"/>
  <c r="CA293" i="1" a="1"/>
  <c r="CA293" i="1" s="1"/>
  <c r="CD293" i="1" a="1"/>
  <c r="CD293" i="1" s="1"/>
  <c r="CD395" i="1" s="1"/>
  <c r="BB294" i="1" a="1"/>
  <c r="BB294" i="1" s="1"/>
  <c r="BB396" i="1" s="1"/>
  <c r="H123" i="7" s="1"/>
  <c r="BF294" i="1" a="1"/>
  <c r="BF294" i="1" s="1"/>
  <c r="BF396" i="1" s="1"/>
  <c r="L123" i="7" s="1"/>
  <c r="BJ294" i="1" a="1"/>
  <c r="BJ294" i="1" s="1"/>
  <c r="BN294" i="1" a="1"/>
  <c r="BN294" i="1" s="1"/>
  <c r="BN396" i="1" s="1"/>
  <c r="T123" i="7" s="1"/>
  <c r="BR294" i="1" a="1"/>
  <c r="BR294" i="1" s="1"/>
  <c r="BR396" i="1" s="1"/>
  <c r="X123" i="7" s="1"/>
  <c r="BV294" i="1" a="1"/>
  <c r="BV294" i="1" s="1"/>
  <c r="BV396" i="1" s="1"/>
  <c r="AB123" i="7" s="1"/>
  <c r="BZ294" i="1" a="1"/>
  <c r="BZ294" i="1" s="1"/>
  <c r="BZ396" i="1" s="1"/>
  <c r="AF123" i="7" s="1"/>
  <c r="CD294" i="1" a="1"/>
  <c r="CD294" i="1" s="1"/>
  <c r="CD396" i="1" s="1"/>
  <c r="CH294" i="1" a="1"/>
  <c r="CH294" i="1" s="1"/>
  <c r="CH396" i="1" s="1"/>
  <c r="AJ123" i="7" s="1"/>
  <c r="AJ23" i="7" s="1"/>
  <c r="BB295" i="1" a="1"/>
  <c r="BB295" i="1" s="1"/>
  <c r="BB397" i="1" s="1"/>
  <c r="H124" i="7" s="1"/>
  <c r="BF295" i="1" a="1"/>
  <c r="BF295" i="1" s="1"/>
  <c r="BJ295" i="1" a="1"/>
  <c r="BJ295" i="1" s="1"/>
  <c r="BJ397" i="1" s="1"/>
  <c r="P124" i="7" s="1"/>
  <c r="BN295" i="1" a="1"/>
  <c r="BN295" i="1" s="1"/>
  <c r="BR295" i="1" a="1"/>
  <c r="BR295" i="1" s="1"/>
  <c r="BR397" i="1" s="1"/>
  <c r="X124" i="7" s="1"/>
  <c r="BV295" i="1" a="1"/>
  <c r="BV295" i="1" s="1"/>
  <c r="BV397" i="1" s="1"/>
  <c r="AB124" i="7" s="1"/>
  <c r="BZ295" i="1" a="1"/>
  <c r="BZ295" i="1" s="1"/>
  <c r="CD295" i="1" a="1"/>
  <c r="CD295" i="1" s="1"/>
  <c r="CD397" i="1" s="1"/>
  <c r="CH295" i="1" a="1"/>
  <c r="CH295" i="1" s="1"/>
  <c r="CH397" i="1" s="1"/>
  <c r="AJ124" i="7" s="1"/>
  <c r="AJ24" i="7" s="1"/>
  <c r="BP283" i="1" a="1"/>
  <c r="BP283" i="1" s="1"/>
  <c r="BH286" i="1" a="1"/>
  <c r="BH286" i="1" s="1"/>
  <c r="BH388" i="1" s="1"/>
  <c r="N115" i="7" s="1"/>
  <c r="BW287" i="1" a="1"/>
  <c r="BW287" i="1" s="1"/>
  <c r="BB289" i="1" a="1"/>
  <c r="BB289" i="1" s="1"/>
  <c r="BB391" i="1" s="1"/>
  <c r="H118" i="7" s="1"/>
  <c r="BN290" i="1" a="1"/>
  <c r="BN290" i="1" s="1"/>
  <c r="BN392" i="1" s="1"/>
  <c r="T119" i="7" s="1"/>
  <c r="CA290" i="1" a="1"/>
  <c r="CA290" i="1" s="1"/>
  <c r="BD291" i="1" a="1"/>
  <c r="BD291" i="1" s="1"/>
  <c r="BD393" i="1" s="1"/>
  <c r="J120" i="7" s="1"/>
  <c r="CC291" i="1" a="1"/>
  <c r="CC291" i="1" s="1"/>
  <c r="BF292" i="1" a="1"/>
  <c r="BF292" i="1" s="1"/>
  <c r="BS292" i="1" a="1"/>
  <c r="BS292" i="1" s="1"/>
  <c r="CF292" i="1" a="1"/>
  <c r="CF292" i="1" s="1"/>
  <c r="CF394" i="1" s="1"/>
  <c r="BU293" i="1" a="1"/>
  <c r="BU293" i="1" s="1"/>
  <c r="CI293" i="1" a="1"/>
  <c r="CI293" i="1" s="1"/>
  <c r="CI395" i="1" s="1"/>
  <c r="AK122" i="7" s="1"/>
  <c r="AK22" i="7" s="1"/>
  <c r="BO294" i="1" a="1"/>
  <c r="BO294" i="1" s="1"/>
  <c r="CE294" i="1" a="1"/>
  <c r="CE294" i="1" s="1"/>
  <c r="BK295" i="1" a="1"/>
  <c r="BK295" i="1" s="1"/>
  <c r="CA295" i="1" a="1"/>
  <c r="CA295" i="1" s="1"/>
  <c r="BC296" i="1" a="1"/>
  <c r="BC296" i="1" s="1"/>
  <c r="BH296" i="1" a="1"/>
  <c r="BH296" i="1" s="1"/>
  <c r="BH398" i="1" s="1"/>
  <c r="N125" i="7" s="1"/>
  <c r="BM296" i="1" a="1"/>
  <c r="BM296" i="1" s="1"/>
  <c r="BP296" i="1" a="1"/>
  <c r="BP296" i="1" s="1"/>
  <c r="BP398" i="1" s="1"/>
  <c r="V125" i="7" s="1"/>
  <c r="BS296" i="1" a="1"/>
  <c r="BS296" i="1" s="1"/>
  <c r="BY296" i="1" a="1"/>
  <c r="BY296" i="1" s="1"/>
  <c r="CC296" i="1" a="1"/>
  <c r="CC296" i="1" s="1"/>
  <c r="CF296" i="1" a="1"/>
  <c r="CF296" i="1" s="1"/>
  <c r="CI296" i="1" a="1"/>
  <c r="CI296" i="1" s="1"/>
  <c r="CI398" i="1" s="1"/>
  <c r="AK125" i="7" s="1"/>
  <c r="AK25" i="7" s="1"/>
  <c r="BE297" i="1" a="1"/>
  <c r="BE297" i="1" s="1"/>
  <c r="BI297" i="1" a="1"/>
  <c r="BI297" i="1" s="1"/>
  <c r="BL297" i="1" a="1"/>
  <c r="BL297" i="1" s="1"/>
  <c r="BL399" i="1" s="1"/>
  <c r="R126" i="7" s="1"/>
  <c r="BO297" i="1" a="1"/>
  <c r="BO297" i="1" s="1"/>
  <c r="BU297" i="1" a="1"/>
  <c r="BU297" i="1" s="1"/>
  <c r="BY297" i="1" a="1"/>
  <c r="BY297" i="1" s="1"/>
  <c r="CB297" i="1" a="1"/>
  <c r="CB297" i="1" s="1"/>
  <c r="CE297" i="1" a="1"/>
  <c r="CE297" i="1" s="1"/>
  <c r="BB298" i="1" a="1"/>
  <c r="BB298" i="1" s="1"/>
  <c r="BB400" i="1" s="1"/>
  <c r="H127" i="7" s="1"/>
  <c r="BE298" i="1" a="1"/>
  <c r="BE298" i="1" s="1"/>
  <c r="BH298" i="1" a="1"/>
  <c r="BH298" i="1" s="1"/>
  <c r="BH400" i="1" s="1"/>
  <c r="N127" i="7" s="1"/>
  <c r="BK298" i="1" a="1"/>
  <c r="BK298" i="1" s="1"/>
  <c r="BQ298" i="1" a="1"/>
  <c r="BQ298" i="1" s="1"/>
  <c r="BT298" i="1" a="1"/>
  <c r="BT298" i="1" s="1"/>
  <c r="BW298" i="1" a="1"/>
  <c r="BW298" i="1" s="1"/>
  <c r="BZ298" i="1" a="1"/>
  <c r="BZ298" i="1" s="1"/>
  <c r="BZ400" i="1" s="1"/>
  <c r="AF127" i="7" s="1"/>
  <c r="CC298" i="1" a="1"/>
  <c r="CC298" i="1" s="1"/>
  <c r="CF298" i="1" a="1"/>
  <c r="CF298" i="1" s="1"/>
  <c r="CF400" i="1" s="1"/>
  <c r="BB299" i="1" a="1"/>
  <c r="BB299" i="1" s="1"/>
  <c r="BB401" i="1" s="1"/>
  <c r="H128" i="7" s="1"/>
  <c r="BG299" i="1" a="1"/>
  <c r="BG299" i="1" s="1"/>
  <c r="BM299" i="1" a="1"/>
  <c r="BM299" i="1" s="1"/>
  <c r="BP299" i="1" a="1"/>
  <c r="BP299" i="1" s="1"/>
  <c r="BP401" i="1" s="1"/>
  <c r="V128" i="7" s="1"/>
  <c r="BS299" i="1" a="1"/>
  <c r="BS299" i="1" s="1"/>
  <c r="BV299" i="1" a="1"/>
  <c r="BV299" i="1" s="1"/>
  <c r="BV401" i="1" s="1"/>
  <c r="AB128" i="7" s="1"/>
  <c r="BY299" i="1" a="1"/>
  <c r="BY299" i="1" s="1"/>
  <c r="CB299" i="1" a="1"/>
  <c r="CB299" i="1" s="1"/>
  <c r="CB401" i="1" s="1"/>
  <c r="AH128" i="7" s="1"/>
  <c r="CH299" i="1" a="1"/>
  <c r="CH299" i="1" s="1"/>
  <c r="CH401" i="1" s="1"/>
  <c r="AJ128" i="7" s="1"/>
  <c r="AJ28" i="7" s="1"/>
  <c r="BC300" i="1" a="1"/>
  <c r="BC300" i="1" s="1"/>
  <c r="BI300" i="1" a="1"/>
  <c r="BI300" i="1" s="1"/>
  <c r="BL300" i="1" a="1"/>
  <c r="BL300" i="1" s="1"/>
  <c r="BL402" i="1" s="1"/>
  <c r="R129" i="7" s="1"/>
  <c r="BO300" i="1" a="1"/>
  <c r="BO300" i="1" s="1"/>
  <c r="BR300" i="1" a="1"/>
  <c r="BR300" i="1" s="1"/>
  <c r="BR402" i="1" s="1"/>
  <c r="X129" i="7" s="1"/>
  <c r="BU300" i="1" a="1"/>
  <c r="BU300" i="1" s="1"/>
  <c r="BX300" i="1" a="1"/>
  <c r="BX300" i="1" s="1"/>
  <c r="CD300" i="1" a="1"/>
  <c r="CD300" i="1" s="1"/>
  <c r="CD402" i="1" s="1"/>
  <c r="CI300" i="1" a="1"/>
  <c r="CI300" i="1" s="1"/>
  <c r="BE301" i="1" a="1"/>
  <c r="BE301" i="1" s="1"/>
  <c r="BH301" i="1" a="1"/>
  <c r="BH301" i="1" s="1"/>
  <c r="BH403" i="1" s="1"/>
  <c r="N130" i="7" s="1"/>
  <c r="BK301" i="1" a="1"/>
  <c r="BK301" i="1" s="1"/>
  <c r="BN301" i="1" a="1"/>
  <c r="BN301" i="1" s="1"/>
  <c r="BN403" i="1" s="1"/>
  <c r="T130" i="7" s="1"/>
  <c r="BQ301" i="1" a="1"/>
  <c r="BQ301" i="1" s="1"/>
  <c r="BT301" i="1" a="1"/>
  <c r="BT301" i="1" s="1"/>
  <c r="BT403" i="1" s="1"/>
  <c r="Z130" i="7" s="1"/>
  <c r="BZ301" i="1" a="1"/>
  <c r="BZ301" i="1" s="1"/>
  <c r="BZ403" i="1" s="1"/>
  <c r="AF130" i="7" s="1"/>
  <c r="CE301" i="1" a="1"/>
  <c r="CE301" i="1" s="1"/>
  <c r="BA302" i="1" a="1"/>
  <c r="BA302" i="1" s="1"/>
  <c r="BA404" i="1" s="1"/>
  <c r="G131" i="7" s="1"/>
  <c r="BD302" i="1" a="1"/>
  <c r="BD302" i="1" s="1"/>
  <c r="BD404" i="1" s="1"/>
  <c r="J131" i="7" s="1"/>
  <c r="BG302" i="1" a="1"/>
  <c r="BG302" i="1" s="1"/>
  <c r="BJ302" i="1" a="1"/>
  <c r="BJ302" i="1" s="1"/>
  <c r="BJ404" i="1" s="1"/>
  <c r="P131" i="7" s="1"/>
  <c r="BM302" i="1" a="1"/>
  <c r="BM302" i="1" s="1"/>
  <c r="BP302" i="1" a="1"/>
  <c r="BP302" i="1" s="1"/>
  <c r="BP404" i="1" s="1"/>
  <c r="V131" i="7" s="1"/>
  <c r="BV302" i="1" a="1"/>
  <c r="BV302" i="1" s="1"/>
  <c r="BV404" i="1" s="1"/>
  <c r="AB131" i="7" s="1"/>
  <c r="CA302" i="1" a="1"/>
  <c r="CA302" i="1" s="1"/>
  <c r="CG302" i="1" a="1"/>
  <c r="CG302" i="1" s="1"/>
  <c r="CJ302" i="1" a="1"/>
  <c r="CJ302" i="1" s="1"/>
  <c r="CJ404" i="1" s="1"/>
  <c r="AL131" i="7" s="1"/>
  <c r="AL31" i="7" s="1"/>
  <c r="BC303" i="1" a="1"/>
  <c r="BC303" i="1" s="1"/>
  <c r="BF303" i="1" a="1"/>
  <c r="BF303" i="1" s="1"/>
  <c r="BF405" i="1" s="1"/>
  <c r="L132" i="7" s="1"/>
  <c r="BI303" i="1" a="1"/>
  <c r="BI303" i="1" s="1"/>
  <c r="BL303" i="1" a="1"/>
  <c r="BL303" i="1" s="1"/>
  <c r="BL405" i="1" s="1"/>
  <c r="R132" i="7" s="1"/>
  <c r="BR303" i="1" a="1"/>
  <c r="BR303" i="1" s="1"/>
  <c r="BR405" i="1" s="1"/>
  <c r="X132" i="7" s="1"/>
  <c r="BW303" i="1" a="1"/>
  <c r="BW303" i="1" s="1"/>
  <c r="CC303" i="1" a="1"/>
  <c r="CC303" i="1" s="1"/>
  <c r="CF303" i="1" a="1"/>
  <c r="CF303" i="1" s="1"/>
  <c r="CF405" i="1" s="1"/>
  <c r="CI303" i="1" a="1"/>
  <c r="CI303" i="1" s="1"/>
  <c r="BB304" i="1" a="1"/>
  <c r="BB304" i="1" s="1"/>
  <c r="BB406" i="1" s="1"/>
  <c r="H133" i="7" s="1"/>
  <c r="BE304" i="1" a="1"/>
  <c r="BE304" i="1" s="1"/>
  <c r="BH304" i="1" a="1"/>
  <c r="BH304" i="1" s="1"/>
  <c r="BN304" i="1" a="1"/>
  <c r="BN304" i="1" s="1"/>
  <c r="BN406" i="1" s="1"/>
  <c r="T133" i="7" s="1"/>
  <c r="BS304" i="1" a="1"/>
  <c r="BS304" i="1" s="1"/>
  <c r="BY304" i="1" a="1"/>
  <c r="BY304" i="1" s="1"/>
  <c r="CB304" i="1" a="1"/>
  <c r="CB304" i="1" s="1"/>
  <c r="CE304" i="1" a="1"/>
  <c r="CE304" i="1" s="1"/>
  <c r="CH304" i="1" a="1"/>
  <c r="CH304" i="1" s="1"/>
  <c r="CH406" i="1" s="1"/>
  <c r="AJ133" i="7" s="1"/>
  <c r="AJ33" i="7" s="1"/>
  <c r="BA305" i="1" a="1"/>
  <c r="BA305" i="1" s="1"/>
  <c r="BA407" i="1" s="1"/>
  <c r="G134" i="7" s="1"/>
  <c r="BG305" i="1" a="1"/>
  <c r="BG305" i="1" s="1"/>
  <c r="BM305" i="1" a="1"/>
  <c r="BM305" i="1" s="1"/>
  <c r="BP305" i="1" a="1"/>
  <c r="BP305" i="1" s="1"/>
  <c r="BP407" i="1" s="1"/>
  <c r="V134" i="7" s="1"/>
  <c r="BS305" i="1" a="1"/>
  <c r="BS305" i="1" s="1"/>
  <c r="BV305" i="1" a="1"/>
  <c r="BV305" i="1" s="1"/>
  <c r="BV407" i="1" s="1"/>
  <c r="AB134" i="7" s="1"/>
  <c r="BX305" i="1" a="1"/>
  <c r="BX305" i="1" s="1"/>
  <c r="BX407" i="1" s="1"/>
  <c r="AD134" i="7" s="1"/>
  <c r="BZ305" i="1" a="1"/>
  <c r="BZ305" i="1" s="1"/>
  <c r="BZ407" i="1" s="1"/>
  <c r="AF134" i="7" s="1"/>
  <c r="CD305" i="1" a="1"/>
  <c r="CD305" i="1" s="1"/>
  <c r="CG305" i="1" a="1"/>
  <c r="CG305" i="1" s="1"/>
  <c r="CJ305" i="1" a="1"/>
  <c r="CJ305" i="1" s="1"/>
  <c r="CJ407" i="1" s="1"/>
  <c r="AL134" i="7" s="1"/>
  <c r="AL34" i="7" s="1"/>
  <c r="BF306" i="1" a="1"/>
  <c r="BF306" i="1" s="1"/>
  <c r="BJ306" i="1" a="1"/>
  <c r="BJ306" i="1" s="1"/>
  <c r="BJ408" i="1" s="1"/>
  <c r="P135" i="7" s="1"/>
  <c r="BM306" i="1" a="1"/>
  <c r="BM306" i="1" s="1"/>
  <c r="BP306" i="1" a="1"/>
  <c r="BP306" i="1" s="1"/>
  <c r="BP408" i="1" s="1"/>
  <c r="V135" i="7" s="1"/>
  <c r="BV306" i="1" a="1"/>
  <c r="BV306" i="1" s="1"/>
  <c r="BV408" i="1" s="1"/>
  <c r="AB135" i="7" s="1"/>
  <c r="BZ306" i="1" a="1"/>
  <c r="BZ306" i="1" s="1"/>
  <c r="CC306" i="1" a="1"/>
  <c r="CC306" i="1" s="1"/>
  <c r="CF306" i="1" a="1"/>
  <c r="CF306" i="1" s="1"/>
  <c r="CF408" i="1" s="1"/>
  <c r="BB307" i="1" a="1"/>
  <c r="BB307" i="1" s="1"/>
  <c r="BB409" i="1" s="1"/>
  <c r="H136" i="7" s="1"/>
  <c r="BF307" i="1" a="1"/>
  <c r="BF307" i="1" s="1"/>
  <c r="BI307" i="1" a="1"/>
  <c r="BI307" i="1" s="1"/>
  <c r="BL307" i="1" a="1"/>
  <c r="BL307" i="1" s="1"/>
  <c r="BR307" i="1" a="1"/>
  <c r="BR307" i="1" s="1"/>
  <c r="BV307" i="1" a="1"/>
  <c r="BV307" i="1" s="1"/>
  <c r="BV409" i="1" s="1"/>
  <c r="AB136" i="7" s="1"/>
  <c r="BY307" i="1" a="1"/>
  <c r="BY307" i="1" s="1"/>
  <c r="CB307" i="1" a="1"/>
  <c r="CB307" i="1" s="1"/>
  <c r="CB409" i="1" s="1"/>
  <c r="AH136" i="7" s="1"/>
  <c r="CH307" i="1" a="1"/>
  <c r="CH307" i="1" s="1"/>
  <c r="CH409" i="1" s="1"/>
  <c r="AJ136" i="7" s="1"/>
  <c r="AJ36" i="7" s="1"/>
  <c r="BB308" i="1" a="1"/>
  <c r="BB308" i="1" s="1"/>
  <c r="BB410" i="1" s="1"/>
  <c r="H137" i="7" s="1"/>
  <c r="CB283" i="1" a="1"/>
  <c r="CB283" i="1" s="1"/>
  <c r="CB385" i="1" s="1"/>
  <c r="AH112" i="7" s="1"/>
  <c r="BE285" i="1" a="1"/>
  <c r="BE285" i="1" s="1"/>
  <c r="BE387" i="1" s="1"/>
  <c r="K114" i="7" s="1"/>
  <c r="J14" i="7" s="1"/>
  <c r="CJ287" i="1" a="1"/>
  <c r="CJ287" i="1" s="1"/>
  <c r="CJ389" i="1" s="1"/>
  <c r="AL116" i="7" s="1"/>
  <c r="AL16" i="7" s="1"/>
  <c r="BO289" i="1" a="1"/>
  <c r="BO289" i="1" s="1"/>
  <c r="BQ290" i="1" a="1"/>
  <c r="BQ290" i="1" s="1"/>
  <c r="CD290" i="1" a="1"/>
  <c r="CD290" i="1" s="1"/>
  <c r="CD392" i="1" s="1"/>
  <c r="BG291" i="1" a="1"/>
  <c r="BG291" i="1" s="1"/>
  <c r="BT291" i="1" a="1"/>
  <c r="BT291" i="1" s="1"/>
  <c r="BT393" i="1" s="1"/>
  <c r="Z120" i="7" s="1"/>
  <c r="BI292" i="1" a="1"/>
  <c r="BI292" i="1" s="1"/>
  <c r="BV292" i="1" a="1"/>
  <c r="BV292" i="1" s="1"/>
  <c r="CI292" i="1" a="1"/>
  <c r="CI292" i="1" s="1"/>
  <c r="CI394" i="1" s="1"/>
  <c r="AK121" i="7" s="1"/>
  <c r="AK21" i="7" s="1"/>
  <c r="BL293" i="1" a="1"/>
  <c r="BL293" i="1" s="1"/>
  <c r="BL395" i="1" s="1"/>
  <c r="R122" i="7" s="1"/>
  <c r="BC294" i="1" a="1"/>
  <c r="BC294" i="1" s="1"/>
  <c r="BS294" i="1" a="1"/>
  <c r="BS294" i="1" s="1"/>
  <c r="CI294" i="1" a="1"/>
  <c r="CI294" i="1" s="1"/>
  <c r="CI396" i="1" s="1"/>
  <c r="AK123" i="7" s="1"/>
  <c r="AK23" i="7" s="1"/>
  <c r="BO295" i="1" a="1"/>
  <c r="BO295" i="1" s="1"/>
  <c r="CE295" i="1" a="1"/>
  <c r="CE295" i="1" s="1"/>
  <c r="BD296" i="1" a="1"/>
  <c r="BD296" i="1" s="1"/>
  <c r="BD398" i="1" s="1"/>
  <c r="J125" i="7" s="1"/>
  <c r="BI296" i="1" a="1"/>
  <c r="BI296" i="1" s="1"/>
  <c r="BN296" i="1" a="1"/>
  <c r="BN296" i="1" s="1"/>
  <c r="BN398" i="1" s="1"/>
  <c r="T125" i="7" s="1"/>
  <c r="BT296" i="1" a="1"/>
  <c r="BT296" i="1" s="1"/>
  <c r="BW296" i="1" a="1"/>
  <c r="BW296" i="1" s="1"/>
  <c r="BZ296" i="1" a="1"/>
  <c r="BZ296" i="1" s="1"/>
  <c r="CD296" i="1" a="1"/>
  <c r="CD296" i="1" s="1"/>
  <c r="CJ296" i="1" a="1"/>
  <c r="CJ296" i="1" s="1"/>
  <c r="CJ398" i="1" s="1"/>
  <c r="AL125" i="7" s="1"/>
  <c r="AL25" i="7" s="1"/>
  <c r="BC297" i="1" a="1"/>
  <c r="BC297" i="1" s="1"/>
  <c r="BF297" i="1" a="1"/>
  <c r="BF297" i="1" s="1"/>
  <c r="BF399" i="1" s="1"/>
  <c r="L126" i="7" s="1"/>
  <c r="BJ297" i="1" a="1"/>
  <c r="BJ297" i="1" s="1"/>
  <c r="BP297" i="1" a="1"/>
  <c r="BP297" i="1" s="1"/>
  <c r="BP399" i="1" s="1"/>
  <c r="V126" i="7" s="1"/>
  <c r="BS297" i="1" a="1"/>
  <c r="BS297" i="1" s="1"/>
  <c r="BV297" i="1" a="1"/>
  <c r="BV297" i="1" s="1"/>
  <c r="BV399" i="1" s="1"/>
  <c r="AB126" i="7" s="1"/>
  <c r="BZ297" i="1" a="1"/>
  <c r="BZ297" i="1" s="1"/>
  <c r="BZ399" i="1" s="1"/>
  <c r="AF126" i="7" s="1"/>
  <c r="CC297" i="1" a="1"/>
  <c r="CC297" i="1" s="1"/>
  <c r="CF297" i="1" a="1"/>
  <c r="CF297" i="1" s="1"/>
  <c r="CF399" i="1" s="1"/>
  <c r="CI297" i="1" a="1"/>
  <c r="CI297" i="1" s="1"/>
  <c r="CI399" i="1" s="1"/>
  <c r="AK126" i="7" s="1"/>
  <c r="AK26" i="7" s="1"/>
  <c r="BF298" i="1" a="1"/>
  <c r="BF298" i="1" s="1"/>
  <c r="BF400" i="1" s="1"/>
  <c r="L127" i="7" s="1"/>
  <c r="BI298" i="1" a="1"/>
  <c r="BI298" i="1" s="1"/>
  <c r="BL298" i="1" a="1"/>
  <c r="BL298" i="1" s="1"/>
  <c r="BL400" i="1" s="1"/>
  <c r="R127" i="7" s="1"/>
  <c r="BO298" i="1" a="1"/>
  <c r="BO298" i="1" s="1"/>
  <c r="BR298" i="1" a="1"/>
  <c r="BR298" i="1" s="1"/>
  <c r="BU298" i="1" a="1"/>
  <c r="BU298" i="1" s="1"/>
  <c r="BX298" i="1" a="1"/>
  <c r="BX298" i="1" s="1"/>
  <c r="BX400" i="1" s="1"/>
  <c r="AD127" i="7" s="1"/>
  <c r="CD298" i="1" a="1"/>
  <c r="CD298" i="1" s="1"/>
  <c r="CD400" i="1" s="1"/>
  <c r="CI298" i="1" a="1"/>
  <c r="CI298" i="1" s="1"/>
  <c r="CI400" i="1" s="1"/>
  <c r="AK127" i="7" s="1"/>
  <c r="AK27" i="7" s="1"/>
  <c r="BE299" i="1" a="1"/>
  <c r="BE299" i="1" s="1"/>
  <c r="BH299" i="1" a="1"/>
  <c r="BH299" i="1" s="1"/>
  <c r="BH401" i="1" s="1"/>
  <c r="N128" i="7" s="1"/>
  <c r="BK299" i="1" a="1"/>
  <c r="BK299" i="1" s="1"/>
  <c r="BN299" i="1" a="1"/>
  <c r="BN299" i="1" s="1"/>
  <c r="BN401" i="1" s="1"/>
  <c r="T128" i="7" s="1"/>
  <c r="BQ299" i="1" a="1"/>
  <c r="BQ299" i="1" s="1"/>
  <c r="BT299" i="1" a="1"/>
  <c r="BT299" i="1" s="1"/>
  <c r="BT401" i="1" s="1"/>
  <c r="Z128" i="7" s="1"/>
  <c r="BZ299" i="1" a="1"/>
  <c r="BZ299" i="1" s="1"/>
  <c r="BZ401" i="1" s="1"/>
  <c r="AF128" i="7" s="1"/>
  <c r="CE299" i="1" a="1"/>
  <c r="CE299" i="1" s="1"/>
  <c r="BA300" i="1" a="1"/>
  <c r="BA300" i="1" s="1"/>
  <c r="BA402" i="1" s="1"/>
  <c r="G129" i="7" s="1"/>
  <c r="BD300" i="1" a="1"/>
  <c r="BD300" i="1" s="1"/>
  <c r="BD402" i="1" s="1"/>
  <c r="J129" i="7" s="1"/>
  <c r="BG300" i="1" a="1"/>
  <c r="BG300" i="1" s="1"/>
  <c r="BJ300" i="1" a="1"/>
  <c r="BJ300" i="1" s="1"/>
  <c r="BJ402" i="1" s="1"/>
  <c r="P129" i="7" s="1"/>
  <c r="BM300" i="1" a="1"/>
  <c r="BM300" i="1" s="1"/>
  <c r="BP300" i="1" a="1"/>
  <c r="BP300" i="1" s="1"/>
  <c r="BP402" i="1" s="1"/>
  <c r="V129" i="7" s="1"/>
  <c r="BV300" i="1" a="1"/>
  <c r="BV300" i="1" s="1"/>
  <c r="BV402" i="1" s="1"/>
  <c r="AB129" i="7" s="1"/>
  <c r="CA300" i="1" a="1"/>
  <c r="CA300" i="1" s="1"/>
  <c r="CG300" i="1" a="1"/>
  <c r="CG300" i="1" s="1"/>
  <c r="CJ300" i="1" a="1"/>
  <c r="CJ300" i="1" s="1"/>
  <c r="CJ402" i="1" s="1"/>
  <c r="AL129" i="7" s="1"/>
  <c r="AL29" i="7" s="1"/>
  <c r="BC301" i="1" a="1"/>
  <c r="BC301" i="1" s="1"/>
  <c r="BF301" i="1" a="1"/>
  <c r="BF301" i="1" s="1"/>
  <c r="BI301" i="1" a="1"/>
  <c r="BI301" i="1" s="1"/>
  <c r="BI403" i="1" s="1"/>
  <c r="O130" i="7" s="1"/>
  <c r="BL301" i="1" a="1"/>
  <c r="BL301" i="1" s="1"/>
  <c r="BL403" i="1" s="1"/>
  <c r="R130" i="7" s="1"/>
  <c r="BR301" i="1" a="1"/>
  <c r="BR301" i="1" s="1"/>
  <c r="BR403" i="1" s="1"/>
  <c r="X130" i="7" s="1"/>
  <c r="BW301" i="1" a="1"/>
  <c r="BW301" i="1" s="1"/>
  <c r="CC301" i="1" a="1"/>
  <c r="CC301" i="1" s="1"/>
  <c r="CF301" i="1" a="1"/>
  <c r="CF301" i="1" s="1"/>
  <c r="CF403" i="1" s="1"/>
  <c r="CI301" i="1" a="1"/>
  <c r="CI301" i="1" s="1"/>
  <c r="CI403" i="1" s="1"/>
  <c r="AK130" i="7" s="1"/>
  <c r="AK30" i="7" s="1"/>
  <c r="BB302" i="1" a="1"/>
  <c r="BB302" i="1" s="1"/>
  <c r="BB404" i="1" s="1"/>
  <c r="H131" i="7" s="1"/>
  <c r="BE302" i="1" a="1"/>
  <c r="BE302" i="1" s="1"/>
  <c r="BE404" i="1" s="1"/>
  <c r="K131" i="7" s="1"/>
  <c r="BH302" i="1" a="1"/>
  <c r="BH302" i="1" s="1"/>
  <c r="BH404" i="1" s="1"/>
  <c r="N131" i="7" s="1"/>
  <c r="BN302" i="1" a="1"/>
  <c r="BN302" i="1" s="1"/>
  <c r="BN404" i="1" s="1"/>
  <c r="T131" i="7" s="1"/>
  <c r="BS302" i="1" a="1"/>
  <c r="BS302" i="1" s="1"/>
  <c r="BY302" i="1" a="1"/>
  <c r="BY302" i="1" s="1"/>
  <c r="CB302" i="1" a="1"/>
  <c r="CB302" i="1" s="1"/>
  <c r="CB404" i="1" s="1"/>
  <c r="AH131" i="7" s="1"/>
  <c r="CE302" i="1" a="1"/>
  <c r="CE302" i="1" s="1"/>
  <c r="CH302" i="1" a="1"/>
  <c r="CH302" i="1" s="1"/>
  <c r="CH404" i="1" s="1"/>
  <c r="AJ131" i="7" s="1"/>
  <c r="AJ31" i="7" s="1"/>
  <c r="BA303" i="1" a="1"/>
  <c r="BA303" i="1" s="1"/>
  <c r="BA405" i="1" s="1"/>
  <c r="G132" i="7" s="1"/>
  <c r="BD303" i="1" a="1"/>
  <c r="BD303" i="1" s="1"/>
  <c r="BD405" i="1" s="1"/>
  <c r="J132" i="7" s="1"/>
  <c r="BJ303" i="1" a="1"/>
  <c r="BJ303" i="1" s="1"/>
  <c r="BJ405" i="1" s="1"/>
  <c r="P132" i="7" s="1"/>
  <c r="BO303" i="1" a="1"/>
  <c r="BO303" i="1" s="1"/>
  <c r="BU303" i="1" a="1"/>
  <c r="BU303" i="1" s="1"/>
  <c r="BX303" i="1" a="1"/>
  <c r="BX303" i="1" s="1"/>
  <c r="BX405" i="1" s="1"/>
  <c r="AD132" i="7" s="1"/>
  <c r="CA303" i="1" a="1"/>
  <c r="CA303" i="1" s="1"/>
  <c r="CD303" i="1" a="1"/>
  <c r="CD303" i="1" s="1"/>
  <c r="CG303" i="1" a="1"/>
  <c r="CG303" i="1" s="1"/>
  <c r="CJ303" i="1" a="1"/>
  <c r="CJ303" i="1" s="1"/>
  <c r="CJ405" i="1" s="1"/>
  <c r="AL132" i="7" s="1"/>
  <c r="AL32" i="7" s="1"/>
  <c r="BF304" i="1" a="1"/>
  <c r="BF304" i="1" s="1"/>
  <c r="BF406" i="1" s="1"/>
  <c r="L133" i="7" s="1"/>
  <c r="BK304" i="1" a="1"/>
  <c r="BK304" i="1" s="1"/>
  <c r="BQ304" i="1" a="1"/>
  <c r="BQ304" i="1" s="1"/>
  <c r="BT304" i="1" a="1"/>
  <c r="BT304" i="1" s="1"/>
  <c r="BT406" i="1" s="1"/>
  <c r="Z133" i="7" s="1"/>
  <c r="BW304" i="1" a="1"/>
  <c r="BW304" i="1" s="1"/>
  <c r="BZ304" i="1" a="1"/>
  <c r="BZ304" i="1" s="1"/>
  <c r="BZ406" i="1" s="1"/>
  <c r="AF133" i="7" s="1"/>
  <c r="CC304" i="1" a="1"/>
  <c r="CC304" i="1" s="1"/>
  <c r="CF304" i="1" a="1"/>
  <c r="CF304" i="1" s="1"/>
  <c r="CF406" i="1" s="1"/>
  <c r="BB305" i="1" a="1"/>
  <c r="BB305" i="1" s="1"/>
  <c r="BB407" i="1" s="1"/>
  <c r="H134" i="7" s="1"/>
  <c r="BE305" i="1" a="1"/>
  <c r="BE305" i="1" s="1"/>
  <c r="BH305" i="1" a="1"/>
  <c r="BH305" i="1" s="1"/>
  <c r="BK305" i="1" a="1"/>
  <c r="BK305" i="1" s="1"/>
  <c r="BN305" i="1" a="1"/>
  <c r="BN305" i="1" s="1"/>
  <c r="BQ305" i="1" a="1"/>
  <c r="BQ305" i="1" s="1"/>
  <c r="BT305" i="1" a="1"/>
  <c r="BT305" i="1" s="1"/>
  <c r="CA305" i="1" a="1"/>
  <c r="CA305" i="1" s="1"/>
  <c r="CE305" i="1" a="1"/>
  <c r="CE305" i="1" s="1"/>
  <c r="BA306" i="1" a="1"/>
  <c r="BA306" i="1" s="1"/>
  <c r="BA408" i="1" s="1"/>
  <c r="G135" i="7" s="1"/>
  <c r="BD306" i="1" a="1"/>
  <c r="BD306" i="1" s="1"/>
  <c r="BG306" i="1" a="1"/>
  <c r="BG306" i="1" s="1"/>
  <c r="BK306" i="1" a="1"/>
  <c r="BK306" i="1" s="1"/>
  <c r="BQ306" i="1" a="1"/>
  <c r="BQ306" i="1" s="1"/>
  <c r="BT306" i="1" a="1"/>
  <c r="BT306" i="1" s="1"/>
  <c r="BW306" i="1" a="1"/>
  <c r="BW306" i="1" s="1"/>
  <c r="CA306" i="1" a="1"/>
  <c r="CA306" i="1" s="1"/>
  <c r="CG306" i="1" a="1"/>
  <c r="CG306" i="1" s="1"/>
  <c r="CJ306" i="1" a="1"/>
  <c r="CJ306" i="1" s="1"/>
  <c r="CJ408" i="1" s="1"/>
  <c r="AL135" i="7" s="1"/>
  <c r="AL35" i="7" s="1"/>
  <c r="BC307" i="1" a="1"/>
  <c r="BC307" i="1" s="1"/>
  <c r="BG307" i="1" a="1"/>
  <c r="BG307" i="1" s="1"/>
  <c r="BM307" i="1" a="1"/>
  <c r="BM307" i="1" s="1"/>
  <c r="BP307" i="1" a="1"/>
  <c r="BP307" i="1" s="1"/>
  <c r="BS307" i="1" a="1"/>
  <c r="BS307" i="1" s="1"/>
  <c r="BW307" i="1" a="1"/>
  <c r="BW307" i="1" s="1"/>
  <c r="CC307" i="1" a="1"/>
  <c r="CC307" i="1" s="1"/>
  <c r="CF307" i="1" a="1"/>
  <c r="CF307" i="1" s="1"/>
  <c r="CF409" i="1" s="1"/>
  <c r="CI307" i="1" a="1"/>
  <c r="CI307" i="1" s="1"/>
  <c r="CI409" i="1" s="1"/>
  <c r="AK136" i="7" s="1"/>
  <c r="AK36" i="7" s="1"/>
  <c r="BC308" i="1" a="1"/>
  <c r="BC308" i="1" s="1"/>
  <c r="BI308" i="1" a="1"/>
  <c r="BI308" i="1" s="1"/>
  <c r="BL308" i="1" a="1"/>
  <c r="BL308" i="1" s="1"/>
  <c r="BL410" i="1" s="1"/>
  <c r="R137" i="7" s="1"/>
  <c r="BO308" i="1" a="1"/>
  <c r="BO308" i="1" s="1"/>
  <c r="BS308" i="1" a="1"/>
  <c r="BS308" i="1" s="1"/>
  <c r="BZ282" i="1" a="1"/>
  <c r="BZ282" i="1" s="1"/>
  <c r="BZ384" i="1" s="1"/>
  <c r="AF111" i="7" s="1"/>
  <c r="BR285" i="1" a="1"/>
  <c r="BR285" i="1" s="1"/>
  <c r="CG286" i="1" a="1"/>
  <c r="CG286" i="1" s="1"/>
  <c r="BZ289" i="1" a="1"/>
  <c r="BZ289" i="1" s="1"/>
  <c r="BZ391" i="1" s="1"/>
  <c r="AF118" i="7" s="1"/>
  <c r="BH290" i="1" a="1"/>
  <c r="BH290" i="1" s="1"/>
  <c r="BH392" i="1" s="1"/>
  <c r="N119" i="7" s="1"/>
  <c r="CG290" i="1" a="1"/>
  <c r="CG290" i="1" s="1"/>
  <c r="BJ291" i="1" a="1"/>
  <c r="BJ291" i="1" s="1"/>
  <c r="BJ393" i="1" s="1"/>
  <c r="P120" i="7" s="1"/>
  <c r="BW291" i="1" a="1"/>
  <c r="BW291" i="1" s="1"/>
  <c r="CJ291" i="1" a="1"/>
  <c r="CJ291" i="1" s="1"/>
  <c r="CJ393" i="1" s="1"/>
  <c r="AL120" i="7" s="1"/>
  <c r="AL20" i="7" s="1"/>
  <c r="BY292" i="1" a="1"/>
  <c r="BY292" i="1" s="1"/>
  <c r="BB293" i="1" a="1"/>
  <c r="BB293" i="1" s="1"/>
  <c r="BB395" i="1" s="1"/>
  <c r="H122" i="7" s="1"/>
  <c r="BO293" i="1" a="1"/>
  <c r="BO293" i="1" s="1"/>
  <c r="CB293" i="1" a="1"/>
  <c r="CB293" i="1" s="1"/>
  <c r="CB395" i="1" s="1"/>
  <c r="AH122" i="7" s="1"/>
  <c r="BG294" i="1" a="1"/>
  <c r="BG294" i="1" s="1"/>
  <c r="BW294" i="1" a="1"/>
  <c r="BW294" i="1" s="1"/>
  <c r="BC295" i="1" a="1"/>
  <c r="BC295" i="1" s="1"/>
  <c r="BS295" i="1" a="1"/>
  <c r="BS295" i="1" s="1"/>
  <c r="CI295" i="1" a="1"/>
  <c r="CI295" i="1" s="1"/>
  <c r="CI397" i="1" s="1"/>
  <c r="AK124" i="7" s="1"/>
  <c r="AK24" i="7" s="1"/>
  <c r="BF296" i="1" a="1"/>
  <c r="BF296" i="1" s="1"/>
  <c r="BF398" i="1" s="1"/>
  <c r="L125" i="7" s="1"/>
  <c r="BJ296" i="1" a="1"/>
  <c r="BJ296" i="1" s="1"/>
  <c r="BJ398" i="1" s="1"/>
  <c r="P125" i="7" s="1"/>
  <c r="BQ296" i="1" a="1"/>
  <c r="BQ296" i="1" s="1"/>
  <c r="BU296" i="1" a="1"/>
  <c r="BU296" i="1" s="1"/>
  <c r="BX296" i="1" a="1"/>
  <c r="BX296" i="1" s="1"/>
  <c r="BX398" i="1" s="1"/>
  <c r="AD125" i="7" s="1"/>
  <c r="CA296" i="1" a="1"/>
  <c r="CA296" i="1" s="1"/>
  <c r="CG296" i="1" a="1"/>
  <c r="CG296" i="1" s="1"/>
  <c r="BA297" i="1" a="1"/>
  <c r="BA297" i="1" s="1"/>
  <c r="BA399" i="1" s="1"/>
  <c r="G126" i="7" s="1"/>
  <c r="BD297" i="1" a="1"/>
  <c r="BD297" i="1" s="1"/>
  <c r="BD399" i="1" s="1"/>
  <c r="J126" i="7" s="1"/>
  <c r="BG297" i="1" a="1"/>
  <c r="BG297" i="1" s="1"/>
  <c r="BM297" i="1" a="1"/>
  <c r="BM297" i="1" s="1"/>
  <c r="BQ297" i="1" a="1"/>
  <c r="BQ297" i="1" s="1"/>
  <c r="BT297" i="1" a="1"/>
  <c r="BT297" i="1" s="1"/>
  <c r="BT399" i="1" s="1"/>
  <c r="Z126" i="7" s="1"/>
  <c r="BW297" i="1" a="1"/>
  <c r="BW297" i="1" s="1"/>
  <c r="CD297" i="1" a="1"/>
  <c r="CD297" i="1" s="1"/>
  <c r="CD399" i="1" s="1"/>
  <c r="CG297" i="1" a="1"/>
  <c r="CG297" i="1" s="1"/>
  <c r="CJ297" i="1" a="1"/>
  <c r="CJ297" i="1" s="1"/>
  <c r="CJ399" i="1" s="1"/>
  <c r="AL126" i="7" s="1"/>
  <c r="AL26" i="7" s="1"/>
  <c r="BC298" i="1" a="1"/>
  <c r="BC298" i="1" s="1"/>
  <c r="BJ298" i="1" a="1"/>
  <c r="BJ298" i="1" s="1"/>
  <c r="BJ400" i="1" s="1"/>
  <c r="P127" i="7" s="1"/>
  <c r="BM298" i="1" a="1"/>
  <c r="BM298" i="1" s="1"/>
  <c r="BP298" i="1" a="1"/>
  <c r="BP298" i="1" s="1"/>
  <c r="BP400" i="1" s="1"/>
  <c r="V127" i="7" s="1"/>
  <c r="BV298" i="1" a="1"/>
  <c r="BV298" i="1" s="1"/>
  <c r="BV400" i="1" s="1"/>
  <c r="AB127" i="7" s="1"/>
  <c r="CA298" i="1" a="1"/>
  <c r="CA298" i="1" s="1"/>
  <c r="CG298" i="1" a="1"/>
  <c r="CG298" i="1" s="1"/>
  <c r="CG400" i="1" s="1"/>
  <c r="CJ298" i="1" a="1"/>
  <c r="CJ298" i="1" s="1"/>
  <c r="CJ400" i="1" s="1"/>
  <c r="AL127" i="7" s="1"/>
  <c r="AL27" i="7" s="1"/>
  <c r="BC299" i="1" a="1"/>
  <c r="BC299" i="1" s="1"/>
  <c r="BF299" i="1" a="1"/>
  <c r="BF299" i="1" s="1"/>
  <c r="BF401" i="1" s="1"/>
  <c r="L128" i="7" s="1"/>
  <c r="BI299" i="1" a="1"/>
  <c r="BI299" i="1" s="1"/>
  <c r="BL299" i="1" a="1"/>
  <c r="BL299" i="1" s="1"/>
  <c r="BL401" i="1" s="1"/>
  <c r="R128" i="7" s="1"/>
  <c r="BR299" i="1" a="1"/>
  <c r="BR299" i="1" s="1"/>
  <c r="BR401" i="1" s="1"/>
  <c r="X128" i="7" s="1"/>
  <c r="BW299" i="1" a="1"/>
  <c r="BW299" i="1" s="1"/>
  <c r="CC299" i="1" a="1"/>
  <c r="CC299" i="1" s="1"/>
  <c r="CC401" i="1" s="1"/>
  <c r="AI128" i="7" s="1"/>
  <c r="CF299" i="1" a="1"/>
  <c r="CF299" i="1" s="1"/>
  <c r="CF401" i="1" s="1"/>
  <c r="CI299" i="1" a="1"/>
  <c r="CI299" i="1" s="1"/>
  <c r="CI401" i="1" s="1"/>
  <c r="AK128" i="7" s="1"/>
  <c r="AK28" i="7" s="1"/>
  <c r="BB300" i="1" a="1"/>
  <c r="BB300" i="1" s="1"/>
  <c r="BE300" i="1" a="1"/>
  <c r="BE300" i="1" s="1"/>
  <c r="BH300" i="1" a="1"/>
  <c r="BH300" i="1" s="1"/>
  <c r="BH402" i="1" s="1"/>
  <c r="N129" i="7" s="1"/>
  <c r="BN300" i="1" a="1"/>
  <c r="BN300" i="1" s="1"/>
  <c r="BN402" i="1" s="1"/>
  <c r="T129" i="7" s="1"/>
  <c r="BS300" i="1" a="1"/>
  <c r="BS300" i="1" s="1"/>
  <c r="BY300" i="1" a="1"/>
  <c r="BY300" i="1" s="1"/>
  <c r="CB300" i="1" a="1"/>
  <c r="CB300" i="1" s="1"/>
  <c r="CB402" i="1" s="1"/>
  <c r="AH129" i="7" s="1"/>
  <c r="CE300" i="1" a="1"/>
  <c r="CE300" i="1" s="1"/>
  <c r="CH300" i="1" a="1"/>
  <c r="CH300" i="1" s="1"/>
  <c r="CH402" i="1" s="1"/>
  <c r="AJ129" i="7" s="1"/>
  <c r="AJ29" i="7" s="1"/>
  <c r="BA301" i="1" a="1"/>
  <c r="BA301" i="1" s="1"/>
  <c r="BA403" i="1" s="1"/>
  <c r="G130" i="7" s="1"/>
  <c r="BD301" i="1" a="1"/>
  <c r="BD301" i="1" s="1"/>
  <c r="BJ301" i="1" a="1"/>
  <c r="BJ301" i="1" s="1"/>
  <c r="BO301" i="1" a="1"/>
  <c r="BO301" i="1" s="1"/>
  <c r="BU301" i="1" a="1"/>
  <c r="BU301" i="1" s="1"/>
  <c r="BX301" i="1" a="1"/>
  <c r="BX301" i="1" s="1"/>
  <c r="CA301" i="1" a="1"/>
  <c r="CA301" i="1" s="1"/>
  <c r="CD301" i="1" a="1"/>
  <c r="CD301" i="1" s="1"/>
  <c r="CD403" i="1" s="1"/>
  <c r="CG301" i="1" a="1"/>
  <c r="CG301" i="1" s="1"/>
  <c r="CJ301" i="1" a="1"/>
  <c r="CJ301" i="1" s="1"/>
  <c r="CJ403" i="1" s="1"/>
  <c r="AL130" i="7" s="1"/>
  <c r="AL30" i="7" s="1"/>
  <c r="BF302" i="1" a="1"/>
  <c r="BF302" i="1" s="1"/>
  <c r="BF404" i="1" s="1"/>
  <c r="L131" i="7" s="1"/>
  <c r="BK302" i="1" a="1"/>
  <c r="BK302" i="1" s="1"/>
  <c r="BQ302" i="1" a="1"/>
  <c r="BQ302" i="1" s="1"/>
  <c r="BT302" i="1" a="1"/>
  <c r="BT302" i="1" s="1"/>
  <c r="BT404" i="1" s="1"/>
  <c r="Z131" i="7" s="1"/>
  <c r="BW302" i="1" a="1"/>
  <c r="BW302" i="1" s="1"/>
  <c r="BZ302" i="1" a="1"/>
  <c r="BZ302" i="1" s="1"/>
  <c r="CC302" i="1" a="1"/>
  <c r="CC302" i="1" s="1"/>
  <c r="CF302" i="1" a="1"/>
  <c r="CF302" i="1" s="1"/>
  <c r="CF404" i="1" s="1"/>
  <c r="BB303" i="1" a="1"/>
  <c r="BB303" i="1" s="1"/>
  <c r="BB405" i="1" s="1"/>
  <c r="H132" i="7" s="1"/>
  <c r="BG303" i="1" a="1"/>
  <c r="BG303" i="1" s="1"/>
  <c r="BM303" i="1" a="1"/>
  <c r="BM303" i="1" s="1"/>
  <c r="BM405" i="1" s="1"/>
  <c r="S132" i="7" s="1"/>
  <c r="BP303" i="1" a="1"/>
  <c r="BP303" i="1" s="1"/>
  <c r="BP405" i="1" s="1"/>
  <c r="V132" i="7" s="1"/>
  <c r="BS303" i="1" a="1"/>
  <c r="BS303" i="1" s="1"/>
  <c r="BV303" i="1" a="1"/>
  <c r="BV303" i="1" s="1"/>
  <c r="BY303" i="1" a="1"/>
  <c r="BY303" i="1" s="1"/>
  <c r="CB303" i="1" a="1"/>
  <c r="CB303" i="1" s="1"/>
  <c r="CH303" i="1" a="1"/>
  <c r="CH303" i="1" s="1"/>
  <c r="CH405" i="1" s="1"/>
  <c r="AJ132" i="7" s="1"/>
  <c r="AJ32" i="7" s="1"/>
  <c r="BC304" i="1" a="1"/>
  <c r="BC304" i="1" s="1"/>
  <c r="BI304" i="1" a="1"/>
  <c r="BI304" i="1" s="1"/>
  <c r="BL304" i="1" a="1"/>
  <c r="BL304" i="1" s="1"/>
  <c r="BL406" i="1" s="1"/>
  <c r="R133" i="7" s="1"/>
  <c r="BO304" i="1" a="1"/>
  <c r="BO304" i="1" s="1"/>
  <c r="BR304" i="1" a="1"/>
  <c r="BR304" i="1" s="1"/>
  <c r="BU304" i="1" a="1"/>
  <c r="BU304" i="1" s="1"/>
  <c r="BX304" i="1" a="1"/>
  <c r="BX304" i="1" s="1"/>
  <c r="BX406" i="1" s="1"/>
  <c r="AD133" i="7" s="1"/>
  <c r="CD304" i="1" a="1"/>
  <c r="CD304" i="1" s="1"/>
  <c r="CD406" i="1" s="1"/>
  <c r="CI304" i="1" a="1"/>
  <c r="CI304" i="1" s="1"/>
  <c r="CI406" i="1" s="1"/>
  <c r="AK133" i="7" s="1"/>
  <c r="AK33" i="7" s="1"/>
  <c r="BC305" i="1" a="1"/>
  <c r="BC305" i="1" s="1"/>
  <c r="BF305" i="1" a="1"/>
  <c r="BF305" i="1" s="1"/>
  <c r="BF407" i="1" s="1"/>
  <c r="L134" i="7" s="1"/>
  <c r="BI305" i="1" a="1"/>
  <c r="BI305" i="1" s="1"/>
  <c r="BL305" i="1" a="1"/>
  <c r="BL305" i="1" s="1"/>
  <c r="BR305" i="1" a="1"/>
  <c r="BR305" i="1" s="1"/>
  <c r="BW305" i="1" a="1"/>
  <c r="BW305" i="1" s="1"/>
  <c r="BY305" i="1" a="1"/>
  <c r="BY305" i="1" s="1"/>
  <c r="CB305" i="1" a="1"/>
  <c r="CB305" i="1" s="1"/>
  <c r="CH305" i="1" a="1"/>
  <c r="CH305" i="1" s="1"/>
  <c r="CH407" i="1" s="1"/>
  <c r="AJ134" i="7" s="1"/>
  <c r="AJ34" i="7" s="1"/>
  <c r="BB306" i="1" a="1"/>
  <c r="BB306" i="1" s="1"/>
  <c r="BB408" i="1" s="1"/>
  <c r="H135" i="7" s="1"/>
  <c r="BE306" i="1" a="1"/>
  <c r="BE306" i="1" s="1"/>
  <c r="BH306" i="1" a="1"/>
  <c r="BH306" i="1" s="1"/>
  <c r="BH408" i="1" s="1"/>
  <c r="N135" i="7" s="1"/>
  <c r="BN306" i="1" a="1"/>
  <c r="BN306" i="1" s="1"/>
  <c r="BN408" i="1" s="1"/>
  <c r="T135" i="7" s="1"/>
  <c r="BR306" i="1" a="1"/>
  <c r="BR306" i="1" s="1"/>
  <c r="BR408" i="1" s="1"/>
  <c r="X135" i="7" s="1"/>
  <c r="BU306" i="1" a="1"/>
  <c r="BU306" i="1" s="1"/>
  <c r="CE285" i="1" a="1"/>
  <c r="CE285" i="1" s="1"/>
  <c r="BK290" i="1" a="1"/>
  <c r="BK290" i="1" s="1"/>
  <c r="BZ291" i="1" a="1"/>
  <c r="BZ291" i="1" s="1"/>
  <c r="BZ393" i="1" s="1"/>
  <c r="AF120" i="7" s="1"/>
  <c r="BE293" i="1" a="1"/>
  <c r="BE293" i="1" s="1"/>
  <c r="CA294" i="1" a="1"/>
  <c r="CA294" i="1" s="1"/>
  <c r="BG296" i="1" a="1"/>
  <c r="BG296" i="1" s="1"/>
  <c r="BV296" i="1" a="1"/>
  <c r="BV296" i="1" s="1"/>
  <c r="BV398" i="1" s="1"/>
  <c r="AB125" i="7" s="1"/>
  <c r="CH296" i="1" a="1"/>
  <c r="CH296" i="1" s="1"/>
  <c r="CH398" i="1" s="1"/>
  <c r="AJ125" i="7" s="1"/>
  <c r="AJ25" i="7" s="1"/>
  <c r="BK297" i="1" a="1"/>
  <c r="BK297" i="1" s="1"/>
  <c r="BX297" i="1" a="1"/>
  <c r="BX297" i="1" s="1"/>
  <c r="BX399" i="1" s="1"/>
  <c r="AD126" i="7" s="1"/>
  <c r="BA298" i="1" a="1"/>
  <c r="BA298" i="1" s="1"/>
  <c r="BA400" i="1" s="1"/>
  <c r="G127" i="7" s="1"/>
  <c r="BN298" i="1" a="1"/>
  <c r="BN298" i="1" s="1"/>
  <c r="BO400" i="1" s="1"/>
  <c r="U127" i="7" s="1"/>
  <c r="BY298" i="1" a="1"/>
  <c r="BY298" i="1" s="1"/>
  <c r="BA299" i="1" a="1"/>
  <c r="BA299" i="1" s="1"/>
  <c r="BA401" i="1" s="1"/>
  <c r="G128" i="7" s="1"/>
  <c r="BX299" i="1" a="1"/>
  <c r="BX299" i="1" s="1"/>
  <c r="BX401" i="1" s="1"/>
  <c r="AD128" i="7" s="1"/>
  <c r="CJ299" i="1" a="1"/>
  <c r="CJ299" i="1" s="1"/>
  <c r="CJ401" i="1" s="1"/>
  <c r="AL128" i="7" s="1"/>
  <c r="AL28" i="7" s="1"/>
  <c r="BK300" i="1" a="1"/>
  <c r="BK300" i="1" s="1"/>
  <c r="BW300" i="1" a="1"/>
  <c r="BW300" i="1" s="1"/>
  <c r="BV301" i="1" a="1"/>
  <c r="BV301" i="1" s="1"/>
  <c r="BV403" i="1" s="1"/>
  <c r="AB130" i="7" s="1"/>
  <c r="CH301" i="1" a="1"/>
  <c r="CH301" i="1" s="1"/>
  <c r="CH403" i="1" s="1"/>
  <c r="AJ130" i="7" s="1"/>
  <c r="AJ30" i="7" s="1"/>
  <c r="BI302" i="1" a="1"/>
  <c r="BI302" i="1" s="1"/>
  <c r="BU302" i="1" a="1"/>
  <c r="BU302" i="1" s="1"/>
  <c r="BH303" i="1" a="1"/>
  <c r="BH303" i="1" s="1"/>
  <c r="BH405" i="1" s="1"/>
  <c r="N132" i="7" s="1"/>
  <c r="BT303" i="1" a="1"/>
  <c r="BT303" i="1" s="1"/>
  <c r="BT405" i="1" s="1"/>
  <c r="Z132" i="7" s="1"/>
  <c r="CE303" i="1" a="1"/>
  <c r="CE303" i="1" s="1"/>
  <c r="BG304" i="1" a="1"/>
  <c r="BG304" i="1" s="1"/>
  <c r="CC305" i="1" a="1"/>
  <c r="CC305" i="1" s="1"/>
  <c r="BS306" i="1" a="1"/>
  <c r="BS306" i="1" s="1"/>
  <c r="CH306" i="1" a="1"/>
  <c r="CH306" i="1" s="1"/>
  <c r="CH408" i="1" s="1"/>
  <c r="AJ135" i="7" s="1"/>
  <c r="AJ35" i="7" s="1"/>
  <c r="BD307" i="1" a="1"/>
  <c r="BD307" i="1" s="1"/>
  <c r="BJ307" i="1" a="1"/>
  <c r="BJ307" i="1" s="1"/>
  <c r="BJ409" i="1" s="1"/>
  <c r="P136" i="7" s="1"/>
  <c r="BQ307" i="1" a="1"/>
  <c r="BQ307" i="1" s="1"/>
  <c r="CD307" i="1" a="1"/>
  <c r="CD307" i="1" s="1"/>
  <c r="CD409" i="1" s="1"/>
  <c r="CJ307" i="1" a="1"/>
  <c r="CJ307" i="1" s="1"/>
  <c r="CJ409" i="1" s="1"/>
  <c r="AL136" i="7" s="1"/>
  <c r="AL36" i="7" s="1"/>
  <c r="BE308" i="1" a="1"/>
  <c r="BE308" i="1" s="1"/>
  <c r="BJ308" i="1" a="1"/>
  <c r="BJ308" i="1" s="1"/>
  <c r="BR308" i="1" a="1"/>
  <c r="BR308" i="1" s="1"/>
  <c r="BR410" i="1" s="1"/>
  <c r="X137" i="7" s="1"/>
  <c r="BV308" i="1" a="1"/>
  <c r="BV308" i="1" s="1"/>
  <c r="BZ308" i="1" a="1"/>
  <c r="BZ308" i="1" s="1"/>
  <c r="BZ410" i="1" s="1"/>
  <c r="AF137" i="7" s="1"/>
  <c r="CC308" i="1" a="1"/>
  <c r="CC308" i="1" s="1"/>
  <c r="CF308" i="1" a="1"/>
  <c r="CF308" i="1" s="1"/>
  <c r="CF410" i="1" s="1"/>
  <c r="BB309" i="1" a="1"/>
  <c r="BB309" i="1" s="1"/>
  <c r="BB411" i="1" s="1"/>
  <c r="H138" i="7" s="1"/>
  <c r="BF309" i="1" a="1"/>
  <c r="BF309" i="1" s="1"/>
  <c r="BF411" i="1" s="1"/>
  <c r="L138" i="7" s="1"/>
  <c r="BI309" i="1" a="1"/>
  <c r="BI309" i="1" s="1"/>
  <c r="BL309" i="1" a="1"/>
  <c r="BL309" i="1" s="1"/>
  <c r="BL411" i="1" s="1"/>
  <c r="R138" i="7" s="1"/>
  <c r="BR309" i="1" a="1"/>
  <c r="BR309" i="1" s="1"/>
  <c r="BV309" i="1" a="1"/>
  <c r="BV309" i="1" s="1"/>
  <c r="BV411" i="1" s="1"/>
  <c r="AB138" i="7" s="1"/>
  <c r="BY309" i="1" a="1"/>
  <c r="BY309" i="1" s="1"/>
  <c r="CB309" i="1" a="1"/>
  <c r="CB309" i="1" s="1"/>
  <c r="CH309" i="1" a="1"/>
  <c r="CH309" i="1" s="1"/>
  <c r="CH411" i="1" s="1"/>
  <c r="AJ138" i="7" s="1"/>
  <c r="AJ38" i="7" s="1"/>
  <c r="BB310" i="1" a="1"/>
  <c r="BB310" i="1" s="1"/>
  <c r="BB412" i="1" s="1"/>
  <c r="H139" i="7" s="1"/>
  <c r="BE310" i="1" a="1"/>
  <c r="BE310" i="1" s="1"/>
  <c r="BH310" i="1" a="1"/>
  <c r="BH310" i="1" s="1"/>
  <c r="BN310" i="1" a="1"/>
  <c r="BN310" i="1" s="1"/>
  <c r="BR310" i="1" a="1"/>
  <c r="BR310" i="1" s="1"/>
  <c r="BR412" i="1" s="1"/>
  <c r="X139" i="7" s="1"/>
  <c r="BU310" i="1" a="1"/>
  <c r="BU310" i="1" s="1"/>
  <c r="BX310" i="1" a="1"/>
  <c r="BX310" i="1" s="1"/>
  <c r="CD310" i="1" a="1"/>
  <c r="CD310" i="1" s="1"/>
  <c r="CH310" i="1" a="1"/>
  <c r="CH310" i="1" s="1"/>
  <c r="CH412" i="1" s="1"/>
  <c r="AJ139" i="7" s="1"/>
  <c r="AJ39" i="7" s="1"/>
  <c r="BE311" i="1" a="1"/>
  <c r="BE311" i="1" s="1"/>
  <c r="BI311" i="1" a="1"/>
  <c r="BI311" i="1" s="1"/>
  <c r="BL311" i="1" a="1"/>
  <c r="BL311" i="1" s="1"/>
  <c r="BL413" i="1" s="1"/>
  <c r="R140" i="7" s="1"/>
  <c r="BP311" i="1" a="1"/>
  <c r="BP311" i="1" s="1"/>
  <c r="BP413" i="1" s="1"/>
  <c r="V140" i="7" s="1"/>
  <c r="BS311" i="1" a="1"/>
  <c r="BS311" i="1" s="1"/>
  <c r="BW311" i="1" a="1"/>
  <c r="BW311" i="1" s="1"/>
  <c r="BZ311" i="1" a="1"/>
  <c r="BZ311" i="1" s="1"/>
  <c r="CD311" i="1" a="1"/>
  <c r="CD311" i="1" s="1"/>
  <c r="CD413" i="1" s="1"/>
  <c r="BA312" i="1" a="1"/>
  <c r="BA312" i="1" s="1"/>
  <c r="BA414" i="1" s="1"/>
  <c r="G141" i="7" s="1"/>
  <c r="BE312" i="1" a="1"/>
  <c r="BE312" i="1" s="1"/>
  <c r="BH312" i="1" a="1"/>
  <c r="BH312" i="1" s="1"/>
  <c r="BL312" i="1" a="1"/>
  <c r="BL312" i="1" s="1"/>
  <c r="BL414" i="1" s="1"/>
  <c r="R141" i="7" s="1"/>
  <c r="BO312" i="1" a="1"/>
  <c r="BO312" i="1" s="1"/>
  <c r="BS312" i="1" a="1"/>
  <c r="BS312" i="1" s="1"/>
  <c r="BV312" i="1" a="1"/>
  <c r="BV312" i="1" s="1"/>
  <c r="BZ312" i="1" a="1"/>
  <c r="BZ312" i="1" s="1"/>
  <c r="BZ414" i="1" s="1"/>
  <c r="AF141" i="7" s="1"/>
  <c r="CG312" i="1" a="1"/>
  <c r="CG312" i="1" s="1"/>
  <c r="BA313" i="1" a="1"/>
  <c r="BA313" i="1" s="1"/>
  <c r="BA415" i="1" s="1"/>
  <c r="G142" i="7" s="1"/>
  <c r="BD313" i="1" a="1"/>
  <c r="BD313" i="1" s="1"/>
  <c r="BH313" i="1" a="1"/>
  <c r="BH313" i="1" s="1"/>
  <c r="BH415" i="1" s="1"/>
  <c r="N142" i="7" s="1"/>
  <c r="BK313" i="1" a="1"/>
  <c r="BK313" i="1" s="1"/>
  <c r="BO313" i="1" a="1"/>
  <c r="BO313" i="1" s="1"/>
  <c r="BR313" i="1" a="1"/>
  <c r="BR313" i="1" s="1"/>
  <c r="BR415" i="1" s="1"/>
  <c r="X142" i="7" s="1"/>
  <c r="BV313" i="1" a="1"/>
  <c r="BV313" i="1" s="1"/>
  <c r="BV415" i="1" s="1"/>
  <c r="AB142" i="7" s="1"/>
  <c r="CC313" i="1" a="1"/>
  <c r="CC313" i="1" s="1"/>
  <c r="CG313" i="1" a="1"/>
  <c r="CG313" i="1" s="1"/>
  <c r="CJ313" i="1" a="1"/>
  <c r="CJ313" i="1" s="1"/>
  <c r="CJ415" i="1" s="1"/>
  <c r="AL142" i="7" s="1"/>
  <c r="AL42" i="7" s="1"/>
  <c r="BD314" i="1" a="1"/>
  <c r="BD314" i="1" s="1"/>
  <c r="BG314" i="1" a="1"/>
  <c r="BG314" i="1" s="1"/>
  <c r="BK314" i="1" a="1"/>
  <c r="BK314" i="1" s="1"/>
  <c r="BN314" i="1" a="1"/>
  <c r="BN314" i="1" s="1"/>
  <c r="BR314" i="1" a="1"/>
  <c r="BR314" i="1" s="1"/>
  <c r="BR416" i="1" s="1"/>
  <c r="X143" i="7" s="1"/>
  <c r="BY314" i="1" a="1"/>
  <c r="BY314" i="1" s="1"/>
  <c r="CC314" i="1" a="1"/>
  <c r="CC314" i="1" s="1"/>
  <c r="CF314" i="1" a="1"/>
  <c r="CF314" i="1" s="1"/>
  <c r="CF416" i="1" s="1"/>
  <c r="CJ314" i="1" a="1"/>
  <c r="CJ314" i="1" s="1"/>
  <c r="CJ416" i="1" s="1"/>
  <c r="AL143" i="7" s="1"/>
  <c r="AL43" i="7" s="1"/>
  <c r="BC315" i="1" a="1"/>
  <c r="BC315" i="1" s="1"/>
  <c r="BG315" i="1" a="1"/>
  <c r="BG315" i="1" s="1"/>
  <c r="BJ315" i="1" a="1"/>
  <c r="BJ315" i="1" s="1"/>
  <c r="BJ417" i="1" s="1"/>
  <c r="P144" i="7" s="1"/>
  <c r="BN315" i="1" a="1"/>
  <c r="BN315" i="1" s="1"/>
  <c r="BN417" i="1" s="1"/>
  <c r="T144" i="7" s="1"/>
  <c r="BU315" i="1" a="1"/>
  <c r="BU315" i="1" s="1"/>
  <c r="BY315" i="1" a="1"/>
  <c r="BY315" i="1" s="1"/>
  <c r="CB315" i="1" a="1"/>
  <c r="CB315" i="1" s="1"/>
  <c r="CF315" i="1" a="1"/>
  <c r="CF315" i="1" s="1"/>
  <c r="CF417" i="1" s="1"/>
  <c r="CI315" i="1" a="1"/>
  <c r="CI315" i="1" s="1"/>
  <c r="CI417" i="1" s="1"/>
  <c r="AK144" i="7" s="1"/>
  <c r="AK44" i="7" s="1"/>
  <c r="BC316" i="1" a="1"/>
  <c r="BC316" i="1" s="1"/>
  <c r="BF316" i="1" a="1"/>
  <c r="BF316" i="1" s="1"/>
  <c r="BJ316" i="1" a="1"/>
  <c r="BJ316" i="1" s="1"/>
  <c r="BJ418" i="1" s="1"/>
  <c r="P145" i="7" s="1"/>
  <c r="BQ316" i="1" a="1"/>
  <c r="BQ316" i="1" s="1"/>
  <c r="BU316" i="1" a="1"/>
  <c r="BU316" i="1" s="1"/>
  <c r="BX316" i="1" a="1"/>
  <c r="BX316" i="1" s="1"/>
  <c r="CB316" i="1" a="1"/>
  <c r="CB316" i="1" s="1"/>
  <c r="CE316" i="1" a="1"/>
  <c r="CE316" i="1" s="1"/>
  <c r="CI316" i="1" a="1"/>
  <c r="CI316" i="1" s="1"/>
  <c r="CI418" i="1" s="1"/>
  <c r="AK145" i="7" s="1"/>
  <c r="AK45" i="7" s="1"/>
  <c r="BB317" i="1" a="1"/>
  <c r="BB317" i="1" s="1"/>
  <c r="BF317" i="1" a="1"/>
  <c r="BF317" i="1" s="1"/>
  <c r="BF419" i="1" s="1"/>
  <c r="L146" i="7" s="1"/>
  <c r="BM317" i="1" a="1"/>
  <c r="BM317" i="1" s="1"/>
  <c r="BQ317" i="1" a="1"/>
  <c r="BQ317" i="1" s="1"/>
  <c r="BT317" i="1" a="1"/>
  <c r="BT317" i="1" s="1"/>
  <c r="BX317" i="1" a="1"/>
  <c r="BX317" i="1" s="1"/>
  <c r="BX419" i="1" s="1"/>
  <c r="AD146" i="7" s="1"/>
  <c r="CA317" i="1" a="1"/>
  <c r="CA317" i="1" s="1"/>
  <c r="CE317" i="1" a="1"/>
  <c r="CE317" i="1" s="1"/>
  <c r="CH317" i="1" a="1"/>
  <c r="CH317" i="1" s="1"/>
  <c r="CH419" i="1" s="1"/>
  <c r="AJ146" i="7" s="1"/>
  <c r="AJ46" i="7" s="1"/>
  <c r="BB318" i="1" a="1"/>
  <c r="BB318" i="1" s="1"/>
  <c r="BB420" i="1" s="1"/>
  <c r="H147" i="7" s="1"/>
  <c r="BI318" i="1" a="1"/>
  <c r="BI318" i="1" s="1"/>
  <c r="BM318" i="1" a="1"/>
  <c r="BM318" i="1" s="1"/>
  <c r="BP318" i="1" a="1"/>
  <c r="BP318" i="1" s="1"/>
  <c r="BT318" i="1" a="1"/>
  <c r="BT318" i="1" s="1"/>
  <c r="BT420" i="1" s="1"/>
  <c r="Z147" i="7" s="1"/>
  <c r="BW318" i="1" a="1"/>
  <c r="BW318" i="1" s="1"/>
  <c r="CA318" i="1" a="1"/>
  <c r="CA318" i="1" s="1"/>
  <c r="CD318" i="1" a="1"/>
  <c r="CD318" i="1" s="1"/>
  <c r="CH318" i="1" a="1"/>
  <c r="CH318" i="1" s="1"/>
  <c r="CH420" i="1" s="1"/>
  <c r="AJ147" i="7" s="1"/>
  <c r="AJ47" i="7" s="1"/>
  <c r="BE319" i="1" a="1"/>
  <c r="BE319" i="1" s="1"/>
  <c r="BI319" i="1" a="1"/>
  <c r="BI319" i="1" s="1"/>
  <c r="BL319" i="1" a="1"/>
  <c r="BL319" i="1" s="1"/>
  <c r="BP319" i="1" a="1"/>
  <c r="BP319" i="1" s="1"/>
  <c r="BP421" i="1" s="1"/>
  <c r="V148" i="7" s="1"/>
  <c r="BS319" i="1" a="1"/>
  <c r="BS319" i="1" s="1"/>
  <c r="BW319" i="1" a="1"/>
  <c r="BW319" i="1" s="1"/>
  <c r="BZ319" i="1" a="1"/>
  <c r="BZ319" i="1" s="1"/>
  <c r="BZ421" i="1" s="1"/>
  <c r="AF148" i="7" s="1"/>
  <c r="CD319" i="1" a="1"/>
  <c r="CD319" i="1" s="1"/>
  <c r="CD421" i="1" s="1"/>
  <c r="BA320" i="1" a="1"/>
  <c r="BA320" i="1" s="1"/>
  <c r="BA422" i="1" s="1"/>
  <c r="G149" i="7" s="1"/>
  <c r="BE320" i="1" a="1"/>
  <c r="BE320" i="1" s="1"/>
  <c r="BJ287" i="1" a="1"/>
  <c r="BJ287" i="1" s="1"/>
  <c r="BX290" i="1" a="1"/>
  <c r="BX290" i="1" s="1"/>
  <c r="BX392" i="1" s="1"/>
  <c r="AD119" i="7" s="1"/>
  <c r="BC292" i="1" a="1"/>
  <c r="BC292" i="1" s="1"/>
  <c r="BR293" i="1" a="1"/>
  <c r="BR293" i="1" s="1"/>
  <c r="BG295" i="1" a="1"/>
  <c r="BG295" i="1" s="1"/>
  <c r="BK296" i="1" a="1"/>
  <c r="BK296" i="1" s="1"/>
  <c r="BB297" i="1" a="1"/>
  <c r="BB297" i="1" s="1"/>
  <c r="BB399" i="1" s="1"/>
  <c r="H126" i="7" s="1"/>
  <c r="BN297" i="1" a="1"/>
  <c r="BN297" i="1" s="1"/>
  <c r="BN399" i="1" s="1"/>
  <c r="T126" i="7" s="1"/>
  <c r="CA297" i="1" a="1"/>
  <c r="CA297" i="1" s="1"/>
  <c r="BD298" i="1" a="1"/>
  <c r="BD298" i="1" s="1"/>
  <c r="BD400" i="1" s="1"/>
  <c r="J127" i="7" s="1"/>
  <c r="CB298" i="1" a="1"/>
  <c r="CB298" i="1" s="1"/>
  <c r="CB400" i="1" s="1"/>
  <c r="AH127" i="7" s="1"/>
  <c r="BD299" i="1" a="1"/>
  <c r="BD299" i="1" s="1"/>
  <c r="BD401" i="1" s="1"/>
  <c r="J128" i="7" s="1"/>
  <c r="BO299" i="1" a="1"/>
  <c r="BO299" i="1" s="1"/>
  <c r="CA299" i="1" a="1"/>
  <c r="CA299" i="1" s="1"/>
  <c r="BZ300" i="1" a="1"/>
  <c r="BZ300" i="1" s="1"/>
  <c r="BZ402" i="1" s="1"/>
  <c r="AF129" i="7" s="1"/>
  <c r="BB301" i="1" a="1"/>
  <c r="BB301" i="1" s="1"/>
  <c r="BB403" i="1" s="1"/>
  <c r="H130" i="7" s="1"/>
  <c r="BM301" i="1" a="1"/>
  <c r="BM301" i="1" s="1"/>
  <c r="BY301" i="1" a="1"/>
  <c r="BY301" i="1" s="1"/>
  <c r="BL302" i="1" a="1"/>
  <c r="BL302" i="1" s="1"/>
  <c r="BL404" i="1" s="1"/>
  <c r="R131" i="7" s="1"/>
  <c r="BX302" i="1" a="1"/>
  <c r="BX302" i="1" s="1"/>
  <c r="BX404" i="1" s="1"/>
  <c r="AD131" i="7" s="1"/>
  <c r="CI302" i="1" a="1"/>
  <c r="CI302" i="1" s="1"/>
  <c r="CI404" i="1" s="1"/>
  <c r="AK131" i="7" s="1"/>
  <c r="AK31" i="7" s="1"/>
  <c r="BK303" i="1" a="1"/>
  <c r="BK303" i="1" s="1"/>
  <c r="BJ304" i="1" a="1"/>
  <c r="BJ304" i="1" s="1"/>
  <c r="BJ406" i="1" s="1"/>
  <c r="P133" i="7" s="1"/>
  <c r="BV304" i="1" a="1"/>
  <c r="BV304" i="1" s="1"/>
  <c r="BV406" i="1" s="1"/>
  <c r="AB133" i="7" s="1"/>
  <c r="CG304" i="1" a="1"/>
  <c r="CG304" i="1" s="1"/>
  <c r="BJ305" i="1" a="1"/>
  <c r="BJ305" i="1" s="1"/>
  <c r="BJ407" i="1" s="1"/>
  <c r="P134" i="7" s="1"/>
  <c r="BU305" i="1" a="1"/>
  <c r="BU305" i="1" s="1"/>
  <c r="CF305" i="1" a="1"/>
  <c r="CF305" i="1" s="1"/>
  <c r="CF407" i="1" s="1"/>
  <c r="BI306" i="1" a="1"/>
  <c r="BI306" i="1" s="1"/>
  <c r="CB306" i="1" a="1"/>
  <c r="CB306" i="1" s="1"/>
  <c r="CB408" i="1" s="1"/>
  <c r="AH135" i="7" s="1"/>
  <c r="CI306" i="1" a="1"/>
  <c r="CI306" i="1" s="1"/>
  <c r="CI408" i="1" s="1"/>
  <c r="AK135" i="7" s="1"/>
  <c r="AK35" i="7" s="1"/>
  <c r="BE307" i="1" a="1"/>
  <c r="BE307" i="1" s="1"/>
  <c r="BK307" i="1" a="1"/>
  <c r="BK307" i="1" s="1"/>
  <c r="BX307" i="1" a="1"/>
  <c r="BX307" i="1" s="1"/>
  <c r="BX409" i="1" s="1"/>
  <c r="AD136" i="7" s="1"/>
  <c r="CE307" i="1" a="1"/>
  <c r="CE307" i="1" s="1"/>
  <c r="BA308" i="1" a="1"/>
  <c r="BA308" i="1" s="1"/>
  <c r="BA410" i="1" s="1"/>
  <c r="G137" i="7" s="1"/>
  <c r="BF308" i="1" a="1"/>
  <c r="BF308" i="1" s="1"/>
  <c r="BK308" i="1" a="1"/>
  <c r="BK308" i="1" s="1"/>
  <c r="BN308" i="1" a="1"/>
  <c r="BN308" i="1" s="1"/>
  <c r="BN410" i="1" s="1"/>
  <c r="T137" i="7" s="1"/>
  <c r="BW308" i="1" a="1"/>
  <c r="BW308" i="1" s="1"/>
  <c r="CA308" i="1" a="1"/>
  <c r="CA308" i="1" s="1"/>
  <c r="CG308" i="1" a="1"/>
  <c r="CG308" i="1" s="1"/>
  <c r="CJ308" i="1" a="1"/>
  <c r="CJ308" i="1" s="1"/>
  <c r="CJ410" i="1" s="1"/>
  <c r="AL137" i="7" s="1"/>
  <c r="AL37" i="7" s="1"/>
  <c r="BC309" i="1" a="1"/>
  <c r="BC309" i="1" s="1"/>
  <c r="BG309" i="1" a="1"/>
  <c r="BG309" i="1" s="1"/>
  <c r="BM309" i="1" a="1"/>
  <c r="BM309" i="1" s="1"/>
  <c r="BP309" i="1" a="1"/>
  <c r="BP309" i="1" s="1"/>
  <c r="BP411" i="1" s="1"/>
  <c r="V138" i="7" s="1"/>
  <c r="BS309" i="1" a="1"/>
  <c r="BS309" i="1" s="1"/>
  <c r="BW309" i="1" a="1"/>
  <c r="BW309" i="1" s="1"/>
  <c r="CC309" i="1" a="1"/>
  <c r="CC309" i="1" s="1"/>
  <c r="CF309" i="1" a="1"/>
  <c r="CF309" i="1" s="1"/>
  <c r="CF411" i="1" s="1"/>
  <c r="CI309" i="1" a="1"/>
  <c r="CI309" i="1" s="1"/>
  <c r="CI411" i="1" s="1"/>
  <c r="AK138" i="7" s="1"/>
  <c r="AK38" i="7" s="1"/>
  <c r="BC310" i="1" a="1"/>
  <c r="BC310" i="1" s="1"/>
  <c r="BI310" i="1" a="1"/>
  <c r="BI310" i="1" s="1"/>
  <c r="BL310" i="1" a="1"/>
  <c r="BL310" i="1" s="1"/>
  <c r="BL412" i="1" s="1"/>
  <c r="R139" i="7" s="1"/>
  <c r="BO310" i="1" a="1"/>
  <c r="BO310" i="1" s="1"/>
  <c r="BS310" i="1" a="1"/>
  <c r="BS310" i="1" s="1"/>
  <c r="BY310" i="1" a="1"/>
  <c r="BY310" i="1" s="1"/>
  <c r="CB310" i="1" a="1"/>
  <c r="CB310" i="1" s="1"/>
  <c r="CB412" i="1" s="1"/>
  <c r="AH139" i="7" s="1"/>
  <c r="CE310" i="1" a="1"/>
  <c r="CE310" i="1" s="1"/>
  <c r="CI310" i="1" a="1"/>
  <c r="CI310" i="1" s="1"/>
  <c r="CI412" i="1" s="1"/>
  <c r="AK139" i="7" s="1"/>
  <c r="AK39" i="7" s="1"/>
  <c r="BB311" i="1" a="1"/>
  <c r="BB311" i="1" s="1"/>
  <c r="BB413" i="1" s="1"/>
  <c r="H140" i="7" s="1"/>
  <c r="BF311" i="1" a="1"/>
  <c r="BF311" i="1" s="1"/>
  <c r="BF413" i="1" s="1"/>
  <c r="L140" i="7" s="1"/>
  <c r="BM311" i="1" a="1"/>
  <c r="BM311" i="1" s="1"/>
  <c r="BQ311" i="1" a="1"/>
  <c r="BQ311" i="1" s="1"/>
  <c r="BT311" i="1" a="1"/>
  <c r="BT311" i="1" s="1"/>
  <c r="BT413" i="1" s="1"/>
  <c r="Z140" i="7" s="1"/>
  <c r="BX311" i="1" a="1"/>
  <c r="BX311" i="1" s="1"/>
  <c r="CA311" i="1" a="1"/>
  <c r="CA311" i="1" s="1"/>
  <c r="CE311" i="1" a="1"/>
  <c r="CE311" i="1" s="1"/>
  <c r="CH311" i="1" a="1"/>
  <c r="CH311" i="1" s="1"/>
  <c r="CH413" i="1" s="1"/>
  <c r="AJ140" i="7" s="1"/>
  <c r="AJ40" i="7" s="1"/>
  <c r="BB312" i="1" a="1"/>
  <c r="BB312" i="1" s="1"/>
  <c r="BB414" i="1" s="1"/>
  <c r="H141" i="7" s="1"/>
  <c r="BI312" i="1" a="1"/>
  <c r="BI312" i="1" s="1"/>
  <c r="BM312" i="1" a="1"/>
  <c r="BM312" i="1" s="1"/>
  <c r="BP312" i="1" a="1"/>
  <c r="BP312" i="1" s="1"/>
  <c r="BP414" i="1" s="1"/>
  <c r="V141" i="7" s="1"/>
  <c r="BT312" i="1" a="1"/>
  <c r="BT312" i="1" s="1"/>
  <c r="BT414" i="1" s="1"/>
  <c r="Z141" i="7" s="1"/>
  <c r="BW312" i="1" a="1"/>
  <c r="BW312" i="1" s="1"/>
  <c r="CA312" i="1" a="1"/>
  <c r="CA312" i="1" s="1"/>
  <c r="CD312" i="1" a="1"/>
  <c r="CD312" i="1" s="1"/>
  <c r="CD414" i="1" s="1"/>
  <c r="CH312" i="1" a="1"/>
  <c r="CH312" i="1" s="1"/>
  <c r="CH414" i="1" s="1"/>
  <c r="AJ141" i="7" s="1"/>
  <c r="AJ41" i="7" s="1"/>
  <c r="BE313" i="1" a="1"/>
  <c r="BE313" i="1" s="1"/>
  <c r="BI313" i="1" a="1"/>
  <c r="BI313" i="1" s="1"/>
  <c r="BL313" i="1" a="1"/>
  <c r="BL313" i="1" s="1"/>
  <c r="BL415" i="1" s="1"/>
  <c r="R142" i="7" s="1"/>
  <c r="BP313" i="1" a="1"/>
  <c r="BP313" i="1" s="1"/>
  <c r="BP415" i="1" s="1"/>
  <c r="V142" i="7" s="1"/>
  <c r="BS313" i="1" a="1"/>
  <c r="BS313" i="1" s="1"/>
  <c r="BW313" i="1" a="1"/>
  <c r="BW313" i="1" s="1"/>
  <c r="BZ313" i="1" a="1"/>
  <c r="BZ313" i="1" s="1"/>
  <c r="BZ415" i="1" s="1"/>
  <c r="AF142" i="7" s="1"/>
  <c r="CD313" i="1" a="1"/>
  <c r="CD313" i="1" s="1"/>
  <c r="CD415" i="1" s="1"/>
  <c r="BA314" i="1" a="1"/>
  <c r="BA314" i="1" s="1"/>
  <c r="BA416" i="1" s="1"/>
  <c r="G143" i="7" s="1"/>
  <c r="BE314" i="1" a="1"/>
  <c r="BE314" i="1" s="1"/>
  <c r="BH314" i="1" a="1"/>
  <c r="BH314" i="1" s="1"/>
  <c r="BH416" i="1" s="1"/>
  <c r="N143" i="7" s="1"/>
  <c r="BL314" i="1" a="1"/>
  <c r="BL314" i="1" s="1"/>
  <c r="BL416" i="1" s="1"/>
  <c r="R143" i="7" s="1"/>
  <c r="BO314" i="1" a="1"/>
  <c r="BO314" i="1" s="1"/>
  <c r="BS314" i="1" a="1"/>
  <c r="BS314" i="1" s="1"/>
  <c r="BV314" i="1" a="1"/>
  <c r="BV314" i="1" s="1"/>
  <c r="BV416" i="1" s="1"/>
  <c r="AB143" i="7" s="1"/>
  <c r="BZ314" i="1" a="1"/>
  <c r="BZ314" i="1" s="1"/>
  <c r="CG314" i="1" a="1"/>
  <c r="CG314" i="1" s="1"/>
  <c r="BA315" i="1" a="1"/>
  <c r="BA315" i="1" s="1"/>
  <c r="BA417" i="1" s="1"/>
  <c r="G144" i="7" s="1"/>
  <c r="BD315" i="1" a="1"/>
  <c r="BD315" i="1" s="1"/>
  <c r="BD417" i="1" s="1"/>
  <c r="J144" i="7" s="1"/>
  <c r="BH315" i="1" a="1"/>
  <c r="BH315" i="1" s="1"/>
  <c r="BH417" i="1" s="1"/>
  <c r="N144" i="7" s="1"/>
  <c r="BK315" i="1" a="1"/>
  <c r="BK315" i="1" s="1"/>
  <c r="BO315" i="1" a="1"/>
  <c r="BO315" i="1" s="1"/>
  <c r="BR315" i="1" a="1"/>
  <c r="BR315" i="1" s="1"/>
  <c r="BR417" i="1" s="1"/>
  <c r="X144" i="7" s="1"/>
  <c r="BV315" i="1" a="1"/>
  <c r="BV315" i="1" s="1"/>
  <c r="CC315" i="1" a="1"/>
  <c r="CC315" i="1" s="1"/>
  <c r="CG315" i="1" a="1"/>
  <c r="CG315" i="1" s="1"/>
  <c r="CJ315" i="1" a="1"/>
  <c r="CJ315" i="1" s="1"/>
  <c r="CJ417" i="1" s="1"/>
  <c r="AL144" i="7" s="1"/>
  <c r="AL44" i="7" s="1"/>
  <c r="BD316" i="1" a="1"/>
  <c r="BD316" i="1" s="1"/>
  <c r="BD418" i="1" s="1"/>
  <c r="J145" i="7" s="1"/>
  <c r="BG316" i="1" a="1"/>
  <c r="BG316" i="1" s="1"/>
  <c r="BK316" i="1" a="1"/>
  <c r="BK316" i="1" s="1"/>
  <c r="BN316" i="1" a="1"/>
  <c r="BN316" i="1" s="1"/>
  <c r="BN418" i="1" s="1"/>
  <c r="T145" i="7" s="1"/>
  <c r="BR316" i="1" a="1"/>
  <c r="BR316" i="1" s="1"/>
  <c r="BR418" i="1" s="1"/>
  <c r="X145" i="7" s="1"/>
  <c r="BY316" i="1" a="1"/>
  <c r="BY316" i="1" s="1"/>
  <c r="CC316" i="1" a="1"/>
  <c r="CC316" i="1" s="1"/>
  <c r="CF316" i="1" a="1"/>
  <c r="CF316" i="1" s="1"/>
  <c r="CF418" i="1" s="1"/>
  <c r="CJ316" i="1" a="1"/>
  <c r="CJ316" i="1" s="1"/>
  <c r="CJ418" i="1" s="1"/>
  <c r="AL145" i="7" s="1"/>
  <c r="AL45" i="7" s="1"/>
  <c r="BC317" i="1" a="1"/>
  <c r="BC317" i="1" s="1"/>
  <c r="BG317" i="1" a="1"/>
  <c r="BG317" i="1" s="1"/>
  <c r="BJ317" i="1" a="1"/>
  <c r="BJ317" i="1" s="1"/>
  <c r="BJ419" i="1" s="1"/>
  <c r="P146" i="7" s="1"/>
  <c r="BN317" i="1" a="1"/>
  <c r="BN317" i="1" s="1"/>
  <c r="BN419" i="1" s="1"/>
  <c r="T146" i="7" s="1"/>
  <c r="BU317" i="1" a="1"/>
  <c r="BU317" i="1" s="1"/>
  <c r="BY317" i="1" a="1"/>
  <c r="BY317" i="1" s="1"/>
  <c r="CB317" i="1" a="1"/>
  <c r="CB317" i="1" s="1"/>
  <c r="CB419" i="1" s="1"/>
  <c r="AH146" i="7" s="1"/>
  <c r="CF317" i="1" a="1"/>
  <c r="CF317" i="1" s="1"/>
  <c r="CI317" i="1" a="1"/>
  <c r="CI317" i="1" s="1"/>
  <c r="CI419" i="1" s="1"/>
  <c r="AK146" i="7" s="1"/>
  <c r="AK46" i="7" s="1"/>
  <c r="BC318" i="1" a="1"/>
  <c r="BC318" i="1" s="1"/>
  <c r="BF318" i="1" a="1"/>
  <c r="BF318" i="1" s="1"/>
  <c r="BF420" i="1" s="1"/>
  <c r="L147" i="7" s="1"/>
  <c r="BJ318" i="1" a="1"/>
  <c r="BJ318" i="1" s="1"/>
  <c r="BQ318" i="1" a="1"/>
  <c r="BQ318" i="1" s="1"/>
  <c r="BU318" i="1" a="1"/>
  <c r="BU318" i="1" s="1"/>
  <c r="BX318" i="1" a="1"/>
  <c r="BX318" i="1" s="1"/>
  <c r="BX420" i="1" s="1"/>
  <c r="AD147" i="7" s="1"/>
  <c r="CB318" i="1" a="1"/>
  <c r="CB318" i="1" s="1"/>
  <c r="CB420" i="1" s="1"/>
  <c r="AH147" i="7" s="1"/>
  <c r="CE318" i="1" a="1"/>
  <c r="CE318" i="1" s="1"/>
  <c r="CI318" i="1" a="1"/>
  <c r="CI318" i="1" s="1"/>
  <c r="CI420" i="1" s="1"/>
  <c r="AK147" i="7" s="1"/>
  <c r="AK47" i="7" s="1"/>
  <c r="BB319" i="1" a="1"/>
  <c r="BB319" i="1" s="1"/>
  <c r="BB421" i="1" s="1"/>
  <c r="H148" i="7" s="1"/>
  <c r="BF319" i="1" a="1"/>
  <c r="BF319" i="1" s="1"/>
  <c r="BF421" i="1" s="1"/>
  <c r="L148" i="7" s="1"/>
  <c r="BM319" i="1" a="1"/>
  <c r="BM319" i="1" s="1"/>
  <c r="BQ319" i="1" a="1"/>
  <c r="BQ319" i="1" s="1"/>
  <c r="BT319" i="1" a="1"/>
  <c r="BT319" i="1" s="1"/>
  <c r="BT421" i="1" s="1"/>
  <c r="Z148" i="7" s="1"/>
  <c r="BX319" i="1" a="1"/>
  <c r="BX319" i="1" s="1"/>
  <c r="BX421" i="1" s="1"/>
  <c r="AD148" i="7" s="1"/>
  <c r="CA319" i="1" a="1"/>
  <c r="CA319" i="1" s="1"/>
  <c r="CE319" i="1" a="1"/>
  <c r="CE319" i="1" s="1"/>
  <c r="CH319" i="1" a="1"/>
  <c r="CH319" i="1" s="1"/>
  <c r="CH421" i="1" s="1"/>
  <c r="AJ148" i="7" s="1"/>
  <c r="AJ48" i="7" s="1"/>
  <c r="BB320" i="1" a="1"/>
  <c r="BB320" i="1" s="1"/>
  <c r="BB422" i="1" s="1"/>
  <c r="H149" i="7" s="1"/>
  <c r="BI320" i="1" a="1"/>
  <c r="BI320" i="1" s="1"/>
  <c r="BM320" i="1" a="1"/>
  <c r="BM320" i="1" s="1"/>
  <c r="BY288" i="1" a="1"/>
  <c r="BY288" i="1" s="1"/>
  <c r="BY390" i="1" s="1"/>
  <c r="AE117" i="7" s="1"/>
  <c r="BP292" i="1" a="1"/>
  <c r="BP292" i="1" s="1"/>
  <c r="BP394" i="1" s="1"/>
  <c r="V121" i="7" s="1"/>
  <c r="CE293" i="1" a="1"/>
  <c r="CE293" i="1" s="1"/>
  <c r="BW295" i="1" a="1"/>
  <c r="BW295" i="1" s="1"/>
  <c r="BO296" i="1" a="1"/>
  <c r="BO296" i="1" s="1"/>
  <c r="CB296" i="1" a="1"/>
  <c r="CB296" i="1" s="1"/>
  <c r="CB398" i="1" s="1"/>
  <c r="AH125" i="7" s="1"/>
  <c r="BR297" i="1" a="1"/>
  <c r="BR297" i="1" s="1"/>
  <c r="BR399" i="1" s="1"/>
  <c r="X126" i="7" s="1"/>
  <c r="BG298" i="1" a="1"/>
  <c r="BG298" i="1" s="1"/>
  <c r="BS298" i="1" a="1"/>
  <c r="BS298" i="1" s="1"/>
  <c r="CE298" i="1" a="1"/>
  <c r="CE298" i="1" s="1"/>
  <c r="CE400" i="1" s="1"/>
  <c r="CD299" i="1" a="1"/>
  <c r="CD299" i="1" s="1"/>
  <c r="CD401" i="1" s="1"/>
  <c r="BF300" i="1" a="1"/>
  <c r="BF300" i="1" s="1"/>
  <c r="BQ300" i="1" a="1"/>
  <c r="BQ300" i="1" s="1"/>
  <c r="CC300" i="1" a="1"/>
  <c r="CC300" i="1" s="1"/>
  <c r="BP301" i="1" a="1"/>
  <c r="BP301" i="1" s="1"/>
  <c r="CB301" i="1" a="1"/>
  <c r="CB301" i="1" s="1"/>
  <c r="BC302" i="1" a="1"/>
  <c r="BC302" i="1" s="1"/>
  <c r="BO302" i="1" a="1"/>
  <c r="BO302" i="1" s="1"/>
  <c r="BO404" i="1" s="1"/>
  <c r="U131" i="7" s="1"/>
  <c r="T31" i="7" s="1"/>
  <c r="BN303" i="1" a="1"/>
  <c r="BN303" i="1" s="1"/>
  <c r="BO405" i="1" s="1"/>
  <c r="U132" i="7" s="1"/>
  <c r="BZ303" i="1" a="1"/>
  <c r="BZ303" i="1" s="1"/>
  <c r="BA304" i="1" a="1"/>
  <c r="BA304" i="1" s="1"/>
  <c r="BA406" i="1" s="1"/>
  <c r="G133" i="7" s="1"/>
  <c r="BM304" i="1" a="1"/>
  <c r="BM304" i="1" s="1"/>
  <c r="CJ304" i="1" a="1"/>
  <c r="CJ304" i="1" s="1"/>
  <c r="CJ406" i="1" s="1"/>
  <c r="AL133" i="7" s="1"/>
  <c r="AL33" i="7" s="1"/>
  <c r="CI305" i="1" a="1"/>
  <c r="CI305" i="1" s="1"/>
  <c r="CI407" i="1" s="1"/>
  <c r="AK134" i="7" s="1"/>
  <c r="AK34" i="7" s="1"/>
  <c r="BL306" i="1" a="1"/>
  <c r="BL306" i="1" s="1"/>
  <c r="BL408" i="1" s="1"/>
  <c r="R135" i="7" s="1"/>
  <c r="BX306" i="1" a="1"/>
  <c r="BX306" i="1" s="1"/>
  <c r="BX408" i="1" s="1"/>
  <c r="AD135" i="7" s="1"/>
  <c r="CD306" i="1" a="1"/>
  <c r="CD306" i="1" s="1"/>
  <c r="CD408" i="1" s="1"/>
  <c r="BA307" i="1" a="1"/>
  <c r="BA307" i="1" s="1"/>
  <c r="BA409" i="1" s="1"/>
  <c r="G136" i="7" s="1"/>
  <c r="BN307" i="1" a="1"/>
  <c r="BN307" i="1" s="1"/>
  <c r="BN409" i="1" s="1"/>
  <c r="T136" i="7" s="1"/>
  <c r="BT307" i="1" a="1"/>
  <c r="BT307" i="1" s="1"/>
  <c r="BT409" i="1" s="1"/>
  <c r="Z136" i="7" s="1"/>
  <c r="BZ307" i="1" a="1"/>
  <c r="BZ307" i="1" s="1"/>
  <c r="BZ409" i="1" s="1"/>
  <c r="AF136" i="7" s="1"/>
  <c r="CG307" i="1" a="1"/>
  <c r="CG307" i="1" s="1"/>
  <c r="BG308" i="1" a="1"/>
  <c r="BG308" i="1" s="1"/>
  <c r="BP308" i="1" a="1"/>
  <c r="BP308" i="1" s="1"/>
  <c r="BT308" i="1" a="1"/>
  <c r="BT308" i="1" s="1"/>
  <c r="BT410" i="1" s="1"/>
  <c r="Z137" i="7" s="1"/>
  <c r="BX308" i="1" a="1"/>
  <c r="BX308" i="1" s="1"/>
  <c r="CD308" i="1" a="1"/>
  <c r="CD308" i="1" s="1"/>
  <c r="CD410" i="1" s="1"/>
  <c r="CH308" i="1" a="1"/>
  <c r="CH308" i="1" s="1"/>
  <c r="CH410" i="1" s="1"/>
  <c r="AJ137" i="7" s="1"/>
  <c r="AJ37" i="7" s="1"/>
  <c r="BA309" i="1" a="1"/>
  <c r="BA309" i="1" s="1"/>
  <c r="BA411" i="1" s="1"/>
  <c r="G138" i="7" s="1"/>
  <c r="BD309" i="1" a="1"/>
  <c r="BD309" i="1" s="1"/>
  <c r="BJ309" i="1" a="1"/>
  <c r="BJ309" i="1" s="1"/>
  <c r="BJ411" i="1" s="1"/>
  <c r="P138" i="7" s="1"/>
  <c r="BN309" i="1" a="1"/>
  <c r="BN309" i="1" s="1"/>
  <c r="BN411" i="1" s="1"/>
  <c r="T138" i="7" s="1"/>
  <c r="BQ309" i="1" a="1"/>
  <c r="BQ309" i="1" s="1"/>
  <c r="BT309" i="1" a="1"/>
  <c r="BT309" i="1" s="1"/>
  <c r="BZ309" i="1" a="1"/>
  <c r="BZ309" i="1" s="1"/>
  <c r="BZ411" i="1" s="1"/>
  <c r="AF138" i="7" s="1"/>
  <c r="CD309" i="1" a="1"/>
  <c r="CD309" i="1" s="1"/>
  <c r="CD411" i="1" s="1"/>
  <c r="CG309" i="1" a="1"/>
  <c r="CG309" i="1" s="1"/>
  <c r="CJ309" i="1" a="1"/>
  <c r="CJ309" i="1" s="1"/>
  <c r="CJ411" i="1" s="1"/>
  <c r="AL138" i="7" s="1"/>
  <c r="AL38" i="7" s="1"/>
  <c r="BF310" i="1" a="1"/>
  <c r="BF310" i="1" s="1"/>
  <c r="BF412" i="1" s="1"/>
  <c r="L139" i="7" s="1"/>
  <c r="BJ310" i="1" a="1"/>
  <c r="BJ310" i="1" s="1"/>
  <c r="BM310" i="1" a="1"/>
  <c r="BM310" i="1" s="1"/>
  <c r="BP310" i="1" a="1"/>
  <c r="BP310" i="1" s="1"/>
  <c r="BV310" i="1" a="1"/>
  <c r="BV310" i="1" s="1"/>
  <c r="BV412" i="1" s="1"/>
  <c r="AB139" i="7" s="1"/>
  <c r="BZ310" i="1" a="1"/>
  <c r="BZ310" i="1" s="1"/>
  <c r="BZ412" i="1" s="1"/>
  <c r="AF139" i="7" s="1"/>
  <c r="CC310" i="1" a="1"/>
  <c r="CC310" i="1" s="1"/>
  <c r="CF310" i="1" a="1"/>
  <c r="CF310" i="1" s="1"/>
  <c r="CJ310" i="1" a="1"/>
  <c r="CJ310" i="1" s="1"/>
  <c r="BC311" i="1" a="1"/>
  <c r="BC311" i="1" s="1"/>
  <c r="BG311" i="1" a="1"/>
  <c r="BG311" i="1" s="1"/>
  <c r="BJ311" i="1" a="1"/>
  <c r="BJ311" i="1" s="1"/>
  <c r="BN311" i="1" a="1"/>
  <c r="BN311" i="1" s="1"/>
  <c r="BN413" i="1" s="1"/>
  <c r="T140" i="7" s="1"/>
  <c r="BU311" i="1" a="1"/>
  <c r="BU311" i="1" s="1"/>
  <c r="BY311" i="1" a="1"/>
  <c r="BY311" i="1" s="1"/>
  <c r="CB311" i="1" a="1"/>
  <c r="CB311" i="1" s="1"/>
  <c r="CF311" i="1" a="1"/>
  <c r="CF311" i="1" s="1"/>
  <c r="CF413" i="1" s="1"/>
  <c r="CI311" i="1" a="1"/>
  <c r="CI311" i="1" s="1"/>
  <c r="CI413" i="1" s="1"/>
  <c r="AK140" i="7" s="1"/>
  <c r="AK40" i="7" s="1"/>
  <c r="BC312" i="1" a="1"/>
  <c r="BC312" i="1" s="1"/>
  <c r="BF312" i="1" a="1"/>
  <c r="BF312" i="1" s="1"/>
  <c r="BJ312" i="1" a="1"/>
  <c r="BJ312" i="1" s="1"/>
  <c r="BJ414" i="1" s="1"/>
  <c r="P141" i="7" s="1"/>
  <c r="BQ312" i="1" a="1"/>
  <c r="BQ312" i="1" s="1"/>
  <c r="BU312" i="1" a="1"/>
  <c r="BU312" i="1" s="1"/>
  <c r="BX312" i="1" a="1"/>
  <c r="BX312" i="1" s="1"/>
  <c r="BX414" i="1" s="1"/>
  <c r="AD141" i="7" s="1"/>
  <c r="CB312" i="1" a="1"/>
  <c r="CB312" i="1" s="1"/>
  <c r="CB414" i="1" s="1"/>
  <c r="AH141" i="7" s="1"/>
  <c r="CE312" i="1" a="1"/>
  <c r="CE312" i="1" s="1"/>
  <c r="CI312" i="1" a="1"/>
  <c r="CI312" i="1" s="1"/>
  <c r="CI414" i="1" s="1"/>
  <c r="AK141" i="7" s="1"/>
  <c r="AK41" i="7" s="1"/>
  <c r="BB313" i="1" a="1"/>
  <c r="BB313" i="1" s="1"/>
  <c r="BB415" i="1" s="1"/>
  <c r="H142" i="7" s="1"/>
  <c r="BF313" i="1" a="1"/>
  <c r="BF313" i="1" s="1"/>
  <c r="BF415" i="1" s="1"/>
  <c r="L142" i="7" s="1"/>
  <c r="BM313" i="1" a="1"/>
  <c r="BM313" i="1" s="1"/>
  <c r="BQ313" i="1" a="1"/>
  <c r="BQ313" i="1" s="1"/>
  <c r="BT313" i="1" a="1"/>
  <c r="BT313" i="1" s="1"/>
  <c r="BX313" i="1" a="1"/>
  <c r="BX313" i="1" s="1"/>
  <c r="CA313" i="1" a="1"/>
  <c r="CA313" i="1" s="1"/>
  <c r="CE313" i="1" a="1"/>
  <c r="CE313" i="1" s="1"/>
  <c r="CH313" i="1" a="1"/>
  <c r="CH313" i="1" s="1"/>
  <c r="CH415" i="1" s="1"/>
  <c r="AJ142" i="7" s="1"/>
  <c r="AJ42" i="7" s="1"/>
  <c r="BB314" i="1" a="1"/>
  <c r="BB314" i="1" s="1"/>
  <c r="BB416" i="1" s="1"/>
  <c r="H143" i="7" s="1"/>
  <c r="BI314" i="1" a="1"/>
  <c r="BI314" i="1" s="1"/>
  <c r="BM314" i="1" a="1"/>
  <c r="BM314" i="1" s="1"/>
  <c r="BP314" i="1" a="1"/>
  <c r="BP314" i="1" s="1"/>
  <c r="BT314" i="1" a="1"/>
  <c r="BT314" i="1" s="1"/>
  <c r="BT416" i="1" s="1"/>
  <c r="Z143" i="7" s="1"/>
  <c r="BW314" i="1" a="1"/>
  <c r="BW314" i="1" s="1"/>
  <c r="CA314" i="1" a="1"/>
  <c r="CA314" i="1" s="1"/>
  <c r="CD314" i="1" a="1"/>
  <c r="CD314" i="1" s="1"/>
  <c r="CH314" i="1" a="1"/>
  <c r="CH314" i="1" s="1"/>
  <c r="CH416" i="1" s="1"/>
  <c r="AJ143" i="7" s="1"/>
  <c r="AJ43" i="7" s="1"/>
  <c r="BE315" i="1" a="1"/>
  <c r="BE315" i="1" s="1"/>
  <c r="BI315" i="1" a="1"/>
  <c r="BI315" i="1" s="1"/>
  <c r="BL315" i="1" a="1"/>
  <c r="BL315" i="1" s="1"/>
  <c r="BL417" i="1" s="1"/>
  <c r="R144" i="7" s="1"/>
  <c r="BP315" i="1" a="1"/>
  <c r="BP315" i="1" s="1"/>
  <c r="BS315" i="1" a="1"/>
  <c r="BS315" i="1" s="1"/>
  <c r="BW315" i="1" a="1"/>
  <c r="BW315" i="1" s="1"/>
  <c r="BZ315" i="1" a="1"/>
  <c r="BZ315" i="1" s="1"/>
  <c r="CD315" i="1" a="1"/>
  <c r="CD315" i="1" s="1"/>
  <c r="CD417" i="1" s="1"/>
  <c r="BA316" i="1" a="1"/>
  <c r="BA316" i="1" s="1"/>
  <c r="BA418" i="1" s="1"/>
  <c r="G145" i="7" s="1"/>
  <c r="BE316" i="1" a="1"/>
  <c r="BE316" i="1" s="1"/>
  <c r="BH316" i="1" a="1"/>
  <c r="BH316" i="1" s="1"/>
  <c r="BL316" i="1" a="1"/>
  <c r="BL316" i="1" s="1"/>
  <c r="BL418" i="1" s="1"/>
  <c r="R145" i="7" s="1"/>
  <c r="BO316" i="1" a="1"/>
  <c r="BO316" i="1" s="1"/>
  <c r="BS316" i="1" a="1"/>
  <c r="BS316" i="1" s="1"/>
  <c r="BV316" i="1" a="1"/>
  <c r="BV316" i="1" s="1"/>
  <c r="BZ316" i="1" a="1"/>
  <c r="BZ316" i="1" s="1"/>
  <c r="BZ418" i="1" s="1"/>
  <c r="AF145" i="7" s="1"/>
  <c r="CG316" i="1" a="1"/>
  <c r="CG316" i="1" s="1"/>
  <c r="BA317" i="1" a="1"/>
  <c r="BA317" i="1" s="1"/>
  <c r="BA419" i="1" s="1"/>
  <c r="G146" i="7" s="1"/>
  <c r="BD317" i="1" a="1"/>
  <c r="BD317" i="1" s="1"/>
  <c r="BH317" i="1" a="1"/>
  <c r="BH317" i="1" s="1"/>
  <c r="BH419" i="1" s="1"/>
  <c r="N146" i="7" s="1"/>
  <c r="BK317" i="1" a="1"/>
  <c r="BK317" i="1" s="1"/>
  <c r="BO317" i="1" a="1"/>
  <c r="BO317" i="1" s="1"/>
  <c r="BR317" i="1" a="1"/>
  <c r="BR317" i="1" s="1"/>
  <c r="BV317" i="1" a="1"/>
  <c r="BV317" i="1" s="1"/>
  <c r="BV419" i="1" s="1"/>
  <c r="AB146" i="7" s="1"/>
  <c r="CC317" i="1" a="1"/>
  <c r="CC317" i="1" s="1"/>
  <c r="CG317" i="1" a="1"/>
  <c r="CG317" i="1" s="1"/>
  <c r="CJ317" i="1" a="1"/>
  <c r="CJ317" i="1" s="1"/>
  <c r="CJ419" i="1" s="1"/>
  <c r="AL146" i="7" s="1"/>
  <c r="AL46" i="7" s="1"/>
  <c r="BD318" i="1" a="1"/>
  <c r="BD318" i="1" s="1"/>
  <c r="BD420" i="1" s="1"/>
  <c r="J147" i="7" s="1"/>
  <c r="BG318" i="1" a="1"/>
  <c r="BG318" i="1" s="1"/>
  <c r="BK318" i="1" a="1"/>
  <c r="BK318" i="1" s="1"/>
  <c r="BN318" i="1" a="1"/>
  <c r="BN318" i="1" s="1"/>
  <c r="BN420" i="1" s="1"/>
  <c r="T147" i="7" s="1"/>
  <c r="BR318" i="1" a="1"/>
  <c r="BR318" i="1" s="1"/>
  <c r="BY318" i="1" a="1"/>
  <c r="BY318" i="1" s="1"/>
  <c r="CC318" i="1" a="1"/>
  <c r="CC318" i="1" s="1"/>
  <c r="CF318" i="1" a="1"/>
  <c r="CF318" i="1" s="1"/>
  <c r="CF420" i="1" s="1"/>
  <c r="CJ318" i="1" a="1"/>
  <c r="CJ318" i="1" s="1"/>
  <c r="CJ420" i="1" s="1"/>
  <c r="AL147" i="7" s="1"/>
  <c r="AL47" i="7" s="1"/>
  <c r="BC319" i="1" a="1"/>
  <c r="BC319" i="1" s="1"/>
  <c r="BG319" i="1" a="1"/>
  <c r="BG319" i="1" s="1"/>
  <c r="BJ319" i="1" a="1"/>
  <c r="BJ319" i="1" s="1"/>
  <c r="BN319" i="1" a="1"/>
  <c r="BN319" i="1" s="1"/>
  <c r="BN421" i="1" s="1"/>
  <c r="T148" i="7" s="1"/>
  <c r="BU319" i="1" a="1"/>
  <c r="BU319" i="1" s="1"/>
  <c r="BY319" i="1" a="1"/>
  <c r="BY319" i="1" s="1"/>
  <c r="CB319" i="1" a="1"/>
  <c r="CB319" i="1" s="1"/>
  <c r="CF319" i="1" a="1"/>
  <c r="CF319" i="1" s="1"/>
  <c r="CF421" i="1" s="1"/>
  <c r="CI319" i="1" a="1"/>
  <c r="CI319" i="1" s="1"/>
  <c r="CI421" i="1" s="1"/>
  <c r="AK148" i="7" s="1"/>
  <c r="AK48" i="7" s="1"/>
  <c r="BC320" i="1" a="1"/>
  <c r="BC320" i="1" s="1"/>
  <c r="BF320" i="1" a="1"/>
  <c r="BF320" i="1" s="1"/>
  <c r="BM291" i="1" a="1"/>
  <c r="BM291" i="1" s="1"/>
  <c r="BR296" i="1" a="1"/>
  <c r="BR296" i="1" s="1"/>
  <c r="BS398" i="1" s="1"/>
  <c r="Y125" i="7" s="1"/>
  <c r="CH297" i="1" a="1"/>
  <c r="CH297" i="1" s="1"/>
  <c r="CH399" i="1" s="1"/>
  <c r="AJ126" i="7" s="1"/>
  <c r="AJ26" i="7" s="1"/>
  <c r="BJ299" i="1" a="1"/>
  <c r="BJ299" i="1" s="1"/>
  <c r="BJ401" i="1" s="1"/>
  <c r="P128" i="7" s="1"/>
  <c r="BT300" i="1" a="1"/>
  <c r="BT300" i="1" s="1"/>
  <c r="BE303" i="1" a="1"/>
  <c r="BE303" i="1" s="1"/>
  <c r="BP304" i="1" a="1"/>
  <c r="BP304" i="1" s="1"/>
  <c r="BP406" i="1" s="1"/>
  <c r="V133" i="7" s="1"/>
  <c r="CE306" i="1" a="1"/>
  <c r="CE306" i="1" s="1"/>
  <c r="BU307" i="1" a="1"/>
  <c r="BU307" i="1" s="1"/>
  <c r="BH308" i="1" a="1"/>
  <c r="BH308" i="1" s="1"/>
  <c r="BH410" i="1" s="1"/>
  <c r="N137" i="7" s="1"/>
  <c r="BY308" i="1" a="1"/>
  <c r="BY308" i="1" s="1"/>
  <c r="BO309" i="1" a="1"/>
  <c r="BO309" i="1" s="1"/>
  <c r="CA309" i="1" a="1"/>
  <c r="CA309" i="1" s="1"/>
  <c r="BD310" i="1" a="1"/>
  <c r="BD310" i="1" s="1"/>
  <c r="BQ310" i="1" a="1"/>
  <c r="BQ310" i="1" s="1"/>
  <c r="BH311" i="1" a="1"/>
  <c r="BH311" i="1" s="1"/>
  <c r="BV311" i="1" a="1"/>
  <c r="BV311" i="1" s="1"/>
  <c r="BV413" i="1" s="1"/>
  <c r="AB140" i="7" s="1"/>
  <c r="CJ311" i="1" a="1"/>
  <c r="CJ311" i="1" s="1"/>
  <c r="CJ413" i="1" s="1"/>
  <c r="AL140" i="7" s="1"/>
  <c r="AL40" i="7" s="1"/>
  <c r="BN312" i="1" a="1"/>
  <c r="BN312" i="1" s="1"/>
  <c r="BN414" i="1" s="1"/>
  <c r="T141" i="7" s="1"/>
  <c r="CC312" i="1" a="1"/>
  <c r="CC312" i="1" s="1"/>
  <c r="BG313" i="1" a="1"/>
  <c r="BG313" i="1" s="1"/>
  <c r="BU313" i="1" a="1"/>
  <c r="BU313" i="1" s="1"/>
  <c r="CI313" i="1" a="1"/>
  <c r="CI313" i="1" s="1"/>
  <c r="CI415" i="1" s="1"/>
  <c r="AK142" i="7" s="1"/>
  <c r="AK42" i="7" s="1"/>
  <c r="CB314" i="1" a="1"/>
  <c r="CB314" i="1" s="1"/>
  <c r="BF315" i="1" a="1"/>
  <c r="BF315" i="1" s="1"/>
  <c r="BF417" i="1" s="1"/>
  <c r="L144" i="7" s="1"/>
  <c r="BT315" i="1" a="1"/>
  <c r="BT315" i="1" s="1"/>
  <c r="BT417" i="1" s="1"/>
  <c r="Z144" i="7" s="1"/>
  <c r="CH315" i="1" a="1"/>
  <c r="CH315" i="1" s="1"/>
  <c r="CH417" i="1" s="1"/>
  <c r="AJ144" i="7" s="1"/>
  <c r="AJ44" i="7" s="1"/>
  <c r="BM316" i="1" a="1"/>
  <c r="BM316" i="1" s="1"/>
  <c r="CA316" i="1" a="1"/>
  <c r="CA316" i="1" s="1"/>
  <c r="BE317" i="1" a="1"/>
  <c r="BE317" i="1" s="1"/>
  <c r="BS317" i="1" a="1"/>
  <c r="BS317" i="1" s="1"/>
  <c r="BL318" i="1" a="1"/>
  <c r="BL318" i="1" s="1"/>
  <c r="BZ318" i="1" a="1"/>
  <c r="BZ318" i="1" s="1"/>
  <c r="BZ420" i="1" s="1"/>
  <c r="AF147" i="7" s="1"/>
  <c r="BD319" i="1" a="1"/>
  <c r="BD319" i="1" s="1"/>
  <c r="BR319" i="1" a="1"/>
  <c r="BR319" i="1" s="1"/>
  <c r="BR421" i="1" s="1"/>
  <c r="X148" i="7" s="1"/>
  <c r="CG319" i="1" a="1"/>
  <c r="CG319" i="1" s="1"/>
  <c r="BH320" i="1" a="1"/>
  <c r="BH320" i="1" s="1"/>
  <c r="BH422" i="1" s="1"/>
  <c r="N149" i="7" s="1"/>
  <c r="BQ320" i="1" a="1"/>
  <c r="BQ320" i="1" s="1"/>
  <c r="BU320" i="1" a="1"/>
  <c r="BU320" i="1" s="1"/>
  <c r="BX320" i="1" a="1"/>
  <c r="BX320" i="1" s="1"/>
  <c r="CB320" i="1" a="1"/>
  <c r="CB320" i="1" s="1"/>
  <c r="CB422" i="1" s="1"/>
  <c r="AH149" i="7" s="1"/>
  <c r="CE320" i="1" a="1"/>
  <c r="CE320" i="1" s="1"/>
  <c r="CI320" i="1" a="1"/>
  <c r="CI320" i="1" s="1"/>
  <c r="CI422" i="1" s="1"/>
  <c r="AK149" i="7" s="1"/>
  <c r="AK49" i="7" s="1"/>
  <c r="BB321" i="1" a="1"/>
  <c r="BB321" i="1" s="1"/>
  <c r="BB423" i="1" s="1"/>
  <c r="H150" i="7" s="1"/>
  <c r="BF321" i="1" a="1"/>
  <c r="BF321" i="1" s="1"/>
  <c r="BF423" i="1" s="1"/>
  <c r="L150" i="7" s="1"/>
  <c r="BM321" i="1" a="1"/>
  <c r="BM321" i="1" s="1"/>
  <c r="BQ321" i="1" a="1"/>
  <c r="BQ321" i="1" s="1"/>
  <c r="BT321" i="1" a="1"/>
  <c r="BT321" i="1" s="1"/>
  <c r="BT423" i="1" s="1"/>
  <c r="Z150" i="7" s="1"/>
  <c r="BX321" i="1" a="1"/>
  <c r="BX321" i="1" s="1"/>
  <c r="BX423" i="1" s="1"/>
  <c r="AD150" i="7" s="1"/>
  <c r="CA321" i="1" a="1"/>
  <c r="CA321" i="1" s="1"/>
  <c r="CE321" i="1" a="1"/>
  <c r="CE321" i="1" s="1"/>
  <c r="CH321" i="1" a="1"/>
  <c r="CH321" i="1" s="1"/>
  <c r="CH423" i="1" s="1"/>
  <c r="AJ150" i="7" s="1"/>
  <c r="AJ50" i="7" s="1"/>
  <c r="BB322" i="1" a="1"/>
  <c r="BB322" i="1" s="1"/>
  <c r="BB424" i="1" s="1"/>
  <c r="H151" i="7" s="1"/>
  <c r="BI322" i="1" a="1"/>
  <c r="BI322" i="1" s="1"/>
  <c r="BM322" i="1" a="1"/>
  <c r="BM322" i="1" s="1"/>
  <c r="BP322" i="1" a="1"/>
  <c r="BP322" i="1" s="1"/>
  <c r="BT322" i="1" a="1"/>
  <c r="BT322" i="1" s="1"/>
  <c r="BT424" i="1" s="1"/>
  <c r="Z151" i="7" s="1"/>
  <c r="BW322" i="1" a="1"/>
  <c r="BW322" i="1" s="1"/>
  <c r="CA322" i="1" a="1"/>
  <c r="CA322" i="1" s="1"/>
  <c r="CD322" i="1" a="1"/>
  <c r="CD322" i="1" s="1"/>
  <c r="CH322" i="1" a="1"/>
  <c r="CH322" i="1" s="1"/>
  <c r="CH424" i="1" s="1"/>
  <c r="AJ151" i="7" s="1"/>
  <c r="AJ51" i="7" s="1"/>
  <c r="BE323" i="1" a="1"/>
  <c r="BE323" i="1" s="1"/>
  <c r="BI323" i="1" a="1"/>
  <c r="BI323" i="1" s="1"/>
  <c r="BL323" i="1" a="1"/>
  <c r="BL323" i="1" s="1"/>
  <c r="BP323" i="1" a="1"/>
  <c r="BP323" i="1" s="1"/>
  <c r="BP425" i="1" s="1"/>
  <c r="V152" i="7" s="1"/>
  <c r="BS323" i="1" a="1"/>
  <c r="BS323" i="1" s="1"/>
  <c r="BW323" i="1" a="1"/>
  <c r="BW323" i="1" s="1"/>
  <c r="BZ323" i="1" a="1"/>
  <c r="BZ323" i="1" s="1"/>
  <c r="CD323" i="1" a="1"/>
  <c r="CD323" i="1" s="1"/>
  <c r="CD425" i="1" s="1"/>
  <c r="BA324" i="1" a="1"/>
  <c r="BA324" i="1" s="1"/>
  <c r="BA426" i="1" s="1"/>
  <c r="G153" i="7" s="1"/>
  <c r="BE324" i="1" a="1"/>
  <c r="BE324" i="1" s="1"/>
  <c r="BH324" i="1" a="1"/>
  <c r="BH324" i="1" s="1"/>
  <c r="BH426" i="1" s="1"/>
  <c r="N153" i="7" s="1"/>
  <c r="BK324" i="1" a="1"/>
  <c r="BK324" i="1" s="1"/>
  <c r="BN324" i="1" a="1"/>
  <c r="BN324" i="1" s="1"/>
  <c r="BN426" i="1" s="1"/>
  <c r="T153" i="7" s="1"/>
  <c r="BS324" i="1" a="1"/>
  <c r="BS324" i="1" s="1"/>
  <c r="BY324" i="1" a="1"/>
  <c r="BY324" i="1" s="1"/>
  <c r="CC324" i="1" a="1"/>
  <c r="CC324" i="1" s="1"/>
  <c r="CF324" i="1" a="1"/>
  <c r="CF324" i="1" s="1"/>
  <c r="CI324" i="1" a="1"/>
  <c r="CI324" i="1" s="1"/>
  <c r="CI426" i="1" s="1"/>
  <c r="AK153" i="7" s="1"/>
  <c r="AK53" i="7" s="1"/>
  <c r="BE325" i="1" a="1"/>
  <c r="BE325" i="1" s="1"/>
  <c r="BI325" i="1" a="1"/>
  <c r="BI325" i="1" s="1"/>
  <c r="BL325" i="1" a="1"/>
  <c r="BL325" i="1" s="1"/>
  <c r="BL427" i="1" s="1"/>
  <c r="R154" i="7" s="1"/>
  <c r="BO325" i="1" a="1"/>
  <c r="BO325" i="1" s="1"/>
  <c r="BU325" i="1" a="1"/>
  <c r="BU325" i="1" s="1"/>
  <c r="BY325" i="1" a="1"/>
  <c r="BY325" i="1" s="1"/>
  <c r="CB325" i="1" a="1"/>
  <c r="CB325" i="1" s="1"/>
  <c r="CE325" i="1" a="1"/>
  <c r="CE325" i="1" s="1"/>
  <c r="BA326" i="1" a="1"/>
  <c r="BA326" i="1" s="1"/>
  <c r="BA428" i="1" s="1"/>
  <c r="G155" i="7" s="1"/>
  <c r="BE326" i="1" a="1"/>
  <c r="BE326" i="1" s="1"/>
  <c r="BH326" i="1" a="1"/>
  <c r="BH326" i="1" s="1"/>
  <c r="BH428" i="1" s="1"/>
  <c r="N155" i="7" s="1"/>
  <c r="BK326" i="1" a="1"/>
  <c r="BK326" i="1" s="1"/>
  <c r="BQ326" i="1" a="1"/>
  <c r="BQ326" i="1" s="1"/>
  <c r="BU326" i="1" a="1"/>
  <c r="BU326" i="1" s="1"/>
  <c r="BX326" i="1" a="1"/>
  <c r="BX326" i="1" s="1"/>
  <c r="BX428" i="1" s="1"/>
  <c r="AD155" i="7" s="1"/>
  <c r="CA326" i="1" a="1"/>
  <c r="CA326" i="1" s="1"/>
  <c r="CG326" i="1" a="1"/>
  <c r="CG326" i="1" s="1"/>
  <c r="BA327" i="1" a="1"/>
  <c r="BA327" i="1" s="1"/>
  <c r="BA429" i="1" s="1"/>
  <c r="G156" i="7" s="1"/>
  <c r="BD327" i="1" a="1"/>
  <c r="BD327" i="1" s="1"/>
  <c r="BD429" i="1" s="1"/>
  <c r="J156" i="7" s="1"/>
  <c r="BG327" i="1" a="1"/>
  <c r="BG327" i="1" s="1"/>
  <c r="BM327" i="1" a="1"/>
  <c r="BM327" i="1" s="1"/>
  <c r="BQ327" i="1" a="1"/>
  <c r="BQ327" i="1" s="1"/>
  <c r="BT327" i="1" a="1"/>
  <c r="BT327" i="1" s="1"/>
  <c r="BT429" i="1" s="1"/>
  <c r="Z156" i="7" s="1"/>
  <c r="BW327" i="1" a="1"/>
  <c r="BW327" i="1" s="1"/>
  <c r="CC327" i="1" a="1"/>
  <c r="CC327" i="1" s="1"/>
  <c r="CG327" i="1" a="1"/>
  <c r="CG327" i="1" s="1"/>
  <c r="CJ327" i="1" a="1"/>
  <c r="CJ327" i="1" s="1"/>
  <c r="CJ429" i="1" s="1"/>
  <c r="AL156" i="7" s="1"/>
  <c r="AL56" i="7" s="1"/>
  <c r="BC328" i="1" a="1"/>
  <c r="BC328" i="1" s="1"/>
  <c r="BI328" i="1" a="1"/>
  <c r="BI328" i="1" s="1"/>
  <c r="BM328" i="1" a="1"/>
  <c r="BM328" i="1" s="1"/>
  <c r="BP328" i="1" a="1"/>
  <c r="BP328" i="1" s="1"/>
  <c r="BP430" i="1" s="1"/>
  <c r="V157" i="7" s="1"/>
  <c r="BS328" i="1" a="1"/>
  <c r="BS328" i="1" s="1"/>
  <c r="BY328" i="1" a="1"/>
  <c r="BY328" i="1" s="1"/>
  <c r="CC328" i="1" a="1"/>
  <c r="CC328" i="1" s="1"/>
  <c r="CF328" i="1" a="1"/>
  <c r="CF328" i="1" s="1"/>
  <c r="CF430" i="1" s="1"/>
  <c r="CI328" i="1" a="1"/>
  <c r="CI328" i="1" s="1"/>
  <c r="CI430" i="1" s="1"/>
  <c r="AK157" i="7" s="1"/>
  <c r="AK57" i="7" s="1"/>
  <c r="BE329" i="1" a="1"/>
  <c r="BE329" i="1" s="1"/>
  <c r="BI329" i="1" a="1"/>
  <c r="BI329" i="1" s="1"/>
  <c r="BL329" i="1" a="1"/>
  <c r="BL329" i="1" s="1"/>
  <c r="BL431" i="1" s="1"/>
  <c r="R158" i="7" s="1"/>
  <c r="BO329" i="1" a="1"/>
  <c r="BO329" i="1" s="1"/>
  <c r="BU329" i="1" a="1"/>
  <c r="BU329" i="1" s="1"/>
  <c r="BY329" i="1" a="1"/>
  <c r="BY329" i="1" s="1"/>
  <c r="CB329" i="1" a="1"/>
  <c r="CB329" i="1" s="1"/>
  <c r="CE329" i="1" a="1"/>
  <c r="CE329" i="1" s="1"/>
  <c r="BA330" i="1" a="1"/>
  <c r="BA330" i="1" s="1"/>
  <c r="BA432" i="1" s="1"/>
  <c r="G159" i="7" s="1"/>
  <c r="BE330" i="1" a="1"/>
  <c r="BE330" i="1" s="1"/>
  <c r="BH330" i="1" a="1"/>
  <c r="BH330" i="1" s="1"/>
  <c r="BH432" i="1" s="1"/>
  <c r="N159" i="7" s="1"/>
  <c r="BK330" i="1" a="1"/>
  <c r="BK330" i="1" s="1"/>
  <c r="BQ330" i="1" a="1"/>
  <c r="BQ330" i="1" s="1"/>
  <c r="BU330" i="1" a="1"/>
  <c r="BU330" i="1" s="1"/>
  <c r="BX330" i="1" a="1"/>
  <c r="BX330" i="1" s="1"/>
  <c r="BX432" i="1" s="1"/>
  <c r="AD159" i="7" s="1"/>
  <c r="CA330" i="1" a="1"/>
  <c r="CA330" i="1" s="1"/>
  <c r="CE330" i="1" a="1"/>
  <c r="CE330" i="1" s="1"/>
  <c r="CH330" i="1" a="1"/>
  <c r="CH330" i="1" s="1"/>
  <c r="CH432" i="1" s="1"/>
  <c r="AJ159" i="7" s="1"/>
  <c r="AJ59" i="7" s="1"/>
  <c r="BB331" i="1" a="1"/>
  <c r="BB331" i="1" s="1"/>
  <c r="BE331" i="1" a="1"/>
  <c r="BE331" i="1" s="1"/>
  <c r="BI331" i="1" a="1"/>
  <c r="BI331" i="1" s="1"/>
  <c r="BP331" i="1" a="1"/>
  <c r="BP331" i="1" s="1"/>
  <c r="BP433" i="1" s="1"/>
  <c r="V160" i="7" s="1"/>
  <c r="CE296" i="1" a="1"/>
  <c r="CE296" i="1" s="1"/>
  <c r="BU299" i="1" a="1"/>
  <c r="BU299" i="1" s="1"/>
  <c r="CF300" i="1" a="1"/>
  <c r="CF300" i="1" s="1"/>
  <c r="BQ303" i="1" a="1"/>
  <c r="BQ303" i="1" s="1"/>
  <c r="CA304" i="1" a="1"/>
  <c r="CA304" i="1" s="1"/>
  <c r="BC306" i="1" a="1"/>
  <c r="BC306" i="1" s="1"/>
  <c r="CA307" i="1" a="1"/>
  <c r="CA307" i="1" s="1"/>
  <c r="BM308" i="1" a="1"/>
  <c r="BM308" i="1" s="1"/>
  <c r="CB308" i="1" a="1"/>
  <c r="CB308" i="1" s="1"/>
  <c r="CB410" i="1" s="1"/>
  <c r="AH137" i="7" s="1"/>
  <c r="BE309" i="1" a="1"/>
  <c r="BE309" i="1" s="1"/>
  <c r="CE309" i="1" a="1"/>
  <c r="CE309" i="1" s="1"/>
  <c r="BG310" i="1" a="1"/>
  <c r="BG310" i="1" s="1"/>
  <c r="BG412" i="1" s="1"/>
  <c r="M139" i="7" s="1"/>
  <c r="L39" i="7" s="1"/>
  <c r="BT310" i="1" a="1"/>
  <c r="BT310" i="1" s="1"/>
  <c r="BT412" i="1" s="1"/>
  <c r="Z139" i="7" s="1"/>
  <c r="CG310" i="1" a="1"/>
  <c r="CG310" i="1" s="1"/>
  <c r="BK311" i="1" a="1"/>
  <c r="BK311" i="1" s="1"/>
  <c r="BD312" i="1" a="1"/>
  <c r="BD312" i="1" s="1"/>
  <c r="BD414" i="1" s="1"/>
  <c r="J141" i="7" s="1"/>
  <c r="BR312" i="1" a="1"/>
  <c r="BR312" i="1" s="1"/>
  <c r="CF312" i="1" a="1"/>
  <c r="CF312" i="1" s="1"/>
  <c r="CF414" i="1" s="1"/>
  <c r="BJ313" i="1" a="1"/>
  <c r="BJ313" i="1" s="1"/>
  <c r="BY313" i="1" a="1"/>
  <c r="BY313" i="1" s="1"/>
  <c r="BC314" i="1" a="1"/>
  <c r="BC314" i="1" s="1"/>
  <c r="BQ314" i="1" a="1"/>
  <c r="BQ314" i="1" s="1"/>
  <c r="CE314" i="1" a="1"/>
  <c r="CE314" i="1" s="1"/>
  <c r="BX315" i="1" a="1"/>
  <c r="BX315" i="1" s="1"/>
  <c r="BX417" i="1" s="1"/>
  <c r="AD144" i="7" s="1"/>
  <c r="BB316" i="1" a="1"/>
  <c r="BB316" i="1" s="1"/>
  <c r="BB418" i="1" s="1"/>
  <c r="H145" i="7" s="1"/>
  <c r="BP316" i="1" a="1"/>
  <c r="BP316" i="1" s="1"/>
  <c r="BP418" i="1" s="1"/>
  <c r="V145" i="7" s="1"/>
  <c r="CD316" i="1" a="1"/>
  <c r="CD316" i="1" s="1"/>
  <c r="CD418" i="1" s="1"/>
  <c r="BI317" i="1" a="1"/>
  <c r="BI317" i="1" s="1"/>
  <c r="BW317" i="1" a="1"/>
  <c r="BW317" i="1" s="1"/>
  <c r="BA318" i="1" a="1"/>
  <c r="BA318" i="1" s="1"/>
  <c r="BA420" i="1" s="1"/>
  <c r="G147" i="7" s="1"/>
  <c r="BO318" i="1" a="1"/>
  <c r="BO318" i="1" s="1"/>
  <c r="BH319" i="1" a="1"/>
  <c r="BH319" i="1" s="1"/>
  <c r="BH421" i="1" s="1"/>
  <c r="N148" i="7" s="1"/>
  <c r="BV319" i="1" a="1"/>
  <c r="BV319" i="1" s="1"/>
  <c r="BV421" i="1" s="1"/>
  <c r="AB148" i="7" s="1"/>
  <c r="CJ319" i="1" a="1"/>
  <c r="CJ319" i="1" s="1"/>
  <c r="CJ421" i="1" s="1"/>
  <c r="AL148" i="7" s="1"/>
  <c r="AL48" i="7" s="1"/>
  <c r="BJ320" i="1" a="1"/>
  <c r="BJ320" i="1" s="1"/>
  <c r="BN320" i="1" a="1"/>
  <c r="BN320" i="1" s="1"/>
  <c r="BN422" i="1" s="1"/>
  <c r="T149" i="7" s="1"/>
  <c r="BR320" i="1" a="1"/>
  <c r="BR320" i="1" s="1"/>
  <c r="BR422" i="1" s="1"/>
  <c r="X149" i="7" s="1"/>
  <c r="BY320" i="1" a="1"/>
  <c r="BY320" i="1" s="1"/>
  <c r="CC320" i="1" a="1"/>
  <c r="CC320" i="1" s="1"/>
  <c r="CF320" i="1" a="1"/>
  <c r="CF320" i="1" s="1"/>
  <c r="CF422" i="1" s="1"/>
  <c r="CJ320" i="1" a="1"/>
  <c r="CJ320" i="1" s="1"/>
  <c r="CJ422" i="1" s="1"/>
  <c r="AL149" i="7" s="1"/>
  <c r="AL49" i="7" s="1"/>
  <c r="BC321" i="1" a="1"/>
  <c r="BC321" i="1" s="1"/>
  <c r="BG321" i="1" a="1"/>
  <c r="BG321" i="1" s="1"/>
  <c r="BJ321" i="1" a="1"/>
  <c r="BJ321" i="1" s="1"/>
  <c r="BJ423" i="1" s="1"/>
  <c r="P150" i="7" s="1"/>
  <c r="BN321" i="1" a="1"/>
  <c r="BN321" i="1" s="1"/>
  <c r="BU321" i="1" a="1"/>
  <c r="BU321" i="1" s="1"/>
  <c r="BY321" i="1" a="1"/>
  <c r="BY321" i="1" s="1"/>
  <c r="CB321" i="1" a="1"/>
  <c r="CB321" i="1" s="1"/>
  <c r="CB423" i="1" s="1"/>
  <c r="AH150" i="7" s="1"/>
  <c r="CF321" i="1" a="1"/>
  <c r="CF321" i="1" s="1"/>
  <c r="CF423" i="1" s="1"/>
  <c r="CI321" i="1" a="1"/>
  <c r="CI321" i="1" s="1"/>
  <c r="CI423" i="1" s="1"/>
  <c r="AK150" i="7" s="1"/>
  <c r="AK50" i="7" s="1"/>
  <c r="BC322" i="1" a="1"/>
  <c r="BC322" i="1" s="1"/>
  <c r="BF322" i="1" a="1"/>
  <c r="BF322" i="1" s="1"/>
  <c r="BF424" i="1" s="1"/>
  <c r="L151" i="7" s="1"/>
  <c r="BJ322" i="1" a="1"/>
  <c r="BJ322" i="1" s="1"/>
  <c r="BJ424" i="1" s="1"/>
  <c r="P151" i="7" s="1"/>
  <c r="BQ322" i="1" a="1"/>
  <c r="BQ322" i="1" s="1"/>
  <c r="BU322" i="1" a="1"/>
  <c r="BU322" i="1" s="1"/>
  <c r="BX322" i="1" a="1"/>
  <c r="BX322" i="1" s="1"/>
  <c r="BX424" i="1" s="1"/>
  <c r="AD151" i="7" s="1"/>
  <c r="CB322" i="1" a="1"/>
  <c r="CB322" i="1" s="1"/>
  <c r="CB424" i="1" s="1"/>
  <c r="AH151" i="7" s="1"/>
  <c r="CE322" i="1" a="1"/>
  <c r="CE322" i="1" s="1"/>
  <c r="CI322" i="1" a="1"/>
  <c r="CI322" i="1" s="1"/>
  <c r="CI424" i="1" s="1"/>
  <c r="AK151" i="7" s="1"/>
  <c r="AK51" i="7" s="1"/>
  <c r="BB323" i="1" a="1"/>
  <c r="BB323" i="1" s="1"/>
  <c r="BB425" i="1" s="1"/>
  <c r="H152" i="7" s="1"/>
  <c r="BF323" i="1" a="1"/>
  <c r="BF323" i="1" s="1"/>
  <c r="BF425" i="1" s="1"/>
  <c r="L152" i="7" s="1"/>
  <c r="BM323" i="1" a="1"/>
  <c r="BM323" i="1" s="1"/>
  <c r="BQ323" i="1" a="1"/>
  <c r="BQ323" i="1" s="1"/>
  <c r="BT323" i="1" a="1"/>
  <c r="BT323" i="1" s="1"/>
  <c r="BT425" i="1" s="1"/>
  <c r="Z152" i="7" s="1"/>
  <c r="BX323" i="1" a="1"/>
  <c r="BX323" i="1" s="1"/>
  <c r="BX425" i="1" s="1"/>
  <c r="AD152" i="7" s="1"/>
  <c r="CA323" i="1" a="1"/>
  <c r="CA323" i="1" s="1"/>
  <c r="CE323" i="1" a="1"/>
  <c r="CE323" i="1" s="1"/>
  <c r="CH323" i="1" a="1"/>
  <c r="CH323" i="1" s="1"/>
  <c r="CH425" i="1" s="1"/>
  <c r="AJ152" i="7" s="1"/>
  <c r="AJ52" i="7" s="1"/>
  <c r="BB324" i="1" a="1"/>
  <c r="BB324" i="1" s="1"/>
  <c r="BB426" i="1" s="1"/>
  <c r="H153" i="7" s="1"/>
  <c r="BI324" i="1" a="1"/>
  <c r="BI324" i="1" s="1"/>
  <c r="BL324" i="1" a="1"/>
  <c r="BL324" i="1" s="1"/>
  <c r="BQ324" i="1" a="1"/>
  <c r="BQ324" i="1" s="1"/>
  <c r="BT324" i="1" a="1"/>
  <c r="BT324" i="1" s="1"/>
  <c r="BT426" i="1" s="1"/>
  <c r="Z153" i="7" s="1"/>
  <c r="BW324" i="1" a="1"/>
  <c r="BW324" i="1" s="1"/>
  <c r="BZ324" i="1" a="1"/>
  <c r="BZ324" i="1" s="1"/>
  <c r="CD324" i="1" a="1"/>
  <c r="CD324" i="1" s="1"/>
  <c r="CD426" i="1" s="1"/>
  <c r="CJ324" i="1" a="1"/>
  <c r="CJ324" i="1" s="1"/>
  <c r="CJ426" i="1" s="1"/>
  <c r="AL153" i="7" s="1"/>
  <c r="AL53" i="7" s="1"/>
  <c r="BC325" i="1" a="1"/>
  <c r="BC325" i="1" s="1"/>
  <c r="BF325" i="1" a="1"/>
  <c r="BF325" i="1" s="1"/>
  <c r="BF427" i="1" s="1"/>
  <c r="L154" i="7" s="1"/>
  <c r="BJ325" i="1" a="1"/>
  <c r="BJ325" i="1" s="1"/>
  <c r="BJ427" i="1" s="1"/>
  <c r="P154" i="7" s="1"/>
  <c r="BP325" i="1" a="1"/>
  <c r="BP325" i="1" s="1"/>
  <c r="BP427" i="1" s="1"/>
  <c r="V154" i="7" s="1"/>
  <c r="BS325" i="1" a="1"/>
  <c r="BS325" i="1" s="1"/>
  <c r="BV325" i="1" a="1"/>
  <c r="BV325" i="1" s="1"/>
  <c r="BZ325" i="1" a="1"/>
  <c r="BZ325" i="1" s="1"/>
  <c r="BZ427" i="1" s="1"/>
  <c r="AF154" i="7" s="1"/>
  <c r="CF325" i="1" a="1"/>
  <c r="CF325" i="1" s="1"/>
  <c r="CF427" i="1" s="1"/>
  <c r="CI325" i="1" a="1"/>
  <c r="CI325" i="1" s="1"/>
  <c r="CI427" i="1" s="1"/>
  <c r="AK154" i="7" s="1"/>
  <c r="AK54" i="7" s="1"/>
  <c r="BB326" i="1" a="1"/>
  <c r="BB326" i="1" s="1"/>
  <c r="BF326" i="1" a="1"/>
  <c r="BF326" i="1" s="1"/>
  <c r="BF428" i="1" s="1"/>
  <c r="L155" i="7" s="1"/>
  <c r="BL326" i="1" a="1"/>
  <c r="BL326" i="1" s="1"/>
  <c r="BL428" i="1" s="1"/>
  <c r="R155" i="7" s="1"/>
  <c r="BO326" i="1" a="1"/>
  <c r="BO326" i="1" s="1"/>
  <c r="BR326" i="1" a="1"/>
  <c r="BR326" i="1" s="1"/>
  <c r="BV326" i="1" a="1"/>
  <c r="BV326" i="1" s="1"/>
  <c r="BV428" i="1" s="1"/>
  <c r="AB155" i="7" s="1"/>
  <c r="CB326" i="1" a="1"/>
  <c r="CB326" i="1" s="1"/>
  <c r="CB428" i="1" s="1"/>
  <c r="AH155" i="7" s="1"/>
  <c r="CE326" i="1" a="1"/>
  <c r="CE326" i="1" s="1"/>
  <c r="CH326" i="1" a="1"/>
  <c r="CH326" i="1" s="1"/>
  <c r="CH428" i="1" s="1"/>
  <c r="AJ155" i="7" s="1"/>
  <c r="AJ55" i="7" s="1"/>
  <c r="BB327" i="1" a="1"/>
  <c r="BB327" i="1" s="1"/>
  <c r="BB429" i="1" s="1"/>
  <c r="H156" i="7" s="1"/>
  <c r="BH327" i="1" a="1"/>
  <c r="BH327" i="1" s="1"/>
  <c r="BH429" i="1" s="1"/>
  <c r="N156" i="7" s="1"/>
  <c r="BK327" i="1" a="1"/>
  <c r="BK327" i="1" s="1"/>
  <c r="BN327" i="1" a="1"/>
  <c r="BN327" i="1" s="1"/>
  <c r="BR327" i="1" a="1"/>
  <c r="BR327" i="1" s="1"/>
  <c r="BR429" i="1" s="1"/>
  <c r="X156" i="7" s="1"/>
  <c r="BX327" i="1" a="1"/>
  <c r="BX327" i="1" s="1"/>
  <c r="BX429" i="1" s="1"/>
  <c r="AD156" i="7" s="1"/>
  <c r="CA327" i="1" a="1"/>
  <c r="CA327" i="1" s="1"/>
  <c r="CD327" i="1" a="1"/>
  <c r="CD327" i="1" s="1"/>
  <c r="CH327" i="1" a="1"/>
  <c r="CH327" i="1" s="1"/>
  <c r="CH429" i="1" s="1"/>
  <c r="AJ156" i="7" s="1"/>
  <c r="AJ56" i="7" s="1"/>
  <c r="BD328" i="1" a="1"/>
  <c r="BD328" i="1" s="1"/>
  <c r="BG328" i="1" a="1"/>
  <c r="BG328" i="1" s="1"/>
  <c r="BJ328" i="1" a="1"/>
  <c r="BJ328" i="1" s="1"/>
  <c r="BN328" i="1" a="1"/>
  <c r="BN328" i="1" s="1"/>
  <c r="BN430" i="1" s="1"/>
  <c r="T157" i="7" s="1"/>
  <c r="BT328" i="1" a="1"/>
  <c r="BT328" i="1" s="1"/>
  <c r="BW328" i="1" a="1"/>
  <c r="BW328" i="1" s="1"/>
  <c r="BZ328" i="1" a="1"/>
  <c r="BZ328" i="1" s="1"/>
  <c r="CD328" i="1" a="1"/>
  <c r="CD328" i="1" s="1"/>
  <c r="CD430" i="1" s="1"/>
  <c r="CJ328" i="1" a="1"/>
  <c r="CJ328" i="1" s="1"/>
  <c r="CJ430" i="1" s="1"/>
  <c r="AL157" i="7" s="1"/>
  <c r="AL57" i="7" s="1"/>
  <c r="BC329" i="1" a="1"/>
  <c r="BC329" i="1" s="1"/>
  <c r="BF329" i="1" a="1"/>
  <c r="BF329" i="1" s="1"/>
  <c r="BJ329" i="1" a="1"/>
  <c r="BJ329" i="1" s="1"/>
  <c r="BJ431" i="1" s="1"/>
  <c r="P158" i="7" s="1"/>
  <c r="BP329" i="1" a="1"/>
  <c r="BP329" i="1" s="1"/>
  <c r="BP431" i="1" s="1"/>
  <c r="V158" i="7" s="1"/>
  <c r="BS329" i="1" a="1"/>
  <c r="BS329" i="1" s="1"/>
  <c r="BV329" i="1" a="1"/>
  <c r="BV329" i="1" s="1"/>
  <c r="BZ329" i="1" a="1"/>
  <c r="BZ329" i="1" s="1"/>
  <c r="BZ431" i="1" s="1"/>
  <c r="AF158" i="7" s="1"/>
  <c r="CF329" i="1" a="1"/>
  <c r="CF329" i="1" s="1"/>
  <c r="CF431" i="1" s="1"/>
  <c r="CI329" i="1" a="1"/>
  <c r="CI329" i="1" s="1"/>
  <c r="CI431" i="1" s="1"/>
  <c r="AK158" i="7" s="1"/>
  <c r="AK58" i="7" s="1"/>
  <c r="BB330" i="1" a="1"/>
  <c r="BB330" i="1" s="1"/>
  <c r="BF330" i="1" a="1"/>
  <c r="BF330" i="1" s="1"/>
  <c r="BF432" i="1" s="1"/>
  <c r="L159" i="7" s="1"/>
  <c r="BL330" i="1" a="1"/>
  <c r="BL330" i="1" s="1"/>
  <c r="BL432" i="1" s="1"/>
  <c r="R159" i="7" s="1"/>
  <c r="BO330" i="1" a="1"/>
  <c r="BO330" i="1" s="1"/>
  <c r="BR330" i="1" a="1"/>
  <c r="BR330" i="1" s="1"/>
  <c r="BV330" i="1" a="1"/>
  <c r="BV330" i="1" s="1"/>
  <c r="BV432" i="1" s="1"/>
  <c r="AB159" i="7" s="1"/>
  <c r="CB330" i="1" a="1"/>
  <c r="CB330" i="1" s="1"/>
  <c r="CF330" i="1" a="1"/>
  <c r="CF330" i="1" s="1"/>
  <c r="CF432" i="1" s="1"/>
  <c r="CI330" i="1" a="1"/>
  <c r="CI330" i="1" s="1"/>
  <c r="CI432" i="1" s="1"/>
  <c r="AK159" i="7" s="1"/>
  <c r="AK59" i="7" s="1"/>
  <c r="BC331" i="1" a="1"/>
  <c r="BC331" i="1" s="1"/>
  <c r="BF331" i="1" a="1"/>
  <c r="BF331" i="1" s="1"/>
  <c r="BF433" i="1" s="1"/>
  <c r="L160" i="7" s="1"/>
  <c r="BJ331" i="1" a="1"/>
  <c r="BJ331" i="1" s="1"/>
  <c r="BJ433" i="1" s="1"/>
  <c r="P160" i="7" s="1"/>
  <c r="BM331" i="1" a="1"/>
  <c r="BM331" i="1" s="1"/>
  <c r="BP284" i="1" a="1"/>
  <c r="BP284" i="1" s="1"/>
  <c r="BP386" i="1" s="1"/>
  <c r="V113" i="7" s="1"/>
  <c r="BK294" i="1" a="1"/>
  <c r="BK294" i="1" s="1"/>
  <c r="BH297" i="1" a="1"/>
  <c r="BH297" i="1" s="1"/>
  <c r="BH399" i="1" s="1"/>
  <c r="N126" i="7" s="1"/>
  <c r="CG299" i="1" a="1"/>
  <c r="CG299" i="1" s="1"/>
  <c r="BG301" i="1" a="1"/>
  <c r="BG301" i="1" s="1"/>
  <c r="BR302" i="1" a="1"/>
  <c r="BR302" i="1" s="1"/>
  <c r="BR404" i="1" s="1"/>
  <c r="X131" i="7" s="1"/>
  <c r="BD305" i="1" a="1"/>
  <c r="BD305" i="1" s="1"/>
  <c r="BE407" i="1" s="1"/>
  <c r="K134" i="7" s="1"/>
  <c r="BO306" i="1" a="1"/>
  <c r="BO306" i="1" s="1"/>
  <c r="BH307" i="1" a="1"/>
  <c r="BH307" i="1" s="1"/>
  <c r="BH409" i="1" s="1"/>
  <c r="N136" i="7" s="1"/>
  <c r="BQ308" i="1" a="1"/>
  <c r="BQ308" i="1" s="1"/>
  <c r="CE308" i="1" a="1"/>
  <c r="CE308" i="1" s="1"/>
  <c r="BH309" i="1" a="1"/>
  <c r="BH309" i="1" s="1"/>
  <c r="BU309" i="1" a="1"/>
  <c r="BU309" i="1" s="1"/>
  <c r="BK310" i="1" a="1"/>
  <c r="BK310" i="1" s="1"/>
  <c r="BW310" i="1" a="1"/>
  <c r="BW310" i="1" s="1"/>
  <c r="BA311" i="1" a="1"/>
  <c r="BA311" i="1" s="1"/>
  <c r="BA413" i="1" s="1"/>
  <c r="G140" i="7" s="1"/>
  <c r="BO311" i="1" a="1"/>
  <c r="BO311" i="1" s="1"/>
  <c r="BO413" i="1" s="1"/>
  <c r="U140" i="7" s="1"/>
  <c r="CC311" i="1" a="1"/>
  <c r="CC311" i="1" s="1"/>
  <c r="BG312" i="1" a="1"/>
  <c r="BG312" i="1" s="1"/>
  <c r="CJ312" i="1" a="1"/>
  <c r="CJ312" i="1" s="1"/>
  <c r="CJ414" i="1" s="1"/>
  <c r="AL141" i="7" s="1"/>
  <c r="AL41" i="7" s="1"/>
  <c r="BN313" i="1" a="1"/>
  <c r="BN313" i="1" s="1"/>
  <c r="BN415" i="1" s="1"/>
  <c r="T142" i="7" s="1"/>
  <c r="CB313" i="1" a="1"/>
  <c r="CB313" i="1" s="1"/>
  <c r="CB415" i="1" s="1"/>
  <c r="AH142" i="7" s="1"/>
  <c r="BF314" i="1" a="1"/>
  <c r="BF314" i="1" s="1"/>
  <c r="BF416" i="1" s="1"/>
  <c r="L143" i="7" s="1"/>
  <c r="BU314" i="1" a="1"/>
  <c r="BU314" i="1" s="1"/>
  <c r="CI314" i="1" a="1"/>
  <c r="CI314" i="1" s="1"/>
  <c r="CI416" i="1" s="1"/>
  <c r="AK143" i="7" s="1"/>
  <c r="AK43" i="7" s="1"/>
  <c r="BM315" i="1" a="1"/>
  <c r="BM315" i="1" s="1"/>
  <c r="CA315" i="1" a="1"/>
  <c r="CA315" i="1" s="1"/>
  <c r="BT316" i="1" a="1"/>
  <c r="BT316" i="1" s="1"/>
  <c r="CH316" i="1" a="1"/>
  <c r="CH316" i="1" s="1"/>
  <c r="CH418" i="1" s="1"/>
  <c r="AJ145" i="7" s="1"/>
  <c r="AJ45" i="7" s="1"/>
  <c r="BL317" i="1" a="1"/>
  <c r="BL317" i="1" s="1"/>
  <c r="BL419" i="1" s="1"/>
  <c r="R146" i="7" s="1"/>
  <c r="BZ317" i="1" a="1"/>
  <c r="BZ317" i="1" s="1"/>
  <c r="BZ419" i="1" s="1"/>
  <c r="AF146" i="7" s="1"/>
  <c r="BE318" i="1" a="1"/>
  <c r="BE318" i="1" s="1"/>
  <c r="BS318" i="1" a="1"/>
  <c r="BS318" i="1" s="1"/>
  <c r="CG318" i="1" a="1"/>
  <c r="CG318" i="1" s="1"/>
  <c r="BK319" i="1" a="1"/>
  <c r="BK319" i="1" s="1"/>
  <c r="BD320" i="1" a="1"/>
  <c r="BD320" i="1" s="1"/>
  <c r="BK320" i="1" a="1"/>
  <c r="BK320" i="1" s="1"/>
  <c r="BO320" i="1" a="1"/>
  <c r="BO320" i="1" s="1"/>
  <c r="BS320" i="1" a="1"/>
  <c r="BS320" i="1" s="1"/>
  <c r="BV320" i="1" a="1"/>
  <c r="BV320" i="1" s="1"/>
  <c r="BZ320" i="1" a="1"/>
  <c r="BZ320" i="1" s="1"/>
  <c r="BZ422" i="1" s="1"/>
  <c r="AF149" i="7" s="1"/>
  <c r="CG320" i="1" a="1"/>
  <c r="CG320" i="1" s="1"/>
  <c r="BA321" i="1" a="1"/>
  <c r="BA321" i="1" s="1"/>
  <c r="BA423" i="1" s="1"/>
  <c r="G150" i="7" s="1"/>
  <c r="BD321" i="1" a="1"/>
  <c r="BD321" i="1" s="1"/>
  <c r="BH321" i="1" a="1"/>
  <c r="BH321" i="1" s="1"/>
  <c r="BH423" i="1" s="1"/>
  <c r="N150" i="7" s="1"/>
  <c r="BK321" i="1" a="1"/>
  <c r="BK321" i="1" s="1"/>
  <c r="BO321" i="1" a="1"/>
  <c r="BO321" i="1" s="1"/>
  <c r="BR321" i="1" a="1"/>
  <c r="BR321" i="1" s="1"/>
  <c r="BR423" i="1" s="1"/>
  <c r="X150" i="7" s="1"/>
  <c r="BV321" i="1" a="1"/>
  <c r="BV321" i="1" s="1"/>
  <c r="CC321" i="1" a="1"/>
  <c r="CC321" i="1" s="1"/>
  <c r="CG321" i="1" a="1"/>
  <c r="CG321" i="1" s="1"/>
  <c r="CJ321" i="1" a="1"/>
  <c r="CJ321" i="1" s="1"/>
  <c r="CJ423" i="1" s="1"/>
  <c r="AL150" i="7" s="1"/>
  <c r="AL50" i="7" s="1"/>
  <c r="BD322" i="1" a="1"/>
  <c r="BD322" i="1" s="1"/>
  <c r="BD424" i="1" s="1"/>
  <c r="J151" i="7" s="1"/>
  <c r="BG322" i="1" a="1"/>
  <c r="BG322" i="1" s="1"/>
  <c r="BK322" i="1" a="1"/>
  <c r="BK322" i="1" s="1"/>
  <c r="BN322" i="1" a="1"/>
  <c r="BN322" i="1" s="1"/>
  <c r="BN424" i="1" s="1"/>
  <c r="T151" i="7" s="1"/>
  <c r="BR322" i="1" a="1"/>
  <c r="BR322" i="1" s="1"/>
  <c r="BR424" i="1" s="1"/>
  <c r="X151" i="7" s="1"/>
  <c r="BY322" i="1" a="1"/>
  <c r="BY322" i="1" s="1"/>
  <c r="CC322" i="1" a="1"/>
  <c r="CC322" i="1" s="1"/>
  <c r="CF322" i="1" a="1"/>
  <c r="CF322" i="1" s="1"/>
  <c r="CF424" i="1" s="1"/>
  <c r="CJ322" i="1" a="1"/>
  <c r="CJ322" i="1" s="1"/>
  <c r="CJ424" i="1" s="1"/>
  <c r="AL151" i="7" s="1"/>
  <c r="AL51" i="7" s="1"/>
  <c r="BC323" i="1" a="1"/>
  <c r="BC323" i="1" s="1"/>
  <c r="BG323" i="1" a="1"/>
  <c r="BG323" i="1" s="1"/>
  <c r="BJ323" i="1" a="1"/>
  <c r="BJ323" i="1" s="1"/>
  <c r="BN323" i="1" a="1"/>
  <c r="BN323" i="1" s="1"/>
  <c r="BN425" i="1" s="1"/>
  <c r="T152" i="7" s="1"/>
  <c r="BU323" i="1" a="1"/>
  <c r="BU323" i="1" s="1"/>
  <c r="BY323" i="1" a="1"/>
  <c r="BY323" i="1" s="1"/>
  <c r="CB323" i="1" a="1"/>
  <c r="CB323" i="1" s="1"/>
  <c r="CB425" i="1" s="1"/>
  <c r="AH152" i="7" s="1"/>
  <c r="CF323" i="1" a="1"/>
  <c r="CF323" i="1" s="1"/>
  <c r="CF425" i="1" s="1"/>
  <c r="CI323" i="1" a="1"/>
  <c r="CI323" i="1" s="1"/>
  <c r="CI425" i="1" s="1"/>
  <c r="AK152" i="7" s="1"/>
  <c r="AK52" i="7" s="1"/>
  <c r="BC324" i="1" a="1"/>
  <c r="BC324" i="1" s="1"/>
  <c r="BF324" i="1" a="1"/>
  <c r="BF324" i="1" s="1"/>
  <c r="BF426" i="1" s="1"/>
  <c r="L153" i="7" s="1"/>
  <c r="BJ324" i="1" a="1"/>
  <c r="BJ324" i="1" s="1"/>
  <c r="BK426" i="1" s="1"/>
  <c r="Q153" i="7" s="1"/>
  <c r="BO324" i="1" a="1"/>
  <c r="BO324" i="1" s="1"/>
  <c r="BR324" i="1" a="1"/>
  <c r="BR324" i="1" s="1"/>
  <c r="BR426" i="1" s="1"/>
  <c r="X153" i="7" s="1"/>
  <c r="BU324" i="1" a="1"/>
  <c r="BU324" i="1" s="1"/>
  <c r="BX324" i="1" a="1"/>
  <c r="BX324" i="1" s="1"/>
  <c r="BX426" i="1" s="1"/>
  <c r="AD153" i="7" s="1"/>
  <c r="CA324" i="1" a="1"/>
  <c r="CA324" i="1" s="1"/>
  <c r="CG324" i="1" a="1"/>
  <c r="CG324" i="1" s="1"/>
  <c r="BA325" i="1" a="1"/>
  <c r="BA325" i="1" s="1"/>
  <c r="BA427" i="1" s="1"/>
  <c r="G154" i="7" s="1"/>
  <c r="BD325" i="1" a="1"/>
  <c r="BD325" i="1" s="1"/>
  <c r="BD427" i="1" s="1"/>
  <c r="J154" i="7" s="1"/>
  <c r="BG325" i="1" a="1"/>
  <c r="BG325" i="1" s="1"/>
  <c r="BM325" i="1" a="1"/>
  <c r="BM325" i="1" s="1"/>
  <c r="BQ325" i="1" a="1"/>
  <c r="BQ325" i="1" s="1"/>
  <c r="BT325" i="1" a="1"/>
  <c r="BT325" i="1" s="1"/>
  <c r="BT427" i="1" s="1"/>
  <c r="Z154" i="7" s="1"/>
  <c r="BW325" i="1" a="1"/>
  <c r="BW325" i="1" s="1"/>
  <c r="CC325" i="1" a="1"/>
  <c r="CC325" i="1" s="1"/>
  <c r="CG325" i="1" a="1"/>
  <c r="CG325" i="1" s="1"/>
  <c r="CJ325" i="1" a="1"/>
  <c r="CJ325" i="1" s="1"/>
  <c r="CJ427" i="1" s="1"/>
  <c r="AL154" i="7" s="1"/>
  <c r="AL54" i="7" s="1"/>
  <c r="BC326" i="1" a="1"/>
  <c r="BC326" i="1" s="1"/>
  <c r="BI326" i="1" a="1"/>
  <c r="BI326" i="1" s="1"/>
  <c r="BM326" i="1" a="1"/>
  <c r="BM326" i="1" s="1"/>
  <c r="BP326" i="1" a="1"/>
  <c r="BP326" i="1" s="1"/>
  <c r="BP428" i="1" s="1"/>
  <c r="V155" i="7" s="1"/>
  <c r="BS326" i="1" a="1"/>
  <c r="BS326" i="1" s="1"/>
  <c r="BY326" i="1" a="1"/>
  <c r="BY326" i="1" s="1"/>
  <c r="CC326" i="1" a="1"/>
  <c r="CC326" i="1" s="1"/>
  <c r="CF326" i="1" a="1"/>
  <c r="CF326" i="1" s="1"/>
  <c r="CF428" i="1" s="1"/>
  <c r="CI326" i="1" a="1"/>
  <c r="CI326" i="1" s="1"/>
  <c r="CI428" i="1" s="1"/>
  <c r="AK155" i="7" s="1"/>
  <c r="AK55" i="7" s="1"/>
  <c r="BE327" i="1" a="1"/>
  <c r="BE327" i="1" s="1"/>
  <c r="BI327" i="1" a="1"/>
  <c r="BI327" i="1" s="1"/>
  <c r="BL327" i="1" a="1"/>
  <c r="BL327" i="1" s="1"/>
  <c r="BL429" i="1" s="1"/>
  <c r="R156" i="7" s="1"/>
  <c r="BO327" i="1" a="1"/>
  <c r="BO327" i="1" s="1"/>
  <c r="BU327" i="1" a="1"/>
  <c r="BU327" i="1" s="1"/>
  <c r="BY327" i="1" a="1"/>
  <c r="BY327" i="1" s="1"/>
  <c r="CB327" i="1" a="1"/>
  <c r="CB327" i="1" s="1"/>
  <c r="CB429" i="1" s="1"/>
  <c r="AH156" i="7" s="1"/>
  <c r="CE327" i="1" a="1"/>
  <c r="CE327" i="1" s="1"/>
  <c r="BA328" i="1" a="1"/>
  <c r="BA328" i="1" s="1"/>
  <c r="BA430" i="1" s="1"/>
  <c r="G157" i="7" s="1"/>
  <c r="BE328" i="1" a="1"/>
  <c r="BE328" i="1" s="1"/>
  <c r="BH328" i="1" a="1"/>
  <c r="BH328" i="1" s="1"/>
  <c r="BH430" i="1" s="1"/>
  <c r="N157" i="7" s="1"/>
  <c r="BK328" i="1" a="1"/>
  <c r="BK328" i="1" s="1"/>
  <c r="BQ328" i="1" a="1"/>
  <c r="BQ328" i="1" s="1"/>
  <c r="BU328" i="1" a="1"/>
  <c r="BU328" i="1" s="1"/>
  <c r="BX328" i="1" a="1"/>
  <c r="BX328" i="1" s="1"/>
  <c r="BX430" i="1" s="1"/>
  <c r="AD157" i="7" s="1"/>
  <c r="CA328" i="1" a="1"/>
  <c r="CA328" i="1" s="1"/>
  <c r="CG328" i="1" a="1"/>
  <c r="CG328" i="1" s="1"/>
  <c r="BA329" i="1" a="1"/>
  <c r="BA329" i="1" s="1"/>
  <c r="BA431" i="1" s="1"/>
  <c r="G158" i="7" s="1"/>
  <c r="BD329" i="1" a="1"/>
  <c r="BD329" i="1" s="1"/>
  <c r="BD431" i="1" s="1"/>
  <c r="J158" i="7" s="1"/>
  <c r="BG329" i="1" a="1"/>
  <c r="BG329" i="1" s="1"/>
  <c r="BM329" i="1" a="1"/>
  <c r="BM329" i="1" s="1"/>
  <c r="BQ329" i="1" a="1"/>
  <c r="BQ329" i="1" s="1"/>
  <c r="BT329" i="1" a="1"/>
  <c r="BT329" i="1" s="1"/>
  <c r="BT431" i="1" s="1"/>
  <c r="Z158" i="7" s="1"/>
  <c r="BW329" i="1" a="1"/>
  <c r="BW329" i="1" s="1"/>
  <c r="CC329" i="1" a="1"/>
  <c r="CC329" i="1" s="1"/>
  <c r="CG329" i="1" a="1"/>
  <c r="CG329" i="1" s="1"/>
  <c r="CJ329" i="1" a="1"/>
  <c r="CJ329" i="1" s="1"/>
  <c r="CJ431" i="1" s="1"/>
  <c r="AL158" i="7" s="1"/>
  <c r="AL58" i="7" s="1"/>
  <c r="BC330" i="1" a="1"/>
  <c r="BC330" i="1" s="1"/>
  <c r="BI330" i="1" a="1"/>
  <c r="BI330" i="1" s="1"/>
  <c r="BM330" i="1" a="1"/>
  <c r="BM330" i="1" s="1"/>
  <c r="BP330" i="1" a="1"/>
  <c r="BP330" i="1" s="1"/>
  <c r="BP432" i="1" s="1"/>
  <c r="V159" i="7" s="1"/>
  <c r="BS330" i="1" a="1"/>
  <c r="BS330" i="1" s="1"/>
  <c r="BY330" i="1" a="1"/>
  <c r="BY330" i="1" s="1"/>
  <c r="BB296" i="1" a="1"/>
  <c r="BB296" i="1" s="1"/>
  <c r="CH298" i="1" a="1"/>
  <c r="CH298" i="1" s="1"/>
  <c r="CH400" i="1" s="1"/>
  <c r="AJ127" i="7" s="1"/>
  <c r="AJ27" i="7" s="1"/>
  <c r="BS301" i="1" a="1"/>
  <c r="BS301" i="1" s="1"/>
  <c r="BS403" i="1" s="1"/>
  <c r="Y130" i="7" s="1"/>
  <c r="CD302" i="1" a="1"/>
  <c r="CD302" i="1" s="1"/>
  <c r="CD404" i="1" s="1"/>
  <c r="BD304" i="1" a="1"/>
  <c r="BD304" i="1" s="1"/>
  <c r="BO305" i="1" a="1"/>
  <c r="BO305" i="1" s="1"/>
  <c r="BY306" i="1" a="1"/>
  <c r="BY306" i="1" s="1"/>
  <c r="BO307" i="1" a="1"/>
  <c r="BO307" i="1" s="1"/>
  <c r="BD308" i="1" a="1"/>
  <c r="BD308" i="1" s="1"/>
  <c r="BD410" i="1" s="1"/>
  <c r="J137" i="7" s="1"/>
  <c r="BU308" i="1" a="1"/>
  <c r="BU308" i="1" s="1"/>
  <c r="CI308" i="1" a="1"/>
  <c r="CI308" i="1" s="1"/>
  <c r="CI410" i="1" s="1"/>
  <c r="AK137" i="7" s="1"/>
  <c r="AK37" i="7" s="1"/>
  <c r="BK309" i="1" a="1"/>
  <c r="BK309" i="1" s="1"/>
  <c r="BX309" i="1" a="1"/>
  <c r="BX309" i="1" s="1"/>
  <c r="BA310" i="1" a="1"/>
  <c r="BA310" i="1" s="1"/>
  <c r="BA412" i="1" s="1"/>
  <c r="G139" i="7" s="1"/>
  <c r="CA310" i="1" a="1"/>
  <c r="CA310" i="1" s="1"/>
  <c r="BD311" i="1" a="1"/>
  <c r="BD311" i="1" s="1"/>
  <c r="BD413" i="1" s="1"/>
  <c r="J140" i="7" s="1"/>
  <c r="BR311" i="1" a="1"/>
  <c r="BR311" i="1" s="1"/>
  <c r="CG311" i="1" a="1"/>
  <c r="CG311" i="1" s="1"/>
  <c r="CG413" i="1" s="1"/>
  <c r="BK312" i="1" a="1"/>
  <c r="BK312" i="1" s="1"/>
  <c r="BY312" i="1" a="1"/>
  <c r="BY312" i="1" s="1"/>
  <c r="BC313" i="1" a="1"/>
  <c r="BC313" i="1" s="1"/>
  <c r="CF313" i="1" a="1"/>
  <c r="CF313" i="1" s="1"/>
  <c r="CF415" i="1" s="1"/>
  <c r="BJ314" i="1" a="1"/>
  <c r="BJ314" i="1" s="1"/>
  <c r="BJ416" i="1" s="1"/>
  <c r="P143" i="7" s="1"/>
  <c r="BX314" i="1" a="1"/>
  <c r="BX314" i="1" s="1"/>
  <c r="BX416" i="1" s="1"/>
  <c r="AD143" i="7" s="1"/>
  <c r="BB315" i="1" a="1"/>
  <c r="BB315" i="1" s="1"/>
  <c r="BQ315" i="1" a="1"/>
  <c r="BQ315" i="1" s="1"/>
  <c r="CE315" i="1" a="1"/>
  <c r="CE315" i="1" s="1"/>
  <c r="BI316" i="1" a="1"/>
  <c r="BI316" i="1" s="1"/>
  <c r="BW316" i="1" a="1"/>
  <c r="BW316" i="1" s="1"/>
  <c r="BP317" i="1" a="1"/>
  <c r="BP317" i="1" s="1"/>
  <c r="BP419" i="1" s="1"/>
  <c r="V146" i="7" s="1"/>
  <c r="CD317" i="1" a="1"/>
  <c r="CD317" i="1" s="1"/>
  <c r="CD419" i="1" s="1"/>
  <c r="BH318" i="1" a="1"/>
  <c r="BH318" i="1" s="1"/>
  <c r="BH420" i="1" s="1"/>
  <c r="N147" i="7" s="1"/>
  <c r="BV318" i="1" a="1"/>
  <c r="BV318" i="1" s="1"/>
  <c r="BA319" i="1" a="1"/>
  <c r="BA319" i="1" s="1"/>
  <c r="BA421" i="1" s="1"/>
  <c r="G148" i="7" s="1"/>
  <c r="BO319" i="1" a="1"/>
  <c r="BO319" i="1" s="1"/>
  <c r="CC319" i="1" a="1"/>
  <c r="CC319" i="1" s="1"/>
  <c r="BG320" i="1" a="1"/>
  <c r="BG320" i="1" s="1"/>
  <c r="BL320" i="1" a="1"/>
  <c r="BL320" i="1" s="1"/>
  <c r="BL422" i="1" s="1"/>
  <c r="R149" i="7" s="1"/>
  <c r="BP320" i="1" a="1"/>
  <c r="BP320" i="1" s="1"/>
  <c r="BT320" i="1" a="1"/>
  <c r="BT320" i="1" s="1"/>
  <c r="BW320" i="1" a="1"/>
  <c r="BW320" i="1" s="1"/>
  <c r="CA320" i="1" a="1"/>
  <c r="CA320" i="1" s="1"/>
  <c r="CD320" i="1" a="1"/>
  <c r="CD320" i="1" s="1"/>
  <c r="CH320" i="1" a="1"/>
  <c r="CH320" i="1" s="1"/>
  <c r="CH422" i="1" s="1"/>
  <c r="AJ149" i="7" s="1"/>
  <c r="AJ49" i="7" s="1"/>
  <c r="BE321" i="1" a="1"/>
  <c r="BE321" i="1" s="1"/>
  <c r="BI321" i="1" a="1"/>
  <c r="BI321" i="1" s="1"/>
  <c r="BL321" i="1" a="1"/>
  <c r="BL321" i="1" s="1"/>
  <c r="BP321" i="1" a="1"/>
  <c r="BP321" i="1" s="1"/>
  <c r="BP423" i="1" s="1"/>
  <c r="V150" i="7" s="1"/>
  <c r="BS321" i="1" a="1"/>
  <c r="BS321" i="1" s="1"/>
  <c r="BW321" i="1" a="1"/>
  <c r="BW321" i="1" s="1"/>
  <c r="BZ321" i="1" a="1"/>
  <c r="BZ321" i="1" s="1"/>
  <c r="CD321" i="1" a="1"/>
  <c r="CD321" i="1" s="1"/>
  <c r="CD423" i="1" s="1"/>
  <c r="BA322" i="1" a="1"/>
  <c r="BA322" i="1" s="1"/>
  <c r="BA424" i="1" s="1"/>
  <c r="G151" i="7" s="1"/>
  <c r="BE322" i="1" a="1"/>
  <c r="BE322" i="1" s="1"/>
  <c r="BH322" i="1" a="1"/>
  <c r="BH322" i="1" s="1"/>
  <c r="BH424" i="1" s="1"/>
  <c r="N151" i="7" s="1"/>
  <c r="BL322" i="1" a="1"/>
  <c r="BL322" i="1" s="1"/>
  <c r="BL424" i="1" s="1"/>
  <c r="R151" i="7" s="1"/>
  <c r="BO322" i="1" a="1"/>
  <c r="BO322" i="1" s="1"/>
  <c r="BS322" i="1" a="1"/>
  <c r="BS322" i="1" s="1"/>
  <c r="BV322" i="1" a="1"/>
  <c r="BV322" i="1" s="1"/>
  <c r="BV424" i="1" s="1"/>
  <c r="AB151" i="7" s="1"/>
  <c r="BZ322" i="1" a="1"/>
  <c r="BZ322" i="1" s="1"/>
  <c r="BZ424" i="1" s="1"/>
  <c r="AF151" i="7" s="1"/>
  <c r="CG322" i="1" a="1"/>
  <c r="CG322" i="1" s="1"/>
  <c r="BA323" i="1" a="1"/>
  <c r="BA323" i="1" s="1"/>
  <c r="BA425" i="1" s="1"/>
  <c r="G152" i="7" s="1"/>
  <c r="BD323" i="1" a="1"/>
  <c r="BD323" i="1" s="1"/>
  <c r="BH323" i="1" a="1"/>
  <c r="BH323" i="1" s="1"/>
  <c r="BK323" i="1" a="1"/>
  <c r="BK323" i="1" s="1"/>
  <c r="BO323" i="1" a="1"/>
  <c r="BO323" i="1" s="1"/>
  <c r="BR323" i="1" a="1"/>
  <c r="BR323" i="1" s="1"/>
  <c r="BR425" i="1" s="1"/>
  <c r="X152" i="7" s="1"/>
  <c r="BV323" i="1" a="1"/>
  <c r="BV323" i="1" s="1"/>
  <c r="BV425" i="1" s="1"/>
  <c r="AB152" i="7" s="1"/>
  <c r="CC323" i="1" a="1"/>
  <c r="CC323" i="1" s="1"/>
  <c r="CG323" i="1" a="1"/>
  <c r="CG323" i="1" s="1"/>
  <c r="CJ323" i="1" a="1"/>
  <c r="CJ323" i="1" s="1"/>
  <c r="CJ425" i="1" s="1"/>
  <c r="AL152" i="7" s="1"/>
  <c r="AL52" i="7" s="1"/>
  <c r="BD324" i="1" a="1"/>
  <c r="BD324" i="1" s="1"/>
  <c r="BD426" i="1" s="1"/>
  <c r="J153" i="7" s="1"/>
  <c r="BG324" i="1" a="1"/>
  <c r="BG324" i="1" s="1"/>
  <c r="BM324" i="1" a="1"/>
  <c r="BM324" i="1" s="1"/>
  <c r="BV324" i="1" a="1"/>
  <c r="BV324" i="1" s="1"/>
  <c r="BV426" i="1" s="1"/>
  <c r="AB153" i="7" s="1"/>
  <c r="CH324" i="1" a="1"/>
  <c r="CH324" i="1" s="1"/>
  <c r="CH426" i="1" s="1"/>
  <c r="AJ153" i="7" s="1"/>
  <c r="AJ53" i="7" s="1"/>
  <c r="BK325" i="1" a="1"/>
  <c r="BK325" i="1" s="1"/>
  <c r="BX325" i="1" a="1"/>
  <c r="BX325" i="1" s="1"/>
  <c r="BX427" i="1" s="1"/>
  <c r="AD154" i="7" s="1"/>
  <c r="BN326" i="1" a="1"/>
  <c r="BN326" i="1" s="1"/>
  <c r="BZ326" i="1" a="1"/>
  <c r="BZ326" i="1" s="1"/>
  <c r="BC327" i="1" a="1"/>
  <c r="BC327" i="1" s="1"/>
  <c r="BP327" i="1" a="1"/>
  <c r="BP327" i="1" s="1"/>
  <c r="BQ429" i="1" s="1"/>
  <c r="W156" i="7" s="1"/>
  <c r="BF328" i="1" a="1"/>
  <c r="BF328" i="1" s="1"/>
  <c r="BF430" i="1" s="1"/>
  <c r="L157" i="7" s="1"/>
  <c r="BR328" i="1" a="1"/>
  <c r="BR328" i="1" s="1"/>
  <c r="BS430" i="1" s="1"/>
  <c r="Y157" i="7" s="1"/>
  <c r="CE328" i="1" a="1"/>
  <c r="CE328" i="1" s="1"/>
  <c r="BH329" i="1" a="1"/>
  <c r="BH329" i="1" s="1"/>
  <c r="BH431" i="1" s="1"/>
  <c r="N158" i="7" s="1"/>
  <c r="CH329" i="1" a="1"/>
  <c r="CH329" i="1" s="1"/>
  <c r="CH431" i="1" s="1"/>
  <c r="AJ158" i="7" s="1"/>
  <c r="AJ58" i="7" s="1"/>
  <c r="BJ330" i="1" a="1"/>
  <c r="BJ330" i="1" s="1"/>
  <c r="BW330" i="1" a="1"/>
  <c r="BW330" i="1" s="1"/>
  <c r="BD331" i="1" a="1"/>
  <c r="BD331" i="1" s="1"/>
  <c r="BD433" i="1" s="1"/>
  <c r="J160" i="7" s="1"/>
  <c r="BK331" i="1" a="1"/>
  <c r="BK331" i="1" s="1"/>
  <c r="BQ331" i="1" a="1"/>
  <c r="BQ331" i="1" s="1"/>
  <c r="BX331" i="1" a="1"/>
  <c r="BX331" i="1" s="1"/>
  <c r="BX433" i="1" s="1"/>
  <c r="AD160" i="7" s="1"/>
  <c r="CB331" i="1" a="1"/>
  <c r="CB331" i="1" s="1"/>
  <c r="CB433" i="1" s="1"/>
  <c r="AH160" i="7" s="1"/>
  <c r="CE331" i="1" a="1"/>
  <c r="CE331" i="1" s="1"/>
  <c r="CI331" i="1" a="1"/>
  <c r="CI331" i="1" s="1"/>
  <c r="CI433" i="1" s="1"/>
  <c r="AK160" i="7" s="1"/>
  <c r="AK60" i="7" s="1"/>
  <c r="BB332" i="1" a="1"/>
  <c r="BB332" i="1" s="1"/>
  <c r="BF332" i="1" a="1"/>
  <c r="BF332" i="1" s="1"/>
  <c r="BF434" i="1" s="1"/>
  <c r="L161" i="7" s="1"/>
  <c r="BI332" i="1" a="1"/>
  <c r="BI332" i="1" s="1"/>
  <c r="BM332" i="1" a="1"/>
  <c r="BM332" i="1" s="1"/>
  <c r="BT332" i="1" a="1"/>
  <c r="BT332" i="1" s="1"/>
  <c r="BX332" i="1" a="1"/>
  <c r="BX332" i="1" s="1"/>
  <c r="BX434" i="1" s="1"/>
  <c r="AD161" i="7" s="1"/>
  <c r="CA332" i="1" a="1"/>
  <c r="CA332" i="1" s="1"/>
  <c r="CE332" i="1" a="1"/>
  <c r="CE332" i="1" s="1"/>
  <c r="CH332" i="1" a="1"/>
  <c r="CH332" i="1" s="1"/>
  <c r="CH434" i="1" s="1"/>
  <c r="AJ161" i="7" s="1"/>
  <c r="AJ61" i="7" s="1"/>
  <c r="BB333" i="1" a="1"/>
  <c r="BB333" i="1" s="1"/>
  <c r="BB435" i="1" s="1"/>
  <c r="H162" i="7" s="1"/>
  <c r="BE333" i="1" a="1"/>
  <c r="BE333" i="1" s="1"/>
  <c r="BI333" i="1" a="1"/>
  <c r="BI333" i="1" s="1"/>
  <c r="BP333" i="1" a="1"/>
  <c r="BP333" i="1" s="1"/>
  <c r="BT333" i="1" a="1"/>
  <c r="BT333" i="1" s="1"/>
  <c r="BT435" i="1" s="1"/>
  <c r="Z162" i="7" s="1"/>
  <c r="BW333" i="1" a="1"/>
  <c r="BW333" i="1" s="1"/>
  <c r="CA333" i="1" a="1"/>
  <c r="CA333" i="1" s="1"/>
  <c r="CD333" i="1" a="1"/>
  <c r="CD333" i="1" s="1"/>
  <c r="CD435" i="1" s="1"/>
  <c r="CH333" i="1" a="1"/>
  <c r="CH333" i="1" s="1"/>
  <c r="CH435" i="1" s="1"/>
  <c r="AJ162" i="7" s="1"/>
  <c r="AJ62" i="7" s="1"/>
  <c r="BA334" i="1" a="1"/>
  <c r="BA334" i="1" s="1"/>
  <c r="BA436" i="1" s="1"/>
  <c r="G163" i="7" s="1"/>
  <c r="BE334" i="1" a="1"/>
  <c r="BE334" i="1" s="1"/>
  <c r="BL334" i="1" a="1"/>
  <c r="BL334" i="1" s="1"/>
  <c r="BP334" i="1" a="1"/>
  <c r="BP334" i="1" s="1"/>
  <c r="BP436" i="1" s="1"/>
  <c r="V163" i="7" s="1"/>
  <c r="BS334" i="1" a="1"/>
  <c r="BS334" i="1" s="1"/>
  <c r="BW334" i="1" a="1"/>
  <c r="BW334" i="1" s="1"/>
  <c r="BZ334" i="1" a="1"/>
  <c r="BZ334" i="1" s="1"/>
  <c r="BZ436" i="1" s="1"/>
  <c r="AF163" i="7" s="1"/>
  <c r="CD334" i="1" a="1"/>
  <c r="CD334" i="1" s="1"/>
  <c r="CD436" i="1" s="1"/>
  <c r="CG334" i="1" a="1"/>
  <c r="CG334" i="1" s="1"/>
  <c r="BA335" i="1" a="1"/>
  <c r="BA335" i="1" s="1"/>
  <c r="BA437" i="1" s="1"/>
  <c r="G164" i="7" s="1"/>
  <c r="BH335" i="1" a="1"/>
  <c r="BH335" i="1" s="1"/>
  <c r="BL335" i="1" a="1"/>
  <c r="BL335" i="1" s="1"/>
  <c r="BL437" i="1" s="1"/>
  <c r="R164" i="7" s="1"/>
  <c r="BO335" i="1" a="1"/>
  <c r="BO335" i="1" s="1"/>
  <c r="BS335" i="1" a="1"/>
  <c r="BS335" i="1" s="1"/>
  <c r="BV335" i="1" a="1"/>
  <c r="BV335" i="1" s="1"/>
  <c r="BV437" i="1" s="1"/>
  <c r="AB164" i="7" s="1"/>
  <c r="BZ335" i="1" a="1"/>
  <c r="BZ335" i="1" s="1"/>
  <c r="BZ437" i="1" s="1"/>
  <c r="AF164" i="7" s="1"/>
  <c r="CC335" i="1" a="1"/>
  <c r="CC335" i="1" s="1"/>
  <c r="CG335" i="1" a="1"/>
  <c r="CG335" i="1" s="1"/>
  <c r="BD336" i="1" a="1"/>
  <c r="BD336" i="1" s="1"/>
  <c r="BD438" i="1" s="1"/>
  <c r="J165" i="7" s="1"/>
  <c r="BH336" i="1" a="1"/>
  <c r="BH336" i="1" s="1"/>
  <c r="BH438" i="1" s="1"/>
  <c r="N165" i="7" s="1"/>
  <c r="BK336" i="1" a="1"/>
  <c r="BK336" i="1" s="1"/>
  <c r="BO336" i="1" a="1"/>
  <c r="BO336" i="1" s="1"/>
  <c r="BR336" i="1" a="1"/>
  <c r="BR336" i="1" s="1"/>
  <c r="BV336" i="1" a="1"/>
  <c r="BV336" i="1" s="1"/>
  <c r="BV438" i="1" s="1"/>
  <c r="AB165" i="7" s="1"/>
  <c r="BY336" i="1" a="1"/>
  <c r="BY336" i="1" s="1"/>
  <c r="CC336" i="1" a="1"/>
  <c r="CC336" i="1" s="1"/>
  <c r="CJ336" i="1" a="1"/>
  <c r="CJ336" i="1" s="1"/>
  <c r="CJ438" i="1" s="1"/>
  <c r="AL165" i="7" s="1"/>
  <c r="AL65" i="7" s="1"/>
  <c r="BD337" i="1" a="1"/>
  <c r="BD337" i="1" s="1"/>
  <c r="BD439" i="1" s="1"/>
  <c r="J166" i="7" s="1"/>
  <c r="BG337" i="1" a="1"/>
  <c r="BG337" i="1" s="1"/>
  <c r="BK337" i="1" a="1"/>
  <c r="BK337" i="1" s="1"/>
  <c r="BN337" i="1" a="1"/>
  <c r="BN337" i="1" s="1"/>
  <c r="BN439" i="1" s="1"/>
  <c r="T166" i="7" s="1"/>
  <c r="BR337" i="1" a="1"/>
  <c r="BR337" i="1" s="1"/>
  <c r="BR439" i="1" s="1"/>
  <c r="X166" i="7" s="1"/>
  <c r="BU337" i="1" a="1"/>
  <c r="BU337" i="1" s="1"/>
  <c r="BY337" i="1" a="1"/>
  <c r="BY337" i="1" s="1"/>
  <c r="CF337" i="1" a="1"/>
  <c r="CF337" i="1" s="1"/>
  <c r="CF439" i="1" s="1"/>
  <c r="CJ337" i="1" a="1"/>
  <c r="CJ337" i="1" s="1"/>
  <c r="CJ439" i="1" s="1"/>
  <c r="AL166" i="7" s="1"/>
  <c r="AL66" i="7" s="1"/>
  <c r="BC338" i="1" a="1"/>
  <c r="BC338" i="1" s="1"/>
  <c r="BG338" i="1" a="1"/>
  <c r="BG338" i="1" s="1"/>
  <c r="BJ338" i="1" a="1"/>
  <c r="BJ338" i="1" s="1"/>
  <c r="BN338" i="1" a="1"/>
  <c r="BN338" i="1" s="1"/>
  <c r="BN440" i="1" s="1"/>
  <c r="T167" i="7" s="1"/>
  <c r="BQ338" i="1" a="1"/>
  <c r="BQ338" i="1" s="1"/>
  <c r="BU338" i="1" a="1"/>
  <c r="BU338" i="1" s="1"/>
  <c r="CB338" i="1" a="1"/>
  <c r="CB338" i="1" s="1"/>
  <c r="CB440" i="1" s="1"/>
  <c r="AH167" i="7" s="1"/>
  <c r="CF338" i="1" a="1"/>
  <c r="CF338" i="1" s="1"/>
  <c r="CF440" i="1" s="1"/>
  <c r="CI338" i="1" a="1"/>
  <c r="CI338" i="1" s="1"/>
  <c r="CI440" i="1" s="1"/>
  <c r="AK167" i="7" s="1"/>
  <c r="AK67" i="7" s="1"/>
  <c r="BC339" i="1" a="1"/>
  <c r="BC339" i="1" s="1"/>
  <c r="BF339" i="1" a="1"/>
  <c r="BF339" i="1" s="1"/>
  <c r="BF441" i="1" s="1"/>
  <c r="L168" i="7" s="1"/>
  <c r="BJ339" i="1" a="1"/>
  <c r="BJ339" i="1" s="1"/>
  <c r="BJ441" i="1" s="1"/>
  <c r="P168" i="7" s="1"/>
  <c r="BM339" i="1" a="1"/>
  <c r="BM339" i="1" s="1"/>
  <c r="BQ339" i="1" a="1"/>
  <c r="BQ339" i="1" s="1"/>
  <c r="BX339" i="1" a="1"/>
  <c r="BX339" i="1" s="1"/>
  <c r="CB339" i="1" a="1"/>
  <c r="CB339" i="1" s="1"/>
  <c r="CB441" i="1" s="1"/>
  <c r="AH168" i="7" s="1"/>
  <c r="CE339" i="1" a="1"/>
  <c r="CE339" i="1" s="1"/>
  <c r="CI339" i="1" a="1"/>
  <c r="CI339" i="1" s="1"/>
  <c r="CI441" i="1" s="1"/>
  <c r="AK168" i="7" s="1"/>
  <c r="AK68" i="7" s="1"/>
  <c r="BB340" i="1" a="1"/>
  <c r="BB340" i="1" s="1"/>
  <c r="BF340" i="1" a="1"/>
  <c r="BF340" i="1" s="1"/>
  <c r="BF442" i="1" s="1"/>
  <c r="L169" i="7" s="1"/>
  <c r="BI340" i="1" a="1"/>
  <c r="BI340" i="1" s="1"/>
  <c r="BM340" i="1" a="1"/>
  <c r="BM340" i="1" s="1"/>
  <c r="BT340" i="1" a="1"/>
  <c r="BT340" i="1" s="1"/>
  <c r="BX340" i="1" a="1"/>
  <c r="BX340" i="1" s="1"/>
  <c r="BX442" i="1" s="1"/>
  <c r="AD169" i="7" s="1"/>
  <c r="CA340" i="1" a="1"/>
  <c r="CA340" i="1" s="1"/>
  <c r="CE340" i="1" a="1"/>
  <c r="CE340" i="1" s="1"/>
  <c r="CH340" i="1" a="1"/>
  <c r="CH340" i="1" s="1"/>
  <c r="CH442" i="1" s="1"/>
  <c r="AJ169" i="7" s="1"/>
  <c r="AJ69" i="7" s="1"/>
  <c r="BB341" i="1" a="1"/>
  <c r="BB341" i="1" s="1"/>
  <c r="BB443" i="1" s="1"/>
  <c r="H170" i="7" s="1"/>
  <c r="BE341" i="1" a="1"/>
  <c r="BE341" i="1" s="1"/>
  <c r="BI341" i="1" a="1"/>
  <c r="BI341" i="1" s="1"/>
  <c r="BP341" i="1" a="1"/>
  <c r="BP341" i="1" s="1"/>
  <c r="BT341" i="1" a="1"/>
  <c r="BT341" i="1" s="1"/>
  <c r="BT443" i="1" s="1"/>
  <c r="Z170" i="7" s="1"/>
  <c r="BW341" i="1" a="1"/>
  <c r="BW341" i="1" s="1"/>
  <c r="CA341" i="1" a="1"/>
  <c r="CA341" i="1" s="1"/>
  <c r="CD341" i="1" a="1"/>
  <c r="CD341" i="1" s="1"/>
  <c r="CD443" i="1" s="1"/>
  <c r="CH341" i="1" a="1"/>
  <c r="CH341" i="1" s="1"/>
  <c r="CH443" i="1" s="1"/>
  <c r="AJ170" i="7" s="1"/>
  <c r="AJ70" i="7" s="1"/>
  <c r="BA342" i="1" a="1"/>
  <c r="BA342" i="1" s="1"/>
  <c r="BA444" i="1" s="1"/>
  <c r="G171" i="7" s="1"/>
  <c r="BE342" i="1" a="1"/>
  <c r="BE342" i="1" s="1"/>
  <c r="BL342" i="1" a="1"/>
  <c r="BL342" i="1" s="1"/>
  <c r="BL444" i="1" s="1"/>
  <c r="R171" i="7" s="1"/>
  <c r="BP342" i="1" a="1"/>
  <c r="BP342" i="1" s="1"/>
  <c r="BP444" i="1" s="1"/>
  <c r="V171" i="7" s="1"/>
  <c r="BS342" i="1" a="1"/>
  <c r="BS342" i="1" s="1"/>
  <c r="BW342" i="1" a="1"/>
  <c r="BW342" i="1" s="1"/>
  <c r="BZ342" i="1" a="1"/>
  <c r="BZ342" i="1" s="1"/>
  <c r="BZ444" i="1" s="1"/>
  <c r="AF171" i="7" s="1"/>
  <c r="CD342" i="1" a="1"/>
  <c r="CD342" i="1" s="1"/>
  <c r="CD444" i="1" s="1"/>
  <c r="CG342" i="1" a="1"/>
  <c r="CG342" i="1" s="1"/>
  <c r="BA343" i="1" a="1"/>
  <c r="BA343" i="1" s="1"/>
  <c r="BA445" i="1" s="1"/>
  <c r="G172" i="7" s="1"/>
  <c r="BH343" i="1" a="1"/>
  <c r="BH343" i="1" s="1"/>
  <c r="BH445" i="1" s="1"/>
  <c r="N172" i="7" s="1"/>
  <c r="BL343" i="1" a="1"/>
  <c r="BL343" i="1" s="1"/>
  <c r="BL445" i="1" s="1"/>
  <c r="R172" i="7" s="1"/>
  <c r="BO343" i="1" a="1"/>
  <c r="BO343" i="1" s="1"/>
  <c r="BS343" i="1" a="1"/>
  <c r="BS343" i="1" s="1"/>
  <c r="BV343" i="1" a="1"/>
  <c r="BV343" i="1" s="1"/>
  <c r="BV445" i="1" s="1"/>
  <c r="AB172" i="7" s="1"/>
  <c r="BZ343" i="1" a="1"/>
  <c r="BZ343" i="1" s="1"/>
  <c r="BZ445" i="1" s="1"/>
  <c r="AF172" i="7" s="1"/>
  <c r="CC343" i="1" a="1"/>
  <c r="CC343" i="1" s="1"/>
  <c r="CG343" i="1" a="1"/>
  <c r="CG343" i="1" s="1"/>
  <c r="BD344" i="1" a="1"/>
  <c r="BD344" i="1" s="1"/>
  <c r="BD446" i="1" s="1"/>
  <c r="J173" i="7" s="1"/>
  <c r="BH344" i="1" a="1"/>
  <c r="BH344" i="1" s="1"/>
  <c r="BH446" i="1" s="1"/>
  <c r="N173" i="7" s="1"/>
  <c r="BK344" i="1" a="1"/>
  <c r="BK344" i="1" s="1"/>
  <c r="BO344" i="1" a="1"/>
  <c r="BO344" i="1" s="1"/>
  <c r="BR344" i="1" a="1"/>
  <c r="BR344" i="1" s="1"/>
  <c r="BR446" i="1" s="1"/>
  <c r="X173" i="7" s="1"/>
  <c r="BV344" i="1" a="1"/>
  <c r="BV344" i="1" s="1"/>
  <c r="BV446" i="1" s="1"/>
  <c r="AB173" i="7" s="1"/>
  <c r="BY344" i="1" a="1"/>
  <c r="BY344" i="1" s="1"/>
  <c r="CC344" i="1" a="1"/>
  <c r="CC344" i="1" s="1"/>
  <c r="CJ344" i="1" a="1"/>
  <c r="CJ344" i="1" s="1"/>
  <c r="CJ446" i="1" s="1"/>
  <c r="AL173" i="7" s="1"/>
  <c r="AL73" i="7" s="1"/>
  <c r="BD345" i="1" a="1"/>
  <c r="BD345" i="1" s="1"/>
  <c r="BD447" i="1" s="1"/>
  <c r="J174" i="7" s="1"/>
  <c r="BG345" i="1" a="1"/>
  <c r="BG345" i="1" s="1"/>
  <c r="BK345" i="1" a="1"/>
  <c r="BK345" i="1" s="1"/>
  <c r="BN345" i="1" a="1"/>
  <c r="BN345" i="1" s="1"/>
  <c r="BN447" i="1" s="1"/>
  <c r="T174" i="7" s="1"/>
  <c r="BR345" i="1" a="1"/>
  <c r="BR345" i="1" s="1"/>
  <c r="BR447" i="1" s="1"/>
  <c r="X174" i="7" s="1"/>
  <c r="BU345" i="1" a="1"/>
  <c r="BU345" i="1" s="1"/>
  <c r="BY345" i="1" a="1"/>
  <c r="BY345" i="1" s="1"/>
  <c r="CF345" i="1" a="1"/>
  <c r="CF345" i="1" s="1"/>
  <c r="CF447" i="1" s="1"/>
  <c r="CJ345" i="1" a="1"/>
  <c r="CJ345" i="1" s="1"/>
  <c r="CJ447" i="1" s="1"/>
  <c r="AL174" i="7" s="1"/>
  <c r="AL74" i="7" s="1"/>
  <c r="BC346" i="1" a="1"/>
  <c r="BC346" i="1" s="1"/>
  <c r="BB325" i="1" a="1"/>
  <c r="BB325" i="1" s="1"/>
  <c r="BB427" i="1" s="1"/>
  <c r="H154" i="7" s="1"/>
  <c r="BN325" i="1" a="1"/>
  <c r="BN325" i="1" s="1"/>
  <c r="BN427" i="1" s="1"/>
  <c r="T154" i="7" s="1"/>
  <c r="CA325" i="1" a="1"/>
  <c r="CA325" i="1" s="1"/>
  <c r="CA427" i="1" s="1"/>
  <c r="AG154" i="7" s="1"/>
  <c r="BD326" i="1" a="1"/>
  <c r="BD326" i="1" s="1"/>
  <c r="BD428" i="1" s="1"/>
  <c r="J155" i="7" s="1"/>
  <c r="CD326" i="1" a="1"/>
  <c r="CD326" i="1" s="1"/>
  <c r="CE428" i="1" s="1"/>
  <c r="BF327" i="1" a="1"/>
  <c r="BF327" i="1" s="1"/>
  <c r="BS327" i="1" a="1"/>
  <c r="BS327" i="1" s="1"/>
  <c r="CF327" i="1" a="1"/>
  <c r="CF327" i="1" s="1"/>
  <c r="CF429" i="1" s="1"/>
  <c r="BV328" i="1" a="1"/>
  <c r="BV328" i="1" s="1"/>
  <c r="BV430" i="1" s="1"/>
  <c r="AB157" i="7" s="1"/>
  <c r="CH328" i="1" a="1"/>
  <c r="CH328" i="1" s="1"/>
  <c r="CH430" i="1" s="1"/>
  <c r="AJ157" i="7" s="1"/>
  <c r="AJ57" i="7" s="1"/>
  <c r="BK329" i="1" a="1"/>
  <c r="BK329" i="1" s="1"/>
  <c r="BK431" i="1" s="1"/>
  <c r="Q158" i="7" s="1"/>
  <c r="BX329" i="1" a="1"/>
  <c r="BX329" i="1" s="1"/>
  <c r="BX431" i="1" s="1"/>
  <c r="AD158" i="7" s="1"/>
  <c r="BN330" i="1" a="1"/>
  <c r="BN330" i="1" s="1"/>
  <c r="BO432" i="1" s="1"/>
  <c r="U159" i="7" s="1"/>
  <c r="BZ330" i="1" a="1"/>
  <c r="BZ330" i="1" s="1"/>
  <c r="CG330" i="1" a="1"/>
  <c r="CG330" i="1" s="1"/>
  <c r="BL331" i="1" a="1"/>
  <c r="BL331" i="1" s="1"/>
  <c r="BL433" i="1" s="1"/>
  <c r="R160" i="7" s="1"/>
  <c r="BR331" i="1" a="1"/>
  <c r="BR331" i="1" s="1"/>
  <c r="BR433" i="1" s="1"/>
  <c r="X160" i="7" s="1"/>
  <c r="BU331" i="1" a="1"/>
  <c r="BU331" i="1" s="1"/>
  <c r="BY331" i="1" a="1"/>
  <c r="BY331" i="1" s="1"/>
  <c r="CF331" i="1" a="1"/>
  <c r="CF331" i="1" s="1"/>
  <c r="CF433" i="1" s="1"/>
  <c r="CJ331" i="1" a="1"/>
  <c r="CJ331" i="1" s="1"/>
  <c r="CJ433" i="1" s="1"/>
  <c r="AL160" i="7" s="1"/>
  <c r="AL60" i="7" s="1"/>
  <c r="BC332" i="1" a="1"/>
  <c r="BC332" i="1" s="1"/>
  <c r="BG332" i="1" a="1"/>
  <c r="BG332" i="1" s="1"/>
  <c r="BJ332" i="1" a="1"/>
  <c r="BJ332" i="1" s="1"/>
  <c r="BJ434" i="1" s="1"/>
  <c r="P161" i="7" s="1"/>
  <c r="BN332" i="1" a="1"/>
  <c r="BN332" i="1" s="1"/>
  <c r="BN434" i="1" s="1"/>
  <c r="T161" i="7" s="1"/>
  <c r="BQ332" i="1" a="1"/>
  <c r="BQ332" i="1" s="1"/>
  <c r="BU332" i="1" a="1"/>
  <c r="BU332" i="1" s="1"/>
  <c r="CB332" i="1" a="1"/>
  <c r="CB332" i="1" s="1"/>
  <c r="CB434" i="1" s="1"/>
  <c r="AH161" i="7" s="1"/>
  <c r="CF332" i="1" a="1"/>
  <c r="CF332" i="1" s="1"/>
  <c r="CF434" i="1" s="1"/>
  <c r="CI332" i="1" a="1"/>
  <c r="CI332" i="1" s="1"/>
  <c r="CI434" i="1" s="1"/>
  <c r="AK161" i="7" s="1"/>
  <c r="AK61" i="7" s="1"/>
  <c r="BC333" i="1" a="1"/>
  <c r="BC333" i="1" s="1"/>
  <c r="BF333" i="1" a="1"/>
  <c r="BF333" i="1" s="1"/>
  <c r="BF435" i="1" s="1"/>
  <c r="L162" i="7" s="1"/>
  <c r="BJ333" i="1" a="1"/>
  <c r="BJ333" i="1" s="1"/>
  <c r="BJ435" i="1" s="1"/>
  <c r="P162" i="7" s="1"/>
  <c r="BM333" i="1" a="1"/>
  <c r="BM333" i="1" s="1"/>
  <c r="BQ333" i="1" a="1"/>
  <c r="BQ333" i="1" s="1"/>
  <c r="BX333" i="1" a="1"/>
  <c r="BX333" i="1" s="1"/>
  <c r="CB333" i="1" a="1"/>
  <c r="CB333" i="1" s="1"/>
  <c r="CB435" i="1" s="1"/>
  <c r="AH162" i="7" s="1"/>
  <c r="CE333" i="1" a="1"/>
  <c r="CE333" i="1" s="1"/>
  <c r="CI333" i="1" a="1"/>
  <c r="CI333" i="1" s="1"/>
  <c r="CI435" i="1" s="1"/>
  <c r="AK162" i="7" s="1"/>
  <c r="AK62" i="7" s="1"/>
  <c r="BB334" i="1" a="1"/>
  <c r="BB334" i="1" s="1"/>
  <c r="BF334" i="1" a="1"/>
  <c r="BF334" i="1" s="1"/>
  <c r="BF436" i="1" s="1"/>
  <c r="L163" i="7" s="1"/>
  <c r="BI334" i="1" a="1"/>
  <c r="BI334" i="1" s="1"/>
  <c r="BM334" i="1" a="1"/>
  <c r="BM334" i="1" s="1"/>
  <c r="BT334" i="1" a="1"/>
  <c r="BT334" i="1" s="1"/>
  <c r="BT436" i="1" s="1"/>
  <c r="Z163" i="7" s="1"/>
  <c r="BX334" i="1" a="1"/>
  <c r="BX334" i="1" s="1"/>
  <c r="BX436" i="1" s="1"/>
  <c r="AD163" i="7" s="1"/>
  <c r="CA334" i="1" a="1"/>
  <c r="CA334" i="1" s="1"/>
  <c r="CE334" i="1" a="1"/>
  <c r="CE334" i="1" s="1"/>
  <c r="CH334" i="1" a="1"/>
  <c r="CH334" i="1" s="1"/>
  <c r="CH436" i="1" s="1"/>
  <c r="AJ163" i="7" s="1"/>
  <c r="AJ63" i="7" s="1"/>
  <c r="BB335" i="1" a="1"/>
  <c r="BB335" i="1" s="1"/>
  <c r="BE335" i="1" a="1"/>
  <c r="BE335" i="1" s="1"/>
  <c r="BI335" i="1" a="1"/>
  <c r="BI335" i="1" s="1"/>
  <c r="BP335" i="1" a="1"/>
  <c r="BP335" i="1" s="1"/>
  <c r="BP437" i="1" s="1"/>
  <c r="V164" i="7" s="1"/>
  <c r="BT335" i="1" a="1"/>
  <c r="BT335" i="1" s="1"/>
  <c r="BT437" i="1" s="1"/>
  <c r="Z164" i="7" s="1"/>
  <c r="BW335" i="1" a="1"/>
  <c r="BW335" i="1" s="1"/>
  <c r="CA335" i="1" a="1"/>
  <c r="CA335" i="1" s="1"/>
  <c r="CD335" i="1" a="1"/>
  <c r="CD335" i="1" s="1"/>
  <c r="CD437" i="1" s="1"/>
  <c r="CH335" i="1" a="1"/>
  <c r="CH335" i="1" s="1"/>
  <c r="CH437" i="1" s="1"/>
  <c r="AJ164" i="7" s="1"/>
  <c r="AJ64" i="7" s="1"/>
  <c r="BA336" i="1" a="1"/>
  <c r="BA336" i="1" s="1"/>
  <c r="BA438" i="1" s="1"/>
  <c r="G165" i="7" s="1"/>
  <c r="BE336" i="1" a="1"/>
  <c r="BE336" i="1" s="1"/>
  <c r="BL336" i="1" a="1"/>
  <c r="BL336" i="1" s="1"/>
  <c r="BP336" i="1" a="1"/>
  <c r="BP336" i="1" s="1"/>
  <c r="BP438" i="1" s="1"/>
  <c r="V165" i="7" s="1"/>
  <c r="BS336" i="1" a="1"/>
  <c r="BS336" i="1" s="1"/>
  <c r="BW336" i="1" a="1"/>
  <c r="BW336" i="1" s="1"/>
  <c r="BZ336" i="1" a="1"/>
  <c r="BZ336" i="1" s="1"/>
  <c r="BZ438" i="1" s="1"/>
  <c r="AF165" i="7" s="1"/>
  <c r="CD336" i="1" a="1"/>
  <c r="CD336" i="1" s="1"/>
  <c r="CD438" i="1" s="1"/>
  <c r="CG336" i="1" a="1"/>
  <c r="CG336" i="1" s="1"/>
  <c r="BA337" i="1" a="1"/>
  <c r="BA337" i="1" s="1"/>
  <c r="BA439" i="1" s="1"/>
  <c r="G166" i="7" s="1"/>
  <c r="BH337" i="1" a="1"/>
  <c r="BH337" i="1" s="1"/>
  <c r="BL337" i="1" a="1"/>
  <c r="BL337" i="1" s="1"/>
  <c r="BL439" i="1" s="1"/>
  <c r="R166" i="7" s="1"/>
  <c r="BO337" i="1" a="1"/>
  <c r="BO337" i="1" s="1"/>
  <c r="BS337" i="1" a="1"/>
  <c r="BS337" i="1" s="1"/>
  <c r="BV337" i="1" a="1"/>
  <c r="BV337" i="1" s="1"/>
  <c r="BV439" i="1" s="1"/>
  <c r="AB166" i="7" s="1"/>
  <c r="BZ337" i="1" a="1"/>
  <c r="BZ337" i="1" s="1"/>
  <c r="BZ439" i="1" s="1"/>
  <c r="AF166" i="7" s="1"/>
  <c r="CC337" i="1" a="1"/>
  <c r="CC337" i="1" s="1"/>
  <c r="CG337" i="1" a="1"/>
  <c r="CG337" i="1" s="1"/>
  <c r="BD338" i="1" a="1"/>
  <c r="BD338" i="1" s="1"/>
  <c r="BD440" i="1" s="1"/>
  <c r="J167" i="7" s="1"/>
  <c r="BH338" i="1" a="1"/>
  <c r="BH338" i="1" s="1"/>
  <c r="BH440" i="1" s="1"/>
  <c r="N167" i="7" s="1"/>
  <c r="BK338" i="1" a="1"/>
  <c r="BK338" i="1" s="1"/>
  <c r="BO338" i="1" a="1"/>
  <c r="BO338" i="1" s="1"/>
  <c r="BR338" i="1" a="1"/>
  <c r="BR338" i="1" s="1"/>
  <c r="BR440" i="1" s="1"/>
  <c r="X167" i="7" s="1"/>
  <c r="BV338" i="1" a="1"/>
  <c r="BV338" i="1" s="1"/>
  <c r="BV440" i="1" s="1"/>
  <c r="AB167" i="7" s="1"/>
  <c r="BY338" i="1" a="1"/>
  <c r="BY338" i="1" s="1"/>
  <c r="CC338" i="1" a="1"/>
  <c r="CC338" i="1" s="1"/>
  <c r="CJ338" i="1" a="1"/>
  <c r="CJ338" i="1" s="1"/>
  <c r="CJ440" i="1" s="1"/>
  <c r="AL167" i="7" s="1"/>
  <c r="AL67" i="7" s="1"/>
  <c r="BD339" i="1" a="1"/>
  <c r="BD339" i="1" s="1"/>
  <c r="BD441" i="1" s="1"/>
  <c r="J168" i="7" s="1"/>
  <c r="BG339" i="1" a="1"/>
  <c r="BG339" i="1" s="1"/>
  <c r="BK339" i="1" a="1"/>
  <c r="BK339" i="1" s="1"/>
  <c r="BN339" i="1" a="1"/>
  <c r="BN339" i="1" s="1"/>
  <c r="BN441" i="1" s="1"/>
  <c r="T168" i="7" s="1"/>
  <c r="BR339" i="1" a="1"/>
  <c r="BR339" i="1" s="1"/>
  <c r="BR441" i="1" s="1"/>
  <c r="X168" i="7" s="1"/>
  <c r="BU339" i="1" a="1"/>
  <c r="BU339" i="1" s="1"/>
  <c r="BY339" i="1" a="1"/>
  <c r="BY339" i="1" s="1"/>
  <c r="CF339" i="1" a="1"/>
  <c r="CF339" i="1" s="1"/>
  <c r="CF441" i="1" s="1"/>
  <c r="CJ339" i="1" a="1"/>
  <c r="CJ339" i="1" s="1"/>
  <c r="CJ441" i="1" s="1"/>
  <c r="AL168" i="7" s="1"/>
  <c r="AL68" i="7" s="1"/>
  <c r="BC340" i="1" a="1"/>
  <c r="BC340" i="1" s="1"/>
  <c r="BG340" i="1" a="1"/>
  <c r="BG340" i="1" s="1"/>
  <c r="BJ340" i="1" a="1"/>
  <c r="BJ340" i="1" s="1"/>
  <c r="BJ442" i="1" s="1"/>
  <c r="P169" i="7" s="1"/>
  <c r="BN340" i="1" a="1"/>
  <c r="BN340" i="1" s="1"/>
  <c r="BQ340" i="1" a="1"/>
  <c r="BQ340" i="1" s="1"/>
  <c r="BU340" i="1" a="1"/>
  <c r="BU340" i="1" s="1"/>
  <c r="CB340" i="1" a="1"/>
  <c r="CB340" i="1" s="1"/>
  <c r="CB442" i="1" s="1"/>
  <c r="AH169" i="7" s="1"/>
  <c r="CF340" i="1" a="1"/>
  <c r="CF340" i="1" s="1"/>
  <c r="CF442" i="1" s="1"/>
  <c r="CI340" i="1" a="1"/>
  <c r="CI340" i="1" s="1"/>
  <c r="CI442" i="1" s="1"/>
  <c r="AK169" i="7" s="1"/>
  <c r="AK69" i="7" s="1"/>
  <c r="BC341" i="1" a="1"/>
  <c r="BC341" i="1" s="1"/>
  <c r="BF341" i="1" a="1"/>
  <c r="BF341" i="1" s="1"/>
  <c r="BF443" i="1" s="1"/>
  <c r="L170" i="7" s="1"/>
  <c r="BJ341" i="1" a="1"/>
  <c r="BJ341" i="1" s="1"/>
  <c r="BJ443" i="1" s="1"/>
  <c r="P170" i="7" s="1"/>
  <c r="BM341" i="1" a="1"/>
  <c r="BM341" i="1" s="1"/>
  <c r="BQ341" i="1" a="1"/>
  <c r="BQ341" i="1" s="1"/>
  <c r="BX341" i="1" a="1"/>
  <c r="BX341" i="1" s="1"/>
  <c r="BX443" i="1" s="1"/>
  <c r="AD170" i="7" s="1"/>
  <c r="CB341" i="1" a="1"/>
  <c r="CB341" i="1" s="1"/>
  <c r="CB443" i="1" s="1"/>
  <c r="AH170" i="7" s="1"/>
  <c r="CE341" i="1" a="1"/>
  <c r="CE341" i="1" s="1"/>
  <c r="CI341" i="1" a="1"/>
  <c r="CI341" i="1" s="1"/>
  <c r="CI443" i="1" s="1"/>
  <c r="AK170" i="7" s="1"/>
  <c r="AK70" i="7" s="1"/>
  <c r="BB342" i="1" a="1"/>
  <c r="BB342" i="1" s="1"/>
  <c r="BB444" i="1" s="1"/>
  <c r="H171" i="7" s="1"/>
  <c r="BF342" i="1" a="1"/>
  <c r="BF342" i="1" s="1"/>
  <c r="BF444" i="1" s="1"/>
  <c r="L171" i="7" s="1"/>
  <c r="BI342" i="1" a="1"/>
  <c r="BI342" i="1" s="1"/>
  <c r="BM342" i="1" a="1"/>
  <c r="BM342" i="1" s="1"/>
  <c r="BT342" i="1" a="1"/>
  <c r="BT342" i="1" s="1"/>
  <c r="BT444" i="1" s="1"/>
  <c r="Z171" i="7" s="1"/>
  <c r="BX342" i="1" a="1"/>
  <c r="BX342" i="1" s="1"/>
  <c r="BX444" i="1" s="1"/>
  <c r="AD171" i="7" s="1"/>
  <c r="CA342" i="1" a="1"/>
  <c r="CA342" i="1" s="1"/>
  <c r="CE342" i="1" a="1"/>
  <c r="CE342" i="1" s="1"/>
  <c r="CH342" i="1" a="1"/>
  <c r="CH342" i="1" s="1"/>
  <c r="CH444" i="1" s="1"/>
  <c r="AJ171" i="7" s="1"/>
  <c r="AJ71" i="7" s="1"/>
  <c r="BB343" i="1" a="1"/>
  <c r="BB343" i="1" s="1"/>
  <c r="BB445" i="1" s="1"/>
  <c r="H172" i="7" s="1"/>
  <c r="BE343" i="1" a="1"/>
  <c r="BE343" i="1" s="1"/>
  <c r="BI343" i="1" a="1"/>
  <c r="BI343" i="1" s="1"/>
  <c r="BP343" i="1" a="1"/>
  <c r="BP343" i="1" s="1"/>
  <c r="BP445" i="1" s="1"/>
  <c r="V172" i="7" s="1"/>
  <c r="BT343" i="1" a="1"/>
  <c r="BT343" i="1" s="1"/>
  <c r="BT445" i="1" s="1"/>
  <c r="Z172" i="7" s="1"/>
  <c r="BW343" i="1" a="1"/>
  <c r="BW343" i="1" s="1"/>
  <c r="CA343" i="1" a="1"/>
  <c r="CA343" i="1" s="1"/>
  <c r="CD343" i="1" a="1"/>
  <c r="CD343" i="1" s="1"/>
  <c r="CD445" i="1" s="1"/>
  <c r="CH343" i="1" a="1"/>
  <c r="CH343" i="1" s="1"/>
  <c r="CH445" i="1" s="1"/>
  <c r="AJ172" i="7" s="1"/>
  <c r="AJ72" i="7" s="1"/>
  <c r="BA344" i="1" a="1"/>
  <c r="BA344" i="1" s="1"/>
  <c r="BA446" i="1" s="1"/>
  <c r="G173" i="7" s="1"/>
  <c r="BE344" i="1" a="1"/>
  <c r="BE344" i="1" s="1"/>
  <c r="BL344" i="1" a="1"/>
  <c r="BL344" i="1" s="1"/>
  <c r="BL446" i="1" s="1"/>
  <c r="R173" i="7" s="1"/>
  <c r="BP344" i="1" a="1"/>
  <c r="BP344" i="1" s="1"/>
  <c r="BP446" i="1" s="1"/>
  <c r="V173" i="7" s="1"/>
  <c r="BS344" i="1" a="1"/>
  <c r="BS344" i="1" s="1"/>
  <c r="BW344" i="1" a="1"/>
  <c r="BW344" i="1" s="1"/>
  <c r="BZ344" i="1" a="1"/>
  <c r="BZ344" i="1" s="1"/>
  <c r="BZ446" i="1" s="1"/>
  <c r="AF173" i="7" s="1"/>
  <c r="CD344" i="1" a="1"/>
  <c r="CD344" i="1" s="1"/>
  <c r="CD446" i="1" s="1"/>
  <c r="CG344" i="1" a="1"/>
  <c r="CG344" i="1" s="1"/>
  <c r="BA345" i="1" a="1"/>
  <c r="BA345" i="1" s="1"/>
  <c r="BA447" i="1" s="1"/>
  <c r="G174" i="7" s="1"/>
  <c r="BH345" i="1" a="1"/>
  <c r="BH345" i="1" s="1"/>
  <c r="BL345" i="1" a="1"/>
  <c r="BL345" i="1" s="1"/>
  <c r="BL447" i="1" s="1"/>
  <c r="R174" i="7" s="1"/>
  <c r="BO345" i="1" a="1"/>
  <c r="BO345" i="1" s="1"/>
  <c r="BS345" i="1" a="1"/>
  <c r="BS345" i="1" s="1"/>
  <c r="BV345" i="1" a="1"/>
  <c r="BV345" i="1" s="1"/>
  <c r="BV447" i="1" s="1"/>
  <c r="AB174" i="7" s="1"/>
  <c r="BZ345" i="1" a="1"/>
  <c r="BZ345" i="1" s="1"/>
  <c r="BZ447" i="1" s="1"/>
  <c r="AF174" i="7" s="1"/>
  <c r="CC345" i="1" a="1"/>
  <c r="CC345" i="1" s="1"/>
  <c r="CG345" i="1" a="1"/>
  <c r="CG345" i="1" s="1"/>
  <c r="BD346" i="1" a="1"/>
  <c r="BD346" i="1" s="1"/>
  <c r="BD448" i="1" s="1"/>
  <c r="J175" i="7" s="1"/>
  <c r="BP324" i="1" a="1"/>
  <c r="BP324" i="1" s="1"/>
  <c r="CB324" i="1" a="1"/>
  <c r="CB324" i="1" s="1"/>
  <c r="CB426" i="1" s="1"/>
  <c r="AH153" i="7" s="1"/>
  <c r="BR325" i="1" a="1"/>
  <c r="BR325" i="1" s="1"/>
  <c r="BR427" i="1" s="1"/>
  <c r="X154" i="7" s="1"/>
  <c r="CD325" i="1" a="1"/>
  <c r="CD325" i="1" s="1"/>
  <c r="CD427" i="1" s="1"/>
  <c r="BG326" i="1" a="1"/>
  <c r="BG326" i="1" s="1"/>
  <c r="BT326" i="1" a="1"/>
  <c r="BT326" i="1" s="1"/>
  <c r="BJ327" i="1" a="1"/>
  <c r="BJ327" i="1" s="1"/>
  <c r="BJ429" i="1" s="1"/>
  <c r="P156" i="7" s="1"/>
  <c r="BV327" i="1" a="1"/>
  <c r="BV327" i="1" s="1"/>
  <c r="BV429" i="1" s="1"/>
  <c r="AB156" i="7" s="1"/>
  <c r="CI327" i="1" a="1"/>
  <c r="CI327" i="1" s="1"/>
  <c r="CI429" i="1" s="1"/>
  <c r="AK156" i="7" s="1"/>
  <c r="AK56" i="7" s="1"/>
  <c r="BL328" i="1" a="1"/>
  <c r="BL328" i="1" s="1"/>
  <c r="BB329" i="1" a="1"/>
  <c r="BB329" i="1" s="1"/>
  <c r="BB431" i="1" s="1"/>
  <c r="H158" i="7" s="1"/>
  <c r="BN329" i="1" a="1"/>
  <c r="BN329" i="1" s="1"/>
  <c r="BN431" i="1" s="1"/>
  <c r="T158" i="7" s="1"/>
  <c r="CA329" i="1" a="1"/>
  <c r="CA329" i="1" s="1"/>
  <c r="BD330" i="1" a="1"/>
  <c r="BD330" i="1" s="1"/>
  <c r="BD432" i="1" s="1"/>
  <c r="J159" i="7" s="1"/>
  <c r="CC330" i="1" a="1"/>
  <c r="CC330" i="1" s="1"/>
  <c r="CJ330" i="1" a="1"/>
  <c r="CJ330" i="1" s="1"/>
  <c r="CJ432" i="1" s="1"/>
  <c r="AL159" i="7" s="1"/>
  <c r="AL59" i="7" s="1"/>
  <c r="BG331" i="1" a="1"/>
  <c r="BG331" i="1" s="1"/>
  <c r="BN331" i="1" a="1"/>
  <c r="BN331" i="1" s="1"/>
  <c r="BN433" i="1" s="1"/>
  <c r="T160" i="7" s="1"/>
  <c r="BS331" i="1" a="1"/>
  <c r="BS331" i="1" s="1"/>
  <c r="BV331" i="1" a="1"/>
  <c r="BV331" i="1" s="1"/>
  <c r="BV433" i="1" s="1"/>
  <c r="AB160" i="7" s="1"/>
  <c r="BZ331" i="1" a="1"/>
  <c r="BZ331" i="1" s="1"/>
  <c r="BZ433" i="1" s="1"/>
  <c r="AF160" i="7" s="1"/>
  <c r="CC331" i="1" a="1"/>
  <c r="CC331" i="1" s="1"/>
  <c r="CG331" i="1" a="1"/>
  <c r="CG331" i="1" s="1"/>
  <c r="BD332" i="1" a="1"/>
  <c r="BD332" i="1" s="1"/>
  <c r="BD434" i="1" s="1"/>
  <c r="J161" i="7" s="1"/>
  <c r="BH332" i="1" a="1"/>
  <c r="BH332" i="1" s="1"/>
  <c r="BH434" i="1" s="1"/>
  <c r="N161" i="7" s="1"/>
  <c r="BK332" i="1" a="1"/>
  <c r="BK332" i="1" s="1"/>
  <c r="BO332" i="1" a="1"/>
  <c r="BO332" i="1" s="1"/>
  <c r="BR332" i="1" a="1"/>
  <c r="BR332" i="1" s="1"/>
  <c r="BR434" i="1" s="1"/>
  <c r="X161" i="7" s="1"/>
  <c r="BV332" i="1" a="1"/>
  <c r="BV332" i="1" s="1"/>
  <c r="BV434" i="1" s="1"/>
  <c r="AB161" i="7" s="1"/>
  <c r="BY332" i="1" a="1"/>
  <c r="BY332" i="1" s="1"/>
  <c r="CC332" i="1" a="1"/>
  <c r="CC332" i="1" s="1"/>
  <c r="CJ332" i="1" a="1"/>
  <c r="CJ332" i="1" s="1"/>
  <c r="CJ434" i="1" s="1"/>
  <c r="AL161" i="7" s="1"/>
  <c r="AL61" i="7" s="1"/>
  <c r="BD333" i="1" a="1"/>
  <c r="BD333" i="1" s="1"/>
  <c r="BG333" i="1" a="1"/>
  <c r="BG333" i="1" s="1"/>
  <c r="BK333" i="1" a="1"/>
  <c r="BK333" i="1" s="1"/>
  <c r="BN333" i="1" a="1"/>
  <c r="BN333" i="1" s="1"/>
  <c r="BR333" i="1" a="1"/>
  <c r="BR333" i="1" s="1"/>
  <c r="BR435" i="1" s="1"/>
  <c r="X162" i="7" s="1"/>
  <c r="BU333" i="1" a="1"/>
  <c r="BU333" i="1" s="1"/>
  <c r="BY333" i="1" a="1"/>
  <c r="BY333" i="1" s="1"/>
  <c r="CF333" i="1" a="1"/>
  <c r="CF333" i="1" s="1"/>
  <c r="CF435" i="1" s="1"/>
  <c r="CJ333" i="1" a="1"/>
  <c r="CJ333" i="1" s="1"/>
  <c r="CJ435" i="1" s="1"/>
  <c r="AL162" i="7" s="1"/>
  <c r="AL62" i="7" s="1"/>
  <c r="BC334" i="1" a="1"/>
  <c r="BC334" i="1" s="1"/>
  <c r="BG334" i="1" a="1"/>
  <c r="BG334" i="1" s="1"/>
  <c r="BJ334" i="1" a="1"/>
  <c r="BJ334" i="1" s="1"/>
  <c r="BJ436" i="1" s="1"/>
  <c r="P163" i="7" s="1"/>
  <c r="BN334" i="1" a="1"/>
  <c r="BN334" i="1" s="1"/>
  <c r="BN436" i="1" s="1"/>
  <c r="T163" i="7" s="1"/>
  <c r="BQ334" i="1" a="1"/>
  <c r="BQ334" i="1" s="1"/>
  <c r="BU334" i="1" a="1"/>
  <c r="BU334" i="1" s="1"/>
  <c r="CB334" i="1" a="1"/>
  <c r="CB334" i="1" s="1"/>
  <c r="CB436" i="1" s="1"/>
  <c r="AH163" i="7" s="1"/>
  <c r="CF334" i="1" a="1"/>
  <c r="CF334" i="1" s="1"/>
  <c r="CF436" i="1" s="1"/>
  <c r="CI334" i="1" a="1"/>
  <c r="CI334" i="1" s="1"/>
  <c r="CI436" i="1" s="1"/>
  <c r="AK163" i="7" s="1"/>
  <c r="AK63" i="7" s="1"/>
  <c r="BC335" i="1" a="1"/>
  <c r="BC335" i="1" s="1"/>
  <c r="BF335" i="1" a="1"/>
  <c r="BF335" i="1" s="1"/>
  <c r="BF437" i="1" s="1"/>
  <c r="L164" i="7" s="1"/>
  <c r="BJ335" i="1" a="1"/>
  <c r="BJ335" i="1" s="1"/>
  <c r="BJ437" i="1" s="1"/>
  <c r="P164" i="7" s="1"/>
  <c r="BM335" i="1" a="1"/>
  <c r="BM335" i="1" s="1"/>
  <c r="BQ335" i="1" a="1"/>
  <c r="BQ335" i="1" s="1"/>
  <c r="BX335" i="1" a="1"/>
  <c r="BX335" i="1" s="1"/>
  <c r="BX437" i="1" s="1"/>
  <c r="AD164" i="7" s="1"/>
  <c r="CB335" i="1" a="1"/>
  <c r="CB335" i="1" s="1"/>
  <c r="CB437" i="1" s="1"/>
  <c r="AH164" i="7" s="1"/>
  <c r="CE335" i="1" a="1"/>
  <c r="CE335" i="1" s="1"/>
  <c r="CI335" i="1" a="1"/>
  <c r="CI335" i="1" s="1"/>
  <c r="CI437" i="1" s="1"/>
  <c r="AK164" i="7" s="1"/>
  <c r="AK64" i="7" s="1"/>
  <c r="BB336" i="1" a="1"/>
  <c r="BB336" i="1" s="1"/>
  <c r="BB438" i="1" s="1"/>
  <c r="H165" i="7" s="1"/>
  <c r="BF336" i="1" a="1"/>
  <c r="BF336" i="1" s="1"/>
  <c r="BF438" i="1" s="1"/>
  <c r="L165" i="7" s="1"/>
  <c r="BI336" i="1" a="1"/>
  <c r="BI336" i="1" s="1"/>
  <c r="BM336" i="1" a="1"/>
  <c r="BM336" i="1" s="1"/>
  <c r="BT336" i="1" a="1"/>
  <c r="BT336" i="1" s="1"/>
  <c r="BT438" i="1" s="1"/>
  <c r="Z165" i="7" s="1"/>
  <c r="BX336" i="1" a="1"/>
  <c r="BX336" i="1" s="1"/>
  <c r="BX438" i="1" s="1"/>
  <c r="AD165" i="7" s="1"/>
  <c r="CA336" i="1" a="1"/>
  <c r="CA336" i="1" s="1"/>
  <c r="CE336" i="1" a="1"/>
  <c r="CE336" i="1" s="1"/>
  <c r="CH336" i="1" a="1"/>
  <c r="CH336" i="1" s="1"/>
  <c r="CH438" i="1" s="1"/>
  <c r="AJ165" i="7" s="1"/>
  <c r="AJ65" i="7" s="1"/>
  <c r="BB337" i="1" a="1"/>
  <c r="BB337" i="1" s="1"/>
  <c r="BB439" i="1" s="1"/>
  <c r="H166" i="7" s="1"/>
  <c r="BE337" i="1" a="1"/>
  <c r="BE337" i="1" s="1"/>
  <c r="BI337" i="1" a="1"/>
  <c r="BI337" i="1" s="1"/>
  <c r="BP337" i="1" a="1"/>
  <c r="BP337" i="1" s="1"/>
  <c r="BP439" i="1" s="1"/>
  <c r="V166" i="7" s="1"/>
  <c r="BT337" i="1" a="1"/>
  <c r="BT337" i="1" s="1"/>
  <c r="BT439" i="1" s="1"/>
  <c r="Z166" i="7" s="1"/>
  <c r="BW337" i="1" a="1"/>
  <c r="BW337" i="1" s="1"/>
  <c r="CA337" i="1" a="1"/>
  <c r="CA337" i="1" s="1"/>
  <c r="CD337" i="1" a="1"/>
  <c r="CD337" i="1" s="1"/>
  <c r="CD439" i="1" s="1"/>
  <c r="CH337" i="1" a="1"/>
  <c r="CH337" i="1" s="1"/>
  <c r="CH439" i="1" s="1"/>
  <c r="AJ166" i="7" s="1"/>
  <c r="AJ66" i="7" s="1"/>
  <c r="BA338" i="1" a="1"/>
  <c r="BA338" i="1" s="1"/>
  <c r="BA440" i="1" s="1"/>
  <c r="G167" i="7" s="1"/>
  <c r="BE338" i="1" a="1"/>
  <c r="BE338" i="1" s="1"/>
  <c r="BL338" i="1" a="1"/>
  <c r="BL338" i="1" s="1"/>
  <c r="BL440" i="1" s="1"/>
  <c r="R167" i="7" s="1"/>
  <c r="BP338" i="1" a="1"/>
  <c r="BP338" i="1" s="1"/>
  <c r="BP440" i="1" s="1"/>
  <c r="V167" i="7" s="1"/>
  <c r="BS338" i="1" a="1"/>
  <c r="BS338" i="1" s="1"/>
  <c r="BW338" i="1" a="1"/>
  <c r="BW338" i="1" s="1"/>
  <c r="BZ338" i="1" a="1"/>
  <c r="BZ338" i="1" s="1"/>
  <c r="BZ440" i="1" s="1"/>
  <c r="AF167" i="7" s="1"/>
  <c r="CD338" i="1" a="1"/>
  <c r="CD338" i="1" s="1"/>
  <c r="CD440" i="1" s="1"/>
  <c r="CG338" i="1" a="1"/>
  <c r="CG338" i="1" s="1"/>
  <c r="BA339" i="1" a="1"/>
  <c r="BA339" i="1" s="1"/>
  <c r="BA441" i="1" s="1"/>
  <c r="G168" i="7" s="1"/>
  <c r="BH339" i="1" a="1"/>
  <c r="BH339" i="1" s="1"/>
  <c r="BH441" i="1" s="1"/>
  <c r="N168" i="7" s="1"/>
  <c r="BL339" i="1" a="1"/>
  <c r="BL339" i="1" s="1"/>
  <c r="BL441" i="1" s="1"/>
  <c r="R168" i="7" s="1"/>
  <c r="BO339" i="1" a="1"/>
  <c r="BO339" i="1" s="1"/>
  <c r="BS339" i="1" a="1"/>
  <c r="BS339" i="1" s="1"/>
  <c r="BV339" i="1" a="1"/>
  <c r="BV339" i="1" s="1"/>
  <c r="BV441" i="1" s="1"/>
  <c r="AB168" i="7" s="1"/>
  <c r="BZ339" i="1" a="1"/>
  <c r="BZ339" i="1" s="1"/>
  <c r="BZ441" i="1" s="1"/>
  <c r="AF168" i="7" s="1"/>
  <c r="CC339" i="1" a="1"/>
  <c r="CC339" i="1" s="1"/>
  <c r="CG339" i="1" a="1"/>
  <c r="CG339" i="1" s="1"/>
  <c r="BD340" i="1" a="1"/>
  <c r="BD340" i="1" s="1"/>
  <c r="BD442" i="1" s="1"/>
  <c r="J169" i="7" s="1"/>
  <c r="BH340" i="1" a="1"/>
  <c r="BH340" i="1" s="1"/>
  <c r="BH442" i="1" s="1"/>
  <c r="N169" i="7" s="1"/>
  <c r="BK340" i="1" a="1"/>
  <c r="BK340" i="1" s="1"/>
  <c r="BO340" i="1" a="1"/>
  <c r="BO340" i="1" s="1"/>
  <c r="BR340" i="1" a="1"/>
  <c r="BR340" i="1" s="1"/>
  <c r="BR442" i="1" s="1"/>
  <c r="X169" i="7" s="1"/>
  <c r="BV340" i="1" a="1"/>
  <c r="BV340" i="1" s="1"/>
  <c r="BY340" i="1" a="1"/>
  <c r="BY340" i="1" s="1"/>
  <c r="CC340" i="1" a="1"/>
  <c r="CC340" i="1" s="1"/>
  <c r="CJ340" i="1" a="1"/>
  <c r="CJ340" i="1" s="1"/>
  <c r="CJ442" i="1" s="1"/>
  <c r="AL169" i="7" s="1"/>
  <c r="AL69" i="7" s="1"/>
  <c r="BD341" i="1" a="1"/>
  <c r="BD341" i="1" s="1"/>
  <c r="BG341" i="1" a="1"/>
  <c r="BG341" i="1" s="1"/>
  <c r="BK341" i="1" a="1"/>
  <c r="BK341" i="1" s="1"/>
  <c r="BN341" i="1" a="1"/>
  <c r="BN341" i="1" s="1"/>
  <c r="BN443" i="1" s="1"/>
  <c r="T170" i="7" s="1"/>
  <c r="BR341" i="1" a="1"/>
  <c r="BR341" i="1" s="1"/>
  <c r="BR443" i="1" s="1"/>
  <c r="X170" i="7" s="1"/>
  <c r="BU341" i="1" a="1"/>
  <c r="BU341" i="1" s="1"/>
  <c r="BY341" i="1" a="1"/>
  <c r="BY341" i="1" s="1"/>
  <c r="CF341" i="1" a="1"/>
  <c r="CF341" i="1" s="1"/>
  <c r="CF443" i="1" s="1"/>
  <c r="CJ341" i="1" a="1"/>
  <c r="CJ341" i="1" s="1"/>
  <c r="CJ443" i="1" s="1"/>
  <c r="AL170" i="7" s="1"/>
  <c r="AL70" i="7" s="1"/>
  <c r="BC342" i="1" a="1"/>
  <c r="BC342" i="1" s="1"/>
  <c r="BG342" i="1" a="1"/>
  <c r="BG342" i="1" s="1"/>
  <c r="BJ342" i="1" a="1"/>
  <c r="BJ342" i="1" s="1"/>
  <c r="BJ444" i="1" s="1"/>
  <c r="P171" i="7" s="1"/>
  <c r="BN342" i="1" a="1"/>
  <c r="BN342" i="1" s="1"/>
  <c r="BN444" i="1" s="1"/>
  <c r="T171" i="7" s="1"/>
  <c r="BQ342" i="1" a="1"/>
  <c r="BQ342" i="1" s="1"/>
  <c r="BU342" i="1" a="1"/>
  <c r="BU342" i="1" s="1"/>
  <c r="CB342" i="1" a="1"/>
  <c r="CB342" i="1" s="1"/>
  <c r="CB444" i="1" s="1"/>
  <c r="AH171" i="7" s="1"/>
  <c r="CF342" i="1" a="1"/>
  <c r="CF342" i="1" s="1"/>
  <c r="CF444" i="1" s="1"/>
  <c r="CI342" i="1" a="1"/>
  <c r="CI342" i="1" s="1"/>
  <c r="CI444" i="1" s="1"/>
  <c r="AK171" i="7" s="1"/>
  <c r="AK71" i="7" s="1"/>
  <c r="BC343" i="1" a="1"/>
  <c r="BC343" i="1" s="1"/>
  <c r="BF343" i="1" a="1"/>
  <c r="BF343" i="1" s="1"/>
  <c r="BF445" i="1" s="1"/>
  <c r="L172" i="7" s="1"/>
  <c r="BJ343" i="1" a="1"/>
  <c r="BJ343" i="1" s="1"/>
  <c r="BM343" i="1" a="1"/>
  <c r="BM343" i="1" s="1"/>
  <c r="BQ343" i="1" a="1"/>
  <c r="BQ343" i="1" s="1"/>
  <c r="BX343" i="1" a="1"/>
  <c r="BX343" i="1" s="1"/>
  <c r="BX445" i="1" s="1"/>
  <c r="AD172" i="7" s="1"/>
  <c r="CB343" i="1" a="1"/>
  <c r="CB343" i="1" s="1"/>
  <c r="CB445" i="1" s="1"/>
  <c r="AH172" i="7" s="1"/>
  <c r="CE343" i="1" a="1"/>
  <c r="CE343" i="1" s="1"/>
  <c r="CI343" i="1" a="1"/>
  <c r="CI343" i="1" s="1"/>
  <c r="CI445" i="1" s="1"/>
  <c r="AK172" i="7" s="1"/>
  <c r="AK72" i="7" s="1"/>
  <c r="BB344" i="1" a="1"/>
  <c r="BB344" i="1" s="1"/>
  <c r="BB446" i="1" s="1"/>
  <c r="H173" i="7" s="1"/>
  <c r="BF344" i="1" a="1"/>
  <c r="BF344" i="1" s="1"/>
  <c r="BF446" i="1" s="1"/>
  <c r="L173" i="7" s="1"/>
  <c r="BI344" i="1" a="1"/>
  <c r="BI344" i="1" s="1"/>
  <c r="BM344" i="1" a="1"/>
  <c r="BM344" i="1" s="1"/>
  <c r="BT344" i="1" a="1"/>
  <c r="BT344" i="1" s="1"/>
  <c r="BT446" i="1" s="1"/>
  <c r="Z173" i="7" s="1"/>
  <c r="BX344" i="1" a="1"/>
  <c r="BX344" i="1" s="1"/>
  <c r="BX446" i="1" s="1"/>
  <c r="AD173" i="7" s="1"/>
  <c r="CA344" i="1" a="1"/>
  <c r="CA344" i="1" s="1"/>
  <c r="CE344" i="1" a="1"/>
  <c r="CE344" i="1" s="1"/>
  <c r="CH344" i="1" a="1"/>
  <c r="CH344" i="1" s="1"/>
  <c r="CH446" i="1" s="1"/>
  <c r="AJ173" i="7" s="1"/>
  <c r="AJ73" i="7" s="1"/>
  <c r="BB345" i="1" a="1"/>
  <c r="BB345" i="1" s="1"/>
  <c r="BB447" i="1" s="1"/>
  <c r="H174" i="7" s="1"/>
  <c r="BE345" i="1" a="1"/>
  <c r="BE345" i="1" s="1"/>
  <c r="BI345" i="1" a="1"/>
  <c r="BI345" i="1" s="1"/>
  <c r="BP345" i="1" a="1"/>
  <c r="BP345" i="1" s="1"/>
  <c r="BP447" i="1" s="1"/>
  <c r="V174" i="7" s="1"/>
  <c r="BT345" i="1" a="1"/>
  <c r="BT345" i="1" s="1"/>
  <c r="BT447" i="1" s="1"/>
  <c r="Z174" i="7" s="1"/>
  <c r="BW345" i="1" a="1"/>
  <c r="BW345" i="1" s="1"/>
  <c r="CA345" i="1" a="1"/>
  <c r="CA345" i="1" s="1"/>
  <c r="CD345" i="1" a="1"/>
  <c r="CD345" i="1" s="1"/>
  <c r="CD447" i="1" s="1"/>
  <c r="CE324" i="1" a="1"/>
  <c r="CE324" i="1" s="1"/>
  <c r="BH325" i="1" a="1"/>
  <c r="BH325" i="1" s="1"/>
  <c r="CH325" i="1" a="1"/>
  <c r="CH325" i="1" s="1"/>
  <c r="CH427" i="1" s="1"/>
  <c r="AJ154" i="7" s="1"/>
  <c r="AJ54" i="7" s="1"/>
  <c r="BJ326" i="1" a="1"/>
  <c r="BJ326" i="1" s="1"/>
  <c r="BW326" i="1" a="1"/>
  <c r="BW326" i="1" s="1"/>
  <c r="CJ326" i="1" a="1"/>
  <c r="CJ326" i="1" s="1"/>
  <c r="CJ428" i="1" s="1"/>
  <c r="AL155" i="7" s="1"/>
  <c r="AL55" i="7" s="1"/>
  <c r="BZ327" i="1" a="1"/>
  <c r="BZ327" i="1" s="1"/>
  <c r="BZ429" i="1" s="1"/>
  <c r="AF156" i="7" s="1"/>
  <c r="BB328" i="1" a="1"/>
  <c r="BB328" i="1" s="1"/>
  <c r="BB430" i="1" s="1"/>
  <c r="H157" i="7" s="1"/>
  <c r="BO328" i="1" a="1"/>
  <c r="BO328" i="1" s="1"/>
  <c r="CB328" i="1" a="1"/>
  <c r="CB328" i="1" s="1"/>
  <c r="CB430" i="1" s="1"/>
  <c r="AH157" i="7" s="1"/>
  <c r="BR329" i="1" a="1"/>
  <c r="BR329" i="1" s="1"/>
  <c r="BR431" i="1" s="1"/>
  <c r="X158" i="7" s="1"/>
  <c r="CD329" i="1" a="1"/>
  <c r="CD329" i="1" s="1"/>
  <c r="CD431" i="1" s="1"/>
  <c r="BG330" i="1" a="1"/>
  <c r="BG330" i="1" s="1"/>
  <c r="BT330" i="1" a="1"/>
  <c r="BT330" i="1" s="1"/>
  <c r="BT432" i="1" s="1"/>
  <c r="Z159" i="7" s="1"/>
  <c r="CD330" i="1" a="1"/>
  <c r="CD330" i="1" s="1"/>
  <c r="CD432" i="1" s="1"/>
  <c r="BA331" i="1" a="1"/>
  <c r="BA331" i="1" s="1"/>
  <c r="BA433" i="1" s="1"/>
  <c r="G160" i="7" s="1"/>
  <c r="BH331" i="1" a="1"/>
  <c r="BH331" i="1" s="1"/>
  <c r="BH433" i="1" s="1"/>
  <c r="N160" i="7" s="1"/>
  <c r="BO331" i="1" a="1"/>
  <c r="BO331" i="1" s="1"/>
  <c r="BT331" i="1" a="1"/>
  <c r="BT331" i="1" s="1"/>
  <c r="BT433" i="1" s="1"/>
  <c r="Z160" i="7" s="1"/>
  <c r="BW331" i="1" a="1"/>
  <c r="BW331" i="1" s="1"/>
  <c r="CA331" i="1" a="1"/>
  <c r="CA331" i="1" s="1"/>
  <c r="CD331" i="1" a="1"/>
  <c r="CD331" i="1" s="1"/>
  <c r="CD433" i="1" s="1"/>
  <c r="CH331" i="1" a="1"/>
  <c r="CH331" i="1" s="1"/>
  <c r="CH433" i="1" s="1"/>
  <c r="AJ160" i="7" s="1"/>
  <c r="AJ60" i="7" s="1"/>
  <c r="BA332" i="1" a="1"/>
  <c r="BA332" i="1" s="1"/>
  <c r="BA434" i="1" s="1"/>
  <c r="G161" i="7" s="1"/>
  <c r="BE332" i="1" a="1"/>
  <c r="BE332" i="1" s="1"/>
  <c r="BL332" i="1" a="1"/>
  <c r="BL332" i="1" s="1"/>
  <c r="BL434" i="1" s="1"/>
  <c r="R161" i="7" s="1"/>
  <c r="BP332" i="1" a="1"/>
  <c r="BP332" i="1" s="1"/>
  <c r="BP434" i="1" s="1"/>
  <c r="V161" i="7" s="1"/>
  <c r="BS332" i="1" a="1"/>
  <c r="BS332" i="1" s="1"/>
  <c r="BW332" i="1" a="1"/>
  <c r="BW332" i="1" s="1"/>
  <c r="BZ332" i="1" a="1"/>
  <c r="BZ332" i="1" s="1"/>
  <c r="BZ434" i="1" s="1"/>
  <c r="AF161" i="7" s="1"/>
  <c r="CD332" i="1" a="1"/>
  <c r="CD332" i="1" s="1"/>
  <c r="CD434" i="1" s="1"/>
  <c r="CG332" i="1" a="1"/>
  <c r="CG332" i="1" s="1"/>
  <c r="BA333" i="1" a="1"/>
  <c r="BA333" i="1" s="1"/>
  <c r="BA435" i="1" s="1"/>
  <c r="G162" i="7" s="1"/>
  <c r="BH333" i="1" a="1"/>
  <c r="BH333" i="1" s="1"/>
  <c r="BH435" i="1" s="1"/>
  <c r="N162" i="7" s="1"/>
  <c r="BL333" i="1" a="1"/>
  <c r="BL333" i="1" s="1"/>
  <c r="BL435" i="1" s="1"/>
  <c r="R162" i="7" s="1"/>
  <c r="BO333" i="1" a="1"/>
  <c r="BO333" i="1" s="1"/>
  <c r="BS333" i="1" a="1"/>
  <c r="BS333" i="1" s="1"/>
  <c r="BV333" i="1" a="1"/>
  <c r="BV333" i="1" s="1"/>
  <c r="BV435" i="1" s="1"/>
  <c r="AB162" i="7" s="1"/>
  <c r="BZ333" i="1" a="1"/>
  <c r="BZ333" i="1" s="1"/>
  <c r="BZ435" i="1" s="1"/>
  <c r="AF162" i="7" s="1"/>
  <c r="CC333" i="1" a="1"/>
  <c r="CC333" i="1" s="1"/>
  <c r="CG333" i="1" a="1"/>
  <c r="CG333" i="1" s="1"/>
  <c r="BD334" i="1" a="1"/>
  <c r="BD334" i="1" s="1"/>
  <c r="BD436" i="1" s="1"/>
  <c r="J163" i="7" s="1"/>
  <c r="BH334" i="1" a="1"/>
  <c r="BH334" i="1" s="1"/>
  <c r="BH436" i="1" s="1"/>
  <c r="N163" i="7" s="1"/>
  <c r="BK334" i="1" a="1"/>
  <c r="BK334" i="1" s="1"/>
  <c r="BO334" i="1" a="1"/>
  <c r="BO334" i="1" s="1"/>
  <c r="BR334" i="1" a="1"/>
  <c r="BR334" i="1" s="1"/>
  <c r="BV334" i="1" a="1"/>
  <c r="BV334" i="1" s="1"/>
  <c r="BV436" i="1" s="1"/>
  <c r="AB163" i="7" s="1"/>
  <c r="BY334" i="1" a="1"/>
  <c r="BY334" i="1" s="1"/>
  <c r="CC334" i="1" a="1"/>
  <c r="CC334" i="1" s="1"/>
  <c r="CJ334" i="1" a="1"/>
  <c r="CJ334" i="1" s="1"/>
  <c r="CJ436" i="1" s="1"/>
  <c r="AL163" i="7" s="1"/>
  <c r="AL63" i="7" s="1"/>
  <c r="BD335" i="1" a="1"/>
  <c r="BD335" i="1" s="1"/>
  <c r="BD437" i="1" s="1"/>
  <c r="J164" i="7" s="1"/>
  <c r="BG335" i="1" a="1"/>
  <c r="BG335" i="1" s="1"/>
  <c r="BK335" i="1" a="1"/>
  <c r="BK335" i="1" s="1"/>
  <c r="BN335" i="1" a="1"/>
  <c r="BN335" i="1" s="1"/>
  <c r="BN437" i="1" s="1"/>
  <c r="T164" i="7" s="1"/>
  <c r="BR335" i="1" a="1"/>
  <c r="BR335" i="1" s="1"/>
  <c r="BR437" i="1" s="1"/>
  <c r="X164" i="7" s="1"/>
  <c r="BU335" i="1" a="1"/>
  <c r="BU335" i="1" s="1"/>
  <c r="BY335" i="1" a="1"/>
  <c r="BY335" i="1" s="1"/>
  <c r="CF335" i="1" a="1"/>
  <c r="CF335" i="1" s="1"/>
  <c r="CF437" i="1" s="1"/>
  <c r="CJ335" i="1" a="1"/>
  <c r="CJ335" i="1" s="1"/>
  <c r="CJ437" i="1" s="1"/>
  <c r="AL164" i="7" s="1"/>
  <c r="AL64" i="7" s="1"/>
  <c r="BC336" i="1" a="1"/>
  <c r="BC336" i="1" s="1"/>
  <c r="BG336" i="1" a="1"/>
  <c r="BG336" i="1" s="1"/>
  <c r="BJ336" i="1" a="1"/>
  <c r="BJ336" i="1" s="1"/>
  <c r="BJ438" i="1" s="1"/>
  <c r="P165" i="7" s="1"/>
  <c r="BN336" i="1" a="1"/>
  <c r="BN336" i="1" s="1"/>
  <c r="BN438" i="1" s="1"/>
  <c r="T165" i="7" s="1"/>
  <c r="BQ336" i="1" a="1"/>
  <c r="BQ336" i="1" s="1"/>
  <c r="BU336" i="1" a="1"/>
  <c r="BU336" i="1" s="1"/>
  <c r="CB336" i="1" a="1"/>
  <c r="CB336" i="1" s="1"/>
  <c r="CB438" i="1" s="1"/>
  <c r="AH165" i="7" s="1"/>
  <c r="CF336" i="1" a="1"/>
  <c r="CF336" i="1" s="1"/>
  <c r="CF438" i="1" s="1"/>
  <c r="CI336" i="1" a="1"/>
  <c r="CI336" i="1" s="1"/>
  <c r="CI438" i="1" s="1"/>
  <c r="AK165" i="7" s="1"/>
  <c r="AK65" i="7" s="1"/>
  <c r="BC337" i="1" a="1"/>
  <c r="BC337" i="1" s="1"/>
  <c r="BF337" i="1" a="1"/>
  <c r="BF337" i="1" s="1"/>
  <c r="BF439" i="1" s="1"/>
  <c r="L166" i="7" s="1"/>
  <c r="BJ337" i="1" a="1"/>
  <c r="BJ337" i="1" s="1"/>
  <c r="BJ439" i="1" s="1"/>
  <c r="P166" i="7" s="1"/>
  <c r="BM337" i="1" a="1"/>
  <c r="BM337" i="1" s="1"/>
  <c r="BQ337" i="1" a="1"/>
  <c r="BQ337" i="1" s="1"/>
  <c r="BX337" i="1" a="1"/>
  <c r="BX337" i="1" s="1"/>
  <c r="BX439" i="1" s="1"/>
  <c r="AD166" i="7" s="1"/>
  <c r="CB337" i="1" a="1"/>
  <c r="CB337" i="1" s="1"/>
  <c r="CB439" i="1" s="1"/>
  <c r="AH166" i="7" s="1"/>
  <c r="CE337" i="1" a="1"/>
  <c r="CE337" i="1" s="1"/>
  <c r="CI337" i="1" a="1"/>
  <c r="CI337" i="1" s="1"/>
  <c r="CI439" i="1" s="1"/>
  <c r="AK166" i="7" s="1"/>
  <c r="AK66" i="7" s="1"/>
  <c r="BB338" i="1" a="1"/>
  <c r="BB338" i="1" s="1"/>
  <c r="BB440" i="1" s="1"/>
  <c r="H167" i="7" s="1"/>
  <c r="BF338" i="1" a="1"/>
  <c r="BF338" i="1" s="1"/>
  <c r="BF440" i="1" s="1"/>
  <c r="L167" i="7" s="1"/>
  <c r="BI338" i="1" a="1"/>
  <c r="BI338" i="1" s="1"/>
  <c r="BM338" i="1" a="1"/>
  <c r="BM338" i="1" s="1"/>
  <c r="BT338" i="1" a="1"/>
  <c r="BT338" i="1" s="1"/>
  <c r="BT440" i="1" s="1"/>
  <c r="Z167" i="7" s="1"/>
  <c r="BX338" i="1" a="1"/>
  <c r="BX338" i="1" s="1"/>
  <c r="BX440" i="1" s="1"/>
  <c r="AD167" i="7" s="1"/>
  <c r="CA338" i="1" a="1"/>
  <c r="CA338" i="1" s="1"/>
  <c r="CE338" i="1" a="1"/>
  <c r="CE338" i="1" s="1"/>
  <c r="CH338" i="1" a="1"/>
  <c r="CH338" i="1" s="1"/>
  <c r="CH440" i="1" s="1"/>
  <c r="AJ167" i="7" s="1"/>
  <c r="AJ67" i="7" s="1"/>
  <c r="BB339" i="1" a="1"/>
  <c r="BB339" i="1" s="1"/>
  <c r="BB441" i="1" s="1"/>
  <c r="H168" i="7" s="1"/>
  <c r="BE339" i="1" a="1"/>
  <c r="BE339" i="1" s="1"/>
  <c r="BI339" i="1" a="1"/>
  <c r="BI339" i="1" s="1"/>
  <c r="BP339" i="1" a="1"/>
  <c r="BP339" i="1" s="1"/>
  <c r="BP441" i="1" s="1"/>
  <c r="V168" i="7" s="1"/>
  <c r="BT339" i="1" a="1"/>
  <c r="BT339" i="1" s="1"/>
  <c r="BT441" i="1" s="1"/>
  <c r="Z168" i="7" s="1"/>
  <c r="BW339" i="1" a="1"/>
  <c r="BW339" i="1" s="1"/>
  <c r="CA339" i="1" a="1"/>
  <c r="CA339" i="1" s="1"/>
  <c r="CD339" i="1" a="1"/>
  <c r="CD339" i="1" s="1"/>
  <c r="CD441" i="1" s="1"/>
  <c r="CH339" i="1" a="1"/>
  <c r="CH339" i="1" s="1"/>
  <c r="CH441" i="1" s="1"/>
  <c r="AJ168" i="7" s="1"/>
  <c r="AJ68" i="7" s="1"/>
  <c r="BA340" i="1" a="1"/>
  <c r="BA340" i="1" s="1"/>
  <c r="BA442" i="1" s="1"/>
  <c r="G169" i="7" s="1"/>
  <c r="BE340" i="1" a="1"/>
  <c r="BE340" i="1" s="1"/>
  <c r="BL340" i="1" a="1"/>
  <c r="BL340" i="1" s="1"/>
  <c r="BP340" i="1" a="1"/>
  <c r="BP340" i="1" s="1"/>
  <c r="BP442" i="1" s="1"/>
  <c r="V169" i="7" s="1"/>
  <c r="BS340" i="1" a="1"/>
  <c r="BS340" i="1" s="1"/>
  <c r="BW340" i="1" a="1"/>
  <c r="BW340" i="1" s="1"/>
  <c r="BZ340" i="1" a="1"/>
  <c r="BZ340" i="1" s="1"/>
  <c r="CD340" i="1" a="1"/>
  <c r="CD340" i="1" s="1"/>
  <c r="CD442" i="1" s="1"/>
  <c r="CG340" i="1" a="1"/>
  <c r="CG340" i="1" s="1"/>
  <c r="BA341" i="1" a="1"/>
  <c r="BA341" i="1" s="1"/>
  <c r="BA443" i="1" s="1"/>
  <c r="G170" i="7" s="1"/>
  <c r="BH341" i="1" a="1"/>
  <c r="BH341" i="1" s="1"/>
  <c r="BH443" i="1" s="1"/>
  <c r="N170" i="7" s="1"/>
  <c r="BL341" i="1" a="1"/>
  <c r="BL341" i="1" s="1"/>
  <c r="BL443" i="1" s="1"/>
  <c r="R170" i="7" s="1"/>
  <c r="BO341" i="1" a="1"/>
  <c r="BO341" i="1" s="1"/>
  <c r="BS341" i="1" a="1"/>
  <c r="BS341" i="1" s="1"/>
  <c r="BV341" i="1" a="1"/>
  <c r="BV341" i="1" s="1"/>
  <c r="BV443" i="1" s="1"/>
  <c r="AB170" i="7" s="1"/>
  <c r="BZ341" i="1" a="1"/>
  <c r="BZ341" i="1" s="1"/>
  <c r="BZ443" i="1" s="1"/>
  <c r="AF170" i="7" s="1"/>
  <c r="CC341" i="1" a="1"/>
  <c r="CC341" i="1" s="1"/>
  <c r="CG341" i="1" a="1"/>
  <c r="CG341" i="1" s="1"/>
  <c r="BD342" i="1" a="1"/>
  <c r="BD342" i="1" s="1"/>
  <c r="BH342" i="1" a="1"/>
  <c r="BH342" i="1" s="1"/>
  <c r="BH444" i="1" s="1"/>
  <c r="N171" i="7" s="1"/>
  <c r="BK342" i="1" a="1"/>
  <c r="BK342" i="1" s="1"/>
  <c r="BO342" i="1" a="1"/>
  <c r="BO342" i="1" s="1"/>
  <c r="BR342" i="1" a="1"/>
  <c r="BR342" i="1" s="1"/>
  <c r="BR444" i="1" s="1"/>
  <c r="X171" i="7" s="1"/>
  <c r="BV342" i="1" a="1"/>
  <c r="BV342" i="1" s="1"/>
  <c r="BV444" i="1" s="1"/>
  <c r="AB171" i="7" s="1"/>
  <c r="BY342" i="1" a="1"/>
  <c r="BY342" i="1" s="1"/>
  <c r="CC342" i="1" a="1"/>
  <c r="CC342" i="1" s="1"/>
  <c r="CJ342" i="1" a="1"/>
  <c r="CJ342" i="1" s="1"/>
  <c r="CJ444" i="1" s="1"/>
  <c r="AL171" i="7" s="1"/>
  <c r="AL71" i="7" s="1"/>
  <c r="BD343" i="1" a="1"/>
  <c r="BD343" i="1" s="1"/>
  <c r="BD445" i="1" s="1"/>
  <c r="J172" i="7" s="1"/>
  <c r="BG343" i="1" a="1"/>
  <c r="BG343" i="1" s="1"/>
  <c r="BK343" i="1" a="1"/>
  <c r="BK343" i="1" s="1"/>
  <c r="BN343" i="1" a="1"/>
  <c r="BN343" i="1" s="1"/>
  <c r="BN445" i="1" s="1"/>
  <c r="T172" i="7" s="1"/>
  <c r="BR343" i="1" a="1"/>
  <c r="BR343" i="1" s="1"/>
  <c r="BR445" i="1" s="1"/>
  <c r="X172" i="7" s="1"/>
  <c r="BU343" i="1" a="1"/>
  <c r="BU343" i="1" s="1"/>
  <c r="BY343" i="1" a="1"/>
  <c r="BY343" i="1" s="1"/>
  <c r="CF343" i="1" a="1"/>
  <c r="CF343" i="1" s="1"/>
  <c r="CF445" i="1" s="1"/>
  <c r="CJ343" i="1" a="1"/>
  <c r="CJ343" i="1" s="1"/>
  <c r="CJ445" i="1" s="1"/>
  <c r="AL172" i="7" s="1"/>
  <c r="AL72" i="7" s="1"/>
  <c r="BC344" i="1" a="1"/>
  <c r="BC344" i="1" s="1"/>
  <c r="BG344" i="1" a="1"/>
  <c r="BG344" i="1" s="1"/>
  <c r="BJ344" i="1" a="1"/>
  <c r="BJ344" i="1" s="1"/>
  <c r="BJ446" i="1" s="1"/>
  <c r="P173" i="7" s="1"/>
  <c r="BN344" i="1" a="1"/>
  <c r="BN344" i="1" s="1"/>
  <c r="BN446" i="1" s="1"/>
  <c r="T173" i="7" s="1"/>
  <c r="BQ344" i="1" a="1"/>
  <c r="BQ344" i="1" s="1"/>
  <c r="BU344" i="1" a="1"/>
  <c r="BU344" i="1" s="1"/>
  <c r="CB344" i="1" a="1"/>
  <c r="CB344" i="1" s="1"/>
  <c r="CB446" i="1" s="1"/>
  <c r="AH173" i="7" s="1"/>
  <c r="CF344" i="1" a="1"/>
  <c r="CF344" i="1" s="1"/>
  <c r="CF446" i="1" s="1"/>
  <c r="CI344" i="1" a="1"/>
  <c r="CI344" i="1" s="1"/>
  <c r="CI446" i="1" s="1"/>
  <c r="AK173" i="7" s="1"/>
  <c r="AK73" i="7" s="1"/>
  <c r="BC345" i="1" a="1"/>
  <c r="BC345" i="1" s="1"/>
  <c r="BF345" i="1" a="1"/>
  <c r="BF345" i="1" s="1"/>
  <c r="BF447" i="1" s="1"/>
  <c r="L174" i="7" s="1"/>
  <c r="BJ345" i="1" a="1"/>
  <c r="BJ345" i="1" s="1"/>
  <c r="BJ447" i="1" s="1"/>
  <c r="P174" i="7" s="1"/>
  <c r="BM345" i="1" a="1"/>
  <c r="BM345" i="1" s="1"/>
  <c r="BQ345" i="1" a="1"/>
  <c r="BQ345" i="1" s="1"/>
  <c r="BX345" i="1" a="1"/>
  <c r="BX345" i="1" s="1"/>
  <c r="BX447" i="1" s="1"/>
  <c r="AD174" i="7" s="1"/>
  <c r="CH345" i="1" a="1"/>
  <c r="CH345" i="1" s="1"/>
  <c r="CH447" i="1" s="1"/>
  <c r="AJ174" i="7" s="1"/>
  <c r="AJ74" i="7" s="1"/>
  <c r="BE346" i="1" a="1"/>
  <c r="BE346" i="1" s="1"/>
  <c r="BE448" i="1" s="1"/>
  <c r="K175" i="7" s="1"/>
  <c r="BL346" i="1" a="1"/>
  <c r="BL346" i="1" s="1"/>
  <c r="BP346" i="1" a="1"/>
  <c r="BP346" i="1" s="1"/>
  <c r="BP448" i="1" s="1"/>
  <c r="V175" i="7" s="1"/>
  <c r="BS346" i="1" a="1"/>
  <c r="BS346" i="1" s="1"/>
  <c r="BW346" i="1" a="1"/>
  <c r="BW346" i="1" s="1"/>
  <c r="BZ346" i="1" a="1"/>
  <c r="BZ346" i="1" s="1"/>
  <c r="BZ448" i="1" s="1"/>
  <c r="AF175" i="7" s="1"/>
  <c r="CD346" i="1" a="1"/>
  <c r="CD346" i="1" s="1"/>
  <c r="CD448" i="1" s="1"/>
  <c r="CG346" i="1" a="1"/>
  <c r="CG346" i="1" s="1"/>
  <c r="BA347" i="1" a="1"/>
  <c r="BA347" i="1" s="1"/>
  <c r="BA449" i="1" s="1"/>
  <c r="G176" i="7" s="1"/>
  <c r="BH347" i="1" a="1"/>
  <c r="BH347" i="1" s="1"/>
  <c r="BL347" i="1" a="1"/>
  <c r="BL347" i="1" s="1"/>
  <c r="BL449" i="1" s="1"/>
  <c r="R176" i="7" s="1"/>
  <c r="BO347" i="1" a="1"/>
  <c r="BO347" i="1" s="1"/>
  <c r="BS347" i="1" a="1"/>
  <c r="BS347" i="1" s="1"/>
  <c r="BV347" i="1" a="1"/>
  <c r="BV347" i="1" s="1"/>
  <c r="BZ347" i="1" a="1"/>
  <c r="BZ347" i="1" s="1"/>
  <c r="BZ449" i="1" s="1"/>
  <c r="AF176" i="7" s="1"/>
  <c r="CC347" i="1" a="1"/>
  <c r="CC347" i="1" s="1"/>
  <c r="CG347" i="1" a="1"/>
  <c r="CG347" i="1" s="1"/>
  <c r="BD348" i="1" a="1"/>
  <c r="BD348" i="1" s="1"/>
  <c r="BD450" i="1" s="1"/>
  <c r="J177" i="7" s="1"/>
  <c r="BH348" i="1" a="1"/>
  <c r="BH348" i="1" s="1"/>
  <c r="BH450" i="1" s="1"/>
  <c r="N177" i="7" s="1"/>
  <c r="BK348" i="1" a="1"/>
  <c r="BK348" i="1" s="1"/>
  <c r="BO348" i="1" a="1"/>
  <c r="BO348" i="1" s="1"/>
  <c r="BR348" i="1" a="1"/>
  <c r="BR348" i="1" s="1"/>
  <c r="BR450" i="1" s="1"/>
  <c r="X177" i="7" s="1"/>
  <c r="BV348" i="1" a="1"/>
  <c r="BV348" i="1" s="1"/>
  <c r="BV450" i="1" s="1"/>
  <c r="AB177" i="7" s="1"/>
  <c r="BY348" i="1" a="1"/>
  <c r="BY348" i="1" s="1"/>
  <c r="CC348" i="1" a="1"/>
  <c r="CC348" i="1" s="1"/>
  <c r="CJ348" i="1" a="1"/>
  <c r="CJ348" i="1" s="1"/>
  <c r="CJ450" i="1" s="1"/>
  <c r="AL177" i="7" s="1"/>
  <c r="AL77" i="7" s="1"/>
  <c r="BD349" i="1" a="1"/>
  <c r="BD349" i="1" s="1"/>
  <c r="BD451" i="1" s="1"/>
  <c r="J178" i="7" s="1"/>
  <c r="BG349" i="1" a="1"/>
  <c r="BG349" i="1" s="1"/>
  <c r="BK349" i="1" a="1"/>
  <c r="BK349" i="1" s="1"/>
  <c r="BN349" i="1" a="1"/>
  <c r="BN349" i="1" s="1"/>
  <c r="BN451" i="1" s="1"/>
  <c r="T178" i="7" s="1"/>
  <c r="BR349" i="1" a="1"/>
  <c r="BR349" i="1" s="1"/>
  <c r="BU349" i="1" a="1"/>
  <c r="BU349" i="1" s="1"/>
  <c r="BY349" i="1" a="1"/>
  <c r="BY349" i="1" s="1"/>
  <c r="CF349" i="1" a="1"/>
  <c r="CF349" i="1" s="1"/>
  <c r="CJ349" i="1" a="1"/>
  <c r="CJ349" i="1" s="1"/>
  <c r="CJ451" i="1" s="1"/>
  <c r="AL178" i="7" s="1"/>
  <c r="AL78" i="7" s="1"/>
  <c r="BC350" i="1" a="1"/>
  <c r="BC350" i="1" s="1"/>
  <c r="BG350" i="1" a="1"/>
  <c r="BG350" i="1" s="1"/>
  <c r="BJ350" i="1" a="1"/>
  <c r="BJ350" i="1" s="1"/>
  <c r="BJ452" i="1" s="1"/>
  <c r="P179" i="7" s="1"/>
  <c r="BN350" i="1" a="1"/>
  <c r="BN350" i="1" s="1"/>
  <c r="BN452" i="1" s="1"/>
  <c r="T179" i="7" s="1"/>
  <c r="BQ350" i="1" a="1"/>
  <c r="BQ350" i="1" s="1"/>
  <c r="BU350" i="1" a="1"/>
  <c r="BU350" i="1" s="1"/>
  <c r="CB350" i="1" a="1"/>
  <c r="CB350" i="1" s="1"/>
  <c r="CF350" i="1" a="1"/>
  <c r="CF350" i="1" s="1"/>
  <c r="CF452" i="1" s="1"/>
  <c r="CI350" i="1" a="1"/>
  <c r="CI350" i="1" s="1"/>
  <c r="CI452" i="1" s="1"/>
  <c r="AK179" i="7" s="1"/>
  <c r="AK79" i="7" s="1"/>
  <c r="BC351" i="1" a="1"/>
  <c r="BC351" i="1" s="1"/>
  <c r="BF351" i="1" a="1"/>
  <c r="BF351" i="1" s="1"/>
  <c r="BF453" i="1" s="1"/>
  <c r="L180" i="7" s="1"/>
  <c r="BJ351" i="1" a="1"/>
  <c r="BJ351" i="1" s="1"/>
  <c r="BM351" i="1" a="1"/>
  <c r="BM351" i="1" s="1"/>
  <c r="BQ351" i="1" a="1"/>
  <c r="BQ351" i="1" s="1"/>
  <c r="BX351" i="1" a="1"/>
  <c r="BX351" i="1" s="1"/>
  <c r="BX453" i="1" s="1"/>
  <c r="AD180" i="7" s="1"/>
  <c r="CB351" i="1" a="1"/>
  <c r="CB351" i="1" s="1"/>
  <c r="CB453" i="1" s="1"/>
  <c r="AH180" i="7" s="1"/>
  <c r="CE351" i="1" a="1"/>
  <c r="CE351" i="1" s="1"/>
  <c r="CI351" i="1" a="1"/>
  <c r="CI351" i="1" s="1"/>
  <c r="CI453" i="1" s="1"/>
  <c r="AK180" i="7" s="1"/>
  <c r="AK80" i="7" s="1"/>
  <c r="BB352" i="1" a="1"/>
  <c r="BB352" i="1" s="1"/>
  <c r="BB454" i="1" s="1"/>
  <c r="H181" i="7" s="1"/>
  <c r="BF352" i="1" a="1"/>
  <c r="BF352" i="1" s="1"/>
  <c r="BI352" i="1" a="1"/>
  <c r="BI352" i="1" s="1"/>
  <c r="BM352" i="1" a="1"/>
  <c r="BM352" i="1" s="1"/>
  <c r="BT352" i="1" a="1"/>
  <c r="BT352" i="1" s="1"/>
  <c r="BT454" i="1" s="1"/>
  <c r="Z181" i="7" s="1"/>
  <c r="BX352" i="1" a="1"/>
  <c r="BX352" i="1" s="1"/>
  <c r="BX454" i="1" s="1"/>
  <c r="AD181" i="7" s="1"/>
  <c r="CA352" i="1" a="1"/>
  <c r="CA352" i="1" s="1"/>
  <c r="CE352" i="1" a="1"/>
  <c r="CE352" i="1" s="1"/>
  <c r="CH352" i="1" a="1"/>
  <c r="CH352" i="1" s="1"/>
  <c r="CH454" i="1" s="1"/>
  <c r="AJ181" i="7" s="1"/>
  <c r="AJ81" i="7" s="1"/>
  <c r="BB353" i="1" a="1"/>
  <c r="BB353" i="1" s="1"/>
  <c r="BB455" i="1" s="1"/>
  <c r="H182" i="7" s="1"/>
  <c r="BE353" i="1" a="1"/>
  <c r="BE353" i="1" s="1"/>
  <c r="BI353" i="1" a="1"/>
  <c r="BI353" i="1" s="1"/>
  <c r="BP353" i="1" a="1"/>
  <c r="BP353" i="1" s="1"/>
  <c r="BT353" i="1" a="1"/>
  <c r="BT353" i="1" s="1"/>
  <c r="BT455" i="1" s="1"/>
  <c r="Z182" i="7" s="1"/>
  <c r="BW353" i="1" a="1"/>
  <c r="BW353" i="1" s="1"/>
  <c r="CA353" i="1" a="1"/>
  <c r="CA353" i="1" s="1"/>
  <c r="CD353" i="1" a="1"/>
  <c r="CD353" i="1" s="1"/>
  <c r="CD455" i="1" s="1"/>
  <c r="CH353" i="1" a="1"/>
  <c r="CH353" i="1" s="1"/>
  <c r="CH455" i="1" s="1"/>
  <c r="AJ182" i="7" s="1"/>
  <c r="AJ82" i="7" s="1"/>
  <c r="BA354" i="1" a="1"/>
  <c r="BA354" i="1" s="1"/>
  <c r="BA456" i="1" s="1"/>
  <c r="G183" i="7" s="1"/>
  <c r="BE354" i="1" a="1"/>
  <c r="BE354" i="1" s="1"/>
  <c r="BL354" i="1" a="1"/>
  <c r="BL354" i="1" s="1"/>
  <c r="BL456" i="1" s="1"/>
  <c r="R183" i="7" s="1"/>
  <c r="BP354" i="1" a="1"/>
  <c r="BP354" i="1" s="1"/>
  <c r="BP456" i="1" s="1"/>
  <c r="V183" i="7" s="1"/>
  <c r="BS354" i="1" a="1"/>
  <c r="BS354" i="1" s="1"/>
  <c r="BW354" i="1" a="1"/>
  <c r="BW354" i="1" s="1"/>
  <c r="BZ354" i="1" a="1"/>
  <c r="BZ354" i="1" s="1"/>
  <c r="CD354" i="1" a="1"/>
  <c r="CD354" i="1" s="1"/>
  <c r="CD456" i="1" s="1"/>
  <c r="CG354" i="1" a="1"/>
  <c r="CG354" i="1" s="1"/>
  <c r="BA355" i="1" a="1"/>
  <c r="BA355" i="1" s="1"/>
  <c r="BA457" i="1" s="1"/>
  <c r="G184" i="7" s="1"/>
  <c r="BH355" i="1" a="1"/>
  <c r="BH355" i="1" s="1"/>
  <c r="BL355" i="1" a="1"/>
  <c r="BL355" i="1" s="1"/>
  <c r="BO355" i="1" a="1"/>
  <c r="BO355" i="1" s="1"/>
  <c r="BS355" i="1" a="1"/>
  <c r="BS355" i="1" s="1"/>
  <c r="BV355" i="1" a="1"/>
  <c r="BV355" i="1" s="1"/>
  <c r="BV457" i="1" s="1"/>
  <c r="AB184" i="7" s="1"/>
  <c r="BZ355" i="1" a="1"/>
  <c r="BZ355" i="1" s="1"/>
  <c r="CC355" i="1" a="1"/>
  <c r="CC355" i="1" s="1"/>
  <c r="CG355" i="1" a="1"/>
  <c r="CG355" i="1" s="1"/>
  <c r="BD356" i="1" a="1"/>
  <c r="BD356" i="1" s="1"/>
  <c r="BD458" i="1" s="1"/>
  <c r="J185" i="7" s="1"/>
  <c r="BH356" i="1" a="1"/>
  <c r="BH356" i="1" s="1"/>
  <c r="BH458" i="1" s="1"/>
  <c r="N185" i="7" s="1"/>
  <c r="BK356" i="1" a="1"/>
  <c r="BK356" i="1" s="1"/>
  <c r="BO356" i="1" a="1"/>
  <c r="BO356" i="1" s="1"/>
  <c r="BR356" i="1" a="1"/>
  <c r="BR356" i="1" s="1"/>
  <c r="BR458" i="1" s="1"/>
  <c r="X185" i="7" s="1"/>
  <c r="BV356" i="1" a="1"/>
  <c r="BV356" i="1" s="1"/>
  <c r="BV458" i="1" s="1"/>
  <c r="AB185" i="7" s="1"/>
  <c r="BY356" i="1" a="1"/>
  <c r="BY356" i="1" s="1"/>
  <c r="CC356" i="1" a="1"/>
  <c r="CC356" i="1" s="1"/>
  <c r="CJ356" i="1" a="1"/>
  <c r="CJ356" i="1" s="1"/>
  <c r="CJ458" i="1" s="1"/>
  <c r="AL185" i="7" s="1"/>
  <c r="AL85" i="7" s="1"/>
  <c r="BD357" i="1" a="1"/>
  <c r="BD357" i="1" s="1"/>
  <c r="BD459" i="1" s="1"/>
  <c r="J186" i="7" s="1"/>
  <c r="BG357" i="1" a="1"/>
  <c r="BG357" i="1" s="1"/>
  <c r="BK357" i="1" a="1"/>
  <c r="BK357" i="1" s="1"/>
  <c r="BN357" i="1" a="1"/>
  <c r="BN357" i="1" s="1"/>
  <c r="BN459" i="1" s="1"/>
  <c r="T186" i="7" s="1"/>
  <c r="BT357" i="1" a="1"/>
  <c r="BT357" i="1" s="1"/>
  <c r="BT459" i="1" s="1"/>
  <c r="Z186" i="7" s="1"/>
  <c r="BW357" i="1" a="1"/>
  <c r="BW357" i="1" s="1"/>
  <c r="BZ357" i="1" a="1"/>
  <c r="BZ357" i="1" s="1"/>
  <c r="BZ459" i="1" s="1"/>
  <c r="AF186" i="7" s="1"/>
  <c r="CD357" i="1" a="1"/>
  <c r="CD357" i="1" s="1"/>
  <c r="CD459" i="1" s="1"/>
  <c r="CH357" i="1" a="1"/>
  <c r="CH357" i="1" s="1"/>
  <c r="CH459" i="1" s="1"/>
  <c r="AJ186" i="7" s="1"/>
  <c r="AJ86" i="7" s="1"/>
  <c r="BB358" i="1" a="1"/>
  <c r="BB358" i="1" s="1"/>
  <c r="BB460" i="1" s="1"/>
  <c r="H187" i="7" s="1"/>
  <c r="BF358" i="1" a="1"/>
  <c r="BF358" i="1" s="1"/>
  <c r="BF460" i="1" s="1"/>
  <c r="L187" i="7" s="1"/>
  <c r="BJ358" i="1" a="1"/>
  <c r="BJ358" i="1" s="1"/>
  <c r="BJ460" i="1" s="1"/>
  <c r="P187" i="7" s="1"/>
  <c r="BN358" i="1" a="1"/>
  <c r="BN358" i="1" s="1"/>
  <c r="BN460" i="1" s="1"/>
  <c r="T187" i="7" s="1"/>
  <c r="BR358" i="1" a="1"/>
  <c r="BR358" i="1" s="1"/>
  <c r="BR460" i="1" s="1"/>
  <c r="X187" i="7" s="1"/>
  <c r="BV358" i="1" a="1"/>
  <c r="BV358" i="1" s="1"/>
  <c r="BZ358" i="1" a="1"/>
  <c r="BZ358" i="1" s="1"/>
  <c r="BZ460" i="1" s="1"/>
  <c r="AF187" i="7" s="1"/>
  <c r="CD358" i="1" a="1"/>
  <c r="CD358" i="1" s="1"/>
  <c r="CD460" i="1" s="1"/>
  <c r="CH358" i="1" a="1"/>
  <c r="CH358" i="1" s="1"/>
  <c r="CH460" i="1" s="1"/>
  <c r="AJ187" i="7" s="1"/>
  <c r="AJ87" i="7" s="1"/>
  <c r="BB359" i="1" a="1"/>
  <c r="BB359" i="1" s="1"/>
  <c r="BF359" i="1" a="1"/>
  <c r="BF359" i="1" s="1"/>
  <c r="BF461" i="1" s="1"/>
  <c r="L188" i="7" s="1"/>
  <c r="BJ359" i="1" a="1"/>
  <c r="BJ359" i="1" s="1"/>
  <c r="BJ461" i="1" s="1"/>
  <c r="P188" i="7" s="1"/>
  <c r="BN359" i="1" a="1"/>
  <c r="BN359" i="1" s="1"/>
  <c r="BN461" i="1" s="1"/>
  <c r="T188" i="7" s="1"/>
  <c r="BR359" i="1" a="1"/>
  <c r="BR359" i="1" s="1"/>
  <c r="BV359" i="1" a="1"/>
  <c r="BV359" i="1" s="1"/>
  <c r="BV461" i="1" s="1"/>
  <c r="AB188" i="7" s="1"/>
  <c r="BZ359" i="1" a="1"/>
  <c r="BZ359" i="1" s="1"/>
  <c r="BZ461" i="1" s="1"/>
  <c r="AF188" i="7" s="1"/>
  <c r="CD359" i="1" a="1"/>
  <c r="CD359" i="1" s="1"/>
  <c r="CD461" i="1" s="1"/>
  <c r="CH359" i="1" a="1"/>
  <c r="CH359" i="1" s="1"/>
  <c r="CH461" i="1" s="1"/>
  <c r="AJ188" i="7" s="1"/>
  <c r="AJ88" i="7" s="1"/>
  <c r="BB360" i="1" a="1"/>
  <c r="BB360" i="1" s="1"/>
  <c r="BF360" i="1" a="1"/>
  <c r="BF360" i="1" s="1"/>
  <c r="BF462" i="1" s="1"/>
  <c r="L189" i="7" s="1"/>
  <c r="BJ360" i="1" a="1"/>
  <c r="BJ360" i="1" s="1"/>
  <c r="BN360" i="1" a="1"/>
  <c r="BN360" i="1" s="1"/>
  <c r="BN462" i="1" s="1"/>
  <c r="T189" i="7" s="1"/>
  <c r="BR360" i="1" a="1"/>
  <c r="BR360" i="1" s="1"/>
  <c r="BR462" i="1" s="1"/>
  <c r="X189" i="7" s="1"/>
  <c r="BV360" i="1" a="1"/>
  <c r="BV360" i="1" s="1"/>
  <c r="BV462" i="1" s="1"/>
  <c r="AB189" i="7" s="1"/>
  <c r="BZ360" i="1" a="1"/>
  <c r="BZ360" i="1" s="1"/>
  <c r="BZ462" i="1" s="1"/>
  <c r="AF189" i="7" s="1"/>
  <c r="CD360" i="1" a="1"/>
  <c r="CD360" i="1" s="1"/>
  <c r="CD462" i="1" s="1"/>
  <c r="CH360" i="1" a="1"/>
  <c r="CH360" i="1" s="1"/>
  <c r="CH462" i="1" s="1"/>
  <c r="AJ189" i="7" s="1"/>
  <c r="AJ89" i="7" s="1"/>
  <c r="BB361" i="1" a="1"/>
  <c r="BB361" i="1" s="1"/>
  <c r="BB463" i="1" s="1"/>
  <c r="H190" i="7" s="1"/>
  <c r="BF361" i="1" a="1"/>
  <c r="BF361" i="1" s="1"/>
  <c r="BF463" i="1" s="1"/>
  <c r="L190" i="7" s="1"/>
  <c r="BJ361" i="1" a="1"/>
  <c r="BJ361" i="1" s="1"/>
  <c r="BN361" i="1" a="1"/>
  <c r="BN361" i="1" s="1"/>
  <c r="BN463" i="1" s="1"/>
  <c r="T190" i="7" s="1"/>
  <c r="BR361" i="1" a="1"/>
  <c r="BR361" i="1" s="1"/>
  <c r="BV361" i="1" a="1"/>
  <c r="BV361" i="1" s="1"/>
  <c r="BV463" i="1" s="1"/>
  <c r="AB190" i="7" s="1"/>
  <c r="BZ361" i="1" a="1"/>
  <c r="BZ361" i="1" s="1"/>
  <c r="CD361" i="1" a="1"/>
  <c r="CD361" i="1" s="1"/>
  <c r="CH361" i="1" a="1"/>
  <c r="CH361" i="1" s="1"/>
  <c r="CH463" i="1" s="1"/>
  <c r="AJ190" i="7" s="1"/>
  <c r="AJ90" i="7" s="1"/>
  <c r="BB362" i="1" a="1"/>
  <c r="BB362" i="1" s="1"/>
  <c r="BB464" i="1" s="1"/>
  <c r="H191" i="7" s="1"/>
  <c r="BF362" i="1" a="1"/>
  <c r="BF362" i="1" s="1"/>
  <c r="BF464" i="1" s="1"/>
  <c r="L191" i="7" s="1"/>
  <c r="BJ362" i="1" a="1"/>
  <c r="BJ362" i="1" s="1"/>
  <c r="BN362" i="1" a="1"/>
  <c r="BN362" i="1" s="1"/>
  <c r="BQ362" i="1" a="1"/>
  <c r="BQ362" i="1" s="1"/>
  <c r="BT362" i="1" a="1"/>
  <c r="BT362" i="1" s="1"/>
  <c r="CA362" i="1" a="1"/>
  <c r="CA362" i="1" s="1"/>
  <c r="CD362" i="1" a="1"/>
  <c r="CD362" i="1" s="1"/>
  <c r="CD464" i="1" s="1"/>
  <c r="CH362" i="1" a="1"/>
  <c r="CH362" i="1" s="1"/>
  <c r="CH464" i="1" s="1"/>
  <c r="AJ191" i="7" s="1"/>
  <c r="AJ91" i="7" s="1"/>
  <c r="BA363" i="1" a="1"/>
  <c r="BA363" i="1" s="1"/>
  <c r="BA465" i="1" s="1"/>
  <c r="G192" i="7" s="1"/>
  <c r="BD363" i="1" a="1"/>
  <c r="BD363" i="1" s="1"/>
  <c r="BK363" i="1" a="1"/>
  <c r="BK363" i="1" s="1"/>
  <c r="CI345" i="1" a="1"/>
  <c r="CI345" i="1" s="1"/>
  <c r="CI447" i="1" s="1"/>
  <c r="AK174" i="7" s="1"/>
  <c r="AK74" i="7" s="1"/>
  <c r="BF346" i="1" a="1"/>
  <c r="BF346" i="1" s="1"/>
  <c r="BF448" i="1" s="1"/>
  <c r="L175" i="7" s="1"/>
  <c r="BI346" i="1" a="1"/>
  <c r="BI346" i="1" s="1"/>
  <c r="BM346" i="1" a="1"/>
  <c r="BM346" i="1" s="1"/>
  <c r="BT346" i="1" a="1"/>
  <c r="BT346" i="1" s="1"/>
  <c r="BT448" i="1" s="1"/>
  <c r="Z175" i="7" s="1"/>
  <c r="BX346" i="1" a="1"/>
  <c r="BX346" i="1" s="1"/>
  <c r="CA346" i="1" a="1"/>
  <c r="CA346" i="1" s="1"/>
  <c r="CE346" i="1" a="1"/>
  <c r="CE346" i="1" s="1"/>
  <c r="CH346" i="1" a="1"/>
  <c r="CH346" i="1" s="1"/>
  <c r="CH448" i="1" s="1"/>
  <c r="AJ175" i="7" s="1"/>
  <c r="AJ75" i="7" s="1"/>
  <c r="BB347" i="1" a="1"/>
  <c r="BB347" i="1" s="1"/>
  <c r="BE347" i="1" a="1"/>
  <c r="BE347" i="1" s="1"/>
  <c r="BI347" i="1" a="1"/>
  <c r="BI347" i="1" s="1"/>
  <c r="BP347" i="1" a="1"/>
  <c r="BP347" i="1" s="1"/>
  <c r="BP449" i="1" s="1"/>
  <c r="V176" i="7" s="1"/>
  <c r="BT347" i="1" a="1"/>
  <c r="BT347" i="1" s="1"/>
  <c r="BW347" i="1" a="1"/>
  <c r="BW347" i="1" s="1"/>
  <c r="CA347" i="1" a="1"/>
  <c r="CA347" i="1" s="1"/>
  <c r="CD347" i="1" a="1"/>
  <c r="CD347" i="1" s="1"/>
  <c r="CD449" i="1" s="1"/>
  <c r="CH347" i="1" a="1"/>
  <c r="CH347" i="1" s="1"/>
  <c r="CH449" i="1" s="1"/>
  <c r="AJ176" i="7" s="1"/>
  <c r="AJ76" i="7" s="1"/>
  <c r="BA348" i="1" a="1"/>
  <c r="BA348" i="1" s="1"/>
  <c r="BA450" i="1" s="1"/>
  <c r="G177" i="7" s="1"/>
  <c r="BE348" i="1" a="1"/>
  <c r="BE348" i="1" s="1"/>
  <c r="BL348" i="1" a="1"/>
  <c r="BL348" i="1" s="1"/>
  <c r="BL450" i="1" s="1"/>
  <c r="R177" i="7" s="1"/>
  <c r="BP348" i="1" a="1"/>
  <c r="BP348" i="1" s="1"/>
  <c r="BP450" i="1" s="1"/>
  <c r="V177" i="7" s="1"/>
  <c r="BS348" i="1" a="1"/>
  <c r="BS348" i="1" s="1"/>
  <c r="BW348" i="1" a="1"/>
  <c r="BW348" i="1" s="1"/>
  <c r="BZ348" i="1" a="1"/>
  <c r="BZ348" i="1" s="1"/>
  <c r="BZ450" i="1" s="1"/>
  <c r="AF177" i="7" s="1"/>
  <c r="CD348" i="1" a="1"/>
  <c r="CD348" i="1" s="1"/>
  <c r="CG348" i="1" a="1"/>
  <c r="CG348" i="1" s="1"/>
  <c r="BA349" i="1" a="1"/>
  <c r="BA349" i="1" s="1"/>
  <c r="BA451" i="1" s="1"/>
  <c r="G178" i="7" s="1"/>
  <c r="BH349" i="1" a="1"/>
  <c r="BH349" i="1" s="1"/>
  <c r="BH451" i="1" s="1"/>
  <c r="N178" i="7" s="1"/>
  <c r="BL349" i="1" a="1"/>
  <c r="BL349" i="1" s="1"/>
  <c r="BL451" i="1" s="1"/>
  <c r="R178" i="7" s="1"/>
  <c r="BO349" i="1" a="1"/>
  <c r="BO349" i="1" s="1"/>
  <c r="BS349" i="1" a="1"/>
  <c r="BS349" i="1" s="1"/>
  <c r="BV349" i="1" a="1"/>
  <c r="BV349" i="1" s="1"/>
  <c r="BV451" i="1" s="1"/>
  <c r="AB178" i="7" s="1"/>
  <c r="BZ349" i="1" a="1"/>
  <c r="BZ349" i="1" s="1"/>
  <c r="CC349" i="1" a="1"/>
  <c r="CC349" i="1" s="1"/>
  <c r="CG349" i="1" a="1"/>
  <c r="CG349" i="1" s="1"/>
  <c r="BD350" i="1" a="1"/>
  <c r="BD350" i="1" s="1"/>
  <c r="BD452" i="1" s="1"/>
  <c r="J179" i="7" s="1"/>
  <c r="BH350" i="1" a="1"/>
  <c r="BH350" i="1" s="1"/>
  <c r="BH452" i="1" s="1"/>
  <c r="N179" i="7" s="1"/>
  <c r="BK350" i="1" a="1"/>
  <c r="BK350" i="1" s="1"/>
  <c r="BO350" i="1" a="1"/>
  <c r="BO350" i="1" s="1"/>
  <c r="BR350" i="1" a="1"/>
  <c r="BR350" i="1" s="1"/>
  <c r="BR452" i="1" s="1"/>
  <c r="X179" i="7" s="1"/>
  <c r="BV350" i="1" a="1"/>
  <c r="BV350" i="1" s="1"/>
  <c r="BV452" i="1" s="1"/>
  <c r="AB179" i="7" s="1"/>
  <c r="BY350" i="1" a="1"/>
  <c r="BY350" i="1" s="1"/>
  <c r="CC350" i="1" a="1"/>
  <c r="CC350" i="1" s="1"/>
  <c r="CJ350" i="1" a="1"/>
  <c r="CJ350" i="1" s="1"/>
  <c r="CJ452" i="1" s="1"/>
  <c r="AL179" i="7" s="1"/>
  <c r="AL79" i="7" s="1"/>
  <c r="BD351" i="1" a="1"/>
  <c r="BD351" i="1" s="1"/>
  <c r="BD453" i="1" s="1"/>
  <c r="J180" i="7" s="1"/>
  <c r="BG351" i="1" a="1"/>
  <c r="BG351" i="1" s="1"/>
  <c r="BK351" i="1" a="1"/>
  <c r="BK351" i="1" s="1"/>
  <c r="BN351" i="1" a="1"/>
  <c r="BN351" i="1" s="1"/>
  <c r="BN453" i="1" s="1"/>
  <c r="T180" i="7" s="1"/>
  <c r="BR351" i="1" a="1"/>
  <c r="BR351" i="1" s="1"/>
  <c r="BU351" i="1" a="1"/>
  <c r="BU351" i="1" s="1"/>
  <c r="BY351" i="1" a="1"/>
  <c r="BY351" i="1" s="1"/>
  <c r="CF351" i="1" a="1"/>
  <c r="CF351" i="1" s="1"/>
  <c r="CF453" i="1" s="1"/>
  <c r="CJ351" i="1" a="1"/>
  <c r="CJ351" i="1" s="1"/>
  <c r="CJ453" i="1" s="1"/>
  <c r="AL180" i="7" s="1"/>
  <c r="AL80" i="7" s="1"/>
  <c r="BC352" i="1" a="1"/>
  <c r="BC352" i="1" s="1"/>
  <c r="BG352" i="1" a="1"/>
  <c r="BG352" i="1" s="1"/>
  <c r="BJ352" i="1" a="1"/>
  <c r="BJ352" i="1" s="1"/>
  <c r="BJ454" i="1" s="1"/>
  <c r="P181" i="7" s="1"/>
  <c r="BN352" i="1" a="1"/>
  <c r="BN352" i="1" s="1"/>
  <c r="BQ352" i="1" a="1"/>
  <c r="BQ352" i="1" s="1"/>
  <c r="BU352" i="1" a="1"/>
  <c r="BU352" i="1" s="1"/>
  <c r="CB352" i="1" a="1"/>
  <c r="CB352" i="1" s="1"/>
  <c r="CB454" i="1" s="1"/>
  <c r="AH181" i="7" s="1"/>
  <c r="CF352" i="1" a="1"/>
  <c r="CF352" i="1" s="1"/>
  <c r="CF454" i="1" s="1"/>
  <c r="CI352" i="1" a="1"/>
  <c r="CI352" i="1" s="1"/>
  <c r="CI454" i="1" s="1"/>
  <c r="AK181" i="7" s="1"/>
  <c r="AK81" i="7" s="1"/>
  <c r="BC353" i="1" a="1"/>
  <c r="BC353" i="1" s="1"/>
  <c r="BF353" i="1" a="1"/>
  <c r="BF353" i="1" s="1"/>
  <c r="BF455" i="1" s="1"/>
  <c r="L182" i="7" s="1"/>
  <c r="BJ353" i="1" a="1"/>
  <c r="BJ353" i="1" s="1"/>
  <c r="BJ455" i="1" s="1"/>
  <c r="P182" i="7" s="1"/>
  <c r="BM353" i="1" a="1"/>
  <c r="BM353" i="1" s="1"/>
  <c r="BQ353" i="1" a="1"/>
  <c r="BQ353" i="1" s="1"/>
  <c r="BX353" i="1" a="1"/>
  <c r="BX353" i="1" s="1"/>
  <c r="CB353" i="1" a="1"/>
  <c r="CB353" i="1" s="1"/>
  <c r="CE353" i="1" a="1"/>
  <c r="CE353" i="1" s="1"/>
  <c r="CI353" i="1" a="1"/>
  <c r="CI353" i="1" s="1"/>
  <c r="CI455" i="1" s="1"/>
  <c r="AK182" i="7" s="1"/>
  <c r="AK82" i="7" s="1"/>
  <c r="BB354" i="1" a="1"/>
  <c r="BB354" i="1" s="1"/>
  <c r="BB456" i="1" s="1"/>
  <c r="H183" i="7" s="1"/>
  <c r="BF354" i="1" a="1"/>
  <c r="BF354" i="1" s="1"/>
  <c r="BI354" i="1" a="1"/>
  <c r="BI354" i="1" s="1"/>
  <c r="BM354" i="1" a="1"/>
  <c r="BM354" i="1" s="1"/>
  <c r="BT354" i="1" a="1"/>
  <c r="BT354" i="1" s="1"/>
  <c r="BT456" i="1" s="1"/>
  <c r="Z183" i="7" s="1"/>
  <c r="BX354" i="1" a="1"/>
  <c r="BX354" i="1" s="1"/>
  <c r="BX456" i="1" s="1"/>
  <c r="AD183" i="7" s="1"/>
  <c r="CA354" i="1" a="1"/>
  <c r="CA354" i="1" s="1"/>
  <c r="CE354" i="1" a="1"/>
  <c r="CE354" i="1" s="1"/>
  <c r="CH354" i="1" a="1"/>
  <c r="CH354" i="1" s="1"/>
  <c r="CH456" i="1" s="1"/>
  <c r="AJ183" i="7" s="1"/>
  <c r="AJ83" i="7" s="1"/>
  <c r="BB355" i="1" a="1"/>
  <c r="BB355" i="1" s="1"/>
  <c r="BB457" i="1" s="1"/>
  <c r="H184" i="7" s="1"/>
  <c r="BE355" i="1" a="1"/>
  <c r="BE355" i="1" s="1"/>
  <c r="BI355" i="1" a="1"/>
  <c r="BI355" i="1" s="1"/>
  <c r="BP355" i="1" a="1"/>
  <c r="BP355" i="1" s="1"/>
  <c r="BP457" i="1" s="1"/>
  <c r="V184" i="7" s="1"/>
  <c r="BT355" i="1" a="1"/>
  <c r="BT355" i="1" s="1"/>
  <c r="BT457" i="1" s="1"/>
  <c r="Z184" i="7" s="1"/>
  <c r="BW355" i="1" a="1"/>
  <c r="BW355" i="1" s="1"/>
  <c r="CA355" i="1" a="1"/>
  <c r="CA355" i="1" s="1"/>
  <c r="CD355" i="1" a="1"/>
  <c r="CD355" i="1" s="1"/>
  <c r="CD457" i="1" s="1"/>
  <c r="CH355" i="1" a="1"/>
  <c r="CH355" i="1" s="1"/>
  <c r="CH457" i="1" s="1"/>
  <c r="AJ184" i="7" s="1"/>
  <c r="AJ84" i="7" s="1"/>
  <c r="BA356" i="1" a="1"/>
  <c r="BA356" i="1" s="1"/>
  <c r="BA458" i="1" s="1"/>
  <c r="G185" i="7" s="1"/>
  <c r="BE356" i="1" a="1"/>
  <c r="BE356" i="1" s="1"/>
  <c r="BL356" i="1" a="1"/>
  <c r="BL356" i="1" s="1"/>
  <c r="BL458" i="1" s="1"/>
  <c r="R185" i="7" s="1"/>
  <c r="BP356" i="1" a="1"/>
  <c r="BP356" i="1" s="1"/>
  <c r="BP458" i="1" s="1"/>
  <c r="V185" i="7" s="1"/>
  <c r="BS356" i="1" a="1"/>
  <c r="BS356" i="1" s="1"/>
  <c r="BW356" i="1" a="1"/>
  <c r="BW356" i="1" s="1"/>
  <c r="BZ356" i="1" a="1"/>
  <c r="BZ356" i="1" s="1"/>
  <c r="BZ458" i="1" s="1"/>
  <c r="AF185" i="7" s="1"/>
  <c r="CD356" i="1" a="1"/>
  <c r="CD356" i="1" s="1"/>
  <c r="CD458" i="1" s="1"/>
  <c r="CG356" i="1" a="1"/>
  <c r="CG356" i="1" s="1"/>
  <c r="BA357" i="1" a="1"/>
  <c r="BA357" i="1" s="1"/>
  <c r="BA459" i="1" s="1"/>
  <c r="G186" i="7" s="1"/>
  <c r="BH357" i="1" a="1"/>
  <c r="BH357" i="1" s="1"/>
  <c r="BH459" i="1" s="1"/>
  <c r="N186" i="7" s="1"/>
  <c r="BL357" i="1" a="1"/>
  <c r="BL357" i="1" s="1"/>
  <c r="BO357" i="1" a="1"/>
  <c r="BO357" i="1" s="1"/>
  <c r="BR357" i="1" a="1"/>
  <c r="BR357" i="1" s="1"/>
  <c r="BR459" i="1" s="1"/>
  <c r="X186" i="7" s="1"/>
  <c r="BU357" i="1" a="1"/>
  <c r="BU357" i="1" s="1"/>
  <c r="CA357" i="1" a="1"/>
  <c r="CA357" i="1" s="1"/>
  <c r="CE357" i="1" a="1"/>
  <c r="CE357" i="1" s="1"/>
  <c r="CI357" i="1" a="1"/>
  <c r="CI357" i="1" s="1"/>
  <c r="CI459" i="1" s="1"/>
  <c r="AK186" i="7" s="1"/>
  <c r="AK86" i="7" s="1"/>
  <c r="BC358" i="1" a="1"/>
  <c r="BC358" i="1" s="1"/>
  <c r="BG358" i="1" a="1"/>
  <c r="BG358" i="1" s="1"/>
  <c r="BK358" i="1" a="1"/>
  <c r="BK358" i="1" s="1"/>
  <c r="BO358" i="1" a="1"/>
  <c r="BO358" i="1" s="1"/>
  <c r="BS358" i="1" a="1"/>
  <c r="BS358" i="1" s="1"/>
  <c r="BW358" i="1" a="1"/>
  <c r="BW358" i="1" s="1"/>
  <c r="CA358" i="1" a="1"/>
  <c r="CA358" i="1" s="1"/>
  <c r="CE358" i="1" a="1"/>
  <c r="CE358" i="1" s="1"/>
  <c r="CI358" i="1" a="1"/>
  <c r="CI358" i="1" s="1"/>
  <c r="CI460" i="1" s="1"/>
  <c r="AK187" i="7" s="1"/>
  <c r="AK87" i="7" s="1"/>
  <c r="BC359" i="1" a="1"/>
  <c r="BC359" i="1" s="1"/>
  <c r="BG359" i="1" a="1"/>
  <c r="BG359" i="1" s="1"/>
  <c r="BK359" i="1" a="1"/>
  <c r="BK359" i="1" s="1"/>
  <c r="BO359" i="1" a="1"/>
  <c r="BO359" i="1" s="1"/>
  <c r="BS359" i="1" a="1"/>
  <c r="BS359" i="1" s="1"/>
  <c r="BW359" i="1" a="1"/>
  <c r="BW359" i="1" s="1"/>
  <c r="CA359" i="1" a="1"/>
  <c r="CA359" i="1" s="1"/>
  <c r="CE359" i="1" a="1"/>
  <c r="CE359" i="1" s="1"/>
  <c r="CI359" i="1" a="1"/>
  <c r="CI359" i="1" s="1"/>
  <c r="CI461" i="1" s="1"/>
  <c r="AK188" i="7" s="1"/>
  <c r="AK88" i="7" s="1"/>
  <c r="BC360" i="1" a="1"/>
  <c r="BC360" i="1" s="1"/>
  <c r="BG360" i="1" a="1"/>
  <c r="BG360" i="1" s="1"/>
  <c r="BK360" i="1" a="1"/>
  <c r="BK360" i="1" s="1"/>
  <c r="BO360" i="1" a="1"/>
  <c r="BO360" i="1" s="1"/>
  <c r="BS360" i="1" a="1"/>
  <c r="BS360" i="1" s="1"/>
  <c r="BW360" i="1" a="1"/>
  <c r="BW360" i="1" s="1"/>
  <c r="CA360" i="1" a="1"/>
  <c r="CA360" i="1" s="1"/>
  <c r="CE360" i="1" a="1"/>
  <c r="CE360" i="1" s="1"/>
  <c r="CI360" i="1" a="1"/>
  <c r="CI360" i="1" s="1"/>
  <c r="CI462" i="1" s="1"/>
  <c r="AK189" i="7" s="1"/>
  <c r="AK89" i="7" s="1"/>
  <c r="BC361" i="1" a="1"/>
  <c r="BC361" i="1" s="1"/>
  <c r="BG361" i="1" a="1"/>
  <c r="BG361" i="1" s="1"/>
  <c r="BK361" i="1" a="1"/>
  <c r="BK361" i="1" s="1"/>
  <c r="CB345" i="1" a="1"/>
  <c r="CB345" i="1" s="1"/>
  <c r="CB447" i="1" s="1"/>
  <c r="AH174" i="7" s="1"/>
  <c r="BA346" i="1" a="1"/>
  <c r="BA346" i="1" s="1"/>
  <c r="BA448" i="1" s="1"/>
  <c r="G175" i="7" s="1"/>
  <c r="BG346" i="1" a="1"/>
  <c r="BG346" i="1" s="1"/>
  <c r="BJ346" i="1" a="1"/>
  <c r="BJ346" i="1" s="1"/>
  <c r="BN346" i="1" a="1"/>
  <c r="BN346" i="1" s="1"/>
  <c r="BN448" i="1" s="1"/>
  <c r="T175" i="7" s="1"/>
  <c r="BQ346" i="1" a="1"/>
  <c r="BQ346" i="1" s="1"/>
  <c r="BQ448" i="1" s="1"/>
  <c r="W175" i="7" s="1"/>
  <c r="BU346" i="1" a="1"/>
  <c r="BU346" i="1" s="1"/>
  <c r="CB346" i="1" a="1"/>
  <c r="CB346" i="1" s="1"/>
  <c r="CB448" i="1" s="1"/>
  <c r="AH175" i="7" s="1"/>
  <c r="CF346" i="1" a="1"/>
  <c r="CF346" i="1" s="1"/>
  <c r="CF448" i="1" s="1"/>
  <c r="CI346" i="1" a="1"/>
  <c r="CI346" i="1" s="1"/>
  <c r="CI448" i="1" s="1"/>
  <c r="AK175" i="7" s="1"/>
  <c r="AK75" i="7" s="1"/>
  <c r="BC347" i="1" a="1"/>
  <c r="BC347" i="1" s="1"/>
  <c r="BF347" i="1" a="1"/>
  <c r="BF347" i="1" s="1"/>
  <c r="BF449" i="1" s="1"/>
  <c r="L176" i="7" s="1"/>
  <c r="BJ347" i="1" a="1"/>
  <c r="BJ347" i="1" s="1"/>
  <c r="BJ449" i="1" s="1"/>
  <c r="P176" i="7" s="1"/>
  <c r="BM347" i="1" a="1"/>
  <c r="BM347" i="1" s="1"/>
  <c r="BQ347" i="1" a="1"/>
  <c r="BQ347" i="1" s="1"/>
  <c r="BX347" i="1" a="1"/>
  <c r="BX347" i="1" s="1"/>
  <c r="CB347" i="1" a="1"/>
  <c r="CB347" i="1" s="1"/>
  <c r="CE347" i="1" a="1"/>
  <c r="CE347" i="1" s="1"/>
  <c r="CI347" i="1" a="1"/>
  <c r="CI347" i="1" s="1"/>
  <c r="CI449" i="1" s="1"/>
  <c r="AK176" i="7" s="1"/>
  <c r="AK76" i="7" s="1"/>
  <c r="BB348" i="1" a="1"/>
  <c r="BB348" i="1" s="1"/>
  <c r="BB450" i="1" s="1"/>
  <c r="H177" i="7" s="1"/>
  <c r="BF348" i="1" a="1"/>
  <c r="BF348" i="1" s="1"/>
  <c r="BI348" i="1" a="1"/>
  <c r="BI348" i="1" s="1"/>
  <c r="BM348" i="1" a="1"/>
  <c r="BM348" i="1" s="1"/>
  <c r="BT348" i="1" a="1"/>
  <c r="BT348" i="1" s="1"/>
  <c r="BT450" i="1" s="1"/>
  <c r="Z177" i="7" s="1"/>
  <c r="BX348" i="1" a="1"/>
  <c r="BX348" i="1" s="1"/>
  <c r="CA348" i="1" a="1"/>
  <c r="CA348" i="1" s="1"/>
  <c r="CE348" i="1" a="1"/>
  <c r="CE348" i="1" s="1"/>
  <c r="CH348" i="1" a="1"/>
  <c r="CH348" i="1" s="1"/>
  <c r="CH450" i="1" s="1"/>
  <c r="AJ177" i="7" s="1"/>
  <c r="AJ77" i="7" s="1"/>
  <c r="BB349" i="1" a="1"/>
  <c r="BB349" i="1" s="1"/>
  <c r="BB451" i="1" s="1"/>
  <c r="H178" i="7" s="1"/>
  <c r="BE349" i="1" a="1"/>
  <c r="BE349" i="1" s="1"/>
  <c r="BE451" i="1" s="1"/>
  <c r="K178" i="7" s="1"/>
  <c r="BI349" i="1" a="1"/>
  <c r="BI349" i="1" s="1"/>
  <c r="BP349" i="1" a="1"/>
  <c r="BP349" i="1" s="1"/>
  <c r="BP451" i="1" s="1"/>
  <c r="V178" i="7" s="1"/>
  <c r="BT349" i="1" a="1"/>
  <c r="BT349" i="1" s="1"/>
  <c r="BT451" i="1" s="1"/>
  <c r="Z178" i="7" s="1"/>
  <c r="BW349" i="1" a="1"/>
  <c r="BW349" i="1" s="1"/>
  <c r="CA349" i="1" a="1"/>
  <c r="CA349" i="1" s="1"/>
  <c r="CD349" i="1" a="1"/>
  <c r="CD349" i="1" s="1"/>
  <c r="CD451" i="1" s="1"/>
  <c r="CH349" i="1" a="1"/>
  <c r="CH349" i="1" s="1"/>
  <c r="CH451" i="1" s="1"/>
  <c r="AJ178" i="7" s="1"/>
  <c r="AJ78" i="7" s="1"/>
  <c r="BA350" i="1" a="1"/>
  <c r="BA350" i="1" s="1"/>
  <c r="BA452" i="1" s="1"/>
  <c r="G179" i="7" s="1"/>
  <c r="BE350" i="1" a="1"/>
  <c r="BE350" i="1" s="1"/>
  <c r="BL350" i="1" a="1"/>
  <c r="BL350" i="1" s="1"/>
  <c r="BP350" i="1" a="1"/>
  <c r="BP350" i="1" s="1"/>
  <c r="BS350" i="1" a="1"/>
  <c r="BS350" i="1" s="1"/>
  <c r="BW350" i="1" a="1"/>
  <c r="BW350" i="1" s="1"/>
  <c r="BZ350" i="1" a="1"/>
  <c r="BZ350" i="1" s="1"/>
  <c r="BZ452" i="1" s="1"/>
  <c r="AF179" i="7" s="1"/>
  <c r="CD350" i="1" a="1"/>
  <c r="CD350" i="1" s="1"/>
  <c r="CD452" i="1" s="1"/>
  <c r="CG350" i="1" a="1"/>
  <c r="CG350" i="1" s="1"/>
  <c r="CG452" i="1" s="1"/>
  <c r="BA351" i="1" a="1"/>
  <c r="BA351" i="1" s="1"/>
  <c r="BA453" i="1" s="1"/>
  <c r="G180" i="7" s="1"/>
  <c r="BH351" i="1" a="1"/>
  <c r="BH351" i="1" s="1"/>
  <c r="BL351" i="1" a="1"/>
  <c r="BL351" i="1" s="1"/>
  <c r="BO351" i="1" a="1"/>
  <c r="BO351" i="1" s="1"/>
  <c r="BS351" i="1" a="1"/>
  <c r="BS351" i="1" s="1"/>
  <c r="BV351" i="1" a="1"/>
  <c r="BV351" i="1" s="1"/>
  <c r="BZ351" i="1" a="1"/>
  <c r="BZ351" i="1" s="1"/>
  <c r="CC351" i="1" a="1"/>
  <c r="CC351" i="1" s="1"/>
  <c r="CG351" i="1" a="1"/>
  <c r="CG351" i="1" s="1"/>
  <c r="BD352" i="1" a="1"/>
  <c r="BD352" i="1" s="1"/>
  <c r="BH352" i="1" a="1"/>
  <c r="BH352" i="1" s="1"/>
  <c r="BH454" i="1" s="1"/>
  <c r="N181" i="7" s="1"/>
  <c r="BK352" i="1" a="1"/>
  <c r="BK352" i="1" s="1"/>
  <c r="BO352" i="1" a="1"/>
  <c r="BO352" i="1" s="1"/>
  <c r="BR352" i="1" a="1"/>
  <c r="BR352" i="1" s="1"/>
  <c r="BR454" i="1" s="1"/>
  <c r="X181" i="7" s="1"/>
  <c r="BV352" i="1" a="1"/>
  <c r="BV352" i="1" s="1"/>
  <c r="BY352" i="1" a="1"/>
  <c r="BY352" i="1" s="1"/>
  <c r="BY454" i="1" s="1"/>
  <c r="AE181" i="7" s="1"/>
  <c r="CC352" i="1" a="1"/>
  <c r="CC352" i="1" s="1"/>
  <c r="CJ352" i="1" a="1"/>
  <c r="CJ352" i="1" s="1"/>
  <c r="CJ454" i="1" s="1"/>
  <c r="AL181" i="7" s="1"/>
  <c r="AL81" i="7" s="1"/>
  <c r="BD353" i="1" a="1"/>
  <c r="BD353" i="1" s="1"/>
  <c r="BG353" i="1" a="1"/>
  <c r="BG353" i="1" s="1"/>
  <c r="BK353" i="1" a="1"/>
  <c r="BK353" i="1" s="1"/>
  <c r="BN353" i="1" a="1"/>
  <c r="BN353" i="1" s="1"/>
  <c r="BN455" i="1" s="1"/>
  <c r="T182" i="7" s="1"/>
  <c r="BR353" i="1" a="1"/>
  <c r="BR353" i="1" s="1"/>
  <c r="BR455" i="1" s="1"/>
  <c r="X182" i="7" s="1"/>
  <c r="BU353" i="1" a="1"/>
  <c r="BU353" i="1" s="1"/>
  <c r="BY353" i="1" a="1"/>
  <c r="BY353" i="1" s="1"/>
  <c r="CF353" i="1" a="1"/>
  <c r="CF353" i="1" s="1"/>
  <c r="CJ353" i="1" a="1"/>
  <c r="CJ353" i="1" s="1"/>
  <c r="CJ455" i="1" s="1"/>
  <c r="AL182" i="7" s="1"/>
  <c r="AL82" i="7" s="1"/>
  <c r="BC354" i="1" a="1"/>
  <c r="BC354" i="1" s="1"/>
  <c r="BG354" i="1" a="1"/>
  <c r="BG354" i="1" s="1"/>
  <c r="BJ354" i="1" a="1"/>
  <c r="BJ354" i="1" s="1"/>
  <c r="BN354" i="1" a="1"/>
  <c r="BN354" i="1" s="1"/>
  <c r="BN456" i="1" s="1"/>
  <c r="T183" i="7" s="1"/>
  <c r="BQ354" i="1" a="1"/>
  <c r="BQ354" i="1" s="1"/>
  <c r="BU354" i="1" a="1"/>
  <c r="BU354" i="1" s="1"/>
  <c r="CB354" i="1" a="1"/>
  <c r="CB354" i="1" s="1"/>
  <c r="CB456" i="1" s="1"/>
  <c r="AH183" i="7" s="1"/>
  <c r="CF354" i="1" a="1"/>
  <c r="CF354" i="1" s="1"/>
  <c r="CI354" i="1" a="1"/>
  <c r="CI354" i="1" s="1"/>
  <c r="CI456" i="1" s="1"/>
  <c r="AK183" i="7" s="1"/>
  <c r="AK83" i="7" s="1"/>
  <c r="BC355" i="1" a="1"/>
  <c r="BC355" i="1" s="1"/>
  <c r="BF355" i="1" a="1"/>
  <c r="BF355" i="1" s="1"/>
  <c r="BF457" i="1" s="1"/>
  <c r="L184" i="7" s="1"/>
  <c r="BJ355" i="1" a="1"/>
  <c r="BJ355" i="1" s="1"/>
  <c r="BM355" i="1" a="1"/>
  <c r="BM355" i="1" s="1"/>
  <c r="BQ355" i="1" a="1"/>
  <c r="BQ355" i="1" s="1"/>
  <c r="BX355" i="1" a="1"/>
  <c r="BX355" i="1" s="1"/>
  <c r="CB355" i="1" a="1"/>
  <c r="CB355" i="1" s="1"/>
  <c r="CE355" i="1" a="1"/>
  <c r="CE355" i="1" s="1"/>
  <c r="CI355" i="1" a="1"/>
  <c r="CI355" i="1" s="1"/>
  <c r="CI457" i="1" s="1"/>
  <c r="AK184" i="7" s="1"/>
  <c r="AK84" i="7" s="1"/>
  <c r="BB356" i="1" a="1"/>
  <c r="BB356" i="1" s="1"/>
  <c r="BB458" i="1" s="1"/>
  <c r="H185" i="7" s="1"/>
  <c r="BF356" i="1" a="1"/>
  <c r="BF356" i="1" s="1"/>
  <c r="BI356" i="1" a="1"/>
  <c r="BI356" i="1" s="1"/>
  <c r="BM356" i="1" a="1"/>
  <c r="BM356" i="1" s="1"/>
  <c r="BT356" i="1" a="1"/>
  <c r="BT356" i="1" s="1"/>
  <c r="BT458" i="1" s="1"/>
  <c r="Z185" i="7" s="1"/>
  <c r="BX356" i="1" a="1"/>
  <c r="BX356" i="1" s="1"/>
  <c r="CA356" i="1" a="1"/>
  <c r="CA356" i="1" s="1"/>
  <c r="CE356" i="1" a="1"/>
  <c r="CE356" i="1" s="1"/>
  <c r="CH356" i="1" a="1"/>
  <c r="CH356" i="1" s="1"/>
  <c r="CH458" i="1" s="1"/>
  <c r="AJ185" i="7" s="1"/>
  <c r="AJ85" i="7" s="1"/>
  <c r="BB357" i="1" a="1"/>
  <c r="BB357" i="1" s="1"/>
  <c r="BE357" i="1" a="1"/>
  <c r="BE357" i="1" s="1"/>
  <c r="BI357" i="1" a="1"/>
  <c r="BI357" i="1" s="1"/>
  <c r="BP357" i="1" a="1"/>
  <c r="BP357" i="1" s="1"/>
  <c r="BS357" i="1" a="1"/>
  <c r="BS357" i="1" s="1"/>
  <c r="BX357" i="1" a="1"/>
  <c r="BX357" i="1" s="1"/>
  <c r="BX459" i="1" s="1"/>
  <c r="AD186" i="7" s="1"/>
  <c r="CB357" i="1" a="1"/>
  <c r="CB357" i="1" s="1"/>
  <c r="CB459" i="1" s="1"/>
  <c r="AH186" i="7" s="1"/>
  <c r="CF357" i="1" a="1"/>
  <c r="CF357" i="1" s="1"/>
  <c r="CJ357" i="1" a="1"/>
  <c r="CJ357" i="1" s="1"/>
  <c r="CJ459" i="1" s="1"/>
  <c r="AL186" i="7" s="1"/>
  <c r="AL86" i="7" s="1"/>
  <c r="BD358" i="1" a="1"/>
  <c r="BD358" i="1" s="1"/>
  <c r="BD460" i="1" s="1"/>
  <c r="J187" i="7" s="1"/>
  <c r="BH358" i="1" a="1"/>
  <c r="BH358" i="1" s="1"/>
  <c r="BH460" i="1" s="1"/>
  <c r="N187" i="7" s="1"/>
  <c r="BL358" i="1" a="1"/>
  <c r="BL358" i="1" s="1"/>
  <c r="BL460" i="1" s="1"/>
  <c r="R187" i="7" s="1"/>
  <c r="BP358" i="1" a="1"/>
  <c r="BP358" i="1" s="1"/>
  <c r="BP460" i="1" s="1"/>
  <c r="V187" i="7" s="1"/>
  <c r="BT358" i="1" a="1"/>
  <c r="BT358" i="1" s="1"/>
  <c r="BT460" i="1" s="1"/>
  <c r="Z187" i="7" s="1"/>
  <c r="BX358" i="1" a="1"/>
  <c r="BX358" i="1" s="1"/>
  <c r="BX460" i="1" s="1"/>
  <c r="AD187" i="7" s="1"/>
  <c r="CB358" i="1" a="1"/>
  <c r="CB358" i="1" s="1"/>
  <c r="CB460" i="1" s="1"/>
  <c r="AH187" i="7" s="1"/>
  <c r="CF358" i="1" a="1"/>
  <c r="CF358" i="1" s="1"/>
  <c r="CJ358" i="1" a="1"/>
  <c r="CJ358" i="1" s="1"/>
  <c r="CJ460" i="1" s="1"/>
  <c r="AL187" i="7" s="1"/>
  <c r="AL87" i="7" s="1"/>
  <c r="BD359" i="1" a="1"/>
  <c r="BD359" i="1" s="1"/>
  <c r="BD461" i="1" s="1"/>
  <c r="J188" i="7" s="1"/>
  <c r="BH359" i="1" a="1"/>
  <c r="BH359" i="1" s="1"/>
  <c r="BH461" i="1" s="1"/>
  <c r="N188" i="7" s="1"/>
  <c r="BL359" i="1" a="1"/>
  <c r="BL359" i="1" s="1"/>
  <c r="BL461" i="1" s="1"/>
  <c r="R188" i="7" s="1"/>
  <c r="BP359" i="1" a="1"/>
  <c r="BP359" i="1" s="1"/>
  <c r="BP461" i="1" s="1"/>
  <c r="V188" i="7" s="1"/>
  <c r="BT359" i="1" a="1"/>
  <c r="BT359" i="1" s="1"/>
  <c r="BT461" i="1" s="1"/>
  <c r="Z188" i="7" s="1"/>
  <c r="BX359" i="1" a="1"/>
  <c r="BX359" i="1" s="1"/>
  <c r="BX461" i="1" s="1"/>
  <c r="AD188" i="7" s="1"/>
  <c r="CB359" i="1" a="1"/>
  <c r="CB359" i="1" s="1"/>
  <c r="CF359" i="1" a="1"/>
  <c r="CF359" i="1" s="1"/>
  <c r="CF461" i="1" s="1"/>
  <c r="CJ359" i="1" a="1"/>
  <c r="CJ359" i="1" s="1"/>
  <c r="CJ461" i="1" s="1"/>
  <c r="AL188" i="7" s="1"/>
  <c r="AL88" i="7" s="1"/>
  <c r="BD360" i="1" a="1"/>
  <c r="BD360" i="1" s="1"/>
  <c r="BH360" i="1" a="1"/>
  <c r="BH360" i="1" s="1"/>
  <c r="BH462" i="1" s="1"/>
  <c r="N189" i="7" s="1"/>
  <c r="BL360" i="1" a="1"/>
  <c r="BL360" i="1" s="1"/>
  <c r="BL462" i="1" s="1"/>
  <c r="R189" i="7" s="1"/>
  <c r="BP360" i="1" a="1"/>
  <c r="BP360" i="1" s="1"/>
  <c r="BP462" i="1" s="1"/>
  <c r="V189" i="7" s="1"/>
  <c r="BT360" i="1" a="1"/>
  <c r="BT360" i="1" s="1"/>
  <c r="BX360" i="1" a="1"/>
  <c r="BX360" i="1" s="1"/>
  <c r="CB360" i="1" a="1"/>
  <c r="CB360" i="1" s="1"/>
  <c r="CB462" i="1" s="1"/>
  <c r="AH189" i="7" s="1"/>
  <c r="CF360" i="1" a="1"/>
  <c r="CF360" i="1" s="1"/>
  <c r="CF462" i="1" s="1"/>
  <c r="CJ360" i="1" a="1"/>
  <c r="CJ360" i="1" s="1"/>
  <c r="CJ462" i="1" s="1"/>
  <c r="AL189" i="7" s="1"/>
  <c r="AL89" i="7" s="1"/>
  <c r="BD361" i="1" a="1"/>
  <c r="BD361" i="1" s="1"/>
  <c r="BH361" i="1" a="1"/>
  <c r="BH361" i="1" s="1"/>
  <c r="BH463" i="1" s="1"/>
  <c r="N190" i="7" s="1"/>
  <c r="BL361" i="1" a="1"/>
  <c r="BL361" i="1" s="1"/>
  <c r="BL463" i="1" s="1"/>
  <c r="R190" i="7" s="1"/>
  <c r="BP361" i="1" a="1"/>
  <c r="BP361" i="1" s="1"/>
  <c r="BP463" i="1" s="1"/>
  <c r="V190" i="7" s="1"/>
  <c r="BT361" i="1" a="1"/>
  <c r="BT361" i="1" s="1"/>
  <c r="BX361" i="1" a="1"/>
  <c r="BX361" i="1" s="1"/>
  <c r="BX463" i="1" s="1"/>
  <c r="AD190" i="7" s="1"/>
  <c r="CB361" i="1" a="1"/>
  <c r="CB361" i="1" s="1"/>
  <c r="CB463" i="1" s="1"/>
  <c r="AH190" i="7" s="1"/>
  <c r="CF361" i="1" a="1"/>
  <c r="CF361" i="1" s="1"/>
  <c r="CF463" i="1" s="1"/>
  <c r="CJ361" i="1" a="1"/>
  <c r="CJ361" i="1" s="1"/>
  <c r="CJ463" i="1" s="1"/>
  <c r="AL190" i="7" s="1"/>
  <c r="AL90" i="7" s="1"/>
  <c r="BD362" i="1" a="1"/>
  <c r="BD362" i="1" s="1"/>
  <c r="BD464" i="1" s="1"/>
  <c r="J191" i="7" s="1"/>
  <c r="BH362" i="1" a="1"/>
  <c r="BH362" i="1" s="1"/>
  <c r="BH464" i="1" s="1"/>
  <c r="N191" i="7" s="1"/>
  <c r="BL362" i="1" a="1"/>
  <c r="BL362" i="1" s="1"/>
  <c r="BL464" i="1" s="1"/>
  <c r="R191" i="7" s="1"/>
  <c r="BS362" i="1" a="1"/>
  <c r="BS362" i="1" s="1"/>
  <c r="BV362" i="1" a="1"/>
  <c r="BV362" i="1" s="1"/>
  <c r="BV464" i="1" s="1"/>
  <c r="AB191" i="7" s="1"/>
  <c r="BY362" i="1" a="1"/>
  <c r="BY362" i="1" s="1"/>
  <c r="CB362" i="1" a="1"/>
  <c r="CB362" i="1" s="1"/>
  <c r="CB464" i="1" s="1"/>
  <c r="AH191" i="7" s="1"/>
  <c r="CF362" i="1" a="1"/>
  <c r="CF362" i="1" s="1"/>
  <c r="BC363" i="1" a="1"/>
  <c r="BC363" i="1" s="1"/>
  <c r="BF363" i="1" a="1"/>
  <c r="BF363" i="1" s="1"/>
  <c r="BF465" i="1" s="1"/>
  <c r="L192" i="7" s="1"/>
  <c r="BI363" i="1" a="1"/>
  <c r="BI363" i="1" s="1"/>
  <c r="BL363" i="1" a="1"/>
  <c r="BL363" i="1" s="1"/>
  <c r="BS363" i="1" a="1"/>
  <c r="BS363" i="1" s="1"/>
  <c r="CE345" i="1" a="1"/>
  <c r="CE345" i="1" s="1"/>
  <c r="BB346" i="1" a="1"/>
  <c r="BB346" i="1" s="1"/>
  <c r="BC448" i="1" s="1"/>
  <c r="I175" i="7" s="1"/>
  <c r="BH346" i="1" a="1"/>
  <c r="BH346" i="1" s="1"/>
  <c r="BH448" i="1" s="1"/>
  <c r="N175" i="7" s="1"/>
  <c r="BK346" i="1" a="1"/>
  <c r="BK346" i="1" s="1"/>
  <c r="BO346" i="1" a="1"/>
  <c r="BO346" i="1" s="1"/>
  <c r="BR346" i="1" a="1"/>
  <c r="BR346" i="1" s="1"/>
  <c r="BR448" i="1" s="1"/>
  <c r="X175" i="7" s="1"/>
  <c r="BV346" i="1" a="1"/>
  <c r="BV346" i="1" s="1"/>
  <c r="BY346" i="1" a="1"/>
  <c r="BY346" i="1" s="1"/>
  <c r="CC346" i="1" a="1"/>
  <c r="CC346" i="1" s="1"/>
  <c r="CJ346" i="1" a="1"/>
  <c r="CJ346" i="1" s="1"/>
  <c r="CJ448" i="1" s="1"/>
  <c r="AL175" i="7" s="1"/>
  <c r="AL75" i="7" s="1"/>
  <c r="BD347" i="1" a="1"/>
  <c r="BD347" i="1" s="1"/>
  <c r="BD449" i="1" s="1"/>
  <c r="J176" i="7" s="1"/>
  <c r="BG347" i="1" a="1"/>
  <c r="BG347" i="1" s="1"/>
  <c r="BK347" i="1" a="1"/>
  <c r="BK347" i="1" s="1"/>
  <c r="BN347" i="1" a="1"/>
  <c r="BN347" i="1" s="1"/>
  <c r="BN449" i="1" s="1"/>
  <c r="T176" i="7" s="1"/>
  <c r="BR347" i="1" a="1"/>
  <c r="BR347" i="1" s="1"/>
  <c r="BR449" i="1" s="1"/>
  <c r="X176" i="7" s="1"/>
  <c r="BU347" i="1" a="1"/>
  <c r="BU347" i="1" s="1"/>
  <c r="BY347" i="1" a="1"/>
  <c r="BY347" i="1" s="1"/>
  <c r="CF347" i="1" a="1"/>
  <c r="CF347" i="1" s="1"/>
  <c r="CF449" i="1" s="1"/>
  <c r="CJ347" i="1" a="1"/>
  <c r="CJ347" i="1" s="1"/>
  <c r="CJ449" i="1" s="1"/>
  <c r="AL176" i="7" s="1"/>
  <c r="AL76" i="7" s="1"/>
  <c r="BC348" i="1" a="1"/>
  <c r="BC348" i="1" s="1"/>
  <c r="BG348" i="1" a="1"/>
  <c r="BG348" i="1" s="1"/>
  <c r="BJ348" i="1" a="1"/>
  <c r="BJ348" i="1" s="1"/>
  <c r="BN348" i="1" a="1"/>
  <c r="BN348" i="1" s="1"/>
  <c r="BN450" i="1" s="1"/>
  <c r="T177" i="7" s="1"/>
  <c r="BQ348" i="1" a="1"/>
  <c r="BQ348" i="1" s="1"/>
  <c r="BU348" i="1" a="1"/>
  <c r="BU348" i="1" s="1"/>
  <c r="CB348" i="1" a="1"/>
  <c r="CB348" i="1" s="1"/>
  <c r="CB450" i="1" s="1"/>
  <c r="AH177" i="7" s="1"/>
  <c r="CF348" i="1" a="1"/>
  <c r="CF348" i="1" s="1"/>
  <c r="CG450" i="1" s="1"/>
  <c r="CI348" i="1" a="1"/>
  <c r="CI348" i="1" s="1"/>
  <c r="CI450" i="1" s="1"/>
  <c r="AK177" i="7" s="1"/>
  <c r="AK77" i="7" s="1"/>
  <c r="BC349" i="1" a="1"/>
  <c r="BC349" i="1" s="1"/>
  <c r="BF349" i="1" a="1"/>
  <c r="BF349" i="1" s="1"/>
  <c r="BF451" i="1" s="1"/>
  <c r="L178" i="7" s="1"/>
  <c r="BJ349" i="1" a="1"/>
  <c r="BJ349" i="1" s="1"/>
  <c r="BJ451" i="1" s="1"/>
  <c r="P178" i="7" s="1"/>
  <c r="BM349" i="1" a="1"/>
  <c r="BM349" i="1" s="1"/>
  <c r="BQ349" i="1" a="1"/>
  <c r="BQ349" i="1" s="1"/>
  <c r="BX349" i="1" a="1"/>
  <c r="BX349" i="1" s="1"/>
  <c r="CB349" i="1" a="1"/>
  <c r="CB349" i="1" s="1"/>
  <c r="CE349" i="1" a="1"/>
  <c r="CE349" i="1" s="1"/>
  <c r="CI349" i="1" a="1"/>
  <c r="CI349" i="1" s="1"/>
  <c r="CI451" i="1" s="1"/>
  <c r="AK178" i="7" s="1"/>
  <c r="AK78" i="7" s="1"/>
  <c r="BB350" i="1" a="1"/>
  <c r="BB350" i="1" s="1"/>
  <c r="BB452" i="1" s="1"/>
  <c r="H179" i="7" s="1"/>
  <c r="BF350" i="1" a="1"/>
  <c r="BF350" i="1" s="1"/>
  <c r="BF452" i="1" s="1"/>
  <c r="L179" i="7" s="1"/>
  <c r="BI350" i="1" a="1"/>
  <c r="BI350" i="1" s="1"/>
  <c r="BM350" i="1" a="1"/>
  <c r="BM350" i="1" s="1"/>
  <c r="BT350" i="1" a="1"/>
  <c r="BT350" i="1" s="1"/>
  <c r="BX350" i="1" a="1"/>
  <c r="BX350" i="1" s="1"/>
  <c r="BY452" i="1" s="1"/>
  <c r="AE179" i="7" s="1"/>
  <c r="CA350" i="1" a="1"/>
  <c r="CA350" i="1" s="1"/>
  <c r="CE350" i="1" a="1"/>
  <c r="CE350" i="1" s="1"/>
  <c r="CH350" i="1" a="1"/>
  <c r="CH350" i="1" s="1"/>
  <c r="CH452" i="1" s="1"/>
  <c r="AJ179" i="7" s="1"/>
  <c r="AJ79" i="7" s="1"/>
  <c r="BB351" i="1" a="1"/>
  <c r="BB351" i="1" s="1"/>
  <c r="BE351" i="1" a="1"/>
  <c r="BE351" i="1" s="1"/>
  <c r="BI351" i="1" a="1"/>
  <c r="BI351" i="1" s="1"/>
  <c r="BP351" i="1" a="1"/>
  <c r="BP351" i="1" s="1"/>
  <c r="BP453" i="1" s="1"/>
  <c r="V180" i="7" s="1"/>
  <c r="BT351" i="1" a="1"/>
  <c r="BT351" i="1" s="1"/>
  <c r="BT453" i="1" s="1"/>
  <c r="Z180" i="7" s="1"/>
  <c r="BW351" i="1" a="1"/>
  <c r="BW351" i="1" s="1"/>
  <c r="CA351" i="1" a="1"/>
  <c r="CA351" i="1" s="1"/>
  <c r="CD351" i="1" a="1"/>
  <c r="CD351" i="1" s="1"/>
  <c r="CD453" i="1" s="1"/>
  <c r="CH351" i="1" a="1"/>
  <c r="CH351" i="1" s="1"/>
  <c r="CH453" i="1" s="1"/>
  <c r="AJ180" i="7" s="1"/>
  <c r="AJ80" i="7" s="1"/>
  <c r="BA352" i="1" a="1"/>
  <c r="BA352" i="1" s="1"/>
  <c r="BA454" i="1" s="1"/>
  <c r="G181" i="7" s="1"/>
  <c r="BE352" i="1" a="1"/>
  <c r="BE352" i="1" s="1"/>
  <c r="BL352" i="1" a="1"/>
  <c r="BL352" i="1" s="1"/>
  <c r="BL454" i="1" s="1"/>
  <c r="R181" i="7" s="1"/>
  <c r="BP352" i="1" a="1"/>
  <c r="BP352" i="1" s="1"/>
  <c r="BS352" i="1" a="1"/>
  <c r="BS352" i="1" s="1"/>
  <c r="BW352" i="1" a="1"/>
  <c r="BW352" i="1" s="1"/>
  <c r="BZ352" i="1" a="1"/>
  <c r="BZ352" i="1" s="1"/>
  <c r="CD352" i="1" a="1"/>
  <c r="CD352" i="1" s="1"/>
  <c r="CG352" i="1" a="1"/>
  <c r="CG352" i="1" s="1"/>
  <c r="BA353" i="1" a="1"/>
  <c r="BA353" i="1" s="1"/>
  <c r="BA455" i="1" s="1"/>
  <c r="G182" i="7" s="1"/>
  <c r="BH353" i="1" a="1"/>
  <c r="BH353" i="1" s="1"/>
  <c r="BH455" i="1" s="1"/>
  <c r="N182" i="7" s="1"/>
  <c r="BL353" i="1" a="1"/>
  <c r="BL353" i="1" s="1"/>
  <c r="BM455" i="1" s="1"/>
  <c r="S182" i="7" s="1"/>
  <c r="BO353" i="1" a="1"/>
  <c r="BO353" i="1" s="1"/>
  <c r="BS353" i="1" a="1"/>
  <c r="BS353" i="1" s="1"/>
  <c r="BV353" i="1" a="1"/>
  <c r="BV353" i="1" s="1"/>
  <c r="BZ353" i="1" a="1"/>
  <c r="BZ353" i="1" s="1"/>
  <c r="CC353" i="1" a="1"/>
  <c r="CC353" i="1" s="1"/>
  <c r="CG353" i="1" a="1"/>
  <c r="CG353" i="1" s="1"/>
  <c r="BD354" i="1" a="1"/>
  <c r="BD354" i="1" s="1"/>
  <c r="BH354" i="1" a="1"/>
  <c r="BH354" i="1" s="1"/>
  <c r="BH456" i="1" s="1"/>
  <c r="N183" i="7" s="1"/>
  <c r="BK354" i="1" a="1"/>
  <c r="BK354" i="1" s="1"/>
  <c r="BO354" i="1" a="1"/>
  <c r="BO354" i="1" s="1"/>
  <c r="BR354" i="1" a="1"/>
  <c r="BR354" i="1" s="1"/>
  <c r="BR456" i="1" s="1"/>
  <c r="X183" i="7" s="1"/>
  <c r="BV354" i="1" a="1"/>
  <c r="BV354" i="1" s="1"/>
  <c r="BY354" i="1" a="1"/>
  <c r="BY354" i="1" s="1"/>
  <c r="CC354" i="1" a="1"/>
  <c r="CC354" i="1" s="1"/>
  <c r="CJ354" i="1" a="1"/>
  <c r="CJ354" i="1" s="1"/>
  <c r="CJ456" i="1" s="1"/>
  <c r="AL183" i="7" s="1"/>
  <c r="AL83" i="7" s="1"/>
  <c r="BD355" i="1" a="1"/>
  <c r="BD355" i="1" s="1"/>
  <c r="BE457" i="1" s="1"/>
  <c r="K184" i="7" s="1"/>
  <c r="BG355" i="1" a="1"/>
  <c r="BG355" i="1" s="1"/>
  <c r="BK355" i="1" a="1"/>
  <c r="BK355" i="1" s="1"/>
  <c r="BN355" i="1" a="1"/>
  <c r="BN355" i="1" s="1"/>
  <c r="BR355" i="1" a="1"/>
  <c r="BR355" i="1" s="1"/>
  <c r="BR457" i="1" s="1"/>
  <c r="X184" i="7" s="1"/>
  <c r="BU355" i="1" a="1"/>
  <c r="BU355" i="1" s="1"/>
  <c r="BY355" i="1" a="1"/>
  <c r="BY355" i="1" s="1"/>
  <c r="CF355" i="1" a="1"/>
  <c r="CF355" i="1" s="1"/>
  <c r="CJ355" i="1" a="1"/>
  <c r="CJ355" i="1" s="1"/>
  <c r="CJ457" i="1" s="1"/>
  <c r="AL184" i="7" s="1"/>
  <c r="AL84" i="7" s="1"/>
  <c r="BC356" i="1" a="1"/>
  <c r="BC356" i="1" s="1"/>
  <c r="BG356" i="1" a="1"/>
  <c r="BG356" i="1" s="1"/>
  <c r="BJ356" i="1" a="1"/>
  <c r="BJ356" i="1" s="1"/>
  <c r="BJ458" i="1" s="1"/>
  <c r="P185" i="7" s="1"/>
  <c r="BN356" i="1" a="1"/>
  <c r="BN356" i="1" s="1"/>
  <c r="BQ356" i="1" a="1"/>
  <c r="BQ356" i="1" s="1"/>
  <c r="BU356" i="1" a="1"/>
  <c r="BU356" i="1" s="1"/>
  <c r="CB356" i="1" a="1"/>
  <c r="CB356" i="1" s="1"/>
  <c r="CF356" i="1" a="1"/>
  <c r="CF356" i="1" s="1"/>
  <c r="CG458" i="1" s="1"/>
  <c r="CI356" i="1" a="1"/>
  <c r="CI356" i="1" s="1"/>
  <c r="CI458" i="1" s="1"/>
  <c r="AK185" i="7" s="1"/>
  <c r="AK85" i="7" s="1"/>
  <c r="BC357" i="1" a="1"/>
  <c r="BC357" i="1" s="1"/>
  <c r="BF357" i="1" a="1"/>
  <c r="BF357" i="1" s="1"/>
  <c r="BJ357" i="1" a="1"/>
  <c r="BJ357" i="1" s="1"/>
  <c r="BM357" i="1" a="1"/>
  <c r="BM357" i="1" s="1"/>
  <c r="BQ357" i="1" a="1"/>
  <c r="BQ357" i="1" s="1"/>
  <c r="BV357" i="1" a="1"/>
  <c r="BV357" i="1" s="1"/>
  <c r="BY357" i="1" a="1"/>
  <c r="BY357" i="1" s="1"/>
  <c r="CC357" i="1" a="1"/>
  <c r="CC357" i="1" s="1"/>
  <c r="CG357" i="1" a="1"/>
  <c r="CG357" i="1" s="1"/>
  <c r="BA358" i="1" a="1"/>
  <c r="BA358" i="1" s="1"/>
  <c r="BA460" i="1" s="1"/>
  <c r="G187" i="7" s="1"/>
  <c r="BE358" i="1" a="1"/>
  <c r="BE358" i="1" s="1"/>
  <c r="BI358" i="1" a="1"/>
  <c r="BI358" i="1" s="1"/>
  <c r="BM358" i="1" a="1"/>
  <c r="BM358" i="1" s="1"/>
  <c r="BQ358" i="1" a="1"/>
  <c r="BQ358" i="1" s="1"/>
  <c r="BU358" i="1" a="1"/>
  <c r="BU358" i="1" s="1"/>
  <c r="BY358" i="1" a="1"/>
  <c r="BY358" i="1" s="1"/>
  <c r="CC358" i="1" a="1"/>
  <c r="CC358" i="1" s="1"/>
  <c r="CG358" i="1" a="1"/>
  <c r="CG358" i="1" s="1"/>
  <c r="BA359" i="1" a="1"/>
  <c r="BA359" i="1" s="1"/>
  <c r="BA461" i="1" s="1"/>
  <c r="G188" i="7" s="1"/>
  <c r="BE359" i="1" a="1"/>
  <c r="BE359" i="1" s="1"/>
  <c r="BI359" i="1" a="1"/>
  <c r="BI359" i="1" s="1"/>
  <c r="BM359" i="1" a="1"/>
  <c r="BM359" i="1" s="1"/>
  <c r="BQ359" i="1" a="1"/>
  <c r="BQ359" i="1" s="1"/>
  <c r="BU359" i="1" a="1"/>
  <c r="BU359" i="1" s="1"/>
  <c r="BY359" i="1" a="1"/>
  <c r="BY359" i="1" s="1"/>
  <c r="CC359" i="1" a="1"/>
  <c r="CC359" i="1" s="1"/>
  <c r="CG359" i="1" a="1"/>
  <c r="CG359" i="1" s="1"/>
  <c r="BA360" i="1" a="1"/>
  <c r="BA360" i="1" s="1"/>
  <c r="BA462" i="1" s="1"/>
  <c r="G189" i="7" s="1"/>
  <c r="BE360" i="1" a="1"/>
  <c r="BE360" i="1" s="1"/>
  <c r="BI360" i="1" a="1"/>
  <c r="BI360" i="1" s="1"/>
  <c r="BM360" i="1" a="1"/>
  <c r="BM360" i="1" s="1"/>
  <c r="BQ360" i="1" a="1"/>
  <c r="BQ360" i="1" s="1"/>
  <c r="BU360" i="1" a="1"/>
  <c r="BU360" i="1" s="1"/>
  <c r="BY360" i="1" a="1"/>
  <c r="BY360" i="1" s="1"/>
  <c r="CC360" i="1" a="1"/>
  <c r="CC360" i="1" s="1"/>
  <c r="CG360" i="1" a="1"/>
  <c r="CG360" i="1" s="1"/>
  <c r="BA361" i="1" a="1"/>
  <c r="BA361" i="1" s="1"/>
  <c r="BA463" i="1" s="1"/>
  <c r="G190" i="7" s="1"/>
  <c r="BE361" i="1" a="1"/>
  <c r="BE361" i="1" s="1"/>
  <c r="BI361" i="1" a="1"/>
  <c r="BI361" i="1" s="1"/>
  <c r="BM361" i="1" a="1"/>
  <c r="BM361" i="1" s="1"/>
  <c r="BQ361" i="1" a="1"/>
  <c r="BQ361" i="1" s="1"/>
  <c r="BU361" i="1" a="1"/>
  <c r="BU361" i="1" s="1"/>
  <c r="BY361" i="1" a="1"/>
  <c r="BY361" i="1" s="1"/>
  <c r="CC361" i="1" a="1"/>
  <c r="CC361" i="1" s="1"/>
  <c r="CG361" i="1" a="1"/>
  <c r="CG361" i="1" s="1"/>
  <c r="BA362" i="1" a="1"/>
  <c r="BA362" i="1" s="1"/>
  <c r="BA464" i="1" s="1"/>
  <c r="G191" i="7" s="1"/>
  <c r="BE362" i="1" a="1"/>
  <c r="BE362" i="1" s="1"/>
  <c r="BI362" i="1" a="1"/>
  <c r="BI362" i="1" s="1"/>
  <c r="BM362" i="1" a="1"/>
  <c r="BM362" i="1" s="1"/>
  <c r="BP362" i="1" a="1"/>
  <c r="BP362" i="1" s="1"/>
  <c r="BW362" i="1" a="1"/>
  <c r="BW362" i="1" s="1"/>
  <c r="BZ362" i="1" a="1"/>
  <c r="BZ362" i="1" s="1"/>
  <c r="BZ464" i="1" s="1"/>
  <c r="AF191" i="7" s="1"/>
  <c r="CC362" i="1" a="1"/>
  <c r="CC362" i="1" s="1"/>
  <c r="CG362" i="1" a="1"/>
  <c r="CG362" i="1" s="1"/>
  <c r="CJ362" i="1" a="1"/>
  <c r="CJ362" i="1" s="1"/>
  <c r="CJ464" i="1" s="1"/>
  <c r="AL191" i="7" s="1"/>
  <c r="AL91" i="7" s="1"/>
  <c r="BW361" i="1" a="1"/>
  <c r="BW361" i="1" s="1"/>
  <c r="BC362" i="1" a="1"/>
  <c r="BC362" i="1" s="1"/>
  <c r="BR362" i="1" a="1"/>
  <c r="BR362" i="1" s="1"/>
  <c r="BR464" i="1" s="1"/>
  <c r="X191" i="7" s="1"/>
  <c r="CE362" i="1" a="1"/>
  <c r="CE362" i="1" s="1"/>
  <c r="BG363" i="1" a="1"/>
  <c r="BG363" i="1" s="1"/>
  <c r="BM363" i="1" a="1"/>
  <c r="BM363" i="1" s="1"/>
  <c r="BQ363" i="1" a="1"/>
  <c r="BQ363" i="1" s="1"/>
  <c r="BU363" i="1" a="1"/>
  <c r="BU363" i="1" s="1"/>
  <c r="BX363" i="1" a="1"/>
  <c r="BX363" i="1" s="1"/>
  <c r="BX465" i="1" s="1"/>
  <c r="AD192" i="7" s="1"/>
  <c r="CB363" i="1" a="1"/>
  <c r="CB363" i="1" s="1"/>
  <c r="CB465" i="1" s="1"/>
  <c r="AH192" i="7" s="1"/>
  <c r="CI363" i="1" a="1"/>
  <c r="CI363" i="1" s="1"/>
  <c r="CI465" i="1" s="1"/>
  <c r="AK192" i="7" s="1"/>
  <c r="AK92" i="7" s="1"/>
  <c r="BC364" i="1" a="1"/>
  <c r="BC364" i="1" s="1"/>
  <c r="BF364" i="1" a="1"/>
  <c r="BF364" i="1" s="1"/>
  <c r="BF466" i="1" s="1"/>
  <c r="L193" i="7" s="1"/>
  <c r="BJ364" i="1" a="1"/>
  <c r="BJ364" i="1" s="1"/>
  <c r="BJ466" i="1" s="1"/>
  <c r="P193" i="7" s="1"/>
  <c r="BM364" i="1" a="1"/>
  <c r="BM364" i="1" s="1"/>
  <c r="BQ364" i="1" a="1"/>
  <c r="BQ364" i="1" s="1"/>
  <c r="BT364" i="1" a="1"/>
  <c r="BT364" i="1" s="1"/>
  <c r="BT466" i="1" s="1"/>
  <c r="Z193" i="7" s="1"/>
  <c r="BX364" i="1" a="1"/>
  <c r="BX364" i="1" s="1"/>
  <c r="BX466" i="1" s="1"/>
  <c r="AD193" i="7" s="1"/>
  <c r="CE364" i="1" a="1"/>
  <c r="CE364" i="1" s="1"/>
  <c r="CI364" i="1" a="1"/>
  <c r="CI364" i="1" s="1"/>
  <c r="CI466" i="1" s="1"/>
  <c r="AK193" i="7" s="1"/>
  <c r="AK93" i="7" s="1"/>
  <c r="BB365" i="1" a="1"/>
  <c r="BB365" i="1" s="1"/>
  <c r="BB467" i="1" s="1"/>
  <c r="H194" i="7" s="1"/>
  <c r="BF365" i="1" a="1"/>
  <c r="BF365" i="1" s="1"/>
  <c r="BF467" i="1" s="1"/>
  <c r="L194" i="7" s="1"/>
  <c r="BI365" i="1" a="1"/>
  <c r="BI365" i="1" s="1"/>
  <c r="BM365" i="1" a="1"/>
  <c r="BM365" i="1" s="1"/>
  <c r="BP365" i="1" a="1"/>
  <c r="BP365" i="1" s="1"/>
  <c r="BP467" i="1" s="1"/>
  <c r="V194" i="7" s="1"/>
  <c r="BT365" i="1" a="1"/>
  <c r="BT365" i="1" s="1"/>
  <c r="BT467" i="1" s="1"/>
  <c r="Z194" i="7" s="1"/>
  <c r="CA365" i="1" a="1"/>
  <c r="CA365" i="1" s="1"/>
  <c r="CE365" i="1" a="1"/>
  <c r="CE365" i="1" s="1"/>
  <c r="CH365" i="1" a="1"/>
  <c r="CH365" i="1" s="1"/>
  <c r="CH467" i="1" s="1"/>
  <c r="AJ194" i="7" s="1"/>
  <c r="AJ94" i="7" s="1"/>
  <c r="BB366" i="1" a="1"/>
  <c r="BB366" i="1" s="1"/>
  <c r="BB468" i="1" s="1"/>
  <c r="H195" i="7" s="1"/>
  <c r="BE366" i="1" a="1"/>
  <c r="BE366" i="1" s="1"/>
  <c r="BI366" i="1" a="1"/>
  <c r="BI366" i="1" s="1"/>
  <c r="BL366" i="1" a="1"/>
  <c r="BL366" i="1" s="1"/>
  <c r="BL468" i="1" s="1"/>
  <c r="R195" i="7" s="1"/>
  <c r="BP366" i="1" a="1"/>
  <c r="BP366" i="1" s="1"/>
  <c r="BP468" i="1" s="1"/>
  <c r="V195" i="7" s="1"/>
  <c r="BW366" i="1" a="1"/>
  <c r="BW366" i="1" s="1"/>
  <c r="CA366" i="1" a="1"/>
  <c r="CA366" i="1" s="1"/>
  <c r="CD366" i="1" a="1"/>
  <c r="CD366" i="1" s="1"/>
  <c r="CD468" i="1" s="1"/>
  <c r="CH366" i="1" a="1"/>
  <c r="CH366" i="1" s="1"/>
  <c r="CH468" i="1" s="1"/>
  <c r="AJ195" i="7" s="1"/>
  <c r="AJ95" i="7" s="1"/>
  <c r="BA367" i="1" a="1"/>
  <c r="BA367" i="1" s="1"/>
  <c r="BA469" i="1" s="1"/>
  <c r="G196" i="7" s="1"/>
  <c r="BE367" i="1" a="1"/>
  <c r="BE367" i="1" s="1"/>
  <c r="BH367" i="1" a="1"/>
  <c r="BH367" i="1" s="1"/>
  <c r="BH469" i="1" s="1"/>
  <c r="N196" i="7" s="1"/>
  <c r="BL367" i="1" a="1"/>
  <c r="BL367" i="1" s="1"/>
  <c r="BL469" i="1" s="1"/>
  <c r="R196" i="7" s="1"/>
  <c r="BS367" i="1" a="1"/>
  <c r="BS367" i="1" s="1"/>
  <c r="BW367" i="1" a="1"/>
  <c r="BW367" i="1" s="1"/>
  <c r="BZ367" i="1" a="1"/>
  <c r="BZ367" i="1" s="1"/>
  <c r="BZ469" i="1" s="1"/>
  <c r="AF196" i="7" s="1"/>
  <c r="CD367" i="1" a="1"/>
  <c r="CD367" i="1" s="1"/>
  <c r="CD469" i="1" s="1"/>
  <c r="CG367" i="1" a="1"/>
  <c r="CG367" i="1" s="1"/>
  <c r="BA368" i="1" a="1"/>
  <c r="BA368" i="1" s="1"/>
  <c r="BA470" i="1" s="1"/>
  <c r="G197" i="7" s="1"/>
  <c r="BD368" i="1" a="1"/>
  <c r="BD368" i="1" s="1"/>
  <c r="BH368" i="1" a="1"/>
  <c r="BH368" i="1" s="1"/>
  <c r="BO368" i="1" a="1"/>
  <c r="BO368" i="1" s="1"/>
  <c r="BS368" i="1" a="1"/>
  <c r="BS368" i="1" s="1"/>
  <c r="BV368" i="1" a="1"/>
  <c r="BV368" i="1" s="1"/>
  <c r="BZ368" i="1" a="1"/>
  <c r="BZ368" i="1" s="1"/>
  <c r="CC368" i="1" a="1"/>
  <c r="CC368" i="1" s="1"/>
  <c r="CG368" i="1" a="1"/>
  <c r="CG368" i="1" s="1"/>
  <c r="CJ368" i="1" a="1"/>
  <c r="CJ368" i="1" s="1"/>
  <c r="CJ470" i="1" s="1"/>
  <c r="AL197" i="7" s="1"/>
  <c r="AL97" i="7" s="1"/>
  <c r="BD369" i="1" a="1"/>
  <c r="BD369" i="1" s="1"/>
  <c r="BK369" i="1" a="1"/>
  <c r="BK369" i="1" s="1"/>
  <c r="BO369" i="1" a="1"/>
  <c r="BO369" i="1" s="1"/>
  <c r="BR369" i="1" a="1"/>
  <c r="BR369" i="1" s="1"/>
  <c r="BV369" i="1" a="1"/>
  <c r="BV369" i="1" s="1"/>
  <c r="BY369" i="1" a="1"/>
  <c r="BY369" i="1" s="1"/>
  <c r="CC369" i="1" a="1"/>
  <c r="CC369" i="1" s="1"/>
  <c r="CF369" i="1" a="1"/>
  <c r="CF369" i="1" s="1"/>
  <c r="CJ369" i="1" a="1"/>
  <c r="CJ369" i="1" s="1"/>
  <c r="CJ471" i="1" s="1"/>
  <c r="AL198" i="7" s="1"/>
  <c r="AL98" i="7" s="1"/>
  <c r="BG370" i="1" a="1"/>
  <c r="BG370" i="1" s="1"/>
  <c r="BK370" i="1" a="1"/>
  <c r="BK370" i="1" s="1"/>
  <c r="BN370" i="1" a="1"/>
  <c r="BN370" i="1" s="1"/>
  <c r="BR370" i="1" a="1"/>
  <c r="BR370" i="1" s="1"/>
  <c r="BU370" i="1" a="1"/>
  <c r="BU370" i="1" s="1"/>
  <c r="BY370" i="1" a="1"/>
  <c r="BY370" i="1" s="1"/>
  <c r="CB370" i="1" a="1"/>
  <c r="CB370" i="1" s="1"/>
  <c r="CF370" i="1" a="1"/>
  <c r="CF370" i="1" s="1"/>
  <c r="BC371" i="1" a="1"/>
  <c r="BC371" i="1" s="1"/>
  <c r="BG371" i="1" a="1"/>
  <c r="BG371" i="1" s="1"/>
  <c r="BJ371" i="1" a="1"/>
  <c r="BJ371" i="1" s="1"/>
  <c r="BN371" i="1" a="1"/>
  <c r="BN371" i="1" s="1"/>
  <c r="BQ371" i="1" a="1"/>
  <c r="BQ371" i="1" s="1"/>
  <c r="BU371" i="1" a="1"/>
  <c r="BU371" i="1" s="1"/>
  <c r="BX371" i="1" a="1"/>
  <c r="BX371" i="1" s="1"/>
  <c r="CB371" i="1" a="1"/>
  <c r="CB371" i="1" s="1"/>
  <c r="CI371" i="1" a="1"/>
  <c r="CI371" i="1" s="1"/>
  <c r="CI473" i="1" s="1"/>
  <c r="AK200" i="7" s="1"/>
  <c r="BC372" i="1" a="1"/>
  <c r="BC372" i="1" s="1"/>
  <c r="BF372" i="1" a="1"/>
  <c r="BF372" i="1" s="1"/>
  <c r="BJ372" i="1" a="1"/>
  <c r="BJ372" i="1" s="1"/>
  <c r="BM372" i="1" a="1"/>
  <c r="BM372" i="1" s="1"/>
  <c r="BQ372" i="1" a="1"/>
  <c r="BQ372" i="1" s="1"/>
  <c r="BT372" i="1" a="1"/>
  <c r="BT372" i="1" s="1"/>
  <c r="BX372" i="1" a="1"/>
  <c r="BX372" i="1" s="1"/>
  <c r="CE372" i="1" a="1"/>
  <c r="CE372" i="1" s="1"/>
  <c r="CI372" i="1" a="1"/>
  <c r="CI372" i="1" s="1"/>
  <c r="CI474" i="1" s="1"/>
  <c r="AK201" i="7" s="1"/>
  <c r="CI275" i="1" a="1"/>
  <c r="CI275" i="1" s="1"/>
  <c r="CI377" i="1" s="1"/>
  <c r="AK104" i="7" s="1"/>
  <c r="AK4" i="7" s="1"/>
  <c r="CF275" i="1" a="1"/>
  <c r="CF275" i="1" s="1"/>
  <c r="CG377" i="1" s="1"/>
  <c r="CA361" i="1" a="1"/>
  <c r="CA361" i="1" s="1"/>
  <c r="BG362" i="1" a="1"/>
  <c r="BG362" i="1" s="1"/>
  <c r="BU362" i="1" a="1"/>
  <c r="BU362" i="1" s="1"/>
  <c r="CI362" i="1" a="1"/>
  <c r="CI362" i="1" s="1"/>
  <c r="CI464" i="1" s="1"/>
  <c r="AK191" i="7" s="1"/>
  <c r="AK91" i="7" s="1"/>
  <c r="BH363" i="1" a="1"/>
  <c r="BH363" i="1" s="1"/>
  <c r="BI465" i="1" s="1"/>
  <c r="O192" i="7" s="1"/>
  <c r="BN363" i="1" a="1"/>
  <c r="BN363" i="1" s="1"/>
  <c r="BR363" i="1" a="1"/>
  <c r="BR363" i="1" s="1"/>
  <c r="BS465" i="1" s="1"/>
  <c r="Y192" i="7" s="1"/>
  <c r="BV363" i="1" a="1"/>
  <c r="BV363" i="1" s="1"/>
  <c r="BV465" i="1" s="1"/>
  <c r="AB192" i="7" s="1"/>
  <c r="BY363" i="1" a="1"/>
  <c r="BY363" i="1" s="1"/>
  <c r="CC363" i="1" a="1"/>
  <c r="CC363" i="1" s="1"/>
  <c r="CF363" i="1" a="1"/>
  <c r="CF363" i="1" s="1"/>
  <c r="CJ363" i="1" a="1"/>
  <c r="CJ363" i="1" s="1"/>
  <c r="CJ465" i="1" s="1"/>
  <c r="AL192" i="7" s="1"/>
  <c r="AL92" i="7" s="1"/>
  <c r="BG364" i="1" a="1"/>
  <c r="BG364" i="1" s="1"/>
  <c r="BK364" i="1" a="1"/>
  <c r="BK364" i="1" s="1"/>
  <c r="BN364" i="1" a="1"/>
  <c r="BN364" i="1" s="1"/>
  <c r="BN466" i="1" s="1"/>
  <c r="T193" i="7" s="1"/>
  <c r="BR364" i="1" a="1"/>
  <c r="BR364" i="1" s="1"/>
  <c r="BR466" i="1" s="1"/>
  <c r="X193" i="7" s="1"/>
  <c r="BU364" i="1" a="1"/>
  <c r="BU364" i="1" s="1"/>
  <c r="BY364" i="1" a="1"/>
  <c r="BY364" i="1" s="1"/>
  <c r="CB364" i="1" a="1"/>
  <c r="CB364" i="1" s="1"/>
  <c r="CF364" i="1" a="1"/>
  <c r="CF364" i="1" s="1"/>
  <c r="CF466" i="1" s="1"/>
  <c r="BC365" i="1" a="1"/>
  <c r="BC365" i="1" s="1"/>
  <c r="BG365" i="1" a="1"/>
  <c r="BG365" i="1" s="1"/>
  <c r="BJ365" i="1" a="1"/>
  <c r="BJ365" i="1" s="1"/>
  <c r="BJ467" i="1" s="1"/>
  <c r="P194" i="7" s="1"/>
  <c r="BN365" i="1" a="1"/>
  <c r="BN365" i="1" s="1"/>
  <c r="BN467" i="1" s="1"/>
  <c r="T194" i="7" s="1"/>
  <c r="BQ365" i="1" a="1"/>
  <c r="BQ365" i="1" s="1"/>
  <c r="BU365" i="1" a="1"/>
  <c r="BU365" i="1" s="1"/>
  <c r="BX365" i="1" a="1"/>
  <c r="BX365" i="1" s="1"/>
  <c r="BX467" i="1" s="1"/>
  <c r="AD194" i="7" s="1"/>
  <c r="CB365" i="1" a="1"/>
  <c r="CB365" i="1" s="1"/>
  <c r="CB467" i="1" s="1"/>
  <c r="AH194" i="7" s="1"/>
  <c r="CI365" i="1" a="1"/>
  <c r="CI365" i="1" s="1"/>
  <c r="CI467" i="1" s="1"/>
  <c r="AK194" i="7" s="1"/>
  <c r="AK94" i="7" s="1"/>
  <c r="BC366" i="1" a="1"/>
  <c r="BC366" i="1" s="1"/>
  <c r="BF366" i="1" a="1"/>
  <c r="BF366" i="1" s="1"/>
  <c r="BJ366" i="1" a="1"/>
  <c r="BJ366" i="1" s="1"/>
  <c r="BJ468" i="1" s="1"/>
  <c r="P195" i="7" s="1"/>
  <c r="BM366" i="1" a="1"/>
  <c r="BM366" i="1" s="1"/>
  <c r="BQ366" i="1" a="1"/>
  <c r="BQ366" i="1" s="1"/>
  <c r="BT366" i="1" a="1"/>
  <c r="BT366" i="1" s="1"/>
  <c r="BT468" i="1" s="1"/>
  <c r="Z195" i="7" s="1"/>
  <c r="BX366" i="1" a="1"/>
  <c r="BX366" i="1" s="1"/>
  <c r="BX468" i="1" s="1"/>
  <c r="AD195" i="7" s="1"/>
  <c r="CE366" i="1" a="1"/>
  <c r="CE366" i="1" s="1"/>
  <c r="CI366" i="1" a="1"/>
  <c r="CI366" i="1" s="1"/>
  <c r="CI468" i="1" s="1"/>
  <c r="AK195" i="7" s="1"/>
  <c r="AK95" i="7" s="1"/>
  <c r="BB367" i="1" a="1"/>
  <c r="BB367" i="1" s="1"/>
  <c r="BF367" i="1" a="1"/>
  <c r="BF367" i="1" s="1"/>
  <c r="BF469" i="1" s="1"/>
  <c r="L196" i="7" s="1"/>
  <c r="BI367" i="1" a="1"/>
  <c r="BI367" i="1" s="1"/>
  <c r="BM367" i="1" a="1"/>
  <c r="BM367" i="1" s="1"/>
  <c r="BP367" i="1" a="1"/>
  <c r="BP367" i="1" s="1"/>
  <c r="BT367" i="1" a="1"/>
  <c r="BT367" i="1" s="1"/>
  <c r="CA367" i="1" a="1"/>
  <c r="CA367" i="1" s="1"/>
  <c r="CE367" i="1" a="1"/>
  <c r="CE367" i="1" s="1"/>
  <c r="CH367" i="1" a="1"/>
  <c r="CH367" i="1" s="1"/>
  <c r="CH469" i="1" s="1"/>
  <c r="AJ196" i="7" s="1"/>
  <c r="AJ96" i="7" s="1"/>
  <c r="BB368" i="1" a="1"/>
  <c r="BB368" i="1" s="1"/>
  <c r="BE368" i="1" a="1"/>
  <c r="BE368" i="1" s="1"/>
  <c r="BI368" i="1" a="1"/>
  <c r="BI368" i="1" s="1"/>
  <c r="BL368" i="1" a="1"/>
  <c r="BL368" i="1" s="1"/>
  <c r="BP368" i="1" a="1"/>
  <c r="BP368" i="1" s="1"/>
  <c r="BW368" i="1" a="1"/>
  <c r="BW368" i="1" s="1"/>
  <c r="CA368" i="1" a="1"/>
  <c r="CA368" i="1" s="1"/>
  <c r="CD368" i="1" a="1"/>
  <c r="CD368" i="1" s="1"/>
  <c r="CH368" i="1" a="1"/>
  <c r="CH368" i="1" s="1"/>
  <c r="CH470" i="1" s="1"/>
  <c r="AJ197" i="7" s="1"/>
  <c r="AJ97" i="7" s="1"/>
  <c r="BA369" i="1" a="1"/>
  <c r="BA369" i="1" s="1"/>
  <c r="BA471" i="1" s="1"/>
  <c r="G198" i="7" s="1"/>
  <c r="BE369" i="1" a="1"/>
  <c r="BE369" i="1" s="1"/>
  <c r="BH369" i="1" a="1"/>
  <c r="BH369" i="1" s="1"/>
  <c r="BL369" i="1" a="1"/>
  <c r="BL369" i="1" s="1"/>
  <c r="BS369" i="1" a="1"/>
  <c r="BS369" i="1" s="1"/>
  <c r="BW369" i="1" a="1"/>
  <c r="BW369" i="1" s="1"/>
  <c r="BZ369" i="1" a="1"/>
  <c r="BZ369" i="1" s="1"/>
  <c r="CD369" i="1" a="1"/>
  <c r="CD369" i="1" s="1"/>
  <c r="CG369" i="1" a="1"/>
  <c r="CG369" i="1" s="1"/>
  <c r="BA370" i="1" a="1"/>
  <c r="BA370" i="1" s="1"/>
  <c r="BA472" i="1" s="1"/>
  <c r="G199" i="7" s="1"/>
  <c r="BD370" i="1" a="1"/>
  <c r="BD370" i="1" s="1"/>
  <c r="BH370" i="1" a="1"/>
  <c r="BH370" i="1" s="1"/>
  <c r="BO370" i="1" a="1"/>
  <c r="BO370" i="1" s="1"/>
  <c r="BS370" i="1" a="1"/>
  <c r="BS370" i="1" s="1"/>
  <c r="BV370" i="1" a="1"/>
  <c r="BV370" i="1" s="1"/>
  <c r="BZ370" i="1" a="1"/>
  <c r="BZ370" i="1" s="1"/>
  <c r="CC370" i="1" a="1"/>
  <c r="CC370" i="1" s="1"/>
  <c r="CG370" i="1" a="1"/>
  <c r="CG370" i="1" s="1"/>
  <c r="CJ370" i="1" a="1"/>
  <c r="CJ370" i="1" s="1"/>
  <c r="CJ472" i="1" s="1"/>
  <c r="AL199" i="7" s="1"/>
  <c r="AL99" i="7" s="1"/>
  <c r="BD371" i="1" a="1"/>
  <c r="BD371" i="1" s="1"/>
  <c r="BK371" i="1" a="1"/>
  <c r="BK371" i="1" s="1"/>
  <c r="BO371" i="1" a="1"/>
  <c r="BO371" i="1" s="1"/>
  <c r="BR371" i="1" a="1"/>
  <c r="BR371" i="1" s="1"/>
  <c r="BV371" i="1" a="1"/>
  <c r="BV371" i="1" s="1"/>
  <c r="BY371" i="1" a="1"/>
  <c r="BY371" i="1" s="1"/>
  <c r="CC371" i="1" a="1"/>
  <c r="CC371" i="1" s="1"/>
  <c r="CF371" i="1" a="1"/>
  <c r="CF371" i="1" s="1"/>
  <c r="CJ371" i="1" a="1"/>
  <c r="CJ371" i="1" s="1"/>
  <c r="CJ473" i="1" s="1"/>
  <c r="AL200" i="7" s="1"/>
  <c r="BG372" i="1" a="1"/>
  <c r="BG372" i="1" s="1"/>
  <c r="BK372" i="1" a="1"/>
  <c r="BK372" i="1" s="1"/>
  <c r="BN372" i="1" a="1"/>
  <c r="BN372" i="1" s="1"/>
  <c r="BR372" i="1" a="1"/>
  <c r="BR372" i="1" s="1"/>
  <c r="BU372" i="1" a="1"/>
  <c r="BU372" i="1" s="1"/>
  <c r="BY372" i="1" a="1"/>
  <c r="BY372" i="1" s="1"/>
  <c r="CB372" i="1" a="1"/>
  <c r="CB372" i="1" s="1"/>
  <c r="CF372" i="1" a="1"/>
  <c r="CF372" i="1" s="1"/>
  <c r="CH275" i="1" a="1"/>
  <c r="CH275" i="1" s="1"/>
  <c r="CH377" i="1" s="1"/>
  <c r="AJ104" i="7" s="1"/>
  <c r="AJ4" i="7" s="1"/>
  <c r="BO361" i="1" a="1"/>
  <c r="BO361" i="1" s="1"/>
  <c r="CE361" i="1" a="1"/>
  <c r="CE361" i="1" s="1"/>
  <c r="BK362" i="1" a="1"/>
  <c r="BK362" i="1" s="1"/>
  <c r="BX362" i="1" a="1"/>
  <c r="BX362" i="1" s="1"/>
  <c r="BX464" i="1" s="1"/>
  <c r="AD191" i="7" s="1"/>
  <c r="BB363" i="1" a="1"/>
  <c r="BB363" i="1" s="1"/>
  <c r="BB465" i="1" s="1"/>
  <c r="H192" i="7" s="1"/>
  <c r="BJ363" i="1" a="1"/>
  <c r="BJ363" i="1" s="1"/>
  <c r="BJ465" i="1" s="1"/>
  <c r="P192" i="7" s="1"/>
  <c r="BO363" i="1" a="1"/>
  <c r="BO363" i="1" s="1"/>
  <c r="BW363" i="1" a="1"/>
  <c r="BW363" i="1" s="1"/>
  <c r="BZ363" i="1" a="1"/>
  <c r="BZ363" i="1" s="1"/>
  <c r="BZ465" i="1" s="1"/>
  <c r="AF192" i="7" s="1"/>
  <c r="CD363" i="1" a="1"/>
  <c r="CD363" i="1" s="1"/>
  <c r="CD465" i="1" s="1"/>
  <c r="CG363" i="1" a="1"/>
  <c r="CG363" i="1" s="1"/>
  <c r="BA364" i="1" a="1"/>
  <c r="BA364" i="1" s="1"/>
  <c r="BA466" i="1" s="1"/>
  <c r="G193" i="7" s="1"/>
  <c r="BD364" i="1" a="1"/>
  <c r="BD364" i="1" s="1"/>
  <c r="BH364" i="1" a="1"/>
  <c r="BH364" i="1" s="1"/>
  <c r="BH466" i="1" s="1"/>
  <c r="N193" i="7" s="1"/>
  <c r="BO364" i="1" a="1"/>
  <c r="BO364" i="1" s="1"/>
  <c r="BS364" i="1" a="1"/>
  <c r="BS364" i="1" s="1"/>
  <c r="BV364" i="1" a="1"/>
  <c r="BV364" i="1" s="1"/>
  <c r="BZ364" i="1" a="1"/>
  <c r="BZ364" i="1" s="1"/>
  <c r="BZ466" i="1" s="1"/>
  <c r="AF193" i="7" s="1"/>
  <c r="CC364" i="1" a="1"/>
  <c r="CC364" i="1" s="1"/>
  <c r="CG364" i="1" a="1"/>
  <c r="CG364" i="1" s="1"/>
  <c r="CJ364" i="1" a="1"/>
  <c r="CJ364" i="1" s="1"/>
  <c r="CJ466" i="1" s="1"/>
  <c r="AL193" i="7" s="1"/>
  <c r="AL93" i="7" s="1"/>
  <c r="BD365" i="1" a="1"/>
  <c r="BD365" i="1" s="1"/>
  <c r="BD467" i="1" s="1"/>
  <c r="J194" i="7" s="1"/>
  <c r="BK365" i="1" a="1"/>
  <c r="BK365" i="1" s="1"/>
  <c r="BO365" i="1" a="1"/>
  <c r="BO365" i="1" s="1"/>
  <c r="BR365" i="1" a="1"/>
  <c r="BR365" i="1" s="1"/>
  <c r="BV365" i="1" a="1"/>
  <c r="BV365" i="1" s="1"/>
  <c r="BV467" i="1" s="1"/>
  <c r="AB194" i="7" s="1"/>
  <c r="BY365" i="1" a="1"/>
  <c r="BY365" i="1" s="1"/>
  <c r="CC365" i="1" a="1"/>
  <c r="CC365" i="1" s="1"/>
  <c r="CF365" i="1" a="1"/>
  <c r="CF365" i="1" s="1"/>
  <c r="CF467" i="1" s="1"/>
  <c r="CJ365" i="1" a="1"/>
  <c r="CJ365" i="1" s="1"/>
  <c r="CJ467" i="1" s="1"/>
  <c r="AL194" i="7" s="1"/>
  <c r="AL94" i="7" s="1"/>
  <c r="BG366" i="1" a="1"/>
  <c r="BG366" i="1" s="1"/>
  <c r="BK366" i="1" a="1"/>
  <c r="BK366" i="1" s="1"/>
  <c r="BN366" i="1" a="1"/>
  <c r="BN366" i="1" s="1"/>
  <c r="BN468" i="1" s="1"/>
  <c r="T195" i="7" s="1"/>
  <c r="BR366" i="1" a="1"/>
  <c r="BR366" i="1" s="1"/>
  <c r="BR468" i="1" s="1"/>
  <c r="X195" i="7" s="1"/>
  <c r="BU366" i="1" a="1"/>
  <c r="BU366" i="1" s="1"/>
  <c r="BY366" i="1" a="1"/>
  <c r="BY366" i="1" s="1"/>
  <c r="CB366" i="1" a="1"/>
  <c r="CB366" i="1" s="1"/>
  <c r="CF366" i="1" a="1"/>
  <c r="CF366" i="1" s="1"/>
  <c r="CF468" i="1" s="1"/>
  <c r="BC367" i="1" a="1"/>
  <c r="BC367" i="1" s="1"/>
  <c r="BG367" i="1" a="1"/>
  <c r="BG367" i="1" s="1"/>
  <c r="BJ367" i="1" a="1"/>
  <c r="BJ367" i="1" s="1"/>
  <c r="BN367" i="1" a="1"/>
  <c r="BN367" i="1" s="1"/>
  <c r="BN469" i="1" s="1"/>
  <c r="T196" i="7" s="1"/>
  <c r="BQ367" i="1" a="1"/>
  <c r="BQ367" i="1" s="1"/>
  <c r="BU367" i="1" a="1"/>
  <c r="BU367" i="1" s="1"/>
  <c r="BX367" i="1" a="1"/>
  <c r="BX367" i="1" s="1"/>
  <c r="CB367" i="1" a="1"/>
  <c r="CB367" i="1" s="1"/>
  <c r="CB469" i="1" s="1"/>
  <c r="AH196" i="7" s="1"/>
  <c r="CI367" i="1" a="1"/>
  <c r="CI367" i="1" s="1"/>
  <c r="CI469" i="1" s="1"/>
  <c r="AK196" i="7" s="1"/>
  <c r="AK96" i="7" s="1"/>
  <c r="BC368" i="1" a="1"/>
  <c r="BC368" i="1" s="1"/>
  <c r="BF368" i="1" a="1"/>
  <c r="BF368" i="1" s="1"/>
  <c r="BJ368" i="1" a="1"/>
  <c r="BJ368" i="1" s="1"/>
  <c r="BM368" i="1" a="1"/>
  <c r="BM368" i="1" s="1"/>
  <c r="BQ368" i="1" a="1"/>
  <c r="BQ368" i="1" s="1"/>
  <c r="BT368" i="1" a="1"/>
  <c r="BT368" i="1" s="1"/>
  <c r="BX368" i="1" a="1"/>
  <c r="BX368" i="1" s="1"/>
  <c r="CE368" i="1" a="1"/>
  <c r="CE368" i="1" s="1"/>
  <c r="CI368" i="1" a="1"/>
  <c r="CI368" i="1" s="1"/>
  <c r="CI470" i="1" s="1"/>
  <c r="AK197" i="7" s="1"/>
  <c r="AK97" i="7" s="1"/>
  <c r="BB369" i="1" a="1"/>
  <c r="BB369" i="1" s="1"/>
  <c r="BF369" i="1" a="1"/>
  <c r="BF369" i="1" s="1"/>
  <c r="BI369" i="1" a="1"/>
  <c r="BI369" i="1" s="1"/>
  <c r="BM369" i="1" a="1"/>
  <c r="BM369" i="1" s="1"/>
  <c r="BP369" i="1" a="1"/>
  <c r="BP369" i="1" s="1"/>
  <c r="BT369" i="1" a="1"/>
  <c r="BT369" i="1" s="1"/>
  <c r="CA369" i="1" a="1"/>
  <c r="CA369" i="1" s="1"/>
  <c r="CE369" i="1" a="1"/>
  <c r="CE369" i="1" s="1"/>
  <c r="CH369" i="1" a="1"/>
  <c r="CH369" i="1" s="1"/>
  <c r="CH471" i="1" s="1"/>
  <c r="AJ198" i="7" s="1"/>
  <c r="AJ98" i="7" s="1"/>
  <c r="BB370" i="1" a="1"/>
  <c r="BB370" i="1" s="1"/>
  <c r="BE370" i="1" a="1"/>
  <c r="BE370" i="1" s="1"/>
  <c r="BI370" i="1" a="1"/>
  <c r="BI370" i="1" s="1"/>
  <c r="BL370" i="1" a="1"/>
  <c r="BL370" i="1" s="1"/>
  <c r="BP370" i="1" a="1"/>
  <c r="BP370" i="1" s="1"/>
  <c r="BW370" i="1" a="1"/>
  <c r="BW370" i="1" s="1"/>
  <c r="CA370" i="1" a="1"/>
  <c r="CA370" i="1" s="1"/>
  <c r="CD370" i="1" a="1"/>
  <c r="CD370" i="1" s="1"/>
  <c r="CH370" i="1" a="1"/>
  <c r="CH370" i="1" s="1"/>
  <c r="CH472" i="1" s="1"/>
  <c r="AJ199" i="7" s="1"/>
  <c r="AJ99" i="7" s="1"/>
  <c r="BA371" i="1" a="1"/>
  <c r="BA371" i="1" s="1"/>
  <c r="BA473" i="1" s="1"/>
  <c r="G200" i="7" s="1"/>
  <c r="BE371" i="1" a="1"/>
  <c r="BE371" i="1" s="1"/>
  <c r="BH371" i="1" a="1"/>
  <c r="BH371" i="1" s="1"/>
  <c r="BL371" i="1" a="1"/>
  <c r="BL371" i="1" s="1"/>
  <c r="BS371" i="1" a="1"/>
  <c r="BS371" i="1" s="1"/>
  <c r="BW371" i="1" a="1"/>
  <c r="BW371" i="1" s="1"/>
  <c r="BZ371" i="1" a="1"/>
  <c r="BZ371" i="1" s="1"/>
  <c r="CD371" i="1" a="1"/>
  <c r="CD371" i="1" s="1"/>
  <c r="CG371" i="1" a="1"/>
  <c r="CG371" i="1" s="1"/>
  <c r="BA372" i="1" a="1"/>
  <c r="BA372" i="1" s="1"/>
  <c r="BA474" i="1" s="1"/>
  <c r="G201" i="7" s="1"/>
  <c r="BD372" i="1" a="1"/>
  <c r="BD372" i="1" s="1"/>
  <c r="BH372" i="1" a="1"/>
  <c r="BH372" i="1" s="1"/>
  <c r="BO372" i="1" a="1"/>
  <c r="BO372" i="1" s="1"/>
  <c r="BS372" i="1" a="1"/>
  <c r="BS372" i="1" s="1"/>
  <c r="BV372" i="1" a="1"/>
  <c r="BV372" i="1" s="1"/>
  <c r="BZ372" i="1" a="1"/>
  <c r="BZ372" i="1" s="1"/>
  <c r="CC372" i="1" a="1"/>
  <c r="CC372" i="1" s="1"/>
  <c r="CG372" i="1" a="1"/>
  <c r="CG372" i="1" s="1"/>
  <c r="CJ372" i="1" a="1"/>
  <c r="CJ372" i="1" s="1"/>
  <c r="CJ474" i="1" s="1"/>
  <c r="AL201" i="7" s="1"/>
  <c r="BS361" i="1" a="1"/>
  <c r="BS361" i="1" s="1"/>
  <c r="CI361" i="1" a="1"/>
  <c r="CI361" i="1" s="1"/>
  <c r="CI463" i="1" s="1"/>
  <c r="AK190" i="7" s="1"/>
  <c r="AK90" i="7" s="1"/>
  <c r="BO362" i="1" a="1"/>
  <c r="BO362" i="1" s="1"/>
  <c r="BE363" i="1" a="1"/>
  <c r="BE363" i="1" s="1"/>
  <c r="BP363" i="1" a="1"/>
  <c r="BP363" i="1" s="1"/>
  <c r="BP465" i="1" s="1"/>
  <c r="V192" i="7" s="1"/>
  <c r="BT363" i="1" a="1"/>
  <c r="BT363" i="1" s="1"/>
  <c r="BT465" i="1" s="1"/>
  <c r="Z192" i="7" s="1"/>
  <c r="CA363" i="1" a="1"/>
  <c r="CA363" i="1" s="1"/>
  <c r="CE363" i="1" a="1"/>
  <c r="CE363" i="1" s="1"/>
  <c r="CH363" i="1" a="1"/>
  <c r="CH363" i="1" s="1"/>
  <c r="CH465" i="1" s="1"/>
  <c r="AJ192" i="7" s="1"/>
  <c r="AJ92" i="7" s="1"/>
  <c r="BB364" i="1" a="1"/>
  <c r="BB364" i="1" s="1"/>
  <c r="BB466" i="1" s="1"/>
  <c r="H193" i="7" s="1"/>
  <c r="BE364" i="1" a="1"/>
  <c r="BE364" i="1" s="1"/>
  <c r="BI364" i="1" a="1"/>
  <c r="BI364" i="1" s="1"/>
  <c r="BL364" i="1" a="1"/>
  <c r="BL364" i="1" s="1"/>
  <c r="BL466" i="1" s="1"/>
  <c r="R193" i="7" s="1"/>
  <c r="BP364" i="1" a="1"/>
  <c r="BP364" i="1" s="1"/>
  <c r="BP466" i="1" s="1"/>
  <c r="V193" i="7" s="1"/>
  <c r="BW364" i="1" a="1"/>
  <c r="BW364" i="1" s="1"/>
  <c r="CA364" i="1" a="1"/>
  <c r="CA364" i="1" s="1"/>
  <c r="CD364" i="1" a="1"/>
  <c r="CD364" i="1" s="1"/>
  <c r="CD466" i="1" s="1"/>
  <c r="CH364" i="1" a="1"/>
  <c r="CH364" i="1" s="1"/>
  <c r="CH466" i="1" s="1"/>
  <c r="AJ193" i="7" s="1"/>
  <c r="AJ93" i="7" s="1"/>
  <c r="BA365" i="1" a="1"/>
  <c r="BA365" i="1" s="1"/>
  <c r="BA467" i="1" s="1"/>
  <c r="G194" i="7" s="1"/>
  <c r="BE365" i="1" a="1"/>
  <c r="BE365" i="1" s="1"/>
  <c r="BH365" i="1" a="1"/>
  <c r="BH365" i="1" s="1"/>
  <c r="BH467" i="1" s="1"/>
  <c r="N194" i="7" s="1"/>
  <c r="BL365" i="1" a="1"/>
  <c r="BL365" i="1" s="1"/>
  <c r="BL467" i="1" s="1"/>
  <c r="R194" i="7" s="1"/>
  <c r="BS365" i="1" a="1"/>
  <c r="BS365" i="1" s="1"/>
  <c r="BW365" i="1" a="1"/>
  <c r="BW365" i="1" s="1"/>
  <c r="BZ365" i="1" a="1"/>
  <c r="BZ365" i="1" s="1"/>
  <c r="BZ467" i="1" s="1"/>
  <c r="AF194" i="7" s="1"/>
  <c r="CD365" i="1" a="1"/>
  <c r="CD365" i="1" s="1"/>
  <c r="CD467" i="1" s="1"/>
  <c r="CG365" i="1" a="1"/>
  <c r="CG365" i="1" s="1"/>
  <c r="BA366" i="1" a="1"/>
  <c r="BA366" i="1" s="1"/>
  <c r="BA468" i="1" s="1"/>
  <c r="G195" i="7" s="1"/>
  <c r="BD366" i="1" a="1"/>
  <c r="BD366" i="1" s="1"/>
  <c r="BD468" i="1" s="1"/>
  <c r="J195" i="7" s="1"/>
  <c r="BH366" i="1" a="1"/>
  <c r="BH366" i="1" s="1"/>
  <c r="BH468" i="1" s="1"/>
  <c r="N195" i="7" s="1"/>
  <c r="BO366" i="1" a="1"/>
  <c r="BO366" i="1" s="1"/>
  <c r="BS366" i="1" a="1"/>
  <c r="BS366" i="1" s="1"/>
  <c r="BV366" i="1" a="1"/>
  <c r="BV366" i="1" s="1"/>
  <c r="BV468" i="1" s="1"/>
  <c r="AB195" i="7" s="1"/>
  <c r="BZ366" i="1" a="1"/>
  <c r="BZ366" i="1" s="1"/>
  <c r="BZ468" i="1" s="1"/>
  <c r="AF195" i="7" s="1"/>
  <c r="CC366" i="1" a="1"/>
  <c r="CC366" i="1" s="1"/>
  <c r="CG366" i="1" a="1"/>
  <c r="CG366" i="1" s="1"/>
  <c r="CJ366" i="1" a="1"/>
  <c r="CJ366" i="1" s="1"/>
  <c r="CJ468" i="1" s="1"/>
  <c r="AL195" i="7" s="1"/>
  <c r="AL95" i="7" s="1"/>
  <c r="BD367" i="1" a="1"/>
  <c r="BD367" i="1" s="1"/>
  <c r="BD469" i="1" s="1"/>
  <c r="J196" i="7" s="1"/>
  <c r="BK367" i="1" a="1"/>
  <c r="BK367" i="1" s="1"/>
  <c r="BO367" i="1" a="1"/>
  <c r="BO367" i="1" s="1"/>
  <c r="BR367" i="1" a="1"/>
  <c r="BR367" i="1" s="1"/>
  <c r="BR469" i="1" s="1"/>
  <c r="X196" i="7" s="1"/>
  <c r="BV367" i="1" a="1"/>
  <c r="BV367" i="1" s="1"/>
  <c r="BV469" i="1" s="1"/>
  <c r="AB196" i="7" s="1"/>
  <c r="BY367" i="1" a="1"/>
  <c r="BY367" i="1" s="1"/>
  <c r="CC367" i="1" a="1"/>
  <c r="CC367" i="1" s="1"/>
  <c r="CF367" i="1" a="1"/>
  <c r="CF367" i="1" s="1"/>
  <c r="CF469" i="1" s="1"/>
  <c r="CJ367" i="1" a="1"/>
  <c r="CJ367" i="1" s="1"/>
  <c r="CJ469" i="1" s="1"/>
  <c r="AL196" i="7" s="1"/>
  <c r="AL96" i="7" s="1"/>
  <c r="BG368" i="1" a="1"/>
  <c r="BG368" i="1" s="1"/>
  <c r="BK368" i="1" a="1"/>
  <c r="BK368" i="1" s="1"/>
  <c r="BN368" i="1" a="1"/>
  <c r="BN368" i="1" s="1"/>
  <c r="BR368" i="1" a="1"/>
  <c r="BR368" i="1" s="1"/>
  <c r="BU368" i="1" a="1"/>
  <c r="BU368" i="1" s="1"/>
  <c r="BY368" i="1" a="1"/>
  <c r="BY368" i="1" s="1"/>
  <c r="CB368" i="1" a="1"/>
  <c r="CB368" i="1" s="1"/>
  <c r="CF368" i="1" a="1"/>
  <c r="CF368" i="1" s="1"/>
  <c r="BC369" i="1" a="1"/>
  <c r="BC369" i="1" s="1"/>
  <c r="BG369" i="1" a="1"/>
  <c r="BG369" i="1" s="1"/>
  <c r="BJ369" i="1" a="1"/>
  <c r="BJ369" i="1" s="1"/>
  <c r="BN369" i="1" a="1"/>
  <c r="BN369" i="1" s="1"/>
  <c r="BQ369" i="1" a="1"/>
  <c r="BQ369" i="1" s="1"/>
  <c r="BU369" i="1" a="1"/>
  <c r="BU369" i="1" s="1"/>
  <c r="BX369" i="1" a="1"/>
  <c r="BX369" i="1" s="1"/>
  <c r="CB369" i="1" a="1"/>
  <c r="CB369" i="1" s="1"/>
  <c r="CI369" i="1" a="1"/>
  <c r="CI369" i="1" s="1"/>
  <c r="CI471" i="1" s="1"/>
  <c r="AK198" i="7" s="1"/>
  <c r="AK98" i="7" s="1"/>
  <c r="BC370" i="1" a="1"/>
  <c r="BC370" i="1" s="1"/>
  <c r="BF370" i="1" a="1"/>
  <c r="BF370" i="1" s="1"/>
  <c r="BJ370" i="1" a="1"/>
  <c r="BJ370" i="1" s="1"/>
  <c r="BM370" i="1" a="1"/>
  <c r="BM370" i="1" s="1"/>
  <c r="BQ370" i="1" a="1"/>
  <c r="BQ370" i="1" s="1"/>
  <c r="BT370" i="1" a="1"/>
  <c r="BT370" i="1" s="1"/>
  <c r="BX370" i="1" a="1"/>
  <c r="BX370" i="1" s="1"/>
  <c r="CE370" i="1" a="1"/>
  <c r="CE370" i="1" s="1"/>
  <c r="CI370" i="1" a="1"/>
  <c r="CI370" i="1" s="1"/>
  <c r="CI472" i="1" s="1"/>
  <c r="AK199" i="7" s="1"/>
  <c r="AK99" i="7" s="1"/>
  <c r="BB371" i="1" a="1"/>
  <c r="BB371" i="1" s="1"/>
  <c r="BF371" i="1" a="1"/>
  <c r="BF371" i="1" s="1"/>
  <c r="BI371" i="1" a="1"/>
  <c r="BI371" i="1" s="1"/>
  <c r="BM371" i="1" a="1"/>
  <c r="BM371" i="1" s="1"/>
  <c r="BP371" i="1" a="1"/>
  <c r="BP371" i="1" s="1"/>
  <c r="BT371" i="1" a="1"/>
  <c r="BT371" i="1" s="1"/>
  <c r="CA371" i="1" a="1"/>
  <c r="CA371" i="1" s="1"/>
  <c r="CE371" i="1" a="1"/>
  <c r="CE371" i="1" s="1"/>
  <c r="CH371" i="1" a="1"/>
  <c r="CH371" i="1" s="1"/>
  <c r="CH473" i="1" s="1"/>
  <c r="AJ200" i="7" s="1"/>
  <c r="BB372" i="1" a="1"/>
  <c r="BB372" i="1" s="1"/>
  <c r="BE372" i="1" a="1"/>
  <c r="BE372" i="1" s="1"/>
  <c r="BI372" i="1" a="1"/>
  <c r="BI372" i="1" s="1"/>
  <c r="BL372" i="1" a="1"/>
  <c r="BL372" i="1" s="1"/>
  <c r="BP372" i="1" a="1"/>
  <c r="BP372" i="1" s="1"/>
  <c r="BW372" i="1" a="1"/>
  <c r="BW372" i="1" s="1"/>
  <c r="CA372" i="1" a="1"/>
  <c r="CA372" i="1" s="1"/>
  <c r="CD372" i="1" a="1"/>
  <c r="CD372" i="1" s="1"/>
  <c r="CH372" i="1" a="1"/>
  <c r="CH372" i="1" s="1"/>
  <c r="CH474" i="1" s="1"/>
  <c r="AJ201" i="7" s="1"/>
  <c r="CJ275" i="1" a="1"/>
  <c r="CJ275" i="1" s="1"/>
  <c r="CJ377" i="1" s="1"/>
  <c r="AL104" i="7" s="1"/>
  <c r="AL4" i="7" s="1"/>
  <c r="AY368" i="1" a="1"/>
  <c r="AY368" i="1" s="1"/>
  <c r="AY470" i="1" s="1"/>
  <c r="E197" i="7" s="1"/>
  <c r="AZ369" i="1" a="1"/>
  <c r="AZ369" i="1" s="1"/>
  <c r="AZ471" i="1" s="1"/>
  <c r="F198" i="7" s="1"/>
  <c r="AY371" i="1" a="1"/>
  <c r="AY371" i="1" s="1"/>
  <c r="AY473" i="1" s="1"/>
  <c r="E200" i="7" s="1"/>
  <c r="AZ368" i="1" a="1"/>
  <c r="AZ368" i="1" s="1"/>
  <c r="AZ470" i="1" s="1"/>
  <c r="F197" i="7" s="1"/>
  <c r="AZ371" i="1" a="1"/>
  <c r="AZ371" i="1" s="1"/>
  <c r="AZ473" i="1" s="1"/>
  <c r="F200" i="7" s="1"/>
  <c r="AZ373" i="1" a="1"/>
  <c r="AZ373" i="1" s="1"/>
  <c r="AZ475" i="1" s="1"/>
  <c r="F202" i="7" s="1"/>
  <c r="AY370" i="1" a="1"/>
  <c r="AY370" i="1" s="1"/>
  <c r="AY472" i="1" s="1"/>
  <c r="E199" i="7" s="1"/>
  <c r="AY372" i="1" a="1"/>
  <c r="AY372" i="1" s="1"/>
  <c r="AY474" i="1" s="1"/>
  <c r="E201" i="7" s="1"/>
  <c r="AZ372" i="1" a="1"/>
  <c r="AZ372" i="1" s="1"/>
  <c r="AZ474" i="1" s="1"/>
  <c r="F201" i="7" s="1"/>
  <c r="AY369" i="1" a="1"/>
  <c r="AY369" i="1" s="1"/>
  <c r="AY471" i="1" s="1"/>
  <c r="E198" i="7" s="1"/>
  <c r="AZ370" i="1" a="1"/>
  <c r="AZ370" i="1" s="1"/>
  <c r="AZ472" i="1" s="1"/>
  <c r="F199" i="7" s="1"/>
  <c r="AZ323" i="1" a="1"/>
  <c r="AZ323" i="1" s="1"/>
  <c r="AZ425" i="1" s="1"/>
  <c r="F152" i="7" s="1"/>
  <c r="AZ317" i="1" a="1"/>
  <c r="AZ317" i="1" s="1"/>
  <c r="AZ419" i="1" s="1"/>
  <c r="F146" i="7" s="1"/>
  <c r="AY318" i="1" a="1"/>
  <c r="AY318" i="1" s="1"/>
  <c r="AY420" i="1" s="1"/>
  <c r="E147" i="7" s="1"/>
  <c r="B147" i="7" s="1"/>
  <c r="AY314" i="1" a="1"/>
  <c r="AY314" i="1" s="1"/>
  <c r="AY416" i="1" s="1"/>
  <c r="E143" i="7" s="1"/>
  <c r="B143" i="7" s="1"/>
  <c r="AY324" i="1" a="1"/>
  <c r="AY324" i="1" s="1"/>
  <c r="AY426" i="1" s="1"/>
  <c r="E153" i="7" s="1"/>
  <c r="B153" i="7" s="1"/>
  <c r="AZ320" i="1" a="1"/>
  <c r="AZ320" i="1" s="1"/>
  <c r="AZ422" i="1" s="1"/>
  <c r="F149" i="7" s="1"/>
  <c r="AY321" i="1" a="1"/>
  <c r="AY321" i="1" s="1"/>
  <c r="AY423" i="1" s="1"/>
  <c r="E150" i="7" s="1"/>
  <c r="AY335" i="1" a="1"/>
  <c r="AY335" i="1" s="1"/>
  <c r="AY437" i="1" s="1"/>
  <c r="E164" i="7" s="1"/>
  <c r="C164" i="7" s="1"/>
  <c r="AZ341" i="1" a="1"/>
  <c r="AZ341" i="1" s="1"/>
  <c r="AZ443" i="1" s="1"/>
  <c r="F170" i="7" s="1"/>
  <c r="AZ329" i="1" a="1"/>
  <c r="AZ329" i="1" s="1"/>
  <c r="AZ431" i="1" s="1"/>
  <c r="F158" i="7" s="1"/>
  <c r="CJ385" i="1"/>
  <c r="AL112" i="7" s="1"/>
  <c r="AL12" i="7" s="1"/>
  <c r="AY367" i="1" a="1"/>
  <c r="AY367" i="1" s="1"/>
  <c r="AY469" i="1" s="1"/>
  <c r="E196" i="7" s="1"/>
  <c r="AY361" i="1" a="1"/>
  <c r="AY361" i="1" s="1"/>
  <c r="AY463" i="1" s="1"/>
  <c r="E190" i="7" s="1"/>
  <c r="B190" i="7" s="1"/>
  <c r="AZ363" i="1" a="1"/>
  <c r="AZ363" i="1" s="1"/>
  <c r="AZ465" i="1" s="1"/>
  <c r="F192" i="7" s="1"/>
  <c r="AZ364" i="1" a="1"/>
  <c r="AZ364" i="1" s="1"/>
  <c r="AZ466" i="1" s="1"/>
  <c r="F193" i="7" s="1"/>
  <c r="AZ367" i="1" a="1"/>
  <c r="AZ367" i="1" s="1"/>
  <c r="AZ469" i="1" s="1"/>
  <c r="F196" i="7" s="1"/>
  <c r="CJ383" i="1"/>
  <c r="AL110" i="7" s="1"/>
  <c r="AL10" i="7" s="1"/>
  <c r="AY366" i="1" a="1"/>
  <c r="AY366" i="1" s="1"/>
  <c r="AY468" i="1" s="1"/>
  <c r="E195" i="7" s="1"/>
  <c r="AY358" i="1" a="1"/>
  <c r="AY358" i="1" s="1"/>
  <c r="AY460" i="1" s="1"/>
  <c r="E187" i="7" s="1"/>
  <c r="AZ366" i="1" a="1"/>
  <c r="AZ366" i="1" s="1"/>
  <c r="AZ468" i="1" s="1"/>
  <c r="F195" i="7" s="1"/>
  <c r="AZ365" i="1" a="1"/>
  <c r="AZ365" i="1" s="1"/>
  <c r="AZ467" i="1" s="1"/>
  <c r="F194" i="7" s="1"/>
  <c r="AZ360" i="1" a="1"/>
  <c r="AZ360" i="1" s="1"/>
  <c r="AZ462" i="1" s="1"/>
  <c r="F189" i="7" s="1"/>
  <c r="CI382" i="1"/>
  <c r="AK109" i="7" s="1"/>
  <c r="AK9" i="7" s="1"/>
  <c r="AY364" i="1" a="1"/>
  <c r="AY364" i="1" s="1"/>
  <c r="AY466" i="1" s="1"/>
  <c r="E193" i="7" s="1"/>
  <c r="AZ357" i="1" a="1"/>
  <c r="AZ357" i="1" s="1"/>
  <c r="AZ459" i="1" s="1"/>
  <c r="F186" i="7" s="1"/>
  <c r="AY350" i="1" a="1"/>
  <c r="AY350" i="1" s="1"/>
  <c r="AY452" i="1" s="1"/>
  <c r="E179" i="7" s="1"/>
  <c r="AZ352" i="1" a="1"/>
  <c r="AZ352" i="1" s="1"/>
  <c r="AZ454" i="1" s="1"/>
  <c r="F181" i="7" s="1"/>
  <c r="AZ358" i="1" a="1"/>
  <c r="AZ358" i="1" s="1"/>
  <c r="AZ460" i="1" s="1"/>
  <c r="F187" i="7" s="1"/>
  <c r="AY360" i="1" a="1"/>
  <c r="AY360" i="1" s="1"/>
  <c r="AY462" i="1" s="1"/>
  <c r="E189" i="7" s="1"/>
  <c r="D189" i="7" s="1"/>
  <c r="AZ359" i="1" a="1"/>
  <c r="AZ359" i="1" s="1"/>
  <c r="AZ461" i="1" s="1"/>
  <c r="F188" i="7" s="1"/>
  <c r="AY362" i="1" a="1"/>
  <c r="AY362" i="1" s="1"/>
  <c r="AY464" i="1" s="1"/>
  <c r="E191" i="7" s="1"/>
  <c r="C191" i="7" s="1"/>
  <c r="AY353" i="1" a="1"/>
  <c r="AY353" i="1" s="1"/>
  <c r="AY455" i="1" s="1"/>
  <c r="E182" i="7" s="1"/>
  <c r="C182" i="7" s="1"/>
  <c r="AY349" i="1" a="1"/>
  <c r="AY349" i="1" s="1"/>
  <c r="AY451" i="1" s="1"/>
  <c r="E178" i="7" s="1"/>
  <c r="C178" i="7" s="1"/>
  <c r="AY357" i="1" a="1"/>
  <c r="AY357" i="1" s="1"/>
  <c r="AY459" i="1" s="1"/>
  <c r="E186" i="7" s="1"/>
  <c r="AZ355" i="1" a="1"/>
  <c r="AZ355" i="1" s="1"/>
  <c r="AZ457" i="1" s="1"/>
  <c r="F184" i="7" s="1"/>
  <c r="CJ379" i="1"/>
  <c r="AL106" i="7" s="1"/>
  <c r="AL6" i="7" s="1"/>
  <c r="AZ362" i="1" a="1"/>
  <c r="AZ362" i="1" s="1"/>
  <c r="AZ464" i="1" s="1"/>
  <c r="F191" i="7" s="1"/>
  <c r="AY351" i="1" a="1"/>
  <c r="AY351" i="1" s="1"/>
  <c r="AY453" i="1" s="1"/>
  <c r="E180" i="7" s="1"/>
  <c r="D180" i="7" s="1"/>
  <c r="AY352" i="1" a="1"/>
  <c r="AY352" i="1" s="1"/>
  <c r="AY454" i="1" s="1"/>
  <c r="E181" i="7" s="1"/>
  <c r="AZ361" i="1" a="1"/>
  <c r="AZ361" i="1" s="1"/>
  <c r="AZ463" i="1" s="1"/>
  <c r="F190" i="7" s="1"/>
  <c r="AY348" i="1" a="1"/>
  <c r="AY348" i="1" s="1"/>
  <c r="AY450" i="1" s="1"/>
  <c r="E177" i="7" s="1"/>
  <c r="AY347" i="1" a="1"/>
  <c r="AY347" i="1" s="1"/>
  <c r="AY449" i="1" s="1"/>
  <c r="E176" i="7" s="1"/>
  <c r="AZ351" i="1" a="1"/>
  <c r="AZ351" i="1" s="1"/>
  <c r="AZ453" i="1" s="1"/>
  <c r="F180" i="7" s="1"/>
  <c r="AY359" i="1" a="1"/>
  <c r="AY359" i="1" s="1"/>
  <c r="AY461" i="1" s="1"/>
  <c r="E188" i="7" s="1"/>
  <c r="D188" i="7" s="1"/>
  <c r="AZ346" i="1" a="1"/>
  <c r="AZ346" i="1" s="1"/>
  <c r="AZ448" i="1" s="1"/>
  <c r="F175" i="7" s="1"/>
  <c r="AZ354" i="1" a="1"/>
  <c r="AZ354" i="1" s="1"/>
  <c r="AZ456" i="1" s="1"/>
  <c r="F183" i="7" s="1"/>
  <c r="AY354" i="1" a="1"/>
  <c r="AY354" i="1" s="1"/>
  <c r="AY456" i="1" s="1"/>
  <c r="E183" i="7" s="1"/>
  <c r="AY363" i="1" a="1"/>
  <c r="AY363" i="1" s="1"/>
  <c r="AY465" i="1" s="1"/>
  <c r="E192" i="7" s="1"/>
  <c r="C192" i="7" s="1"/>
  <c r="AY356" i="1" a="1"/>
  <c r="AY356" i="1" s="1"/>
  <c r="AY458" i="1" s="1"/>
  <c r="E185" i="7" s="1"/>
  <c r="D185" i="7" s="1"/>
  <c r="AY345" i="1" a="1"/>
  <c r="AY345" i="1" s="1"/>
  <c r="AY447" i="1" s="1"/>
  <c r="E174" i="7" s="1"/>
  <c r="C174" i="7" s="1"/>
  <c r="AZ342" i="1" a="1"/>
  <c r="AZ342" i="1" s="1"/>
  <c r="AZ444" i="1" s="1"/>
  <c r="F171" i="7" s="1"/>
  <c r="AZ336" i="1" a="1"/>
  <c r="AZ336" i="1" s="1"/>
  <c r="AZ438" i="1" s="1"/>
  <c r="F165" i="7" s="1"/>
  <c r="AZ332" i="1" a="1"/>
  <c r="AZ332" i="1" s="1"/>
  <c r="AZ434" i="1" s="1"/>
  <c r="F161" i="7" s="1"/>
  <c r="AY333" i="1" a="1"/>
  <c r="AY333" i="1" s="1"/>
  <c r="AY435" i="1" s="1"/>
  <c r="E162" i="7" s="1"/>
  <c r="D162" i="7" s="1"/>
  <c r="AY329" i="1" a="1"/>
  <c r="AY329" i="1" s="1"/>
  <c r="AY431" i="1" s="1"/>
  <c r="E158" i="7" s="1"/>
  <c r="B158" i="7" s="1"/>
  <c r="AZ328" i="1" a="1"/>
  <c r="AZ328" i="1" s="1"/>
  <c r="AZ430" i="1" s="1"/>
  <c r="F157" i="7" s="1"/>
  <c r="AY325" i="1" a="1"/>
  <c r="AY325" i="1" s="1"/>
  <c r="AY427" i="1" s="1"/>
  <c r="E154" i="7" s="1"/>
  <c r="B154" i="7" s="1"/>
  <c r="AY355" i="1" a="1"/>
  <c r="AY355" i="1" s="1"/>
  <c r="AY457" i="1" s="1"/>
  <c r="E184" i="7" s="1"/>
  <c r="C184" i="7" s="1"/>
  <c r="AY346" i="1" a="1"/>
  <c r="AY346" i="1" s="1"/>
  <c r="AY448" i="1" s="1"/>
  <c r="E175" i="7" s="1"/>
  <c r="AY340" i="1" a="1"/>
  <c r="AY340" i="1" s="1"/>
  <c r="AY442" i="1" s="1"/>
  <c r="E169" i="7" s="1"/>
  <c r="AZ339" i="1" a="1"/>
  <c r="AZ339" i="1" s="1"/>
  <c r="AZ441" i="1" s="1"/>
  <c r="F168" i="7" s="1"/>
  <c r="AY336" i="1" a="1"/>
  <c r="AY336" i="1" s="1"/>
  <c r="AY438" i="1" s="1"/>
  <c r="E165" i="7" s="1"/>
  <c r="B165" i="7" s="1"/>
  <c r="AY332" i="1" a="1"/>
  <c r="AY332" i="1" s="1"/>
  <c r="AY434" i="1" s="1"/>
  <c r="E161" i="7" s="1"/>
  <c r="AZ331" i="1" a="1"/>
  <c r="AZ331" i="1" s="1"/>
  <c r="AZ433" i="1" s="1"/>
  <c r="F160" i="7" s="1"/>
  <c r="AZ344" i="1" a="1"/>
  <c r="AZ344" i="1" s="1"/>
  <c r="AZ446" i="1" s="1"/>
  <c r="F173" i="7" s="1"/>
  <c r="AZ350" i="1" a="1"/>
  <c r="AZ350" i="1" s="1"/>
  <c r="AZ452" i="1" s="1"/>
  <c r="F179" i="7" s="1"/>
  <c r="AZ349" i="1" a="1"/>
  <c r="AZ349" i="1" s="1"/>
  <c r="AZ451" i="1" s="1"/>
  <c r="F178" i="7" s="1"/>
  <c r="AY344" i="1" a="1"/>
  <c r="AY344" i="1" s="1"/>
  <c r="AY446" i="1" s="1"/>
  <c r="E173" i="7" s="1"/>
  <c r="AZ343" i="1" a="1"/>
  <c r="AZ343" i="1" s="1"/>
  <c r="AZ445" i="1" s="1"/>
  <c r="F172" i="7" s="1"/>
  <c r="AZ348" i="1" a="1"/>
  <c r="AZ348" i="1" s="1"/>
  <c r="AZ450" i="1" s="1"/>
  <c r="F177" i="7" s="1"/>
  <c r="AZ345" i="1" a="1"/>
  <c r="AZ345" i="1" s="1"/>
  <c r="AZ447" i="1" s="1"/>
  <c r="F174" i="7" s="1"/>
  <c r="AZ334" i="1" a="1"/>
  <c r="AZ334" i="1" s="1"/>
  <c r="AZ436" i="1" s="1"/>
  <c r="F163" i="7" s="1"/>
  <c r="AY339" i="1" a="1"/>
  <c r="AY339" i="1" s="1"/>
  <c r="AY441" i="1" s="1"/>
  <c r="E168" i="7" s="1"/>
  <c r="AZ340" i="1" a="1"/>
  <c r="AZ340" i="1" s="1"/>
  <c r="AZ442" i="1" s="1"/>
  <c r="F169" i="7" s="1"/>
  <c r="AZ335" i="1" a="1"/>
  <c r="AZ335" i="1" s="1"/>
  <c r="AZ437" i="1" s="1"/>
  <c r="F164" i="7" s="1"/>
  <c r="AY311" i="1" a="1"/>
  <c r="AY311" i="1" s="1"/>
  <c r="AY413" i="1" s="1"/>
  <c r="E140" i="7" s="1"/>
  <c r="B140" i="7" s="1"/>
  <c r="AY316" i="1" a="1"/>
  <c r="AY316" i="1" s="1"/>
  <c r="AY418" i="1" s="1"/>
  <c r="E145" i="7" s="1"/>
  <c r="AZ330" i="1" a="1"/>
  <c r="AZ330" i="1" s="1"/>
  <c r="AZ432" i="1" s="1"/>
  <c r="F159" i="7" s="1"/>
  <c r="AY331" i="1" a="1"/>
  <c r="AY331" i="1" s="1"/>
  <c r="AY433" i="1" s="1"/>
  <c r="E160" i="7" s="1"/>
  <c r="AY326" i="1" a="1"/>
  <c r="AY326" i="1" s="1"/>
  <c r="AY428" i="1" s="1"/>
  <c r="E155" i="7" s="1"/>
  <c r="D155" i="7" s="1"/>
  <c r="AZ333" i="1" a="1"/>
  <c r="AZ333" i="1" s="1"/>
  <c r="AZ435" i="1" s="1"/>
  <c r="F162" i="7" s="1"/>
  <c r="AZ347" i="1" a="1"/>
  <c r="AZ347" i="1" s="1"/>
  <c r="AZ449" i="1" s="1"/>
  <c r="F176" i="7" s="1"/>
  <c r="AZ353" i="1" a="1"/>
  <c r="AZ353" i="1" s="1"/>
  <c r="AZ455" i="1" s="1"/>
  <c r="F182" i="7" s="1"/>
  <c r="AY341" i="1" a="1"/>
  <c r="AY341" i="1" s="1"/>
  <c r="AY443" i="1" s="1"/>
  <c r="E170" i="7" s="1"/>
  <c r="B170" i="7" s="1"/>
  <c r="AZ356" i="1" a="1"/>
  <c r="AZ356" i="1" s="1"/>
  <c r="AZ458" i="1" s="1"/>
  <c r="F185" i="7" s="1"/>
  <c r="AY312" i="1" a="1"/>
  <c r="AY312" i="1" s="1"/>
  <c r="AY414" i="1" s="1"/>
  <c r="E141" i="7" s="1"/>
  <c r="C141" i="7" s="1"/>
  <c r="AZ324" i="1" a="1"/>
  <c r="AZ324" i="1" s="1"/>
  <c r="AZ426" i="1" s="1"/>
  <c r="F153" i="7" s="1"/>
  <c r="AZ327" i="1" a="1"/>
  <c r="AZ327" i="1" s="1"/>
  <c r="AZ429" i="1" s="1"/>
  <c r="F156" i="7" s="1"/>
  <c r="AY328" i="1" a="1"/>
  <c r="AY328" i="1" s="1"/>
  <c r="AY430" i="1" s="1"/>
  <c r="E157" i="7" s="1"/>
  <c r="AY338" i="1" a="1"/>
  <c r="AY338" i="1" s="1"/>
  <c r="AY440" i="1" s="1"/>
  <c r="E167" i="7" s="1"/>
  <c r="D167" i="7" s="1"/>
  <c r="AY334" i="1" a="1"/>
  <c r="AY334" i="1" s="1"/>
  <c r="AY436" i="1" s="1"/>
  <c r="E163" i="7" s="1"/>
  <c r="AY330" i="1" a="1"/>
  <c r="AY330" i="1" s="1"/>
  <c r="AY432" i="1" s="1"/>
  <c r="E159" i="7" s="1"/>
  <c r="AY337" i="1" a="1"/>
  <c r="AY337" i="1" s="1"/>
  <c r="AY439" i="1" s="1"/>
  <c r="E166" i="7" s="1"/>
  <c r="D166" i="7" s="1"/>
  <c r="AZ321" i="1" a="1"/>
  <c r="AZ321" i="1" s="1"/>
  <c r="AZ423" i="1" s="1"/>
  <c r="F150" i="7" s="1"/>
  <c r="AY322" i="1" a="1"/>
  <c r="AY322" i="1" s="1"/>
  <c r="AY424" i="1" s="1"/>
  <c r="E151" i="7" s="1"/>
  <c r="B151" i="7" s="1"/>
  <c r="AZ326" i="1" a="1"/>
  <c r="AZ326" i="1" s="1"/>
  <c r="AZ428" i="1" s="1"/>
  <c r="F155" i="7" s="1"/>
  <c r="AZ338" i="1" a="1"/>
  <c r="AZ338" i="1" s="1"/>
  <c r="AZ440" i="1" s="1"/>
  <c r="F167" i="7" s="1"/>
  <c r="AZ325" i="1" a="1"/>
  <c r="AZ325" i="1" s="1"/>
  <c r="AZ427" i="1" s="1"/>
  <c r="F154" i="7" s="1"/>
  <c r="AY342" i="1" a="1"/>
  <c r="AY342" i="1" s="1"/>
  <c r="AY444" i="1" s="1"/>
  <c r="E171" i="7" s="1"/>
  <c r="CI402" i="1"/>
  <c r="AK129" i="7" s="1"/>
  <c r="AK29" i="7" s="1"/>
  <c r="AY365" i="1" a="1"/>
  <c r="AY365" i="1" s="1"/>
  <c r="AY467" i="1" s="1"/>
  <c r="E194" i="7" s="1"/>
  <c r="CI391" i="1"/>
  <c r="AK118" i="7" s="1"/>
  <c r="AK18" i="7" s="1"/>
  <c r="CI405" i="1"/>
  <c r="AK132" i="7" s="1"/>
  <c r="AK32" i="7" s="1"/>
  <c r="CJ378" i="1"/>
  <c r="AL105" i="7" s="1"/>
  <c r="AL5" i="7" s="1"/>
  <c r="CJ412" i="1"/>
  <c r="AL139" i="7" s="1"/>
  <c r="AL39" i="7" s="1"/>
  <c r="CE380" i="1"/>
  <c r="BE379" i="1"/>
  <c r="K106" i="7" s="1"/>
  <c r="J6" i="7" s="1"/>
  <c r="CG379" i="1"/>
  <c r="AY419" i="1"/>
  <c r="E146" i="7" s="1"/>
  <c r="B146" i="7" s="1"/>
  <c r="AY404" i="1"/>
  <c r="E131" i="7" s="1"/>
  <c r="D131" i="7" s="1"/>
  <c r="AZ377" i="1"/>
  <c r="F104" i="7" s="1"/>
  <c r="AY387" i="1"/>
  <c r="E114" i="7" s="1"/>
  <c r="D114" i="7" s="1"/>
  <c r="AZ385" i="1"/>
  <c r="F112" i="7" s="1"/>
  <c r="AZ394" i="1"/>
  <c r="F121" i="7" s="1"/>
  <c r="AZ393" i="1"/>
  <c r="F120" i="7" s="1"/>
  <c r="AY417" i="1"/>
  <c r="E144" i="7" s="1"/>
  <c r="D144" i="7" s="1"/>
  <c r="AY391" i="1"/>
  <c r="E118" i="7" s="1"/>
  <c r="D118" i="7" s="1"/>
  <c r="AZ416" i="1"/>
  <c r="F143" i="7" s="1"/>
  <c r="AY407" i="1"/>
  <c r="E134" i="7" s="1"/>
  <c r="B134" i="7" s="1"/>
  <c r="AZ403" i="1"/>
  <c r="F130" i="7" s="1"/>
  <c r="AY378" i="1"/>
  <c r="E105" i="7" s="1"/>
  <c r="B105" i="7" s="1"/>
  <c r="AZ389" i="1"/>
  <c r="F116" i="7" s="1"/>
  <c r="AY429" i="1"/>
  <c r="E156" i="7" s="1"/>
  <c r="C156" i="7" s="1"/>
  <c r="AY386" i="1"/>
  <c r="E113" i="7" s="1"/>
  <c r="C113" i="7" s="1"/>
  <c r="AZ397" i="1"/>
  <c r="F124" i="7" s="1"/>
  <c r="AZ439" i="1"/>
  <c r="F166" i="7" s="1"/>
  <c r="AZ388" i="1"/>
  <c r="F115" i="7" s="1"/>
  <c r="AZ400" i="1"/>
  <c r="F127" i="7" s="1"/>
  <c r="AZ421" i="1"/>
  <c r="F148" i="7" s="1"/>
  <c r="AY399" i="1"/>
  <c r="E126" i="7" s="1"/>
  <c r="AZ415" i="1"/>
  <c r="F142" i="7" s="1"/>
  <c r="AZ392" i="1"/>
  <c r="F119" i="7" s="1"/>
  <c r="AZ410" i="1"/>
  <c r="F137" i="7" s="1"/>
  <c r="AY410" i="1"/>
  <c r="E137" i="7" s="1"/>
  <c r="C137" i="7" s="1"/>
  <c r="AZ401" i="1"/>
  <c r="F128" i="7" s="1"/>
  <c r="AY403" i="1"/>
  <c r="E130" i="7" s="1"/>
  <c r="AZ407" i="1"/>
  <c r="F134" i="7" s="1"/>
  <c r="AZ402" i="1"/>
  <c r="F129" i="7" s="1"/>
  <c r="AZ382" i="1"/>
  <c r="F109" i="7" s="1"/>
  <c r="AY382" i="1"/>
  <c r="E109" i="7" s="1"/>
  <c r="AY408" i="1"/>
  <c r="E135" i="7" s="1"/>
  <c r="AY398" i="1"/>
  <c r="E125" i="7" s="1"/>
  <c r="AY383" i="1"/>
  <c r="E110" i="7" s="1"/>
  <c r="AZ395" i="1"/>
  <c r="F122" i="7" s="1"/>
  <c r="AZ398" i="1"/>
  <c r="F125" i="7" s="1"/>
  <c r="AY395" i="1"/>
  <c r="E122" i="7" s="1"/>
  <c r="D122" i="7" s="1"/>
  <c r="AZ417" i="1"/>
  <c r="F144" i="7" s="1"/>
  <c r="AY394" i="1"/>
  <c r="E121" i="7" s="1"/>
  <c r="D121" i="7" s="1"/>
  <c r="AY393" i="1"/>
  <c r="E120" i="7" s="1"/>
  <c r="AZ406" i="1"/>
  <c r="F133" i="7" s="1"/>
  <c r="AZ387" i="1"/>
  <c r="F114" i="7" s="1"/>
  <c r="AY425" i="1"/>
  <c r="E152" i="7" s="1"/>
  <c r="AZ383" i="1"/>
  <c r="F110" i="7" s="1"/>
  <c r="AY396" i="1"/>
  <c r="E123" i="7" s="1"/>
  <c r="BW382" i="1"/>
  <c r="AC109" i="7" s="1"/>
  <c r="AB9" i="7" s="1"/>
  <c r="BR389" i="1"/>
  <c r="X116" i="7" s="1"/>
  <c r="BS382" i="1"/>
  <c r="Y109" i="7" s="1"/>
  <c r="BP382" i="1"/>
  <c r="V109" i="7" s="1"/>
  <c r="BF385" i="1"/>
  <c r="L112" i="7" s="1"/>
  <c r="BF380" i="1"/>
  <c r="L107" i="7" s="1"/>
  <c r="BD390" i="1"/>
  <c r="J117" i="7" s="1"/>
  <c r="BZ389" i="1"/>
  <c r="AF116" i="7" s="1"/>
  <c r="BB382" i="1"/>
  <c r="H109" i="7" s="1"/>
  <c r="BD403" i="1"/>
  <c r="J130" i="7" s="1"/>
  <c r="BL381" i="1"/>
  <c r="R108" i="7" s="1"/>
  <c r="BP389" i="1"/>
  <c r="V116" i="7" s="1"/>
  <c r="BV379" i="1"/>
  <c r="AB106" i="7" s="1"/>
  <c r="BB388" i="1"/>
  <c r="H115" i="7" s="1"/>
  <c r="BN407" i="1"/>
  <c r="T134" i="7" s="1"/>
  <c r="BH384" i="1"/>
  <c r="N111" i="7" s="1"/>
  <c r="BZ378" i="1"/>
  <c r="AF105" i="7" s="1"/>
  <c r="BX380" i="1"/>
  <c r="AD107" i="7" s="1"/>
  <c r="BF381" i="1"/>
  <c r="L108" i="7" s="1"/>
  <c r="BX378" i="1"/>
  <c r="AD105" i="7" s="1"/>
  <c r="BP381" i="1"/>
  <c r="V108" i="7" s="1"/>
  <c r="CF398" i="1"/>
  <c r="CB389" i="1"/>
  <c r="AH116" i="7" s="1"/>
  <c r="CA381" i="1"/>
  <c r="AG108" i="7" s="1"/>
  <c r="BZ381" i="1"/>
  <c r="AF108" i="7" s="1"/>
  <c r="CB386" i="1"/>
  <c r="AH113" i="7" s="1"/>
  <c r="BJ391" i="1"/>
  <c r="P118" i="7" s="1"/>
  <c r="BH381" i="1"/>
  <c r="N108" i="7" s="1"/>
  <c r="BP379" i="1"/>
  <c r="V106" i="7" s="1"/>
  <c r="CB418" i="1"/>
  <c r="AH145" i="7" s="1"/>
  <c r="BF394" i="1"/>
  <c r="L121" i="7" s="1"/>
  <c r="BH377" i="1"/>
  <c r="N104" i="7" s="1"/>
  <c r="BI377" i="1"/>
  <c r="O104" i="7" s="1"/>
  <c r="CB405" i="1"/>
  <c r="AH132" i="7" s="1"/>
  <c r="BX387" i="1"/>
  <c r="AD114" i="7" s="1"/>
  <c r="BR381" i="1"/>
  <c r="X108" i="7" s="1"/>
  <c r="BS381" i="1"/>
  <c r="Y108" i="7" s="1"/>
  <c r="BH383" i="1"/>
  <c r="N110" i="7" s="1"/>
  <c r="BP396" i="1"/>
  <c r="V123" i="7" s="1"/>
  <c r="BQ396" i="1"/>
  <c r="W123" i="7" s="1"/>
  <c r="BH382" i="1"/>
  <c r="N109" i="7" s="1"/>
  <c r="BD383" i="1"/>
  <c r="J110" i="7" s="1"/>
  <c r="BZ387" i="1"/>
  <c r="AF114" i="7" s="1"/>
  <c r="BJ383" i="1"/>
  <c r="P110" i="7" s="1"/>
  <c r="BL380" i="1"/>
  <c r="R107" i="7" s="1"/>
  <c r="BP385" i="1"/>
  <c r="V112" i="7" s="1"/>
  <c r="BD378" i="1"/>
  <c r="J105" i="7" s="1"/>
  <c r="BJ396" i="1"/>
  <c r="P123" i="7" s="1"/>
  <c r="BH397" i="1"/>
  <c r="N124" i="7" s="1"/>
  <c r="BF383" i="1"/>
  <c r="L110" i="7" s="1"/>
  <c r="BJ410" i="1"/>
  <c r="P137" i="7" s="1"/>
  <c r="BL397" i="1"/>
  <c r="R124" i="7" s="1"/>
  <c r="CD387" i="1"/>
  <c r="CD386" i="1"/>
  <c r="BR383" i="1"/>
  <c r="X110" i="7" s="1"/>
  <c r="CB378" i="1"/>
  <c r="AH105" i="7" s="1"/>
  <c r="BZ390" i="1"/>
  <c r="AF117" i="7" s="1"/>
  <c r="BL396" i="1"/>
  <c r="R123" i="7" s="1"/>
  <c r="CF388" i="1"/>
  <c r="BG386" i="1"/>
  <c r="M113" i="7" s="1"/>
  <c r="BH378" i="1"/>
  <c r="N105" i="7" s="1"/>
  <c r="BI378" i="1"/>
  <c r="O105" i="7" s="1"/>
  <c r="BV388" i="1"/>
  <c r="AB115" i="7" s="1"/>
  <c r="BL409" i="1"/>
  <c r="R136" i="7" s="1"/>
  <c r="CF383" i="1"/>
  <c r="BR379" i="1"/>
  <c r="X106" i="7" s="1"/>
  <c r="CE377" i="1"/>
  <c r="CD377" i="1"/>
  <c r="CB391" i="1"/>
  <c r="AH118" i="7" s="1"/>
  <c r="BD384" i="1"/>
  <c r="J111" i="7" s="1"/>
  <c r="BT394" i="1"/>
  <c r="Z121" i="7" s="1"/>
  <c r="CB383" i="1"/>
  <c r="AH110" i="7" s="1"/>
  <c r="BZ397" i="1"/>
  <c r="AF124" i="7" s="1"/>
  <c r="BT378" i="1"/>
  <c r="Z105" i="7" s="1"/>
  <c r="BO377" i="1"/>
  <c r="U104" i="7" s="1"/>
  <c r="BN377" i="1"/>
  <c r="T104" i="7" s="1"/>
  <c r="BF397" i="1"/>
  <c r="L124" i="7" s="1"/>
  <c r="CB399" i="1"/>
  <c r="AH126" i="7" s="1"/>
  <c r="BU382" i="1"/>
  <c r="AA109" i="7" s="1"/>
  <c r="BT388" i="1"/>
  <c r="Z115" i="7" s="1"/>
  <c r="BD382" i="1"/>
  <c r="J109" i="7" s="1"/>
  <c r="BT381" i="1"/>
  <c r="Z108" i="7" s="1"/>
  <c r="BN382" i="1"/>
  <c r="T109" i="7" s="1"/>
  <c r="BP380" i="1"/>
  <c r="V107" i="7" s="1"/>
  <c r="BX390" i="1"/>
  <c r="AD117" i="7" s="1"/>
  <c r="BP395" i="1"/>
  <c r="V122" i="7" s="1"/>
  <c r="BH391" i="1"/>
  <c r="N118" i="7" s="1"/>
  <c r="BN390" i="1"/>
  <c r="T117" i="7" s="1"/>
  <c r="BT379" i="1"/>
  <c r="Z106" i="7" s="1"/>
  <c r="BV389" i="1"/>
  <c r="AB116" i="7" s="1"/>
  <c r="CD398" i="1"/>
  <c r="BF408" i="1"/>
  <c r="L135" i="7" s="1"/>
  <c r="BL383" i="1"/>
  <c r="R110" i="7" s="1"/>
  <c r="BM383" i="1"/>
  <c r="S110" i="7" s="1"/>
  <c r="BZ398" i="1"/>
  <c r="AF125" i="7" s="1"/>
  <c r="BV380" i="1"/>
  <c r="AB107" i="7" s="1"/>
  <c r="BW380" i="1"/>
  <c r="AC107" i="7" s="1"/>
  <c r="BY388" i="1"/>
  <c r="AE115" i="7" s="1"/>
  <c r="BF393" i="1"/>
  <c r="L120" i="7" s="1"/>
  <c r="BD416" i="1"/>
  <c r="J143" i="7" s="1"/>
  <c r="CG381" i="1"/>
  <c r="CF381" i="1"/>
  <c r="CF384" i="1"/>
  <c r="BV377" i="1"/>
  <c r="AB104" i="7" s="1"/>
  <c r="BK377" i="1"/>
  <c r="Q104" i="7" s="1"/>
  <c r="BJ377" i="1"/>
  <c r="P104" i="7" s="1"/>
  <c r="BJ385" i="1"/>
  <c r="P112" i="7" s="1"/>
  <c r="BV394" i="1"/>
  <c r="AB121" i="7" s="1"/>
  <c r="BM385" i="1" l="1"/>
  <c r="S112" i="7" s="1"/>
  <c r="CC453" i="1"/>
  <c r="AI180" i="7" s="1"/>
  <c r="BC377" i="1"/>
  <c r="I104" i="7" s="1"/>
  <c r="H4" i="7" s="1"/>
  <c r="BM384" i="1"/>
  <c r="S111" i="7" s="1"/>
  <c r="R11" i="7" s="1"/>
  <c r="BK386" i="1"/>
  <c r="Q113" i="7" s="1"/>
  <c r="CA383" i="1"/>
  <c r="AG110" i="7" s="1"/>
  <c r="CA382" i="1"/>
  <c r="AG109" i="7" s="1"/>
  <c r="AF9" i="7" s="1"/>
  <c r="BM377" i="1"/>
  <c r="S104" i="7" s="1"/>
  <c r="R4" i="7" s="1"/>
  <c r="BO389" i="1"/>
  <c r="U116" i="7" s="1"/>
  <c r="T16" i="7" s="1"/>
  <c r="CA386" i="1"/>
  <c r="AG113" i="7" s="1"/>
  <c r="AF13" i="7" s="1"/>
  <c r="BJ386" i="1"/>
  <c r="P113" i="7" s="1"/>
  <c r="BZ383" i="1"/>
  <c r="AF110" i="7" s="1"/>
  <c r="BU383" i="1"/>
  <c r="AA110" i="7" s="1"/>
  <c r="CA378" i="1"/>
  <c r="AG105" i="7" s="1"/>
  <c r="AF5" i="7" s="1"/>
  <c r="BY407" i="1"/>
  <c r="AE134" i="7" s="1"/>
  <c r="AD34" i="7" s="1"/>
  <c r="BS390" i="1"/>
  <c r="Y117" i="7" s="1"/>
  <c r="X17" i="7" s="1"/>
  <c r="BO385" i="1"/>
  <c r="U112" i="7" s="1"/>
  <c r="T12" i="7" s="1"/>
  <c r="CE389" i="1"/>
  <c r="BC388" i="1"/>
  <c r="I115" i="7" s="1"/>
  <c r="H15" i="7" s="1"/>
  <c r="BG387" i="1"/>
  <c r="M114" i="7" s="1"/>
  <c r="L14" i="7" s="1"/>
  <c r="BE383" i="1"/>
  <c r="K110" i="7" s="1"/>
  <c r="J10" i="7" s="1"/>
  <c r="BY377" i="1"/>
  <c r="AE104" i="7" s="1"/>
  <c r="AD4" i="7" s="1"/>
  <c r="BG391" i="1"/>
  <c r="M118" i="7" s="1"/>
  <c r="BQ384" i="1"/>
  <c r="W111" i="7" s="1"/>
  <c r="BQ385" i="1"/>
  <c r="W112" i="7" s="1"/>
  <c r="V12" i="7" s="1"/>
  <c r="BY397" i="1"/>
  <c r="AE124" i="7" s="1"/>
  <c r="CC396" i="1"/>
  <c r="AI123" i="7" s="1"/>
  <c r="BW387" i="1"/>
  <c r="AC114" i="7" s="1"/>
  <c r="AB14" i="7" s="1"/>
  <c r="BW393" i="1"/>
  <c r="AC120" i="7" s="1"/>
  <c r="AB20" i="7" s="1"/>
  <c r="BO395" i="1"/>
  <c r="U122" i="7" s="1"/>
  <c r="T22" i="7" s="1"/>
  <c r="BC392" i="1"/>
  <c r="I119" i="7" s="1"/>
  <c r="H19" i="7" s="1"/>
  <c r="CB396" i="1"/>
  <c r="AH123" i="7" s="1"/>
  <c r="BL385" i="1"/>
  <c r="R112" i="7" s="1"/>
  <c r="R12" i="7" s="1"/>
  <c r="BP384" i="1"/>
  <c r="V111" i="7" s="1"/>
  <c r="BK390" i="1"/>
  <c r="Q117" i="7" s="1"/>
  <c r="P17" i="7" s="1"/>
  <c r="CG395" i="1"/>
  <c r="BQ383" i="1"/>
  <c r="W110" i="7" s="1"/>
  <c r="V10" i="7" s="1"/>
  <c r="BS394" i="1"/>
  <c r="Y121" i="7" s="1"/>
  <c r="X21" i="7" s="1"/>
  <c r="BE394" i="1"/>
  <c r="K121" i="7" s="1"/>
  <c r="J21" i="7" s="1"/>
  <c r="BF391" i="1"/>
  <c r="L118" i="7" s="1"/>
  <c r="BX397" i="1"/>
  <c r="AD124" i="7" s="1"/>
  <c r="BM392" i="1"/>
  <c r="S119" i="7" s="1"/>
  <c r="R19" i="7" s="1"/>
  <c r="BI393" i="1"/>
  <c r="O120" i="7" s="1"/>
  <c r="N20" i="7" s="1"/>
  <c r="BM393" i="1"/>
  <c r="S120" i="7" s="1"/>
  <c r="R20" i="7" s="1"/>
  <c r="BM397" i="1"/>
  <c r="S124" i="7" s="1"/>
  <c r="R24" i="7" s="1"/>
  <c r="BW404" i="1"/>
  <c r="AC131" i="7" s="1"/>
  <c r="AB31" i="7" s="1"/>
  <c r="BE403" i="1"/>
  <c r="K130" i="7" s="1"/>
  <c r="J30" i="7" s="1"/>
  <c r="BW394" i="1"/>
  <c r="AC121" i="7" s="1"/>
  <c r="AB21" i="7" s="1"/>
  <c r="BU378" i="1"/>
  <c r="AA105" i="7" s="1"/>
  <c r="Z5" i="7" s="1"/>
  <c r="CA407" i="1"/>
  <c r="AG134" i="7" s="1"/>
  <c r="AF34" i="7" s="1"/>
  <c r="BS408" i="1"/>
  <c r="Y135" i="7" s="1"/>
  <c r="X35" i="7" s="1"/>
  <c r="BI391" i="1"/>
  <c r="O118" i="7" s="1"/>
  <c r="N18" i="7" s="1"/>
  <c r="CE386" i="1"/>
  <c r="BC384" i="1"/>
  <c r="I111" i="7" s="1"/>
  <c r="H11" i="7" s="1"/>
  <c r="BG383" i="1"/>
  <c r="M110" i="7" s="1"/>
  <c r="L10" i="7" s="1"/>
  <c r="CA385" i="1"/>
  <c r="AG112" i="7" s="1"/>
  <c r="AF12" i="7" s="1"/>
  <c r="CE384" i="1"/>
  <c r="BE380" i="1"/>
  <c r="K107" i="7" s="1"/>
  <c r="J7" i="7" s="1"/>
  <c r="BI379" i="1"/>
  <c r="O106" i="7" s="1"/>
  <c r="N6" i="7" s="1"/>
  <c r="BM378" i="1"/>
  <c r="S105" i="7" s="1"/>
  <c r="R5" i="7" s="1"/>
  <c r="BQ398" i="1"/>
  <c r="W125" i="7" s="1"/>
  <c r="V25" i="7" s="1"/>
  <c r="BC387" i="1"/>
  <c r="I114" i="7" s="1"/>
  <c r="H14" i="7" s="1"/>
  <c r="BE386" i="1"/>
  <c r="K113" i="7" s="1"/>
  <c r="J13" i="7" s="1"/>
  <c r="BG385" i="1"/>
  <c r="M112" i="7" s="1"/>
  <c r="L12" i="7" s="1"/>
  <c r="CG383" i="1"/>
  <c r="BG382" i="1"/>
  <c r="M109" i="7" s="1"/>
  <c r="BS379" i="1"/>
  <c r="Y106" i="7" s="1"/>
  <c r="X6" i="7" s="1"/>
  <c r="BW378" i="1"/>
  <c r="AC105" i="7" s="1"/>
  <c r="BO380" i="1"/>
  <c r="U107" i="7" s="1"/>
  <c r="T7" i="7" s="1"/>
  <c r="CC380" i="1"/>
  <c r="AI107" i="7" s="1"/>
  <c r="AH7" i="7" s="1"/>
  <c r="BC378" i="1"/>
  <c r="I105" i="7" s="1"/>
  <c r="H5" i="7" s="1"/>
  <c r="BF382" i="1"/>
  <c r="L109" i="7" s="1"/>
  <c r="BC390" i="1"/>
  <c r="I117" i="7" s="1"/>
  <c r="H17" i="7" s="1"/>
  <c r="BK381" i="1"/>
  <c r="Q108" i="7" s="1"/>
  <c r="P8" i="7" s="1"/>
  <c r="CE379" i="1"/>
  <c r="CE392" i="1"/>
  <c r="BC381" i="1"/>
  <c r="I108" i="7" s="1"/>
  <c r="H8" i="7" s="1"/>
  <c r="BV378" i="1"/>
  <c r="AB105" i="7" s="1"/>
  <c r="BS405" i="1"/>
  <c r="Y132" i="7" s="1"/>
  <c r="X32" i="7" s="1"/>
  <c r="BR391" i="1"/>
  <c r="X118" i="7" s="1"/>
  <c r="X18" i="7" s="1"/>
  <c r="BG378" i="1"/>
  <c r="M105" i="7" s="1"/>
  <c r="L5" i="7" s="1"/>
  <c r="BG408" i="1"/>
  <c r="M135" i="7" s="1"/>
  <c r="L35" i="7" s="1"/>
  <c r="BW398" i="1"/>
  <c r="AC125" i="7" s="1"/>
  <c r="AB25" i="7" s="1"/>
  <c r="BQ395" i="1"/>
  <c r="W122" i="7" s="1"/>
  <c r="V22" i="7" s="1"/>
  <c r="CC392" i="1"/>
  <c r="AI119" i="7" s="1"/>
  <c r="AH19" i="7" s="1"/>
  <c r="BM390" i="1"/>
  <c r="S117" i="7" s="1"/>
  <c r="R17" i="7" s="1"/>
  <c r="BQ389" i="1"/>
  <c r="W116" i="7" s="1"/>
  <c r="V16" i="7" s="1"/>
  <c r="BU388" i="1"/>
  <c r="AA115" i="7" s="1"/>
  <c r="Z15" i="7" s="1"/>
  <c r="CG384" i="1"/>
  <c r="BM382" i="1"/>
  <c r="S109" i="7" s="1"/>
  <c r="R9" i="7" s="1"/>
  <c r="BY401" i="1"/>
  <c r="AE128" i="7" s="1"/>
  <c r="AD28" i="7" s="1"/>
  <c r="BS388" i="1"/>
  <c r="Y115" i="7" s="1"/>
  <c r="X15" i="7" s="1"/>
  <c r="BS395" i="1"/>
  <c r="Y122" i="7" s="1"/>
  <c r="BP429" i="1"/>
  <c r="V156" i="7" s="1"/>
  <c r="V56" i="7" s="1"/>
  <c r="BK407" i="1"/>
  <c r="Q134" i="7" s="1"/>
  <c r="P34" i="7" s="1"/>
  <c r="CA388" i="1"/>
  <c r="AG115" i="7" s="1"/>
  <c r="AF15" i="7" s="1"/>
  <c r="CG388" i="1"/>
  <c r="BQ405" i="1"/>
  <c r="W132" i="7" s="1"/>
  <c r="V32" i="7" s="1"/>
  <c r="BI390" i="1"/>
  <c r="O117" i="7" s="1"/>
  <c r="N17" i="7" s="1"/>
  <c r="BY386" i="1"/>
  <c r="AE113" i="7" s="1"/>
  <c r="AD13" i="7" s="1"/>
  <c r="BW408" i="1"/>
  <c r="AC135" i="7" s="1"/>
  <c r="AB35" i="7" s="1"/>
  <c r="BS401" i="1"/>
  <c r="Y128" i="7" s="1"/>
  <c r="X28" i="7" s="1"/>
  <c r="BC405" i="1"/>
  <c r="I132" i="7" s="1"/>
  <c r="H32" i="7" s="1"/>
  <c r="CA422" i="1"/>
  <c r="AG149" i="7" s="1"/>
  <c r="AF49" i="7" s="1"/>
  <c r="BQ417" i="1"/>
  <c r="W144" i="7" s="1"/>
  <c r="BY415" i="1"/>
  <c r="AE142" i="7" s="1"/>
  <c r="BP417" i="1"/>
  <c r="V144" i="7" s="1"/>
  <c r="BX415" i="1"/>
  <c r="AD142" i="7" s="1"/>
  <c r="BK396" i="1"/>
  <c r="Q123" i="7" s="1"/>
  <c r="P23" i="7" s="1"/>
  <c r="BO406" i="1"/>
  <c r="U133" i="7" s="1"/>
  <c r="T33" i="7" s="1"/>
  <c r="CE402" i="1"/>
  <c r="CA392" i="1"/>
  <c r="AG119" i="7" s="1"/>
  <c r="AF19" i="7" s="1"/>
  <c r="CA397" i="1"/>
  <c r="AG124" i="7" s="1"/>
  <c r="AF24" i="7" s="1"/>
  <c r="BO396" i="1"/>
  <c r="U123" i="7" s="1"/>
  <c r="T23" i="7" s="1"/>
  <c r="BK388" i="1"/>
  <c r="Q115" i="7" s="1"/>
  <c r="P15" i="7" s="1"/>
  <c r="CA390" i="1"/>
  <c r="AG117" i="7" s="1"/>
  <c r="AF17" i="7" s="1"/>
  <c r="BI386" i="1"/>
  <c r="O113" i="7" s="1"/>
  <c r="BK385" i="1"/>
  <c r="Q112" i="7" s="1"/>
  <c r="P12" i="7" s="1"/>
  <c r="CA398" i="1"/>
  <c r="AG125" i="7" s="1"/>
  <c r="AF25" i="7" s="1"/>
  <c r="BG393" i="1"/>
  <c r="M120" i="7" s="1"/>
  <c r="L20" i="7" s="1"/>
  <c r="BE398" i="1"/>
  <c r="K125" i="7" s="1"/>
  <c r="J25" i="7" s="1"/>
  <c r="BI397" i="1"/>
  <c r="O124" i="7" s="1"/>
  <c r="N24" i="7" s="1"/>
  <c r="BM396" i="1"/>
  <c r="S123" i="7" s="1"/>
  <c r="R23" i="7" s="1"/>
  <c r="BC409" i="1"/>
  <c r="I136" i="7" s="1"/>
  <c r="H36" i="7" s="1"/>
  <c r="BW391" i="1"/>
  <c r="AC118" i="7" s="1"/>
  <c r="AB18" i="7" s="1"/>
  <c r="BW399" i="1"/>
  <c r="AC126" i="7" s="1"/>
  <c r="AB26" i="7" s="1"/>
  <c r="BH386" i="1"/>
  <c r="N113" i="7" s="1"/>
  <c r="BN400" i="1"/>
  <c r="T127" i="7" s="1"/>
  <c r="T27" i="7" s="1"/>
  <c r="BE377" i="1"/>
  <c r="K104" i="7" s="1"/>
  <c r="J4" i="7" s="1"/>
  <c r="BI382" i="1"/>
  <c r="O109" i="7" s="1"/>
  <c r="N9" i="7" s="1"/>
  <c r="BW379" i="1"/>
  <c r="AC106" i="7" s="1"/>
  <c r="AB6" i="7" s="1"/>
  <c r="BW438" i="1"/>
  <c r="AC165" i="7" s="1"/>
  <c r="AB65" i="7" s="1"/>
  <c r="BK405" i="1"/>
  <c r="Q132" i="7" s="1"/>
  <c r="P32" i="7" s="1"/>
  <c r="CA401" i="1"/>
  <c r="AG128" i="7" s="1"/>
  <c r="AF28" i="7" s="1"/>
  <c r="BS429" i="1"/>
  <c r="Y156" i="7" s="1"/>
  <c r="X56" i="7" s="1"/>
  <c r="BQ402" i="1"/>
  <c r="W129" i="7" s="1"/>
  <c r="V29" i="7" s="1"/>
  <c r="BO388" i="1"/>
  <c r="U115" i="7" s="1"/>
  <c r="T15" i="7" s="1"/>
  <c r="BC406" i="1"/>
  <c r="I133" i="7" s="1"/>
  <c r="H33" i="7" s="1"/>
  <c r="BS402" i="1"/>
  <c r="Y129" i="7" s="1"/>
  <c r="X29" i="7" s="1"/>
  <c r="BW389" i="1"/>
  <c r="AC116" i="7" s="1"/>
  <c r="AB16" i="7" s="1"/>
  <c r="CE388" i="1"/>
  <c r="BE382" i="1"/>
  <c r="K109" i="7" s="1"/>
  <c r="J9" i="7" s="1"/>
  <c r="BI381" i="1"/>
  <c r="O108" i="7" s="1"/>
  <c r="N8" i="7" s="1"/>
  <c r="BM380" i="1"/>
  <c r="S107" i="7" s="1"/>
  <c r="R7" i="7" s="1"/>
  <c r="BQ379" i="1"/>
  <c r="W106" i="7" s="1"/>
  <c r="V6" i="7" s="1"/>
  <c r="CC383" i="1"/>
  <c r="AI110" i="7" s="1"/>
  <c r="AH10" i="7" s="1"/>
  <c r="BC443" i="1"/>
  <c r="I170" i="7" s="1"/>
  <c r="H70" i="7" s="1"/>
  <c r="BG442" i="1"/>
  <c r="M169" i="7" s="1"/>
  <c r="L69" i="7" s="1"/>
  <c r="BO440" i="1"/>
  <c r="U167" i="7" s="1"/>
  <c r="T67" i="7" s="1"/>
  <c r="CA437" i="1"/>
  <c r="AG164" i="7" s="1"/>
  <c r="AF64" i="7" s="1"/>
  <c r="CE436" i="1"/>
  <c r="BC435" i="1"/>
  <c r="I162" i="7" s="1"/>
  <c r="BE424" i="1"/>
  <c r="K151" i="7" s="1"/>
  <c r="J51" i="7" s="1"/>
  <c r="BI423" i="1"/>
  <c r="O150" i="7" s="1"/>
  <c r="N50" i="7" s="1"/>
  <c r="BY391" i="1"/>
  <c r="AE118" i="7" s="1"/>
  <c r="CC390" i="1"/>
  <c r="AI117" i="7" s="1"/>
  <c r="CG389" i="1"/>
  <c r="BC395" i="1"/>
  <c r="I122" i="7" s="1"/>
  <c r="H22" i="7" s="1"/>
  <c r="BI387" i="1"/>
  <c r="O114" i="7" s="1"/>
  <c r="N14" i="7" s="1"/>
  <c r="CD388" i="1"/>
  <c r="BX391" i="1"/>
  <c r="AD118" i="7" s="1"/>
  <c r="CG396" i="1"/>
  <c r="CE399" i="1"/>
  <c r="BU394" i="1"/>
  <c r="AA121" i="7" s="1"/>
  <c r="Z21" i="7" s="1"/>
  <c r="BY393" i="1"/>
  <c r="AE120" i="7" s="1"/>
  <c r="AD20" i="7" s="1"/>
  <c r="BK398" i="1"/>
  <c r="Q125" i="7" s="1"/>
  <c r="P25" i="7" s="1"/>
  <c r="BG394" i="1"/>
  <c r="M121" i="7" s="1"/>
  <c r="L21" i="7" s="1"/>
  <c r="BK393" i="1"/>
  <c r="Q120" i="7" s="1"/>
  <c r="P20" i="7" s="1"/>
  <c r="BO392" i="1"/>
  <c r="U119" i="7" s="1"/>
  <c r="T19" i="7" s="1"/>
  <c r="BY387" i="1"/>
  <c r="AE114" i="7" s="1"/>
  <c r="AD14" i="7" s="1"/>
  <c r="CC386" i="1"/>
  <c r="AI113" i="7" s="1"/>
  <c r="AH13" i="7" s="1"/>
  <c r="BS384" i="1"/>
  <c r="Y111" i="7" s="1"/>
  <c r="BW383" i="1"/>
  <c r="AC110" i="7" s="1"/>
  <c r="BG384" i="1"/>
  <c r="M111" i="7" s="1"/>
  <c r="L11" i="7" s="1"/>
  <c r="BK383" i="1"/>
  <c r="Q110" i="7" s="1"/>
  <c r="P10" i="7" s="1"/>
  <c r="BQ381" i="1"/>
  <c r="W108" i="7" s="1"/>
  <c r="V8" i="7" s="1"/>
  <c r="BU380" i="1"/>
  <c r="AA107" i="7" s="1"/>
  <c r="Z7" i="7" s="1"/>
  <c r="BG380" i="1"/>
  <c r="M107" i="7" s="1"/>
  <c r="L7" i="7" s="1"/>
  <c r="BO378" i="1"/>
  <c r="U105" i="7" s="1"/>
  <c r="T5" i="7" s="1"/>
  <c r="BW377" i="1"/>
  <c r="AC104" i="7" s="1"/>
  <c r="AB4" i="7" s="1"/>
  <c r="CA377" i="1"/>
  <c r="AG104" i="7" s="1"/>
  <c r="AF4" i="7" s="1"/>
  <c r="BW423" i="1"/>
  <c r="AC150" i="7" s="1"/>
  <c r="BS420" i="1"/>
  <c r="Y147" i="7" s="1"/>
  <c r="CA411" i="1"/>
  <c r="AG138" i="7" s="1"/>
  <c r="AF38" i="7" s="1"/>
  <c r="BY403" i="1"/>
  <c r="AE130" i="7" s="1"/>
  <c r="BR420" i="1"/>
  <c r="X147" i="7" s="1"/>
  <c r="BO425" i="1"/>
  <c r="U152" i="7" s="1"/>
  <c r="T52" i="7" s="1"/>
  <c r="BQ386" i="1"/>
  <c r="W113" i="7" s="1"/>
  <c r="V13" i="7" s="1"/>
  <c r="BV383" i="1"/>
  <c r="AB110" i="7" s="1"/>
  <c r="AB10" i="7" s="1"/>
  <c r="CA418" i="1"/>
  <c r="AG145" i="7" s="1"/>
  <c r="AF45" i="7" s="1"/>
  <c r="CB390" i="1"/>
  <c r="AH117" i="7" s="1"/>
  <c r="BV423" i="1"/>
  <c r="AB150" i="7" s="1"/>
  <c r="CA393" i="1"/>
  <c r="AG120" i="7" s="1"/>
  <c r="AF20" i="7" s="1"/>
  <c r="BC379" i="1"/>
  <c r="I106" i="7" s="1"/>
  <c r="H6" i="7" s="1"/>
  <c r="BR384" i="1"/>
  <c r="X111" i="7" s="1"/>
  <c r="CC397" i="1"/>
  <c r="AI124" i="7" s="1"/>
  <c r="AH24" i="7" s="1"/>
  <c r="CC377" i="1"/>
  <c r="AI104" i="7" s="1"/>
  <c r="AH4" i="7" s="1"/>
  <c r="BJ426" i="1"/>
  <c r="P153" i="7" s="1"/>
  <c r="P53" i="7" s="1"/>
  <c r="BX403" i="1"/>
  <c r="AD130" i="7" s="1"/>
  <c r="CE382" i="1"/>
  <c r="BE388" i="1"/>
  <c r="K115" i="7" s="1"/>
  <c r="J15" i="7" s="1"/>
  <c r="CA384" i="1"/>
  <c r="AG111" i="7" s="1"/>
  <c r="AF11" i="7" s="1"/>
  <c r="BI431" i="1"/>
  <c r="O158" i="7" s="1"/>
  <c r="N58" i="7" s="1"/>
  <c r="BG415" i="1"/>
  <c r="M142" i="7" s="1"/>
  <c r="L42" i="7" s="1"/>
  <c r="BO383" i="1"/>
  <c r="U110" i="7" s="1"/>
  <c r="T10" i="7" s="1"/>
  <c r="BQ403" i="1"/>
  <c r="W130" i="7" s="1"/>
  <c r="CA389" i="1"/>
  <c r="AG116" i="7" s="1"/>
  <c r="AF16" i="7" s="1"/>
  <c r="CG409" i="1"/>
  <c r="BK432" i="1"/>
  <c r="Q159" i="7" s="1"/>
  <c r="CA428" i="1"/>
  <c r="AG155" i="7" s="1"/>
  <c r="BI425" i="1"/>
  <c r="O152" i="7" s="1"/>
  <c r="BU422" i="1"/>
  <c r="AA149" i="7" s="1"/>
  <c r="BK403" i="1"/>
  <c r="Q130" i="7" s="1"/>
  <c r="BW441" i="1"/>
  <c r="AC168" i="7" s="1"/>
  <c r="AB68" i="7" s="1"/>
  <c r="CE439" i="1"/>
  <c r="BC438" i="1"/>
  <c r="I165" i="7" s="1"/>
  <c r="H65" i="7" s="1"/>
  <c r="BG437" i="1"/>
  <c r="M164" i="7" s="1"/>
  <c r="L64" i="7" s="1"/>
  <c r="BK436" i="1"/>
  <c r="Q163" i="7" s="1"/>
  <c r="P63" i="7" s="1"/>
  <c r="BW433" i="1"/>
  <c r="AC160" i="7" s="1"/>
  <c r="AB60" i="7" s="1"/>
  <c r="CE422" i="1"/>
  <c r="BE412" i="1"/>
  <c r="K139" i="7" s="1"/>
  <c r="BC394" i="1"/>
  <c r="I121" i="7" s="1"/>
  <c r="H21" i="7" s="1"/>
  <c r="BK382" i="1"/>
  <c r="Q109" i="7" s="1"/>
  <c r="P9" i="7" s="1"/>
  <c r="BO381" i="1"/>
  <c r="U108" i="7" s="1"/>
  <c r="T8" i="7" s="1"/>
  <c r="BS380" i="1"/>
  <c r="Y107" i="7" s="1"/>
  <c r="X7" i="7" s="1"/>
  <c r="BY427" i="1"/>
  <c r="AE154" i="7" s="1"/>
  <c r="AD54" i="7" s="1"/>
  <c r="BC460" i="1"/>
  <c r="I187" i="7" s="1"/>
  <c r="H87" i="7" s="1"/>
  <c r="BS417" i="1"/>
  <c r="Y144" i="7" s="1"/>
  <c r="X44" i="7" s="1"/>
  <c r="CE462" i="1"/>
  <c r="CE460" i="1"/>
  <c r="BO433" i="1"/>
  <c r="U160" i="7" s="1"/>
  <c r="T60" i="7" s="1"/>
  <c r="BO424" i="1"/>
  <c r="U151" i="7" s="1"/>
  <c r="T51" i="7" s="1"/>
  <c r="BG463" i="1"/>
  <c r="M190" i="7" s="1"/>
  <c r="L90" i="7" s="1"/>
  <c r="BS460" i="1"/>
  <c r="Y187" i="7" s="1"/>
  <c r="X87" i="7" s="1"/>
  <c r="BC446" i="1"/>
  <c r="I173" i="7" s="1"/>
  <c r="H73" i="7" s="1"/>
  <c r="BG445" i="1"/>
  <c r="M172" i="7" s="1"/>
  <c r="L72" i="7" s="1"/>
  <c r="BO443" i="1"/>
  <c r="U170" i="7" s="1"/>
  <c r="T70" i="7" s="1"/>
  <c r="BS442" i="1"/>
  <c r="Y169" i="7" s="1"/>
  <c r="X69" i="7" s="1"/>
  <c r="BJ403" i="1"/>
  <c r="P130" i="7" s="1"/>
  <c r="BO402" i="1"/>
  <c r="U129" i="7" s="1"/>
  <c r="T29" i="7" s="1"/>
  <c r="CE406" i="1"/>
  <c r="BG399" i="1"/>
  <c r="M126" i="7" s="1"/>
  <c r="L26" i="7" s="1"/>
  <c r="BC463" i="1"/>
  <c r="I190" i="7" s="1"/>
  <c r="H90" i="7" s="1"/>
  <c r="CE456" i="1"/>
  <c r="BO452" i="1"/>
  <c r="U179" i="7" s="1"/>
  <c r="T79" i="7" s="1"/>
  <c r="BW450" i="1"/>
  <c r="AC177" i="7" s="1"/>
  <c r="AB77" i="7" s="1"/>
  <c r="CE443" i="1"/>
  <c r="CA436" i="1"/>
  <c r="AG163" i="7" s="1"/>
  <c r="AF63" i="7" s="1"/>
  <c r="CE435" i="1"/>
  <c r="CC425" i="1"/>
  <c r="AI152" i="7" s="1"/>
  <c r="AH52" i="7" s="1"/>
  <c r="CG424" i="1"/>
  <c r="CE381" i="1"/>
  <c r="BW400" i="1"/>
  <c r="AC127" i="7" s="1"/>
  <c r="AB27" i="7" s="1"/>
  <c r="BG404" i="1"/>
  <c r="M131" i="7" s="1"/>
  <c r="L31" i="7" s="1"/>
  <c r="BW457" i="1"/>
  <c r="AC184" i="7" s="1"/>
  <c r="AB84" i="7" s="1"/>
  <c r="CE455" i="1"/>
  <c r="BS450" i="1"/>
  <c r="Y177" i="7" s="1"/>
  <c r="X77" i="7" s="1"/>
  <c r="BS443" i="1"/>
  <c r="Y170" i="7" s="1"/>
  <c r="X70" i="7" s="1"/>
  <c r="CA441" i="1"/>
  <c r="AG168" i="7" s="1"/>
  <c r="AF68" i="7" s="1"/>
  <c r="CE440" i="1"/>
  <c r="BG438" i="1"/>
  <c r="M165" i="7" s="1"/>
  <c r="L65" i="7" s="1"/>
  <c r="BK437" i="1"/>
  <c r="Q164" i="7" s="1"/>
  <c r="P64" i="7" s="1"/>
  <c r="BO436" i="1"/>
  <c r="U163" i="7" s="1"/>
  <c r="T63" i="7" s="1"/>
  <c r="BS435" i="1"/>
  <c r="Y162" i="7" s="1"/>
  <c r="X62" i="7" s="1"/>
  <c r="BW434" i="1"/>
  <c r="AC161" i="7" s="1"/>
  <c r="AB61" i="7" s="1"/>
  <c r="CA433" i="1"/>
  <c r="AG160" i="7" s="1"/>
  <c r="AF60" i="7" s="1"/>
  <c r="BG377" i="1"/>
  <c r="M104" i="7" s="1"/>
  <c r="BE456" i="1"/>
  <c r="K183" i="7" s="1"/>
  <c r="BU452" i="1"/>
  <c r="AA179" i="7" s="1"/>
  <c r="BY451" i="1"/>
  <c r="AE178" i="7" s="1"/>
  <c r="BE425" i="1"/>
  <c r="K152" i="7" s="1"/>
  <c r="BQ422" i="1"/>
  <c r="W149" i="7" s="1"/>
  <c r="BE395" i="1"/>
  <c r="K122" i="7" s="1"/>
  <c r="J22" i="7" s="1"/>
  <c r="BQ457" i="1"/>
  <c r="W184" i="7" s="1"/>
  <c r="V84" i="7" s="1"/>
  <c r="BS447" i="1"/>
  <c r="Y174" i="7" s="1"/>
  <c r="X74" i="7" s="1"/>
  <c r="CA445" i="1"/>
  <c r="AG172" i="7" s="1"/>
  <c r="AF72" i="7" s="1"/>
  <c r="CE444" i="1"/>
  <c r="BK441" i="1"/>
  <c r="Q168" i="7" s="1"/>
  <c r="P68" i="7" s="1"/>
  <c r="CG425" i="1"/>
  <c r="CG401" i="1"/>
  <c r="BW397" i="1"/>
  <c r="AC124" i="7" s="1"/>
  <c r="AB24" i="7" s="1"/>
  <c r="BG397" i="1"/>
  <c r="M124" i="7" s="1"/>
  <c r="L24" i="7" s="1"/>
  <c r="BU391" i="1"/>
  <c r="AA118" i="7" s="1"/>
  <c r="Z18" i="7" s="1"/>
  <c r="BU425" i="1"/>
  <c r="AA152" i="7" s="1"/>
  <c r="Z52" i="7" s="1"/>
  <c r="BC386" i="1"/>
  <c r="I113" i="7" s="1"/>
  <c r="H13" i="7" s="1"/>
  <c r="BK391" i="1"/>
  <c r="Q118" i="7" s="1"/>
  <c r="P18" i="7" s="1"/>
  <c r="CE390" i="1"/>
  <c r="BO390" i="1"/>
  <c r="U117" i="7" s="1"/>
  <c r="T17" i="7" s="1"/>
  <c r="BS389" i="1"/>
  <c r="Y116" i="7" s="1"/>
  <c r="X16" i="7" s="1"/>
  <c r="BC389" i="1"/>
  <c r="I116" i="7" s="1"/>
  <c r="H16" i="7" s="1"/>
  <c r="BW388" i="1"/>
  <c r="AC115" i="7" s="1"/>
  <c r="AB15" i="7" s="1"/>
  <c r="BG388" i="1"/>
  <c r="M115" i="7" s="1"/>
  <c r="L15" i="7" s="1"/>
  <c r="CA387" i="1"/>
  <c r="AG114" i="7" s="1"/>
  <c r="AF14" i="7" s="1"/>
  <c r="BK387" i="1"/>
  <c r="Q114" i="7" s="1"/>
  <c r="P14" i="7" s="1"/>
  <c r="BO386" i="1"/>
  <c r="U113" i="7" s="1"/>
  <c r="T13" i="7" s="1"/>
  <c r="BU385" i="1"/>
  <c r="AA112" i="7" s="1"/>
  <c r="Z12" i="7" s="1"/>
  <c r="BE385" i="1"/>
  <c r="K112" i="7" s="1"/>
  <c r="J12" i="7" s="1"/>
  <c r="BY384" i="1"/>
  <c r="AE111" i="7" s="1"/>
  <c r="AD11" i="7" s="1"/>
  <c r="BY382" i="1"/>
  <c r="AE109" i="7" s="1"/>
  <c r="AD9" i="7" s="1"/>
  <c r="CC381" i="1"/>
  <c r="AI108" i="7" s="1"/>
  <c r="AH8" i="7" s="1"/>
  <c r="BM381" i="1"/>
  <c r="S108" i="7" s="1"/>
  <c r="R8" i="7" s="1"/>
  <c r="CG380" i="1"/>
  <c r="BQ380" i="1"/>
  <c r="W107" i="7" s="1"/>
  <c r="V7" i="7" s="1"/>
  <c r="BU379" i="1"/>
  <c r="AA106" i="7" s="1"/>
  <c r="Z6" i="7" s="1"/>
  <c r="BY378" i="1"/>
  <c r="AE105" i="7" s="1"/>
  <c r="AD5" i="7" s="1"/>
  <c r="BU384" i="1"/>
  <c r="AA111" i="7" s="1"/>
  <c r="Z11" i="7" s="1"/>
  <c r="BE384" i="1"/>
  <c r="K111" i="7" s="1"/>
  <c r="J11" i="7" s="1"/>
  <c r="BY383" i="1"/>
  <c r="AE110" i="7" s="1"/>
  <c r="AD10" i="7" s="1"/>
  <c r="BI383" i="1"/>
  <c r="O110" i="7" s="1"/>
  <c r="N10" i="7" s="1"/>
  <c r="CC378" i="1"/>
  <c r="AI105" i="7" s="1"/>
  <c r="AH5" i="7" s="1"/>
  <c r="BQ382" i="1"/>
  <c r="W109" i="7" s="1"/>
  <c r="V9" i="7" s="1"/>
  <c r="BU381" i="1"/>
  <c r="AA108" i="7" s="1"/>
  <c r="Z8" i="7" s="1"/>
  <c r="BE381" i="1"/>
  <c r="K108" i="7" s="1"/>
  <c r="J8" i="7" s="1"/>
  <c r="BY380" i="1"/>
  <c r="AE107" i="7" s="1"/>
  <c r="AD7" i="7" s="1"/>
  <c r="BU377" i="1"/>
  <c r="AA104" i="7" s="1"/>
  <c r="Z4" i="7" s="1"/>
  <c r="CA402" i="1"/>
  <c r="AG129" i="7" s="1"/>
  <c r="AF29" i="7" s="1"/>
  <c r="BD412" i="1"/>
  <c r="J139" i="7" s="1"/>
  <c r="J39" i="7" s="1"/>
  <c r="BC399" i="1"/>
  <c r="I126" i="7" s="1"/>
  <c r="H26" i="7" s="1"/>
  <c r="BD425" i="1"/>
  <c r="J152" i="7" s="1"/>
  <c r="BE420" i="1"/>
  <c r="K147" i="7" s="1"/>
  <c r="J47" i="7" s="1"/>
  <c r="BU416" i="1"/>
  <c r="AA143" i="7" s="1"/>
  <c r="Z43" i="7" s="1"/>
  <c r="BK392" i="1"/>
  <c r="Q119" i="7" s="1"/>
  <c r="P19" i="7" s="1"/>
  <c r="BY394" i="1"/>
  <c r="AE121" i="7" s="1"/>
  <c r="AD21" i="7" s="1"/>
  <c r="CG392" i="1"/>
  <c r="BI424" i="1"/>
  <c r="O151" i="7" s="1"/>
  <c r="N51" i="7" s="1"/>
  <c r="BU412" i="1"/>
  <c r="AA139" i="7" s="1"/>
  <c r="Z39" i="7" s="1"/>
  <c r="CE395" i="1"/>
  <c r="BO407" i="1"/>
  <c r="U134" i="7" s="1"/>
  <c r="T34" i="7" s="1"/>
  <c r="BM446" i="1"/>
  <c r="S173" i="7" s="1"/>
  <c r="R73" i="7" s="1"/>
  <c r="CA396" i="1"/>
  <c r="AG123" i="7" s="1"/>
  <c r="AF23" i="7" s="1"/>
  <c r="BM407" i="1"/>
  <c r="S134" i="7" s="1"/>
  <c r="BM399" i="1"/>
  <c r="S126" i="7" s="1"/>
  <c r="R26" i="7" s="1"/>
  <c r="CG398" i="1"/>
  <c r="BC447" i="1"/>
  <c r="I174" i="7" s="1"/>
  <c r="H74" i="7" s="1"/>
  <c r="BQ437" i="1"/>
  <c r="W164" i="7" s="1"/>
  <c r="V64" i="7" s="1"/>
  <c r="BW446" i="1"/>
  <c r="AC173" i="7" s="1"/>
  <c r="AB73" i="7" s="1"/>
  <c r="BS439" i="1"/>
  <c r="Y166" i="7" s="1"/>
  <c r="X66" i="7" s="1"/>
  <c r="BG434" i="1"/>
  <c r="M161" i="7" s="1"/>
  <c r="L61" i="7" s="1"/>
  <c r="BM450" i="1"/>
  <c r="S177" i="7" s="1"/>
  <c r="R77" i="7" s="1"/>
  <c r="BQ433" i="1"/>
  <c r="W160" i="7" s="1"/>
  <c r="V60" i="7" s="1"/>
  <c r="BO409" i="1"/>
  <c r="U136" i="7" s="1"/>
  <c r="T36" i="7" s="1"/>
  <c r="BU401" i="1"/>
  <c r="AA128" i="7" s="1"/>
  <c r="Z28" i="7" s="1"/>
  <c r="BY431" i="1"/>
  <c r="AE158" i="7" s="1"/>
  <c r="AD58" i="7" s="1"/>
  <c r="BE428" i="1"/>
  <c r="K155" i="7" s="1"/>
  <c r="J55" i="7" s="1"/>
  <c r="BO421" i="1"/>
  <c r="U148" i="7" s="1"/>
  <c r="T48" i="7" s="1"/>
  <c r="CE417" i="1"/>
  <c r="BK414" i="1"/>
  <c r="Q141" i="7" s="1"/>
  <c r="P41" i="7" s="1"/>
  <c r="BE405" i="1"/>
  <c r="K132" i="7" s="1"/>
  <c r="J32" i="7" s="1"/>
  <c r="BM406" i="1"/>
  <c r="S133" i="7" s="1"/>
  <c r="R33" i="7" s="1"/>
  <c r="CC402" i="1"/>
  <c r="AI129" i="7" s="1"/>
  <c r="AH29" i="7" s="1"/>
  <c r="BY400" i="1"/>
  <c r="AE127" i="7" s="1"/>
  <c r="AD27" i="7" s="1"/>
  <c r="BS410" i="1"/>
  <c r="Y137" i="7" s="1"/>
  <c r="X37" i="7" s="1"/>
  <c r="BI404" i="1"/>
  <c r="O131" i="7" s="1"/>
  <c r="N31" i="7" s="1"/>
  <c r="BS406" i="1"/>
  <c r="Y133" i="7" s="1"/>
  <c r="BW405" i="1"/>
  <c r="AC132" i="7" s="1"/>
  <c r="BG405" i="1"/>
  <c r="M132" i="7" s="1"/>
  <c r="L32" i="7" s="1"/>
  <c r="CA404" i="1"/>
  <c r="AG131" i="7" s="1"/>
  <c r="BK404" i="1"/>
  <c r="Q131" i="7" s="1"/>
  <c r="P31" i="7" s="1"/>
  <c r="CE403" i="1"/>
  <c r="BO403" i="1"/>
  <c r="U130" i="7" s="1"/>
  <c r="T30" i="7" s="1"/>
  <c r="BC402" i="1"/>
  <c r="I129" i="7" s="1"/>
  <c r="BW401" i="1"/>
  <c r="AC128" i="7" s="1"/>
  <c r="AB28" i="7" s="1"/>
  <c r="CA400" i="1"/>
  <c r="AG127" i="7" s="1"/>
  <c r="AF27" i="7" s="1"/>
  <c r="BK400" i="1"/>
  <c r="Q127" i="7" s="1"/>
  <c r="P27" i="7" s="1"/>
  <c r="BQ407" i="1"/>
  <c r="W134" i="7" s="1"/>
  <c r="V34" i="7" s="1"/>
  <c r="BO460" i="1"/>
  <c r="U187" i="7" s="1"/>
  <c r="T87" i="7" s="1"/>
  <c r="CC409" i="1"/>
  <c r="AI136" i="7" s="1"/>
  <c r="AH36" i="7" s="1"/>
  <c r="CE387" i="1"/>
  <c r="BO391" i="1"/>
  <c r="U118" i="7" s="1"/>
  <c r="T18" i="7" s="1"/>
  <c r="BG389" i="1"/>
  <c r="M116" i="7" s="1"/>
  <c r="L16" i="7" s="1"/>
  <c r="BO387" i="1"/>
  <c r="U114" i="7" s="1"/>
  <c r="T14" i="7" s="1"/>
  <c r="BW385" i="1"/>
  <c r="AC112" i="7" s="1"/>
  <c r="BE391" i="1"/>
  <c r="K118" i="7" s="1"/>
  <c r="J18" i="7" s="1"/>
  <c r="BM389" i="1"/>
  <c r="S116" i="7" s="1"/>
  <c r="R16" i="7" s="1"/>
  <c r="BU387" i="1"/>
  <c r="AA114" i="7" s="1"/>
  <c r="Z14" i="7" s="1"/>
  <c r="BO384" i="1"/>
  <c r="U111" i="7" s="1"/>
  <c r="T11" i="7" s="1"/>
  <c r="BS383" i="1"/>
  <c r="Y110" i="7" s="1"/>
  <c r="X10" i="7" s="1"/>
  <c r="BC383" i="1"/>
  <c r="I110" i="7" s="1"/>
  <c r="H10" i="7" s="1"/>
  <c r="CE396" i="1"/>
  <c r="BW395" i="1"/>
  <c r="AC122" i="7" s="1"/>
  <c r="BK394" i="1"/>
  <c r="Q121" i="7" s="1"/>
  <c r="BO393" i="1"/>
  <c r="U120" i="7" s="1"/>
  <c r="BM411" i="1"/>
  <c r="S138" i="7" s="1"/>
  <c r="R38" i="7" s="1"/>
  <c r="CA420" i="1"/>
  <c r="AG147" i="7" s="1"/>
  <c r="AF47" i="7" s="1"/>
  <c r="BK406" i="1"/>
  <c r="Q133" i="7" s="1"/>
  <c r="P33" i="7" s="1"/>
  <c r="CE405" i="1"/>
  <c r="BW403" i="1"/>
  <c r="AC130" i="7" s="1"/>
  <c r="AB30" i="7" s="1"/>
  <c r="BG403" i="1"/>
  <c r="M130" i="7" s="1"/>
  <c r="BY406" i="1"/>
  <c r="AE133" i="7" s="1"/>
  <c r="AD33" i="7" s="1"/>
  <c r="BI402" i="1"/>
  <c r="O129" i="7" s="1"/>
  <c r="N29" i="7" s="1"/>
  <c r="BM401" i="1"/>
  <c r="S128" i="7" s="1"/>
  <c r="R28" i="7" s="1"/>
  <c r="BQ400" i="1"/>
  <c r="W127" i="7" s="1"/>
  <c r="V27" i="7" s="1"/>
  <c r="BU399" i="1"/>
  <c r="AA126" i="7" s="1"/>
  <c r="Z26" i="7" s="1"/>
  <c r="BE399" i="1"/>
  <c r="K126" i="7" s="1"/>
  <c r="J26" i="7" s="1"/>
  <c r="BY398" i="1"/>
  <c r="AE125" i="7" s="1"/>
  <c r="AD25" i="7" s="1"/>
  <c r="CA391" i="1"/>
  <c r="AG118" i="7" s="1"/>
  <c r="AF18" i="7" s="1"/>
  <c r="CG390" i="1"/>
  <c r="BQ390" i="1"/>
  <c r="W117" i="7" s="1"/>
  <c r="V17" i="7" s="1"/>
  <c r="BE389" i="1"/>
  <c r="K116" i="7" s="1"/>
  <c r="J16" i="7" s="1"/>
  <c r="BI388" i="1"/>
  <c r="O115" i="7" s="1"/>
  <c r="N15" i="7" s="1"/>
  <c r="BM387" i="1"/>
  <c r="S114" i="7" s="1"/>
  <c r="R14" i="7" s="1"/>
  <c r="CG386" i="1"/>
  <c r="BY385" i="1"/>
  <c r="AE112" i="7" s="1"/>
  <c r="BI385" i="1"/>
  <c r="O112" i="7" s="1"/>
  <c r="CC384" i="1"/>
  <c r="AI111" i="7" s="1"/>
  <c r="BE390" i="1"/>
  <c r="K117" i="7" s="1"/>
  <c r="J17" i="7" s="1"/>
  <c r="BY389" i="1"/>
  <c r="AE116" i="7" s="1"/>
  <c r="BU386" i="1"/>
  <c r="AA113" i="7" s="1"/>
  <c r="BS385" i="1"/>
  <c r="Y112" i="7" s="1"/>
  <c r="X12" i="7" s="1"/>
  <c r="BC385" i="1"/>
  <c r="I112" i="7" s="1"/>
  <c r="H12" i="7" s="1"/>
  <c r="BQ378" i="1"/>
  <c r="W105" i="7" s="1"/>
  <c r="CG382" i="1"/>
  <c r="BC382" i="1"/>
  <c r="I109" i="7" s="1"/>
  <c r="H9" i="7" s="1"/>
  <c r="BW381" i="1"/>
  <c r="AC108" i="7" s="1"/>
  <c r="AB8" i="7" s="1"/>
  <c r="BG381" i="1"/>
  <c r="M108" i="7" s="1"/>
  <c r="L8" i="7" s="1"/>
  <c r="CA380" i="1"/>
  <c r="AG107" i="7" s="1"/>
  <c r="AF7" i="7" s="1"/>
  <c r="BK380" i="1"/>
  <c r="Q107" i="7" s="1"/>
  <c r="P7" i="7" s="1"/>
  <c r="BO379" i="1"/>
  <c r="U106" i="7" s="1"/>
  <c r="T6" i="7" s="1"/>
  <c r="CG378" i="1"/>
  <c r="BS378" i="1"/>
  <c r="Y105" i="7" s="1"/>
  <c r="X5" i="7" s="1"/>
  <c r="BS377" i="1"/>
  <c r="Y104" i="7" s="1"/>
  <c r="X4" i="7" s="1"/>
  <c r="BF409" i="1"/>
  <c r="L136" i="7" s="1"/>
  <c r="BG409" i="1"/>
  <c r="M136" i="7" s="1"/>
  <c r="CD407" i="1"/>
  <c r="CE407" i="1"/>
  <c r="BE392" i="1"/>
  <c r="K119" i="7" s="1"/>
  <c r="BD392" i="1"/>
  <c r="J119" i="7" s="1"/>
  <c r="BP397" i="1"/>
  <c r="V124" i="7" s="1"/>
  <c r="BQ397" i="1"/>
  <c r="W124" i="7" s="1"/>
  <c r="BT396" i="1"/>
  <c r="Z123" i="7" s="1"/>
  <c r="BU396" i="1"/>
  <c r="AA123" i="7" s="1"/>
  <c r="CD393" i="1"/>
  <c r="CE393" i="1"/>
  <c r="CF391" i="1"/>
  <c r="CG391" i="1"/>
  <c r="CG387" i="1"/>
  <c r="CF387" i="1"/>
  <c r="BP377" i="1"/>
  <c r="V104" i="7" s="1"/>
  <c r="BQ377" i="1"/>
  <c r="W104" i="7" s="1"/>
  <c r="BN393" i="1"/>
  <c r="T120" i="7" s="1"/>
  <c r="BS396" i="1"/>
  <c r="Y123" i="7" s="1"/>
  <c r="X23" i="7" s="1"/>
  <c r="BT386" i="1"/>
  <c r="Z113" i="7" s="1"/>
  <c r="BY379" i="1"/>
  <c r="AE106" i="7" s="1"/>
  <c r="AD6" i="7" s="1"/>
  <c r="BX385" i="1"/>
  <c r="AD112" i="7" s="1"/>
  <c r="BI389" i="1"/>
  <c r="O116" i="7" s="1"/>
  <c r="N16" i="7" s="1"/>
  <c r="CA379" i="1"/>
  <c r="AG106" i="7" s="1"/>
  <c r="AF6" i="7" s="1"/>
  <c r="BP378" i="1"/>
  <c r="V105" i="7" s="1"/>
  <c r="BU390" i="1"/>
  <c r="AA117" i="7" s="1"/>
  <c r="Z17" i="7" s="1"/>
  <c r="BR406" i="1"/>
  <c r="X133" i="7" s="1"/>
  <c r="CC388" i="1"/>
  <c r="AI115" i="7" s="1"/>
  <c r="AH15" i="7" s="1"/>
  <c r="BC410" i="1"/>
  <c r="I137" i="7" s="1"/>
  <c r="H37" i="7" s="1"/>
  <c r="BK384" i="1"/>
  <c r="Q111" i="7" s="1"/>
  <c r="P11" i="7" s="1"/>
  <c r="BV384" i="1"/>
  <c r="AB111" i="7" s="1"/>
  <c r="BW384" i="1"/>
  <c r="AC111" i="7" s="1"/>
  <c r="BF395" i="1"/>
  <c r="L122" i="7" s="1"/>
  <c r="BG395" i="1"/>
  <c r="M122" i="7" s="1"/>
  <c r="BP391" i="1"/>
  <c r="V118" i="7" s="1"/>
  <c r="BQ391" i="1"/>
  <c r="W118" i="7" s="1"/>
  <c r="BG379" i="1"/>
  <c r="M106" i="7" s="1"/>
  <c r="BH380" i="1"/>
  <c r="N107" i="7" s="1"/>
  <c r="BI380" i="1"/>
  <c r="O107" i="7" s="1"/>
  <c r="CE383" i="1"/>
  <c r="BS392" i="1"/>
  <c r="Y119" i="7" s="1"/>
  <c r="X19" i="7" s="1"/>
  <c r="CD405" i="1"/>
  <c r="CE378" i="1"/>
  <c r="BF403" i="1"/>
  <c r="L130" i="7" s="1"/>
  <c r="BH385" i="1"/>
  <c r="N112" i="7" s="1"/>
  <c r="BF377" i="1"/>
  <c r="L104" i="7" s="1"/>
  <c r="CG397" i="1"/>
  <c r="BK378" i="1"/>
  <c r="Q105" i="7" s="1"/>
  <c r="P5" i="7" s="1"/>
  <c r="BB402" i="1"/>
  <c r="H129" i="7" s="1"/>
  <c r="BJ394" i="1"/>
  <c r="P121" i="7" s="1"/>
  <c r="BQ387" i="1"/>
  <c r="W114" i="7" s="1"/>
  <c r="V14" i="7" s="1"/>
  <c r="CA394" i="1"/>
  <c r="AG121" i="7" s="1"/>
  <c r="AF21" i="7" s="1"/>
  <c r="CB407" i="1"/>
  <c r="AH134" i="7" s="1"/>
  <c r="CC407" i="1"/>
  <c r="AI134" i="7" s="1"/>
  <c r="BR400" i="1"/>
  <c r="X127" i="7" s="1"/>
  <c r="BS400" i="1"/>
  <c r="Y127" i="7" s="1"/>
  <c r="BK399" i="1"/>
  <c r="Q126" i="7" s="1"/>
  <c r="BL388" i="1"/>
  <c r="R115" i="7" s="1"/>
  <c r="BM388" i="1"/>
  <c r="S115" i="7" s="1"/>
  <c r="CB382" i="1"/>
  <c r="AH109" i="7" s="1"/>
  <c r="CC382" i="1"/>
  <c r="AI109" i="7" s="1"/>
  <c r="BF379" i="1"/>
  <c r="L106" i="7" s="1"/>
  <c r="BE396" i="1"/>
  <c r="K123" i="7" s="1"/>
  <c r="J23" i="7" s="1"/>
  <c r="BV385" i="1"/>
  <c r="AB112" i="7" s="1"/>
  <c r="BX389" i="1"/>
  <c r="AD116" i="7" s="1"/>
  <c r="AD16" i="7" s="1"/>
  <c r="CB384" i="1"/>
  <c r="AH111" i="7" s="1"/>
  <c r="BC380" i="1"/>
  <c r="I107" i="7" s="1"/>
  <c r="H7" i="7" s="1"/>
  <c r="BV395" i="1"/>
  <c r="AB122" i="7" s="1"/>
  <c r="BM379" i="1"/>
  <c r="S106" i="7" s="1"/>
  <c r="R6" i="7" s="1"/>
  <c r="BJ399" i="1"/>
  <c r="P126" i="7" s="1"/>
  <c r="CC379" i="1"/>
  <c r="AI106" i="7" s="1"/>
  <c r="AH6" i="7" s="1"/>
  <c r="BM409" i="1"/>
  <c r="S136" i="7" s="1"/>
  <c r="R36" i="7" s="1"/>
  <c r="CG408" i="1"/>
  <c r="BQ408" i="1"/>
  <c r="W135" i="7" s="1"/>
  <c r="V35" i="7" s="1"/>
  <c r="BO410" i="1"/>
  <c r="U137" i="7" s="1"/>
  <c r="T37" i="7" s="1"/>
  <c r="CC424" i="1"/>
  <c r="AI151" i="7" s="1"/>
  <c r="AH51" i="7" s="1"/>
  <c r="BK408" i="1"/>
  <c r="Q135" i="7" s="1"/>
  <c r="P35" i="7" s="1"/>
  <c r="BI422" i="1"/>
  <c r="O149" i="7" s="1"/>
  <c r="N49" i="7" s="1"/>
  <c r="CC411" i="1"/>
  <c r="AI138" i="7" s="1"/>
  <c r="CG410" i="1"/>
  <c r="CE398" i="1"/>
  <c r="BO398" i="1"/>
  <c r="U125" i="7" s="1"/>
  <c r="T25" i="7" s="1"/>
  <c r="BC400" i="1"/>
  <c r="I127" i="7" s="1"/>
  <c r="H27" i="7" s="1"/>
  <c r="CA403" i="1"/>
  <c r="AG130" i="7" s="1"/>
  <c r="AF30" i="7" s="1"/>
  <c r="BW444" i="1"/>
  <c r="AC171" i="7" s="1"/>
  <c r="AB71" i="7" s="1"/>
  <c r="BK429" i="1"/>
  <c r="Q156" i="7" s="1"/>
  <c r="P56" i="7" s="1"/>
  <c r="BQ419" i="1"/>
  <c r="W146" i="7" s="1"/>
  <c r="V46" i="7" s="1"/>
  <c r="BC418" i="1"/>
  <c r="I145" i="7" s="1"/>
  <c r="H45" i="7" s="1"/>
  <c r="BY417" i="1"/>
  <c r="AE144" i="7" s="1"/>
  <c r="AD44" i="7" s="1"/>
  <c r="CG415" i="1"/>
  <c r="BE414" i="1"/>
  <c r="K141" i="7" s="1"/>
  <c r="J41" i="7" s="1"/>
  <c r="BW413" i="1"/>
  <c r="AC140" i="7" s="1"/>
  <c r="AB40" i="7" s="1"/>
  <c r="BK402" i="1"/>
  <c r="Q129" i="7" s="1"/>
  <c r="P29" i="7" s="1"/>
  <c r="CC405" i="1"/>
  <c r="AI132" i="7" s="1"/>
  <c r="AH32" i="7" s="1"/>
  <c r="BI405" i="1"/>
  <c r="O132" i="7" s="1"/>
  <c r="N32" i="7" s="1"/>
  <c r="CG404" i="1"/>
  <c r="BV405" i="1"/>
  <c r="AB132" i="7" s="1"/>
  <c r="BR395" i="1"/>
  <c r="X122" i="7" s="1"/>
  <c r="BD407" i="1"/>
  <c r="J134" i="7" s="1"/>
  <c r="J34" i="7" s="1"/>
  <c r="CG434" i="1"/>
  <c r="BO399" i="1"/>
  <c r="U126" i="7" s="1"/>
  <c r="T26" i="7" s="1"/>
  <c r="BI398" i="1"/>
  <c r="O125" i="7" s="1"/>
  <c r="N25" i="7" s="1"/>
  <c r="BW409" i="1"/>
  <c r="AC136" i="7" s="1"/>
  <c r="AB36" i="7" s="1"/>
  <c r="CB411" i="1"/>
  <c r="AH138" i="7" s="1"/>
  <c r="BL407" i="1"/>
  <c r="R134" i="7" s="1"/>
  <c r="BC404" i="1"/>
  <c r="I131" i="7" s="1"/>
  <c r="H31" i="7" s="1"/>
  <c r="BG401" i="1"/>
  <c r="M128" i="7" s="1"/>
  <c r="L28" i="7" s="1"/>
  <c r="BZ404" i="1"/>
  <c r="AF131" i="7" s="1"/>
  <c r="BS421" i="1"/>
  <c r="Y148" i="7" s="1"/>
  <c r="X48" i="7" s="1"/>
  <c r="CE423" i="1"/>
  <c r="BI420" i="1"/>
  <c r="O147" i="7" s="1"/>
  <c r="N47" i="7" s="1"/>
  <c r="BS433" i="1"/>
  <c r="Y160" i="7" s="1"/>
  <c r="X60" i="7" s="1"/>
  <c r="CA439" i="1"/>
  <c r="AG166" i="7" s="1"/>
  <c r="AF66" i="7" s="1"/>
  <c r="BY436" i="1"/>
  <c r="AE163" i="7" s="1"/>
  <c r="AD63" i="7" s="1"/>
  <c r="BW430" i="1"/>
  <c r="AC157" i="7" s="1"/>
  <c r="AB57" i="7" s="1"/>
  <c r="BC425" i="1"/>
  <c r="I152" i="7" s="1"/>
  <c r="H52" i="7" s="1"/>
  <c r="BY424" i="1"/>
  <c r="AE151" i="7" s="1"/>
  <c r="AD51" i="7" s="1"/>
  <c r="BG424" i="1"/>
  <c r="M151" i="7" s="1"/>
  <c r="L51" i="7" s="1"/>
  <c r="CC423" i="1"/>
  <c r="AI150" i="7" s="1"/>
  <c r="AH50" i="7" s="1"/>
  <c r="BK423" i="1"/>
  <c r="Q150" i="7" s="1"/>
  <c r="P50" i="7" s="1"/>
  <c r="CG422" i="1"/>
  <c r="BO422" i="1"/>
  <c r="U149" i="7" s="1"/>
  <c r="T49" i="7" s="1"/>
  <c r="BW419" i="1"/>
  <c r="AC146" i="7" s="1"/>
  <c r="AB46" i="7" s="1"/>
  <c r="BC416" i="1"/>
  <c r="I143" i="7" s="1"/>
  <c r="H43" i="7" s="1"/>
  <c r="BK428" i="1"/>
  <c r="Q155" i="7" s="1"/>
  <c r="CA406" i="1"/>
  <c r="AG133" i="7" s="1"/>
  <c r="AF33" i="7" s="1"/>
  <c r="CC400" i="1"/>
  <c r="AI127" i="7" s="1"/>
  <c r="AH27" i="7" s="1"/>
  <c r="BE406" i="1"/>
  <c r="K133" i="7" s="1"/>
  <c r="BU421" i="1"/>
  <c r="AA148" i="7" s="1"/>
  <c r="Z48" i="7" s="1"/>
  <c r="BC421" i="1"/>
  <c r="I148" i="7" s="1"/>
  <c r="H48" i="7" s="1"/>
  <c r="BY420" i="1"/>
  <c r="AE147" i="7" s="1"/>
  <c r="AD47" i="7" s="1"/>
  <c r="BG420" i="1"/>
  <c r="M147" i="7" s="1"/>
  <c r="L47" i="7" s="1"/>
  <c r="CC419" i="1"/>
  <c r="AI146" i="7" s="1"/>
  <c r="AH46" i="7" s="1"/>
  <c r="BK419" i="1"/>
  <c r="Q146" i="7" s="1"/>
  <c r="P46" i="7" s="1"/>
  <c r="CG418" i="1"/>
  <c r="BO418" i="1"/>
  <c r="U145" i="7" s="1"/>
  <c r="T45" i="7" s="1"/>
  <c r="BE417" i="1"/>
  <c r="K144" i="7" s="1"/>
  <c r="J44" i="7" s="1"/>
  <c r="BW416" i="1"/>
  <c r="AC143" i="7" s="1"/>
  <c r="AB43" i="7" s="1"/>
  <c r="BI416" i="1"/>
  <c r="O143" i="7" s="1"/>
  <c r="N43" i="7" s="1"/>
  <c r="CA415" i="1"/>
  <c r="AG142" i="7" s="1"/>
  <c r="AF42" i="7" s="1"/>
  <c r="BM415" i="1"/>
  <c r="S142" i="7" s="1"/>
  <c r="R42" i="7" s="1"/>
  <c r="CE414" i="1"/>
  <c r="BQ414" i="1"/>
  <c r="W141" i="7" s="1"/>
  <c r="V41" i="7" s="1"/>
  <c r="BU413" i="1"/>
  <c r="AA140" i="7" s="1"/>
  <c r="Z40" i="7" s="1"/>
  <c r="BC413" i="1"/>
  <c r="I140" i="7" s="1"/>
  <c r="H40" i="7" s="1"/>
  <c r="BG430" i="1"/>
  <c r="M157" i="7" s="1"/>
  <c r="L57" i="7" s="1"/>
  <c r="BO428" i="1"/>
  <c r="U155" i="7" s="1"/>
  <c r="CE409" i="1"/>
  <c r="BQ445" i="1"/>
  <c r="W172" i="7" s="1"/>
  <c r="V72" i="7" s="1"/>
  <c r="BU444" i="1"/>
  <c r="AA171" i="7" s="1"/>
  <c r="Z71" i="7" s="1"/>
  <c r="BU436" i="1"/>
  <c r="AA163" i="7" s="1"/>
  <c r="Z63" i="7" s="1"/>
  <c r="BY435" i="1"/>
  <c r="AE162" i="7" s="1"/>
  <c r="CC434" i="1"/>
  <c r="AI161" i="7" s="1"/>
  <c r="AH61" i="7" s="1"/>
  <c r="BC433" i="1"/>
  <c r="I160" i="7" s="1"/>
  <c r="BO423" i="1"/>
  <c r="U150" i="7" s="1"/>
  <c r="BK410" i="1"/>
  <c r="Q137" i="7" s="1"/>
  <c r="P37" i="7" s="1"/>
  <c r="CG444" i="1"/>
  <c r="CG436" i="1"/>
  <c r="BI434" i="1"/>
  <c r="O161" i="7" s="1"/>
  <c r="N61" i="7" s="1"/>
  <c r="CC431" i="1"/>
  <c r="AI158" i="7" s="1"/>
  <c r="CC427" i="1"/>
  <c r="AI154" i="7" s="1"/>
  <c r="BY421" i="1"/>
  <c r="AE148" i="7" s="1"/>
  <c r="AD48" i="7" s="1"/>
  <c r="CG419" i="1"/>
  <c r="BS418" i="1"/>
  <c r="Y145" i="7" s="1"/>
  <c r="X45" i="7" s="1"/>
  <c r="BW417" i="1"/>
  <c r="AC144" i="7" s="1"/>
  <c r="CA416" i="1"/>
  <c r="AG143" i="7" s="1"/>
  <c r="BY413" i="1"/>
  <c r="AE140" i="7" s="1"/>
  <c r="BG416" i="1"/>
  <c r="M143" i="7" s="1"/>
  <c r="L43" i="7" s="1"/>
  <c r="BR414" i="1"/>
  <c r="X141" i="7" s="1"/>
  <c r="BS414" i="1"/>
  <c r="Y141" i="7" s="1"/>
  <c r="BJ420" i="1"/>
  <c r="P147" i="7" s="1"/>
  <c r="BK420" i="1"/>
  <c r="Q147" i="7" s="1"/>
  <c r="BP422" i="1"/>
  <c r="V149" i="7" s="1"/>
  <c r="BS434" i="1"/>
  <c r="Y161" i="7" s="1"/>
  <c r="X61" i="7" s="1"/>
  <c r="BI410" i="1"/>
  <c r="O137" i="7" s="1"/>
  <c r="N37" i="7" s="1"/>
  <c r="BX413" i="1"/>
  <c r="AD140" i="7" s="1"/>
  <c r="BE440" i="1"/>
  <c r="K167" i="7" s="1"/>
  <c r="J67" i="7" s="1"/>
  <c r="BY443" i="1"/>
  <c r="AE170" i="7" s="1"/>
  <c r="AD70" i="7" s="1"/>
  <c r="CG441" i="1"/>
  <c r="BJ428" i="1"/>
  <c r="P155" i="7" s="1"/>
  <c r="CF419" i="1"/>
  <c r="BI417" i="1"/>
  <c r="O144" i="7" s="1"/>
  <c r="N44" i="7" s="1"/>
  <c r="BH447" i="1"/>
  <c r="N174" i="7" s="1"/>
  <c r="BI447" i="1"/>
  <c r="O174" i="7" s="1"/>
  <c r="BM438" i="1"/>
  <c r="S165" i="7" s="1"/>
  <c r="BL438" i="1"/>
  <c r="R165" i="7" s="1"/>
  <c r="BL423" i="1"/>
  <c r="R150" i="7" s="1"/>
  <c r="BM423" i="1"/>
  <c r="S150" i="7" s="1"/>
  <c r="BD421" i="1"/>
  <c r="J148" i="7" s="1"/>
  <c r="BE421" i="1"/>
  <c r="K148" i="7" s="1"/>
  <c r="BE418" i="1"/>
  <c r="K145" i="7" s="1"/>
  <c r="J45" i="7" s="1"/>
  <c r="BS425" i="1"/>
  <c r="Y152" i="7" s="1"/>
  <c r="X52" i="7" s="1"/>
  <c r="BU429" i="1"/>
  <c r="AA156" i="7" s="1"/>
  <c r="Z56" i="7" s="1"/>
  <c r="BY408" i="1"/>
  <c r="AE135" i="7" s="1"/>
  <c r="AD35" i="7" s="1"/>
  <c r="BS404" i="1"/>
  <c r="Y131" i="7" s="1"/>
  <c r="X31" i="7" s="1"/>
  <c r="BN423" i="1"/>
  <c r="T150" i="7" s="1"/>
  <c r="CD422" i="1"/>
  <c r="CC442" i="1"/>
  <c r="AI169" i="7" s="1"/>
  <c r="AH69" i="7" s="1"/>
  <c r="CG433" i="1"/>
  <c r="BW424" i="1"/>
  <c r="AC151" i="7" s="1"/>
  <c r="AB51" i="7" s="1"/>
  <c r="BC426" i="1"/>
  <c r="I153" i="7" s="1"/>
  <c r="H53" i="7" s="1"/>
  <c r="CE415" i="1"/>
  <c r="BZ416" i="1"/>
  <c r="AF143" i="7" s="1"/>
  <c r="BU414" i="1"/>
  <c r="AA141" i="7" s="1"/>
  <c r="Z41" i="7" s="1"/>
  <c r="BO435" i="1"/>
  <c r="U162" i="7" s="1"/>
  <c r="CC432" i="1"/>
  <c r="AI159" i="7" s="1"/>
  <c r="CB432" i="1"/>
  <c r="AH159" i="7" s="1"/>
  <c r="BO426" i="1"/>
  <c r="U153" i="7" s="1"/>
  <c r="T53" i="7" s="1"/>
  <c r="BK412" i="1"/>
  <c r="Q139" i="7" s="1"/>
  <c r="BP410" i="1"/>
  <c r="V137" i="7" s="1"/>
  <c r="BQ410" i="1"/>
  <c r="W137" i="7" s="1"/>
  <c r="BH439" i="1"/>
  <c r="N166" i="7" s="1"/>
  <c r="BI439" i="1"/>
  <c r="O166" i="7" s="1"/>
  <c r="CA423" i="1"/>
  <c r="AG150" i="7" s="1"/>
  <c r="BZ423" i="1"/>
  <c r="AF150" i="7" s="1"/>
  <c r="CG426" i="1"/>
  <c r="CF426" i="1"/>
  <c r="CA412" i="1"/>
  <c r="AG139" i="7" s="1"/>
  <c r="AF39" i="7" s="1"/>
  <c r="CB431" i="1"/>
  <c r="AH158" i="7" s="1"/>
  <c r="BB433" i="1"/>
  <c r="H160" i="7" s="1"/>
  <c r="BN428" i="1"/>
  <c r="T155" i="7" s="1"/>
  <c r="CB427" i="1"/>
  <c r="AH154" i="7" s="1"/>
  <c r="CC415" i="1"/>
  <c r="AI142" i="7" s="1"/>
  <c r="AH42" i="7" s="1"/>
  <c r="BK444" i="1"/>
  <c r="Q171" i="7" s="1"/>
  <c r="P71" i="7" s="1"/>
  <c r="BC430" i="1"/>
  <c r="I157" i="7" s="1"/>
  <c r="H57" i="7" s="1"/>
  <c r="BX435" i="1"/>
  <c r="AD162" i="7" s="1"/>
  <c r="BN435" i="1"/>
  <c r="T162" i="7" s="1"/>
  <c r="BU409" i="1"/>
  <c r="AA136" i="7" s="1"/>
  <c r="Z36" i="7" s="1"/>
  <c r="CG429" i="1"/>
  <c r="BM419" i="1"/>
  <c r="S146" i="7" s="1"/>
  <c r="R46" i="7" s="1"/>
  <c r="BU417" i="1"/>
  <c r="AA144" i="7" s="1"/>
  <c r="Z44" i="7" s="1"/>
  <c r="CG411" i="1"/>
  <c r="BJ412" i="1"/>
  <c r="P139" i="7" s="1"/>
  <c r="CC410" i="1"/>
  <c r="AI137" i="7" s="1"/>
  <c r="AH37" i="7" s="1"/>
  <c r="BV417" i="1"/>
  <c r="AB144" i="7" s="1"/>
  <c r="BR398" i="1"/>
  <c r="X125" i="7" s="1"/>
  <c r="X25" i="7" s="1"/>
  <c r="BM404" i="1"/>
  <c r="S131" i="7" s="1"/>
  <c r="R31" i="7" s="1"/>
  <c r="BO431" i="1"/>
  <c r="U158" i="7" s="1"/>
  <c r="T58" i="7" s="1"/>
  <c r="BW420" i="1"/>
  <c r="AC147" i="7" s="1"/>
  <c r="BI411" i="1"/>
  <c r="O138" i="7" s="1"/>
  <c r="BQ418" i="1"/>
  <c r="W145" i="7" s="1"/>
  <c r="V45" i="7" s="1"/>
  <c r="CG414" i="1"/>
  <c r="CC441" i="1"/>
  <c r="AI168" i="7" s="1"/>
  <c r="AH68" i="7" s="1"/>
  <c r="BE439" i="1"/>
  <c r="K166" i="7" s="1"/>
  <c r="J66" i="7" s="1"/>
  <c r="BI438" i="1"/>
  <c r="O165" i="7" s="1"/>
  <c r="N65" i="7" s="1"/>
  <c r="BU435" i="1"/>
  <c r="AA162" i="7" s="1"/>
  <c r="Z62" i="7" s="1"/>
  <c r="BY434" i="1"/>
  <c r="AE161" i="7" s="1"/>
  <c r="AD61" i="7" s="1"/>
  <c r="BC429" i="1"/>
  <c r="I156" i="7" s="1"/>
  <c r="H56" i="7" s="1"/>
  <c r="CE430" i="1"/>
  <c r="CG406" i="1"/>
  <c r="BM403" i="1"/>
  <c r="S130" i="7" s="1"/>
  <c r="R30" i="7" s="1"/>
  <c r="BG400" i="1"/>
  <c r="M127" i="7" s="1"/>
  <c r="L27" i="7" s="1"/>
  <c r="BI394" i="1"/>
  <c r="O121" i="7" s="1"/>
  <c r="N21" i="7" s="1"/>
  <c r="BQ392" i="1"/>
  <c r="W119" i="7" s="1"/>
  <c r="V19" i="7" s="1"/>
  <c r="BU395" i="1"/>
  <c r="AA122" i="7" s="1"/>
  <c r="Z22" i="7" s="1"/>
  <c r="BW402" i="1"/>
  <c r="AC129" i="7" s="1"/>
  <c r="AB29" i="7" s="1"/>
  <c r="BM398" i="1"/>
  <c r="S125" i="7" s="1"/>
  <c r="R25" i="7" s="1"/>
  <c r="BW392" i="1"/>
  <c r="AC119" i="7" s="1"/>
  <c r="AB19" i="7" s="1"/>
  <c r="CG394" i="1"/>
  <c r="BM394" i="1"/>
  <c r="S121" i="7" s="1"/>
  <c r="R21" i="7" s="1"/>
  <c r="BS386" i="1"/>
  <c r="Y113" i="7" s="1"/>
  <c r="X13" i="7" s="1"/>
  <c r="BM391" i="1"/>
  <c r="S118" i="7" s="1"/>
  <c r="R18" i="7" s="1"/>
  <c r="BQ388" i="1"/>
  <c r="W115" i="7" s="1"/>
  <c r="V15" i="7" s="1"/>
  <c r="CE385" i="1"/>
  <c r="BO401" i="1"/>
  <c r="U128" i="7" s="1"/>
  <c r="T28" i="7" s="1"/>
  <c r="CA399" i="1"/>
  <c r="AG126" i="7" s="1"/>
  <c r="AF26" i="7" s="1"/>
  <c r="BG433" i="1"/>
  <c r="M160" i="7" s="1"/>
  <c r="L60" i="7" s="1"/>
  <c r="BM386" i="1"/>
  <c r="S113" i="7" s="1"/>
  <c r="R13" i="7" s="1"/>
  <c r="BM414" i="1"/>
  <c r="S141" i="7" s="1"/>
  <c r="R41" i="7" s="1"/>
  <c r="BI400" i="1"/>
  <c r="O127" i="7" s="1"/>
  <c r="N27" i="7" s="1"/>
  <c r="BU404" i="1"/>
  <c r="AA131" i="7" s="1"/>
  <c r="Z31" i="7" s="1"/>
  <c r="CC391" i="1"/>
  <c r="AI118" i="7" s="1"/>
  <c r="AH18" i="7" s="1"/>
  <c r="BI409" i="1"/>
  <c r="O136" i="7" s="1"/>
  <c r="N36" i="7" s="1"/>
  <c r="CC398" i="1"/>
  <c r="AI125" i="7" s="1"/>
  <c r="AH25" i="7" s="1"/>
  <c r="CA395" i="1"/>
  <c r="AG122" i="7" s="1"/>
  <c r="AF22" i="7" s="1"/>
  <c r="BC393" i="1"/>
  <c r="I120" i="7" s="1"/>
  <c r="H20" i="7" s="1"/>
  <c r="BG392" i="1"/>
  <c r="M119" i="7" s="1"/>
  <c r="L19" i="7" s="1"/>
  <c r="CC395" i="1"/>
  <c r="AI122" i="7" s="1"/>
  <c r="AH22" i="7" s="1"/>
  <c r="BU393" i="1"/>
  <c r="AA120" i="7" s="1"/>
  <c r="Z20" i="7" s="1"/>
  <c r="BI395" i="1"/>
  <c r="O122" i="7" s="1"/>
  <c r="N22" i="7" s="1"/>
  <c r="CC394" i="1"/>
  <c r="AI121" i="7" s="1"/>
  <c r="AH21" i="7" s="1"/>
  <c r="CE391" i="1"/>
  <c r="CC389" i="1"/>
  <c r="AI116" i="7" s="1"/>
  <c r="AH16" i="7" s="1"/>
  <c r="BW390" i="1"/>
  <c r="AC117" i="7" s="1"/>
  <c r="AB17" i="7" s="1"/>
  <c r="BI384" i="1"/>
  <c r="O111" i="7" s="1"/>
  <c r="N11" i="7" s="1"/>
  <c r="BE438" i="1"/>
  <c r="K165" i="7" s="1"/>
  <c r="J65" i="7" s="1"/>
  <c r="BC391" i="1"/>
  <c r="I118" i="7" s="1"/>
  <c r="H18" i="7" s="1"/>
  <c r="BS397" i="1"/>
  <c r="Y124" i="7" s="1"/>
  <c r="X24" i="7" s="1"/>
  <c r="BW386" i="1"/>
  <c r="AC113" i="7" s="1"/>
  <c r="AB13" i="7" s="1"/>
  <c r="BW407" i="1"/>
  <c r="AC134" i="7" s="1"/>
  <c r="AB34" i="7" s="1"/>
  <c r="BC397" i="1"/>
  <c r="I124" i="7" s="1"/>
  <c r="H24" i="7" s="1"/>
  <c r="BG396" i="1"/>
  <c r="M123" i="7" s="1"/>
  <c r="L23" i="7" s="1"/>
  <c r="BU397" i="1"/>
  <c r="AA124" i="7" s="1"/>
  <c r="Z24" i="7" s="1"/>
  <c r="BO420" i="1"/>
  <c r="U147" i="7" s="1"/>
  <c r="T47" i="7" s="1"/>
  <c r="CC387" i="1"/>
  <c r="AI114" i="7" s="1"/>
  <c r="AH14" i="7" s="1"/>
  <c r="BK379" i="1"/>
  <c r="Q106" i="7" s="1"/>
  <c r="P6" i="7" s="1"/>
  <c r="CG405" i="1"/>
  <c r="BG428" i="1"/>
  <c r="M155" i="7" s="1"/>
  <c r="L55" i="7" s="1"/>
  <c r="BK411" i="1"/>
  <c r="Q138" i="7" s="1"/>
  <c r="P38" i="7" s="1"/>
  <c r="BC408" i="1"/>
  <c r="I135" i="7" s="1"/>
  <c r="H35" i="7" s="1"/>
  <c r="BS399" i="1"/>
  <c r="Y126" i="7" s="1"/>
  <c r="X26" i="7" s="1"/>
  <c r="BW432" i="1"/>
  <c r="AC159" i="7" s="1"/>
  <c r="AB59" i="7" s="1"/>
  <c r="BO414" i="1"/>
  <c r="U141" i="7" s="1"/>
  <c r="T41" i="7" s="1"/>
  <c r="BQ425" i="1"/>
  <c r="W152" i="7" s="1"/>
  <c r="V52" i="7" s="1"/>
  <c r="BU424" i="1"/>
  <c r="AA151" i="7" s="1"/>
  <c r="Z51" i="7" s="1"/>
  <c r="BC424" i="1"/>
  <c r="I151" i="7" s="1"/>
  <c r="H51" i="7" s="1"/>
  <c r="BY423" i="1"/>
  <c r="AE150" i="7" s="1"/>
  <c r="AD50" i="7" s="1"/>
  <c r="BG423" i="1"/>
  <c r="M150" i="7" s="1"/>
  <c r="L50" i="7" s="1"/>
  <c r="CC422" i="1"/>
  <c r="AI149" i="7" s="1"/>
  <c r="AH49" i="7" s="1"/>
  <c r="BG406" i="1"/>
  <c r="M133" i="7" s="1"/>
  <c r="L33" i="7" s="1"/>
  <c r="BW406" i="1"/>
  <c r="AC133" i="7" s="1"/>
  <c r="AB33" i="7" s="1"/>
  <c r="BC403" i="1"/>
  <c r="I130" i="7" s="1"/>
  <c r="H30" i="7" s="1"/>
  <c r="CE421" i="1"/>
  <c r="BQ421" i="1"/>
  <c r="W148" i="7" s="1"/>
  <c r="V48" i="7" s="1"/>
  <c r="BU420" i="1"/>
  <c r="AA147" i="7" s="1"/>
  <c r="Z47" i="7" s="1"/>
  <c r="BC420" i="1"/>
  <c r="I147" i="7" s="1"/>
  <c r="H47" i="7" s="1"/>
  <c r="BY419" i="1"/>
  <c r="AE146" i="7" s="1"/>
  <c r="AD46" i="7" s="1"/>
  <c r="BG419" i="1"/>
  <c r="M146" i="7" s="1"/>
  <c r="L46" i="7" s="1"/>
  <c r="CC418" i="1"/>
  <c r="AI145" i="7" s="1"/>
  <c r="AH45" i="7" s="1"/>
  <c r="BK418" i="1"/>
  <c r="Q145" i="7" s="1"/>
  <c r="P45" i="7" s="1"/>
  <c r="CG417" i="1"/>
  <c r="BO417" i="1"/>
  <c r="U144" i="7" s="1"/>
  <c r="T44" i="7" s="1"/>
  <c r="BS416" i="1"/>
  <c r="Y143" i="7" s="1"/>
  <c r="X43" i="7" s="1"/>
  <c r="BE416" i="1"/>
  <c r="K143" i="7" s="1"/>
  <c r="J43" i="7" s="1"/>
  <c r="BW415" i="1"/>
  <c r="AC142" i="7" s="1"/>
  <c r="AB42" i="7" s="1"/>
  <c r="BI415" i="1"/>
  <c r="O142" i="7" s="1"/>
  <c r="N42" i="7" s="1"/>
  <c r="CA414" i="1"/>
  <c r="AG141" i="7" s="1"/>
  <c r="AF41" i="7" s="1"/>
  <c r="CE413" i="1"/>
  <c r="BQ413" i="1"/>
  <c r="W140" i="7" s="1"/>
  <c r="V40" i="7" s="1"/>
  <c r="BS412" i="1"/>
  <c r="Y139" i="7" s="1"/>
  <c r="X39" i="7" s="1"/>
  <c r="BO441" i="1"/>
  <c r="U168" i="7" s="1"/>
  <c r="T68" i="7" s="1"/>
  <c r="BW439" i="1"/>
  <c r="AC166" i="7" s="1"/>
  <c r="AB66" i="7" s="1"/>
  <c r="BK434" i="1"/>
  <c r="Q161" i="7" s="1"/>
  <c r="P61" i="7" s="1"/>
  <c r="CE411" i="1"/>
  <c r="BC407" i="1"/>
  <c r="I134" i="7" s="1"/>
  <c r="H34" i="7" s="1"/>
  <c r="CG421" i="1"/>
  <c r="BM418" i="1"/>
  <c r="S145" i="7" s="1"/>
  <c r="R45" i="7" s="1"/>
  <c r="CC414" i="1"/>
  <c r="AI141" i="7" s="1"/>
  <c r="AH41" i="7" s="1"/>
  <c r="BC412" i="1"/>
  <c r="I139" i="7" s="1"/>
  <c r="H39" i="7" s="1"/>
  <c r="BW411" i="1"/>
  <c r="AC138" i="7" s="1"/>
  <c r="AB38" i="7" s="1"/>
  <c r="BG411" i="1"/>
  <c r="M138" i="7" s="1"/>
  <c r="L38" i="7" s="1"/>
  <c r="CA410" i="1"/>
  <c r="AG137" i="7" s="1"/>
  <c r="AF37" i="7" s="1"/>
  <c r="BK409" i="1"/>
  <c r="Q136" i="7" s="1"/>
  <c r="P36" i="7" s="1"/>
  <c r="BG398" i="1"/>
  <c r="M125" i="7" s="1"/>
  <c r="L25" i="7" s="1"/>
  <c r="BU406" i="1"/>
  <c r="AA133" i="7" s="1"/>
  <c r="Z33" i="7" s="1"/>
  <c r="BY405" i="1"/>
  <c r="AE132" i="7" s="1"/>
  <c r="AD32" i="7" s="1"/>
  <c r="CC404" i="1"/>
  <c r="AI131" i="7" s="1"/>
  <c r="AH31" i="7" s="1"/>
  <c r="CG403" i="1"/>
  <c r="BE402" i="1"/>
  <c r="K129" i="7" s="1"/>
  <c r="J29" i="7" s="1"/>
  <c r="BI401" i="1"/>
  <c r="O128" i="7" s="1"/>
  <c r="N28" i="7" s="1"/>
  <c r="BM400" i="1"/>
  <c r="S127" i="7" s="1"/>
  <c r="R27" i="7" s="1"/>
  <c r="CG399" i="1"/>
  <c r="CC399" i="1"/>
  <c r="AI126" i="7" s="1"/>
  <c r="AH26" i="7" s="1"/>
  <c r="CC393" i="1"/>
  <c r="AI120" i="7" s="1"/>
  <c r="AH20" i="7" s="1"/>
  <c r="BW412" i="1"/>
  <c r="AC139" i="7" s="1"/>
  <c r="AB39" i="7" s="1"/>
  <c r="CE410" i="1"/>
  <c r="BY432" i="1"/>
  <c r="AE159" i="7" s="1"/>
  <c r="AD59" i="7" s="1"/>
  <c r="BM431" i="1"/>
  <c r="S158" i="7" s="1"/>
  <c r="R58" i="7" s="1"/>
  <c r="BQ430" i="1"/>
  <c r="W157" i="7" s="1"/>
  <c r="V57" i="7" s="1"/>
  <c r="BE442" i="1"/>
  <c r="K169" i="7" s="1"/>
  <c r="J69" i="7" s="1"/>
  <c r="BU438" i="1"/>
  <c r="AA165" i="7" s="1"/>
  <c r="Z65" i="7" s="1"/>
  <c r="BE434" i="1"/>
  <c r="K161" i="7" s="1"/>
  <c r="J61" i="7" s="1"/>
  <c r="CE397" i="1"/>
  <c r="BC396" i="1"/>
  <c r="I123" i="7" s="1"/>
  <c r="H23" i="7" s="1"/>
  <c r="BK397" i="1"/>
  <c r="Q124" i="7" s="1"/>
  <c r="P24" i="7" s="1"/>
  <c r="BC444" i="1"/>
  <c r="I171" i="7" s="1"/>
  <c r="H71" i="7" s="1"/>
  <c r="BI408" i="1"/>
  <c r="O135" i="7" s="1"/>
  <c r="N35" i="7" s="1"/>
  <c r="BK395" i="1"/>
  <c r="Q122" i="7" s="1"/>
  <c r="P22" i="7" s="1"/>
  <c r="CE394" i="1"/>
  <c r="BO394" i="1"/>
  <c r="U121" i="7" s="1"/>
  <c r="T21" i="7" s="1"/>
  <c r="BS393" i="1"/>
  <c r="Y120" i="7" s="1"/>
  <c r="X20" i="7" s="1"/>
  <c r="CG447" i="1"/>
  <c r="BI437" i="1"/>
  <c r="O164" i="7" s="1"/>
  <c r="BM432" i="1"/>
  <c r="S159" i="7" s="1"/>
  <c r="R59" i="7" s="1"/>
  <c r="CG431" i="1"/>
  <c r="BQ431" i="1"/>
  <c r="W158" i="7" s="1"/>
  <c r="V58" i="7" s="1"/>
  <c r="BY429" i="1"/>
  <c r="AE156" i="7" s="1"/>
  <c r="AD56" i="7" s="1"/>
  <c r="BI429" i="1"/>
  <c r="O156" i="7" s="1"/>
  <c r="N56" i="7" s="1"/>
  <c r="CC428" i="1"/>
  <c r="AI155" i="7" s="1"/>
  <c r="AH55" i="7" s="1"/>
  <c r="BM428" i="1"/>
  <c r="S155" i="7" s="1"/>
  <c r="R55" i="7" s="1"/>
  <c r="CG427" i="1"/>
  <c r="BQ427" i="1"/>
  <c r="W154" i="7" s="1"/>
  <c r="V54" i="7" s="1"/>
  <c r="BU426" i="1"/>
  <c r="AA153" i="7" s="1"/>
  <c r="Z53" i="7" s="1"/>
  <c r="BO411" i="1"/>
  <c r="U138" i="7" s="1"/>
  <c r="T38" i="7" s="1"/>
  <c r="BG427" i="1"/>
  <c r="M154" i="7" s="1"/>
  <c r="L54" i="7" s="1"/>
  <c r="CG446" i="1"/>
  <c r="BI444" i="1"/>
  <c r="O171" i="7" s="1"/>
  <c r="N71" i="7" s="1"/>
  <c r="BM443" i="1"/>
  <c r="S170" i="7" s="1"/>
  <c r="R70" i="7" s="1"/>
  <c r="BY440" i="1"/>
  <c r="AE167" i="7" s="1"/>
  <c r="AD67" i="7" s="1"/>
  <c r="BI436" i="1"/>
  <c r="O163" i="7" s="1"/>
  <c r="N63" i="7" s="1"/>
  <c r="BQ434" i="1"/>
  <c r="W161" i="7" s="1"/>
  <c r="V61" i="7" s="1"/>
  <c r="BM433" i="1"/>
  <c r="S160" i="7" s="1"/>
  <c r="R60" i="7" s="1"/>
  <c r="BQ432" i="1"/>
  <c r="W159" i="7" s="1"/>
  <c r="V59" i="7" s="1"/>
  <c r="BU431" i="1"/>
  <c r="AA158" i="7" s="1"/>
  <c r="Z58" i="7" s="1"/>
  <c r="BE431" i="1"/>
  <c r="K158" i="7" s="1"/>
  <c r="J58" i="7" s="1"/>
  <c r="BY430" i="1"/>
  <c r="AE157" i="7" s="1"/>
  <c r="AD57" i="7" s="1"/>
  <c r="BI430" i="1"/>
  <c r="O157" i="7" s="1"/>
  <c r="N57" i="7" s="1"/>
  <c r="CC429" i="1"/>
  <c r="AI156" i="7" s="1"/>
  <c r="AH56" i="7" s="1"/>
  <c r="BM429" i="1"/>
  <c r="S156" i="7" s="1"/>
  <c r="R56" i="7" s="1"/>
  <c r="CG428" i="1"/>
  <c r="BQ428" i="1"/>
  <c r="W155" i="7" s="1"/>
  <c r="V55" i="7" s="1"/>
  <c r="BU427" i="1"/>
  <c r="AA154" i="7" s="1"/>
  <c r="Z54" i="7" s="1"/>
  <c r="BE427" i="1"/>
  <c r="K154" i="7" s="1"/>
  <c r="J54" i="7" s="1"/>
  <c r="BY426" i="1"/>
  <c r="AE153" i="7" s="1"/>
  <c r="AD53" i="7" s="1"/>
  <c r="CG420" i="1"/>
  <c r="BM417" i="1"/>
  <c r="S144" i="7" s="1"/>
  <c r="R44" i="7" s="1"/>
  <c r="BM422" i="1"/>
  <c r="S149" i="7" s="1"/>
  <c r="R49" i="7" s="1"/>
  <c r="BM410" i="1"/>
  <c r="S137" i="7" s="1"/>
  <c r="R37" i="7" s="1"/>
  <c r="BQ409" i="1"/>
  <c r="W136" i="7" s="1"/>
  <c r="BI407" i="1"/>
  <c r="O134" i="7" s="1"/>
  <c r="BU405" i="1"/>
  <c r="AA132" i="7" s="1"/>
  <c r="Z32" i="7" s="1"/>
  <c r="BY409" i="1"/>
  <c r="AE136" i="7" s="1"/>
  <c r="AD36" i="7" s="1"/>
  <c r="CC408" i="1"/>
  <c r="AI135" i="7" s="1"/>
  <c r="AH35" i="7" s="1"/>
  <c r="BM408" i="1"/>
  <c r="S135" i="7" s="1"/>
  <c r="R35" i="7" s="1"/>
  <c r="BG407" i="1"/>
  <c r="M134" i="7" s="1"/>
  <c r="L34" i="7" s="1"/>
  <c r="BE400" i="1"/>
  <c r="K127" i="7" s="1"/>
  <c r="J27" i="7" s="1"/>
  <c r="BM395" i="1"/>
  <c r="S122" i="7" s="1"/>
  <c r="R22" i="7" s="1"/>
  <c r="BQ394" i="1"/>
  <c r="W121" i="7" s="1"/>
  <c r="V21" i="7" s="1"/>
  <c r="BE393" i="1"/>
  <c r="K120" i="7" s="1"/>
  <c r="J20" i="7" s="1"/>
  <c r="BY392" i="1"/>
  <c r="AE119" i="7" s="1"/>
  <c r="AD19" i="7" s="1"/>
  <c r="BI392" i="1"/>
  <c r="O119" i="7" s="1"/>
  <c r="N19" i="7" s="1"/>
  <c r="BY395" i="1"/>
  <c r="AE122" i="7" s="1"/>
  <c r="AD22" i="7" s="1"/>
  <c r="CG393" i="1"/>
  <c r="BQ393" i="1"/>
  <c r="W120" i="7" s="1"/>
  <c r="V20" i="7" s="1"/>
  <c r="BU392" i="1"/>
  <c r="AA119" i="7" s="1"/>
  <c r="Z19" i="7" s="1"/>
  <c r="BG441" i="1"/>
  <c r="M168" i="7" s="1"/>
  <c r="L68" i="7" s="1"/>
  <c r="BE410" i="1"/>
  <c r="K137" i="7" s="1"/>
  <c r="J37" i="7" s="1"/>
  <c r="BG425" i="1"/>
  <c r="M152" i="7" s="1"/>
  <c r="L52" i="7" s="1"/>
  <c r="CG423" i="1"/>
  <c r="BS422" i="1"/>
  <c r="Y149" i="7" s="1"/>
  <c r="X49" i="7" s="1"/>
  <c r="BC422" i="1"/>
  <c r="I149" i="7" s="1"/>
  <c r="H49" i="7" s="1"/>
  <c r="BG421" i="1"/>
  <c r="M148" i="7" s="1"/>
  <c r="L48" i="7" s="1"/>
  <c r="CC420" i="1"/>
  <c r="AI147" i="7" s="1"/>
  <c r="AH47" i="7" s="1"/>
  <c r="BO419" i="1"/>
  <c r="U146" i="7" s="1"/>
  <c r="T46" i="7" s="1"/>
  <c r="BM416" i="1"/>
  <c r="S143" i="7" s="1"/>
  <c r="R43" i="7" s="1"/>
  <c r="BQ415" i="1"/>
  <c r="W142" i="7" s="1"/>
  <c r="V42" i="7" s="1"/>
  <c r="BC414" i="1"/>
  <c r="I141" i="7" s="1"/>
  <c r="H41" i="7" s="1"/>
  <c r="BG413" i="1"/>
  <c r="M140" i="7" s="1"/>
  <c r="L40" i="7" s="1"/>
  <c r="CC412" i="1"/>
  <c r="AI139" i="7" s="1"/>
  <c r="AH39" i="7" s="1"/>
  <c r="BM412" i="1"/>
  <c r="S139" i="7" s="1"/>
  <c r="R39" i="7" s="1"/>
  <c r="BQ411" i="1"/>
  <c r="W138" i="7" s="1"/>
  <c r="V38" i="7" s="1"/>
  <c r="BO446" i="1"/>
  <c r="U173" i="7" s="1"/>
  <c r="T73" i="7" s="1"/>
  <c r="BS445" i="1"/>
  <c r="Y172" i="7" s="1"/>
  <c r="X72" i="7" s="1"/>
  <c r="CG432" i="1"/>
  <c r="BS431" i="1"/>
  <c r="Y158" i="7" s="1"/>
  <c r="X58" i="7" s="1"/>
  <c r="BC431" i="1"/>
  <c r="I158" i="7" s="1"/>
  <c r="H58" i="7" s="1"/>
  <c r="CA429" i="1"/>
  <c r="AG156" i="7" s="1"/>
  <c r="AF56" i="7" s="1"/>
  <c r="BS427" i="1"/>
  <c r="Y154" i="7" s="1"/>
  <c r="X54" i="7" s="1"/>
  <c r="BW426" i="1"/>
  <c r="AC153" i="7" s="1"/>
  <c r="AB53" i="7" s="1"/>
  <c r="BI426" i="1"/>
  <c r="O153" i="7" s="1"/>
  <c r="N53" i="7" s="1"/>
  <c r="BE433" i="1"/>
  <c r="K160" i="7" s="1"/>
  <c r="J60" i="7" s="1"/>
  <c r="CE431" i="1"/>
  <c r="CE427" i="1"/>
  <c r="BU410" i="1"/>
  <c r="AA137" i="7" s="1"/>
  <c r="Z37" i="7" s="1"/>
  <c r="CA409" i="1"/>
  <c r="AG136" i="7" s="1"/>
  <c r="AF36" i="7" s="1"/>
  <c r="BS415" i="1"/>
  <c r="Y142" i="7" s="1"/>
  <c r="X42" i="7" s="1"/>
  <c r="BC411" i="1"/>
  <c r="I138" i="7" s="1"/>
  <c r="H38" i="7" s="1"/>
  <c r="BW421" i="1"/>
  <c r="AC148" i="7" s="1"/>
  <c r="AB48" i="7" s="1"/>
  <c r="BI421" i="1"/>
  <c r="O148" i="7" s="1"/>
  <c r="N48" i="7" s="1"/>
  <c r="CE419" i="1"/>
  <c r="BG417" i="1"/>
  <c r="M144" i="7" s="1"/>
  <c r="L44" i="7" s="1"/>
  <c r="BK416" i="1"/>
  <c r="Q143" i="7" s="1"/>
  <c r="P43" i="7" s="1"/>
  <c r="BO415" i="1"/>
  <c r="U142" i="7" s="1"/>
  <c r="T42" i="7" s="1"/>
  <c r="BY412" i="1"/>
  <c r="AE139" i="7" s="1"/>
  <c r="BI412" i="1"/>
  <c r="O139" i="7" s="1"/>
  <c r="CE408" i="1"/>
  <c r="CC421" i="1"/>
  <c r="AI148" i="7" s="1"/>
  <c r="BQ416" i="1"/>
  <c r="W143" i="7" s="1"/>
  <c r="BG414" i="1"/>
  <c r="M141" i="7" s="1"/>
  <c r="BQ406" i="1"/>
  <c r="W133" i="7" s="1"/>
  <c r="V33" i="7" s="1"/>
  <c r="BY404" i="1"/>
  <c r="AE131" i="7" s="1"/>
  <c r="AD31" i="7" s="1"/>
  <c r="BE401" i="1"/>
  <c r="K128" i="7" s="1"/>
  <c r="J28" i="7" s="1"/>
  <c r="CG407" i="1"/>
  <c r="BI399" i="1"/>
  <c r="O126" i="7" s="1"/>
  <c r="N26" i="7" s="1"/>
  <c r="CA424" i="1"/>
  <c r="AG151" i="7" s="1"/>
  <c r="AF51" i="7" s="1"/>
  <c r="BK435" i="1"/>
  <c r="Q162" i="7" s="1"/>
  <c r="P62" i="7" s="1"/>
  <c r="CD428" i="1"/>
  <c r="BJ432" i="1"/>
  <c r="P159" i="7" s="1"/>
  <c r="BH412" i="1"/>
  <c r="N139" i="7" s="1"/>
  <c r="BK433" i="1"/>
  <c r="Q160" i="7" s="1"/>
  <c r="P60" i="7" s="1"/>
  <c r="BQ440" i="1"/>
  <c r="W167" i="7" s="1"/>
  <c r="V67" i="7" s="1"/>
  <c r="CA419" i="1"/>
  <c r="AG146" i="7" s="1"/>
  <c r="AF46" i="7" s="1"/>
  <c r="BE426" i="1"/>
  <c r="K153" i="7" s="1"/>
  <c r="J53" i="7" s="1"/>
  <c r="BP403" i="1"/>
  <c r="V130" i="7" s="1"/>
  <c r="CE401" i="1"/>
  <c r="BM424" i="1"/>
  <c r="S151" i="7" s="1"/>
  <c r="R51" i="7" s="1"/>
  <c r="BX412" i="1"/>
  <c r="AD139" i="7" s="1"/>
  <c r="BN405" i="1"/>
  <c r="T132" i="7" s="1"/>
  <c r="T32" i="7" s="1"/>
  <c r="BZ428" i="1"/>
  <c r="AF155" i="7" s="1"/>
  <c r="BU447" i="1"/>
  <c r="AA174" i="7" s="1"/>
  <c r="Z74" i="7" s="1"/>
  <c r="BH425" i="1"/>
  <c r="N152" i="7" s="1"/>
  <c r="CC437" i="1"/>
  <c r="AI164" i="7" s="1"/>
  <c r="AH64" i="7" s="1"/>
  <c r="BG426" i="1"/>
  <c r="M153" i="7" s="1"/>
  <c r="L53" i="7" s="1"/>
  <c r="BO408" i="1"/>
  <c r="U135" i="7" s="1"/>
  <c r="T35" i="7" s="1"/>
  <c r="BF429" i="1"/>
  <c r="L156" i="7" s="1"/>
  <c r="BG429" i="1"/>
  <c r="M156" i="7" s="1"/>
  <c r="BU442" i="1"/>
  <c r="AA169" i="7" s="1"/>
  <c r="BT442" i="1"/>
  <c r="Z169" i="7" s="1"/>
  <c r="BB417" i="1"/>
  <c r="H144" i="7" s="1"/>
  <c r="BC417" i="1"/>
  <c r="I144" i="7" s="1"/>
  <c r="BW422" i="1"/>
  <c r="AC149" i="7" s="1"/>
  <c r="BV422" i="1"/>
  <c r="AB149" i="7" s="1"/>
  <c r="BR432" i="1"/>
  <c r="X159" i="7" s="1"/>
  <c r="BS432" i="1"/>
  <c r="Y159" i="7" s="1"/>
  <c r="BZ430" i="1"/>
  <c r="AF157" i="7" s="1"/>
  <c r="CA430" i="1"/>
  <c r="AG157" i="7" s="1"/>
  <c r="CA425" i="1"/>
  <c r="AG152" i="7" s="1"/>
  <c r="BZ425" i="1"/>
  <c r="AF152" i="7" s="1"/>
  <c r="BP424" i="1"/>
  <c r="V151" i="7" s="1"/>
  <c r="BQ424" i="1"/>
  <c r="W151" i="7" s="1"/>
  <c r="BD419" i="1"/>
  <c r="J146" i="7" s="1"/>
  <c r="BE419" i="1"/>
  <c r="K146" i="7" s="1"/>
  <c r="BT415" i="1"/>
  <c r="Z142" i="7" s="1"/>
  <c r="BU415" i="1"/>
  <c r="AA142" i="7" s="1"/>
  <c r="CB413" i="1"/>
  <c r="AH140" i="7" s="1"/>
  <c r="CC413" i="1"/>
  <c r="AI140" i="7" s="1"/>
  <c r="BP412" i="1"/>
  <c r="V139" i="7" s="1"/>
  <c r="BQ412" i="1"/>
  <c r="W139" i="7" s="1"/>
  <c r="CB403" i="1"/>
  <c r="AH130" i="7" s="1"/>
  <c r="CC403" i="1"/>
  <c r="AI130" i="7" s="1"/>
  <c r="BP420" i="1"/>
  <c r="V147" i="7" s="1"/>
  <c r="BQ420" i="1"/>
  <c r="W147" i="7" s="1"/>
  <c r="BY418" i="1"/>
  <c r="AE145" i="7" s="1"/>
  <c r="BX418" i="1"/>
  <c r="AD145" i="7" s="1"/>
  <c r="BW414" i="1"/>
  <c r="AC141" i="7" s="1"/>
  <c r="BV414" i="1"/>
  <c r="AB141" i="7" s="1"/>
  <c r="CD412" i="1"/>
  <c r="CE412" i="1"/>
  <c r="BT408" i="1"/>
  <c r="Z135" i="7" s="1"/>
  <c r="BU408" i="1"/>
  <c r="AA135" i="7" s="1"/>
  <c r="BH406" i="1"/>
  <c r="N133" i="7" s="1"/>
  <c r="BI406" i="1"/>
  <c r="O133" i="7" s="1"/>
  <c r="BQ401" i="1"/>
  <c r="W128" i="7" s="1"/>
  <c r="V28" i="7" s="1"/>
  <c r="BZ432" i="1"/>
  <c r="AF159" i="7" s="1"/>
  <c r="CA432" i="1"/>
  <c r="AG159" i="7" s="1"/>
  <c r="BQ443" i="1"/>
  <c r="W170" i="7" s="1"/>
  <c r="BP443" i="1"/>
  <c r="V170" i="7" s="1"/>
  <c r="BS438" i="1"/>
  <c r="Y165" i="7" s="1"/>
  <c r="BP435" i="1"/>
  <c r="V162" i="7" s="1"/>
  <c r="BQ435" i="1"/>
  <c r="W162" i="7" s="1"/>
  <c r="BS413" i="1"/>
  <c r="Y140" i="7" s="1"/>
  <c r="BR413" i="1"/>
  <c r="X140" i="7" s="1"/>
  <c r="BV431" i="1"/>
  <c r="AB158" i="7" s="1"/>
  <c r="BW431" i="1"/>
  <c r="AC158" i="7" s="1"/>
  <c r="CE429" i="1"/>
  <c r="CD429" i="1"/>
  <c r="BC428" i="1"/>
  <c r="I155" i="7" s="1"/>
  <c r="BB428" i="1"/>
  <c r="H155" i="7" s="1"/>
  <c r="BM426" i="1"/>
  <c r="S153" i="7" s="1"/>
  <c r="BL426" i="1"/>
  <c r="R153" i="7" s="1"/>
  <c r="BM425" i="1"/>
  <c r="S152" i="7" s="1"/>
  <c r="BL425" i="1"/>
  <c r="R152" i="7" s="1"/>
  <c r="BF422" i="1"/>
  <c r="L149" i="7" s="1"/>
  <c r="BG422" i="1"/>
  <c r="M149" i="7" s="1"/>
  <c r="BV418" i="1"/>
  <c r="AB145" i="7" s="1"/>
  <c r="BW418" i="1"/>
  <c r="AC145" i="7" s="1"/>
  <c r="CE416" i="1"/>
  <c r="CD416" i="1"/>
  <c r="BJ413" i="1"/>
  <c r="P140" i="7" s="1"/>
  <c r="BK413" i="1"/>
  <c r="Q140" i="7" s="1"/>
  <c r="BT411" i="1"/>
  <c r="Z138" i="7" s="1"/>
  <c r="BU411" i="1"/>
  <c r="AA138" i="7" s="1"/>
  <c r="BG402" i="1"/>
  <c r="M129" i="7" s="1"/>
  <c r="BF402" i="1"/>
  <c r="L129" i="7" s="1"/>
  <c r="BF410" i="1"/>
  <c r="L137" i="7" s="1"/>
  <c r="BG410" i="1"/>
  <c r="M137" i="7" s="1"/>
  <c r="BL421" i="1"/>
  <c r="R148" i="7" s="1"/>
  <c r="BM421" i="1"/>
  <c r="S148" i="7" s="1"/>
  <c r="BT419" i="1"/>
  <c r="Z146" i="7" s="1"/>
  <c r="BU419" i="1"/>
  <c r="AA146" i="7" s="1"/>
  <c r="CA413" i="1"/>
  <c r="AG140" i="7" s="1"/>
  <c r="BZ413" i="1"/>
  <c r="AF140" i="7" s="1"/>
  <c r="BO412" i="1"/>
  <c r="U139" i="7" s="1"/>
  <c r="BN412" i="1"/>
  <c r="T139" i="7" s="1"/>
  <c r="BV410" i="1"/>
  <c r="AB137" i="7" s="1"/>
  <c r="BW410" i="1"/>
  <c r="AC137" i="7" s="1"/>
  <c r="BR407" i="1"/>
  <c r="X134" i="7" s="1"/>
  <c r="BS407" i="1"/>
  <c r="Y134" i="7" s="1"/>
  <c r="BR387" i="1"/>
  <c r="X114" i="7" s="1"/>
  <c r="BS387" i="1"/>
  <c r="Y114" i="7" s="1"/>
  <c r="BU398" i="1"/>
  <c r="AA125" i="7" s="1"/>
  <c r="BT398" i="1"/>
  <c r="Z125" i="7" s="1"/>
  <c r="BY414" i="1"/>
  <c r="AE141" i="7" s="1"/>
  <c r="AD41" i="7" s="1"/>
  <c r="BK401" i="1"/>
  <c r="Q128" i="7" s="1"/>
  <c r="P28" i="7" s="1"/>
  <c r="BY399" i="1"/>
  <c r="AE126" i="7" s="1"/>
  <c r="AD26" i="7" s="1"/>
  <c r="BH437" i="1"/>
  <c r="N164" i="7" s="1"/>
  <c r="BS423" i="1"/>
  <c r="Y150" i="7" s="1"/>
  <c r="X50" i="7" s="1"/>
  <c r="CC385" i="1"/>
  <c r="AI112" i="7" s="1"/>
  <c r="AH12" i="7" s="1"/>
  <c r="CG416" i="1"/>
  <c r="BH411" i="1"/>
  <c r="N138" i="7" s="1"/>
  <c r="BV420" i="1"/>
  <c r="AB147" i="7" s="1"/>
  <c r="AB47" i="7" s="1"/>
  <c r="BP416" i="1"/>
  <c r="V143" i="7" s="1"/>
  <c r="CG439" i="1"/>
  <c r="BY433" i="1"/>
  <c r="AE160" i="7" s="1"/>
  <c r="AD60" i="7" s="1"/>
  <c r="CE418" i="1"/>
  <c r="BB434" i="1"/>
  <c r="H161" i="7" s="1"/>
  <c r="BC434" i="1"/>
  <c r="I161" i="7" s="1"/>
  <c r="BB398" i="1"/>
  <c r="H125" i="7" s="1"/>
  <c r="BC398" i="1"/>
  <c r="I125" i="7" s="1"/>
  <c r="BD423" i="1"/>
  <c r="J150" i="7" s="1"/>
  <c r="BE423" i="1"/>
  <c r="K150" i="7" s="1"/>
  <c r="BU418" i="1"/>
  <c r="AA145" i="7" s="1"/>
  <c r="BT418" i="1"/>
  <c r="Z145" i="7" s="1"/>
  <c r="BF431" i="1"/>
  <c r="L158" i="7" s="1"/>
  <c r="BG431" i="1"/>
  <c r="M158" i="7" s="1"/>
  <c r="BN429" i="1"/>
  <c r="T156" i="7" s="1"/>
  <c r="BO429" i="1"/>
  <c r="U156" i="7" s="1"/>
  <c r="BW427" i="1"/>
  <c r="AC154" i="7" s="1"/>
  <c r="BV427" i="1"/>
  <c r="AB154" i="7" s="1"/>
  <c r="BJ422" i="1"/>
  <c r="P149" i="7" s="1"/>
  <c r="BK422" i="1"/>
  <c r="Q149" i="7" s="1"/>
  <c r="BJ415" i="1"/>
  <c r="P142" i="7" s="1"/>
  <c r="BK415" i="1"/>
  <c r="Q142" i="7" s="1"/>
  <c r="CG402" i="1"/>
  <c r="CF402" i="1"/>
  <c r="CE424" i="1"/>
  <c r="CD424" i="1"/>
  <c r="BL420" i="1"/>
  <c r="R147" i="7" s="1"/>
  <c r="BM420" i="1"/>
  <c r="S147" i="7" s="1"/>
  <c r="BI413" i="1"/>
  <c r="O140" i="7" s="1"/>
  <c r="BH413" i="1"/>
  <c r="N140" i="7" s="1"/>
  <c r="BH418" i="1"/>
  <c r="N145" i="7" s="1"/>
  <c r="BI418" i="1"/>
  <c r="O145" i="7" s="1"/>
  <c r="CG412" i="1"/>
  <c r="CF412" i="1"/>
  <c r="BD411" i="1"/>
  <c r="J138" i="7" s="1"/>
  <c r="BE411" i="1"/>
  <c r="K138" i="7" s="1"/>
  <c r="CE420" i="1"/>
  <c r="CD420" i="1"/>
  <c r="BC419" i="1"/>
  <c r="I146" i="7" s="1"/>
  <c r="BB419" i="1"/>
  <c r="H146" i="7" s="1"/>
  <c r="CB417" i="1"/>
  <c r="AH144" i="7" s="1"/>
  <c r="CC417" i="1"/>
  <c r="AI144" i="7" s="1"/>
  <c r="BI414" i="1"/>
  <c r="O141" i="7" s="1"/>
  <c r="BH414" i="1"/>
  <c r="N141" i="7" s="1"/>
  <c r="BC423" i="1"/>
  <c r="I150" i="7" s="1"/>
  <c r="H50" i="7" s="1"/>
  <c r="BD406" i="1"/>
  <c r="J133" i="7" s="1"/>
  <c r="BM444" i="1"/>
  <c r="S171" i="7" s="1"/>
  <c r="R71" i="7" s="1"/>
  <c r="BU423" i="1"/>
  <c r="AA150" i="7" s="1"/>
  <c r="Z50" i="7" s="1"/>
  <c r="CB421" i="1"/>
  <c r="AH148" i="7" s="1"/>
  <c r="BQ399" i="1"/>
  <c r="W126" i="7" s="1"/>
  <c r="V26" i="7" s="1"/>
  <c r="BX441" i="1"/>
  <c r="AD168" i="7" s="1"/>
  <c r="BY441" i="1"/>
  <c r="AE168" i="7" s="1"/>
  <c r="BL436" i="1"/>
  <c r="R163" i="7" s="1"/>
  <c r="BM436" i="1"/>
  <c r="S163" i="7" s="1"/>
  <c r="BT434" i="1"/>
  <c r="Z161" i="7" s="1"/>
  <c r="BU434" i="1"/>
  <c r="AA161" i="7" s="1"/>
  <c r="BX411" i="1"/>
  <c r="AD138" i="7" s="1"/>
  <c r="BY411" i="1"/>
  <c r="AE138" i="7" s="1"/>
  <c r="BJ425" i="1"/>
  <c r="P152" i="7" s="1"/>
  <c r="BK425" i="1"/>
  <c r="Q152" i="7" s="1"/>
  <c r="BD422" i="1"/>
  <c r="J149" i="7" s="1"/>
  <c r="BE422" i="1"/>
  <c r="K149" i="7" s="1"/>
  <c r="BB432" i="1"/>
  <c r="H159" i="7" s="1"/>
  <c r="BC432" i="1"/>
  <c r="I159" i="7" s="1"/>
  <c r="BK430" i="1"/>
  <c r="Q157" i="7" s="1"/>
  <c r="BJ430" i="1"/>
  <c r="P157" i="7" s="1"/>
  <c r="BS428" i="1"/>
  <c r="Y155" i="7" s="1"/>
  <c r="BR428" i="1"/>
  <c r="X155" i="7" s="1"/>
  <c r="BZ426" i="1"/>
  <c r="AF153" i="7" s="1"/>
  <c r="CA426" i="1"/>
  <c r="AG153" i="7" s="1"/>
  <c r="BX422" i="1"/>
  <c r="AD149" i="7" s="1"/>
  <c r="BY422" i="1"/>
  <c r="AE149" i="7" s="1"/>
  <c r="CB416" i="1"/>
  <c r="AH143" i="7" s="1"/>
  <c r="CC416" i="1"/>
  <c r="AI143" i="7" s="1"/>
  <c r="BK421" i="1"/>
  <c r="Q148" i="7" s="1"/>
  <c r="BJ421" i="1"/>
  <c r="P148" i="7" s="1"/>
  <c r="BR419" i="1"/>
  <c r="X146" i="7" s="1"/>
  <c r="BS419" i="1"/>
  <c r="Y146" i="7" s="1"/>
  <c r="BZ417" i="1"/>
  <c r="AF144" i="7" s="1"/>
  <c r="CA417" i="1"/>
  <c r="AG144" i="7" s="1"/>
  <c r="BY410" i="1"/>
  <c r="AE137" i="7" s="1"/>
  <c r="BX410" i="1"/>
  <c r="AD137" i="7" s="1"/>
  <c r="BZ405" i="1"/>
  <c r="AF132" i="7" s="1"/>
  <c r="CA405" i="1"/>
  <c r="AG132" i="7" s="1"/>
  <c r="BJ389" i="1"/>
  <c r="P116" i="7" s="1"/>
  <c r="BK389" i="1"/>
  <c r="Q116" i="7" s="1"/>
  <c r="BF418" i="1"/>
  <c r="L145" i="7" s="1"/>
  <c r="BG418" i="1"/>
  <c r="M145" i="7" s="1"/>
  <c r="BN416" i="1"/>
  <c r="T143" i="7" s="1"/>
  <c r="BO416" i="1"/>
  <c r="U143" i="7" s="1"/>
  <c r="BD415" i="1"/>
  <c r="J142" i="7" s="1"/>
  <c r="BE415" i="1"/>
  <c r="K142" i="7" s="1"/>
  <c r="BR411" i="1"/>
  <c r="X138" i="7" s="1"/>
  <c r="BS411" i="1"/>
  <c r="Y138" i="7" s="1"/>
  <c r="BE409" i="1"/>
  <c r="K136" i="7" s="1"/>
  <c r="BD409" i="1"/>
  <c r="J136" i="7" s="1"/>
  <c r="BD408" i="1"/>
  <c r="J135" i="7" s="1"/>
  <c r="BE408" i="1"/>
  <c r="K135" i="7" s="1"/>
  <c r="BT407" i="1"/>
  <c r="Z134" i="7" s="1"/>
  <c r="BU407" i="1"/>
  <c r="AA134" i="7" s="1"/>
  <c r="BK417" i="1"/>
  <c r="Q144" i="7" s="1"/>
  <c r="P44" i="7" s="1"/>
  <c r="BR438" i="1"/>
  <c r="X165" i="7" s="1"/>
  <c r="BC415" i="1"/>
  <c r="I142" i="7" s="1"/>
  <c r="H42" i="7" s="1"/>
  <c r="BI445" i="1"/>
  <c r="O172" i="7" s="1"/>
  <c r="N72" i="7" s="1"/>
  <c r="CA421" i="1"/>
  <c r="AG148" i="7" s="1"/>
  <c r="AF48" i="7" s="1"/>
  <c r="BP409" i="1"/>
  <c r="V136" i="7" s="1"/>
  <c r="V36" i="7" s="1"/>
  <c r="BH407" i="1"/>
  <c r="N134" i="7" s="1"/>
  <c r="N34" i="7" s="1"/>
  <c r="BF414" i="1"/>
  <c r="L141" i="7" s="1"/>
  <c r="BM413" i="1"/>
  <c r="S140" i="7" s="1"/>
  <c r="R40" i="7" s="1"/>
  <c r="BU403" i="1"/>
  <c r="AA130" i="7" s="1"/>
  <c r="Z30" i="7" s="1"/>
  <c r="BY402" i="1"/>
  <c r="AE129" i="7" s="1"/>
  <c r="BT400" i="1"/>
  <c r="Z127" i="7" s="1"/>
  <c r="BU400" i="1"/>
  <c r="AA127" i="7" s="1"/>
  <c r="BT389" i="1"/>
  <c r="Z116" i="7" s="1"/>
  <c r="BU389" i="1"/>
  <c r="AA116" i="7" s="1"/>
  <c r="BF390" i="1"/>
  <c r="L117" i="7" s="1"/>
  <c r="BG390" i="1"/>
  <c r="M117" i="7" s="1"/>
  <c r="BE397" i="1"/>
  <c r="K124" i="7" s="1"/>
  <c r="BI396" i="1"/>
  <c r="O123" i="7" s="1"/>
  <c r="N23" i="7" s="1"/>
  <c r="BX402" i="1"/>
  <c r="AD129" i="7" s="1"/>
  <c r="BM402" i="1"/>
  <c r="S129" i="7" s="1"/>
  <c r="R29" i="7" s="1"/>
  <c r="BQ404" i="1"/>
  <c r="W131" i="7" s="1"/>
  <c r="V31" i="7" s="1"/>
  <c r="BW396" i="1"/>
  <c r="AC123" i="7" s="1"/>
  <c r="AB23" i="7" s="1"/>
  <c r="BD397" i="1"/>
  <c r="J124" i="7" s="1"/>
  <c r="BG447" i="1"/>
  <c r="M174" i="7" s="1"/>
  <c r="L74" i="7" s="1"/>
  <c r="BS436" i="1"/>
  <c r="Y163" i="7" s="1"/>
  <c r="BI427" i="1"/>
  <c r="O154" i="7" s="1"/>
  <c r="BM430" i="1"/>
  <c r="S157" i="7" s="1"/>
  <c r="BU428" i="1"/>
  <c r="AA155" i="7" s="1"/>
  <c r="CC426" i="1"/>
  <c r="AI153" i="7" s="1"/>
  <c r="AH53" i="7" s="1"/>
  <c r="CF377" i="1"/>
  <c r="BC464" i="1"/>
  <c r="I191" i="7" s="1"/>
  <c r="H91" i="7" s="1"/>
  <c r="BW429" i="1"/>
  <c r="AC156" i="7" s="1"/>
  <c r="AB56" i="7" s="1"/>
  <c r="CE426" i="1"/>
  <c r="BQ426" i="1"/>
  <c r="W153" i="7" s="1"/>
  <c r="CE404" i="1"/>
  <c r="CG385" i="1"/>
  <c r="BY381" i="1"/>
  <c r="AE108" i="7" s="1"/>
  <c r="BX381" i="1"/>
  <c r="AD108" i="7" s="1"/>
  <c r="BO382" i="1"/>
  <c r="U109" i="7" s="1"/>
  <c r="T9" i="7" s="1"/>
  <c r="CE425" i="1"/>
  <c r="BK424" i="1"/>
  <c r="Q151" i="7" s="1"/>
  <c r="P51" i="7" s="1"/>
  <c r="CE447" i="1"/>
  <c r="BW447" i="1"/>
  <c r="AC174" i="7" s="1"/>
  <c r="AB74" i="7" s="1"/>
  <c r="CA446" i="1"/>
  <c r="AG173" i="7" s="1"/>
  <c r="AF73" i="7" s="1"/>
  <c r="CE445" i="1"/>
  <c r="BG443" i="1"/>
  <c r="M170" i="7" s="1"/>
  <c r="L70" i="7" s="1"/>
  <c r="BK442" i="1"/>
  <c r="Q169" i="7" s="1"/>
  <c r="P69" i="7" s="1"/>
  <c r="BS440" i="1"/>
  <c r="Y167" i="7" s="1"/>
  <c r="X67" i="7" s="1"/>
  <c r="CA438" i="1"/>
  <c r="AG165" i="7" s="1"/>
  <c r="AF65" i="7" s="1"/>
  <c r="CE437" i="1"/>
  <c r="BM442" i="1"/>
  <c r="S169" i="7" s="1"/>
  <c r="BO427" i="1"/>
  <c r="U154" i="7" s="1"/>
  <c r="T54" i="7" s="1"/>
  <c r="BO430" i="1"/>
  <c r="U157" i="7" s="1"/>
  <c r="T57" i="7" s="1"/>
  <c r="BE447" i="1"/>
  <c r="K174" i="7" s="1"/>
  <c r="J74" i="7" s="1"/>
  <c r="BM445" i="1"/>
  <c r="S172" i="7" s="1"/>
  <c r="R72" i="7" s="1"/>
  <c r="BU443" i="1"/>
  <c r="AA170" i="7" s="1"/>
  <c r="Z70" i="7" s="1"/>
  <c r="BY442" i="1"/>
  <c r="AE169" i="7" s="1"/>
  <c r="AD69" i="7" s="1"/>
  <c r="CG440" i="1"/>
  <c r="BM437" i="1"/>
  <c r="S164" i="7" s="1"/>
  <c r="R64" i="7" s="1"/>
  <c r="BQ436" i="1"/>
  <c r="W163" i="7" s="1"/>
  <c r="V63" i="7" s="1"/>
  <c r="CC433" i="1"/>
  <c r="AI160" i="7" s="1"/>
  <c r="AH60" i="7" s="1"/>
  <c r="BK427" i="1"/>
  <c r="Q154" i="7" s="1"/>
  <c r="P54" i="7" s="1"/>
  <c r="CA431" i="1"/>
  <c r="AG158" i="7" s="1"/>
  <c r="AF58" i="7" s="1"/>
  <c r="BE445" i="1"/>
  <c r="K172" i="7" s="1"/>
  <c r="J72" i="7" s="1"/>
  <c r="CC439" i="1"/>
  <c r="AI166" i="7" s="1"/>
  <c r="AH66" i="7" s="1"/>
  <c r="CG438" i="1"/>
  <c r="BE437" i="1"/>
  <c r="K164" i="7" s="1"/>
  <c r="J64" i="7" s="1"/>
  <c r="BM435" i="1"/>
  <c r="S162" i="7" s="1"/>
  <c r="R62" i="7" s="1"/>
  <c r="BU433" i="1"/>
  <c r="AA160" i="7" s="1"/>
  <c r="Z60" i="7" s="1"/>
  <c r="BO447" i="1"/>
  <c r="U174" i="7" s="1"/>
  <c r="T74" i="7" s="1"/>
  <c r="BS446" i="1"/>
  <c r="Y173" i="7" s="1"/>
  <c r="X73" i="7" s="1"/>
  <c r="BE446" i="1"/>
  <c r="K173" i="7" s="1"/>
  <c r="J73" i="7" s="1"/>
  <c r="BW445" i="1"/>
  <c r="AC172" i="7" s="1"/>
  <c r="AB72" i="7" s="1"/>
  <c r="BC442" i="1"/>
  <c r="I169" i="7" s="1"/>
  <c r="BK440" i="1"/>
  <c r="Q167" i="7" s="1"/>
  <c r="BU432" i="1"/>
  <c r="AA159" i="7" s="1"/>
  <c r="Z59" i="7" s="1"/>
  <c r="BT428" i="1"/>
  <c r="Z155" i="7" s="1"/>
  <c r="BL430" i="1"/>
  <c r="R157" i="7" s="1"/>
  <c r="BW435" i="1"/>
  <c r="AC162" i="7" s="1"/>
  <c r="AB62" i="7" s="1"/>
  <c r="BO437" i="1"/>
  <c r="U164" i="7" s="1"/>
  <c r="T64" i="7" s="1"/>
  <c r="BC440" i="1"/>
  <c r="I167" i="7" s="1"/>
  <c r="H67" i="7" s="1"/>
  <c r="BB442" i="1"/>
  <c r="H169" i="7" s="1"/>
  <c r="BJ440" i="1"/>
  <c r="P167" i="7" s="1"/>
  <c r="CE433" i="1"/>
  <c r="BS444" i="1"/>
  <c r="Y171" i="7" s="1"/>
  <c r="X71" i="7" s="1"/>
  <c r="BH427" i="1"/>
  <c r="N154" i="7" s="1"/>
  <c r="BR436" i="1"/>
  <c r="X163" i="7" s="1"/>
  <c r="BL442" i="1"/>
  <c r="R169" i="7" s="1"/>
  <c r="BO439" i="1"/>
  <c r="U166" i="7" s="1"/>
  <c r="T66" i="7" s="1"/>
  <c r="CA444" i="1"/>
  <c r="AG171" i="7" s="1"/>
  <c r="AF71" i="7" s="1"/>
  <c r="CE441" i="1"/>
  <c r="BK438" i="1"/>
  <c r="Q165" i="7" s="1"/>
  <c r="P65" i="7" s="1"/>
  <c r="BW437" i="1"/>
  <c r="AC164" i="7" s="1"/>
  <c r="AB64" i="7" s="1"/>
  <c r="CC440" i="1"/>
  <c r="AI167" i="7" s="1"/>
  <c r="AH67" i="7" s="1"/>
  <c r="BE432" i="1"/>
  <c r="K159" i="7" s="1"/>
  <c r="J59" i="7" s="1"/>
  <c r="CA434" i="1"/>
  <c r="AG161" i="7" s="1"/>
  <c r="AF61" i="7" s="1"/>
  <c r="BM434" i="1"/>
  <c r="S161" i="7" s="1"/>
  <c r="R61" i="7" s="1"/>
  <c r="BY446" i="1"/>
  <c r="AE173" i="7" s="1"/>
  <c r="AD73" i="7" s="1"/>
  <c r="BI442" i="1"/>
  <c r="O169" i="7" s="1"/>
  <c r="N69" i="7" s="1"/>
  <c r="BE435" i="1"/>
  <c r="K162" i="7" s="1"/>
  <c r="BI432" i="1"/>
  <c r="O159" i="7" s="1"/>
  <c r="N59" i="7" s="1"/>
  <c r="CG430" i="1"/>
  <c r="BE429" i="1"/>
  <c r="K156" i="7" s="1"/>
  <c r="J56" i="7" s="1"/>
  <c r="BY428" i="1"/>
  <c r="AE155" i="7" s="1"/>
  <c r="AD55" i="7" s="1"/>
  <c r="BI428" i="1"/>
  <c r="O155" i="7" s="1"/>
  <c r="N55" i="7" s="1"/>
  <c r="BM427" i="1"/>
  <c r="S154" i="7" s="1"/>
  <c r="R54" i="7" s="1"/>
  <c r="BY425" i="1"/>
  <c r="AE152" i="7" s="1"/>
  <c r="AD52" i="7" s="1"/>
  <c r="BI433" i="1"/>
  <c r="O160" i="7" s="1"/>
  <c r="N60" i="7" s="1"/>
  <c r="BW442" i="1"/>
  <c r="AC169" i="7" s="1"/>
  <c r="BC445" i="1"/>
  <c r="I172" i="7" s="1"/>
  <c r="H72" i="7" s="1"/>
  <c r="BG444" i="1"/>
  <c r="M171" i="7" s="1"/>
  <c r="L71" i="7" s="1"/>
  <c r="BK443" i="1"/>
  <c r="Q170" i="7" s="1"/>
  <c r="P70" i="7" s="1"/>
  <c r="CG442" i="1"/>
  <c r="BO442" i="1"/>
  <c r="U169" i="7" s="1"/>
  <c r="BC437" i="1"/>
  <c r="I164" i="7" s="1"/>
  <c r="BG436" i="1"/>
  <c r="M163" i="7" s="1"/>
  <c r="L63" i="7" s="1"/>
  <c r="BO434" i="1"/>
  <c r="U161" i="7" s="1"/>
  <c r="T61" i="7" s="1"/>
  <c r="BY447" i="1"/>
  <c r="AE174" i="7" s="1"/>
  <c r="AD74" i="7" s="1"/>
  <c r="CG445" i="1"/>
  <c r="CA443" i="1"/>
  <c r="AG170" i="7" s="1"/>
  <c r="AF70" i="7" s="1"/>
  <c r="CE442" i="1"/>
  <c r="BC441" i="1"/>
  <c r="I168" i="7" s="1"/>
  <c r="H68" i="7" s="1"/>
  <c r="BG440" i="1"/>
  <c r="M167" i="7" s="1"/>
  <c r="L67" i="7" s="1"/>
  <c r="BY439" i="1"/>
  <c r="AE166" i="7" s="1"/>
  <c r="AD66" i="7" s="1"/>
  <c r="CC438" i="1"/>
  <c r="AI165" i="7" s="1"/>
  <c r="AH65" i="7" s="1"/>
  <c r="BO438" i="1"/>
  <c r="U165" i="7" s="1"/>
  <c r="T65" i="7" s="1"/>
  <c r="CG437" i="1"/>
  <c r="BW436" i="1"/>
  <c r="AC163" i="7" s="1"/>
  <c r="AB63" i="7" s="1"/>
  <c r="CA435" i="1"/>
  <c r="AG162" i="7" s="1"/>
  <c r="AF62" i="7" s="1"/>
  <c r="BI435" i="1"/>
  <c r="O162" i="7" s="1"/>
  <c r="N62" i="7" s="1"/>
  <c r="BG446" i="1"/>
  <c r="M173" i="7" s="1"/>
  <c r="L73" i="7" s="1"/>
  <c r="BB437" i="1"/>
  <c r="H164" i="7" s="1"/>
  <c r="BQ423" i="1"/>
  <c r="W150" i="7" s="1"/>
  <c r="V50" i="7" s="1"/>
  <c r="BC439" i="1"/>
  <c r="I166" i="7" s="1"/>
  <c r="H66" i="7" s="1"/>
  <c r="BV442" i="1"/>
  <c r="AB169" i="7" s="1"/>
  <c r="BD435" i="1"/>
  <c r="J162" i="7" s="1"/>
  <c r="BY416" i="1"/>
  <c r="AE143" i="7" s="1"/>
  <c r="AD43" i="7" s="1"/>
  <c r="BO444" i="1"/>
  <c r="U171" i="7" s="1"/>
  <c r="T71" i="7" s="1"/>
  <c r="BN442" i="1"/>
  <c r="T169" i="7" s="1"/>
  <c r="CE438" i="1"/>
  <c r="BC427" i="1"/>
  <c r="I154" i="7" s="1"/>
  <c r="H54" i="7" s="1"/>
  <c r="BP426" i="1"/>
  <c r="V153" i="7" s="1"/>
  <c r="BS426" i="1"/>
  <c r="Y153" i="7" s="1"/>
  <c r="X53" i="7" s="1"/>
  <c r="CE446" i="1"/>
  <c r="BR430" i="1"/>
  <c r="X157" i="7" s="1"/>
  <c r="X57" i="7" s="1"/>
  <c r="BT422" i="1"/>
  <c r="Z149" i="7" s="1"/>
  <c r="Z49" i="7" s="1"/>
  <c r="BS441" i="1"/>
  <c r="Y168" i="7" s="1"/>
  <c r="X68" i="7" s="1"/>
  <c r="BN432" i="1"/>
  <c r="T159" i="7" s="1"/>
  <c r="T59" i="7" s="1"/>
  <c r="BU439" i="1"/>
  <c r="AA166" i="7" s="1"/>
  <c r="Z66" i="7" s="1"/>
  <c r="BE413" i="1"/>
  <c r="K140" i="7" s="1"/>
  <c r="J40" i="7" s="1"/>
  <c r="BW425" i="1"/>
  <c r="AC152" i="7" s="1"/>
  <c r="AB52" i="7" s="1"/>
  <c r="BG439" i="1"/>
  <c r="M166" i="7" s="1"/>
  <c r="L66" i="7" s="1"/>
  <c r="CC446" i="1"/>
  <c r="AI173" i="7" s="1"/>
  <c r="AH73" i="7" s="1"/>
  <c r="BU440" i="1"/>
  <c r="AA167" i="7" s="1"/>
  <c r="Z67" i="7" s="1"/>
  <c r="BQ441" i="1"/>
  <c r="W168" i="7" s="1"/>
  <c r="V68" i="7" s="1"/>
  <c r="BK446" i="1"/>
  <c r="Q173" i="7" s="1"/>
  <c r="P73" i="7" s="1"/>
  <c r="BC401" i="1"/>
  <c r="I128" i="7" s="1"/>
  <c r="H28" i="7" s="1"/>
  <c r="BU441" i="1"/>
  <c r="AA168" i="7" s="1"/>
  <c r="Z68" i="7" s="1"/>
  <c r="CE432" i="1"/>
  <c r="BM447" i="1"/>
  <c r="S174" i="7" s="1"/>
  <c r="R74" i="7" s="1"/>
  <c r="BU445" i="1"/>
  <c r="AA172" i="7" s="1"/>
  <c r="Z72" i="7" s="1"/>
  <c r="BM439" i="1"/>
  <c r="S166" i="7" s="1"/>
  <c r="R66" i="7" s="1"/>
  <c r="BU437" i="1"/>
  <c r="AA164" i="7" s="1"/>
  <c r="Z64" i="7" s="1"/>
  <c r="BO462" i="1"/>
  <c r="U189" i="7" s="1"/>
  <c r="T89" i="7" s="1"/>
  <c r="BD456" i="1"/>
  <c r="J183" i="7" s="1"/>
  <c r="BQ458" i="1"/>
  <c r="W185" i="7" s="1"/>
  <c r="V85" i="7" s="1"/>
  <c r="BI443" i="1"/>
  <c r="O170" i="7" s="1"/>
  <c r="N70" i="7" s="1"/>
  <c r="BE436" i="1"/>
  <c r="K163" i="7" s="1"/>
  <c r="J63" i="7" s="1"/>
  <c r="BK439" i="1"/>
  <c r="Q166" i="7" s="1"/>
  <c r="P66" i="7" s="1"/>
  <c r="BS437" i="1"/>
  <c r="Y164" i="7" s="1"/>
  <c r="X64" i="7" s="1"/>
  <c r="CE434" i="1"/>
  <c r="CA469" i="1"/>
  <c r="AG196" i="7" s="1"/>
  <c r="AF96" i="7" s="1"/>
  <c r="BU466" i="1"/>
  <c r="AA193" i="7" s="1"/>
  <c r="Z93" i="7" s="1"/>
  <c r="BS448" i="1"/>
  <c r="Y175" i="7" s="1"/>
  <c r="X75" i="7" s="1"/>
  <c r="BQ453" i="1"/>
  <c r="W180" i="7" s="1"/>
  <c r="V80" i="7" s="1"/>
  <c r="BB448" i="1"/>
  <c r="H175" i="7" s="1"/>
  <c r="H75" i="7" s="1"/>
  <c r="BT452" i="1"/>
  <c r="Z179" i="7" s="1"/>
  <c r="CC450" i="1"/>
  <c r="AI177" i="7" s="1"/>
  <c r="AH77" i="7" s="1"/>
  <c r="BK467" i="1"/>
  <c r="Q194" i="7" s="1"/>
  <c r="P94" i="7" s="1"/>
  <c r="CC464" i="1"/>
  <c r="AI191" i="7" s="1"/>
  <c r="AH91" i="7" s="1"/>
  <c r="CG463" i="1"/>
  <c r="BQ463" i="1"/>
  <c r="W190" i="7" s="1"/>
  <c r="V90" i="7" s="1"/>
  <c r="CC456" i="1"/>
  <c r="AI183" i="7" s="1"/>
  <c r="AH83" i="7" s="1"/>
  <c r="BY464" i="1"/>
  <c r="AE191" i="7" s="1"/>
  <c r="AD91" i="7" s="1"/>
  <c r="BK455" i="1"/>
  <c r="Q182" i="7" s="1"/>
  <c r="P82" i="7" s="1"/>
  <c r="BS456" i="1"/>
  <c r="Y183" i="7" s="1"/>
  <c r="X83" i="7" s="1"/>
  <c r="BO455" i="1"/>
  <c r="U182" i="7" s="1"/>
  <c r="T82" i="7" s="1"/>
  <c r="CG454" i="1"/>
  <c r="BC452" i="1"/>
  <c r="I179" i="7" s="1"/>
  <c r="H79" i="7" s="1"/>
  <c r="BI455" i="1"/>
  <c r="O182" i="7" s="1"/>
  <c r="N82" i="7" s="1"/>
  <c r="BI459" i="1"/>
  <c r="O186" i="7" s="1"/>
  <c r="N86" i="7" s="1"/>
  <c r="BM458" i="1"/>
  <c r="S185" i="7" s="1"/>
  <c r="R85" i="7" s="1"/>
  <c r="BU456" i="1"/>
  <c r="AA183" i="7" s="1"/>
  <c r="Z83" i="7" s="1"/>
  <c r="CE461" i="1"/>
  <c r="BQ442" i="1"/>
  <c r="W169" i="7" s="1"/>
  <c r="V69" i="7" s="1"/>
  <c r="BK447" i="1"/>
  <c r="Q174" i="7" s="1"/>
  <c r="P74" i="7" s="1"/>
  <c r="BU469" i="1"/>
  <c r="AA196" i="7" s="1"/>
  <c r="BU459" i="1"/>
  <c r="AA186" i="7" s="1"/>
  <c r="Z86" i="7" s="1"/>
  <c r="BY455" i="1"/>
  <c r="AE182" i="7" s="1"/>
  <c r="BG455" i="1"/>
  <c r="M182" i="7" s="1"/>
  <c r="L82" i="7" s="1"/>
  <c r="CC454" i="1"/>
  <c r="AI181" i="7" s="1"/>
  <c r="AH81" i="7" s="1"/>
  <c r="CG453" i="1"/>
  <c r="BE452" i="1"/>
  <c r="K179" i="7" s="1"/>
  <c r="J79" i="7" s="1"/>
  <c r="BI451" i="1"/>
  <c r="O178" i="7" s="1"/>
  <c r="N78" i="7" s="1"/>
  <c r="BQ449" i="1"/>
  <c r="W176" i="7" s="1"/>
  <c r="V76" i="7" s="1"/>
  <c r="BU448" i="1"/>
  <c r="AA175" i="7" s="1"/>
  <c r="Z75" i="7" s="1"/>
  <c r="BK462" i="1"/>
  <c r="Q189" i="7" s="1"/>
  <c r="BO461" i="1"/>
  <c r="U188" i="7" s="1"/>
  <c r="T88" i="7" s="1"/>
  <c r="BJ462" i="1"/>
  <c r="P189" i="7" s="1"/>
  <c r="BW463" i="1"/>
  <c r="AC190" i="7" s="1"/>
  <c r="AB90" i="7" s="1"/>
  <c r="CC430" i="1"/>
  <c r="AI157" i="7" s="1"/>
  <c r="AH57" i="7" s="1"/>
  <c r="BG432" i="1"/>
  <c r="M159" i="7" s="1"/>
  <c r="L59" i="7" s="1"/>
  <c r="BW428" i="1"/>
  <c r="AC155" i="7" s="1"/>
  <c r="AB55" i="7" s="1"/>
  <c r="BT469" i="1"/>
  <c r="Z196" i="7" s="1"/>
  <c r="BX455" i="1"/>
  <c r="AD182" i="7" s="1"/>
  <c r="CA462" i="1"/>
  <c r="AG189" i="7" s="1"/>
  <c r="AF89" i="7" s="1"/>
  <c r="BQ446" i="1"/>
  <c r="W173" i="7" s="1"/>
  <c r="V73" i="7" s="1"/>
  <c r="BY444" i="1"/>
  <c r="AE171" i="7" s="1"/>
  <c r="AD71" i="7" s="1"/>
  <c r="CC443" i="1"/>
  <c r="AI170" i="7" s="1"/>
  <c r="AH70" i="7" s="1"/>
  <c r="BE441" i="1"/>
  <c r="K168" i="7" s="1"/>
  <c r="J68" i="7" s="1"/>
  <c r="BQ438" i="1"/>
  <c r="W165" i="7" s="1"/>
  <c r="V65" i="7" s="1"/>
  <c r="CC435" i="1"/>
  <c r="AI162" i="7" s="1"/>
  <c r="AH62" i="7" s="1"/>
  <c r="BU468" i="1"/>
  <c r="AA195" i="7" s="1"/>
  <c r="Z95" i="7" s="1"/>
  <c r="BO466" i="1"/>
  <c r="U193" i="7" s="1"/>
  <c r="T93" i="7" s="1"/>
  <c r="BG465" i="1"/>
  <c r="M192" i="7" s="1"/>
  <c r="L92" i="7" s="1"/>
  <c r="BI464" i="1"/>
  <c r="O191" i="7" s="1"/>
  <c r="N91" i="7" s="1"/>
  <c r="CC463" i="1"/>
  <c r="AI190" i="7" s="1"/>
  <c r="AH90" i="7" s="1"/>
  <c r="BM463" i="1"/>
  <c r="S190" i="7" s="1"/>
  <c r="R90" i="7" s="1"/>
  <c r="CG462" i="1"/>
  <c r="BQ462" i="1"/>
  <c r="W189" i="7" s="1"/>
  <c r="V89" i="7" s="1"/>
  <c r="BU461" i="1"/>
  <c r="AA188" i="7" s="1"/>
  <c r="Z88" i="7" s="1"/>
  <c r="BE461" i="1"/>
  <c r="K188" i="7" s="1"/>
  <c r="J88" i="7" s="1"/>
  <c r="BY460" i="1"/>
  <c r="AE187" i="7" s="1"/>
  <c r="AD87" i="7" s="1"/>
  <c r="BI460" i="1"/>
  <c r="O187" i="7" s="1"/>
  <c r="N87" i="7" s="1"/>
  <c r="CC459" i="1"/>
  <c r="AI186" i="7" s="1"/>
  <c r="AH86" i="7" s="1"/>
  <c r="CA458" i="1"/>
  <c r="AG185" i="7" s="1"/>
  <c r="AF85" i="7" s="1"/>
  <c r="CE457" i="1"/>
  <c r="BC456" i="1"/>
  <c r="I183" i="7" s="1"/>
  <c r="H83" i="7" s="1"/>
  <c r="BK454" i="1"/>
  <c r="Q181" i="7" s="1"/>
  <c r="P81" i="7" s="1"/>
  <c r="BO453" i="1"/>
  <c r="U180" i="7" s="1"/>
  <c r="T80" i="7" s="1"/>
  <c r="BS452" i="1"/>
  <c r="Y179" i="7" s="1"/>
  <c r="X79" i="7" s="1"/>
  <c r="BW451" i="1"/>
  <c r="AC178" i="7" s="1"/>
  <c r="AB78" i="7" s="1"/>
  <c r="CA450" i="1"/>
  <c r="AG177" i="7" s="1"/>
  <c r="AF77" i="7" s="1"/>
  <c r="CE449" i="1"/>
  <c r="BI446" i="1"/>
  <c r="O173" i="7" s="1"/>
  <c r="N73" i="7" s="1"/>
  <c r="BQ444" i="1"/>
  <c r="W171" i="7" s="1"/>
  <c r="V71" i="7" s="1"/>
  <c r="CE469" i="1"/>
  <c r="BM469" i="1"/>
  <c r="S196" i="7" s="1"/>
  <c r="R96" i="7" s="1"/>
  <c r="BQ468" i="1"/>
  <c r="W195" i="7" s="1"/>
  <c r="V95" i="7" s="1"/>
  <c r="BC468" i="1"/>
  <c r="I195" i="7" s="1"/>
  <c r="H95" i="7" s="1"/>
  <c r="BU467" i="1"/>
  <c r="AA194" i="7" s="1"/>
  <c r="Z94" i="7" s="1"/>
  <c r="BG467" i="1"/>
  <c r="M194" i="7" s="1"/>
  <c r="L94" i="7" s="1"/>
  <c r="BY466" i="1"/>
  <c r="AE193" i="7" s="1"/>
  <c r="AD93" i="7" s="1"/>
  <c r="BK466" i="1"/>
  <c r="Q193" i="7" s="1"/>
  <c r="P93" i="7" s="1"/>
  <c r="CC465" i="1"/>
  <c r="AI192" i="7" s="1"/>
  <c r="AH92" i="7" s="1"/>
  <c r="BY458" i="1"/>
  <c r="AE185" i="7" s="1"/>
  <c r="CC457" i="1"/>
  <c r="AI184" i="7" s="1"/>
  <c r="CG456" i="1"/>
  <c r="BY450" i="1"/>
  <c r="AE177" i="7" s="1"/>
  <c r="BG469" i="1"/>
  <c r="M196" i="7" s="1"/>
  <c r="L96" i="7" s="1"/>
  <c r="BY468" i="1"/>
  <c r="AE195" i="7" s="1"/>
  <c r="AD95" i="7" s="1"/>
  <c r="BK468" i="1"/>
  <c r="Q195" i="7" s="1"/>
  <c r="P95" i="7" s="1"/>
  <c r="CC467" i="1"/>
  <c r="AI194" i="7" s="1"/>
  <c r="AH94" i="7" s="1"/>
  <c r="BO467" i="1"/>
  <c r="U194" i="7" s="1"/>
  <c r="T94" i="7" s="1"/>
  <c r="CG466" i="1"/>
  <c r="BS466" i="1"/>
  <c r="Y193" i="7" s="1"/>
  <c r="X93" i="7" s="1"/>
  <c r="BW465" i="1"/>
  <c r="AC192" i="7" s="1"/>
  <c r="AB92" i="7" s="1"/>
  <c r="BW459" i="1"/>
  <c r="AC186" i="7" s="1"/>
  <c r="BO457" i="1"/>
  <c r="U184" i="7" s="1"/>
  <c r="BW455" i="1"/>
  <c r="AC182" i="7" s="1"/>
  <c r="BO449" i="1"/>
  <c r="U176" i="7" s="1"/>
  <c r="T76" i="7" s="1"/>
  <c r="BO464" i="1"/>
  <c r="U191" i="7" s="1"/>
  <c r="BF468" i="1"/>
  <c r="L195" i="7" s="1"/>
  <c r="BG468" i="1"/>
  <c r="M195" i="7" s="1"/>
  <c r="BW462" i="1"/>
  <c r="AC189" i="7" s="1"/>
  <c r="AB89" i="7" s="1"/>
  <c r="CA461" i="1"/>
  <c r="AG188" i="7" s="1"/>
  <c r="AF88" i="7" s="1"/>
  <c r="BK461" i="1"/>
  <c r="Q188" i="7" s="1"/>
  <c r="P88" i="7" s="1"/>
  <c r="BW458" i="1"/>
  <c r="AC185" i="7" s="1"/>
  <c r="AB85" i="7" s="1"/>
  <c r="BI458" i="1"/>
  <c r="O185" i="7" s="1"/>
  <c r="N85" i="7" s="1"/>
  <c r="BZ457" i="1"/>
  <c r="AF184" i="7" s="1"/>
  <c r="CA457" i="1"/>
  <c r="AG184" i="7" s="1"/>
  <c r="BL457" i="1"/>
  <c r="R184" i="7" s="1"/>
  <c r="BM457" i="1"/>
  <c r="S184" i="7" s="1"/>
  <c r="BQ456" i="1"/>
  <c r="W183" i="7" s="1"/>
  <c r="V83" i="7" s="1"/>
  <c r="BU455" i="1"/>
  <c r="AA182" i="7" s="1"/>
  <c r="Z82" i="7" s="1"/>
  <c r="BC455" i="1"/>
  <c r="I182" i="7" s="1"/>
  <c r="H82" i="7" s="1"/>
  <c r="BF454" i="1"/>
  <c r="L181" i="7" s="1"/>
  <c r="BG454" i="1"/>
  <c r="M181" i="7" s="1"/>
  <c r="BK453" i="1"/>
  <c r="Q180" i="7" s="1"/>
  <c r="BJ453" i="1"/>
  <c r="P180" i="7" s="1"/>
  <c r="BI450" i="1"/>
  <c r="O177" i="7" s="1"/>
  <c r="N77" i="7" s="1"/>
  <c r="CA449" i="1"/>
  <c r="AG176" i="7" s="1"/>
  <c r="AF76" i="7" s="1"/>
  <c r="BM449" i="1"/>
  <c r="S176" i="7" s="1"/>
  <c r="R76" i="7" s="1"/>
  <c r="CE448" i="1"/>
  <c r="CB466" i="1"/>
  <c r="AH193" i="7" s="1"/>
  <c r="CC466" i="1"/>
  <c r="AI193" i="7" s="1"/>
  <c r="BR465" i="1"/>
  <c r="X192" i="7" s="1"/>
  <c r="X92" i="7" s="1"/>
  <c r="BG462" i="1"/>
  <c r="M189" i="7" s="1"/>
  <c r="L89" i="7" s="1"/>
  <c r="BC469" i="1"/>
  <c r="I196" i="7" s="1"/>
  <c r="BB469" i="1"/>
  <c r="H196" i="7" s="1"/>
  <c r="BK465" i="1"/>
  <c r="Q192" i="7" s="1"/>
  <c r="P92" i="7" s="1"/>
  <c r="BQ469" i="1"/>
  <c r="W196" i="7" s="1"/>
  <c r="BP469" i="1"/>
  <c r="V196" i="7" s="1"/>
  <c r="CF465" i="1"/>
  <c r="CG465" i="1"/>
  <c r="BY467" i="1"/>
  <c r="AE194" i="7" s="1"/>
  <c r="AD94" i="7" s="1"/>
  <c r="BE459" i="1"/>
  <c r="K186" i="7" s="1"/>
  <c r="J86" i="7" s="1"/>
  <c r="BN464" i="1"/>
  <c r="T191" i="7" s="1"/>
  <c r="BW443" i="1"/>
  <c r="AC170" i="7" s="1"/>
  <c r="AB70" i="7" s="1"/>
  <c r="CC469" i="1"/>
  <c r="AI196" i="7" s="1"/>
  <c r="AH96" i="7" s="1"/>
  <c r="BO469" i="1"/>
  <c r="U196" i="7" s="1"/>
  <c r="T96" i="7" s="1"/>
  <c r="CG468" i="1"/>
  <c r="BS468" i="1"/>
  <c r="Y195" i="7" s="1"/>
  <c r="X95" i="7" s="1"/>
  <c r="BW467" i="1"/>
  <c r="AC194" i="7" s="1"/>
  <c r="AB94" i="7" s="1"/>
  <c r="BE467" i="1"/>
  <c r="K194" i="7" s="1"/>
  <c r="J94" i="7" s="1"/>
  <c r="CA466" i="1"/>
  <c r="AG193" i="7" s="1"/>
  <c r="AF93" i="7" s="1"/>
  <c r="CE465" i="1"/>
  <c r="CE464" i="1"/>
  <c r="BW464" i="1"/>
  <c r="AC191" i="7" s="1"/>
  <c r="AB91" i="7" s="1"/>
  <c r="BE464" i="1"/>
  <c r="K191" i="7" s="1"/>
  <c r="J91" i="7" s="1"/>
  <c r="BY463" i="1"/>
  <c r="AE190" i="7" s="1"/>
  <c r="AD90" i="7" s="1"/>
  <c r="BI463" i="1"/>
  <c r="O190" i="7" s="1"/>
  <c r="N90" i="7" s="1"/>
  <c r="CC462" i="1"/>
  <c r="AI189" i="7" s="1"/>
  <c r="AH89" i="7" s="1"/>
  <c r="BM462" i="1"/>
  <c r="S189" i="7" s="1"/>
  <c r="R89" i="7" s="1"/>
  <c r="CG461" i="1"/>
  <c r="BQ461" i="1"/>
  <c r="W188" i="7" s="1"/>
  <c r="V88" i="7" s="1"/>
  <c r="BU460" i="1"/>
  <c r="AA187" i="7" s="1"/>
  <c r="Z87" i="7" s="1"/>
  <c r="BE460" i="1"/>
  <c r="K187" i="7" s="1"/>
  <c r="J87" i="7" s="1"/>
  <c r="BY459" i="1"/>
  <c r="AE186" i="7" s="1"/>
  <c r="AD86" i="7" s="1"/>
  <c r="BS459" i="1"/>
  <c r="Y186" i="7" s="1"/>
  <c r="X86" i="7" s="1"/>
  <c r="BO445" i="1"/>
  <c r="U172" i="7" s="1"/>
  <c r="T72" i="7" s="1"/>
  <c r="BI469" i="1"/>
  <c r="O196" i="7" s="1"/>
  <c r="N96" i="7" s="1"/>
  <c r="CE468" i="1"/>
  <c r="BM468" i="1"/>
  <c r="S195" i="7" s="1"/>
  <c r="R95" i="7" s="1"/>
  <c r="BQ467" i="1"/>
  <c r="W194" i="7" s="1"/>
  <c r="V94" i="7" s="1"/>
  <c r="BC467" i="1"/>
  <c r="I194" i="7" s="1"/>
  <c r="H94" i="7" s="1"/>
  <c r="BG466" i="1"/>
  <c r="M193" i="7" s="1"/>
  <c r="L93" i="7" s="1"/>
  <c r="BY465" i="1"/>
  <c r="AE192" i="7" s="1"/>
  <c r="AD92" i="7" s="1"/>
  <c r="CG469" i="1"/>
  <c r="BS469" i="1"/>
  <c r="Y196" i="7" s="1"/>
  <c r="X96" i="7" s="1"/>
  <c r="BW468" i="1"/>
  <c r="AC195" i="7" s="1"/>
  <c r="AB95" i="7" s="1"/>
  <c r="BE468" i="1"/>
  <c r="K195" i="7" s="1"/>
  <c r="J95" i="7" s="1"/>
  <c r="CA467" i="1"/>
  <c r="AG194" i="7" s="1"/>
  <c r="AF94" i="7" s="1"/>
  <c r="BI467" i="1"/>
  <c r="O194" i="7" s="1"/>
  <c r="N94" i="7" s="1"/>
  <c r="CE466" i="1"/>
  <c r="BM466" i="1"/>
  <c r="S193" i="7" s="1"/>
  <c r="R93" i="7" s="1"/>
  <c r="BQ465" i="1"/>
  <c r="W192" i="7" s="1"/>
  <c r="V92" i="7" s="1"/>
  <c r="BM464" i="1"/>
  <c r="S191" i="7" s="1"/>
  <c r="R91" i="7" s="1"/>
  <c r="BU462" i="1"/>
  <c r="AA189" i="7" s="1"/>
  <c r="CG459" i="1"/>
  <c r="BU458" i="1"/>
  <c r="AA185" i="7" s="1"/>
  <c r="Z85" i="7" s="1"/>
  <c r="BC458" i="1"/>
  <c r="I185" i="7" s="1"/>
  <c r="H85" i="7" s="1"/>
  <c r="BE454" i="1"/>
  <c r="K181" i="7" s="1"/>
  <c r="BW453" i="1"/>
  <c r="AC180" i="7" s="1"/>
  <c r="CE451" i="1"/>
  <c r="BC450" i="1"/>
  <c r="I177" i="7" s="1"/>
  <c r="H77" i="7" s="1"/>
  <c r="BY449" i="1"/>
  <c r="AE176" i="7" s="1"/>
  <c r="BK448" i="1"/>
  <c r="Q175" i="7" s="1"/>
  <c r="BC457" i="1"/>
  <c r="I184" i="7" s="1"/>
  <c r="H84" i="7" s="1"/>
  <c r="BG456" i="1"/>
  <c r="M183" i="7" s="1"/>
  <c r="CC455" i="1"/>
  <c r="AI182" i="7" s="1"/>
  <c r="BI452" i="1"/>
  <c r="O179" i="7" s="1"/>
  <c r="N79" i="7" s="1"/>
  <c r="CE450" i="1"/>
  <c r="BU449" i="1"/>
  <c r="AA176" i="7" s="1"/>
  <c r="BC449" i="1"/>
  <c r="I176" i="7" s="1"/>
  <c r="BC461" i="1"/>
  <c r="I188" i="7" s="1"/>
  <c r="CF457" i="1"/>
  <c r="CG457" i="1"/>
  <c r="BZ454" i="1"/>
  <c r="AF181" i="7" s="1"/>
  <c r="CA454" i="1"/>
  <c r="AG181" i="7" s="1"/>
  <c r="BL459" i="1"/>
  <c r="R186" i="7" s="1"/>
  <c r="BM459" i="1"/>
  <c r="S186" i="7" s="1"/>
  <c r="BU464" i="1"/>
  <c r="AA191" i="7" s="1"/>
  <c r="BT464" i="1"/>
  <c r="Z191" i="7" s="1"/>
  <c r="BZ463" i="1"/>
  <c r="AF190" i="7" s="1"/>
  <c r="CA463" i="1"/>
  <c r="AG190" i="7" s="1"/>
  <c r="BJ463" i="1"/>
  <c r="P190" i="7" s="1"/>
  <c r="BK463" i="1"/>
  <c r="Q190" i="7" s="1"/>
  <c r="BS461" i="1"/>
  <c r="Y188" i="7" s="1"/>
  <c r="BR461" i="1"/>
  <c r="X188" i="7" s="1"/>
  <c r="BV460" i="1"/>
  <c r="AB187" i="7" s="1"/>
  <c r="BW460" i="1"/>
  <c r="AC187" i="7" s="1"/>
  <c r="CB458" i="1"/>
  <c r="AH185" i="7" s="1"/>
  <c r="CC458" i="1"/>
  <c r="AI185" i="7" s="1"/>
  <c r="BX457" i="1"/>
  <c r="AD184" i="7" s="1"/>
  <c r="BY457" i="1"/>
  <c r="AE184" i="7" s="1"/>
  <c r="CF455" i="1"/>
  <c r="CG455" i="1"/>
  <c r="BL452" i="1"/>
  <c r="R179" i="7" s="1"/>
  <c r="BM452" i="1"/>
  <c r="S179" i="7" s="1"/>
  <c r="BS453" i="1"/>
  <c r="Y180" i="7" s="1"/>
  <c r="BR453" i="1"/>
  <c r="X180" i="7" s="1"/>
  <c r="BZ451" i="1"/>
  <c r="AF178" i="7" s="1"/>
  <c r="CA451" i="1"/>
  <c r="AG178" i="7" s="1"/>
  <c r="BM460" i="1"/>
  <c r="S187" i="7" s="1"/>
  <c r="R87" i="7" s="1"/>
  <c r="CC448" i="1"/>
  <c r="AI175" i="7" s="1"/>
  <c r="AH75" i="7" s="1"/>
  <c r="BG448" i="1"/>
  <c r="M175" i="7" s="1"/>
  <c r="L75" i="7" s="1"/>
  <c r="BY456" i="1"/>
  <c r="AE183" i="7" s="1"/>
  <c r="AD83" i="7" s="1"/>
  <c r="BX449" i="1"/>
  <c r="AD176" i="7" s="1"/>
  <c r="BY461" i="1"/>
  <c r="AE188" i="7" s="1"/>
  <c r="AD88" i="7" s="1"/>
  <c r="BW452" i="1"/>
  <c r="AC179" i="7" s="1"/>
  <c r="AB79" i="7" s="1"/>
  <c r="BB461" i="1"/>
  <c r="H188" i="7" s="1"/>
  <c r="BJ448" i="1"/>
  <c r="P175" i="7" s="1"/>
  <c r="CG449" i="1"/>
  <c r="BQ451" i="1"/>
  <c r="W178" i="7" s="1"/>
  <c r="V78" i="7" s="1"/>
  <c r="BG451" i="1"/>
  <c r="M178" i="7" s="1"/>
  <c r="L78" i="7" s="1"/>
  <c r="BM454" i="1"/>
  <c r="S181" i="7" s="1"/>
  <c r="R81" i="7" s="1"/>
  <c r="BG460" i="1"/>
  <c r="M187" i="7" s="1"/>
  <c r="L87" i="7" s="1"/>
  <c r="BK458" i="1"/>
  <c r="Q185" i="7" s="1"/>
  <c r="P85" i="7" s="1"/>
  <c r="BT462" i="1"/>
  <c r="Z189" i="7" s="1"/>
  <c r="CD450" i="1"/>
  <c r="CF459" i="1"/>
  <c r="BD462" i="1"/>
  <c r="J189" i="7" s="1"/>
  <c r="BE462" i="1"/>
  <c r="K189" i="7" s="1"/>
  <c r="BJ456" i="1"/>
  <c r="P183" i="7" s="1"/>
  <c r="BK456" i="1"/>
  <c r="Q183" i="7" s="1"/>
  <c r="BH453" i="1"/>
  <c r="N180" i="7" s="1"/>
  <c r="BI453" i="1"/>
  <c r="O180" i="7" s="1"/>
  <c r="BN454" i="1"/>
  <c r="T181" i="7" s="1"/>
  <c r="BO454" i="1"/>
  <c r="U181" i="7" s="1"/>
  <c r="BE453" i="1"/>
  <c r="K180" i="7" s="1"/>
  <c r="J80" i="7" s="1"/>
  <c r="BB449" i="1"/>
  <c r="H176" i="7" s="1"/>
  <c r="BX451" i="1"/>
  <c r="AD178" i="7" s="1"/>
  <c r="BG449" i="1"/>
  <c r="M176" i="7" s="1"/>
  <c r="L76" i="7" s="1"/>
  <c r="BV455" i="1"/>
  <c r="AB182" i="7" s="1"/>
  <c r="CE458" i="1"/>
  <c r="BM451" i="1"/>
  <c r="S178" i="7" s="1"/>
  <c r="R78" i="7" s="1"/>
  <c r="BQ450" i="1"/>
  <c r="W177" i="7" s="1"/>
  <c r="V77" i="7" s="1"/>
  <c r="BG457" i="1"/>
  <c r="M184" i="7" s="1"/>
  <c r="L84" i="7" s="1"/>
  <c r="CC460" i="1"/>
  <c r="AI187" i="7" s="1"/>
  <c r="AH87" i="7" s="1"/>
  <c r="BU457" i="1"/>
  <c r="AA184" i="7" s="1"/>
  <c r="Z84" i="7" s="1"/>
  <c r="BH465" i="1"/>
  <c r="N192" i="7" s="1"/>
  <c r="N92" i="7" s="1"/>
  <c r="BI461" i="1"/>
  <c r="O188" i="7" s="1"/>
  <c r="N88" i="7" s="1"/>
  <c r="BV453" i="1"/>
  <c r="AB180" i="7" s="1"/>
  <c r="BD454" i="1"/>
  <c r="J181" i="7" s="1"/>
  <c r="BV459" i="1"/>
  <c r="AB186" i="7" s="1"/>
  <c r="CE453" i="1"/>
  <c r="CB455" i="1"/>
  <c r="AH182" i="7" s="1"/>
  <c r="BP464" i="1"/>
  <c r="V191" i="7" s="1"/>
  <c r="BQ464" i="1"/>
  <c r="W191" i="7" s="1"/>
  <c r="BG459" i="1"/>
  <c r="M186" i="7" s="1"/>
  <c r="BF459" i="1"/>
  <c r="L186" i="7" s="1"/>
  <c r="BJ450" i="1"/>
  <c r="P177" i="7" s="1"/>
  <c r="BK450" i="1"/>
  <c r="Q177" i="7" s="1"/>
  <c r="BY448" i="1"/>
  <c r="AE175" i="7" s="1"/>
  <c r="BX448" i="1"/>
  <c r="AD175" i="7" s="1"/>
  <c r="CA452" i="1"/>
  <c r="AG179" i="7" s="1"/>
  <c r="AF79" i="7" s="1"/>
  <c r="BN457" i="1"/>
  <c r="T184" i="7" s="1"/>
  <c r="BF456" i="1"/>
  <c r="L183" i="7" s="1"/>
  <c r="CA459" i="1"/>
  <c r="AG186" i="7" s="1"/>
  <c r="AF86" i="7" s="1"/>
  <c r="BT449" i="1"/>
  <c r="Z176" i="7" s="1"/>
  <c r="BS454" i="1"/>
  <c r="Y181" i="7" s="1"/>
  <c r="X81" i="7" s="1"/>
  <c r="BU450" i="1"/>
  <c r="AA177" i="7" s="1"/>
  <c r="Z77" i="7" s="1"/>
  <c r="CA440" i="1"/>
  <c r="AG167" i="7" s="1"/>
  <c r="AF67" i="7" s="1"/>
  <c r="BK469" i="1"/>
  <c r="Q196" i="7" s="1"/>
  <c r="CC468" i="1"/>
  <c r="AI195" i="7" s="1"/>
  <c r="BE466" i="1"/>
  <c r="K193" i="7" s="1"/>
  <c r="BO465" i="1"/>
  <c r="U192" i="7" s="1"/>
  <c r="BG464" i="1"/>
  <c r="M191" i="7" s="1"/>
  <c r="L91" i="7" s="1"/>
  <c r="BW469" i="1"/>
  <c r="AC196" i="7" s="1"/>
  <c r="AB96" i="7" s="1"/>
  <c r="BE469" i="1"/>
  <c r="K196" i="7" s="1"/>
  <c r="J96" i="7" s="1"/>
  <c r="CA468" i="1"/>
  <c r="AG195" i="7" s="1"/>
  <c r="AF95" i="7" s="1"/>
  <c r="BI468" i="1"/>
  <c r="O195" i="7" s="1"/>
  <c r="N95" i="7" s="1"/>
  <c r="CE467" i="1"/>
  <c r="BM467" i="1"/>
  <c r="S194" i="7" s="1"/>
  <c r="R94" i="7" s="1"/>
  <c r="BQ466" i="1"/>
  <c r="W193" i="7" s="1"/>
  <c r="V93" i="7" s="1"/>
  <c r="BC466" i="1"/>
  <c r="I193" i="7" s="1"/>
  <c r="H93" i="7" s="1"/>
  <c r="BU465" i="1"/>
  <c r="AA192" i="7" s="1"/>
  <c r="Z92" i="7" s="1"/>
  <c r="CA455" i="1"/>
  <c r="AG182" i="7" s="1"/>
  <c r="BC453" i="1"/>
  <c r="I180" i="7" s="1"/>
  <c r="CG464" i="1"/>
  <c r="BS464" i="1"/>
  <c r="Y191" i="7" s="1"/>
  <c r="X91" i="7" s="1"/>
  <c r="BY462" i="1"/>
  <c r="AE189" i="7" s="1"/>
  <c r="CC461" i="1"/>
  <c r="AI188" i="7" s="1"/>
  <c r="BW454" i="1"/>
  <c r="AC181" i="7" s="1"/>
  <c r="CA464" i="1"/>
  <c r="AG191" i="7" s="1"/>
  <c r="AF91" i="7" s="1"/>
  <c r="BI457" i="1"/>
  <c r="O184" i="7" s="1"/>
  <c r="BQ455" i="1"/>
  <c r="W182" i="7" s="1"/>
  <c r="CC452" i="1"/>
  <c r="AI179" i="7" s="1"/>
  <c r="CG451" i="1"/>
  <c r="BE450" i="1"/>
  <c r="K177" i="7" s="1"/>
  <c r="J77" i="7" s="1"/>
  <c r="BI449" i="1"/>
  <c r="O176" i="7" s="1"/>
  <c r="BM448" i="1"/>
  <c r="S175" i="7" s="1"/>
  <c r="BQ447" i="1"/>
  <c r="W174" i="7" s="1"/>
  <c r="V74" i="7" s="1"/>
  <c r="BU446" i="1"/>
  <c r="AA173" i="7" s="1"/>
  <c r="Z73" i="7" s="1"/>
  <c r="BY445" i="1"/>
  <c r="AE172" i="7" s="1"/>
  <c r="AD72" i="7" s="1"/>
  <c r="CC444" i="1"/>
  <c r="AI171" i="7" s="1"/>
  <c r="AH71" i="7" s="1"/>
  <c r="CG443" i="1"/>
  <c r="BI441" i="1"/>
  <c r="O168" i="7" s="1"/>
  <c r="N68" i="7" s="1"/>
  <c r="BM440" i="1"/>
  <c r="S167" i="7" s="1"/>
  <c r="R67" i="7" s="1"/>
  <c r="BQ439" i="1"/>
  <c r="W166" i="7" s="1"/>
  <c r="V66" i="7" s="1"/>
  <c r="BY437" i="1"/>
  <c r="AE164" i="7" s="1"/>
  <c r="AD64" i="7" s="1"/>
  <c r="CC436" i="1"/>
  <c r="AI163" i="7" s="1"/>
  <c r="AH63" i="7" s="1"/>
  <c r="CG435" i="1"/>
  <c r="CC445" i="1"/>
  <c r="AI172" i="7" s="1"/>
  <c r="AH72" i="7" s="1"/>
  <c r="CA447" i="1"/>
  <c r="AG174" i="7" s="1"/>
  <c r="AF74" i="7" s="1"/>
  <c r="BW440" i="1"/>
  <c r="AC167" i="7" s="1"/>
  <c r="AB67" i="7" s="1"/>
  <c r="BW449" i="1"/>
  <c r="AC176" i="7" s="1"/>
  <c r="CF451" i="1"/>
  <c r="BI440" i="1"/>
  <c r="O167" i="7" s="1"/>
  <c r="N67" i="7" s="1"/>
  <c r="BH449" i="1"/>
  <c r="N176" i="7" s="1"/>
  <c r="H62" i="7"/>
  <c r="BK452" i="1"/>
  <c r="Q179" i="7" s="1"/>
  <c r="P79" i="7" s="1"/>
  <c r="BM456" i="1"/>
  <c r="S183" i="7" s="1"/>
  <c r="R83" i="7" s="1"/>
  <c r="BP455" i="1"/>
  <c r="V182" i="7" s="1"/>
  <c r="CB452" i="1"/>
  <c r="AH179" i="7" s="1"/>
  <c r="BW461" i="1"/>
  <c r="AC188" i="7" s="1"/>
  <c r="AB88" i="7" s="1"/>
  <c r="BE458" i="1"/>
  <c r="K185" i="7" s="1"/>
  <c r="J85" i="7" s="1"/>
  <c r="BV449" i="1"/>
  <c r="AB176" i="7" s="1"/>
  <c r="BY438" i="1"/>
  <c r="AE165" i="7" s="1"/>
  <c r="AD65" i="7" s="1"/>
  <c r="BH457" i="1"/>
  <c r="N184" i="7" s="1"/>
  <c r="BM441" i="1"/>
  <c r="S168" i="7" s="1"/>
  <c r="R68" i="7" s="1"/>
  <c r="BO448" i="1"/>
  <c r="U175" i="7" s="1"/>
  <c r="T75" i="7" s="1"/>
  <c r="CF450" i="1"/>
  <c r="BX452" i="1"/>
  <c r="AD179" i="7" s="1"/>
  <c r="AD79" i="7" s="1"/>
  <c r="BV454" i="1"/>
  <c r="AB181" i="7" s="1"/>
  <c r="BK460" i="1"/>
  <c r="Q187" i="7" s="1"/>
  <c r="P87" i="7" s="1"/>
  <c r="A178" i="7"/>
  <c r="CB461" i="1"/>
  <c r="AH188" i="7" s="1"/>
  <c r="BM461" i="1"/>
  <c r="S188" i="7" s="1"/>
  <c r="R88" i="7" s="1"/>
  <c r="BC451" i="1"/>
  <c r="I178" i="7" s="1"/>
  <c r="H78" i="7" s="1"/>
  <c r="BD457" i="1"/>
  <c r="J184" i="7" s="1"/>
  <c r="J84" i="7" s="1"/>
  <c r="BS462" i="1"/>
  <c r="Y189" i="7" s="1"/>
  <c r="X89" i="7" s="1"/>
  <c r="BJ469" i="1"/>
  <c r="P196" i="7" s="1"/>
  <c r="CG448" i="1"/>
  <c r="BK449" i="1"/>
  <c r="Q176" i="7" s="1"/>
  <c r="P76" i="7" s="1"/>
  <c r="CF464" i="1"/>
  <c r="BK459" i="1"/>
  <c r="Q186" i="7" s="1"/>
  <c r="BJ459" i="1"/>
  <c r="P186" i="7" s="1"/>
  <c r="BP454" i="1"/>
  <c r="V181" i="7" s="1"/>
  <c r="BQ454" i="1"/>
  <c r="W181" i="7" s="1"/>
  <c r="BB459" i="1"/>
  <c r="H186" i="7" s="1"/>
  <c r="BC459" i="1"/>
  <c r="I186" i="7" s="1"/>
  <c r="BK457" i="1"/>
  <c r="Q184" i="7" s="1"/>
  <c r="BJ457" i="1"/>
  <c r="P184" i="7" s="1"/>
  <c r="BL453" i="1"/>
  <c r="R180" i="7" s="1"/>
  <c r="BM453" i="1"/>
  <c r="S180" i="7" s="1"/>
  <c r="BP452" i="1"/>
  <c r="V179" i="7" s="1"/>
  <c r="BQ452" i="1"/>
  <c r="W179" i="7" s="1"/>
  <c r="BF450" i="1"/>
  <c r="L177" i="7" s="1"/>
  <c r="BG450" i="1"/>
  <c r="M177" i="7" s="1"/>
  <c r="CB449" i="1"/>
  <c r="AH176" i="7" s="1"/>
  <c r="CC449" i="1"/>
  <c r="AI176" i="7" s="1"/>
  <c r="BD465" i="1"/>
  <c r="J192" i="7" s="1"/>
  <c r="BE465" i="1"/>
  <c r="K192" i="7" s="1"/>
  <c r="BK464" i="1"/>
  <c r="Q191" i="7" s="1"/>
  <c r="BJ464" i="1"/>
  <c r="P191" i="7" s="1"/>
  <c r="BC462" i="1"/>
  <c r="I189" i="7" s="1"/>
  <c r="BG461" i="1"/>
  <c r="M188" i="7" s="1"/>
  <c r="L88" i="7" s="1"/>
  <c r="CA460" i="1"/>
  <c r="AG187" i="7" s="1"/>
  <c r="AF87" i="7" s="1"/>
  <c r="BG453" i="1"/>
  <c r="M180" i="7" s="1"/>
  <c r="L80" i="7" s="1"/>
  <c r="BO451" i="1"/>
  <c r="U178" i="7" s="1"/>
  <c r="T78" i="7" s="1"/>
  <c r="CA448" i="1"/>
  <c r="AG175" i="7" s="1"/>
  <c r="AF75" i="7" s="1"/>
  <c r="BV466" i="1"/>
  <c r="AB193" i="7" s="1"/>
  <c r="BW466" i="1"/>
  <c r="AC193" i="7" s="1"/>
  <c r="BO458" i="1"/>
  <c r="U185" i="7" s="1"/>
  <c r="BN458" i="1"/>
  <c r="T185" i="7" s="1"/>
  <c r="CD454" i="1"/>
  <c r="CE454" i="1"/>
  <c r="BL465" i="1"/>
  <c r="R192" i="7" s="1"/>
  <c r="BM465" i="1"/>
  <c r="S192" i="7" s="1"/>
  <c r="BU463" i="1"/>
  <c r="AA190" i="7" s="1"/>
  <c r="BT463" i="1"/>
  <c r="Z190" i="7" s="1"/>
  <c r="BS457" i="1"/>
  <c r="Y184" i="7" s="1"/>
  <c r="X84" i="7" s="1"/>
  <c r="BB453" i="1"/>
  <c r="H180" i="7" s="1"/>
  <c r="BX462" i="1"/>
  <c r="AD189" i="7" s="1"/>
  <c r="BL455" i="1"/>
  <c r="R182" i="7" s="1"/>
  <c r="R82" i="7" s="1"/>
  <c r="CF458" i="1"/>
  <c r="BO456" i="1"/>
  <c r="U183" i="7" s="1"/>
  <c r="T83" i="7" s="1"/>
  <c r="CG467" i="1"/>
  <c r="BS449" i="1"/>
  <c r="Y176" i="7" s="1"/>
  <c r="X76" i="7" s="1"/>
  <c r="CB457" i="1"/>
  <c r="AH184" i="7" s="1"/>
  <c r="BD466" i="1"/>
  <c r="J193" i="7" s="1"/>
  <c r="BX450" i="1"/>
  <c r="AD177" i="7" s="1"/>
  <c r="BO468" i="1"/>
  <c r="U195" i="7" s="1"/>
  <c r="T95" i="7" s="1"/>
  <c r="BR467" i="1"/>
  <c r="X194" i="7" s="1"/>
  <c r="BS467" i="1"/>
  <c r="Y194" i="7" s="1"/>
  <c r="BV456" i="1"/>
  <c r="AB183" i="7" s="1"/>
  <c r="BW456" i="1"/>
  <c r="AC183" i="7" s="1"/>
  <c r="CF460" i="1"/>
  <c r="CG460" i="1"/>
  <c r="BD455" i="1"/>
  <c r="J182" i="7" s="1"/>
  <c r="BE455" i="1"/>
  <c r="K182" i="7" s="1"/>
  <c r="BZ453" i="1"/>
  <c r="AF180" i="7" s="1"/>
  <c r="CA453" i="1"/>
  <c r="AG180" i="7" s="1"/>
  <c r="BI456" i="1"/>
  <c r="O183" i="7" s="1"/>
  <c r="N83" i="7" s="1"/>
  <c r="BE449" i="1"/>
  <c r="K176" i="7" s="1"/>
  <c r="J76" i="7" s="1"/>
  <c r="BS455" i="1"/>
  <c r="Y182" i="7" s="1"/>
  <c r="X82" i="7" s="1"/>
  <c r="BK451" i="1"/>
  <c r="Q178" i="7" s="1"/>
  <c r="P78" i="7" s="1"/>
  <c r="BU451" i="1"/>
  <c r="AA178" i="7" s="1"/>
  <c r="Z78" i="7" s="1"/>
  <c r="CE452" i="1"/>
  <c r="BI448" i="1"/>
  <c r="O175" i="7" s="1"/>
  <c r="N75" i="7" s="1"/>
  <c r="BI454" i="1"/>
  <c r="O181" i="7" s="1"/>
  <c r="N81" i="7" s="1"/>
  <c r="BO450" i="1"/>
  <c r="U177" i="7" s="1"/>
  <c r="T77" i="7" s="1"/>
  <c r="BZ455" i="1"/>
  <c r="AF182" i="7" s="1"/>
  <c r="CA465" i="1"/>
  <c r="AG192" i="7" s="1"/>
  <c r="AF92" i="7" s="1"/>
  <c r="BC465" i="1"/>
  <c r="I192" i="7" s="1"/>
  <c r="H92" i="7" s="1"/>
  <c r="BY469" i="1"/>
  <c r="AE196" i="7" s="1"/>
  <c r="BX469" i="1"/>
  <c r="AD196" i="7" s="1"/>
  <c r="CC451" i="1"/>
  <c r="AI178" i="7" s="1"/>
  <c r="CB451" i="1"/>
  <c r="AH178" i="7" s="1"/>
  <c r="BV448" i="1"/>
  <c r="AB175" i="7" s="1"/>
  <c r="BW448" i="1"/>
  <c r="AC175" i="7" s="1"/>
  <c r="BD463" i="1"/>
  <c r="J190" i="7" s="1"/>
  <c r="BE463" i="1"/>
  <c r="K190" i="7" s="1"/>
  <c r="BF458" i="1"/>
  <c r="L185" i="7" s="1"/>
  <c r="BG458" i="1"/>
  <c r="M185" i="7" s="1"/>
  <c r="BI462" i="1"/>
  <c r="O189" i="7" s="1"/>
  <c r="N89" i="7" s="1"/>
  <c r="CC447" i="1"/>
  <c r="AI174" i="7" s="1"/>
  <c r="AH74" i="7" s="1"/>
  <c r="CB468" i="1"/>
  <c r="AH195" i="7" s="1"/>
  <c r="BG452" i="1"/>
  <c r="M179" i="7" s="1"/>
  <c r="L79" i="7" s="1"/>
  <c r="BQ460" i="1"/>
  <c r="W187" i="7" s="1"/>
  <c r="V87" i="7" s="1"/>
  <c r="BX458" i="1"/>
  <c r="AD185" i="7" s="1"/>
  <c r="BN465" i="1"/>
  <c r="T192" i="7" s="1"/>
  <c r="BU453" i="1"/>
  <c r="AA180" i="7" s="1"/>
  <c r="Z80" i="7" s="1"/>
  <c r="CF456" i="1"/>
  <c r="BS458" i="1"/>
  <c r="Y185" i="7" s="1"/>
  <c r="X85" i="7" s="1"/>
  <c r="BO463" i="1"/>
  <c r="U190" i="7" s="1"/>
  <c r="T90" i="7" s="1"/>
  <c r="BY453" i="1"/>
  <c r="AE180" i="7" s="1"/>
  <c r="AD80" i="7" s="1"/>
  <c r="CE459" i="1"/>
  <c r="BB462" i="1"/>
  <c r="H189" i="7" s="1"/>
  <c r="BC454" i="1"/>
  <c r="I181" i="7" s="1"/>
  <c r="H81" i="7" s="1"/>
  <c r="BU454" i="1"/>
  <c r="AA181" i="7" s="1"/>
  <c r="Z81" i="7" s="1"/>
  <c r="BO459" i="1"/>
  <c r="U186" i="7" s="1"/>
  <c r="T86" i="7" s="1"/>
  <c r="BL448" i="1"/>
  <c r="R175" i="7" s="1"/>
  <c r="AJ3" i="7"/>
  <c r="D197" i="7"/>
  <c r="A198" i="7"/>
  <c r="B197" i="7"/>
  <c r="C197" i="7"/>
  <c r="BW474" i="1"/>
  <c r="AC201" i="7" s="1"/>
  <c r="BV474" i="1"/>
  <c r="AB201" i="7" s="1"/>
  <c r="BD474" i="1"/>
  <c r="J201" i="7" s="1"/>
  <c r="BE474" i="1"/>
  <c r="K201" i="7" s="1"/>
  <c r="BZ473" i="1"/>
  <c r="AF200" i="7" s="1"/>
  <c r="CA473" i="1"/>
  <c r="AG200" i="7" s="1"/>
  <c r="BI473" i="1"/>
  <c r="O200" i="7" s="1"/>
  <c r="BH473" i="1"/>
  <c r="N200" i="7" s="1"/>
  <c r="CE472" i="1"/>
  <c r="CD472" i="1"/>
  <c r="BL472" i="1"/>
  <c r="R199" i="7" s="1"/>
  <c r="BM472" i="1"/>
  <c r="S199" i="7" s="1"/>
  <c r="BQ471" i="1"/>
  <c r="W198" i="7" s="1"/>
  <c r="BP471" i="1"/>
  <c r="V198" i="7" s="1"/>
  <c r="BB471" i="1"/>
  <c r="H198" i="7" s="1"/>
  <c r="BC471" i="1"/>
  <c r="I198" i="7" s="1"/>
  <c r="BT470" i="1"/>
  <c r="Z197" i="7" s="1"/>
  <c r="BU470" i="1"/>
  <c r="AA197" i="7" s="1"/>
  <c r="BG470" i="1"/>
  <c r="M197" i="7" s="1"/>
  <c r="BF470" i="1"/>
  <c r="L197" i="7" s="1"/>
  <c r="BZ408" i="1"/>
  <c r="AF135" i="7" s="1"/>
  <c r="CA408" i="1"/>
  <c r="AG135" i="7" s="1"/>
  <c r="BO397" i="1"/>
  <c r="U124" i="7" s="1"/>
  <c r="BN397" i="1"/>
  <c r="T124" i="7" s="1"/>
  <c r="B201" i="7"/>
  <c r="C201" i="7"/>
  <c r="D201" i="7"/>
  <c r="A202" i="7"/>
  <c r="BS409" i="1"/>
  <c r="Y136" i="7" s="1"/>
  <c r="BR409" i="1"/>
  <c r="X136" i="7" s="1"/>
  <c r="BZ475" i="1"/>
  <c r="AF202" i="7" s="1"/>
  <c r="CA475" i="1"/>
  <c r="AG202" i="7" s="1"/>
  <c r="BJ475" i="1"/>
  <c r="P202" i="7" s="1"/>
  <c r="BK475" i="1"/>
  <c r="Q202" i="7" s="1"/>
  <c r="CC475" i="1"/>
  <c r="AI202" i="7" s="1"/>
  <c r="CB475" i="1"/>
  <c r="AH202" i="7" s="1"/>
  <c r="BM475" i="1"/>
  <c r="S202" i="7" s="1"/>
  <c r="BL475" i="1"/>
  <c r="R202" i="7" s="1"/>
  <c r="CD475" i="1"/>
  <c r="CE475" i="1"/>
  <c r="BN475" i="1"/>
  <c r="T202" i="7" s="1"/>
  <c r="BO475" i="1"/>
  <c r="U202" i="7" s="1"/>
  <c r="CG475" i="1"/>
  <c r="CF475" i="1"/>
  <c r="BQ475" i="1"/>
  <c r="W202" i="7" s="1"/>
  <c r="BP475" i="1"/>
  <c r="V202" i="7" s="1"/>
  <c r="B199" i="7"/>
  <c r="C199" i="7"/>
  <c r="A200" i="7"/>
  <c r="D199" i="7"/>
  <c r="C200" i="7"/>
  <c r="A201" i="7"/>
  <c r="D200" i="7"/>
  <c r="B200" i="7"/>
  <c r="BP474" i="1"/>
  <c r="V201" i="7" s="1"/>
  <c r="BQ474" i="1"/>
  <c r="W201" i="7" s="1"/>
  <c r="BC474" i="1"/>
  <c r="I201" i="7" s="1"/>
  <c r="BB474" i="1"/>
  <c r="H201" i="7" s="1"/>
  <c r="BU473" i="1"/>
  <c r="AA200" i="7" s="1"/>
  <c r="BT473" i="1"/>
  <c r="Z200" i="7" s="1"/>
  <c r="BF473" i="1"/>
  <c r="L200" i="7" s="1"/>
  <c r="BG473" i="1"/>
  <c r="M200" i="7" s="1"/>
  <c r="BX472" i="1"/>
  <c r="AD199" i="7" s="1"/>
  <c r="BY472" i="1"/>
  <c r="AE199" i="7" s="1"/>
  <c r="BK472" i="1"/>
  <c r="Q199" i="7" s="1"/>
  <c r="BJ472" i="1"/>
  <c r="P199" i="7" s="1"/>
  <c r="CC471" i="1"/>
  <c r="AI198" i="7" s="1"/>
  <c r="CB471" i="1"/>
  <c r="AH198" i="7" s="1"/>
  <c r="BN471" i="1"/>
  <c r="T198" i="7" s="1"/>
  <c r="BO471" i="1"/>
  <c r="U198" i="7" s="1"/>
  <c r="CF470" i="1"/>
  <c r="CG470" i="1"/>
  <c r="BS470" i="1"/>
  <c r="Y197" i="7" s="1"/>
  <c r="BR470" i="1"/>
  <c r="X197" i="7" s="1"/>
  <c r="CF474" i="1"/>
  <c r="CG474" i="1"/>
  <c r="BS474" i="1"/>
  <c r="Y201" i="7" s="1"/>
  <c r="BR474" i="1"/>
  <c r="X201" i="7" s="1"/>
  <c r="BV473" i="1"/>
  <c r="AB200" i="7" s="1"/>
  <c r="BW473" i="1"/>
  <c r="AC200" i="7" s="1"/>
  <c r="BE473" i="1"/>
  <c r="K200" i="7" s="1"/>
  <c r="BD473" i="1"/>
  <c r="J200" i="7" s="1"/>
  <c r="CA472" i="1"/>
  <c r="AG199" i="7" s="1"/>
  <c r="BZ472" i="1"/>
  <c r="AF199" i="7" s="1"/>
  <c r="BH472" i="1"/>
  <c r="N199" i="7" s="1"/>
  <c r="BI472" i="1"/>
  <c r="O199" i="7" s="1"/>
  <c r="CD471" i="1"/>
  <c r="CE471" i="1"/>
  <c r="BM471" i="1"/>
  <c r="S198" i="7" s="1"/>
  <c r="BL471" i="1"/>
  <c r="R198" i="7" s="1"/>
  <c r="BP470" i="1"/>
  <c r="V197" i="7" s="1"/>
  <c r="BQ470" i="1"/>
  <c r="W197" i="7" s="1"/>
  <c r="BC470" i="1"/>
  <c r="I197" i="7" s="1"/>
  <c r="BB470" i="1"/>
  <c r="H197" i="7" s="1"/>
  <c r="BX474" i="1"/>
  <c r="AD201" i="7" s="1"/>
  <c r="BY474" i="1"/>
  <c r="AE201" i="7" s="1"/>
  <c r="BK474" i="1"/>
  <c r="Q201" i="7" s="1"/>
  <c r="BJ474" i="1"/>
  <c r="P201" i="7" s="1"/>
  <c r="CC473" i="1"/>
  <c r="AI200" i="7" s="1"/>
  <c r="CB473" i="1"/>
  <c r="AH200" i="7" s="1"/>
  <c r="BN473" i="1"/>
  <c r="T200" i="7" s="1"/>
  <c r="BO473" i="1"/>
  <c r="U200" i="7" s="1"/>
  <c r="CF472" i="1"/>
  <c r="CG472" i="1"/>
  <c r="BS472" i="1"/>
  <c r="Y199" i="7" s="1"/>
  <c r="BR472" i="1"/>
  <c r="X199" i="7" s="1"/>
  <c r="BV471" i="1"/>
  <c r="AB198" i="7" s="1"/>
  <c r="BW471" i="1"/>
  <c r="AC198" i="7" s="1"/>
  <c r="BE471" i="1"/>
  <c r="K198" i="7" s="1"/>
  <c r="BD471" i="1"/>
  <c r="J198" i="7" s="1"/>
  <c r="CA470" i="1"/>
  <c r="AG197" i="7" s="1"/>
  <c r="BZ470" i="1"/>
  <c r="AF197" i="7" s="1"/>
  <c r="BH470" i="1"/>
  <c r="N197" i="7" s="1"/>
  <c r="BI470" i="1"/>
  <c r="O197" i="7" s="1"/>
  <c r="BU402" i="1"/>
  <c r="AA129" i="7" s="1"/>
  <c r="BT402" i="1"/>
  <c r="Z129" i="7" s="1"/>
  <c r="C198" i="7"/>
  <c r="B198" i="7"/>
  <c r="A199" i="7"/>
  <c r="D198" i="7"/>
  <c r="CE474" i="1"/>
  <c r="CD474" i="1"/>
  <c r="BL474" i="1"/>
  <c r="R201" i="7" s="1"/>
  <c r="BM474" i="1"/>
  <c r="S201" i="7" s="1"/>
  <c r="BQ473" i="1"/>
  <c r="W200" i="7" s="1"/>
  <c r="BP473" i="1"/>
  <c r="V200" i="7" s="1"/>
  <c r="BB473" i="1"/>
  <c r="H200" i="7" s="1"/>
  <c r="BC473" i="1"/>
  <c r="I200" i="7" s="1"/>
  <c r="BT472" i="1"/>
  <c r="Z199" i="7" s="1"/>
  <c r="BU472" i="1"/>
  <c r="AA199" i="7" s="1"/>
  <c r="BG472" i="1"/>
  <c r="M199" i="7" s="1"/>
  <c r="BF472" i="1"/>
  <c r="L199" i="7" s="1"/>
  <c r="BY471" i="1"/>
  <c r="AE198" i="7" s="1"/>
  <c r="BX471" i="1"/>
  <c r="AD198" i="7" s="1"/>
  <c r="BJ471" i="1"/>
  <c r="P198" i="7" s="1"/>
  <c r="BK471" i="1"/>
  <c r="Q198" i="7" s="1"/>
  <c r="CB470" i="1"/>
  <c r="AH197" i="7" s="1"/>
  <c r="CC470" i="1"/>
  <c r="AI197" i="7" s="1"/>
  <c r="BO470" i="1"/>
  <c r="U197" i="7" s="1"/>
  <c r="BN470" i="1"/>
  <c r="T197" i="7" s="1"/>
  <c r="CA474" i="1"/>
  <c r="AG201" i="7" s="1"/>
  <c r="BZ474" i="1"/>
  <c r="AF201" i="7" s="1"/>
  <c r="BH474" i="1"/>
  <c r="N201" i="7" s="1"/>
  <c r="BI474" i="1"/>
  <c r="O201" i="7" s="1"/>
  <c r="CD473" i="1"/>
  <c r="CE473" i="1"/>
  <c r="BM473" i="1"/>
  <c r="S200" i="7" s="1"/>
  <c r="BL473" i="1"/>
  <c r="R200" i="7" s="1"/>
  <c r="BP472" i="1"/>
  <c r="V199" i="7" s="1"/>
  <c r="BQ472" i="1"/>
  <c r="W199" i="7" s="1"/>
  <c r="BC472" i="1"/>
  <c r="I199" i="7" s="1"/>
  <c r="BB472" i="1"/>
  <c r="H199" i="7" s="1"/>
  <c r="BU471" i="1"/>
  <c r="AA198" i="7" s="1"/>
  <c r="BT471" i="1"/>
  <c r="Z198" i="7" s="1"/>
  <c r="BF471" i="1"/>
  <c r="L198" i="7" s="1"/>
  <c r="BG471" i="1"/>
  <c r="M198" i="7" s="1"/>
  <c r="BX470" i="1"/>
  <c r="AD197" i="7" s="1"/>
  <c r="BY470" i="1"/>
  <c r="AE197" i="7" s="1"/>
  <c r="BK470" i="1"/>
  <c r="Q197" i="7" s="1"/>
  <c r="BJ470" i="1"/>
  <c r="P197" i="7" s="1"/>
  <c r="CB474" i="1"/>
  <c r="AH201" i="7" s="1"/>
  <c r="CC474" i="1"/>
  <c r="AI201" i="7" s="1"/>
  <c r="BO474" i="1"/>
  <c r="U201" i="7" s="1"/>
  <c r="BN474" i="1"/>
  <c r="T201" i="7" s="1"/>
  <c r="CG473" i="1"/>
  <c r="CF473" i="1"/>
  <c r="BR473" i="1"/>
  <c r="X200" i="7" s="1"/>
  <c r="BS473" i="1"/>
  <c r="Y200" i="7" s="1"/>
  <c r="BW472" i="1"/>
  <c r="AC199" i="7" s="1"/>
  <c r="BV472" i="1"/>
  <c r="AB199" i="7" s="1"/>
  <c r="BD472" i="1"/>
  <c r="J199" i="7" s="1"/>
  <c r="BE472" i="1"/>
  <c r="K199" i="7" s="1"/>
  <c r="BZ471" i="1"/>
  <c r="AF198" i="7" s="1"/>
  <c r="CA471" i="1"/>
  <c r="AG198" i="7" s="1"/>
  <c r="BI471" i="1"/>
  <c r="O198" i="7" s="1"/>
  <c r="BH471" i="1"/>
  <c r="N198" i="7" s="1"/>
  <c r="CE470" i="1"/>
  <c r="CD470" i="1"/>
  <c r="BL470" i="1"/>
  <c r="R197" i="7" s="1"/>
  <c r="BM470" i="1"/>
  <c r="S197" i="7" s="1"/>
  <c r="BT474" i="1"/>
  <c r="Z201" i="7" s="1"/>
  <c r="BU474" i="1"/>
  <c r="AA201" i="7" s="1"/>
  <c r="BG474" i="1"/>
  <c r="M201" i="7" s="1"/>
  <c r="BF474" i="1"/>
  <c r="L201" i="7" s="1"/>
  <c r="BY473" i="1"/>
  <c r="AE200" i="7" s="1"/>
  <c r="BX473" i="1"/>
  <c r="AD200" i="7" s="1"/>
  <c r="BJ473" i="1"/>
  <c r="P200" i="7" s="1"/>
  <c r="BK473" i="1"/>
  <c r="Q200" i="7" s="1"/>
  <c r="CB472" i="1"/>
  <c r="AH199" i="7" s="1"/>
  <c r="CC472" i="1"/>
  <c r="AI199" i="7" s="1"/>
  <c r="BO472" i="1"/>
  <c r="U199" i="7" s="1"/>
  <c r="BN472" i="1"/>
  <c r="T199" i="7" s="1"/>
  <c r="CG471" i="1"/>
  <c r="CF471" i="1"/>
  <c r="BR471" i="1"/>
  <c r="X198" i="7" s="1"/>
  <c r="BS471" i="1"/>
  <c r="Y198" i="7" s="1"/>
  <c r="BW470" i="1"/>
  <c r="AC197" i="7" s="1"/>
  <c r="BV470" i="1"/>
  <c r="AB197" i="7" s="1"/>
  <c r="BD470" i="1"/>
  <c r="J197" i="7" s="1"/>
  <c r="BE470" i="1"/>
  <c r="K197" i="7" s="1"/>
  <c r="CB406" i="1"/>
  <c r="AH133" i="7" s="1"/>
  <c r="CC406" i="1"/>
  <c r="AI133" i="7" s="1"/>
  <c r="BR475" i="1"/>
  <c r="X202" i="7" s="1"/>
  <c r="BS475" i="1"/>
  <c r="Y202" i="7" s="1"/>
  <c r="BB475" i="1"/>
  <c r="H202" i="7" s="1"/>
  <c r="BC475" i="1"/>
  <c r="I202" i="7" s="1"/>
  <c r="BU475" i="1"/>
  <c r="AA202" i="7" s="1"/>
  <c r="BT475" i="1"/>
  <c r="Z202" i="7" s="1"/>
  <c r="BE475" i="1"/>
  <c r="K202" i="7" s="1"/>
  <c r="BD475" i="1"/>
  <c r="J202" i="7" s="1"/>
  <c r="BV475" i="1"/>
  <c r="AB202" i="7" s="1"/>
  <c r="BW475" i="1"/>
  <c r="AC202" i="7" s="1"/>
  <c r="BF475" i="1"/>
  <c r="L202" i="7" s="1"/>
  <c r="BG475" i="1"/>
  <c r="M202" i="7" s="1"/>
  <c r="BY475" i="1"/>
  <c r="AE202" i="7" s="1"/>
  <c r="BX475" i="1"/>
  <c r="AD202" i="7" s="1"/>
  <c r="BI475" i="1"/>
  <c r="O202" i="7" s="1"/>
  <c r="BH475" i="1"/>
  <c r="N202" i="7" s="1"/>
  <c r="AK3" i="7"/>
  <c r="AL3" i="7"/>
  <c r="A177" i="7"/>
  <c r="D134" i="7"/>
  <c r="D196" i="7"/>
  <c r="A197" i="7"/>
  <c r="BS424" i="1"/>
  <c r="Y151" i="7" s="1"/>
  <c r="X51" i="7" s="1"/>
  <c r="BG435" i="1"/>
  <c r="M162" i="7" s="1"/>
  <c r="L62" i="7" s="1"/>
  <c r="BZ442" i="1"/>
  <c r="AF169" i="7" s="1"/>
  <c r="CA442" i="1"/>
  <c r="AG169" i="7" s="1"/>
  <c r="BE430" i="1"/>
  <c r="K157" i="7" s="1"/>
  <c r="BD430" i="1"/>
  <c r="J157" i="7" s="1"/>
  <c r="BZ456" i="1"/>
  <c r="AF183" i="7" s="1"/>
  <c r="CA456" i="1"/>
  <c r="AG183" i="7" s="1"/>
  <c r="BD444" i="1"/>
  <c r="J171" i="7" s="1"/>
  <c r="BE444" i="1"/>
  <c r="K171" i="7" s="1"/>
  <c r="BP459" i="1"/>
  <c r="V186" i="7" s="1"/>
  <c r="BQ459" i="1"/>
  <c r="W186" i="7" s="1"/>
  <c r="BD443" i="1"/>
  <c r="J170" i="7" s="1"/>
  <c r="BE443" i="1"/>
  <c r="K170" i="7" s="1"/>
  <c r="BR451" i="1"/>
  <c r="X178" i="7" s="1"/>
  <c r="BS451" i="1"/>
  <c r="Y178" i="7" s="1"/>
  <c r="BK445" i="1"/>
  <c r="Q172" i="7" s="1"/>
  <c r="BJ445" i="1"/>
  <c r="P172" i="7" s="1"/>
  <c r="CE463" i="1"/>
  <c r="CD463" i="1"/>
  <c r="BT430" i="1"/>
  <c r="Z157" i="7" s="1"/>
  <c r="BU430" i="1"/>
  <c r="AA157" i="7" s="1"/>
  <c r="BC436" i="1"/>
  <c r="I163" i="7" s="1"/>
  <c r="BB436" i="1"/>
  <c r="H163" i="7" s="1"/>
  <c r="BR463" i="1"/>
  <c r="X190" i="7" s="1"/>
  <c r="BS463" i="1"/>
  <c r="Y190" i="7" s="1"/>
  <c r="BI419" i="1"/>
  <c r="O146" i="7" s="1"/>
  <c r="N46" i="7" s="1"/>
  <c r="BI466" i="1"/>
  <c r="O193" i="7" s="1"/>
  <c r="N93" i="7" s="1"/>
  <c r="A161" i="7"/>
  <c r="A115" i="7"/>
  <c r="A162" i="7"/>
  <c r="A127" i="7"/>
  <c r="T40" i="7"/>
  <c r="N30" i="7"/>
  <c r="X9" i="7"/>
  <c r="V23" i="7"/>
  <c r="AD81" i="7"/>
  <c r="N4" i="7"/>
  <c r="Z10" i="7"/>
  <c r="T4" i="7"/>
  <c r="AD23" i="7"/>
  <c r="J75" i="7"/>
  <c r="L13" i="7"/>
  <c r="AH80" i="7"/>
  <c r="X8" i="7"/>
  <c r="R32" i="7"/>
  <c r="J31" i="7"/>
  <c r="X30" i="7"/>
  <c r="P4" i="7"/>
  <c r="P58" i="7"/>
  <c r="AD15" i="7"/>
  <c r="R10" i="7"/>
  <c r="AD17" i="7"/>
  <c r="Z9" i="7"/>
  <c r="AH28" i="7"/>
  <c r="AB7" i="7"/>
  <c r="AF54" i="7"/>
  <c r="N5" i="7"/>
  <c r="J5" i="7"/>
  <c r="J78" i="7"/>
  <c r="V75" i="7"/>
  <c r="AF8" i="7"/>
  <c r="A157" i="7"/>
  <c r="C124" i="7"/>
  <c r="D113" i="7"/>
  <c r="C107" i="7"/>
  <c r="C196" i="7"/>
  <c r="B113" i="7"/>
  <c r="B196" i="7"/>
  <c r="D164" i="7"/>
  <c r="B127" i="7"/>
  <c r="C146" i="7"/>
  <c r="C131" i="7"/>
  <c r="C140" i="7"/>
  <c r="C170" i="7"/>
  <c r="D190" i="7"/>
  <c r="D140" i="7"/>
  <c r="D178" i="7"/>
  <c r="C190" i="7"/>
  <c r="A147" i="7"/>
  <c r="C134" i="7"/>
  <c r="B189" i="7"/>
  <c r="D170" i="7"/>
  <c r="B131" i="7"/>
  <c r="C143" i="7"/>
  <c r="B118" i="7"/>
  <c r="D146" i="7"/>
  <c r="B178" i="7"/>
  <c r="D143" i="7"/>
  <c r="A132" i="7"/>
  <c r="C118" i="7"/>
  <c r="A131" i="7"/>
  <c r="D151" i="7"/>
  <c r="C162" i="7"/>
  <c r="B156" i="7"/>
  <c r="B114" i="7"/>
  <c r="D161" i="7"/>
  <c r="A113" i="7"/>
  <c r="C189" i="7"/>
  <c r="D172" i="7"/>
  <c r="C127" i="7"/>
  <c r="B117" i="7"/>
  <c r="A185" i="7"/>
  <c r="A170" i="7"/>
  <c r="B112" i="7"/>
  <c r="C112" i="7"/>
  <c r="B169" i="7"/>
  <c r="B141" i="7"/>
  <c r="D192" i="7"/>
  <c r="C169" i="7"/>
  <c r="A151" i="7"/>
  <c r="C185" i="7"/>
  <c r="B185" i="7"/>
  <c r="B142" i="7"/>
  <c r="B192" i="7"/>
  <c r="C151" i="7"/>
  <c r="D124" i="7"/>
  <c r="D169" i="7"/>
  <c r="D136" i="7"/>
  <c r="A156" i="7"/>
  <c r="B108" i="7"/>
  <c r="A144" i="7"/>
  <c r="C116" i="7"/>
  <c r="C128" i="7"/>
  <c r="A191" i="7"/>
  <c r="A145" i="7"/>
  <c r="A146" i="7"/>
  <c r="C167" i="7"/>
  <c r="A190" i="7"/>
  <c r="A189" i="7"/>
  <c r="A119" i="7"/>
  <c r="B167" i="7"/>
  <c r="A136" i="7"/>
  <c r="A107" i="7"/>
  <c r="C153" i="7"/>
  <c r="D165" i="7"/>
  <c r="B107" i="7"/>
  <c r="B164" i="7"/>
  <c r="D154" i="7"/>
  <c r="C147" i="7"/>
  <c r="B172" i="7"/>
  <c r="C105" i="7"/>
  <c r="B184" i="7"/>
  <c r="A118" i="7"/>
  <c r="C154" i="7"/>
  <c r="C117" i="7"/>
  <c r="D184" i="7"/>
  <c r="D147" i="7"/>
  <c r="A148" i="7"/>
  <c r="A106" i="7"/>
  <c r="D105" i="7"/>
  <c r="A196" i="7"/>
  <c r="A165" i="7"/>
  <c r="A133" i="7"/>
  <c r="C165" i="7"/>
  <c r="D174" i="7"/>
  <c r="B174" i="7"/>
  <c r="A163" i="7"/>
  <c r="A188" i="7"/>
  <c r="A114" i="7"/>
  <c r="A155" i="7"/>
  <c r="B161" i="7"/>
  <c r="C158" i="7"/>
  <c r="D153" i="7"/>
  <c r="C144" i="7"/>
  <c r="B182" i="7"/>
  <c r="A112" i="7"/>
  <c r="C188" i="7"/>
  <c r="D182" i="7"/>
  <c r="A192" i="7"/>
  <c r="B144" i="7"/>
  <c r="C155" i="7"/>
  <c r="B162" i="7"/>
  <c r="A150" i="7"/>
  <c r="B188" i="7"/>
  <c r="D158" i="7"/>
  <c r="B116" i="7"/>
  <c r="C161" i="7"/>
  <c r="C133" i="7"/>
  <c r="D133" i="7"/>
  <c r="A117" i="7"/>
  <c r="C111" i="7"/>
  <c r="A108" i="7"/>
  <c r="A134" i="7"/>
  <c r="D191" i="7"/>
  <c r="C114" i="7"/>
  <c r="A128" i="7"/>
  <c r="D156" i="7"/>
  <c r="B155" i="7"/>
  <c r="D128" i="7"/>
  <c r="B191" i="7"/>
  <c r="A116" i="7"/>
  <c r="A164" i="7"/>
  <c r="B149" i="7"/>
  <c r="D108" i="7"/>
  <c r="A167" i="7"/>
  <c r="A158" i="7"/>
  <c r="A109" i="7"/>
  <c r="A129" i="7"/>
  <c r="D111" i="7"/>
  <c r="C142" i="7"/>
  <c r="A142" i="7"/>
  <c r="A111" i="7"/>
  <c r="C122" i="7"/>
  <c r="B180" i="7"/>
  <c r="C166" i="7"/>
  <c r="A166" i="7"/>
  <c r="A184" i="7"/>
  <c r="A122" i="7"/>
  <c r="A160" i="7"/>
  <c r="A171" i="7"/>
  <c r="A172" i="7"/>
  <c r="A149" i="7"/>
  <c r="A176" i="7"/>
  <c r="A137" i="7"/>
  <c r="C149" i="7"/>
  <c r="B166" i="7"/>
  <c r="D149" i="7"/>
  <c r="B122" i="7"/>
  <c r="C180" i="7"/>
  <c r="D141" i="7"/>
  <c r="A141" i="7"/>
  <c r="A168" i="7"/>
  <c r="B136" i="7"/>
  <c r="A183" i="7"/>
  <c r="A154" i="7"/>
  <c r="A143" i="7"/>
  <c r="B168" i="7"/>
  <c r="C168" i="7"/>
  <c r="A169" i="7"/>
  <c r="D168" i="7"/>
  <c r="D138" i="7"/>
  <c r="B138" i="7"/>
  <c r="C138" i="7"/>
  <c r="A139" i="7"/>
  <c r="A138" i="7"/>
  <c r="C181" i="7"/>
  <c r="D181" i="7"/>
  <c r="B181" i="7"/>
  <c r="A181" i="7"/>
  <c r="A182" i="7"/>
  <c r="A180" i="7"/>
  <c r="A179" i="7"/>
  <c r="B179" i="7"/>
  <c r="D179" i="7"/>
  <c r="C179" i="7"/>
  <c r="C125" i="7"/>
  <c r="B125" i="7"/>
  <c r="D125" i="7"/>
  <c r="A125" i="7"/>
  <c r="A126" i="7"/>
  <c r="C173" i="7"/>
  <c r="D173" i="7"/>
  <c r="B173" i="7"/>
  <c r="A174" i="7"/>
  <c r="A173" i="7"/>
  <c r="D104" i="7"/>
  <c r="C104" i="7"/>
  <c r="B104" i="7"/>
  <c r="A104" i="7"/>
  <c r="A105" i="7"/>
  <c r="C152" i="7"/>
  <c r="D152" i="7"/>
  <c r="B152" i="7"/>
  <c r="A152" i="7"/>
  <c r="A153" i="7"/>
  <c r="C120" i="7"/>
  <c r="D120" i="7"/>
  <c r="B120" i="7"/>
  <c r="A121" i="7"/>
  <c r="A120" i="7"/>
  <c r="C123" i="7"/>
  <c r="B123" i="7"/>
  <c r="D123" i="7"/>
  <c r="A124" i="7"/>
  <c r="A123" i="7"/>
  <c r="C139" i="7"/>
  <c r="D139" i="7"/>
  <c r="B139" i="7"/>
  <c r="A140" i="7"/>
  <c r="C194" i="7"/>
  <c r="B194" i="7"/>
  <c r="D194" i="7"/>
  <c r="A195" i="7"/>
  <c r="B159" i="7"/>
  <c r="D159" i="7"/>
  <c r="C159" i="7"/>
  <c r="A110" i="7"/>
  <c r="D109" i="7"/>
  <c r="C109" i="7"/>
  <c r="B109" i="7"/>
  <c r="A130" i="7"/>
  <c r="B129" i="7"/>
  <c r="D129" i="7"/>
  <c r="C129" i="7"/>
  <c r="B148" i="7"/>
  <c r="C148" i="7"/>
  <c r="D148" i="7"/>
  <c r="B175" i="7"/>
  <c r="D175" i="7"/>
  <c r="C175" i="7"/>
  <c r="B119" i="7"/>
  <c r="D119" i="7"/>
  <c r="C119" i="7"/>
  <c r="B183" i="7"/>
  <c r="D183" i="7"/>
  <c r="C183" i="7"/>
  <c r="A186" i="7"/>
  <c r="A193" i="7"/>
  <c r="C171" i="7"/>
  <c r="D171" i="7"/>
  <c r="B171" i="7"/>
  <c r="B195" i="7"/>
  <c r="D195" i="7"/>
  <c r="C195" i="7"/>
  <c r="C106" i="7"/>
  <c r="B106" i="7"/>
  <c r="D106" i="7"/>
  <c r="A194" i="7"/>
  <c r="D193" i="7"/>
  <c r="B193" i="7"/>
  <c r="C193" i="7"/>
  <c r="D176" i="7"/>
  <c r="B176" i="7"/>
  <c r="C176" i="7"/>
  <c r="D145" i="7"/>
  <c r="C145" i="7"/>
  <c r="B145" i="7"/>
  <c r="C187" i="7"/>
  <c r="D187" i="7"/>
  <c r="B187" i="7"/>
  <c r="C177" i="7"/>
  <c r="D177" i="7"/>
  <c r="B177" i="7"/>
  <c r="A135" i="7"/>
  <c r="C110" i="7"/>
  <c r="B110" i="7"/>
  <c r="D110" i="7"/>
  <c r="C115" i="7"/>
  <c r="B115" i="7"/>
  <c r="D115" i="7"/>
  <c r="C160" i="7"/>
  <c r="B160" i="7"/>
  <c r="D160" i="7"/>
  <c r="D132" i="7"/>
  <c r="C132" i="7"/>
  <c r="B132" i="7"/>
  <c r="C163" i="7"/>
  <c r="D163" i="7"/>
  <c r="B163" i="7"/>
  <c r="B157" i="7"/>
  <c r="D157" i="7"/>
  <c r="C157" i="7"/>
  <c r="D150" i="7"/>
  <c r="C150" i="7"/>
  <c r="B150" i="7"/>
  <c r="A175" i="7"/>
  <c r="A159" i="7"/>
  <c r="C121" i="7"/>
  <c r="B121" i="7"/>
  <c r="B135" i="7"/>
  <c r="C135" i="7"/>
  <c r="D135" i="7"/>
  <c r="A187" i="7"/>
  <c r="D186" i="7"/>
  <c r="B186" i="7"/>
  <c r="C186" i="7"/>
  <c r="C130" i="7"/>
  <c r="B130" i="7"/>
  <c r="D130" i="7"/>
  <c r="D137" i="7"/>
  <c r="B137" i="7"/>
  <c r="D126" i="7"/>
  <c r="B126" i="7"/>
  <c r="C126" i="7"/>
  <c r="P39" i="7" l="1"/>
  <c r="AD82" i="7"/>
  <c r="J52" i="7"/>
  <c r="AF10" i="7"/>
  <c r="P13" i="7"/>
  <c r="V11" i="7"/>
  <c r="AD24" i="7"/>
  <c r="AH23" i="7"/>
  <c r="L18" i="7"/>
  <c r="X22" i="7"/>
  <c r="Z79" i="7"/>
  <c r="L9" i="7"/>
  <c r="AB5" i="7"/>
  <c r="AD42" i="7"/>
  <c r="V44" i="7"/>
  <c r="H69" i="7"/>
  <c r="N13" i="7"/>
  <c r="AD78" i="7"/>
  <c r="AH17" i="7"/>
  <c r="V30" i="7"/>
  <c r="AD18" i="7"/>
  <c r="Z76" i="7"/>
  <c r="AB50" i="7"/>
  <c r="AD30" i="7"/>
  <c r="P59" i="7"/>
  <c r="X11" i="7"/>
  <c r="V49" i="7"/>
  <c r="X47" i="7"/>
  <c r="AF55" i="7"/>
  <c r="N52" i="7"/>
  <c r="P30" i="7"/>
  <c r="J83" i="7"/>
  <c r="V53" i="7"/>
  <c r="N54" i="7"/>
  <c r="J62" i="7"/>
  <c r="V43" i="7"/>
  <c r="L4" i="7"/>
  <c r="R34" i="7"/>
  <c r="AB32" i="7"/>
  <c r="V5" i="7"/>
  <c r="AB12" i="7"/>
  <c r="N12" i="7"/>
  <c r="H60" i="7"/>
  <c r="AB22" i="7"/>
  <c r="L30" i="7"/>
  <c r="Z13" i="7"/>
  <c r="AF43" i="7"/>
  <c r="T20" i="7"/>
  <c r="J33" i="7"/>
  <c r="Z23" i="7"/>
  <c r="J19" i="7"/>
  <c r="L6" i="7"/>
  <c r="AH54" i="7"/>
  <c r="P55" i="7"/>
  <c r="P21" i="7"/>
  <c r="N7" i="7"/>
  <c r="V24" i="7"/>
  <c r="AF40" i="7"/>
  <c r="AB58" i="7"/>
  <c r="X59" i="7"/>
  <c r="AH58" i="7"/>
  <c r="AD40" i="7"/>
  <c r="AB11" i="7"/>
  <c r="X33" i="7"/>
  <c r="AD62" i="7"/>
  <c r="N66" i="7"/>
  <c r="AH9" i="7"/>
  <c r="AH11" i="7"/>
  <c r="AF31" i="7"/>
  <c r="X41" i="7"/>
  <c r="AH34" i="7"/>
  <c r="H29" i="7"/>
  <c r="P26" i="7"/>
  <c r="AD12" i="7"/>
  <c r="J46" i="7"/>
  <c r="AB44" i="7"/>
  <c r="T62" i="7"/>
  <c r="R50" i="7"/>
  <c r="N74" i="7"/>
  <c r="P47" i="7"/>
  <c r="V4" i="7"/>
  <c r="L36" i="7"/>
  <c r="X27" i="7"/>
  <c r="V18" i="7"/>
  <c r="R15" i="7"/>
  <c r="L22" i="7"/>
  <c r="AF50" i="7"/>
  <c r="AH59" i="7"/>
  <c r="H64" i="7"/>
  <c r="T50" i="7"/>
  <c r="T55" i="7"/>
  <c r="AH38" i="7"/>
  <c r="N38" i="7"/>
  <c r="R47" i="7"/>
  <c r="T56" i="7"/>
  <c r="H25" i="7"/>
  <c r="AB41" i="7"/>
  <c r="V39" i="7"/>
  <c r="R65" i="7"/>
  <c r="T69" i="7"/>
  <c r="J48" i="7"/>
  <c r="V37" i="7"/>
  <c r="AH48" i="7"/>
  <c r="V70" i="7"/>
  <c r="P42" i="7"/>
  <c r="R57" i="7"/>
  <c r="J24" i="7"/>
  <c r="X34" i="7"/>
  <c r="L37" i="7"/>
  <c r="L49" i="7"/>
  <c r="V47" i="7"/>
  <c r="Z42" i="7"/>
  <c r="AF57" i="7"/>
  <c r="AB49" i="7"/>
  <c r="Z69" i="7"/>
  <c r="N39" i="7"/>
  <c r="X63" i="7"/>
  <c r="L41" i="7"/>
  <c r="Z25" i="7"/>
  <c r="T39" i="7"/>
  <c r="X55" i="7"/>
  <c r="H59" i="7"/>
  <c r="N45" i="7"/>
  <c r="J35" i="7"/>
  <c r="X38" i="7"/>
  <c r="T43" i="7"/>
  <c r="P16" i="7"/>
  <c r="AD37" i="7"/>
  <c r="X46" i="7"/>
  <c r="AH43" i="7"/>
  <c r="P57" i="7"/>
  <c r="J49" i="7"/>
  <c r="AD38" i="7"/>
  <c r="R63" i="7"/>
  <c r="N40" i="7"/>
  <c r="AB54" i="7"/>
  <c r="L58" i="7"/>
  <c r="J50" i="7"/>
  <c r="H61" i="7"/>
  <c r="N64" i="7"/>
  <c r="Z89" i="7"/>
  <c r="R69" i="7"/>
  <c r="Z27" i="7"/>
  <c r="X14" i="7"/>
  <c r="AB37" i="7"/>
  <c r="R48" i="7"/>
  <c r="L29" i="7"/>
  <c r="P40" i="7"/>
  <c r="R52" i="7"/>
  <c r="H55" i="7"/>
  <c r="V62" i="7"/>
  <c r="AD45" i="7"/>
  <c r="AH30" i="7"/>
  <c r="AH40" i="7"/>
  <c r="AF52" i="7"/>
  <c r="L56" i="7"/>
  <c r="Z55" i="7"/>
  <c r="AD39" i="7"/>
  <c r="AD8" i="7"/>
  <c r="Z16" i="7"/>
  <c r="Z34" i="7"/>
  <c r="J36" i="7"/>
  <c r="L45" i="7"/>
  <c r="AF32" i="7"/>
  <c r="AD29" i="7"/>
  <c r="AF44" i="7"/>
  <c r="P48" i="7"/>
  <c r="AD49" i="7"/>
  <c r="Z61" i="7"/>
  <c r="AD68" i="7"/>
  <c r="N41" i="7"/>
  <c r="H46" i="7"/>
  <c r="P49" i="7"/>
  <c r="Z45" i="7"/>
  <c r="Z46" i="7"/>
  <c r="Z38" i="7"/>
  <c r="R53" i="7"/>
  <c r="X40" i="7"/>
  <c r="X65" i="7"/>
  <c r="AF59" i="7"/>
  <c r="Z35" i="7"/>
  <c r="V51" i="7"/>
  <c r="J42" i="7"/>
  <c r="P52" i="7"/>
  <c r="J38" i="7"/>
  <c r="H44" i="7"/>
  <c r="AF53" i="7"/>
  <c r="AH44" i="7"/>
  <c r="L17" i="7"/>
  <c r="AB45" i="7"/>
  <c r="N33" i="7"/>
  <c r="H76" i="7"/>
  <c r="T84" i="7"/>
  <c r="T92" i="7"/>
  <c r="AB80" i="7"/>
  <c r="J92" i="7"/>
  <c r="R80" i="7"/>
  <c r="R92" i="7"/>
  <c r="AD89" i="7"/>
  <c r="AB82" i="7"/>
  <c r="AH93" i="7"/>
  <c r="P67" i="7"/>
  <c r="H89" i="7"/>
  <c r="R84" i="7"/>
  <c r="Z96" i="7"/>
  <c r="AD85" i="7"/>
  <c r="L86" i="7"/>
  <c r="J89" i="7"/>
  <c r="AD84" i="7"/>
  <c r="AB87" i="7"/>
  <c r="P90" i="7"/>
  <c r="Z91" i="7"/>
  <c r="P89" i="7"/>
  <c r="AB69" i="7"/>
  <c r="AH95" i="7"/>
  <c r="AB86" i="7"/>
  <c r="J93" i="7"/>
  <c r="T91" i="7"/>
  <c r="T85" i="7"/>
  <c r="L77" i="7"/>
  <c r="P80" i="7"/>
  <c r="H88" i="7"/>
  <c r="L95" i="7"/>
  <c r="H86" i="7"/>
  <c r="AH84" i="7"/>
  <c r="AD76" i="7"/>
  <c r="X88" i="7"/>
  <c r="V96" i="7"/>
  <c r="H96" i="7"/>
  <c r="P75" i="7"/>
  <c r="V82" i="7"/>
  <c r="P96" i="7"/>
  <c r="AD77" i="7"/>
  <c r="R75" i="7"/>
  <c r="AB76" i="7"/>
  <c r="J82" i="7"/>
  <c r="AB81" i="7"/>
  <c r="V91" i="7"/>
  <c r="P83" i="7"/>
  <c r="AB93" i="7"/>
  <c r="AH76" i="7"/>
  <c r="V81" i="7"/>
  <c r="P77" i="7"/>
  <c r="J81" i="7"/>
  <c r="T81" i="7"/>
  <c r="X80" i="7"/>
  <c r="AH85" i="7"/>
  <c r="AF90" i="7"/>
  <c r="AH82" i="7"/>
  <c r="R86" i="7"/>
  <c r="AD96" i="7"/>
  <c r="N80" i="7"/>
  <c r="J90" i="7"/>
  <c r="AB75" i="7"/>
  <c r="AH79" i="7"/>
  <c r="AH78" i="7"/>
  <c r="N84" i="7"/>
  <c r="N76" i="7"/>
  <c r="AF78" i="7"/>
  <c r="R79" i="7"/>
  <c r="AF81" i="7"/>
  <c r="AF84" i="7"/>
  <c r="AF80" i="7"/>
  <c r="Z90" i="7"/>
  <c r="P91" i="7"/>
  <c r="V79" i="7"/>
  <c r="AF82" i="7"/>
  <c r="L81" i="7"/>
  <c r="L85" i="7"/>
  <c r="X94" i="7"/>
  <c r="AH88" i="7"/>
  <c r="H80" i="7"/>
  <c r="L83" i="7"/>
  <c r="AD75" i="7"/>
  <c r="P84" i="7"/>
  <c r="AB98" i="7"/>
  <c r="AB97" i="7"/>
  <c r="AB99" i="7"/>
  <c r="Z98" i="7"/>
  <c r="AD98" i="7"/>
  <c r="V98" i="7"/>
  <c r="J97" i="7"/>
  <c r="X98" i="7"/>
  <c r="R97" i="7"/>
  <c r="J99" i="7"/>
  <c r="L98" i="7"/>
  <c r="P98" i="7"/>
  <c r="J98" i="7"/>
  <c r="X99" i="7"/>
  <c r="H97" i="7"/>
  <c r="R98" i="7"/>
  <c r="X97" i="7"/>
  <c r="P99" i="7"/>
  <c r="X36" i="7"/>
  <c r="AB83" i="7"/>
  <c r="H98" i="7"/>
  <c r="R99" i="7"/>
  <c r="Z29" i="7"/>
  <c r="AF99" i="7"/>
  <c r="AH98" i="7"/>
  <c r="P86" i="7"/>
  <c r="N97" i="7"/>
  <c r="N99" i="7"/>
  <c r="T98" i="7"/>
  <c r="AH33" i="7"/>
  <c r="AH99" i="7"/>
  <c r="AF98" i="7"/>
  <c r="AD97" i="7"/>
  <c r="V99" i="7"/>
  <c r="AH97" i="7"/>
  <c r="Z99" i="7"/>
  <c r="AF97" i="7"/>
  <c r="AF35" i="7"/>
  <c r="Z97" i="7"/>
  <c r="T99" i="7"/>
  <c r="N98" i="7"/>
  <c r="P97" i="7"/>
  <c r="H99" i="7"/>
  <c r="T97" i="7"/>
  <c r="L99" i="7"/>
  <c r="V97" i="7"/>
  <c r="AD99" i="7"/>
  <c r="T24" i="7"/>
  <c r="L97" i="7"/>
  <c r="P72" i="7"/>
  <c r="J57" i="7"/>
  <c r="X78" i="7"/>
  <c r="V86" i="7"/>
  <c r="AF83" i="7"/>
  <c r="AF69" i="7"/>
  <c r="X90" i="7"/>
  <c r="Z57" i="7"/>
  <c r="J70" i="7"/>
  <c r="J71" i="7"/>
  <c r="H63" i="7"/>
  <c r="P3" i="7" l="1"/>
  <c r="V3" i="7"/>
  <c r="AB3" i="7"/>
  <c r="L3" i="7"/>
  <c r="R3" i="7"/>
  <c r="T3" i="7"/>
  <c r="AD3" i="7"/>
  <c r="AH3" i="7"/>
  <c r="N3" i="7"/>
  <c r="Z3" i="7"/>
  <c r="H3" i="7"/>
  <c r="X3" i="7"/>
  <c r="AF3" i="7"/>
  <c r="J3" i="7"/>
  <c r="Y1" i="7" l="1"/>
  <c r="B3" i="7" s="1"/>
  <c r="C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Underwood G.</author>
  </authors>
  <commentList>
    <comment ref="AI3" authorId="0" shapeId="0" xr:uid="{00000000-0006-0000-0B00-000001000000}">
      <text>
        <r>
          <rPr>
            <b/>
            <sz val="9"/>
            <color indexed="81"/>
            <rFont val="Tahoma"/>
            <family val="2"/>
          </rPr>
          <t>Underwood G.:</t>
        </r>
        <r>
          <rPr>
            <sz val="9"/>
            <color indexed="81"/>
            <rFont val="Tahoma"/>
            <family val="2"/>
          </rPr>
          <t xml:space="preserve">
Not Currently Used - waiting for CM to update (190718)
</t>
        </r>
      </text>
    </comment>
  </commentList>
</comments>
</file>

<file path=xl/sharedStrings.xml><?xml version="1.0" encoding="utf-8"?>
<sst xmlns="http://schemas.openxmlformats.org/spreadsheetml/2006/main" count="2295" uniqueCount="823">
  <si>
    <t>add in the expenses</t>
  </si>
  <si>
    <t>started this, need to think about what to do re. the SPC split three ways. See how holiday is done? See how payroll do it in the dataset?</t>
  </si>
  <si>
    <t xml:space="preserve">expenses to be split out same as SPC, need to make notes on the expenses page making this aware though. Very rare if we get multiple SPC splits. </t>
  </si>
  <si>
    <t>change holiday pay start date</t>
  </si>
  <si>
    <t>change warning messages - see if AG/CM like the fixed fee one (should open on the instructions tab)</t>
  </si>
  <si>
    <t>Check, check, check</t>
  </si>
  <si>
    <t xml:space="preserve">Change version history </t>
  </si>
  <si>
    <t>Hide headers and grid</t>
  </si>
  <si>
    <t>Lock up sheets</t>
  </si>
  <si>
    <t>Lock up workbook</t>
  </si>
  <si>
    <t>Taxable Expenses</t>
  </si>
  <si>
    <t>Non Taxable Expenses</t>
  </si>
  <si>
    <t>Fixed Fee Claim Form</t>
  </si>
  <si>
    <t>Only to be used for claims being paid on a ‘sessional’ or ‘per item’ basis, such as consultancy, lecturing, marking or research claims.</t>
  </si>
  <si>
    <t>Not to be used for any claims being paid on an hourly basis.</t>
  </si>
  <si>
    <t>For all other work please use the Hourly Timesheet - available by clicking this link</t>
  </si>
  <si>
    <t>Casual Worker</t>
  </si>
  <si>
    <t>&gt;</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</si>
  <si>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Fixed Fee Claimsheet:</t>
    </r>
  </si>
  <si>
    <t>-</t>
  </si>
  <si>
    <r>
      <t xml:space="preserve">Enter your </t>
    </r>
    <r>
      <rPr>
        <b/>
        <sz val="11"/>
        <color theme="1"/>
        <rFont val="Calibri"/>
        <family val="2"/>
        <scheme val="minor"/>
      </rPr>
      <t>Forename(s)</t>
    </r>
    <r>
      <rPr>
        <sz val="11"/>
        <color theme="1"/>
        <rFont val="Calibri"/>
        <family val="2"/>
        <scheme val="minor"/>
      </rPr>
      <t xml:space="preserve"> and </t>
    </r>
    <r>
      <rPr>
        <b/>
        <sz val="11"/>
        <color theme="1"/>
        <rFont val="Calibri"/>
        <family val="2"/>
        <scheme val="minor"/>
      </rPr>
      <t>Surname</t>
    </r>
    <r>
      <rPr>
        <sz val="11"/>
        <color theme="1"/>
        <rFont val="Calibri"/>
        <family val="2"/>
        <scheme val="minor"/>
      </rPr>
      <t xml:space="preserve"> as they appear on your Casual Worker Permit.</t>
    </r>
  </si>
  <si>
    <r>
      <t xml:space="preserve">Enter your </t>
    </r>
    <r>
      <rPr>
        <b/>
        <sz val="11"/>
        <color theme="1"/>
        <rFont val="Calibri"/>
        <family val="2"/>
        <scheme val="minor"/>
      </rPr>
      <t>Date of Birth</t>
    </r>
    <r>
      <rPr>
        <sz val="11"/>
        <color theme="1"/>
        <rFont val="Calibri"/>
        <family val="2"/>
        <scheme val="minor"/>
      </rPr>
      <t xml:space="preserve"> (format: dd/mm/yyyy) so we can ensure you are paid at least the minimum wage applicable to your age.</t>
    </r>
  </si>
  <si>
    <r>
      <t xml:space="preserve">Enter your seven-digit </t>
    </r>
    <r>
      <rPr>
        <b/>
        <sz val="11"/>
        <color theme="1"/>
        <rFont val="Calibri"/>
        <family val="2"/>
        <scheme val="minor"/>
      </rPr>
      <t xml:space="preserve">Pay Reference Number. This is the same as the </t>
    </r>
    <r>
      <rPr>
        <sz val="11"/>
        <color theme="1"/>
        <rFont val="Calibri"/>
        <family val="2"/>
        <scheme val="minor"/>
      </rPr>
      <t>Casual Work Permit Number that appears on your Casual Worker Permit.</t>
    </r>
  </si>
  <si>
    <r>
      <t xml:space="preserve">Select the applicable </t>
    </r>
    <r>
      <rPr>
        <b/>
        <sz val="11"/>
        <color theme="1"/>
        <rFont val="Calibri"/>
        <family val="2"/>
        <scheme val="minor"/>
      </rPr>
      <t>Claim Period</t>
    </r>
    <r>
      <rPr>
        <sz val="11"/>
        <color theme="1"/>
        <rFont val="Calibri"/>
        <family val="2"/>
        <scheme val="minor"/>
      </rPr>
      <t>. If your claim extends beyond a single claim period, or you have completed more than one type of work, you must submit a separate timesheet for each claim period/type of work.</t>
    </r>
  </si>
  <si>
    <r>
      <t xml:space="preserve">Tell us if you are working on a </t>
    </r>
    <r>
      <rPr>
        <b/>
        <sz val="11"/>
        <color theme="1"/>
        <rFont val="Calibri"/>
        <family val="2"/>
        <scheme val="minor"/>
      </rPr>
      <t>Tier 2, Tier 4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</si>
  <si>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Tier 2, Tier 4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</si>
  <si>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Tier 4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</si>
  <si>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Division</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</si>
  <si>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Type of Work</t>
    </r>
    <r>
      <rPr>
        <sz val="11"/>
        <color theme="1"/>
        <rFont val="Calibri"/>
        <family val="2"/>
        <scheme val="minor"/>
      </rPr>
      <t xml:space="preserve"> you are claiming for.</t>
    </r>
  </si>
  <si>
    <r>
      <t xml:space="preserve">Select the </t>
    </r>
    <r>
      <rPr>
        <b/>
        <sz val="11"/>
        <color theme="1"/>
        <rFont val="Calibri"/>
        <family val="2"/>
        <scheme val="minor"/>
      </rPr>
      <t>Holiday Pay Basis</t>
    </r>
    <r>
      <rPr>
        <sz val="11"/>
        <color theme="1"/>
        <rFont val="Calibri"/>
        <family val="2"/>
        <scheme val="minor"/>
      </rPr>
      <t>, as agreed with your hiring manager.</t>
    </r>
  </si>
  <si>
    <r>
      <t xml:space="preserve">Tell us the number of </t>
    </r>
    <r>
      <rPr>
        <b/>
        <sz val="11"/>
        <color theme="1"/>
        <rFont val="Calibri"/>
        <family val="2"/>
        <scheme val="minor"/>
      </rPr>
      <t>Sessions</t>
    </r>
    <r>
      <rPr>
        <sz val="11"/>
        <color theme="1"/>
        <rFont val="Calibri"/>
        <family val="2"/>
        <scheme val="minor"/>
      </rPr>
      <t xml:space="preserve"> you have worked in each week by entering this figure in the appropriate boxes</t>
    </r>
  </si>
  <si>
    <r>
      <t xml:space="preserve">Tell us the </t>
    </r>
    <r>
      <rPr>
        <b/>
        <sz val="11"/>
        <color theme="1"/>
        <rFont val="Calibri"/>
        <family val="2"/>
        <scheme val="minor"/>
      </rPr>
      <t>Rate per session/item</t>
    </r>
    <r>
      <rPr>
        <sz val="11"/>
        <color theme="1"/>
        <rFont val="Calibri"/>
        <family val="2"/>
        <scheme val="minor"/>
      </rPr>
      <t xml:space="preserve"> by entering this figure in the appropriate boxes</t>
    </r>
  </si>
  <si>
    <r>
      <t xml:space="preserve">Tell us the total number of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in each week by entering numbers in the appropriate boxes.</t>
    </r>
  </si>
  <si>
    <r>
      <rPr>
        <b/>
        <sz val="11"/>
        <color theme="1"/>
        <rFont val="Calibri"/>
        <family val="2"/>
        <scheme val="minor"/>
      </rPr>
      <t>Note:</t>
    </r>
    <r>
      <rPr>
        <sz val="11"/>
        <color theme="1"/>
        <rFont val="Calibri"/>
        <family val="2"/>
        <scheme val="minor"/>
      </rPr>
      <t xml:space="preserve"> If you work on a Tier 2, Tier 4,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</si>
  <si>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Enter any supporting comments in the box on the right-hand side of the timesheet. For instance, your hiring manager may have asked you to provide certain additional details to assist with authorisation of your claim.</t>
  </si>
  <si>
    <r>
      <t xml:space="preserve">When complete, </t>
    </r>
    <r>
      <rPr>
        <b/>
        <sz val="11"/>
        <color theme="1"/>
        <rFont val="Calibri"/>
        <family val="2"/>
        <scheme val="minor"/>
      </rPr>
      <t>check your timesheet for accuracy</t>
    </r>
    <r>
      <rPr>
        <sz val="11"/>
        <color theme="1"/>
        <rFont val="Calibri"/>
        <family val="2"/>
        <scheme val="minor"/>
      </rPr>
      <t>. You may wish to note down the value of each week's claim and the holiday pay you expect to receive.</t>
    </r>
  </si>
  <si>
    <r>
      <t xml:space="preserve">Save your timesheet as </t>
    </r>
    <r>
      <rPr>
        <b/>
        <sz val="11"/>
        <color theme="1"/>
        <rFont val="Calibri"/>
        <family val="2"/>
        <scheme val="minor"/>
      </rPr>
      <t>[Pay Ref No] - [Surname] - [Claim Period].xlsm</t>
    </r>
    <r>
      <rPr>
        <sz val="11"/>
        <color theme="1"/>
        <rFont val="Calibri"/>
        <family val="2"/>
        <scheme val="minor"/>
      </rPr>
      <t xml:space="preserve">. If you submit more than one timesheet for the same claim period, please number your claims accordingly (e.g. </t>
    </r>
    <r>
      <rPr>
        <b/>
        <sz val="11"/>
        <color theme="1"/>
        <rFont val="Calibri"/>
        <family val="2"/>
        <scheme val="minor"/>
      </rPr>
      <t>1234567 - Smith - Dec18 - 1.xlsx</t>
    </r>
    <r>
      <rPr>
        <sz val="11"/>
        <color theme="1"/>
        <rFont val="Calibri"/>
        <family val="2"/>
        <scheme val="minor"/>
      </rPr>
      <t xml:space="preserve"> and </t>
    </r>
    <r>
      <rPr>
        <b/>
        <sz val="11"/>
        <color theme="1"/>
        <rFont val="Calibri"/>
        <family val="2"/>
        <scheme val="minor"/>
      </rPr>
      <t>1234567 - Smith - Dec18 - 2.xlsx</t>
    </r>
    <r>
      <rPr>
        <sz val="11"/>
        <color theme="1"/>
        <rFont val="Calibri"/>
        <family val="2"/>
        <scheme val="minor"/>
      </rPr>
      <t>)</t>
    </r>
  </si>
  <si>
    <t>Email your completed timesheet as an attachment to your hiring manager.</t>
  </si>
  <si>
    <t>Expenses Claim</t>
  </si>
  <si>
    <r>
      <t>If your timesheet is accompanied by an expenses claim, please also complete the Uni</t>
    </r>
    <r>
      <rPr>
        <i/>
        <sz val="11"/>
        <color theme="1"/>
        <rFont val="Calibri"/>
        <family val="2"/>
        <scheme val="minor"/>
      </rPr>
      <t>Workforce</t>
    </r>
    <r>
      <rPr>
        <sz val="11"/>
        <color theme="1"/>
        <rFont val="Calibri"/>
        <family val="2"/>
        <scheme val="minor"/>
      </rPr>
      <t xml:space="preserve"> Expenses Claim:</t>
    </r>
  </si>
  <si>
    <r>
      <t>Expenses claims must be accompanied by a valid Uni</t>
    </r>
    <r>
      <rPr>
        <i/>
        <sz val="11"/>
        <color theme="1"/>
        <rFont val="Calibri"/>
        <family val="2"/>
        <scheme val="minor"/>
      </rPr>
      <t>Workforce</t>
    </r>
    <r>
      <rPr>
        <sz val="11"/>
        <color theme="1"/>
        <rFont val="Calibri"/>
        <family val="2"/>
        <scheme val="minor"/>
      </rPr>
      <t xml:space="preserve"> pay claim, and expenses can only be claimed in relation to the work in the accompanying pay claim.</t>
    </r>
  </si>
  <si>
    <r>
      <t xml:space="preserve">Your </t>
    </r>
    <r>
      <rPr>
        <b/>
        <sz val="11"/>
        <color theme="1"/>
        <rFont val="Calibri"/>
        <family val="2"/>
        <scheme val="minor"/>
      </rPr>
      <t>Forname(s), Surname, Claim Period, Pay Reference Number, Faculty and Division</t>
    </r>
    <r>
      <rPr>
        <sz val="11"/>
        <color theme="1"/>
        <rFont val="Calibri"/>
        <family val="2"/>
        <scheme val="minor"/>
      </rPr>
      <t xml:space="preserve"> are pre-populated in the UniW</t>
    </r>
    <r>
      <rPr>
        <i/>
        <sz val="11"/>
        <color theme="1"/>
        <rFont val="Calibri"/>
        <family val="2"/>
        <scheme val="minor"/>
      </rPr>
      <t>orkforce</t>
    </r>
    <r>
      <rPr>
        <sz val="11"/>
        <color theme="1"/>
        <rFont val="Calibri"/>
        <family val="2"/>
        <scheme val="minor"/>
      </rPr>
      <t xml:space="preserve"> Expenses Claim using the details you entered on the accompanying Uni</t>
    </r>
    <r>
      <rPr>
        <i/>
        <sz val="11"/>
        <color theme="1"/>
        <rFont val="Calibri"/>
        <family val="2"/>
        <scheme val="minor"/>
      </rPr>
      <t>Workforce</t>
    </r>
    <r>
      <rPr>
        <sz val="11"/>
        <color theme="1"/>
        <rFont val="Calibri"/>
        <family val="2"/>
        <scheme val="minor"/>
      </rPr>
      <t xml:space="preserve"> pay claim.</t>
    </r>
  </si>
  <si>
    <r>
      <t xml:space="preserve">For each expense, enter the </t>
    </r>
    <r>
      <rPr>
        <b/>
        <sz val="11"/>
        <color theme="1"/>
        <rFont val="Calibri"/>
        <family val="2"/>
        <scheme val="minor"/>
      </rPr>
      <t>Date</t>
    </r>
    <r>
      <rPr>
        <sz val="11"/>
        <color theme="1"/>
        <rFont val="Calibri"/>
        <family val="2"/>
        <scheme val="minor"/>
      </rPr>
      <t xml:space="preserve"> you incurred the expense, the </t>
    </r>
    <r>
      <rPr>
        <b/>
        <sz val="11"/>
        <color theme="1"/>
        <rFont val="Calibri"/>
        <family val="2"/>
        <scheme val="minor"/>
      </rPr>
      <t>Category</t>
    </r>
    <r>
      <rPr>
        <sz val="11"/>
        <color theme="1"/>
        <rFont val="Calibri"/>
        <family val="2"/>
        <scheme val="minor"/>
      </rPr>
      <t xml:space="preserve"> and </t>
    </r>
    <r>
      <rPr>
        <b/>
        <sz val="11"/>
        <color theme="1"/>
        <rFont val="Calibri"/>
        <family val="2"/>
        <scheme val="minor"/>
      </rPr>
      <t>Type of Expense</t>
    </r>
    <r>
      <rPr>
        <sz val="11"/>
        <color theme="1"/>
        <rFont val="Calibri"/>
        <family val="2"/>
        <scheme val="minor"/>
      </rPr>
      <t xml:space="preserve"> and </t>
    </r>
    <r>
      <rPr>
        <u/>
        <sz val="11"/>
        <color theme="1"/>
        <rFont val="Calibri"/>
        <family val="2"/>
        <scheme val="minor"/>
      </rPr>
      <t>either</t>
    </r>
    <r>
      <rPr>
        <sz val="11"/>
        <color theme="1"/>
        <rFont val="Calibri"/>
        <family val="2"/>
        <scheme val="minor"/>
      </rPr>
      <t xml:space="preserve"> your </t>
    </r>
    <r>
      <rPr>
        <b/>
        <sz val="11"/>
        <color theme="1"/>
        <rFont val="Calibri"/>
        <family val="2"/>
        <scheme val="minor"/>
      </rPr>
      <t>Claim Value</t>
    </r>
    <r>
      <rPr>
        <sz val="11"/>
        <color theme="1"/>
        <rFont val="Calibri"/>
        <family val="2"/>
        <scheme val="minor"/>
      </rPr>
      <t xml:space="preserve"> or your </t>
    </r>
    <r>
      <rPr>
        <b/>
        <sz val="11"/>
        <color theme="1"/>
        <rFont val="Calibri"/>
        <family val="2"/>
        <scheme val="minor"/>
      </rPr>
      <t>Mileage</t>
    </r>
    <r>
      <rPr>
        <sz val="11"/>
        <color theme="1"/>
        <rFont val="Calibri"/>
        <family val="2"/>
        <scheme val="minor"/>
      </rPr>
      <t>.</t>
    </r>
  </si>
  <si>
    <t>All expense claims must be accompanied by scanned copies of original receipts, which you should submit to your hiring manager along with your claim.</t>
  </si>
  <si>
    <t>Hiring Manager</t>
  </si>
  <si>
    <t>Check timesheet for accuracy. In particular, check that:</t>
  </si>
  <si>
    <r>
      <t>The claim period is correct. (</t>
    </r>
    <r>
      <rPr>
        <b/>
        <sz val="11"/>
        <color theme="1"/>
        <rFont val="Calibri"/>
        <family val="2"/>
        <scheme val="minor"/>
      </rPr>
      <t>Hint:</t>
    </r>
    <r>
      <rPr>
        <sz val="11"/>
        <color theme="1"/>
        <rFont val="Calibri"/>
        <family val="2"/>
        <scheme val="minor"/>
      </rPr>
      <t xml:space="preserve"> To assist you, public holidays and closure days are highlighted in purple).</t>
    </r>
  </si>
  <si>
    <t>The Faculty and Department have been entered correctly.</t>
  </si>
  <si>
    <t>The Type of work, number of sessions and rate per session has been entered correctly.</t>
  </si>
  <si>
    <t>The worker has correctly indicated their visa status, as shown on their Casual Worker Permit.</t>
  </si>
  <si>
    <r>
      <t>If the worker is on a Tier 2, Tier 4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</si>
  <si>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r>
      <t xml:space="preserve">Complete </t>
    </r>
    <r>
      <rPr>
        <b/>
        <sz val="11"/>
        <color theme="1"/>
        <rFont val="Calibri"/>
        <family val="2"/>
        <scheme val="minor"/>
      </rPr>
      <t>Part B</t>
    </r>
    <r>
      <rPr>
        <sz val="11"/>
        <color theme="1"/>
        <rFont val="Calibri"/>
        <family val="2"/>
        <scheme val="minor"/>
      </rPr>
      <t xml:space="preserve"> of the timesheet, entering appropriate Subproject code(s) for the claim to be charged to, and the Job ID (OSRF) number from the relevant online Casual Worker Request.</t>
    </r>
  </si>
  <si>
    <r>
      <t xml:space="preserve">If the timesheet is accompanied by an </t>
    </r>
    <r>
      <rPr>
        <b/>
        <sz val="11"/>
        <color theme="1"/>
        <rFont val="Calibri"/>
        <family val="2"/>
        <scheme val="minor"/>
      </rPr>
      <t>Expenses Claim</t>
    </r>
    <r>
      <rPr>
        <sz val="11"/>
        <color theme="1"/>
        <rFont val="Calibri"/>
        <family val="2"/>
        <scheme val="minor"/>
      </rPr>
      <t>, check the claim for accuracy and check that the original receipts supplied by the worker support their claim. Once you have confirmed the validity of the Expenses Claim, you do not need to forward the supporting receipts to Uni</t>
    </r>
    <r>
      <rPr>
        <i/>
        <sz val="11"/>
        <color theme="1"/>
        <rFont val="Calibri"/>
        <family val="2"/>
        <scheme val="minor"/>
      </rPr>
      <t>Workforce</t>
    </r>
    <r>
      <rPr>
        <sz val="11"/>
        <color theme="1"/>
        <rFont val="Calibri"/>
        <family val="2"/>
        <scheme val="minor"/>
      </rPr>
      <t xml:space="preserve"> or payroll.</t>
    </r>
  </si>
  <si>
    <t>Save the completed timesheet.</t>
  </si>
  <si>
    <r>
      <t xml:space="preserve">All faculty timesheets must be forwarded to Faculty Finance who will then forward the authorised claim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</si>
  <si>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v7.2</t>
  </si>
  <si>
    <r>
      <rPr>
        <b/>
        <sz val="10"/>
        <color theme="1"/>
        <rFont val="Calibri"/>
        <family val="2"/>
        <scheme val="minor"/>
      </rPr>
      <t>Part A:</t>
    </r>
    <r>
      <rPr>
        <sz val="10"/>
        <color theme="1"/>
        <rFont val="Calibri"/>
        <family val="2"/>
        <scheme val="minor"/>
      </rPr>
      <t xml:space="preserve"> Casual worker input:</t>
    </r>
  </si>
  <si>
    <t>WARNINGS</t>
  </si>
  <si>
    <t>Forename(s):</t>
  </si>
  <si>
    <t>Please enter</t>
  </si>
  <si>
    <t>Surname:</t>
  </si>
  <si>
    <t>Date of birth:</t>
  </si>
  <si>
    <t>Pay reference number:</t>
  </si>
  <si>
    <t>Claim period:</t>
  </si>
  <si>
    <t>Please select claim period</t>
  </si>
  <si>
    <t>Do you hold a Tier 2, 4 or 5 visa?</t>
  </si>
  <si>
    <t>Please select</t>
  </si>
  <si>
    <t>Faculty:</t>
  </si>
  <si>
    <t>Please select faculty</t>
  </si>
  <si>
    <t>School/Dept:</t>
  </si>
  <si>
    <t>Select faculty first</t>
  </si>
  <si>
    <t>Type of work:</t>
  </si>
  <si>
    <t>Please select type of work</t>
  </si>
  <si>
    <t>Holiday Pay Basis:</t>
  </si>
  <si>
    <t>Holiday pay included in pay rate (default)</t>
  </si>
  <si>
    <t>Placeholder</t>
  </si>
  <si>
    <t>SUPPORTING COMMENTS</t>
  </si>
  <si>
    <t>Number of sessions/items:</t>
  </si>
  <si>
    <t>Rate per session/item:</t>
  </si>
  <si>
    <t>Total hours worked:</t>
  </si>
  <si>
    <t>h</t>
  </si>
  <si>
    <t>m</t>
  </si>
  <si>
    <t>Use the space below to add any supporting comments to your claim (such as module code, description of work, project name, name of student supervised etc.).</t>
  </si>
  <si>
    <t>Effective hourly rate:</t>
  </si>
  <si>
    <t>Declaration of other work:</t>
  </si>
  <si>
    <t>Effective value of claim:</t>
  </si>
  <si>
    <t>SUBMISSION, AUTHORISATION and PAYMENT</t>
  </si>
  <si>
    <r>
      <t xml:space="preserve">Step 1: </t>
    </r>
    <r>
      <rPr>
        <sz val="10"/>
        <rFont val="Calibri"/>
        <family val="2"/>
        <scheme val="minor"/>
      </rPr>
      <t>Casual worker completes Part A of form. When complete, saves form as:</t>
    </r>
  </si>
  <si>
    <r>
      <rPr>
        <b/>
        <sz val="10"/>
        <color theme="1"/>
        <rFont val="Calibri"/>
        <family val="2"/>
        <scheme val="minor"/>
      </rPr>
      <t>Part A:</t>
    </r>
    <r>
      <rPr>
        <sz val="10"/>
        <color theme="1"/>
        <rFont val="Calibri"/>
        <family val="2"/>
        <scheme val="minor"/>
      </rPr>
      <t xml:space="preserve"> Casual worker input (continued):</t>
    </r>
  </si>
  <si>
    <r>
      <rPr>
        <b/>
        <sz val="10"/>
        <color theme="1"/>
        <rFont val="Calibri"/>
        <family val="2"/>
        <scheme val="minor"/>
      </rPr>
      <t>Part C:</t>
    </r>
    <r>
      <rPr>
        <sz val="10"/>
        <color theme="1"/>
        <rFont val="Calibri"/>
        <family val="2"/>
        <scheme val="minor"/>
      </rPr>
      <t xml:space="preserve"> Payroll reference only:</t>
    </r>
  </si>
  <si>
    <t>Name of hiring manager:</t>
  </si>
  <si>
    <t>Pay El.</t>
  </si>
  <si>
    <t>Rate</t>
  </si>
  <si>
    <t>SPC 1</t>
  </si>
  <si>
    <t>SPC 2</t>
  </si>
  <si>
    <t>SPC 3</t>
  </si>
  <si>
    <t>Totals</t>
  </si>
  <si>
    <t>Claim?:</t>
  </si>
  <si>
    <t>Are you also making an expenses claim?</t>
  </si>
  <si>
    <t>No</t>
  </si>
  <si>
    <t>n/a</t>
  </si>
  <si>
    <r>
      <rPr>
        <b/>
        <sz val="10"/>
        <color theme="1"/>
        <rFont val="Calibri"/>
        <family val="2"/>
        <scheme val="minor"/>
      </rPr>
      <t>Step 2:</t>
    </r>
    <r>
      <rPr>
        <sz val="10"/>
        <color theme="1"/>
        <rFont val="Calibri"/>
        <family val="2"/>
        <scheme val="minor"/>
      </rPr>
      <t xml:space="preserve"> Casual worker emails form to hiring manager.
</t>
    </r>
    <r>
      <rPr>
        <b/>
        <sz val="10"/>
        <color theme="1"/>
        <rFont val="Calibri"/>
        <family val="2"/>
        <scheme val="minor"/>
      </rPr>
      <t>Step 3:</t>
    </r>
    <r>
      <rPr>
        <sz val="10"/>
        <color theme="1"/>
        <rFont val="Calibri"/>
        <family val="2"/>
        <scheme val="minor"/>
      </rPr>
      <t xml:space="preserve"> Hiring manager checks claim for compliance and enters Subproject code(s) in </t>
    </r>
    <r>
      <rPr>
        <b/>
        <sz val="10"/>
        <color theme="1"/>
        <rFont val="Calibri"/>
        <family val="2"/>
        <scheme val="minor"/>
      </rPr>
      <t>Part B</t>
    </r>
    <r>
      <rPr>
        <sz val="10"/>
        <color theme="1"/>
        <rFont val="Calibri"/>
        <family val="2"/>
        <scheme val="minor"/>
      </rPr>
      <t xml:space="preserve"> of form.
</t>
    </r>
    <r>
      <rPr>
        <b/>
        <sz val="10"/>
        <color theme="1"/>
        <rFont val="Calibri"/>
        <family val="2"/>
        <scheme val="minor"/>
      </rPr>
      <t>Step 4:</t>
    </r>
    <r>
      <rPr>
        <sz val="10"/>
        <color theme="1"/>
        <rFont val="Calibri"/>
        <family val="2"/>
        <scheme val="minor"/>
      </rPr>
      <t xml:space="preserve"> If OK hiring manager/budget holder authorises claim and sends to Faculty/Department, as outlined in individual Faculty/Department instructions
</t>
    </r>
    <r>
      <rPr>
        <b/>
        <sz val="10"/>
        <color theme="1"/>
        <rFont val="Calibri"/>
        <family val="2"/>
        <scheme val="minor"/>
      </rPr>
      <t xml:space="preserve">Step 5: </t>
    </r>
    <r>
      <rPr>
        <sz val="10"/>
        <color theme="1"/>
        <rFont val="Calibri"/>
        <family val="2"/>
        <scheme val="minor"/>
      </rPr>
      <t xml:space="preserve">Valid claims paid in next available pay cycle.
&gt;&gt;&gt; </t>
    </r>
    <r>
      <rPr>
        <b/>
        <i/>
        <u/>
        <sz val="10"/>
        <color theme="1"/>
        <rFont val="Calibri"/>
        <family val="2"/>
        <scheme val="minor"/>
      </rPr>
      <t>For full instuctions, please see the 'Instuctions' tab</t>
    </r>
  </si>
  <si>
    <r>
      <rPr>
        <b/>
        <i/>
        <sz val="10"/>
        <color theme="1"/>
        <rFont val="Calibri"/>
        <family val="2"/>
        <scheme val="minor"/>
      </rPr>
      <t>Taxable</t>
    </r>
    <r>
      <rPr>
        <i/>
        <sz val="10"/>
        <color theme="1"/>
        <rFont val="Calibri"/>
        <family val="2"/>
        <scheme val="minor"/>
      </rPr>
      <t xml:space="preserve"> (see expenses claim tab):</t>
    </r>
  </si>
  <si>
    <r>
      <rPr>
        <b/>
        <i/>
        <sz val="10"/>
        <color theme="1"/>
        <rFont val="Calibri"/>
        <family val="2"/>
        <scheme val="minor"/>
      </rPr>
      <t>Non-taxable</t>
    </r>
    <r>
      <rPr>
        <i/>
        <sz val="10"/>
        <color theme="1"/>
        <rFont val="Calibri"/>
        <family val="2"/>
        <scheme val="minor"/>
      </rPr>
      <t xml:space="preserve"> (see expenses claim tab):</t>
    </r>
  </si>
  <si>
    <r>
      <rPr>
        <b/>
        <sz val="10"/>
        <color theme="1"/>
        <rFont val="Calibri"/>
        <family val="2"/>
        <scheme val="minor"/>
      </rPr>
      <t>Part B:</t>
    </r>
    <r>
      <rPr>
        <sz val="10"/>
        <color theme="1"/>
        <rFont val="Calibri"/>
        <family val="2"/>
        <scheme val="minor"/>
      </rPr>
      <t xml:space="preserve"> Hiring manager input:</t>
    </r>
  </si>
  <si>
    <t>+ Holiday Pay</t>
  </si>
  <si>
    <t>Subproject code 1:</t>
  </si>
  <si>
    <t>Total Value of Claim:</t>
  </si>
  <si>
    <t>Subproject code 2:</t>
  </si>
  <si>
    <t>Subproject code 3:</t>
  </si>
  <si>
    <t>Expected post number:</t>
  </si>
  <si>
    <t>Job ID number:</t>
  </si>
  <si>
    <r>
      <rPr>
        <sz val="10"/>
        <rFont val="Calibri"/>
        <family val="2"/>
        <scheme val="minor"/>
      </rPr>
      <t xml:space="preserve">You must register with </t>
    </r>
    <r>
      <rPr>
        <b/>
        <sz val="18"/>
        <color rgb="FF005C84"/>
        <rFont val="Calibri"/>
        <family val="2"/>
        <scheme val="minor"/>
      </rPr>
      <t>Uni</t>
    </r>
    <r>
      <rPr>
        <b/>
        <i/>
        <sz val="18"/>
        <color rgb="FF00B0F0"/>
        <rFont val="Calibri"/>
        <family val="2"/>
        <scheme val="minor"/>
      </rPr>
      <t>Workforce</t>
    </r>
    <r>
      <rPr>
        <sz val="10"/>
        <rFont val="Calibri"/>
        <family val="2"/>
        <scheme val="minor"/>
      </rPr>
      <t xml:space="preserve"> and obtain a</t>
    </r>
    <r>
      <rPr>
        <b/>
        <sz val="14"/>
        <rFont val="Calibri"/>
        <family val="2"/>
        <scheme val="minor"/>
      </rPr>
      <t xml:space="preserve"> </t>
    </r>
    <r>
      <rPr>
        <b/>
        <sz val="18"/>
        <color rgb="FF005C84"/>
        <rFont val="Calibri"/>
        <family val="2"/>
        <scheme val="minor"/>
      </rPr>
      <t>Casual Worker Permit</t>
    </r>
    <r>
      <rPr>
        <b/>
        <sz val="14"/>
        <color rgb="FF005C84"/>
        <rFont val="Calibri"/>
        <family val="2"/>
        <scheme val="minor"/>
      </rPr>
      <t xml:space="preserve"> </t>
    </r>
    <r>
      <rPr>
        <sz val="10"/>
        <rFont val="Calibri"/>
        <family val="2"/>
        <scheme val="minor"/>
      </rPr>
      <t xml:space="preserve">before you do any work. </t>
    </r>
    <r>
      <rPr>
        <b/>
        <sz val="18"/>
        <color rgb="FFC00000"/>
        <rFont val="Calibri"/>
        <family val="2"/>
        <scheme val="minor"/>
      </rPr>
      <t>No Permit, No Work, No Pay.</t>
    </r>
  </si>
  <si>
    <r>
      <t>Uni</t>
    </r>
    <r>
      <rPr>
        <i/>
        <sz val="10"/>
        <rFont val="Calibri"/>
        <family val="2"/>
        <scheme val="minor"/>
      </rPr>
      <t>Workforce</t>
    </r>
    <r>
      <rPr>
        <sz val="10"/>
        <rFont val="Calibri"/>
        <family val="2"/>
        <scheme val="minor"/>
      </rPr>
      <t xml:space="preserve"> fee claim version 2.8.2 Valid for claims up to and including 26 April 2020. This version may not be used after this date.</t>
    </r>
  </si>
  <si>
    <t>Holiday pay due in addition to pay rate</t>
  </si>
  <si>
    <t>Do you hold a Student, Skilled Worker or 5 visa?</t>
  </si>
  <si>
    <t>Pay Rate:</t>
  </si>
  <si>
    <t>Other rate (enter to right)</t>
  </si>
  <si>
    <t>/hour</t>
  </si>
  <si>
    <t>Type of work (2):</t>
  </si>
  <si>
    <t>Pay Rate (2):</t>
  </si>
  <si>
    <t>Select type of work first</t>
  </si>
  <si>
    <t>Type of work (3):</t>
  </si>
  <si>
    <t>Pay Rate (3):</t>
  </si>
  <si>
    <t>Week commencing</t>
  </si>
  <si>
    <t>Monday</t>
  </si>
  <si>
    <t>Tuesday</t>
  </si>
  <si>
    <t>Wednesday</t>
  </si>
  <si>
    <t>Thursday</t>
  </si>
  <si>
    <t>Friday</t>
  </si>
  <si>
    <t>Saturday</t>
  </si>
  <si>
    <t>Sunday</t>
  </si>
  <si>
    <t>SUB-TOTALS</t>
  </si>
  <si>
    <t>Date</t>
  </si>
  <si>
    <t>Use the space below to add any supporting comments to your claim (such as module code or type of work).</t>
  </si>
  <si>
    <t>- Calculation steps (1)</t>
  </si>
  <si>
    <t>- Hours decimal (1)</t>
  </si>
  <si>
    <t>- Hours worked</t>
  </si>
  <si>
    <t>- Pay rate</t>
  </si>
  <si>
    <t>-- Calculation steps (2)</t>
  </si>
  <si>
    <t>-- Hours decimal (2)</t>
  </si>
  <si>
    <t>-- Hours worked (2)</t>
  </si>
  <si>
    <t>-- Pay rate (2)</t>
  </si>
  <si>
    <t>--- Calculation steps (3)</t>
  </si>
  <si>
    <t>--- Hours decimal (3)</t>
  </si>
  <si>
    <t>--- Hours worked (3)</t>
  </si>
  <si>
    <t>--- Pay rate (3)</t>
  </si>
  <si>
    <t>Sub-totals</t>
  </si>
  <si>
    <t>- Declaration decimal</t>
  </si>
  <si>
    <t>Declaration of other work</t>
  </si>
  <si>
    <t>-- Paly rate (2)</t>
  </si>
  <si>
    <r>
      <rPr>
        <b/>
        <sz val="10"/>
        <color theme="1"/>
        <rFont val="Calibri"/>
        <family val="2"/>
        <scheme val="minor"/>
      </rPr>
      <t xml:space="preserve">Step 1: </t>
    </r>
    <r>
      <rPr>
        <sz val="10"/>
        <color theme="1"/>
        <rFont val="Calibri"/>
        <family val="2"/>
        <scheme val="minor"/>
      </rPr>
      <t xml:space="preserve">Casual worker completes </t>
    </r>
    <r>
      <rPr>
        <b/>
        <sz val="10"/>
        <color theme="1"/>
        <rFont val="Calibri"/>
        <family val="2"/>
        <scheme val="minor"/>
      </rPr>
      <t xml:space="preserve">Part A </t>
    </r>
    <r>
      <rPr>
        <sz val="10"/>
        <color theme="1"/>
        <rFont val="Calibri"/>
        <family val="2"/>
        <scheme val="minor"/>
      </rPr>
      <t>of form. When complete, saves form as:</t>
    </r>
  </si>
  <si>
    <r>
      <rPr>
        <b/>
        <sz val="8.5"/>
        <color theme="1"/>
        <rFont val="Calibri"/>
        <family val="2"/>
        <scheme val="minor"/>
      </rPr>
      <t>Step 2:</t>
    </r>
    <r>
      <rPr>
        <sz val="8.5"/>
        <color theme="1"/>
        <rFont val="Calibri"/>
        <family val="2"/>
        <scheme val="minor"/>
      </rPr>
      <t xml:space="preserve"> Casual worker emails form to hiring manager.
</t>
    </r>
    <r>
      <rPr>
        <b/>
        <sz val="8.5"/>
        <color theme="1"/>
        <rFont val="Calibri"/>
        <family val="2"/>
        <scheme val="minor"/>
      </rPr>
      <t>Step 3:</t>
    </r>
    <r>
      <rPr>
        <sz val="8.5"/>
        <color theme="1"/>
        <rFont val="Calibri"/>
        <family val="2"/>
        <scheme val="minor"/>
      </rPr>
      <t xml:space="preserve"> Hiring manager checks claim for compliance and enters Subproject code(s) in </t>
    </r>
    <r>
      <rPr>
        <b/>
        <sz val="8.5"/>
        <color theme="1"/>
        <rFont val="Calibri"/>
        <family val="2"/>
        <scheme val="minor"/>
      </rPr>
      <t>Part B</t>
    </r>
    <r>
      <rPr>
        <sz val="8.5"/>
        <color theme="1"/>
        <rFont val="Calibri"/>
        <family val="2"/>
        <scheme val="minor"/>
      </rPr>
      <t xml:space="preserve"> of form.
</t>
    </r>
    <r>
      <rPr>
        <b/>
        <sz val="8.5"/>
        <color theme="1"/>
        <rFont val="Calibri"/>
        <family val="2"/>
        <scheme val="minor"/>
      </rPr>
      <t>Step 4:</t>
    </r>
    <r>
      <rPr>
        <sz val="8.5"/>
        <color theme="1"/>
        <rFont val="Calibri"/>
        <family val="2"/>
        <scheme val="minor"/>
      </rPr>
      <t xml:space="preserve"> If OK hiring manager/budget holder authorises claim and sends to Faculty/Department, as outlined in individual Faculty/Department instructions
</t>
    </r>
    <r>
      <rPr>
        <b/>
        <sz val="8.5"/>
        <color theme="1"/>
        <rFont val="Calibri"/>
        <family val="2"/>
        <scheme val="minor"/>
      </rPr>
      <t xml:space="preserve">Step 5: </t>
    </r>
    <r>
      <rPr>
        <sz val="8.5"/>
        <color theme="1"/>
        <rFont val="Calibri"/>
        <family val="2"/>
        <scheme val="minor"/>
      </rPr>
      <t xml:space="preserve">Valid claims paid in next available pay cycle.
&gt;&gt;&gt; </t>
    </r>
    <r>
      <rPr>
        <b/>
        <i/>
        <u/>
        <sz val="8.5"/>
        <color theme="1"/>
        <rFont val="Calibri"/>
        <family val="2"/>
        <scheme val="minor"/>
      </rPr>
      <t>For full instructions, please see the 'Instructions' tab</t>
    </r>
  </si>
  <si>
    <r>
      <t>+ Expns</t>
    </r>
    <r>
      <rPr>
        <sz val="8"/>
        <rFont val="Calibri"/>
        <family val="2"/>
        <scheme val="minor"/>
      </rPr>
      <t xml:space="preserve"> (Taxable)</t>
    </r>
  </si>
  <si>
    <r>
      <t>+ Expns</t>
    </r>
    <r>
      <rPr>
        <sz val="8"/>
        <rFont val="Calibri"/>
        <family val="2"/>
        <scheme val="minor"/>
      </rPr>
      <t xml:space="preserve"> (Non-taxable)</t>
    </r>
  </si>
  <si>
    <t>Job ID (OSRF) number:</t>
  </si>
  <si>
    <r>
      <t>Uni</t>
    </r>
    <r>
      <rPr>
        <i/>
        <sz val="10"/>
        <rFont val="Calibri"/>
        <family val="2"/>
        <scheme val="minor"/>
      </rPr>
      <t>Workforce</t>
    </r>
    <r>
      <rPr>
        <sz val="10"/>
        <rFont val="Calibri"/>
        <family val="2"/>
        <scheme val="minor"/>
      </rPr>
      <t xml:space="preserve"> claim form version 11.0 Valid for claims between 29 March 2021 and 27 March 2022 only. This version may not be used after this date.</t>
    </r>
  </si>
  <si>
    <t>Week</t>
  </si>
  <si>
    <t>Claim day</t>
  </si>
  <si>
    <t>Hours dec</t>
  </si>
  <si>
    <t>Ref Only</t>
  </si>
  <si>
    <t>Filter</t>
  </si>
  <si>
    <t>SPC</t>
  </si>
  <si>
    <t>PE</t>
  </si>
  <si>
    <t>Total</t>
  </si>
  <si>
    <t>PE1</t>
  </si>
  <si>
    <t>PE2</t>
  </si>
  <si>
    <t>PE3</t>
  </si>
  <si>
    <t>Pay Elem Start Date</t>
  </si>
  <si>
    <t>Pay Elem  End Date</t>
  </si>
  <si>
    <t>Cost Code</t>
  </si>
  <si>
    <t>Spare</t>
  </si>
  <si>
    <t>expenses</t>
  </si>
  <si>
    <t>&lt;SDATE&gt;</t>
  </si>
  <si>
    <t>&lt;EDATE&gt;</t>
  </si>
  <si>
    <t>&lt;COSTCEN&gt;</t>
  </si>
  <si>
    <t>&lt;4000&gt;</t>
  </si>
  <si>
    <t>&lt;4000R&gt;</t>
  </si>
  <si>
    <t>&lt;4004&gt;</t>
  </si>
  <si>
    <t>&lt;4004R&gt;</t>
  </si>
  <si>
    <t>&lt;4005&gt;</t>
  </si>
  <si>
    <t>&lt;4005R&gt;</t>
  </si>
  <si>
    <t>&lt;4006&gt;</t>
  </si>
  <si>
    <t>&lt;4006R&gt;</t>
  </si>
  <si>
    <t>&lt;4007&gt;</t>
  </si>
  <si>
    <t>&lt;4007R&gt;</t>
  </si>
  <si>
    <t>&lt;4009&gt;</t>
  </si>
  <si>
    <t>&lt;4009R&gt;</t>
  </si>
  <si>
    <t>&lt;4011&gt;</t>
  </si>
  <si>
    <t>&lt;4011R&gt;</t>
  </si>
  <si>
    <t>&lt;4012&gt;</t>
  </si>
  <si>
    <t>&lt;4012R&gt;</t>
  </si>
  <si>
    <t>&lt;4013&gt;</t>
  </si>
  <si>
    <t>&lt;4013R&gt;</t>
  </si>
  <si>
    <t>&lt;4015&gt;</t>
  </si>
  <si>
    <t>&lt;4015R&gt;</t>
  </si>
  <si>
    <t>&lt;4016&gt;</t>
  </si>
  <si>
    <t>&lt;4016R&gt;</t>
  </si>
  <si>
    <t>&lt;4019&gt;</t>
  </si>
  <si>
    <t>&lt;4019R&gt;</t>
  </si>
  <si>
    <t>&lt;4040&gt;</t>
  </si>
  <si>
    <t>&lt;4040R&gt;</t>
  </si>
  <si>
    <t>&lt;4023&gt;</t>
  </si>
  <si>
    <t>&lt;4023R&gt;</t>
  </si>
  <si>
    <t>&lt;0000&gt;</t>
  </si>
  <si>
    <t>&lt;0000R&gt;</t>
  </si>
  <si>
    <t>&lt;4022&gt;</t>
  </si>
  <si>
    <t>&lt;3062&gt;</t>
  </si>
  <si>
    <t>&lt;3502&gt;</t>
  </si>
  <si>
    <t>Timesheet</t>
  </si>
  <si>
    <t>Fee Claim</t>
  </si>
  <si>
    <t>Forename(s)</t>
  </si>
  <si>
    <t>Surname</t>
  </si>
  <si>
    <t>Claim period</t>
  </si>
  <si>
    <t>Pay reference number</t>
  </si>
  <si>
    <t>Faculty</t>
  </si>
  <si>
    <t>Divison</t>
  </si>
  <si>
    <t>Division:</t>
  </si>
  <si>
    <r>
      <rPr>
        <b/>
        <sz val="10"/>
        <color theme="1"/>
        <rFont val="Calibri"/>
        <family val="2"/>
        <scheme val="minor"/>
      </rPr>
      <t>Part E1:</t>
    </r>
    <r>
      <rPr>
        <sz val="10"/>
        <color theme="1"/>
        <rFont val="Calibri"/>
        <family val="2"/>
        <scheme val="minor"/>
      </rPr>
      <t xml:space="preserve"> Claimant Input:</t>
    </r>
  </si>
  <si>
    <t>Date of expense</t>
  </si>
  <si>
    <t>Category of expense</t>
  </si>
  <si>
    <t>Type of expense</t>
  </si>
  <si>
    <t>Claim value</t>
  </si>
  <si>
    <t>Mileage</t>
  </si>
  <si>
    <t>Mileage value</t>
  </si>
  <si>
    <t>Taxable</t>
  </si>
  <si>
    <t>Non-tax</t>
  </si>
  <si>
    <t>Select type of expense</t>
  </si>
  <si>
    <t>Select category of expense</t>
  </si>
  <si>
    <t>Accommodation</t>
  </si>
  <si>
    <t>Eating and drinking</t>
  </si>
  <si>
    <t>Own vehicle mileage</t>
  </si>
  <si>
    <t>Parking</t>
  </si>
  <si>
    <t>Public transport (air)</t>
  </si>
  <si>
    <t>Public transport (bus)</t>
  </si>
  <si>
    <t>Public transport (rail)</t>
  </si>
  <si>
    <t>Public transport (sea)</t>
  </si>
  <si>
    <t>Public transport (taxi)</t>
  </si>
  <si>
    <t>Public transport (other)</t>
  </si>
  <si>
    <t>Vehicle hire and expenses</t>
  </si>
  <si>
    <t>Other receipted expenses</t>
  </si>
  <si>
    <t>Total taxable</t>
  </si>
  <si>
    <t>Total non-taxable</t>
  </si>
  <si>
    <r>
      <rPr>
        <b/>
        <u/>
        <sz val="10"/>
        <color theme="1"/>
        <rFont val="Calibri"/>
        <family val="2"/>
        <scheme val="minor"/>
      </rPr>
      <t>Notes:</t>
    </r>
    <r>
      <rPr>
        <b/>
        <sz val="10"/>
        <color theme="1"/>
        <rFont val="Calibri"/>
        <family val="2"/>
        <scheme val="minor"/>
      </rPr>
      <t xml:space="preserve">
1. </t>
    </r>
    <r>
      <rPr>
        <sz val="10"/>
        <color theme="1"/>
        <rFont val="Calibri"/>
        <family val="2"/>
        <scheme val="minor"/>
      </rPr>
      <t>Expenses claims may only be made using this form where they accompany a valid Uni</t>
    </r>
    <r>
      <rPr>
        <i/>
        <sz val="10"/>
        <color theme="1"/>
        <rFont val="Calibri"/>
        <family val="2"/>
        <scheme val="minor"/>
      </rPr>
      <t>Workforce</t>
    </r>
    <r>
      <rPr>
        <sz val="10"/>
        <color theme="1"/>
        <rFont val="Calibri"/>
        <family val="2"/>
        <scheme val="minor"/>
      </rPr>
      <t xml:space="preserve"> timesheet or fees claim.
</t>
    </r>
    <r>
      <rPr>
        <b/>
        <sz val="10"/>
        <color theme="1"/>
        <rFont val="Calibri"/>
        <family val="2"/>
        <scheme val="minor"/>
      </rPr>
      <t xml:space="preserve">2. </t>
    </r>
    <r>
      <rPr>
        <sz val="10"/>
        <color theme="1"/>
        <rFont val="Calibri"/>
        <family val="2"/>
        <scheme val="minor"/>
      </rPr>
      <t xml:space="preserve">All claims must be accompanied by original receipts (or scanned copies of original receipts), which should be submitted to your hiring manager along with your claim.
</t>
    </r>
    <r>
      <rPr>
        <b/>
        <sz val="10"/>
        <color theme="1"/>
        <rFont val="Calibri"/>
        <family val="2"/>
        <scheme val="minor"/>
      </rPr>
      <t xml:space="preserve">3. </t>
    </r>
    <r>
      <rPr>
        <sz val="10"/>
        <color theme="1"/>
        <rFont val="Calibri"/>
        <family val="2"/>
        <scheme val="minor"/>
      </rPr>
      <t xml:space="preserve">Mileage is reimbursed at 40p per mile for the first 50 miles of any round trip and at 23p per mile thereafter.
</t>
    </r>
    <r>
      <rPr>
        <b/>
        <sz val="10"/>
        <color theme="1"/>
        <rFont val="Calibri"/>
        <family val="2"/>
        <scheme val="minor"/>
      </rPr>
      <t xml:space="preserve">4. </t>
    </r>
    <r>
      <rPr>
        <sz val="10"/>
        <color theme="1"/>
        <rFont val="Calibri"/>
        <family val="2"/>
        <scheme val="minor"/>
      </rPr>
      <t>Expenses will only be reimbursed in line with the University's Expenses and Benefits Procedures Manual.</t>
    </r>
  </si>
  <si>
    <t>Confirmation of Demonstrator Training</t>
  </si>
  <si>
    <r>
      <t>If your Uni</t>
    </r>
    <r>
      <rPr>
        <i/>
        <sz val="10"/>
        <color theme="1"/>
        <rFont val="Calibri"/>
        <family val="2"/>
        <scheme val="minor"/>
      </rPr>
      <t>Workforce</t>
    </r>
    <r>
      <rPr>
        <sz val="10"/>
        <color theme="1"/>
        <rFont val="Calibri"/>
        <family val="2"/>
        <scheme val="minor"/>
      </rPr>
      <t xml:space="preserve"> claim is for Demonstrating, please provide the following information for Faculty authorisation:</t>
    </r>
  </si>
  <si>
    <t>Student ID:</t>
  </si>
  <si>
    <t xml:space="preserve">Member of staff you worked for: </t>
  </si>
  <si>
    <t>I have attended the Faculty “Orientation to Teaching &amp; Demonstrating (OTD) Step 1 and 2.”</t>
  </si>
  <si>
    <t>Date attended</t>
  </si>
  <si>
    <t>I have attended the “Specific Module Training” by Module Lead</t>
  </si>
  <si>
    <t>I have completed the relevant laboratory/workshop induction (if applicable)</t>
  </si>
  <si>
    <t xml:space="preserve"> Description of Training Received:</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</si>
  <si>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Hourly Timesheet:</t>
    </r>
  </si>
  <si>
    <r>
      <t>Tell us if you are working on a Student</t>
    </r>
    <r>
      <rPr>
        <b/>
        <sz val="11"/>
        <color theme="1"/>
        <rFont val="Calibri"/>
        <family val="2"/>
        <scheme val="minor"/>
      </rPr>
      <t>, Skilled Worker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</si>
  <si>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Student, Skilled Worker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</si>
  <si>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Student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</si>
  <si>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Department</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</si>
  <si>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Pay Rate</t>
    </r>
    <r>
      <rPr>
        <sz val="11"/>
        <color theme="1"/>
        <rFont val="Calibri"/>
        <family val="2"/>
        <scheme val="minor"/>
      </rPr>
      <t xml:space="preserve"> for the work you are claiming for. This will be the rate agreed with your hiring manager or notified by Uni</t>
    </r>
    <r>
      <rPr>
        <i/>
        <sz val="11"/>
        <color theme="1"/>
        <rFont val="Calibri"/>
        <family val="2"/>
        <scheme val="minor"/>
      </rPr>
      <t>Workforce.</t>
    </r>
    <r>
      <rPr>
        <sz val="11"/>
        <color theme="1"/>
        <rFont val="Calibri"/>
        <family val="2"/>
        <scheme val="minor"/>
      </rPr>
      <t xml:space="preserve"> If your agreed rate of pay is not listed as a default option, select 'Other rate' and input your agreed hourly rate. Your hiring manager will check that the correct rate of pay has been used when authorising your timesheet.</t>
    </r>
  </si>
  <si>
    <r>
      <rPr>
        <b/>
        <sz val="11"/>
        <color theme="1"/>
        <rFont val="Calibri"/>
        <family val="2"/>
        <scheme val="minor"/>
      </rPr>
      <t>Note:</t>
    </r>
    <r>
      <rPr>
        <sz val="11"/>
        <color theme="1"/>
        <rFont val="Calibri"/>
        <family val="2"/>
        <scheme val="minor"/>
      </rPr>
      <t xml:space="preserve"> If you have agreed a </t>
    </r>
    <r>
      <rPr>
        <b/>
        <sz val="11"/>
        <color theme="1"/>
        <rFont val="Calibri"/>
        <family val="2"/>
        <scheme val="minor"/>
      </rPr>
      <t>fixed fee</t>
    </r>
    <r>
      <rPr>
        <sz val="11"/>
        <color theme="1"/>
        <rFont val="Calibri"/>
        <family val="2"/>
        <scheme val="minor"/>
      </rPr>
      <t xml:space="preserve"> for a piece of work you will need to show how many hours it took you to complete the work and divide the fixed fee by the number of hours worked to derive the appropriate hourly rate. This may be entered by selecting the </t>
    </r>
    <r>
      <rPr>
        <b/>
        <sz val="11"/>
        <color theme="1"/>
        <rFont val="Calibri"/>
        <family val="2"/>
        <scheme val="minor"/>
      </rPr>
      <t>'Other rate'</t>
    </r>
    <r>
      <rPr>
        <sz val="11"/>
        <color theme="1"/>
        <rFont val="Calibri"/>
        <family val="2"/>
        <scheme val="minor"/>
      </rPr>
      <t xml:space="preserve"> option.</t>
    </r>
  </si>
  <si>
    <r>
      <t xml:space="preserve">Tell us how many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on each day by entering numbers in the appropriate boxes.</t>
    </r>
  </si>
  <si>
    <r>
      <rPr>
        <b/>
        <sz val="11"/>
        <color theme="1"/>
        <rFont val="Calibri"/>
        <family val="2"/>
        <scheme val="minor"/>
      </rPr>
      <t>Note:</t>
    </r>
    <r>
      <rPr>
        <sz val="11"/>
        <color theme="1"/>
        <rFont val="Calibri"/>
        <family val="2"/>
        <scheme val="minor"/>
      </rPr>
      <t xml:space="preserve"> If you work on a Student, Skilled Worker,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</si>
  <si>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The Type of work and Pay rate have been entered correctly.</t>
  </si>
  <si>
    <r>
      <t>If the worker is on a Student, Skilled Worker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</si>
  <si>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t>TIMESHEET SUBMISSION DATES TO PAYROLL 2021/22</t>
  </si>
  <si>
    <t>Please ensure you refer to, and follow, the work periods stated in the table below when completing your timesheet each month.  Timesheets received with incorrect weeks will be returned to you to be amended and could delay the processing of your timesheet and associated pay.</t>
  </si>
  <si>
    <t>Work period</t>
  </si>
  <si>
    <t>Date to be received 
by Hiring Manager</t>
  </si>
  <si>
    <r>
      <t xml:space="preserve">Date to be received 
by </t>
    </r>
    <r>
      <rPr>
        <b/>
        <u/>
        <sz val="11"/>
        <color theme="1"/>
        <rFont val="Calibri"/>
        <family val="2"/>
        <scheme val="minor"/>
      </rPr>
      <t>Faculty</t>
    </r>
    <r>
      <rPr>
        <b/>
        <sz val="11"/>
        <color theme="1"/>
        <rFont val="Calibri"/>
        <family val="2"/>
        <scheme val="minor"/>
      </rPr>
      <t xml:space="preserve"> Finance </t>
    </r>
  </si>
  <si>
    <t>Pay date</t>
  </si>
  <si>
    <r>
      <t>(except Prof Services)</t>
    </r>
    <r>
      <rPr>
        <b/>
        <sz val="11"/>
        <color rgb="FFFF0000"/>
        <rFont val="Calibri"/>
        <family val="2"/>
        <scheme val="minor"/>
      </rPr>
      <t>*</t>
    </r>
  </si>
  <si>
    <t>1 February – 28 February 2021</t>
  </si>
  <si>
    <t>Speak to your individual hiring/line manager for guidance</t>
  </si>
  <si>
    <t>1 March– 28 March 2021</t>
  </si>
  <si>
    <t>29 March– 25 April 2021</t>
  </si>
  <si>
    <t>26 April – 30 May 2021</t>
  </si>
  <si>
    <t>31 May – 27 June 2021</t>
  </si>
  <si>
    <t>28 June– 25 July 2021</t>
  </si>
  <si>
    <t>26 July – 29 August 2021</t>
  </si>
  <si>
    <t>30 August – 26 September 2021</t>
  </si>
  <si>
    <t>27 September – 31 October 2021</t>
  </si>
  <si>
    <t>1 November – 28 November 2021</t>
  </si>
  <si>
    <t>29 November – 26 December 2021</t>
  </si>
  <si>
    <t>27 December 2021 – 30 January 2022</t>
  </si>
  <si>
    <t>31 January – 27 February 2022</t>
  </si>
  <si>
    <t>*  NB Column 3 deadline is the Faculty deadline.  For other areas of work (ie, Professional Services, Student Services, Estates &amp; Facilities) please liaise directly with your hiring manager to know their deadline for receipt of timesheets to ensure the Payroll deadline can be met.</t>
  </si>
  <si>
    <t>Errors / Warnings:</t>
  </si>
  <si>
    <t>Timesheet total:</t>
  </si>
  <si>
    <t>&lt;DEFN&gt;</t>
  </si>
  <si>
    <t>&lt;EMPID&gt;</t>
  </si>
  <si>
    <t>&lt;POSTID&gt;</t>
  </si>
  <si>
    <t>&lt;DATA&gt;</t>
  </si>
  <si>
    <t>Claim Period (enter as text)</t>
  </si>
  <si>
    <t>First Date of Claim Period (enter as date)</t>
  </si>
  <si>
    <t>Last Date of Claim</t>
  </si>
  <si>
    <t>Weeks on Timesheet</t>
  </si>
  <si>
    <t>Period</t>
  </si>
  <si>
    <t>Start Date (Expenses)</t>
  </si>
  <si>
    <t>End Date (Expenses)</t>
  </si>
  <si>
    <t>Week Commencing</t>
  </si>
  <si>
    <t>Type</t>
  </si>
  <si>
    <t>Bank Holidays</t>
  </si>
  <si>
    <t>Term Time</t>
  </si>
  <si>
    <t>28 December 2020 – 31 January 2021</t>
  </si>
  <si>
    <t>Vacation*</t>
  </si>
  <si>
    <t>1 March - 28 March 2021</t>
  </si>
  <si>
    <t>29 March - 25 April 2021</t>
  </si>
  <si>
    <t>26 April - 30 May 2021</t>
  </si>
  <si>
    <t>31 May - 27 June 2021</t>
  </si>
  <si>
    <t>28 June - 25 July 2021</t>
  </si>
  <si>
    <t>26 July - 29 August 2021</t>
  </si>
  <si>
    <t>30 August - 26 September 2021</t>
  </si>
  <si>
    <t>27 September - 31 October 2021</t>
  </si>
  <si>
    <t>1 November - 28 November 2021</t>
  </si>
  <si>
    <t>29 November - 26 December 2021</t>
  </si>
  <si>
    <t>27 December - 30 January 2022</t>
  </si>
  <si>
    <t>31 January - 27 February 2022</t>
  </si>
  <si>
    <t>28 February - 27 March 2022</t>
  </si>
  <si>
    <t>Updated - closed early due to coronavirus</t>
  </si>
  <si>
    <t>update in yellow when we get new dates!</t>
  </si>
  <si>
    <t>&lt;- UPDATE ME WHEN NEW DATES RELEASED</t>
  </si>
  <si>
    <t>Notes</t>
  </si>
  <si>
    <t>Ref</t>
  </si>
  <si>
    <t>B</t>
  </si>
  <si>
    <t>C</t>
  </si>
  <si>
    <t>D</t>
  </si>
  <si>
    <t>E</t>
  </si>
  <si>
    <t>F</t>
  </si>
  <si>
    <t>H</t>
  </si>
  <si>
    <t>I</t>
  </si>
  <si>
    <t>National Minimum Wage (Under 18)</t>
  </si>
  <si>
    <t>National Minimum Wage (18)</t>
  </si>
  <si>
    <t>National Minimum Wage (21)</t>
  </si>
  <si>
    <t>National Living Wage (23)</t>
  </si>
  <si>
    <t>National Living Wage (25)</t>
  </si>
  <si>
    <t>Level 1a (Spine Point 6)</t>
  </si>
  <si>
    <t>&lt;Moved to SP6 from 1st Jun 2020</t>
  </si>
  <si>
    <t>Level 1b (Spine Point 7)</t>
  </si>
  <si>
    <t>&lt;Moved to SP7 from 1st Jun 2020</t>
  </si>
  <si>
    <t>Level 2a (Spine Point 9)</t>
  </si>
  <si>
    <t>&lt;Moved to SP9 from 1st Jun 2020</t>
  </si>
  <si>
    <t>Level 2b (Spine Point 13)</t>
  </si>
  <si>
    <t>Level 3 (Spine Point 20)</t>
  </si>
  <si>
    <t>Level 4 (Spine Point 27)</t>
  </si>
  <si>
    <t>Min. Rate (Spine Point 30)</t>
  </si>
  <si>
    <t>Demonstrator Rate</t>
  </si>
  <si>
    <t>Standard Rate (Interns)</t>
  </si>
  <si>
    <t>&lt;SP3 from 1st Oct 2019, SP6 from 1st August 2020, SP7 from 1st April 2021</t>
  </si>
  <si>
    <t>Standard Rate (NLW)</t>
  </si>
  <si>
    <t>&lt;NLW</t>
  </si>
  <si>
    <t>BLANK FOR FUTURE EXPANSION</t>
  </si>
  <si>
    <t>Invigilator</t>
  </si>
  <si>
    <t>&lt;SP7 from 1st June 2020</t>
  </si>
  <si>
    <t>Senior Invigilator</t>
  </si>
  <si>
    <t>&lt;SP18</t>
  </si>
  <si>
    <t>Ambassador</t>
  </si>
  <si>
    <t>&lt;NMW21</t>
  </si>
  <si>
    <t>Lead Ambassador</t>
  </si>
  <si>
    <t>&lt;SP6</t>
  </si>
  <si>
    <t>Open Days</t>
  </si>
  <si>
    <t>Graduation Days</t>
  </si>
  <si>
    <t>Confirmation and Clearing</t>
  </si>
  <si>
    <t>&lt;SP7</t>
  </si>
  <si>
    <t>Level 2b (Spine Point 14)</t>
  </si>
  <si>
    <t>&lt;SP14</t>
  </si>
  <si>
    <t>Level 5 (Spine Point 35)</t>
  </si>
  <si>
    <t>&lt;SP35</t>
  </si>
  <si>
    <t>Academic Support</t>
  </si>
  <si>
    <t>&lt;SP19</t>
  </si>
  <si>
    <t>Fundraiser</t>
  </si>
  <si>
    <t>&lt;SP3 from 1st April, SP7 from 1st June 2020, SP6 from 1st August 2020</t>
  </si>
  <si>
    <t>Fundraiser Supervisor</t>
  </si>
  <si>
    <t>&lt;SP6, SP10 from 1st June 2020</t>
  </si>
  <si>
    <t>Workshop Leader</t>
  </si>
  <si>
    <t>Minimum Wage</t>
  </si>
  <si>
    <t>Master List</t>
  </si>
  <si>
    <t>Not in use</t>
  </si>
  <si>
    <t>Examiner</t>
  </si>
  <si>
    <t>Learning Support Assistant</t>
  </si>
  <si>
    <t>Other</t>
  </si>
  <si>
    <t>Performing/Creative Arts</t>
  </si>
  <si>
    <t>----</t>
  </si>
  <si>
    <t>Administrative/Other Work</t>
  </si>
  <si>
    <t>UWF</t>
  </si>
  <si>
    <t>Arts on Campus</t>
  </si>
  <si>
    <t>Catering Work</t>
  </si>
  <si>
    <t>Cleaning Work</t>
  </si>
  <si>
    <t>Consultancy</t>
  </si>
  <si>
    <t>Early Years Centre Work</t>
  </si>
  <si>
    <t>Exam Invigilation</t>
  </si>
  <si>
    <t>INVIG</t>
  </si>
  <si>
    <t>Internship Third Sector</t>
  </si>
  <si>
    <t>ESI1</t>
  </si>
  <si>
    <t>Internship UoS</t>
  </si>
  <si>
    <t>Lecturing</t>
  </si>
  <si>
    <t>Library Work</t>
  </si>
  <si>
    <t>Marking</t>
  </si>
  <si>
    <t>PGR Student Demonstrator</t>
  </si>
  <si>
    <t>Research Assistance</t>
  </si>
  <si>
    <t>Sport and Wellbeing Work</t>
  </si>
  <si>
    <t>Student Helper</t>
  </si>
  <si>
    <t>Sessional List</t>
  </si>
  <si>
    <t>Research</t>
  </si>
  <si>
    <t>Supervision</t>
  </si>
  <si>
    <t>Department</t>
  </si>
  <si>
    <t>Headline Bucket Post</t>
  </si>
  <si>
    <t>UniWorkforce</t>
  </si>
  <si>
    <t>External Examiners</t>
  </si>
  <si>
    <t>Excel Interns</t>
  </si>
  <si>
    <t>Demonstrator</t>
  </si>
  <si>
    <t>Demonstrators</t>
  </si>
  <si>
    <t>0000-DEMO</t>
  </si>
  <si>
    <t>Arts and Humanities</t>
  </si>
  <si>
    <t>A100</t>
  </si>
  <si>
    <t>A100-UWF</t>
  </si>
  <si>
    <t>A100-EXTEX</t>
  </si>
  <si>
    <t>A100-ESI1</t>
  </si>
  <si>
    <t>Faculty Central (Arts and Humanities)</t>
  </si>
  <si>
    <t>NX00</t>
  </si>
  <si>
    <t>NX00-UWF</t>
  </si>
  <si>
    <t>NX00-EXTEX</t>
  </si>
  <si>
    <t>NX00-ESI1</t>
  </si>
  <si>
    <t>School of Humanities</t>
  </si>
  <si>
    <t>AR00</t>
  </si>
  <si>
    <t>AR00-UWF</t>
  </si>
  <si>
    <t>AR00-EXTEX</t>
  </si>
  <si>
    <t>AR00-ESI1</t>
  </si>
  <si>
    <t>- Archaeology</t>
  </si>
  <si>
    <t>MH00</t>
  </si>
  <si>
    <t>MH00-UWF</t>
  </si>
  <si>
    <t>MH00-EXTEX</t>
  </si>
  <si>
    <t>MH00-ESI1</t>
  </si>
  <si>
    <t xml:space="preserve">- English </t>
  </si>
  <si>
    <t>PL00</t>
  </si>
  <si>
    <t>PL00-UWF</t>
  </si>
  <si>
    <t>PL00-EXTEX</t>
  </si>
  <si>
    <t>PL00-ESI1</t>
  </si>
  <si>
    <t>- Film Studies</t>
  </si>
  <si>
    <t>LT00</t>
  </si>
  <si>
    <t>LT00-UWF</t>
  </si>
  <si>
    <t>LT00-EXTEX</t>
  </si>
  <si>
    <t>LT00-ESI1</t>
  </si>
  <si>
    <t xml:space="preserve">- History </t>
  </si>
  <si>
    <t>RG00</t>
  </si>
  <si>
    <t>RG00-UWF</t>
  </si>
  <si>
    <t>RG00-EXTEX</t>
  </si>
  <si>
    <t>RG00-ESI1</t>
  </si>
  <si>
    <t>- Modern Languages and Linguistics</t>
  </si>
  <si>
    <t>GC00</t>
  </si>
  <si>
    <t>GC00-UWF</t>
  </si>
  <si>
    <t>GC00-EXTEX</t>
  </si>
  <si>
    <t>GC00-ESI1</t>
  </si>
  <si>
    <t xml:space="preserve">- Music </t>
  </si>
  <si>
    <t>NC00</t>
  </si>
  <si>
    <t>NC00-UWF</t>
  </si>
  <si>
    <t>NC00-EXTEX</t>
  </si>
  <si>
    <t>NC00-ESI1</t>
  </si>
  <si>
    <t xml:space="preserve">- Philosophy </t>
  </si>
  <si>
    <t>FJ00</t>
  </si>
  <si>
    <t>FJ00-UWF</t>
  </si>
  <si>
    <t>FJ00-EXTEX</t>
  </si>
  <si>
    <t>FJ00-ESI1</t>
  </si>
  <si>
    <t>Winchester School of Art</t>
  </si>
  <si>
    <t>FH00</t>
  </si>
  <si>
    <t>FH00-UWF</t>
  </si>
  <si>
    <t>FH00-EXTEX</t>
  </si>
  <si>
    <t>FH00-ESI1</t>
  </si>
  <si>
    <t xml:space="preserve">Engineering and Physical Sciences </t>
  </si>
  <si>
    <t>A300</t>
  </si>
  <si>
    <t>A300-UWF</t>
  </si>
  <si>
    <t>A300-EXTEX</t>
  </si>
  <si>
    <t>A300-ESI1</t>
  </si>
  <si>
    <t>Faculty Central (FEPS)</t>
  </si>
  <si>
    <t>GN00</t>
  </si>
  <si>
    <t>GN00-UWF</t>
  </si>
  <si>
    <t>GN00-EXTEX</t>
  </si>
  <si>
    <t>GN00-ESI1</t>
  </si>
  <si>
    <t>School of Engineering</t>
  </si>
  <si>
    <t>DA00</t>
  </si>
  <si>
    <t>DA00-UWF</t>
  </si>
  <si>
    <t>DA00-EXTEX</t>
  </si>
  <si>
    <t>DA00-ESI1</t>
  </si>
  <si>
    <t>- Aeronautical and Astronautical Engineering</t>
  </si>
  <si>
    <t>AK00</t>
  </si>
  <si>
    <t>AK00-UWF</t>
  </si>
  <si>
    <t>AK00-EXTEX</t>
  </si>
  <si>
    <t>AK00-ESI1</t>
  </si>
  <si>
    <t>- Civil, Maritime and Environmental Engineering</t>
  </si>
  <si>
    <t>AT00</t>
  </si>
  <si>
    <t>AT00-UWF</t>
  </si>
  <si>
    <t>AT00-EXTEX</t>
  </si>
  <si>
    <t>AT00-ESI1</t>
  </si>
  <si>
    <t>- Mechanical Engineering</t>
  </si>
  <si>
    <t>BX00</t>
  </si>
  <si>
    <t>BX00-UWF</t>
  </si>
  <si>
    <t>BX00-EXTEX</t>
  </si>
  <si>
    <t>BX00-ESI1</t>
  </si>
  <si>
    <t>- Institute of Sound and Vibration Research</t>
  </si>
  <si>
    <t>KR00</t>
  </si>
  <si>
    <t>KR00-UWF</t>
  </si>
  <si>
    <t>KR00-EXTEX</t>
  </si>
  <si>
    <t>KR00-ESI1</t>
  </si>
  <si>
    <t>- Enterprise</t>
  </si>
  <si>
    <t>LH00</t>
  </si>
  <si>
    <t>LH00-UWF</t>
  </si>
  <si>
    <t>LH00-EXTEX</t>
  </si>
  <si>
    <t>LH00-ESI1</t>
  </si>
  <si>
    <t>School of Chemistry</t>
  </si>
  <si>
    <t>EB00</t>
  </si>
  <si>
    <t>EB00-UWF</t>
  </si>
  <si>
    <t>EB00-EXTEX</t>
  </si>
  <si>
    <t>EB00-ESI1</t>
  </si>
  <si>
    <t>School of Electronics and Computer Science</t>
  </si>
  <si>
    <t>FP00</t>
  </si>
  <si>
    <t>FP00-UWF</t>
  </si>
  <si>
    <t>FP00-EXTEX</t>
  </si>
  <si>
    <t>FP00-ESI1</t>
  </si>
  <si>
    <t xml:space="preserve">School of Physics and Astronomy </t>
  </si>
  <si>
    <t>WF00</t>
  </si>
  <si>
    <t>WF00-UWF</t>
  </si>
  <si>
    <t>WF00-EXTEX</t>
  </si>
  <si>
    <t>WF00-ESI1</t>
  </si>
  <si>
    <t>Marine and Maritime Institute</t>
  </si>
  <si>
    <t>EF00</t>
  </si>
  <si>
    <t>EF00-UWF</t>
  </si>
  <si>
    <t>EF00-EXTEX</t>
  </si>
  <si>
    <t>EF00-ESI1</t>
  </si>
  <si>
    <t>Zepler Inst. for Photonics &amp; Nanoelectro</t>
  </si>
  <si>
    <t>PN00</t>
  </si>
  <si>
    <t>PN00-UWF</t>
  </si>
  <si>
    <t>PN00-EXTEX</t>
  </si>
  <si>
    <t>PN00-ESI1</t>
  </si>
  <si>
    <t>Environmental and Life Sciences</t>
  </si>
  <si>
    <t>A200</t>
  </si>
  <si>
    <t>A200-UWF</t>
  </si>
  <si>
    <t>A200-EXTEX</t>
  </si>
  <si>
    <t>A200-ESI1</t>
  </si>
  <si>
    <t>Faculty Central (FELS)</t>
  </si>
  <si>
    <t>RW00</t>
  </si>
  <si>
    <t>RW00-UWF</t>
  </si>
  <si>
    <t>RW00-EXTEX</t>
  </si>
  <si>
    <t>RW00-ESI1</t>
  </si>
  <si>
    <t>School of Biological Sciences</t>
  </si>
  <si>
    <t>BJ00</t>
  </si>
  <si>
    <t>BJ00-UWF</t>
  </si>
  <si>
    <t>BJ00-EXTEX</t>
  </si>
  <si>
    <t>BJ00-ESI1</t>
  </si>
  <si>
    <t xml:space="preserve">School of Geography and Environmental Science </t>
  </si>
  <si>
    <t>WR00</t>
  </si>
  <si>
    <t>WR00-UWF</t>
  </si>
  <si>
    <t>WR00-EXTEX</t>
  </si>
  <si>
    <t>WR00-ESI1</t>
  </si>
  <si>
    <t xml:space="preserve">School of Health Sciences </t>
  </si>
  <si>
    <t>CF00</t>
  </si>
  <si>
    <t>CF00-UWF</t>
  </si>
  <si>
    <t>CF00 -EXTEX</t>
  </si>
  <si>
    <t>CF00 -ESI1</t>
  </si>
  <si>
    <t xml:space="preserve"> - Nursing, Midwifery and Health</t>
  </si>
  <si>
    <t>JB00</t>
  </si>
  <si>
    <t>JB00-UWF</t>
  </si>
  <si>
    <t>JB00-EXTEX</t>
  </si>
  <si>
    <t>JB00-ESI1</t>
  </si>
  <si>
    <t xml:space="preserve"> - Allied Health Professional </t>
  </si>
  <si>
    <t>WA00</t>
  </si>
  <si>
    <t>WA00-UWF</t>
  </si>
  <si>
    <t>WA00-EXTEX</t>
  </si>
  <si>
    <t>WA00-ESI1</t>
  </si>
  <si>
    <t>School of Ocean and Earth Science</t>
  </si>
  <si>
    <t>HN00</t>
  </si>
  <si>
    <t>HN00-UWF</t>
  </si>
  <si>
    <t>HN00-EXTEX</t>
  </si>
  <si>
    <t>HN00-ESI1</t>
  </si>
  <si>
    <t>School of Psychology</t>
  </si>
  <si>
    <t>JW00</t>
  </si>
  <si>
    <t>JW00-UWF</t>
  </si>
  <si>
    <t>JW00-EXTEX</t>
  </si>
  <si>
    <t>JWOO-ESI1</t>
  </si>
  <si>
    <t xml:space="preserve">Institute for Life Sciences </t>
  </si>
  <si>
    <t>JL00</t>
  </si>
  <si>
    <t>JL00-UWF</t>
  </si>
  <si>
    <t>JL00-EXTEX</t>
  </si>
  <si>
    <t>JL00-ESI1</t>
  </si>
  <si>
    <t>National Oceanography Centre</t>
  </si>
  <si>
    <t>HK00</t>
  </si>
  <si>
    <t>HK00-UWF</t>
  </si>
  <si>
    <t>HK00-EXTEX</t>
  </si>
  <si>
    <t>HK00-ESI1</t>
  </si>
  <si>
    <t>Medicine</t>
  </si>
  <si>
    <t>A400</t>
  </si>
  <si>
    <t>A400-UWF</t>
  </si>
  <si>
    <t>A400-EXTEX</t>
  </si>
  <si>
    <t>A400-ESI1</t>
  </si>
  <si>
    <t>Faculty Central (Medicine)</t>
  </si>
  <si>
    <t>LL00</t>
  </si>
  <si>
    <t>LL00-UWF</t>
  </si>
  <si>
    <t>LL00-EXTEX</t>
  </si>
  <si>
    <t>LL00-ESI1</t>
  </si>
  <si>
    <t>Cancer Sciences</t>
  </si>
  <si>
    <t>CM00</t>
  </si>
  <si>
    <t>CM00-UWF</t>
  </si>
  <si>
    <t>CM00-EXTEX</t>
  </si>
  <si>
    <t>CM00-ESI1</t>
  </si>
  <si>
    <t>Clinical and Experimental Sciences</t>
  </si>
  <si>
    <t>FC00</t>
  </si>
  <si>
    <t>FC00-UWF</t>
  </si>
  <si>
    <t>FC00-EXTEX</t>
  </si>
  <si>
    <t>FC00-ESI1</t>
  </si>
  <si>
    <t>Human Development and Health</t>
  </si>
  <si>
    <t>AF00</t>
  </si>
  <si>
    <t>AF00-UWF</t>
  </si>
  <si>
    <t>AF00-EXTEX</t>
  </si>
  <si>
    <t>AF00-ESI1</t>
  </si>
  <si>
    <t xml:space="preserve">Medical Education </t>
  </si>
  <si>
    <t>RA00</t>
  </si>
  <si>
    <t>RA00-UWF</t>
  </si>
  <si>
    <t>RA00-EXTEX</t>
  </si>
  <si>
    <t>RA00-ESI1</t>
  </si>
  <si>
    <t>Primary Care and Population Sciences</t>
  </si>
  <si>
    <t>LG00</t>
  </si>
  <si>
    <t>LG00-UWF</t>
  </si>
  <si>
    <t>LG00-EXTEX</t>
  </si>
  <si>
    <t>LG00-ESI1</t>
  </si>
  <si>
    <t>Wessex Institute</t>
  </si>
  <si>
    <t>VB00</t>
  </si>
  <si>
    <t>VB00-UWF</t>
  </si>
  <si>
    <t>VB00-EXTEX</t>
  </si>
  <si>
    <t>VB00-ESI1</t>
  </si>
  <si>
    <t>Wessex Institute - NETSCC</t>
  </si>
  <si>
    <t>VB02</t>
  </si>
  <si>
    <t>VB02-UWF</t>
  </si>
  <si>
    <t>VB02-EXTEX</t>
  </si>
  <si>
    <t>VB02-ESI1</t>
  </si>
  <si>
    <t>Social Sciences</t>
  </si>
  <si>
    <t>A500</t>
  </si>
  <si>
    <t>A500-UWF</t>
  </si>
  <si>
    <t>A500-EXTEX</t>
  </si>
  <si>
    <t>A500-ESI1</t>
  </si>
  <si>
    <t>Faculty Central (FSS)</t>
  </si>
  <si>
    <t>PD00</t>
  </si>
  <si>
    <t>PD00-UWF</t>
  </si>
  <si>
    <t>PD00-EXTEX</t>
  </si>
  <si>
    <t>PD00-ESI1</t>
  </si>
  <si>
    <t xml:space="preserve">School of Economic Social and Political Science </t>
  </si>
  <si>
    <t>CC00</t>
  </si>
  <si>
    <t>CC00-UWF</t>
  </si>
  <si>
    <t>CC00-EXTEX</t>
  </si>
  <si>
    <t>CC00-ESI1</t>
  </si>
  <si>
    <t>- Gerontology</t>
  </si>
  <si>
    <t>WB00</t>
  </si>
  <si>
    <t>WB00-UWF</t>
  </si>
  <si>
    <t>WB00-EXTEX</t>
  </si>
  <si>
    <t>WB00-ESI1</t>
  </si>
  <si>
    <t xml:space="preserve">School of Mathematical Sciences </t>
  </si>
  <si>
    <t>PJ00</t>
  </si>
  <si>
    <t>PJ00-UWF</t>
  </si>
  <si>
    <t>PJ00-EXTEX</t>
  </si>
  <si>
    <t>PJ00-ESI1</t>
  </si>
  <si>
    <t>Southampton Business School</t>
  </si>
  <si>
    <t>TR00</t>
  </si>
  <si>
    <t>TR00-UWF</t>
  </si>
  <si>
    <t>TR00-EXTEX</t>
  </si>
  <si>
    <t>TR00-ESI1</t>
  </si>
  <si>
    <t>Southampton Education School</t>
  </si>
  <si>
    <t>CJ00</t>
  </si>
  <si>
    <t>CJ00-UWF</t>
  </si>
  <si>
    <t>CJ00-EXTEX</t>
  </si>
  <si>
    <t>CJ00-ESI1</t>
  </si>
  <si>
    <t>Southampton Law School</t>
  </si>
  <si>
    <t>JJ00</t>
  </si>
  <si>
    <t>JJ00-UWF</t>
  </si>
  <si>
    <t>JJ00-EXTEX</t>
  </si>
  <si>
    <t>JJ00-ESI1</t>
  </si>
  <si>
    <t>Professional Services</t>
  </si>
  <si>
    <t xml:space="preserve">Change Portfolio Office </t>
  </si>
  <si>
    <t>JT00</t>
  </si>
  <si>
    <t>JT00-UWF</t>
  </si>
  <si>
    <t>JT00-EXTEX</t>
  </si>
  <si>
    <t>JT00-ESI1</t>
  </si>
  <si>
    <t xml:space="preserve">Communications and Marketing </t>
  </si>
  <si>
    <t>CD01</t>
  </si>
  <si>
    <t>CD01-UWF</t>
  </si>
  <si>
    <t>CD01-EXTEX</t>
  </si>
  <si>
    <t>CD01-ESI1</t>
  </si>
  <si>
    <t>Development and Alumni Relations</t>
  </si>
  <si>
    <t>CD02</t>
  </si>
  <si>
    <t>CD02-UWF</t>
  </si>
  <si>
    <t>CD02-EXTEX</t>
  </si>
  <si>
    <t>CD02-ESI1</t>
  </si>
  <si>
    <t xml:space="preserve">Estates and Facilities </t>
  </si>
  <si>
    <t>TD00</t>
  </si>
  <si>
    <t>TD00-UWF</t>
  </si>
  <si>
    <t>TD00-EXTEX</t>
  </si>
  <si>
    <t>TD00-ESI1</t>
  </si>
  <si>
    <t>- Campus Services and Facilities</t>
  </si>
  <si>
    <t>TD06</t>
  </si>
  <si>
    <t>TD06-UWF</t>
  </si>
  <si>
    <t>TD06-EXTEX</t>
  </si>
  <si>
    <t>TD06-ESI1</t>
  </si>
  <si>
    <t>- E&amp;F Directorate</t>
  </si>
  <si>
    <t>TD02</t>
  </si>
  <si>
    <t>TD02-UWF</t>
  </si>
  <si>
    <t>TD02-EXTEX</t>
  </si>
  <si>
    <t>TD02-ESI1</t>
  </si>
  <si>
    <t>- Engineering and Maintenance</t>
  </si>
  <si>
    <t>TD05</t>
  </si>
  <si>
    <t>TD05-UWF</t>
  </si>
  <si>
    <t>TD05-EXTEX</t>
  </si>
  <si>
    <t>TD05-ESI1</t>
  </si>
  <si>
    <t>- Estate, Environment and Transport</t>
  </si>
  <si>
    <t>TD04</t>
  </si>
  <si>
    <t>TD04-UWF</t>
  </si>
  <si>
    <t>TD04-EXTEX</t>
  </si>
  <si>
    <t>TD04-ESI1</t>
  </si>
  <si>
    <t>- Residences</t>
  </si>
  <si>
    <t>FB00</t>
  </si>
  <si>
    <t>FB00-UWF</t>
  </si>
  <si>
    <t>FB00-EXTEX</t>
  </si>
  <si>
    <t>FB00-ESI1</t>
  </si>
  <si>
    <t>Finance, Planning and Analytics</t>
  </si>
  <si>
    <t>RR00</t>
  </si>
  <si>
    <t>RR00-UWF</t>
  </si>
  <si>
    <t>RR00-EXTEX</t>
  </si>
  <si>
    <t>RR00-ESI1</t>
  </si>
  <si>
    <t>- Strategy</t>
  </si>
  <si>
    <t>RR07</t>
  </si>
  <si>
    <t>RR07-UWF</t>
  </si>
  <si>
    <t>RR07-EXTEX</t>
  </si>
  <si>
    <t>RR07-ESI1</t>
  </si>
  <si>
    <t>Human Resources</t>
  </si>
  <si>
    <t>DD00</t>
  </si>
  <si>
    <t>DD00-UWF</t>
  </si>
  <si>
    <t>DD00-EXTEX</t>
  </si>
  <si>
    <t>DD00-ESI1</t>
  </si>
  <si>
    <t xml:space="preserve">iSolutions </t>
  </si>
  <si>
    <t>JF00</t>
  </si>
  <si>
    <t>JF00-UWF</t>
  </si>
  <si>
    <t>JF00-EXTEX</t>
  </si>
  <si>
    <t>JF00-ESI1</t>
  </si>
  <si>
    <t>- iSolutions Development</t>
  </si>
  <si>
    <t>JF04</t>
  </si>
  <si>
    <t>JF04-UWF</t>
  </si>
  <si>
    <t>JF04-EXTEX</t>
  </si>
  <si>
    <t>JF04-ESI1</t>
  </si>
  <si>
    <t>- iSolutions Business Support</t>
  </si>
  <si>
    <t>JF02</t>
  </si>
  <si>
    <t>JF02-UWF</t>
  </si>
  <si>
    <t>Legal Services and Research Governance</t>
  </si>
  <si>
    <t>BB00</t>
  </si>
  <si>
    <t>BB00-UWF</t>
  </si>
  <si>
    <t>BB00-EXTEX</t>
  </si>
  <si>
    <t>BB00-ESI1</t>
  </si>
  <si>
    <t xml:space="preserve">- Legal Services </t>
  </si>
  <si>
    <t>BB01</t>
  </si>
  <si>
    <t>BB01-UWF</t>
  </si>
  <si>
    <t>BB01-EXTEX</t>
  </si>
  <si>
    <t>BB01-ESI1</t>
  </si>
  <si>
    <t>Library and the Arts</t>
  </si>
  <si>
    <t>KX00</t>
  </si>
  <si>
    <t>KX00-UWF</t>
  </si>
  <si>
    <t>KX00-EXTEX</t>
  </si>
  <si>
    <t>KX00-ESI1</t>
  </si>
  <si>
    <t>- John Hansard Gallery / Turner Sims</t>
  </si>
  <si>
    <t>KX03</t>
  </si>
  <si>
    <t>KX03-UWF</t>
  </si>
  <si>
    <t>KX03-EXTEX</t>
  </si>
  <si>
    <t>KX03-ESI1</t>
  </si>
  <si>
    <t xml:space="preserve">Research and Innovation Services </t>
  </si>
  <si>
    <t>TW00</t>
  </si>
  <si>
    <t>TW00-UWF</t>
  </si>
  <si>
    <t>TW00-EXTEX</t>
  </si>
  <si>
    <t>TW00-ESI1</t>
  </si>
  <si>
    <t xml:space="preserve">Risk, Health and Safety </t>
  </si>
  <si>
    <t>BH00</t>
  </si>
  <si>
    <t>BH00-UWF</t>
  </si>
  <si>
    <t>BH00-EXTEX</t>
  </si>
  <si>
    <t>BH00-ESI1</t>
  </si>
  <si>
    <t>Student and Academic Administration</t>
  </si>
  <si>
    <t>GX00</t>
  </si>
  <si>
    <t>GX00-UWF</t>
  </si>
  <si>
    <t>GX00-EXTEX</t>
  </si>
  <si>
    <t>GX00-ESI1</t>
  </si>
  <si>
    <t>Global Recruitment &amp; Admissions</t>
  </si>
  <si>
    <t>NP00</t>
  </si>
  <si>
    <t>NP00-UWF</t>
  </si>
  <si>
    <t>NP00-EXTEX</t>
  </si>
  <si>
    <t>NP00-ESI1</t>
  </si>
  <si>
    <t>Widening Participation &amp; Social Mobility</t>
  </si>
  <si>
    <t>HL00</t>
  </si>
  <si>
    <t>HL00-UWF</t>
  </si>
  <si>
    <t>HL00-EXTEX</t>
  </si>
  <si>
    <t>HL00-ESI1</t>
  </si>
  <si>
    <t xml:space="preserve">Student Services </t>
  </si>
  <si>
    <t>EW00</t>
  </si>
  <si>
    <t>EW00-UWF</t>
  </si>
  <si>
    <t>EW00-EXTEX</t>
  </si>
  <si>
    <t>EW00-ESI1</t>
  </si>
  <si>
    <t>- Operations Support</t>
  </si>
  <si>
    <t>EW04</t>
  </si>
  <si>
    <t>EW04-UWF</t>
  </si>
  <si>
    <t>EW04-EXTEX</t>
  </si>
  <si>
    <t>EW04-ESI1</t>
  </si>
  <si>
    <t>Vice-Chancellor's Office</t>
  </si>
  <si>
    <t>PK00</t>
  </si>
  <si>
    <t>PK00-UWF</t>
  </si>
  <si>
    <t>PK00-EXTEX</t>
  </si>
  <si>
    <t>PK00-ESI1</t>
  </si>
  <si>
    <t>Only here in case form user does not select a department</t>
  </si>
  <si>
    <t>A100-INVIG</t>
  </si>
  <si>
    <t>A300-INVIG</t>
  </si>
  <si>
    <t>A200-INVIG</t>
  </si>
  <si>
    <t>A400-INVIG</t>
  </si>
  <si>
    <t>A500-INVIG</t>
  </si>
  <si>
    <t>P100</t>
  </si>
  <si>
    <t>P100-UWF</t>
  </si>
  <si>
    <t>P100-EXTEX</t>
  </si>
  <si>
    <t>P100-ESI1</t>
  </si>
  <si>
    <t>Main Drop Down</t>
  </si>
  <si>
    <r>
      <t xml:space="preserve">All faculty timesheets must be forwarded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</si>
  <si>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Final date to be received by CASUAL PAY</t>
  </si>
  <si>
    <t>Georgios</t>
  </si>
  <si>
    <t>Giamouridis</t>
  </si>
  <si>
    <t>COMP1204 Lab - Every Monday 09:00-13:00</t>
  </si>
  <si>
    <t>Danesh Tarapore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</si>
</sst>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quot;£&quot;#,##0.00;[Red]\-&quot;£&quot;#,##0.00"/>
    <numFmt numFmtId="165" formatCode="[$-F800]dddd\,\ mmmm\ dd\,\ yyyy"/>
    <numFmt numFmtId="166" formatCode="d\ mmm\ yyyy"/>
    <numFmt numFmtId="167" formatCode="0000000"/>
    <numFmt numFmtId="168" formatCode="&quot;£&quot;#,##0.00"/>
    <numFmt numFmtId="169" formatCode="dd\ mmm\ yy"/>
    <numFmt numFmtId="170" formatCode="[$-809]d\ mmmm\ yyyy;@"/>
    <numFmt numFmtId="171" formatCode="dd/mm/yyyy;@"/>
    <numFmt numFmtId="172" formatCode="dd\ mmm\ yyyy"/>
    <numFmt numFmtId="173" formatCode="0.0"/>
    <numFmt numFmtId="174" formatCode="[$£-809]#,##0.00"/>
    <numFmt numFmtId="175" formatCode="0.000"/>
    <numFmt numFmtId="176" formatCode="000000000"/>
    <numFmt numFmtId="177" formatCode="&quot;£&quot;#,##0.0000;[Red]\-&quot;£&quot;#,##0.0000"/>
    <numFmt numFmtId="178" formatCode="d\ mmmm\ yyyy"/>
    <numFmt numFmtId="179" formatCode="[&gt;=1000]&quot;£&quot;#,##0;[&lt;1000]&quot;£&quot;#,##0.00"/>
    <numFmt numFmtId="180" formatCode="&quot;= &quot;&quot;£&quot;#,##0.00"/>
    <numFmt numFmtId="181" formatCode="[&gt;=1000]&quot;£&quot;#,##0&quot;/hour&quot;;[&lt;1000]&quot;£&quot;#,##0.00&quot;/hour&quot;"/>
    <numFmt numFmtId="182" formatCode="0.0000"/>
    <numFmt numFmtId="183" formatCode="d/m/yy;@"/>
    <numFmt numFmtId="184" formatCode="0.000&quot; hrs&quot;"/>
    <numFmt numFmtId="185" formatCode="dd/mm/yy"/>
  </numFmts>
  <fonts count="89" x14ac:knownFonts="1">
    <font>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i/>
      <sz val="9"/>
      <color theme="1"/>
      <name val="Calibri"/>
      <family val="2"/>
      <scheme val="minor"/>
    </font>
    <font>
      <b/>
      <sz val="10"/>
      <color theme="1"/>
      <name val="Calibri"/>
      <family val="2"/>
      <scheme val="minor"/>
    </font>
    <font>
      <b/>
      <sz val="8"/>
      <color theme="1"/>
      <name val="Calibri"/>
      <family val="2"/>
      <scheme val="minor"/>
    </font>
    <font>
      <sz val="10"/>
      <color theme="1" tint="0.14999847407452621"/>
      <name val="Calibri"/>
      <family val="2"/>
      <scheme val="minor"/>
    </font>
    <font>
      <sz val="18"/>
      <color rgb="FFFF0000"/>
      <name val="Calibri"/>
      <family val="2"/>
      <scheme val="minor"/>
    </font>
    <font>
      <sz val="10"/>
      <name val="Calibri"/>
      <family val="2"/>
      <scheme val="minor"/>
    </font>
    <font>
      <b/>
      <sz val="14"/>
      <color rgb="FF005C84"/>
      <name val="Calibri"/>
      <family val="2"/>
      <scheme val="minor"/>
    </font>
    <font>
      <b/>
      <sz val="14"/>
      <name val="Calibri"/>
      <family val="2"/>
      <scheme val="minor"/>
    </font>
    <font>
      <b/>
      <sz val="18"/>
      <color rgb="FF005C84"/>
      <name val="Calibri"/>
      <family val="2"/>
      <scheme val="minor"/>
    </font>
    <font>
      <b/>
      <i/>
      <sz val="18"/>
      <color rgb="FF00B0F0"/>
      <name val="Calibri"/>
      <family val="2"/>
      <scheme val="minor"/>
    </font>
    <font>
      <i/>
      <sz val="10"/>
      <color theme="1"/>
      <name val="Calibri"/>
      <family val="2"/>
      <scheme val="minor"/>
    </font>
    <font>
      <u/>
      <sz val="10"/>
      <color theme="1"/>
      <name val="Calibri"/>
      <family val="2"/>
      <scheme val="minor"/>
    </font>
    <font>
      <b/>
      <u/>
      <sz val="10"/>
      <color theme="1"/>
      <name val="Calibri"/>
      <family val="2"/>
      <scheme val="minor"/>
    </font>
    <font>
      <b/>
      <sz val="11"/>
      <color theme="1"/>
      <name val="Calibri"/>
      <family val="2"/>
      <scheme val="minor"/>
    </font>
    <font>
      <u/>
      <sz val="11"/>
      <color theme="1"/>
      <name val="Calibri"/>
      <family val="2"/>
      <scheme val="minor"/>
    </font>
    <font>
      <sz val="11"/>
      <color theme="5" tint="-0.249977111117893"/>
      <name val="Calibri"/>
      <family val="2"/>
      <scheme val="minor"/>
    </font>
    <font>
      <b/>
      <sz val="18"/>
      <color rgb="FFC00000"/>
      <name val="Calibri"/>
      <family val="2"/>
      <scheme val="minor"/>
    </font>
    <font>
      <i/>
      <sz val="10"/>
      <name val="Calibri"/>
      <family val="2"/>
      <scheme val="minor"/>
    </font>
    <font>
      <i/>
      <sz val="10"/>
      <color theme="0" tint="-0.499984740745262"/>
      <name val="Calibri"/>
      <family val="2"/>
      <scheme val="minor"/>
    </font>
    <font>
      <sz val="10"/>
      <color rgb="FFC00000"/>
      <name val="Calibri"/>
      <family val="2"/>
      <scheme val="minor"/>
    </font>
    <font>
      <i/>
      <sz val="11"/>
      <color theme="1"/>
      <name val="Calibri"/>
      <family val="2"/>
      <scheme val="minor"/>
    </font>
    <font>
      <u/>
      <sz val="11"/>
      <color theme="10"/>
      <name val="Calibri"/>
      <family val="2"/>
      <scheme val="minor"/>
    </font>
    <font>
      <sz val="11"/>
      <color rgb="FFC00000"/>
      <name val="Calibri"/>
      <family val="2"/>
      <scheme val="minor"/>
    </font>
    <font>
      <b/>
      <sz val="10"/>
      <color theme="1" tint="0.14999847407452621"/>
      <name val="Calibri"/>
      <family val="2"/>
      <scheme val="minor"/>
    </font>
    <font>
      <sz val="11"/>
      <name val="Calibri"/>
      <family val="2"/>
      <scheme val="minor"/>
    </font>
    <font>
      <i/>
      <sz val="9"/>
      <name val="Calibri"/>
      <family val="2"/>
      <scheme val="minor"/>
    </font>
    <font>
      <sz val="9"/>
      <name val="Calibri"/>
      <family val="2"/>
      <scheme val="minor"/>
    </font>
    <font>
      <b/>
      <i/>
      <u/>
      <sz val="10"/>
      <color theme="1"/>
      <name val="Calibri"/>
      <family val="2"/>
      <scheme val="minor"/>
    </font>
    <font>
      <b/>
      <u/>
      <sz val="10"/>
      <name val="Calibri"/>
      <family val="2"/>
      <scheme val="minor"/>
    </font>
    <font>
      <b/>
      <i/>
      <sz val="10"/>
      <color theme="1"/>
      <name val="Calibri"/>
      <family val="2"/>
      <scheme val="minor"/>
    </font>
    <font>
      <sz val="10"/>
      <color theme="4" tint="-0.499984740745262"/>
      <name val="Calibri"/>
      <family val="2"/>
      <scheme val="minor"/>
    </font>
    <font>
      <sz val="11"/>
      <color theme="4" tint="-0.499984740745262"/>
      <name val="Calibri"/>
      <family val="2"/>
      <scheme val="minor"/>
    </font>
    <font>
      <b/>
      <sz val="10"/>
      <color theme="4" tint="-0.499984740745262"/>
      <name val="Calibri"/>
      <family val="2"/>
      <scheme val="minor"/>
    </font>
    <font>
      <sz val="10"/>
      <color theme="5" tint="-0.499984740745262"/>
      <name val="Calibri"/>
      <family val="2"/>
      <scheme val="minor"/>
    </font>
    <font>
      <sz val="11"/>
      <color theme="5" tint="-0.499984740745262"/>
      <name val="Calibri"/>
      <family val="2"/>
      <scheme val="minor"/>
    </font>
    <font>
      <b/>
      <sz val="10"/>
      <color theme="5" tint="-0.499984740745262"/>
      <name val="Calibri"/>
      <family val="2"/>
      <scheme val="minor"/>
    </font>
    <font>
      <sz val="10"/>
      <color theme="6" tint="-0.499984740745262"/>
      <name val="Calibri"/>
      <family val="2"/>
      <scheme val="minor"/>
    </font>
    <font>
      <sz val="11"/>
      <color theme="6" tint="-0.499984740745262"/>
      <name val="Calibri"/>
      <family val="2"/>
      <scheme val="minor"/>
    </font>
    <font>
      <b/>
      <sz val="10"/>
      <color theme="6" tint="-0.499984740745262"/>
      <name val="Calibri"/>
      <family val="2"/>
      <scheme val="minor"/>
    </font>
    <font>
      <sz val="10"/>
      <color theme="7" tint="-0.499984740745262"/>
      <name val="Calibri"/>
      <family val="2"/>
      <scheme val="minor"/>
    </font>
    <font>
      <sz val="11"/>
      <color theme="7" tint="-0.499984740745262"/>
      <name val="Calibri"/>
      <family val="2"/>
      <scheme val="minor"/>
    </font>
    <font>
      <b/>
      <sz val="10"/>
      <color theme="7" tint="-0.499984740745262"/>
      <name val="Calibri"/>
      <family val="2"/>
      <scheme val="minor"/>
    </font>
    <font>
      <sz val="10"/>
      <color theme="9" tint="-0.499984740745262"/>
      <name val="Calibri"/>
      <family val="2"/>
      <scheme val="minor"/>
    </font>
    <font>
      <sz val="11"/>
      <color theme="9" tint="-0.499984740745262"/>
      <name val="Calibri"/>
      <family val="2"/>
      <scheme val="minor"/>
    </font>
    <font>
      <b/>
      <sz val="10"/>
      <color theme="9" tint="-0.499984740745262"/>
      <name val="Calibri"/>
      <family val="2"/>
      <scheme val="minor"/>
    </font>
    <font>
      <b/>
      <sz val="10"/>
      <name val="Calibri"/>
      <family val="2"/>
      <scheme val="minor"/>
    </font>
    <font>
      <sz val="10"/>
      <color rgb="FF7030A0"/>
      <name val="Calibri"/>
      <family val="2"/>
      <scheme val="minor"/>
    </font>
    <font>
      <sz val="10"/>
      <color theme="0"/>
      <name val="Calibri"/>
      <family val="2"/>
      <scheme val="minor"/>
    </font>
    <font>
      <sz val="11"/>
      <color theme="1"/>
      <name val="Calibri"/>
      <family val="2"/>
      <scheme val="minor"/>
    </font>
    <font>
      <sz val="10"/>
      <color rgb="FFFF0000"/>
      <name val="Calibri"/>
      <family val="2"/>
      <scheme val="minor"/>
    </font>
    <font>
      <sz val="11"/>
      <color rgb="FF00B050"/>
      <name val="Calibri"/>
      <family val="2"/>
      <scheme val="minor"/>
    </font>
    <font>
      <b/>
      <sz val="11"/>
      <color rgb="FFFF0000"/>
      <name val="Calibri"/>
      <family val="2"/>
      <scheme val="minor"/>
    </font>
    <font>
      <b/>
      <u/>
      <sz val="11"/>
      <color theme="1"/>
      <name val="Calibri"/>
      <family val="2"/>
      <scheme val="minor"/>
    </font>
    <font>
      <u/>
      <sz val="10"/>
      <color rgb="FFFF0000"/>
      <name val="Calibri"/>
      <family val="2"/>
      <scheme val="minor"/>
    </font>
    <font>
      <sz val="9"/>
      <color indexed="81"/>
      <name val="Tahoma"/>
      <family val="2"/>
    </font>
    <font>
      <b/>
      <sz val="9"/>
      <color indexed="81"/>
      <name val="Tahoma"/>
      <family val="2"/>
    </font>
    <font>
      <i/>
      <sz val="11"/>
      <color rgb="FFFF0000"/>
      <name val="Calibri"/>
      <family val="2"/>
      <scheme val="minor"/>
    </font>
    <font>
      <sz val="12"/>
      <color theme="1"/>
      <name val="Calibri"/>
      <family val="2"/>
      <scheme val="minor"/>
    </font>
    <font>
      <b/>
      <sz val="11"/>
      <color rgb="FF1F497D"/>
      <name val="Calibri"/>
      <family val="2"/>
      <scheme val="minor"/>
    </font>
    <font>
      <b/>
      <sz val="12"/>
      <name val="Calibri"/>
      <family val="2"/>
      <scheme val="minor"/>
    </font>
    <font>
      <sz val="11"/>
      <color theme="5"/>
      <name val="Calibri"/>
      <family val="2"/>
      <scheme val="minor"/>
    </font>
    <font>
      <b/>
      <sz val="12"/>
      <color theme="1"/>
      <name val="Calibri"/>
      <family val="2"/>
      <scheme val="minor"/>
    </font>
    <font>
      <b/>
      <i/>
      <sz val="11"/>
      <name val="Calibri"/>
      <family val="2"/>
      <scheme val="minor"/>
    </font>
    <font>
      <sz val="8.5"/>
      <color theme="1"/>
      <name val="Calibri"/>
      <family val="2"/>
      <scheme val="minor"/>
    </font>
    <font>
      <b/>
      <sz val="8.5"/>
      <color theme="1"/>
      <name val="Calibri"/>
      <family val="2"/>
      <scheme val="minor"/>
    </font>
    <font>
      <b/>
      <i/>
      <u/>
      <sz val="8.5"/>
      <color theme="1"/>
      <name val="Calibri"/>
      <family val="2"/>
      <scheme val="minor"/>
    </font>
    <font>
      <sz val="11"/>
      <color rgb="FFFF0000"/>
      <name val="Calibri"/>
      <family val="2"/>
      <scheme val="minor"/>
    </font>
    <font>
      <b/>
      <i/>
      <sz val="11"/>
      <color rgb="FFFF0000"/>
      <name val="Calibri"/>
      <family val="2"/>
      <scheme val="minor"/>
    </font>
    <font>
      <b/>
      <u/>
      <sz val="14"/>
      <color theme="1"/>
      <name val="Calibri"/>
      <family val="2"/>
      <scheme val="minor"/>
    </font>
    <font>
      <sz val="14"/>
      <color theme="1"/>
      <name val="Calibri"/>
      <family val="2"/>
      <scheme val="minor"/>
    </font>
    <font>
      <sz val="16"/>
      <color theme="1"/>
      <name val="Calibri"/>
      <family val="2"/>
      <scheme val="minor"/>
    </font>
    <font>
      <i/>
      <sz val="14"/>
      <color theme="1"/>
      <name val="Calibri"/>
      <family val="2"/>
      <scheme val="minor"/>
    </font>
    <font>
      <b/>
      <i/>
      <sz val="14"/>
      <color rgb="FFFF0000"/>
      <name val="Calibri"/>
      <family val="2"/>
      <scheme val="minor"/>
    </font>
    <font>
      <sz val="11"/>
      <color theme="8"/>
      <name val="Calibri"/>
      <family val="2"/>
      <scheme val="minor"/>
    </font>
    <font>
      <sz val="11"/>
      <color theme="1" tint="0.34998626667073579"/>
      <name val="Calibri"/>
      <family val="2"/>
      <scheme val="minor"/>
    </font>
    <font>
      <sz val="11"/>
      <color theme="9" tint="-0.249977111117893"/>
      <name val="Calibri"/>
      <family val="2"/>
      <scheme val="minor"/>
    </font>
    <font>
      <sz val="11"/>
      <color theme="0" tint="-0.249977111117893"/>
      <name val="Calibri"/>
      <family val="2"/>
      <scheme val="minor"/>
    </font>
    <font>
      <i/>
      <sz val="10"/>
      <color rgb="FFFF0000"/>
      <name val="Calibri"/>
      <family val="2"/>
      <scheme val="minor"/>
    </font>
    <font>
      <sz val="10"/>
      <color theme="4"/>
      <name val="Calibri"/>
      <family val="2"/>
      <scheme val="minor"/>
    </font>
    <font>
      <sz val="8"/>
      <name val="Calibri"/>
      <family val="2"/>
      <scheme val="minor"/>
    </font>
    <font>
      <i/>
      <sz val="11"/>
      <color theme="0" tint="-0.249977111117893"/>
      <name val="Calibri"/>
      <family val="2"/>
      <scheme val="minor"/>
    </font>
    <font>
      <sz val="10"/>
      <color theme="0" tint="-0.499984740745262"/>
      <name val="Calibri"/>
      <family val="2"/>
      <scheme val="minor"/>
    </font>
    <font>
      <sz val="11"/>
      <color rgb="FF000000"/>
      <name val="Calibri"/>
      <family val="2"/>
      <scheme val="minor"/>
    </font>
    <font>
      <sz val="10"/>
      <color rgb="FF000000"/>
      <name val="Calibri"/>
      <family val="2"/>
      <scheme val="minor"/>
    </font>
    <font>
      <b/>
      <sz val="9"/>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rgb="FFFCEAF4"/>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99CC"/>
        <bgColor indexed="64"/>
      </patternFill>
    </fill>
    <fill>
      <patternFill patternType="solid">
        <fgColor rgb="FFDAEEF3"/>
        <bgColor indexed="64"/>
      </patternFill>
    </fill>
    <fill>
      <patternFill patternType="solid">
        <fgColor rgb="FFFFFF00"/>
        <bgColor indexed="64"/>
      </patternFill>
    </fill>
  </fills>
  <borders count="21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dashed">
        <color indexed="64"/>
      </bottom>
      <diagonal/>
    </border>
    <border>
      <left/>
      <right style="hair">
        <color indexed="64"/>
      </right>
      <top style="hair">
        <color indexed="64"/>
      </top>
      <bottom style="hair">
        <color indexed="64"/>
      </bottom>
      <diagonal/>
    </border>
    <border>
      <left/>
      <right style="dashed">
        <color indexed="64"/>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top/>
      <bottom style="thin">
        <color indexed="64"/>
      </bottom>
      <diagonal/>
    </border>
    <border>
      <left style="hair">
        <color theme="1" tint="0.499984740745262"/>
      </left>
      <right style="thin">
        <color indexed="64"/>
      </right>
      <top style="thin">
        <color indexed="64"/>
      </top>
      <bottom style="dashed">
        <color indexed="64"/>
      </bottom>
      <diagonal/>
    </border>
    <border>
      <left style="hair">
        <color theme="1" tint="0.499984740745262"/>
      </left>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hair">
        <color theme="1" tint="0.499984740745262"/>
      </bottom>
      <diagonal/>
    </border>
    <border>
      <left style="hair">
        <color theme="1" tint="0.499984740745262"/>
      </left>
      <right style="thin">
        <color indexed="64"/>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thin">
        <color indexed="64"/>
      </bottom>
      <diagonal/>
    </border>
    <border>
      <left style="hair">
        <color theme="1" tint="0.499984740745262"/>
      </left>
      <right style="hair">
        <color theme="1" tint="0.499984740745262"/>
      </right>
      <top style="hair">
        <color theme="1" tint="0.499984740745262"/>
      </top>
      <bottom style="thin">
        <color indexed="64"/>
      </bottom>
      <diagonal/>
    </border>
    <border>
      <left style="thin">
        <color indexed="64"/>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indexed="64"/>
      </right>
      <top/>
      <bottom style="hair">
        <color theme="1" tint="0.499984740745262"/>
      </bottom>
      <diagonal/>
    </border>
    <border>
      <left style="thin">
        <color indexed="64"/>
      </left>
      <right/>
      <top style="hair">
        <color theme="1" tint="0.499984740745262"/>
      </top>
      <bottom style="hair">
        <color theme="1" tint="0.499984740745262"/>
      </bottom>
      <diagonal/>
    </border>
    <border>
      <left style="thin">
        <color indexed="64"/>
      </left>
      <right/>
      <top style="hair">
        <color theme="1" tint="0.499984740745262"/>
      </top>
      <bottom style="thin">
        <color indexed="64"/>
      </bottom>
      <diagonal/>
    </border>
    <border>
      <left style="hair">
        <color theme="1" tint="0.499984740745262"/>
      </left>
      <right/>
      <top style="hair">
        <color theme="1" tint="0.499984740745262"/>
      </top>
      <bottom style="thin">
        <color indexed="64"/>
      </bottom>
      <diagonal/>
    </border>
    <border>
      <left/>
      <right style="hair">
        <color theme="1" tint="0.499984740745262"/>
      </right>
      <top style="hair">
        <color theme="1" tint="0.499984740745262"/>
      </top>
      <bottom style="thin">
        <color indexed="64"/>
      </bottom>
      <diagonal/>
    </border>
    <border>
      <left/>
      <right style="hair">
        <color theme="1" tint="0.499984740745262"/>
      </right>
      <top style="hair">
        <color theme="1" tint="0.499984740745262"/>
      </top>
      <bottom style="hair">
        <color theme="1" tint="0.499984740745262"/>
      </bottom>
      <diagonal/>
    </border>
    <border>
      <left style="hair">
        <color theme="1" tint="0.499984740745262"/>
      </left>
      <right style="dashed">
        <color indexed="64"/>
      </right>
      <top style="hair">
        <color theme="1" tint="0.499984740745262"/>
      </top>
      <bottom style="thin">
        <color indexed="64"/>
      </bottom>
      <diagonal/>
    </border>
    <border>
      <left style="hair">
        <color theme="1" tint="0.499984740745262"/>
      </left>
      <right style="dashed">
        <color indexed="64"/>
      </right>
      <top style="hair">
        <color theme="1" tint="0.499984740745262"/>
      </top>
      <bottom style="hair">
        <color theme="1" tint="0.499984740745262"/>
      </bottom>
      <diagonal/>
    </border>
    <border>
      <left style="thin">
        <color indexed="64"/>
      </left>
      <right style="thin">
        <color indexed="64"/>
      </right>
      <top style="hair">
        <color theme="1" tint="0.499984740745262"/>
      </top>
      <bottom style="dashed">
        <color indexed="64"/>
      </bottom>
      <diagonal/>
    </border>
    <border>
      <left style="hair">
        <color theme="1" tint="0.499984740745262"/>
      </left>
      <right style="dashed">
        <color indexed="64"/>
      </right>
      <top/>
      <bottom style="hair">
        <color theme="1" tint="0.499984740745262"/>
      </bottom>
      <diagonal/>
    </border>
    <border>
      <left/>
      <right style="hair">
        <color theme="1" tint="0.499984740745262"/>
      </right>
      <top/>
      <bottom style="hair">
        <color theme="1" tint="0.499984740745262"/>
      </bottom>
      <diagonal/>
    </border>
    <border>
      <left style="thin">
        <color indexed="64"/>
      </left>
      <right/>
      <top/>
      <bottom style="hair">
        <color theme="1" tint="0.499984740745262"/>
      </bottom>
      <diagonal/>
    </border>
    <border>
      <left style="thin">
        <color indexed="64"/>
      </left>
      <right style="hair">
        <color theme="1" tint="0.499984740745262"/>
      </right>
      <top style="hair">
        <color theme="1" tint="0.499984740745262"/>
      </top>
      <bottom style="dashed">
        <color indexed="64"/>
      </bottom>
      <diagonal/>
    </border>
    <border>
      <left style="hair">
        <color theme="1" tint="0.499984740745262"/>
      </left>
      <right style="hair">
        <color theme="1" tint="0.499984740745262"/>
      </right>
      <top style="hair">
        <color theme="1" tint="0.499984740745262"/>
      </top>
      <bottom style="dashed">
        <color indexed="64"/>
      </bottom>
      <diagonal/>
    </border>
    <border>
      <left style="hair">
        <color theme="1" tint="0.499984740745262"/>
      </left>
      <right style="thin">
        <color indexed="64"/>
      </right>
      <top style="hair">
        <color theme="1" tint="0.499984740745262"/>
      </top>
      <bottom style="dashed">
        <color indexed="64"/>
      </bottom>
      <diagonal/>
    </border>
    <border>
      <left style="hair">
        <color theme="1" tint="0.499984740745262"/>
      </left>
      <right style="dashed">
        <color indexed="64"/>
      </right>
      <top style="hair">
        <color theme="1" tint="0.499984740745262"/>
      </top>
      <bottom style="dashed">
        <color indexed="64"/>
      </bottom>
      <diagonal/>
    </border>
    <border>
      <left/>
      <right style="hair">
        <color theme="1" tint="0.499984740745262"/>
      </right>
      <top style="hair">
        <color theme="1" tint="0.499984740745262"/>
      </top>
      <bottom style="dashed">
        <color indexed="64"/>
      </bottom>
      <diagonal/>
    </border>
    <border>
      <left style="hair">
        <color theme="1" tint="0.499984740745262"/>
      </left>
      <right/>
      <top style="hair">
        <color theme="1" tint="0.499984740745262"/>
      </top>
      <bottom style="dashed">
        <color indexed="64"/>
      </bottom>
      <diagonal/>
    </border>
    <border>
      <left style="thin">
        <color indexed="64"/>
      </left>
      <right style="hair">
        <color theme="1" tint="0.499984740745262"/>
      </right>
      <top/>
      <bottom style="thin">
        <color indexed="64"/>
      </bottom>
      <diagonal/>
    </border>
    <border>
      <left style="hair">
        <color theme="1" tint="0.499984740745262"/>
      </left>
      <right style="hair">
        <color theme="1" tint="0.499984740745262"/>
      </right>
      <top/>
      <bottom style="thin">
        <color indexed="64"/>
      </bottom>
      <diagonal/>
    </border>
    <border>
      <left style="hair">
        <color theme="1" tint="0.499984740745262"/>
      </left>
      <right style="thin">
        <color indexed="64"/>
      </right>
      <top/>
      <bottom style="thin">
        <color indexed="64"/>
      </bottom>
      <diagonal/>
    </border>
    <border>
      <left style="hair">
        <color theme="1" tint="0.499984740745262"/>
      </left>
      <right style="dashed">
        <color indexed="64"/>
      </right>
      <top/>
      <bottom style="thin">
        <color indexed="64"/>
      </bottom>
      <diagonal/>
    </border>
    <border>
      <left/>
      <right style="hair">
        <color theme="1" tint="0.499984740745262"/>
      </right>
      <top/>
      <bottom style="thin">
        <color indexed="64"/>
      </bottom>
      <diagonal/>
    </border>
    <border>
      <left style="hair">
        <color theme="1" tint="0.499984740745262"/>
      </left>
      <right style="hair">
        <color theme="1" tint="0.499984740745262"/>
      </right>
      <top style="dashed">
        <color indexed="64"/>
      </top>
      <bottom style="dashed">
        <color indexed="64"/>
      </bottom>
      <diagonal/>
    </border>
    <border>
      <left style="hair">
        <color theme="1" tint="0.499984740745262"/>
      </left>
      <right style="dashed">
        <color indexed="64"/>
      </right>
      <top style="dashed">
        <color indexed="64"/>
      </top>
      <bottom style="dashed">
        <color indexed="64"/>
      </bottom>
      <diagonal/>
    </border>
    <border>
      <left/>
      <right style="hair">
        <color theme="1" tint="0.499984740745262"/>
      </right>
      <top style="dashed">
        <color indexed="64"/>
      </top>
      <bottom style="dashed">
        <color indexed="64"/>
      </bottom>
      <diagonal/>
    </border>
    <border>
      <left style="hair">
        <color theme="1" tint="0.499984740745262"/>
      </left>
      <right/>
      <top style="dashed">
        <color indexed="64"/>
      </top>
      <bottom style="dashed">
        <color indexed="64"/>
      </bottom>
      <diagonal/>
    </border>
    <border>
      <left style="thin">
        <color indexed="64"/>
      </left>
      <right style="hair">
        <color theme="1" tint="0.499984740745262"/>
      </right>
      <top style="thin">
        <color indexed="64"/>
      </top>
      <bottom style="dashed">
        <color indexed="64"/>
      </bottom>
      <diagonal/>
    </border>
    <border>
      <left style="hair">
        <color theme="1" tint="0.499984740745262"/>
      </left>
      <right style="hair">
        <color theme="1" tint="0.499984740745262"/>
      </right>
      <top style="thin">
        <color indexed="64"/>
      </top>
      <bottom style="dashed">
        <color indexed="64"/>
      </bottom>
      <diagonal/>
    </border>
    <border>
      <left style="hair">
        <color theme="1" tint="0.499984740745262"/>
      </left>
      <right style="dashed">
        <color indexed="64"/>
      </right>
      <top style="thin">
        <color indexed="64"/>
      </top>
      <bottom style="dashed">
        <color indexed="64"/>
      </bottom>
      <diagonal/>
    </border>
    <border>
      <left/>
      <right style="hair">
        <color theme="1" tint="0.499984740745262"/>
      </right>
      <top style="thin">
        <color indexed="64"/>
      </top>
      <bottom style="dashed">
        <color indexed="64"/>
      </bottom>
      <diagonal/>
    </border>
    <border>
      <left style="hair">
        <color theme="1" tint="0.499984740745262"/>
      </left>
      <right/>
      <top style="thin">
        <color indexed="64"/>
      </top>
      <bottom style="dashed">
        <color indexed="64"/>
      </bottom>
      <diagonal/>
    </border>
    <border>
      <left style="thin">
        <color indexed="64"/>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dashed">
        <color indexed="64"/>
      </right>
      <top style="hair">
        <color theme="1" tint="0.499984740745262"/>
      </top>
      <bottom/>
      <diagonal/>
    </border>
    <border>
      <left/>
      <right style="hair">
        <color theme="1" tint="0.499984740745262"/>
      </right>
      <top style="hair">
        <color theme="1" tint="0.499984740745262"/>
      </top>
      <bottom/>
      <diagonal/>
    </border>
    <border>
      <left style="hair">
        <color theme="1" tint="0.499984740745262"/>
      </left>
      <right/>
      <top style="hair">
        <color theme="1" tint="0.499984740745262"/>
      </top>
      <bottom/>
      <diagonal/>
    </border>
    <border>
      <left style="thin">
        <color indexed="64"/>
      </left>
      <right/>
      <top style="hair">
        <color theme="1" tint="0.499984740745262"/>
      </top>
      <bottom/>
      <diagonal/>
    </border>
    <border>
      <left style="dashed">
        <color indexed="64"/>
      </left>
      <right style="hair">
        <color theme="1" tint="0.499984740745262"/>
      </right>
      <top style="dashed">
        <color indexed="64"/>
      </top>
      <bottom style="dashed">
        <color indexed="64"/>
      </bottom>
      <diagonal/>
    </border>
    <border>
      <left style="thin">
        <color indexed="64"/>
      </left>
      <right/>
      <top style="dashed">
        <color indexed="64"/>
      </top>
      <bottom style="hair">
        <color theme="1" tint="0.499984740745262"/>
      </bottom>
      <diagonal/>
    </border>
    <border>
      <left style="thin">
        <color indexed="64"/>
      </left>
      <right style="hair">
        <color theme="1" tint="0.499984740745262"/>
      </right>
      <top style="dashed">
        <color indexed="64"/>
      </top>
      <bottom style="hair">
        <color theme="1" tint="0.499984740745262"/>
      </bottom>
      <diagonal/>
    </border>
    <border>
      <left style="hair">
        <color theme="1" tint="0.499984740745262"/>
      </left>
      <right style="hair">
        <color theme="1" tint="0.499984740745262"/>
      </right>
      <top style="dashed">
        <color indexed="64"/>
      </top>
      <bottom style="hair">
        <color theme="1" tint="0.499984740745262"/>
      </bottom>
      <diagonal/>
    </border>
    <border>
      <left style="hair">
        <color theme="1" tint="0.499984740745262"/>
      </left>
      <right style="dashed">
        <color indexed="64"/>
      </right>
      <top style="dashed">
        <color indexed="64"/>
      </top>
      <bottom style="hair">
        <color theme="1" tint="0.499984740745262"/>
      </bottom>
      <diagonal/>
    </border>
    <border>
      <left/>
      <right style="hair">
        <color theme="1" tint="0.499984740745262"/>
      </right>
      <top style="dashed">
        <color indexed="64"/>
      </top>
      <bottom style="hair">
        <color theme="1" tint="0.499984740745262"/>
      </bottom>
      <diagonal/>
    </border>
    <border>
      <left style="hair">
        <color theme="1" tint="0.499984740745262"/>
      </left>
      <right/>
      <top style="dashed">
        <color indexed="64"/>
      </top>
      <bottom style="hair">
        <color theme="1" tint="0.499984740745262"/>
      </bottom>
      <diagonal/>
    </border>
    <border>
      <left style="thin">
        <color indexed="64"/>
      </left>
      <right/>
      <top style="dashed">
        <color indexed="64"/>
      </top>
      <bottom style="thin">
        <color indexed="64"/>
      </bottom>
      <diagonal/>
    </border>
    <border>
      <left style="thin">
        <color indexed="64"/>
      </left>
      <right style="hair">
        <color theme="1" tint="0.499984740745262"/>
      </right>
      <top style="dashed">
        <color indexed="64"/>
      </top>
      <bottom style="thin">
        <color indexed="64"/>
      </bottom>
      <diagonal/>
    </border>
    <border>
      <left style="hair">
        <color theme="1" tint="0.499984740745262"/>
      </left>
      <right style="hair">
        <color theme="1" tint="0.499984740745262"/>
      </right>
      <top style="dashed">
        <color indexed="64"/>
      </top>
      <bottom style="thin">
        <color indexed="64"/>
      </bottom>
      <diagonal/>
    </border>
    <border>
      <left style="hair">
        <color theme="1" tint="0.499984740745262"/>
      </left>
      <right style="dashed">
        <color indexed="64"/>
      </right>
      <top style="dashed">
        <color indexed="64"/>
      </top>
      <bottom style="thin">
        <color indexed="64"/>
      </bottom>
      <diagonal/>
    </border>
    <border>
      <left/>
      <right style="hair">
        <color theme="1" tint="0.499984740745262"/>
      </right>
      <top style="dashed">
        <color indexed="64"/>
      </top>
      <bottom style="thin">
        <color indexed="64"/>
      </bottom>
      <diagonal/>
    </border>
    <border>
      <left style="hair">
        <color theme="1" tint="0.499984740745262"/>
      </left>
      <right/>
      <top style="dashed">
        <color indexed="64"/>
      </top>
      <bottom style="thin">
        <color indexed="64"/>
      </bottom>
      <diagonal/>
    </border>
    <border>
      <left style="thin">
        <color indexed="64"/>
      </left>
      <right style="dashed">
        <color indexed="64"/>
      </right>
      <top style="dashed">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hair">
        <color indexed="64"/>
      </left>
      <right style="hair">
        <color indexed="64"/>
      </right>
      <top style="hair">
        <color indexed="64"/>
      </top>
      <bottom style="hair">
        <color indexed="64"/>
      </bottom>
      <diagonal/>
    </border>
    <border>
      <left/>
      <right style="thin">
        <color indexed="64"/>
      </right>
      <top/>
      <bottom style="dashed">
        <color indexed="64"/>
      </bottom>
      <diagonal/>
    </border>
    <border>
      <left/>
      <right/>
      <top/>
      <bottom style="dashed">
        <color indexed="64"/>
      </bottom>
      <diagonal/>
    </border>
    <border>
      <left/>
      <right/>
      <top style="dashed">
        <color indexed="64"/>
      </top>
      <bottom/>
      <diagonal/>
    </border>
    <border>
      <left/>
      <right style="thin">
        <color indexed="64"/>
      </right>
      <top style="dashed">
        <color indexed="64"/>
      </top>
      <bottom/>
      <diagonal/>
    </border>
    <border>
      <left style="thin">
        <color indexed="64"/>
      </left>
      <right/>
      <top style="dashed">
        <color indexed="64"/>
      </top>
      <bottom/>
      <diagonal/>
    </border>
    <border>
      <left style="thin">
        <color indexed="64"/>
      </left>
      <right/>
      <top style="dotted">
        <color indexed="64"/>
      </top>
      <bottom/>
      <diagonal/>
    </border>
    <border>
      <left style="thin">
        <color indexed="64"/>
      </left>
      <right/>
      <top/>
      <bottom style="dashed">
        <color indexed="64"/>
      </bottom>
      <diagonal/>
    </border>
    <border>
      <left/>
      <right/>
      <top style="hair">
        <color theme="1" tint="0.499984740745262"/>
      </top>
      <bottom style="hair">
        <color theme="1" tint="0.499984740745262"/>
      </bottom>
      <diagonal/>
    </border>
    <border>
      <left/>
      <right style="dashed">
        <color indexed="64"/>
      </right>
      <top style="hair">
        <color theme="1" tint="0.499984740745262"/>
      </top>
      <bottom style="hair">
        <color theme="1" tint="0.499984740745262"/>
      </bottom>
      <diagonal/>
    </border>
    <border>
      <left style="dashed">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right style="thin">
        <color indexed="64"/>
      </right>
      <top/>
      <bottom style="hair">
        <color theme="1" tint="0.499984740745262"/>
      </bottom>
      <diagonal/>
    </border>
    <border>
      <left/>
      <right style="thin">
        <color indexed="64"/>
      </right>
      <top style="hair">
        <color theme="1" tint="0.499984740745262"/>
      </top>
      <bottom style="hair">
        <color theme="1" tint="0.499984740745262"/>
      </bottom>
      <diagonal/>
    </border>
    <border>
      <left/>
      <right style="dashed">
        <color indexed="64"/>
      </right>
      <top style="thin">
        <color indexed="64"/>
      </top>
      <bottom style="thin">
        <color indexed="64"/>
      </bottom>
      <diagonal/>
    </border>
    <border>
      <left style="thin">
        <color indexed="64"/>
      </left>
      <right style="thin">
        <color indexed="64"/>
      </right>
      <top style="dashed">
        <color indexed="64"/>
      </top>
      <bottom style="hair">
        <color indexed="64"/>
      </bottom>
      <diagonal/>
    </border>
    <border>
      <left/>
      <right/>
      <top/>
      <bottom style="hair">
        <color theme="1" tint="0.499984740745262"/>
      </bottom>
      <diagonal/>
    </border>
    <border>
      <left/>
      <right style="dashed">
        <color indexed="64"/>
      </right>
      <top/>
      <bottom style="hair">
        <color theme="1" tint="0.499984740745262"/>
      </bottom>
      <diagonal/>
    </border>
    <border>
      <left style="thin">
        <color indexed="64"/>
      </left>
      <right style="hair">
        <color theme="1" tint="0.499984740745262"/>
      </right>
      <top style="dashed">
        <color indexed="64"/>
      </top>
      <bottom style="hair">
        <color indexed="64"/>
      </bottom>
      <diagonal/>
    </border>
    <border>
      <left style="hair">
        <color theme="1" tint="0.499984740745262"/>
      </left>
      <right style="hair">
        <color theme="1" tint="0.499984740745262"/>
      </right>
      <top style="dashed">
        <color indexed="64"/>
      </top>
      <bottom style="hair">
        <color indexed="64"/>
      </bottom>
      <diagonal/>
    </border>
    <border>
      <left style="hair">
        <color theme="1" tint="0.499984740745262"/>
      </left>
      <right style="thin">
        <color indexed="64"/>
      </right>
      <top style="dashed">
        <color indexed="64"/>
      </top>
      <bottom style="hair">
        <color indexed="64"/>
      </bottom>
      <diagonal/>
    </border>
    <border>
      <left style="hair">
        <color theme="1" tint="0.499984740745262"/>
      </left>
      <right style="dashed">
        <color indexed="64"/>
      </right>
      <top style="dashed">
        <color indexed="64"/>
      </top>
      <bottom style="hair">
        <color indexed="64"/>
      </bottom>
      <diagonal/>
    </border>
    <border>
      <left/>
      <right style="hair">
        <color theme="1" tint="0.499984740745262"/>
      </right>
      <top style="dashed">
        <color indexed="64"/>
      </top>
      <bottom style="hair">
        <color indexed="64"/>
      </bottom>
      <diagonal/>
    </border>
    <border>
      <left style="hair">
        <color theme="1" tint="0.499984740745262"/>
      </left>
      <right/>
      <top style="dashed">
        <color indexed="64"/>
      </top>
      <bottom style="hair">
        <color indexed="64"/>
      </bottom>
      <diagonal/>
    </border>
    <border>
      <left style="thin">
        <color indexed="64"/>
      </left>
      <right style="hair">
        <color theme="1" tint="0.499984740745262"/>
      </right>
      <top style="hair">
        <color theme="1" tint="0.499984740745262"/>
      </top>
      <bottom style="hair">
        <color indexed="64"/>
      </bottom>
      <diagonal/>
    </border>
    <border>
      <left style="hair">
        <color theme="1" tint="0.499984740745262"/>
      </left>
      <right style="hair">
        <color theme="1" tint="0.499984740745262"/>
      </right>
      <top style="hair">
        <color theme="1" tint="0.499984740745262"/>
      </top>
      <bottom style="hair">
        <color indexed="64"/>
      </bottom>
      <diagonal/>
    </border>
    <border>
      <left style="hair">
        <color theme="1" tint="0.499984740745262"/>
      </left>
      <right style="dashed">
        <color indexed="64"/>
      </right>
      <top style="hair">
        <color theme="1" tint="0.499984740745262"/>
      </top>
      <bottom style="hair">
        <color indexed="64"/>
      </bottom>
      <diagonal/>
    </border>
    <border>
      <left/>
      <right style="hair">
        <color theme="1" tint="0.499984740745262"/>
      </right>
      <top style="hair">
        <color theme="1" tint="0.499984740745262"/>
      </top>
      <bottom style="hair">
        <color indexed="64"/>
      </bottom>
      <diagonal/>
    </border>
    <border>
      <left style="hair">
        <color theme="1" tint="0.499984740745262"/>
      </left>
      <right/>
      <top style="hair">
        <color theme="1" tint="0.499984740745262"/>
      </top>
      <bottom style="hair">
        <color indexed="64"/>
      </bottom>
      <diagonal/>
    </border>
    <border>
      <left style="thin">
        <color indexed="64"/>
      </left>
      <right style="thin">
        <color indexed="64"/>
      </right>
      <top style="hair">
        <color theme="1" tint="0.499984740745262"/>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style="double">
        <color indexed="64"/>
      </top>
      <bottom/>
      <diagonal/>
    </border>
    <border>
      <left style="thin">
        <color indexed="64"/>
      </left>
      <right style="hair">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bottom style="thin">
        <color theme="0"/>
      </bottom>
      <diagonal/>
    </border>
    <border>
      <left/>
      <right style="thin">
        <color indexed="64"/>
      </right>
      <top/>
      <bottom style="thin">
        <color theme="0"/>
      </bottom>
      <diagonal/>
    </border>
    <border>
      <left style="thin">
        <color indexed="64"/>
      </left>
      <right/>
      <top style="thin">
        <color theme="0"/>
      </top>
      <bottom style="thin">
        <color theme="0"/>
      </bottom>
      <diagonal/>
    </border>
    <border>
      <left style="thin">
        <color theme="0"/>
      </left>
      <right style="thin">
        <color theme="0"/>
      </right>
      <top style="thin">
        <color theme="0"/>
      </top>
      <bottom/>
      <diagonal/>
    </border>
    <border>
      <left/>
      <right style="thin">
        <color indexed="64"/>
      </right>
      <top style="thin">
        <color theme="0"/>
      </top>
      <bottom style="thin">
        <color theme="0"/>
      </bottom>
      <diagonal/>
    </border>
    <border>
      <left style="thin">
        <color theme="0"/>
      </left>
      <right style="thin">
        <color theme="0"/>
      </right>
      <top/>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thin">
        <color indexed="64"/>
      </right>
      <top style="thin">
        <color theme="0"/>
      </top>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thin">
        <color indexed="64"/>
      </top>
      <bottom style="double">
        <color indexed="64"/>
      </bottom>
      <diagonal/>
    </border>
    <border>
      <left style="hair">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hair">
        <color indexed="64"/>
      </right>
      <top/>
      <bottom style="double">
        <color indexed="64"/>
      </bottom>
      <diagonal/>
    </border>
    <border>
      <left style="hair">
        <color indexed="64"/>
      </left>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thin">
        <color indexed="64"/>
      </right>
      <top/>
      <bottom style="double">
        <color indexed="64"/>
      </bottom>
      <diagonal/>
    </border>
    <border>
      <left/>
      <right style="hair">
        <color indexed="64"/>
      </right>
      <top style="double">
        <color indexed="64"/>
      </top>
      <bottom style="thin">
        <color indexed="64"/>
      </bottom>
      <diagonal/>
    </border>
    <border>
      <left style="hair">
        <color indexed="64"/>
      </left>
      <right/>
      <top style="double">
        <color indexed="64"/>
      </top>
      <bottom style="thin">
        <color indexed="64"/>
      </bottom>
      <diagonal/>
    </border>
    <border>
      <left style="thin">
        <color indexed="64"/>
      </left>
      <right style="hair">
        <color indexed="64"/>
      </right>
      <top style="double">
        <color indexed="64"/>
      </top>
      <bottom style="thin">
        <color indexed="64"/>
      </bottom>
      <diagonal/>
    </border>
    <border>
      <left style="hair">
        <color indexed="64"/>
      </left>
      <right style="hair">
        <color indexed="64"/>
      </right>
      <top style="double">
        <color indexed="64"/>
      </top>
      <bottom style="thin">
        <color indexed="64"/>
      </bottom>
      <diagonal/>
    </border>
    <border>
      <left style="hair">
        <color indexed="64"/>
      </left>
      <right style="thin">
        <color indexed="64"/>
      </right>
      <top style="double">
        <color indexed="64"/>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top style="thin">
        <color theme="0" tint="-0.24994659260841701"/>
      </top>
      <bottom style="double">
        <color indexed="64"/>
      </bottom>
      <diagonal/>
    </border>
    <border>
      <left/>
      <right/>
      <top style="thin">
        <color theme="0" tint="-0.24994659260841701"/>
      </top>
      <bottom style="double">
        <color indexed="64"/>
      </bottom>
      <diagonal/>
    </border>
    <border>
      <left/>
      <right style="thin">
        <color theme="0" tint="-0.24994659260841701"/>
      </right>
      <top style="thin">
        <color theme="0" tint="-0.24994659260841701"/>
      </top>
      <bottom style="double">
        <color indexed="64"/>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theme="0" tint="-0.24994659260841701"/>
      </left>
      <right/>
      <top style="thin">
        <color theme="0" tint="-0.24994659260841701"/>
      </top>
      <bottom style="double">
        <color indexed="64"/>
      </bottom>
      <diagonal/>
    </border>
    <border>
      <left/>
      <right style="thin">
        <color indexed="64"/>
      </right>
      <top style="thin">
        <color theme="0" tint="-0.24994659260841701"/>
      </top>
      <bottom style="double">
        <color indexed="64"/>
      </bottom>
      <diagonal/>
    </border>
    <border>
      <left/>
      <right style="medium">
        <color indexed="64"/>
      </right>
      <top style="medium">
        <color indexed="64"/>
      </top>
      <bottom style="medium">
        <color indexed="64"/>
      </bottom>
      <diagonal/>
    </border>
  </borders>
  <cellStyleXfs count="3">
    <xf numFmtId="0" fontId="0" fillId="0" borderId="0"/>
    <xf numFmtId="0" fontId="25" fillId="0" borderId="0" applyNumberFormat="0" applyFill="0" applyBorder="0" applyAlignment="0" applyProtection="0"/>
    <xf numFmtId="9" fontId="52" fillId="0" borderId="0" applyFont="0" applyFill="0" applyBorder="0" applyAlignment="0" applyProtection="0"/>
  </cellStyleXfs>
  <cellXfs count="788">
    <xf numFmtId="0" fontId="0" fillId="0" borderId="0" xfId="0"/>
    <xf numFmtId="0" fontId="0" fillId="3" borderId="0" xfId="0" applyFill="1"/>
    <xf numFmtId="0" fontId="7" fillId="3" borderId="0" xfId="0" applyFont="1" applyFill="1"/>
    <xf numFmtId="0" fontId="5" fillId="3" borderId="0" xfId="0" applyFont="1" applyFill="1" applyAlignment="1">
      <alignment horizontal="center"/>
    </xf>
    <xf numFmtId="0" fontId="7" fillId="3" borderId="0" xfId="0" applyFont="1" applyFill="1" applyAlignment="1">
      <alignment horizontal="center"/>
    </xf>
    <xf numFmtId="0" fontId="1" fillId="3" borderId="0" xfId="0" applyFont="1" applyFill="1"/>
    <xf numFmtId="14" fontId="7" fillId="3" borderId="0" xfId="0" quotePrefix="1" applyNumberFormat="1" applyFont="1" applyFill="1" applyAlignment="1">
      <alignment horizontal="center"/>
    </xf>
    <xf numFmtId="167" fontId="7" fillId="3" borderId="0" xfId="0" quotePrefix="1" applyNumberFormat="1" applyFont="1" applyFill="1" applyAlignment="1">
      <alignment horizontal="center"/>
    </xf>
    <xf numFmtId="0" fontId="0" fillId="3" borderId="0" xfId="0" applyFill="1" applyAlignment="1">
      <alignment horizontal="center"/>
    </xf>
    <xf numFmtId="168" fontId="1" fillId="0" borderId="0" xfId="0" applyNumberFormat="1" applyFont="1"/>
    <xf numFmtId="172" fontId="1" fillId="3" borderId="0" xfId="0" applyNumberFormat="1" applyFont="1" applyFill="1" applyAlignment="1">
      <alignment horizontal="center" vertical="center"/>
    </xf>
    <xf numFmtId="172" fontId="1" fillId="3" borderId="0" xfId="0" applyNumberFormat="1" applyFont="1" applyFill="1" applyAlignment="1">
      <alignment horizontal="center"/>
    </xf>
    <xf numFmtId="169" fontId="0" fillId="0" borderId="0" xfId="0" applyNumberFormat="1"/>
    <xf numFmtId="0" fontId="5" fillId="3" borderId="11" xfId="0" applyFont="1" applyFill="1" applyBorder="1" applyAlignment="1">
      <alignment horizontal="center"/>
    </xf>
    <xf numFmtId="168" fontId="5" fillId="3" borderId="0" xfId="0" applyNumberFormat="1" applyFont="1" applyFill="1"/>
    <xf numFmtId="0" fontId="7" fillId="3" borderId="0" xfId="0" quotePrefix="1" applyFont="1" applyFill="1" applyAlignment="1">
      <alignment horizontal="center"/>
    </xf>
    <xf numFmtId="0" fontId="1" fillId="0" borderId="0" xfId="0" applyFont="1"/>
    <xf numFmtId="0" fontId="15" fillId="0" borderId="0" xfId="0" applyFont="1"/>
    <xf numFmtId="2" fontId="15" fillId="0" borderId="0" xfId="0" applyNumberFormat="1" applyFont="1"/>
    <xf numFmtId="171" fontId="1" fillId="0" borderId="0" xfId="0" applyNumberFormat="1" applyFont="1"/>
    <xf numFmtId="2" fontId="1" fillId="0" borderId="0" xfId="0" applyNumberFormat="1" applyFont="1"/>
    <xf numFmtId="169" fontId="1" fillId="0" borderId="0" xfId="0" applyNumberFormat="1" applyFont="1"/>
    <xf numFmtId="164" fontId="1" fillId="4" borderId="0" xfId="0" applyNumberFormat="1" applyFont="1" applyFill="1"/>
    <xf numFmtId="174" fontId="1" fillId="0" borderId="0" xfId="0" applyNumberFormat="1" applyFont="1"/>
    <xf numFmtId="0" fontId="1" fillId="0" borderId="0" xfId="0" quotePrefix="1" applyFont="1"/>
    <xf numFmtId="169" fontId="7" fillId="3" borderId="0" xfId="0" quotePrefix="1" applyNumberFormat="1" applyFont="1" applyFill="1"/>
    <xf numFmtId="0" fontId="7" fillId="3" borderId="0" xfId="0" quotePrefix="1" applyFont="1" applyFill="1"/>
    <xf numFmtId="1" fontId="1" fillId="3" borderId="0" xfId="0" applyNumberFormat="1" applyFont="1" applyFill="1"/>
    <xf numFmtId="175" fontId="1" fillId="3" borderId="0" xfId="0" applyNumberFormat="1" applyFont="1" applyFill="1"/>
    <xf numFmtId="164" fontId="1" fillId="0" borderId="0" xfId="0" applyNumberFormat="1" applyFont="1"/>
    <xf numFmtId="0" fontId="5" fillId="0" borderId="9" xfId="0" applyFont="1" applyBorder="1" applyAlignment="1">
      <alignment horizontal="center"/>
    </xf>
    <xf numFmtId="0" fontId="1" fillId="0" borderId="9" xfId="0" applyFont="1" applyBorder="1" applyAlignment="1">
      <alignment horizontal="center"/>
    </xf>
    <xf numFmtId="0" fontId="18" fillId="0" borderId="0" xfId="0" applyFont="1"/>
    <xf numFmtId="2" fontId="0" fillId="3" borderId="0" xfId="0" applyNumberFormat="1" applyFill="1"/>
    <xf numFmtId="168" fontId="1" fillId="3" borderId="0" xfId="0" applyNumberFormat="1" applyFont="1" applyFill="1" applyAlignment="1">
      <alignment horizontal="center"/>
    </xf>
    <xf numFmtId="168" fontId="1" fillId="3" borderId="0" xfId="0" applyNumberFormat="1" applyFont="1" applyFill="1"/>
    <xf numFmtId="0" fontId="0" fillId="3" borderId="24" xfId="0" applyFill="1" applyBorder="1"/>
    <xf numFmtId="0" fontId="0" fillId="3" borderId="11" xfId="0" applyFill="1" applyBorder="1"/>
    <xf numFmtId="0" fontId="1" fillId="3" borderId="11" xfId="0" applyFont="1" applyFill="1" applyBorder="1"/>
    <xf numFmtId="0" fontId="0" fillId="3" borderId="12" xfId="0" applyFill="1" applyBorder="1"/>
    <xf numFmtId="0" fontId="0" fillId="3" borderId="16" xfId="0" applyFill="1" applyBorder="1"/>
    <xf numFmtId="0" fontId="0" fillId="3" borderId="1" xfId="0" applyFill="1" applyBorder="1"/>
    <xf numFmtId="0" fontId="0" fillId="3" borderId="2" xfId="0" applyFill="1" applyBorder="1"/>
    <xf numFmtId="0" fontId="1" fillId="3" borderId="2" xfId="0" applyFont="1" applyFill="1" applyBorder="1"/>
    <xf numFmtId="0" fontId="1" fillId="3" borderId="12" xfId="0" applyFont="1" applyFill="1" applyBorder="1"/>
    <xf numFmtId="0" fontId="1" fillId="3" borderId="1" xfId="0" applyFont="1" applyFill="1" applyBorder="1"/>
    <xf numFmtId="0" fontId="1" fillId="3" borderId="3" xfId="0" applyFont="1" applyFill="1" applyBorder="1"/>
    <xf numFmtId="2" fontId="1" fillId="3" borderId="0" xfId="0" applyNumberFormat="1" applyFont="1" applyFill="1"/>
    <xf numFmtId="0" fontId="1" fillId="3" borderId="0" xfId="0" applyFont="1" applyFill="1" applyAlignment="1">
      <alignment horizontal="right"/>
    </xf>
    <xf numFmtId="177" fontId="0" fillId="0" borderId="0" xfId="0" applyNumberFormat="1"/>
    <xf numFmtId="174" fontId="0" fillId="0" borderId="0" xfId="0" applyNumberFormat="1"/>
    <xf numFmtId="0" fontId="1" fillId="3" borderId="11" xfId="0" applyFont="1" applyFill="1" applyBorder="1" applyAlignment="1">
      <alignment vertical="center"/>
    </xf>
    <xf numFmtId="0" fontId="18" fillId="3" borderId="0" xfId="0" applyFont="1" applyFill="1"/>
    <xf numFmtId="0" fontId="0" fillId="3" borderId="0" xfId="0" quotePrefix="1" applyFill="1" applyAlignment="1">
      <alignment horizontal="center" vertical="center"/>
    </xf>
    <xf numFmtId="0" fontId="0" fillId="3" borderId="0" xfId="0" applyFill="1" applyAlignment="1">
      <alignment horizontal="left" vertical="top" wrapText="1"/>
    </xf>
    <xf numFmtId="0" fontId="25" fillId="3" borderId="0" xfId="1" applyFill="1" applyProtection="1"/>
    <xf numFmtId="0" fontId="0" fillId="3" borderId="0" xfId="0" quotePrefix="1" applyFill="1" applyAlignment="1">
      <alignment horizontal="center" vertical="top"/>
    </xf>
    <xf numFmtId="0" fontId="7" fillId="0" borderId="0" xfId="0" applyFont="1" applyAlignment="1">
      <alignment horizontal="center"/>
    </xf>
    <xf numFmtId="167" fontId="7" fillId="0" borderId="0" xfId="0" quotePrefix="1" applyNumberFormat="1" applyFont="1" applyAlignment="1">
      <alignment horizontal="center"/>
    </xf>
    <xf numFmtId="0" fontId="9" fillId="0" borderId="0" xfId="0" applyFont="1" applyAlignment="1">
      <alignment horizontal="center"/>
    </xf>
    <xf numFmtId="0" fontId="9" fillId="3" borderId="0" xfId="0" applyFont="1" applyFill="1" applyAlignment="1">
      <alignment horizontal="center"/>
    </xf>
    <xf numFmtId="0" fontId="9" fillId="3" borderId="0" xfId="0" quotePrefix="1" applyFont="1" applyFill="1" applyAlignment="1">
      <alignment horizontal="center"/>
    </xf>
    <xf numFmtId="168" fontId="9" fillId="3" borderId="0" xfId="0" quotePrefix="1" applyNumberFormat="1" applyFont="1" applyFill="1" applyAlignment="1">
      <alignment horizontal="center"/>
    </xf>
    <xf numFmtId="0" fontId="28" fillId="3" borderId="0" xfId="0" applyFont="1" applyFill="1"/>
    <xf numFmtId="0" fontId="1" fillId="3" borderId="0" xfId="0" applyFont="1" applyFill="1" applyAlignment="1">
      <alignment horizontal="center"/>
    </xf>
    <xf numFmtId="0" fontId="1" fillId="3" borderId="1" xfId="0" applyFont="1" applyFill="1" applyBorder="1" applyAlignment="1">
      <alignment horizontal="center"/>
    </xf>
    <xf numFmtId="0" fontId="0" fillId="3" borderId="25" xfId="0" applyFill="1" applyBorder="1"/>
    <xf numFmtId="0" fontId="28" fillId="3" borderId="2" xfId="0" applyFont="1" applyFill="1" applyBorder="1"/>
    <xf numFmtId="0" fontId="0" fillId="3" borderId="3" xfId="0" applyFill="1" applyBorder="1"/>
    <xf numFmtId="178" fontId="1" fillId="2" borderId="9" xfId="0" applyNumberFormat="1" applyFont="1" applyFill="1" applyBorder="1" applyAlignment="1" applyProtection="1">
      <alignment horizontal="center"/>
      <protection locked="0"/>
    </xf>
    <xf numFmtId="0" fontId="5" fillId="3" borderId="9" xfId="0" applyFont="1" applyFill="1" applyBorder="1" applyAlignment="1">
      <alignment horizontal="center"/>
    </xf>
    <xf numFmtId="165" fontId="2" fillId="7" borderId="26" xfId="0" applyNumberFormat="1" applyFont="1" applyFill="1" applyBorder="1" applyAlignment="1">
      <alignment horizontal="left" vertical="center"/>
    </xf>
    <xf numFmtId="0" fontId="1" fillId="3" borderId="16" xfId="0" quotePrefix="1" applyFont="1" applyFill="1" applyBorder="1" applyAlignment="1">
      <alignment vertical="center" wrapText="1"/>
    </xf>
    <xf numFmtId="0" fontId="1" fillId="3" borderId="16" xfId="0" quotePrefix="1" applyFont="1" applyFill="1" applyBorder="1" applyAlignment="1">
      <alignment horizontal="right" vertical="top" wrapText="1"/>
    </xf>
    <xf numFmtId="0" fontId="0" fillId="3" borderId="0" xfId="0" applyFill="1" applyAlignment="1">
      <alignment vertical="center"/>
    </xf>
    <xf numFmtId="165" fontId="2" fillId="3" borderId="25" xfId="0" applyNumberFormat="1" applyFont="1" applyFill="1" applyBorder="1" applyAlignment="1" applyProtection="1">
      <alignment horizontal="left" vertical="center"/>
      <protection locked="0" hidden="1"/>
    </xf>
    <xf numFmtId="1" fontId="1" fillId="2" borderId="29" xfId="0" applyNumberFormat="1" applyFont="1" applyFill="1" applyBorder="1" applyAlignment="1" applyProtection="1">
      <alignment horizontal="center" vertical="center"/>
      <protection locked="0"/>
    </xf>
    <xf numFmtId="165" fontId="3" fillId="3" borderId="29" xfId="0" applyNumberFormat="1" applyFont="1" applyFill="1" applyBorder="1" applyAlignment="1">
      <alignment horizontal="center" vertical="center"/>
    </xf>
    <xf numFmtId="1" fontId="5" fillId="3" borderId="29" xfId="0" applyNumberFormat="1" applyFont="1" applyFill="1" applyBorder="1" applyAlignment="1">
      <alignment horizontal="center" vertical="center"/>
    </xf>
    <xf numFmtId="165" fontId="6" fillId="3" borderId="29" xfId="0" applyNumberFormat="1" applyFont="1" applyFill="1" applyBorder="1" applyAlignment="1">
      <alignment horizontal="center" vertical="center"/>
    </xf>
    <xf numFmtId="0" fontId="5" fillId="3" borderId="0" xfId="0" applyFont="1" applyFill="1" applyAlignment="1">
      <alignment horizontal="center" vertical="center"/>
    </xf>
    <xf numFmtId="1" fontId="1" fillId="2" borderId="33" xfId="0" applyNumberFormat="1" applyFont="1" applyFill="1" applyBorder="1" applyAlignment="1" applyProtection="1">
      <alignment horizontal="center" vertical="center"/>
      <protection locked="0"/>
    </xf>
    <xf numFmtId="165" fontId="6" fillId="3" borderId="34" xfId="0" applyNumberFormat="1" applyFont="1" applyFill="1" applyBorder="1" applyAlignment="1">
      <alignment horizontal="center" vertical="center"/>
    </xf>
    <xf numFmtId="1" fontId="1" fillId="2" borderId="35" xfId="0" applyNumberFormat="1" applyFont="1" applyFill="1" applyBorder="1" applyAlignment="1" applyProtection="1">
      <alignment horizontal="center" vertical="center"/>
      <protection locked="0"/>
    </xf>
    <xf numFmtId="165" fontId="3" fillId="3" borderId="36" xfId="0" applyNumberFormat="1" applyFont="1" applyFill="1" applyBorder="1" applyAlignment="1">
      <alignment horizontal="center" vertical="center"/>
    </xf>
    <xf numFmtId="1" fontId="1" fillId="2" borderId="36" xfId="0" applyNumberFormat="1" applyFont="1" applyFill="1" applyBorder="1" applyAlignment="1" applyProtection="1">
      <alignment horizontal="center" vertical="center"/>
      <protection locked="0"/>
    </xf>
    <xf numFmtId="165" fontId="2" fillId="0" borderId="40" xfId="0" quotePrefix="1" applyNumberFormat="1" applyFont="1" applyBorder="1" applyAlignment="1">
      <alignment horizontal="left" vertical="center"/>
    </xf>
    <xf numFmtId="165" fontId="2" fillId="3" borderId="41" xfId="0" applyNumberFormat="1" applyFont="1" applyFill="1" applyBorder="1" applyAlignment="1" applyProtection="1">
      <alignment horizontal="left" vertical="center"/>
      <protection locked="0" hidden="1"/>
    </xf>
    <xf numFmtId="165" fontId="3" fillId="3" borderId="32" xfId="0" applyNumberFormat="1" applyFont="1" applyFill="1" applyBorder="1" applyAlignment="1">
      <alignment horizontal="center" vertical="center"/>
    </xf>
    <xf numFmtId="165" fontId="3" fillId="3" borderId="42" xfId="0" applyNumberFormat="1" applyFont="1" applyFill="1" applyBorder="1" applyAlignment="1">
      <alignment horizontal="center" vertical="center"/>
    </xf>
    <xf numFmtId="1" fontId="5" fillId="3" borderId="33" xfId="0" applyNumberFormat="1" applyFont="1" applyFill="1" applyBorder="1" applyAlignment="1">
      <alignment horizontal="center" vertical="center"/>
    </xf>
    <xf numFmtId="165" fontId="2" fillId="3" borderId="40" xfId="0" quotePrefix="1" applyNumberFormat="1" applyFont="1" applyFill="1" applyBorder="1" applyAlignment="1">
      <alignment horizontal="left" vertical="center"/>
    </xf>
    <xf numFmtId="1" fontId="1" fillId="2" borderId="43" xfId="0" applyNumberFormat="1" applyFont="1" applyFill="1" applyBorder="1" applyAlignment="1" applyProtection="1">
      <alignment horizontal="center" vertical="center"/>
      <protection locked="0"/>
    </xf>
    <xf numFmtId="1" fontId="1" fillId="2" borderId="44" xfId="0" applyNumberFormat="1" applyFont="1" applyFill="1" applyBorder="1" applyAlignment="1" applyProtection="1">
      <alignment horizontal="center" vertical="center"/>
      <protection locked="0"/>
    </xf>
    <xf numFmtId="165" fontId="3" fillId="3" borderId="45" xfId="0" applyNumberFormat="1" applyFont="1" applyFill="1" applyBorder="1" applyAlignment="1">
      <alignment horizontal="center" vertical="center"/>
    </xf>
    <xf numFmtId="165" fontId="3" fillId="3" borderId="46" xfId="0" applyNumberFormat="1" applyFont="1" applyFill="1" applyBorder="1" applyAlignment="1">
      <alignment horizontal="center" vertical="center"/>
    </xf>
    <xf numFmtId="1" fontId="4" fillId="6" borderId="37" xfId="0" applyNumberFormat="1" applyFont="1" applyFill="1" applyBorder="1" applyAlignment="1">
      <alignment vertical="center"/>
    </xf>
    <xf numFmtId="0" fontId="2" fillId="6" borderId="38" xfId="0" applyFont="1" applyFill="1" applyBorder="1" applyAlignment="1">
      <alignment vertical="center"/>
    </xf>
    <xf numFmtId="173" fontId="3" fillId="6" borderId="38" xfId="0" applyNumberFormat="1" applyFont="1" applyFill="1" applyBorder="1"/>
    <xf numFmtId="1" fontId="4" fillId="6" borderId="48" xfId="0" applyNumberFormat="1" applyFont="1" applyFill="1" applyBorder="1" applyAlignment="1">
      <alignment vertical="center"/>
    </xf>
    <xf numFmtId="1" fontId="4" fillId="6" borderId="49" xfId="0" applyNumberFormat="1" applyFont="1" applyFill="1" applyBorder="1" applyAlignment="1">
      <alignment horizontal="center" vertical="center"/>
    </xf>
    <xf numFmtId="1" fontId="4" fillId="6" borderId="38" xfId="0" applyNumberFormat="1" applyFont="1" applyFill="1" applyBorder="1" applyAlignment="1">
      <alignment horizontal="center" vertical="center"/>
    </xf>
    <xf numFmtId="173" fontId="4" fillId="6" borderId="38" xfId="0" applyNumberFormat="1" applyFont="1" applyFill="1" applyBorder="1" applyAlignment="1">
      <alignment horizontal="center" vertical="center"/>
    </xf>
    <xf numFmtId="1" fontId="4" fillId="6" borderId="48" xfId="0" applyNumberFormat="1" applyFont="1" applyFill="1" applyBorder="1" applyAlignment="1">
      <alignment horizontal="center" vertical="center"/>
    </xf>
    <xf numFmtId="165" fontId="2" fillId="6" borderId="50" xfId="0" quotePrefix="1" applyNumberFormat="1" applyFont="1" applyFill="1" applyBorder="1" applyAlignment="1">
      <alignment horizontal="left" vertical="center"/>
    </xf>
    <xf numFmtId="165" fontId="2" fillId="0" borderId="47" xfId="0" quotePrefix="1" applyNumberFormat="1" applyFont="1" applyBorder="1" applyAlignment="1">
      <alignment horizontal="left" vertical="center"/>
    </xf>
    <xf numFmtId="1" fontId="5" fillId="3" borderId="57" xfId="0" applyNumberFormat="1" applyFont="1" applyFill="1" applyBorder="1" applyAlignment="1">
      <alignment horizontal="center" vertical="center"/>
    </xf>
    <xf numFmtId="165" fontId="6" fillId="3" borderId="58" xfId="0" applyNumberFormat="1" applyFont="1" applyFill="1" applyBorder="1" applyAlignment="1">
      <alignment horizontal="center" vertical="center"/>
    </xf>
    <xf numFmtId="1" fontId="5" fillId="3" borderId="58" xfId="0" applyNumberFormat="1" applyFont="1" applyFill="1" applyBorder="1" applyAlignment="1">
      <alignment horizontal="center" vertical="center"/>
    </xf>
    <xf numFmtId="165" fontId="6" fillId="3" borderId="59" xfId="0" applyNumberFormat="1" applyFont="1" applyFill="1" applyBorder="1" applyAlignment="1">
      <alignment horizontal="center" vertical="center"/>
    </xf>
    <xf numFmtId="1" fontId="1" fillId="2" borderId="57" xfId="0" applyNumberFormat="1" applyFont="1" applyFill="1" applyBorder="1" applyAlignment="1" applyProtection="1">
      <alignment horizontal="center" vertical="center"/>
      <protection locked="0"/>
    </xf>
    <xf numFmtId="165" fontId="3" fillId="3" borderId="58" xfId="0" applyNumberFormat="1" applyFont="1" applyFill="1" applyBorder="1" applyAlignment="1">
      <alignment horizontal="center" vertical="center"/>
    </xf>
    <xf numFmtId="1" fontId="1" fillId="2" borderId="58" xfId="0" applyNumberFormat="1" applyFont="1" applyFill="1" applyBorder="1" applyAlignment="1" applyProtection="1">
      <alignment horizontal="center" vertical="center"/>
      <protection locked="0"/>
    </xf>
    <xf numFmtId="165" fontId="3" fillId="3" borderId="60" xfId="0" applyNumberFormat="1" applyFont="1" applyFill="1" applyBorder="1" applyAlignment="1">
      <alignment horizontal="center" vertical="center"/>
    </xf>
    <xf numFmtId="1" fontId="1" fillId="2" borderId="61" xfId="0" applyNumberFormat="1" applyFont="1" applyFill="1" applyBorder="1" applyAlignment="1" applyProtection="1">
      <alignment horizontal="center" vertical="center"/>
      <protection locked="0"/>
    </xf>
    <xf numFmtId="165" fontId="3" fillId="3" borderId="30" xfId="0" applyNumberFormat="1" applyFont="1" applyFill="1" applyBorder="1" applyAlignment="1">
      <alignment horizontal="center" vertical="center"/>
    </xf>
    <xf numFmtId="1" fontId="4" fillId="6" borderId="37" xfId="0" applyNumberFormat="1" applyFont="1" applyFill="1" applyBorder="1" applyAlignment="1">
      <alignment horizontal="center" vertical="center"/>
    </xf>
    <xf numFmtId="1" fontId="1" fillId="2" borderId="71" xfId="0" applyNumberFormat="1" applyFont="1" applyFill="1" applyBorder="1" applyAlignment="1" applyProtection="1">
      <alignment horizontal="center" vertical="center"/>
      <protection locked="0"/>
    </xf>
    <xf numFmtId="165" fontId="3" fillId="3" borderId="72" xfId="0" applyNumberFormat="1" applyFont="1" applyFill="1" applyBorder="1" applyAlignment="1">
      <alignment horizontal="center" vertical="center"/>
    </xf>
    <xf numFmtId="1" fontId="1" fillId="2" borderId="72" xfId="0" applyNumberFormat="1" applyFont="1" applyFill="1" applyBorder="1" applyAlignment="1" applyProtection="1">
      <alignment horizontal="center" vertical="center"/>
      <protection locked="0"/>
    </xf>
    <xf numFmtId="165" fontId="3" fillId="3" borderId="73" xfId="0" applyNumberFormat="1" applyFont="1" applyFill="1" applyBorder="1" applyAlignment="1">
      <alignment horizontal="center" vertical="center"/>
    </xf>
    <xf numFmtId="1" fontId="1" fillId="2" borderId="74" xfId="0" applyNumberFormat="1" applyFont="1" applyFill="1" applyBorder="1" applyAlignment="1" applyProtection="1">
      <alignment horizontal="center" vertical="center"/>
      <protection locked="0"/>
    </xf>
    <xf numFmtId="165" fontId="3" fillId="3" borderId="75" xfId="0" applyNumberFormat="1" applyFont="1" applyFill="1" applyBorder="1" applyAlignment="1">
      <alignment horizontal="center" vertical="center"/>
    </xf>
    <xf numFmtId="165" fontId="2" fillId="3" borderId="76" xfId="0" applyNumberFormat="1" applyFont="1" applyFill="1" applyBorder="1" applyAlignment="1" applyProtection="1">
      <alignment horizontal="left" vertical="center"/>
      <protection locked="0" hidden="1"/>
    </xf>
    <xf numFmtId="165" fontId="2" fillId="3" borderId="47" xfId="0" quotePrefix="1" applyNumberFormat="1" applyFont="1" applyFill="1" applyBorder="1" applyAlignment="1">
      <alignment horizontal="left" vertical="center"/>
    </xf>
    <xf numFmtId="165" fontId="2" fillId="6" borderId="76" xfId="0" quotePrefix="1" applyNumberFormat="1" applyFont="1" applyFill="1" applyBorder="1" applyAlignment="1">
      <alignment horizontal="left" vertical="center"/>
    </xf>
    <xf numFmtId="1" fontId="4" fillId="6" borderId="71" xfId="0" applyNumberFormat="1" applyFont="1" applyFill="1" applyBorder="1" applyAlignment="1">
      <alignment horizontal="center" vertical="center"/>
    </xf>
    <xf numFmtId="173" fontId="4" fillId="6" borderId="72" xfId="0" applyNumberFormat="1" applyFont="1" applyFill="1" applyBorder="1" applyAlignment="1">
      <alignment horizontal="center" vertical="center"/>
    </xf>
    <xf numFmtId="1" fontId="4" fillId="6" borderId="74" xfId="0" applyNumberFormat="1" applyFont="1" applyFill="1" applyBorder="1" applyAlignment="1">
      <alignment horizontal="center" vertical="center"/>
    </xf>
    <xf numFmtId="165" fontId="2" fillId="3" borderId="78" xfId="0" quotePrefix="1" applyNumberFormat="1" applyFont="1" applyFill="1" applyBorder="1" applyAlignment="1">
      <alignment horizontal="left" vertical="center"/>
    </xf>
    <xf numFmtId="1" fontId="1" fillId="2" borderId="79" xfId="0" applyNumberFormat="1" applyFont="1" applyFill="1" applyBorder="1" applyAlignment="1" applyProtection="1">
      <alignment horizontal="center" vertical="center"/>
      <protection locked="0"/>
    </xf>
    <xf numFmtId="165" fontId="3" fillId="3" borderId="80" xfId="0" applyNumberFormat="1" applyFont="1" applyFill="1" applyBorder="1" applyAlignment="1">
      <alignment horizontal="center" vertical="center"/>
    </xf>
    <xf numFmtId="1" fontId="1" fillId="2" borderId="80" xfId="0" applyNumberFormat="1" applyFont="1" applyFill="1" applyBorder="1" applyAlignment="1" applyProtection="1">
      <alignment horizontal="center" vertical="center"/>
      <protection locked="0"/>
    </xf>
    <xf numFmtId="165" fontId="3" fillId="3" borderId="81" xfId="0" applyNumberFormat="1" applyFont="1" applyFill="1" applyBorder="1" applyAlignment="1">
      <alignment horizontal="center" vertical="center"/>
    </xf>
    <xf numFmtId="1" fontId="1" fillId="2" borderId="82" xfId="0" applyNumberFormat="1" applyFont="1" applyFill="1" applyBorder="1" applyAlignment="1" applyProtection="1">
      <alignment horizontal="center" vertical="center"/>
      <protection locked="0"/>
    </xf>
    <xf numFmtId="165" fontId="3" fillId="3" borderId="83" xfId="0" applyNumberFormat="1" applyFont="1" applyFill="1" applyBorder="1" applyAlignment="1">
      <alignment horizontal="center" vertical="center"/>
    </xf>
    <xf numFmtId="165" fontId="2" fillId="3" borderId="84" xfId="0" applyNumberFormat="1" applyFont="1" applyFill="1" applyBorder="1" applyAlignment="1" applyProtection="1">
      <alignment horizontal="left" vertical="center"/>
      <protection locked="0" hidden="1"/>
    </xf>
    <xf numFmtId="1" fontId="1" fillId="2" borderId="85" xfId="0" applyNumberFormat="1" applyFont="1" applyFill="1" applyBorder="1" applyAlignment="1" applyProtection="1">
      <alignment horizontal="center" vertical="center"/>
      <protection locked="0"/>
    </xf>
    <xf numFmtId="165" fontId="3" fillId="3" borderId="86" xfId="0" applyNumberFormat="1" applyFont="1" applyFill="1" applyBorder="1" applyAlignment="1">
      <alignment horizontal="center" vertical="center"/>
    </xf>
    <xf numFmtId="1" fontId="1" fillId="2" borderId="86" xfId="0" applyNumberFormat="1" applyFont="1" applyFill="1" applyBorder="1" applyAlignment="1" applyProtection="1">
      <alignment horizontal="center" vertical="center"/>
      <protection locked="0"/>
    </xf>
    <xf numFmtId="165" fontId="3" fillId="3" borderId="87" xfId="0" applyNumberFormat="1" applyFont="1" applyFill="1" applyBorder="1" applyAlignment="1">
      <alignment horizontal="center" vertical="center"/>
    </xf>
    <xf numFmtId="1" fontId="1" fillId="2" borderId="88" xfId="0" applyNumberFormat="1" applyFont="1" applyFill="1" applyBorder="1" applyAlignment="1" applyProtection="1">
      <alignment horizontal="center" vertical="center"/>
      <protection locked="0"/>
    </xf>
    <xf numFmtId="165" fontId="3" fillId="3" borderId="89" xfId="0" applyNumberFormat="1" applyFont="1" applyFill="1" applyBorder="1" applyAlignment="1">
      <alignment horizontal="center" vertical="center"/>
    </xf>
    <xf numFmtId="0" fontId="1" fillId="3" borderId="16" xfId="0" quotePrefix="1" applyFont="1" applyFill="1" applyBorder="1" applyAlignment="1">
      <alignment vertical="top" wrapText="1"/>
    </xf>
    <xf numFmtId="0" fontId="5" fillId="3" borderId="16" xfId="0" quotePrefix="1" applyFont="1" applyFill="1" applyBorder="1" applyAlignment="1">
      <alignment vertical="center" wrapText="1"/>
    </xf>
    <xf numFmtId="0" fontId="5" fillId="3" borderId="16" xfId="0" quotePrefix="1" applyFont="1" applyFill="1" applyBorder="1" applyAlignment="1">
      <alignment vertical="top" wrapText="1"/>
    </xf>
    <xf numFmtId="0" fontId="5" fillId="3" borderId="16" xfId="0" quotePrefix="1" applyFont="1" applyFill="1" applyBorder="1" applyAlignment="1">
      <alignment wrapText="1"/>
    </xf>
    <xf numFmtId="0" fontId="5" fillId="3" borderId="25" xfId="0" quotePrefix="1" applyFont="1" applyFill="1" applyBorder="1" applyAlignment="1">
      <alignment vertical="center" wrapText="1"/>
    </xf>
    <xf numFmtId="0" fontId="1" fillId="3" borderId="25" xfId="0" quotePrefix="1" applyFont="1" applyFill="1" applyBorder="1" applyAlignment="1">
      <alignment vertical="center" wrapText="1"/>
    </xf>
    <xf numFmtId="9" fontId="1" fillId="3" borderId="0" xfId="0" applyNumberFormat="1" applyFont="1" applyFill="1" applyAlignment="1">
      <alignment horizontal="center"/>
    </xf>
    <xf numFmtId="176" fontId="1" fillId="3" borderId="0" xfId="0" applyNumberFormat="1" applyFont="1" applyFill="1" applyAlignment="1">
      <alignment horizontal="center"/>
    </xf>
    <xf numFmtId="17" fontId="1" fillId="0" borderId="0" xfId="0" quotePrefix="1" applyNumberFormat="1" applyFont="1"/>
    <xf numFmtId="165" fontId="2" fillId="7" borderId="90" xfId="0" applyNumberFormat="1" applyFont="1" applyFill="1" applyBorder="1" applyAlignment="1">
      <alignment horizontal="left" vertical="center"/>
    </xf>
    <xf numFmtId="166" fontId="1" fillId="3" borderId="0" xfId="0" applyNumberFormat="1" applyFont="1" applyFill="1" applyAlignment="1">
      <alignment horizontal="left" vertical="center" textRotation="180"/>
    </xf>
    <xf numFmtId="166" fontId="14" fillId="3" borderId="0" xfId="0" applyNumberFormat="1" applyFont="1" applyFill="1" applyAlignment="1">
      <alignment horizontal="left" vertical="center" textRotation="180"/>
    </xf>
    <xf numFmtId="1" fontId="1" fillId="2" borderId="94" xfId="0" applyNumberFormat="1" applyFont="1" applyFill="1" applyBorder="1" applyAlignment="1" applyProtection="1">
      <alignment horizontal="center" vertical="center"/>
      <protection locked="0"/>
    </xf>
    <xf numFmtId="14" fontId="0" fillId="3" borderId="0" xfId="0" applyNumberFormat="1" applyFill="1"/>
    <xf numFmtId="14" fontId="7" fillId="3" borderId="0" xfId="0" quotePrefix="1" applyNumberFormat="1" applyFont="1" applyFill="1"/>
    <xf numFmtId="0" fontId="23" fillId="3" borderId="2" xfId="0" applyFont="1" applyFill="1" applyBorder="1" applyAlignment="1">
      <alignment horizontal="center" vertical="top" wrapText="1"/>
    </xf>
    <xf numFmtId="172" fontId="1" fillId="3" borderId="16" xfId="0" applyNumberFormat="1" applyFont="1" applyFill="1" applyBorder="1" applyAlignment="1">
      <alignment horizontal="center" vertical="center"/>
    </xf>
    <xf numFmtId="165" fontId="2" fillId="3" borderId="0" xfId="0" applyNumberFormat="1" applyFont="1" applyFill="1" applyAlignment="1">
      <alignment horizontal="center" vertical="center"/>
    </xf>
    <xf numFmtId="166" fontId="4" fillId="3" borderId="97" xfId="0" applyNumberFormat="1" applyFont="1" applyFill="1" applyBorder="1" applyAlignment="1">
      <alignment horizontal="center" vertical="center"/>
    </xf>
    <xf numFmtId="166" fontId="4" fillId="3" borderId="98" xfId="0" applyNumberFormat="1" applyFont="1" applyFill="1" applyBorder="1" applyAlignment="1">
      <alignment horizontal="center" vertical="center"/>
    </xf>
    <xf numFmtId="165" fontId="3" fillId="3" borderId="94" xfId="0" applyNumberFormat="1" applyFont="1" applyFill="1" applyBorder="1" applyAlignment="1">
      <alignment horizontal="center" vertical="center"/>
    </xf>
    <xf numFmtId="165" fontId="6" fillId="3" borderId="1" xfId="0" applyNumberFormat="1" applyFont="1" applyFill="1" applyBorder="1" applyAlignment="1">
      <alignment horizontal="center" vertical="center"/>
    </xf>
    <xf numFmtId="165" fontId="2" fillId="3" borderId="0" xfId="0" quotePrefix="1" applyNumberFormat="1" applyFont="1" applyFill="1" applyAlignment="1">
      <alignment horizontal="left" vertical="center"/>
    </xf>
    <xf numFmtId="165" fontId="3" fillId="3" borderId="0" xfId="0" applyNumberFormat="1" applyFont="1" applyFill="1" applyAlignment="1">
      <alignment horizontal="center" vertical="center"/>
    </xf>
    <xf numFmtId="1" fontId="1" fillId="3" borderId="0" xfId="0" applyNumberFormat="1" applyFont="1" applyFill="1" applyAlignment="1">
      <alignment horizontal="center" vertical="center"/>
    </xf>
    <xf numFmtId="1" fontId="5" fillId="3" borderId="0" xfId="0" applyNumberFormat="1" applyFont="1" applyFill="1" applyAlignment="1">
      <alignment horizontal="center" vertical="center"/>
    </xf>
    <xf numFmtId="165" fontId="6" fillId="3" borderId="0" xfId="0" applyNumberFormat="1" applyFont="1" applyFill="1" applyAlignment="1">
      <alignment horizontal="center" vertical="center"/>
    </xf>
    <xf numFmtId="181" fontId="29" fillId="3" borderId="0" xfId="0" applyNumberFormat="1" applyFont="1" applyFill="1" applyAlignment="1">
      <alignment vertical="center"/>
    </xf>
    <xf numFmtId="180" fontId="2" fillId="3" borderId="1" xfId="0" applyNumberFormat="1" applyFont="1" applyFill="1" applyBorder="1" applyAlignment="1">
      <alignment vertical="center"/>
    </xf>
    <xf numFmtId="165" fontId="2" fillId="0" borderId="0" xfId="0" quotePrefix="1" applyNumberFormat="1" applyFont="1" applyAlignment="1">
      <alignment horizontal="left" vertical="center"/>
    </xf>
    <xf numFmtId="181" fontId="29" fillId="3" borderId="0" xfId="0" applyNumberFormat="1" applyFont="1" applyFill="1" applyAlignment="1">
      <alignment horizontal="center" vertical="center"/>
    </xf>
    <xf numFmtId="180" fontId="2" fillId="3" borderId="0" xfId="0" applyNumberFormat="1" applyFont="1" applyFill="1" applyAlignment="1">
      <alignment horizontal="center" vertical="center"/>
    </xf>
    <xf numFmtId="180" fontId="2" fillId="3" borderId="1" xfId="0" applyNumberFormat="1" applyFont="1" applyFill="1" applyBorder="1" applyAlignment="1">
      <alignment horizontal="center" vertical="center"/>
    </xf>
    <xf numFmtId="172" fontId="1" fillId="3" borderId="99" xfId="0" applyNumberFormat="1" applyFont="1" applyFill="1" applyBorder="1" applyAlignment="1">
      <alignment horizontal="center" vertical="center"/>
    </xf>
    <xf numFmtId="165" fontId="2" fillId="3" borderId="97" xfId="0" applyNumberFormat="1" applyFont="1" applyFill="1" applyBorder="1" applyAlignment="1">
      <alignment horizontal="center" vertical="center"/>
    </xf>
    <xf numFmtId="166" fontId="4" fillId="3" borderId="0" xfId="0" applyNumberFormat="1" applyFont="1" applyFill="1" applyAlignment="1">
      <alignment horizontal="center" vertical="center"/>
    </xf>
    <xf numFmtId="166" fontId="4" fillId="3" borderId="1" xfId="0" applyNumberFormat="1" applyFont="1" applyFill="1" applyBorder="1" applyAlignment="1">
      <alignment horizontal="center" vertical="center"/>
    </xf>
    <xf numFmtId="172" fontId="1" fillId="3" borderId="100" xfId="0" applyNumberFormat="1" applyFont="1" applyFill="1" applyBorder="1" applyAlignment="1">
      <alignment horizontal="center" vertical="center"/>
    </xf>
    <xf numFmtId="172" fontId="1" fillId="3" borderId="25" xfId="0" applyNumberFormat="1" applyFont="1" applyFill="1" applyBorder="1" applyAlignment="1">
      <alignment horizontal="center" vertical="center"/>
    </xf>
    <xf numFmtId="165" fontId="2" fillId="0" borderId="2" xfId="0" quotePrefix="1" applyNumberFormat="1" applyFont="1" applyBorder="1" applyAlignment="1">
      <alignment horizontal="left" vertical="center"/>
    </xf>
    <xf numFmtId="181" fontId="29" fillId="3" borderId="2" xfId="0" applyNumberFormat="1" applyFont="1" applyFill="1" applyBorder="1" applyAlignment="1">
      <alignment horizontal="center" vertical="center"/>
    </xf>
    <xf numFmtId="180" fontId="2" fillId="3" borderId="2" xfId="0" applyNumberFormat="1" applyFont="1" applyFill="1" applyBorder="1" applyAlignment="1">
      <alignment horizontal="center" vertical="center"/>
    </xf>
    <xf numFmtId="180" fontId="2" fillId="3" borderId="3" xfId="0" applyNumberFormat="1" applyFont="1" applyFill="1" applyBorder="1" applyAlignment="1">
      <alignment horizontal="center" vertical="center"/>
    </xf>
    <xf numFmtId="0" fontId="1" fillId="3" borderId="0" xfId="0" applyFont="1" applyFill="1" applyAlignment="1">
      <alignment vertical="center"/>
    </xf>
    <xf numFmtId="182" fontId="0" fillId="3" borderId="0" xfId="0" applyNumberFormat="1" applyFill="1"/>
    <xf numFmtId="182" fontId="1" fillId="3" borderId="0" xfId="0" applyNumberFormat="1" applyFont="1" applyFill="1" applyAlignment="1">
      <alignment horizontal="center"/>
    </xf>
    <xf numFmtId="183" fontId="1" fillId="3" borderId="0" xfId="0" applyNumberFormat="1" applyFont="1" applyFill="1"/>
    <xf numFmtId="176" fontId="1" fillId="3" borderId="0" xfId="0" applyNumberFormat="1" applyFont="1" applyFill="1"/>
    <xf numFmtId="0" fontId="1" fillId="3" borderId="0" xfId="0" applyFont="1" applyFill="1" applyAlignment="1">
      <alignment horizontal="left"/>
    </xf>
    <xf numFmtId="165" fontId="2" fillId="6" borderId="16" xfId="0" quotePrefix="1" applyNumberFormat="1" applyFont="1" applyFill="1" applyBorder="1" applyAlignment="1">
      <alignment horizontal="left" vertical="center"/>
    </xf>
    <xf numFmtId="165" fontId="2" fillId="6" borderId="110" xfId="0" applyNumberFormat="1" applyFont="1" applyFill="1" applyBorder="1" applyAlignment="1">
      <alignment horizontal="left" vertical="center"/>
    </xf>
    <xf numFmtId="165" fontId="2" fillId="6" borderId="124" xfId="0" applyNumberFormat="1" applyFont="1" applyFill="1" applyBorder="1" applyAlignment="1">
      <alignment horizontal="left" vertical="center"/>
    </xf>
    <xf numFmtId="182" fontId="34" fillId="3" borderId="0" xfId="0" applyNumberFormat="1" applyFont="1" applyFill="1" applyAlignment="1">
      <alignment horizontal="center"/>
    </xf>
    <xf numFmtId="0" fontId="35" fillId="3" borderId="0" xfId="0" applyFont="1" applyFill="1"/>
    <xf numFmtId="168" fontId="34" fillId="3" borderId="0" xfId="0" applyNumberFormat="1" applyFont="1" applyFill="1" applyAlignment="1">
      <alignment horizontal="center"/>
    </xf>
    <xf numFmtId="0" fontId="36" fillId="3" borderId="0" xfId="0" applyFont="1" applyFill="1" applyAlignment="1">
      <alignment horizontal="center"/>
    </xf>
    <xf numFmtId="0" fontId="34" fillId="3" borderId="0" xfId="0" applyFont="1" applyFill="1" applyAlignment="1">
      <alignment horizontal="center"/>
    </xf>
    <xf numFmtId="176" fontId="34" fillId="3" borderId="0" xfId="0" applyNumberFormat="1" applyFont="1" applyFill="1" applyAlignment="1">
      <alignment horizontal="center"/>
    </xf>
    <xf numFmtId="0" fontId="34" fillId="3" borderId="0" xfId="0" applyFont="1" applyFill="1"/>
    <xf numFmtId="2" fontId="34" fillId="3" borderId="0" xfId="0" applyNumberFormat="1" applyFont="1" applyFill="1"/>
    <xf numFmtId="0" fontId="35" fillId="3" borderId="0" xfId="0" applyFont="1" applyFill="1" applyAlignment="1">
      <alignment horizontal="center"/>
    </xf>
    <xf numFmtId="182" fontId="37" fillId="3" borderId="0" xfId="0" applyNumberFormat="1" applyFont="1" applyFill="1" applyAlignment="1">
      <alignment horizontal="center"/>
    </xf>
    <xf numFmtId="0" fontId="38" fillId="3" borderId="0" xfId="0" applyFont="1" applyFill="1"/>
    <xf numFmtId="168" fontId="37" fillId="3" borderId="0" xfId="0" applyNumberFormat="1" applyFont="1" applyFill="1" applyAlignment="1">
      <alignment horizontal="center"/>
    </xf>
    <xf numFmtId="0" fontId="39" fillId="3" borderId="0" xfId="0" applyFont="1" applyFill="1" applyAlignment="1">
      <alignment horizontal="center"/>
    </xf>
    <xf numFmtId="0" fontId="37" fillId="3" borderId="0" xfId="0" applyFont="1" applyFill="1" applyAlignment="1">
      <alignment horizontal="center"/>
    </xf>
    <xf numFmtId="176" fontId="37" fillId="3" borderId="0" xfId="0" applyNumberFormat="1" applyFont="1" applyFill="1" applyAlignment="1">
      <alignment horizontal="center"/>
    </xf>
    <xf numFmtId="0" fontId="37" fillId="3" borderId="0" xfId="0" applyFont="1" applyFill="1"/>
    <xf numFmtId="2" fontId="37" fillId="3" borderId="0" xfId="0" applyNumberFormat="1" applyFont="1" applyFill="1"/>
    <xf numFmtId="0" fontId="38" fillId="3" borderId="0" xfId="0" applyFont="1" applyFill="1" applyAlignment="1">
      <alignment horizontal="center"/>
    </xf>
    <xf numFmtId="182" fontId="40" fillId="3" borderId="0" xfId="0" applyNumberFormat="1" applyFont="1" applyFill="1" applyAlignment="1">
      <alignment horizontal="center"/>
    </xf>
    <xf numFmtId="0" fontId="41" fillId="3" borderId="0" xfId="0" applyFont="1" applyFill="1"/>
    <xf numFmtId="168" fontId="40" fillId="3" borderId="0" xfId="0" applyNumberFormat="1" applyFont="1" applyFill="1" applyAlignment="1">
      <alignment horizontal="center"/>
    </xf>
    <xf numFmtId="0" fontId="42" fillId="3" borderId="0" xfId="0" applyFont="1" applyFill="1" applyAlignment="1">
      <alignment horizontal="center"/>
    </xf>
    <xf numFmtId="0" fontId="40" fillId="3" borderId="0" xfId="0" applyFont="1" applyFill="1" applyAlignment="1">
      <alignment horizontal="center"/>
    </xf>
    <xf numFmtId="176" fontId="40" fillId="3" borderId="0" xfId="0" applyNumberFormat="1" applyFont="1" applyFill="1" applyAlignment="1">
      <alignment horizontal="center"/>
    </xf>
    <xf numFmtId="0" fontId="40" fillId="3" borderId="0" xfId="0" applyFont="1" applyFill="1"/>
    <xf numFmtId="2" fontId="40" fillId="3" borderId="0" xfId="0" applyNumberFormat="1" applyFont="1" applyFill="1"/>
    <xf numFmtId="0" fontId="41" fillId="3" borderId="0" xfId="0" applyFont="1" applyFill="1" applyAlignment="1">
      <alignment horizontal="center"/>
    </xf>
    <xf numFmtId="182" fontId="43" fillId="3" borderId="0" xfId="0" applyNumberFormat="1" applyFont="1" applyFill="1" applyAlignment="1">
      <alignment horizontal="center"/>
    </xf>
    <xf numFmtId="0" fontId="44" fillId="3" borderId="0" xfId="0" applyFont="1" applyFill="1"/>
    <xf numFmtId="168" fontId="43" fillId="3" borderId="0" xfId="0" applyNumberFormat="1" applyFont="1" applyFill="1" applyAlignment="1">
      <alignment horizontal="center"/>
    </xf>
    <xf numFmtId="0" fontId="45" fillId="3" borderId="0" xfId="0" applyFont="1" applyFill="1" applyAlignment="1">
      <alignment horizontal="center"/>
    </xf>
    <xf numFmtId="0" fontId="43" fillId="3" borderId="0" xfId="0" applyFont="1" applyFill="1" applyAlignment="1">
      <alignment horizontal="center"/>
    </xf>
    <xf numFmtId="176" fontId="43" fillId="3" borderId="0" xfId="0" applyNumberFormat="1" applyFont="1" applyFill="1" applyAlignment="1">
      <alignment horizontal="center"/>
    </xf>
    <xf numFmtId="0" fontId="43" fillId="3" borderId="0" xfId="0" applyFont="1" applyFill="1"/>
    <xf numFmtId="2" fontId="43" fillId="3" borderId="0" xfId="0" applyNumberFormat="1" applyFont="1" applyFill="1"/>
    <xf numFmtId="0" fontId="44" fillId="3" borderId="0" xfId="0" applyFont="1" applyFill="1" applyAlignment="1">
      <alignment horizontal="center"/>
    </xf>
    <xf numFmtId="182" fontId="46" fillId="3" borderId="0" xfId="0" applyNumberFormat="1" applyFont="1" applyFill="1" applyAlignment="1">
      <alignment horizontal="center"/>
    </xf>
    <xf numFmtId="0" fontId="47" fillId="3" borderId="0" xfId="0" applyFont="1" applyFill="1"/>
    <xf numFmtId="168" fontId="46" fillId="3" borderId="0" xfId="0" applyNumberFormat="1" applyFont="1" applyFill="1" applyAlignment="1">
      <alignment horizontal="center"/>
    </xf>
    <xf numFmtId="0" fontId="48" fillId="3" borderId="0" xfId="0" applyFont="1" applyFill="1" applyAlignment="1">
      <alignment horizontal="center"/>
    </xf>
    <xf numFmtId="0" fontId="46" fillId="3" borderId="0" xfId="0" applyFont="1" applyFill="1" applyAlignment="1">
      <alignment horizontal="center"/>
    </xf>
    <xf numFmtId="176" fontId="46" fillId="3" borderId="0" xfId="0" applyNumberFormat="1" applyFont="1" applyFill="1" applyAlignment="1">
      <alignment horizontal="center"/>
    </xf>
    <xf numFmtId="0" fontId="46" fillId="3" borderId="0" xfId="0" applyFont="1" applyFill="1"/>
    <xf numFmtId="2" fontId="46" fillId="3" borderId="0" xfId="0" applyNumberFormat="1" applyFont="1" applyFill="1"/>
    <xf numFmtId="0" fontId="47" fillId="3" borderId="0" xfId="0" applyFont="1" applyFill="1" applyAlignment="1">
      <alignment horizontal="center"/>
    </xf>
    <xf numFmtId="183" fontId="37" fillId="3" borderId="0" xfId="0" applyNumberFormat="1" applyFont="1" applyFill="1"/>
    <xf numFmtId="176" fontId="37" fillId="3" borderId="0" xfId="0" applyNumberFormat="1" applyFont="1" applyFill="1"/>
    <xf numFmtId="168" fontId="37" fillId="3" borderId="0" xfId="0" applyNumberFormat="1" applyFont="1" applyFill="1"/>
    <xf numFmtId="183" fontId="34" fillId="3" borderId="0" xfId="0" applyNumberFormat="1" applyFont="1" applyFill="1"/>
    <xf numFmtId="176" fontId="34" fillId="3" borderId="0" xfId="0" applyNumberFormat="1" applyFont="1" applyFill="1"/>
    <xf numFmtId="168" fontId="34" fillId="3" borderId="0" xfId="0" applyNumberFormat="1" applyFont="1" applyFill="1"/>
    <xf numFmtId="183" fontId="40" fillId="3" borderId="0" xfId="0" applyNumberFormat="1" applyFont="1" applyFill="1"/>
    <xf numFmtId="176" fontId="40" fillId="3" borderId="0" xfId="0" applyNumberFormat="1" applyFont="1" applyFill="1"/>
    <xf numFmtId="168" fontId="40" fillId="3" borderId="0" xfId="0" applyNumberFormat="1" applyFont="1" applyFill="1"/>
    <xf numFmtId="183" fontId="43" fillId="3" borderId="0" xfId="0" applyNumberFormat="1" applyFont="1" applyFill="1"/>
    <xf numFmtId="176" fontId="43" fillId="3" borderId="0" xfId="0" applyNumberFormat="1" applyFont="1" applyFill="1"/>
    <xf numFmtId="168" fontId="43" fillId="3" borderId="0" xfId="0" applyNumberFormat="1" applyFont="1" applyFill="1"/>
    <xf numFmtId="183" fontId="46" fillId="3" borderId="0" xfId="0" applyNumberFormat="1" applyFont="1" applyFill="1"/>
    <xf numFmtId="176" fontId="46" fillId="3" borderId="0" xfId="0" applyNumberFormat="1" applyFont="1" applyFill="1"/>
    <xf numFmtId="168" fontId="46" fillId="3" borderId="0" xfId="0" applyNumberFormat="1" applyFont="1" applyFill="1"/>
    <xf numFmtId="168" fontId="1" fillId="3" borderId="0" xfId="0" applyNumberFormat="1" applyFont="1" applyFill="1" applyAlignment="1">
      <alignment horizontal="right"/>
    </xf>
    <xf numFmtId="0" fontId="49" fillId="3" borderId="0" xfId="0" applyFont="1" applyFill="1" applyAlignment="1">
      <alignment horizontal="center"/>
    </xf>
    <xf numFmtId="0" fontId="0" fillId="3" borderId="4" xfId="0" applyFill="1" applyBorder="1"/>
    <xf numFmtId="0" fontId="7" fillId="3" borderId="0" xfId="0" applyFont="1" applyFill="1" applyProtection="1">
      <protection locked="0"/>
    </xf>
    <xf numFmtId="176" fontId="1" fillId="3" borderId="0" xfId="0" applyNumberFormat="1" applyFont="1" applyFill="1" applyProtection="1">
      <protection locked="0"/>
    </xf>
    <xf numFmtId="0" fontId="1" fillId="3" borderId="9" xfId="0" applyFont="1" applyFill="1" applyBorder="1" applyAlignment="1">
      <alignment horizontal="center" vertical="center"/>
    </xf>
    <xf numFmtId="0" fontId="1" fillId="3" borderId="1" xfId="0" quotePrefix="1" applyFont="1" applyFill="1" applyBorder="1" applyAlignment="1">
      <alignment vertical="top" wrapText="1"/>
    </xf>
    <xf numFmtId="0" fontId="1" fillId="3" borderId="2" xfId="0" quotePrefix="1" applyFont="1" applyFill="1" applyBorder="1" applyAlignment="1">
      <alignment vertical="top" wrapText="1"/>
    </xf>
    <xf numFmtId="0" fontId="1" fillId="3" borderId="3" xfId="0" quotePrefix="1" applyFont="1" applyFill="1" applyBorder="1" applyAlignment="1">
      <alignment vertical="top" wrapText="1"/>
    </xf>
    <xf numFmtId="0" fontId="1" fillId="3" borderId="4" xfId="0" applyFont="1" applyFill="1" applyBorder="1" applyAlignment="1">
      <alignment vertical="center"/>
    </xf>
    <xf numFmtId="0" fontId="1" fillId="3" borderId="1" xfId="0" applyFont="1" applyFill="1" applyBorder="1" applyAlignment="1">
      <alignment vertical="center" wrapText="1"/>
    </xf>
    <xf numFmtId="0" fontId="1" fillId="3" borderId="0" xfId="0" quotePrefix="1" applyFont="1" applyFill="1" applyAlignment="1">
      <alignment vertical="center" wrapText="1"/>
    </xf>
    <xf numFmtId="0" fontId="1" fillId="3" borderId="1" xfId="0" quotePrefix="1" applyFont="1" applyFill="1" applyBorder="1" applyAlignment="1">
      <alignment vertical="center" wrapText="1"/>
    </xf>
    <xf numFmtId="0" fontId="1" fillId="3" borderId="2" xfId="0" quotePrefix="1" applyFont="1" applyFill="1" applyBorder="1" applyAlignment="1">
      <alignment vertical="center" wrapText="1"/>
    </xf>
    <xf numFmtId="0" fontId="1" fillId="3" borderId="3" xfId="0" quotePrefix="1" applyFont="1" applyFill="1" applyBorder="1" applyAlignment="1">
      <alignment vertical="center" wrapText="1"/>
    </xf>
    <xf numFmtId="0" fontId="5" fillId="0" borderId="0" xfId="0" applyFont="1"/>
    <xf numFmtId="183" fontId="50" fillId="3" borderId="0" xfId="0" applyNumberFormat="1" applyFont="1" applyFill="1"/>
    <xf numFmtId="176" fontId="50" fillId="3" borderId="0" xfId="0" applyNumberFormat="1" applyFont="1" applyFill="1"/>
    <xf numFmtId="182" fontId="50" fillId="3" borderId="0" xfId="0" applyNumberFormat="1" applyFont="1" applyFill="1" applyAlignment="1">
      <alignment horizontal="center"/>
    </xf>
    <xf numFmtId="168" fontId="50" fillId="3" borderId="0" xfId="0" applyNumberFormat="1" applyFont="1" applyFill="1"/>
    <xf numFmtId="165" fontId="51" fillId="3" borderId="0" xfId="0" quotePrefix="1" applyNumberFormat="1" applyFont="1" applyFill="1" applyAlignment="1">
      <alignment horizontal="center" vertical="center"/>
    </xf>
    <xf numFmtId="0" fontId="1" fillId="3" borderId="2" xfId="0" applyFont="1" applyFill="1" applyBorder="1" applyAlignment="1" applyProtection="1">
      <alignment vertical="top" wrapText="1"/>
      <protection locked="0"/>
    </xf>
    <xf numFmtId="0" fontId="16" fillId="3" borderId="0" xfId="0" applyFont="1" applyFill="1"/>
    <xf numFmtId="0" fontId="1" fillId="3" borderId="143" xfId="0" quotePrefix="1" applyFont="1" applyFill="1" applyBorder="1" applyAlignment="1">
      <alignment vertical="top" wrapText="1"/>
    </xf>
    <xf numFmtId="170" fontId="7" fillId="2" borderId="9" xfId="0" quotePrefix="1" applyNumberFormat="1" applyFont="1" applyFill="1" applyBorder="1" applyAlignment="1" applyProtection="1">
      <alignment horizontal="center" vertical="center"/>
      <protection locked="0"/>
    </xf>
    <xf numFmtId="0" fontId="0" fillId="0" borderId="144" xfId="0" applyBorder="1"/>
    <xf numFmtId="0" fontId="0" fillId="0" borderId="145" xfId="0" applyBorder="1"/>
    <xf numFmtId="0" fontId="0" fillId="0" borderId="146" xfId="0" applyBorder="1"/>
    <xf numFmtId="0" fontId="0" fillId="3" borderId="149" xfId="0" applyFill="1" applyBorder="1"/>
    <xf numFmtId="0" fontId="5" fillId="3" borderId="154" xfId="0" applyFont="1" applyFill="1" applyBorder="1" applyAlignment="1">
      <alignment vertical="center"/>
    </xf>
    <xf numFmtId="0" fontId="0" fillId="0" borderId="147" xfId="0" applyBorder="1"/>
    <xf numFmtId="0" fontId="0" fillId="0" borderId="154" xfId="0" applyBorder="1"/>
    <xf numFmtId="0" fontId="0" fillId="0" borderId="150" xfId="0" applyBorder="1"/>
    <xf numFmtId="0" fontId="0" fillId="0" borderId="148" xfId="0" applyBorder="1"/>
    <xf numFmtId="0" fontId="0" fillId="3" borderId="151" xfId="0" applyFill="1" applyBorder="1"/>
    <xf numFmtId="0" fontId="0" fillId="0" borderId="153" xfId="0" applyBorder="1"/>
    <xf numFmtId="0" fontId="0" fillId="3" borderId="4" xfId="0" applyFill="1" applyBorder="1" applyAlignment="1">
      <alignment horizontal="left"/>
    </xf>
    <xf numFmtId="0" fontId="0" fillId="3" borderId="2" xfId="0" applyFill="1" applyBorder="1" applyAlignment="1">
      <alignment horizontal="left"/>
    </xf>
    <xf numFmtId="0" fontId="0" fillId="3" borderId="153" xfId="0" applyFill="1" applyBorder="1"/>
    <xf numFmtId="0" fontId="0" fillId="3" borderId="148" xfId="0" applyFill="1" applyBorder="1"/>
    <xf numFmtId="0" fontId="0" fillId="0" borderId="163" xfId="0" applyBorder="1"/>
    <xf numFmtId="0" fontId="0" fillId="0" borderId="161" xfId="0" applyBorder="1"/>
    <xf numFmtId="0" fontId="0" fillId="0" borderId="152" xfId="0" applyBorder="1"/>
    <xf numFmtId="0" fontId="0" fillId="3" borderId="15" xfId="0" quotePrefix="1" applyFill="1" applyBorder="1" applyAlignment="1">
      <alignment horizontal="center" vertical="center"/>
    </xf>
    <xf numFmtId="170" fontId="7" fillId="3" borderId="1" xfId="0" quotePrefix="1" applyNumberFormat="1" applyFont="1" applyFill="1" applyBorder="1"/>
    <xf numFmtId="170" fontId="7" fillId="3" borderId="0" xfId="0" quotePrefix="1" applyNumberFormat="1" applyFont="1" applyFill="1"/>
    <xf numFmtId="0" fontId="0" fillId="3" borderId="154" xfId="0" applyFill="1" applyBorder="1"/>
    <xf numFmtId="0" fontId="0" fillId="0" borderId="159" xfId="0" applyBorder="1"/>
    <xf numFmtId="0" fontId="0" fillId="3" borderId="155" xfId="0" applyFill="1" applyBorder="1"/>
    <xf numFmtId="0" fontId="0" fillId="0" borderId="156" xfId="0" applyBorder="1"/>
    <xf numFmtId="0" fontId="0" fillId="3" borderId="157" xfId="0" applyFill="1" applyBorder="1"/>
    <xf numFmtId="0" fontId="0" fillId="3" borderId="164" xfId="0" applyFill="1" applyBorder="1"/>
    <xf numFmtId="0" fontId="0" fillId="0" borderId="165" xfId="0" applyBorder="1"/>
    <xf numFmtId="0" fontId="0" fillId="0" borderId="158" xfId="0" applyBorder="1"/>
    <xf numFmtId="0" fontId="0" fillId="0" borderId="160" xfId="0" applyBorder="1"/>
    <xf numFmtId="0" fontId="0" fillId="0" borderId="162" xfId="0" applyBorder="1"/>
    <xf numFmtId="0" fontId="1" fillId="2" borderId="9" xfId="0" applyFont="1" applyFill="1" applyBorder="1" applyAlignment="1" applyProtection="1">
      <alignment horizontal="center"/>
      <protection locked="0"/>
    </xf>
    <xf numFmtId="0" fontId="1" fillId="3" borderId="166" xfId="0" applyFont="1" applyFill="1" applyBorder="1" applyAlignment="1">
      <alignment horizontal="center" vertical="center"/>
    </xf>
    <xf numFmtId="9" fontId="1" fillId="3" borderId="11" xfId="0" applyNumberFormat="1" applyFont="1" applyFill="1" applyBorder="1" applyAlignment="1" applyProtection="1">
      <alignment horizontal="center"/>
      <protection locked="0"/>
    </xf>
    <xf numFmtId="0" fontId="1" fillId="3" borderId="11" xfId="0" applyFont="1" applyFill="1" applyBorder="1" applyAlignment="1">
      <alignment horizontal="center" vertical="center"/>
    </xf>
    <xf numFmtId="176" fontId="1" fillId="3" borderId="11" xfId="0" applyNumberFormat="1" applyFont="1" applyFill="1" applyBorder="1" applyAlignment="1" applyProtection="1">
      <alignment horizontal="center"/>
      <protection locked="0"/>
    </xf>
    <xf numFmtId="0" fontId="5" fillId="3" borderId="0" xfId="0" applyFont="1" applyFill="1"/>
    <xf numFmtId="0" fontId="0" fillId="3" borderId="142" xfId="0" applyFill="1" applyBorder="1"/>
    <xf numFmtId="0" fontId="5" fillId="3" borderId="142" xfId="0" applyFont="1" applyFill="1" applyBorder="1"/>
    <xf numFmtId="0" fontId="5" fillId="3" borderId="167" xfId="0" applyFont="1" applyFill="1" applyBorder="1"/>
    <xf numFmtId="0" fontId="5" fillId="3" borderId="0" xfId="0" applyFont="1" applyFill="1" applyAlignment="1">
      <alignment vertical="center"/>
    </xf>
    <xf numFmtId="0" fontId="1" fillId="3" borderId="0" xfId="0" applyFont="1" applyFill="1" applyAlignment="1">
      <alignment vertical="top"/>
    </xf>
    <xf numFmtId="176" fontId="1" fillId="3" borderId="142" xfId="0" applyNumberFormat="1" applyFont="1" applyFill="1" applyBorder="1"/>
    <xf numFmtId="176" fontId="1" fillId="3" borderId="11" xfId="0" applyNumberFormat="1" applyFont="1" applyFill="1" applyBorder="1"/>
    <xf numFmtId="10" fontId="1" fillId="3" borderId="0" xfId="2" applyNumberFormat="1" applyFont="1" applyFill="1" applyProtection="1"/>
    <xf numFmtId="0" fontId="5" fillId="0" borderId="2" xfId="0" applyFont="1" applyBorder="1"/>
    <xf numFmtId="0" fontId="1" fillId="0" borderId="2" xfId="0" applyFont="1" applyBorder="1"/>
    <xf numFmtId="185" fontId="1" fillId="3" borderId="0" xfId="0" applyNumberFormat="1" applyFont="1" applyFill="1"/>
    <xf numFmtId="0" fontId="2" fillId="3" borderId="0" xfId="0" applyFont="1" applyFill="1"/>
    <xf numFmtId="174" fontId="1" fillId="8" borderId="0" xfId="0" applyNumberFormat="1" applyFont="1" applyFill="1"/>
    <xf numFmtId="177" fontId="1" fillId="0" borderId="0" xfId="0" applyNumberFormat="1" applyFont="1"/>
    <xf numFmtId="164" fontId="1" fillId="9" borderId="0" xfId="0" applyNumberFormat="1" applyFont="1" applyFill="1"/>
    <xf numFmtId="174" fontId="1" fillId="9" borderId="0" xfId="0" applyNumberFormat="1" applyFont="1" applyFill="1"/>
    <xf numFmtId="0" fontId="53" fillId="3" borderId="0" xfId="0" applyFont="1" applyFill="1"/>
    <xf numFmtId="0" fontId="53" fillId="3" borderId="0" xfId="0" applyFont="1" applyFill="1" applyAlignment="1">
      <alignment horizontal="left"/>
    </xf>
    <xf numFmtId="0" fontId="9" fillId="0" borderId="0" xfId="0" applyFont="1"/>
    <xf numFmtId="0" fontId="9" fillId="3" borderId="0" xfId="0" applyFont="1" applyFill="1" applyAlignment="1">
      <alignment horizontal="left"/>
    </xf>
    <xf numFmtId="0" fontId="9" fillId="3" borderId="0" xfId="0" applyFont="1" applyFill="1"/>
    <xf numFmtId="0" fontId="17" fillId="0" borderId="0" xfId="0" applyFont="1"/>
    <xf numFmtId="0" fontId="54" fillId="0" borderId="0" xfId="0" applyFont="1"/>
    <xf numFmtId="0" fontId="19" fillId="0" borderId="0" xfId="0" applyFont="1"/>
    <xf numFmtId="0" fontId="57" fillId="0" borderId="0" xfId="0" applyFont="1"/>
    <xf numFmtId="0" fontId="60" fillId="3" borderId="0" xfId="0" applyFont="1" applyFill="1" applyAlignment="1">
      <alignment vertical="center" wrapText="1"/>
    </xf>
    <xf numFmtId="0" fontId="60" fillId="3" borderId="0" xfId="0" applyFont="1" applyFill="1" applyAlignment="1">
      <alignment vertical="center"/>
    </xf>
    <xf numFmtId="0" fontId="17" fillId="3" borderId="172" xfId="0" applyFont="1" applyFill="1" applyBorder="1" applyAlignment="1">
      <alignment horizontal="center" vertical="top" wrapText="1"/>
    </xf>
    <xf numFmtId="0" fontId="17" fillId="3" borderId="173" xfId="0" applyFont="1" applyFill="1" applyBorder="1" applyAlignment="1">
      <alignment horizontal="center" vertical="top"/>
    </xf>
    <xf numFmtId="0" fontId="62" fillId="3" borderId="0" xfId="0" applyFont="1" applyFill="1" applyAlignment="1">
      <alignment vertical="center"/>
    </xf>
    <xf numFmtId="0" fontId="63" fillId="3" borderId="0" xfId="0" applyFont="1" applyFill="1" applyAlignment="1">
      <alignment vertical="center"/>
    </xf>
    <xf numFmtId="0" fontId="0" fillId="3" borderId="0" xfId="0" applyFill="1" applyAlignment="1">
      <alignment vertical="top"/>
    </xf>
    <xf numFmtId="0" fontId="0" fillId="3" borderId="0" xfId="0" applyFill="1" applyAlignment="1">
      <alignment vertical="top" wrapText="1"/>
    </xf>
    <xf numFmtId="0" fontId="0" fillId="0" borderId="0" xfId="0" quotePrefix="1"/>
    <xf numFmtId="0" fontId="9" fillId="3" borderId="0" xfId="0" quotePrefix="1" applyFont="1" applyFill="1" applyAlignment="1">
      <alignment vertical="center" wrapText="1"/>
    </xf>
    <xf numFmtId="0" fontId="9" fillId="3" borderId="2" xfId="0" quotePrefix="1" applyFont="1" applyFill="1" applyBorder="1" applyAlignment="1">
      <alignment vertical="center" wrapText="1"/>
    </xf>
    <xf numFmtId="0" fontId="9" fillId="3" borderId="0" xfId="0" quotePrefix="1" applyFont="1" applyFill="1" applyAlignment="1">
      <alignment vertical="top" wrapText="1"/>
    </xf>
    <xf numFmtId="0" fontId="1" fillId="3" borderId="2" xfId="0" applyFont="1" applyFill="1" applyBorder="1" applyAlignment="1">
      <alignment vertical="center"/>
    </xf>
    <xf numFmtId="0" fontId="64" fillId="0" borderId="0" xfId="0" applyFont="1"/>
    <xf numFmtId="14" fontId="0" fillId="0" borderId="0" xfId="0" applyNumberFormat="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0" xfId="0" applyFont="1" applyAlignment="1">
      <alignment vertical="center"/>
    </xf>
    <xf numFmtId="0" fontId="65" fillId="0" borderId="2" xfId="0" applyFont="1" applyBorder="1" applyAlignment="1">
      <alignment vertical="center"/>
    </xf>
    <xf numFmtId="0" fontId="66" fillId="0" borderId="2" xfId="0" applyFont="1" applyBorder="1" applyAlignment="1">
      <alignment vertical="center"/>
    </xf>
    <xf numFmtId="0" fontId="17" fillId="0" borderId="2" xfId="0" applyFont="1" applyBorder="1" applyAlignment="1">
      <alignment horizontal="left" vertical="center"/>
    </xf>
    <xf numFmtId="0" fontId="1" fillId="3" borderId="0" xfId="0" applyFont="1" applyFill="1" applyAlignment="1">
      <alignment horizontal="center" vertical="center" wrapText="1"/>
    </xf>
    <xf numFmtId="0" fontId="1" fillId="0" borderId="171" xfId="0" applyFont="1" applyBorder="1" applyAlignment="1">
      <alignment horizontal="center" vertical="center" wrapText="1"/>
    </xf>
    <xf numFmtId="0" fontId="61" fillId="3" borderId="0" xfId="0" applyFont="1" applyFill="1" applyAlignment="1">
      <alignment horizontal="center" vertical="center" wrapText="1"/>
    </xf>
    <xf numFmtId="15" fontId="1" fillId="3" borderId="0" xfId="0" applyNumberFormat="1" applyFont="1" applyFill="1" applyAlignment="1">
      <alignment horizontal="center" vertical="center" wrapText="1"/>
    </xf>
    <xf numFmtId="0" fontId="71" fillId="0" borderId="2" xfId="0" applyFont="1" applyBorder="1" applyAlignment="1">
      <alignment vertical="center"/>
    </xf>
    <xf numFmtId="0" fontId="5" fillId="0" borderId="2" xfId="0" applyFont="1" applyBorder="1" applyAlignment="1">
      <alignment vertical="center"/>
    </xf>
    <xf numFmtId="0" fontId="17" fillId="0" borderId="2" xfId="0" applyFont="1" applyBorder="1" applyAlignment="1">
      <alignment vertical="center"/>
    </xf>
    <xf numFmtId="0" fontId="5" fillId="3" borderId="15" xfId="0" applyFont="1" applyFill="1" applyBorder="1" applyAlignment="1">
      <alignment horizontal="center"/>
    </xf>
    <xf numFmtId="0" fontId="67" fillId="3" borderId="0" xfId="0" quotePrefix="1" applyFont="1" applyFill="1" applyAlignment="1">
      <alignment horizontal="left" vertical="top" wrapText="1"/>
    </xf>
    <xf numFmtId="0" fontId="72" fillId="3" borderId="0" xfId="0" applyFont="1" applyFill="1"/>
    <xf numFmtId="0" fontId="73" fillId="3" borderId="0" xfId="0" applyFont="1" applyFill="1"/>
    <xf numFmtId="0" fontId="74" fillId="3" borderId="0" xfId="0" applyFont="1" applyFill="1"/>
    <xf numFmtId="0" fontId="75" fillId="3" borderId="0" xfId="0" applyFont="1" applyFill="1"/>
    <xf numFmtId="0" fontId="76" fillId="3" borderId="0" xfId="0" applyFont="1" applyFill="1"/>
    <xf numFmtId="0" fontId="0" fillId="11" borderId="0" xfId="0" applyFill="1"/>
    <xf numFmtId="166" fontId="0" fillId="3" borderId="0" xfId="0" applyNumberFormat="1" applyFill="1"/>
    <xf numFmtId="166" fontId="77" fillId="3" borderId="0" xfId="0" applyNumberFormat="1" applyFont="1" applyFill="1"/>
    <xf numFmtId="166" fontId="38" fillId="3" borderId="0" xfId="0" applyNumberFormat="1" applyFont="1" applyFill="1"/>
    <xf numFmtId="166" fontId="78" fillId="3" borderId="0" xfId="0" applyNumberFormat="1" applyFont="1" applyFill="1"/>
    <xf numFmtId="166" fontId="44" fillId="3" borderId="0" xfId="0" applyNumberFormat="1" applyFont="1" applyFill="1"/>
    <xf numFmtId="166" fontId="79" fillId="3" borderId="0" xfId="0" applyNumberFormat="1" applyFont="1" applyFill="1"/>
    <xf numFmtId="168" fontId="77" fillId="3" borderId="0" xfId="0" applyNumberFormat="1" applyFont="1" applyFill="1"/>
    <xf numFmtId="168" fontId="38" fillId="3" borderId="0" xfId="0" applyNumberFormat="1" applyFont="1" applyFill="1"/>
    <xf numFmtId="168" fontId="78" fillId="3" borderId="0" xfId="0" applyNumberFormat="1" applyFont="1" applyFill="1"/>
    <xf numFmtId="168" fontId="44" fillId="3" borderId="0" xfId="0" applyNumberFormat="1" applyFont="1" applyFill="1"/>
    <xf numFmtId="168" fontId="79" fillId="3" borderId="0" xfId="0" applyNumberFormat="1" applyFont="1" applyFill="1"/>
    <xf numFmtId="183" fontId="50" fillId="0" borderId="0" xfId="0" applyNumberFormat="1" applyFont="1"/>
    <xf numFmtId="0" fontId="80" fillId="0" borderId="0" xfId="0" applyFont="1"/>
    <xf numFmtId="0" fontId="24" fillId="0" borderId="0" xfId="0" applyFont="1"/>
    <xf numFmtId="0" fontId="1" fillId="11" borderId="0" xfId="0" applyFont="1" applyFill="1" applyAlignment="1">
      <alignment horizontal="right"/>
    </xf>
    <xf numFmtId="168" fontId="1" fillId="11" borderId="0" xfId="0" applyNumberFormat="1" applyFont="1" applyFill="1"/>
    <xf numFmtId="168" fontId="14" fillId="11" borderId="0" xfId="0" applyNumberFormat="1" applyFont="1" applyFill="1"/>
    <xf numFmtId="168" fontId="81" fillId="11" borderId="0" xfId="0" applyNumberFormat="1" applyFont="1" applyFill="1"/>
    <xf numFmtId="183" fontId="82" fillId="0" borderId="0" xfId="0" applyNumberFormat="1" applyFont="1"/>
    <xf numFmtId="183" fontId="82" fillId="3" borderId="0" xfId="0" applyNumberFormat="1" applyFont="1" applyFill="1"/>
    <xf numFmtId="176" fontId="82" fillId="3" borderId="0" xfId="0" applyNumberFormat="1" applyFont="1" applyFill="1"/>
    <xf numFmtId="182" fontId="82" fillId="3" borderId="0" xfId="0" applyNumberFormat="1" applyFont="1" applyFill="1" applyAlignment="1">
      <alignment horizontal="center"/>
    </xf>
    <xf numFmtId="168" fontId="82" fillId="3" borderId="0" xfId="0" applyNumberFormat="1" applyFont="1" applyFill="1"/>
    <xf numFmtId="0" fontId="24" fillId="3" borderId="0" xfId="0" applyFont="1" applyFill="1"/>
    <xf numFmtId="0" fontId="1" fillId="4" borderId="0" xfId="0" applyFont="1" applyFill="1"/>
    <xf numFmtId="0" fontId="84" fillId="0" borderId="0" xfId="0" applyFont="1"/>
    <xf numFmtId="175" fontId="1" fillId="3" borderId="0" xfId="0" applyNumberFormat="1" applyFont="1" applyFill="1" applyAlignment="1">
      <alignment horizontal="right"/>
    </xf>
    <xf numFmtId="0" fontId="1" fillId="11" borderId="0" xfId="0" applyFont="1" applyFill="1"/>
    <xf numFmtId="0" fontId="53" fillId="11" borderId="0" xfId="0" applyFont="1" applyFill="1"/>
    <xf numFmtId="14" fontId="53" fillId="11" borderId="0" xfId="0" applyNumberFormat="1" applyFont="1" applyFill="1"/>
    <xf numFmtId="14" fontId="1" fillId="0" borderId="0" xfId="0" applyNumberFormat="1" applyFont="1"/>
    <xf numFmtId="14" fontId="9" fillId="0" borderId="0" xfId="0" applyNumberFormat="1" applyFont="1"/>
    <xf numFmtId="0" fontId="9" fillId="0" borderId="0" xfId="0" quotePrefix="1" applyFont="1"/>
    <xf numFmtId="0" fontId="53" fillId="0" borderId="0" xfId="0" applyFont="1" applyAlignment="1">
      <alignment vertical="top" wrapText="1"/>
    </xf>
    <xf numFmtId="0" fontId="53" fillId="0" borderId="0" xfId="0" applyFont="1" applyAlignment="1">
      <alignment vertical="top"/>
    </xf>
    <xf numFmtId="169" fontId="85" fillId="0" borderId="0" xfId="0" applyNumberFormat="1" applyFont="1"/>
    <xf numFmtId="0" fontId="85" fillId="0" borderId="0" xfId="0" applyFont="1"/>
    <xf numFmtId="164" fontId="85" fillId="4" borderId="0" xfId="0" applyNumberFormat="1" applyFont="1" applyFill="1"/>
    <xf numFmtId="164" fontId="85" fillId="9" borderId="0" xfId="0" applyNumberFormat="1" applyFont="1" applyFill="1"/>
    <xf numFmtId="174" fontId="85" fillId="8" borderId="0" xfId="0" applyNumberFormat="1" applyFont="1" applyFill="1"/>
    <xf numFmtId="174" fontId="85" fillId="9" borderId="0" xfId="0" applyNumberFormat="1" applyFont="1" applyFill="1"/>
    <xf numFmtId="15" fontId="1" fillId="0" borderId="0" xfId="0" applyNumberFormat="1" applyFont="1"/>
    <xf numFmtId="0" fontId="1" fillId="0" borderId="175" xfId="0" applyFont="1" applyBorder="1" applyAlignment="1">
      <alignment horizontal="center" vertical="center" wrapText="1"/>
    </xf>
    <xf numFmtId="15" fontId="1" fillId="0" borderId="209" xfId="0" applyNumberFormat="1" applyFont="1" applyBorder="1" applyAlignment="1">
      <alignment horizontal="center" vertical="center" wrapText="1"/>
    </xf>
    <xf numFmtId="0" fontId="87" fillId="10" borderId="171" xfId="0" applyFont="1" applyFill="1" applyBorder="1" applyAlignment="1">
      <alignment horizontal="center" vertical="center" wrapText="1"/>
    </xf>
    <xf numFmtId="15" fontId="9" fillId="10" borderId="173" xfId="0" applyNumberFormat="1" applyFont="1" applyFill="1" applyBorder="1" applyAlignment="1">
      <alignment horizontal="center" vertical="center" wrapText="1"/>
    </xf>
    <xf numFmtId="15" fontId="87" fillId="10" borderId="173" xfId="0" applyNumberFormat="1" applyFont="1" applyFill="1" applyBorder="1" applyAlignment="1">
      <alignment horizontal="center" vertical="center" wrapText="1"/>
    </xf>
    <xf numFmtId="15" fontId="9" fillId="0" borderId="173" xfId="0" applyNumberFormat="1" applyFont="1" applyBorder="1" applyAlignment="1">
      <alignment horizontal="center" vertical="center" wrapText="1"/>
    </xf>
    <xf numFmtId="15" fontId="1" fillId="0" borderId="173" xfId="0" applyNumberFormat="1" applyFont="1" applyBorder="1" applyAlignment="1">
      <alignment horizontal="center" vertical="center" wrapText="1"/>
    </xf>
    <xf numFmtId="14" fontId="9" fillId="11" borderId="0" xfId="0" applyNumberFormat="1" applyFont="1" applyFill="1"/>
    <xf numFmtId="0" fontId="9" fillId="11" borderId="0" xfId="0" applyFont="1" applyFill="1"/>
    <xf numFmtId="0" fontId="0" fillId="3" borderId="0" xfId="0" applyFill="1" applyAlignment="1">
      <alignment horizontal="left" vertical="top" wrapText="1"/>
    </xf>
    <xf numFmtId="0" fontId="0" fillId="3" borderId="0" xfId="0" applyFill="1" applyAlignment="1">
      <alignment horizontal="left" wrapText="1"/>
    </xf>
    <xf numFmtId="0" fontId="0" fillId="3" borderId="0" xfId="0" quotePrefix="1" applyFill="1" applyAlignment="1">
      <alignment horizontal="left" vertical="center" wrapText="1"/>
    </xf>
    <xf numFmtId="0" fontId="14" fillId="3" borderId="25"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168" fontId="1" fillId="3" borderId="15" xfId="0" applyNumberFormat="1" applyFont="1" applyFill="1" applyBorder="1" applyAlignment="1">
      <alignment horizontal="center" vertical="center"/>
    </xf>
    <xf numFmtId="168" fontId="1" fillId="3" borderId="4" xfId="0" applyNumberFormat="1" applyFont="1" applyFill="1" applyBorder="1" applyAlignment="1">
      <alignment horizontal="center" vertical="center"/>
    </xf>
    <xf numFmtId="168" fontId="1" fillId="3" borderId="5" xfId="0" applyNumberFormat="1" applyFont="1" applyFill="1" applyBorder="1" applyAlignment="1">
      <alignment horizontal="center" vertical="center"/>
    </xf>
    <xf numFmtId="168" fontId="1" fillId="3" borderId="15" xfId="0" applyNumberFormat="1" applyFont="1" applyFill="1" applyBorder="1" applyAlignment="1">
      <alignment horizontal="center"/>
    </xf>
    <xf numFmtId="168" fontId="1" fillId="3" borderId="4" xfId="0" applyNumberFormat="1" applyFont="1" applyFill="1" applyBorder="1" applyAlignment="1">
      <alignment horizontal="center"/>
    </xf>
    <xf numFmtId="168" fontId="1" fillId="3" borderId="5" xfId="0" applyNumberFormat="1" applyFont="1" applyFill="1" applyBorder="1" applyAlignment="1">
      <alignment horizontal="center"/>
    </xf>
    <xf numFmtId="0" fontId="5" fillId="3" borderId="15" xfId="0" applyFont="1" applyFill="1" applyBorder="1" applyAlignment="1">
      <alignment horizontal="center"/>
    </xf>
    <xf numFmtId="0" fontId="5" fillId="3" borderId="5" xfId="0" applyFont="1" applyFill="1" applyBorder="1" applyAlignment="1">
      <alignment horizontal="center"/>
    </xf>
    <xf numFmtId="0" fontId="1" fillId="2" borderId="15" xfId="0" applyFont="1" applyFill="1" applyBorder="1" applyAlignment="1" applyProtection="1">
      <alignment horizontal="center"/>
      <protection locked="0"/>
    </xf>
    <xf numFmtId="0" fontId="1" fillId="2" borderId="4" xfId="0" applyFont="1" applyFill="1" applyBorder="1" applyAlignment="1" applyProtection="1">
      <alignment horizontal="center"/>
      <protection locked="0"/>
    </xf>
    <xf numFmtId="0" fontId="1" fillId="2" borderId="5" xfId="0" applyFont="1" applyFill="1" applyBorder="1" applyAlignment="1" applyProtection="1">
      <alignment horizontal="center"/>
      <protection locked="0"/>
    </xf>
    <xf numFmtId="0" fontId="1" fillId="2" borderId="15"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protection locked="0"/>
    </xf>
    <xf numFmtId="0" fontId="7" fillId="5" borderId="4" xfId="0" applyFont="1" applyFill="1" applyBorder="1" applyAlignment="1" applyProtection="1">
      <alignment horizontal="center"/>
      <protection locked="0"/>
    </xf>
    <xf numFmtId="0" fontId="7" fillId="5" borderId="5" xfId="0" applyFont="1" applyFill="1" applyBorder="1" applyAlignment="1" applyProtection="1">
      <alignment horizontal="center"/>
      <protection locked="0"/>
    </xf>
    <xf numFmtId="0" fontId="5" fillId="3" borderId="15"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5" xfId="0" applyFont="1" applyFill="1" applyBorder="1" applyAlignment="1">
      <alignment horizontal="center" vertical="center" wrapText="1"/>
    </xf>
    <xf numFmtId="9" fontId="1" fillId="5" borderId="15" xfId="0" applyNumberFormat="1" applyFont="1" applyFill="1" applyBorder="1" applyAlignment="1" applyProtection="1">
      <alignment horizontal="center"/>
      <protection locked="0"/>
    </xf>
    <xf numFmtId="9" fontId="1" fillId="5" borderId="4" xfId="0" applyNumberFormat="1" applyFont="1" applyFill="1" applyBorder="1" applyAlignment="1" applyProtection="1">
      <alignment horizontal="center"/>
      <protection locked="0"/>
    </xf>
    <xf numFmtId="9" fontId="1" fillId="5" borderId="24" xfId="0" applyNumberFormat="1" applyFont="1" applyFill="1" applyBorder="1" applyAlignment="1" applyProtection="1">
      <alignment horizontal="center"/>
      <protection locked="0"/>
    </xf>
    <xf numFmtId="9" fontId="1" fillId="5" borderId="11" xfId="0" applyNumberFormat="1" applyFont="1" applyFill="1" applyBorder="1" applyAlignment="1" applyProtection="1">
      <alignment horizontal="center"/>
      <protection locked="0"/>
    </xf>
    <xf numFmtId="176" fontId="1" fillId="5" borderId="9" xfId="0" applyNumberFormat="1" applyFont="1" applyFill="1" applyBorder="1" applyAlignment="1" applyProtection="1">
      <alignment horizontal="center"/>
      <protection locked="0"/>
    </xf>
    <xf numFmtId="176" fontId="1" fillId="5" borderId="166" xfId="0" applyNumberFormat="1" applyFont="1" applyFill="1" applyBorder="1" applyAlignment="1" applyProtection="1">
      <alignment horizontal="center"/>
      <protection locked="0"/>
    </xf>
    <xf numFmtId="0" fontId="5" fillId="0" borderId="24" xfId="0" applyFont="1" applyBorder="1" applyAlignment="1">
      <alignment horizontal="center"/>
    </xf>
    <xf numFmtId="0" fontId="5" fillId="0" borderId="12" xfId="0" applyFont="1" applyBorder="1" applyAlignment="1">
      <alignment horizontal="center"/>
    </xf>
    <xf numFmtId="0" fontId="32" fillId="3" borderId="0" xfId="0" applyFont="1" applyFill="1" applyAlignment="1">
      <alignment horizontal="center" vertical="top"/>
    </xf>
    <xf numFmtId="0" fontId="49" fillId="3" borderId="0" xfId="0" applyFont="1" applyFill="1" applyAlignment="1">
      <alignment horizontal="left" vertical="top" wrapText="1"/>
    </xf>
    <xf numFmtId="0" fontId="49" fillId="3" borderId="10" xfId="0" applyFont="1" applyFill="1" applyBorder="1" applyAlignment="1">
      <alignment horizontal="left" vertical="top" wrapText="1"/>
    </xf>
    <xf numFmtId="0" fontId="5" fillId="7" borderId="19" xfId="0" applyFont="1" applyFill="1" applyBorder="1" applyAlignment="1" applyProtection="1">
      <alignment horizontal="center" vertical="center" wrapText="1"/>
      <protection locked="0" hidden="1"/>
    </xf>
    <xf numFmtId="0" fontId="5" fillId="7" borderId="20" xfId="0" applyFont="1" applyFill="1" applyBorder="1" applyAlignment="1" applyProtection="1">
      <alignment horizontal="center" vertical="center" wrapText="1"/>
      <protection locked="0" hidden="1"/>
    </xf>
    <xf numFmtId="0" fontId="5" fillId="7" borderId="10" xfId="0" applyFont="1" applyFill="1" applyBorder="1" applyAlignment="1" applyProtection="1">
      <alignment horizontal="center" vertical="center" wrapText="1"/>
      <protection locked="0" hidden="1"/>
    </xf>
    <xf numFmtId="0" fontId="5" fillId="7" borderId="23" xfId="0" applyFont="1" applyFill="1" applyBorder="1" applyAlignment="1" applyProtection="1">
      <alignment horizontal="center" vertical="center" wrapText="1"/>
      <protection locked="0" hidden="1"/>
    </xf>
    <xf numFmtId="0" fontId="1" fillId="3" borderId="18" xfId="0" applyFont="1" applyFill="1" applyBorder="1" applyAlignment="1" applyProtection="1">
      <alignment horizontal="left" vertical="top" wrapText="1"/>
      <protection locked="0"/>
    </xf>
    <xf numFmtId="0" fontId="1" fillId="3" borderId="19" xfId="0" applyFont="1" applyFill="1" applyBorder="1" applyAlignment="1" applyProtection="1">
      <alignment horizontal="left" vertical="top" wrapText="1"/>
      <protection locked="0"/>
    </xf>
    <xf numFmtId="0" fontId="1" fillId="3" borderId="20" xfId="0" applyFont="1" applyFill="1" applyBorder="1" applyAlignment="1" applyProtection="1">
      <alignment horizontal="left" vertical="top" wrapText="1"/>
      <protection locked="0"/>
    </xf>
    <xf numFmtId="0" fontId="1" fillId="3" borderId="21"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22" xfId="0" applyFont="1" applyFill="1" applyBorder="1" applyAlignment="1" applyProtection="1">
      <alignment horizontal="left" vertical="top" wrapText="1"/>
      <protection locked="0"/>
    </xf>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23" xfId="0" applyFont="1" applyFill="1" applyBorder="1" applyAlignment="1" applyProtection="1">
      <alignment horizontal="left" vertical="top" wrapText="1"/>
      <protection locked="0"/>
    </xf>
    <xf numFmtId="0" fontId="22" fillId="3" borderId="0" xfId="0" applyFont="1" applyFill="1" applyAlignment="1">
      <alignment horizontal="center" vertical="top" wrapText="1"/>
    </xf>
    <xf numFmtId="0" fontId="22" fillId="3" borderId="10" xfId="0" applyFont="1" applyFill="1" applyBorder="1" applyAlignment="1">
      <alignment horizontal="center" vertical="top" wrapText="1"/>
    </xf>
    <xf numFmtId="166" fontId="1" fillId="3" borderId="0" xfId="0" applyNumberFormat="1" applyFont="1" applyFill="1" applyAlignment="1">
      <alignment horizontal="left" vertical="center" textRotation="180"/>
    </xf>
    <xf numFmtId="179" fontId="51" fillId="3" borderId="0" xfId="0" applyNumberFormat="1" applyFont="1" applyFill="1" applyAlignment="1">
      <alignment horizontal="center" vertical="center"/>
    </xf>
    <xf numFmtId="165" fontId="33" fillId="7" borderId="16" xfId="0" applyNumberFormat="1" applyFont="1" applyFill="1" applyBorder="1" applyAlignment="1">
      <alignment horizontal="left" vertical="center"/>
    </xf>
    <xf numFmtId="165" fontId="33" fillId="7" borderId="0" xfId="0" applyNumberFormat="1" applyFont="1" applyFill="1" applyAlignment="1">
      <alignment horizontal="left" vertical="center"/>
    </xf>
    <xf numFmtId="165" fontId="33" fillId="7" borderId="1" xfId="0" applyNumberFormat="1" applyFont="1" applyFill="1" applyBorder="1" applyAlignment="1">
      <alignment horizontal="left" vertical="center"/>
    </xf>
    <xf numFmtId="165" fontId="1" fillId="3" borderId="94" xfId="0" quotePrefix="1" applyNumberFormat="1" applyFont="1" applyFill="1" applyBorder="1" applyAlignment="1">
      <alignment horizontal="center" vertical="center"/>
    </xf>
    <xf numFmtId="1" fontId="1" fillId="2" borderId="94" xfId="0" applyNumberFormat="1" applyFont="1" applyFill="1" applyBorder="1" applyAlignment="1" applyProtection="1">
      <alignment horizontal="center" vertical="center"/>
      <protection locked="0"/>
    </xf>
    <xf numFmtId="168" fontId="1" fillId="7" borderId="94" xfId="0" applyNumberFormat="1" applyFont="1" applyFill="1" applyBorder="1" applyAlignment="1">
      <alignment horizontal="center" vertical="center"/>
    </xf>
    <xf numFmtId="179" fontId="1" fillId="2" borderId="94" xfId="0" applyNumberFormat="1" applyFont="1" applyFill="1" applyBorder="1" applyAlignment="1" applyProtection="1">
      <alignment horizontal="center" vertical="center"/>
      <protection locked="0"/>
    </xf>
    <xf numFmtId="165" fontId="1" fillId="3" borderId="94" xfId="0" applyNumberFormat="1" applyFont="1" applyFill="1" applyBorder="1" applyAlignment="1" applyProtection="1">
      <alignment horizontal="center" vertical="center"/>
      <protection locked="0"/>
    </xf>
    <xf numFmtId="165" fontId="33" fillId="7" borderId="101" xfId="0" applyNumberFormat="1" applyFont="1" applyFill="1" applyBorder="1" applyAlignment="1">
      <alignment horizontal="left" vertical="center"/>
    </xf>
    <xf numFmtId="165" fontId="33" fillId="7" borderId="96" xfId="0" applyNumberFormat="1" applyFont="1" applyFill="1" applyBorder="1" applyAlignment="1">
      <alignment horizontal="left" vertical="center"/>
    </xf>
    <xf numFmtId="165" fontId="33" fillId="7" borderId="95" xfId="0" applyNumberFormat="1" applyFont="1" applyFill="1" applyBorder="1" applyAlignment="1">
      <alignment horizontal="left" vertical="center"/>
    </xf>
    <xf numFmtId="165" fontId="1" fillId="3" borderId="94" xfId="0" applyNumberFormat="1" applyFont="1" applyFill="1" applyBorder="1" applyAlignment="1" applyProtection="1">
      <alignment horizontal="center" vertical="center"/>
      <protection locked="0" hidden="1"/>
    </xf>
    <xf numFmtId="0" fontId="16" fillId="3" borderId="11" xfId="0" applyFont="1" applyFill="1" applyBorder="1" applyAlignment="1">
      <alignment horizontal="center"/>
    </xf>
    <xf numFmtId="0" fontId="8" fillId="0" borderId="8"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9" fillId="0" borderId="25"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1" fillId="3" borderId="0" xfId="0" applyFont="1" applyFill="1" applyAlignment="1">
      <alignment horizontal="center"/>
    </xf>
    <xf numFmtId="165" fontId="1" fillId="3" borderId="94" xfId="0" applyNumberFormat="1" applyFont="1" applyFill="1" applyBorder="1" applyAlignment="1">
      <alignment horizontal="center" vertical="center"/>
    </xf>
    <xf numFmtId="172" fontId="1" fillId="3" borderId="4" xfId="0" applyNumberFormat="1" applyFont="1" applyFill="1" applyBorder="1" applyAlignment="1">
      <alignment horizontal="center" vertical="center"/>
    </xf>
    <xf numFmtId="0" fontId="1" fillId="3" borderId="0" xfId="0" quotePrefix="1" applyFont="1" applyFill="1" applyAlignment="1">
      <alignment horizontal="left" vertical="top" wrapText="1"/>
    </xf>
    <xf numFmtId="0" fontId="1" fillId="3" borderId="1" xfId="0" quotePrefix="1" applyFont="1" applyFill="1" applyBorder="1" applyAlignment="1">
      <alignment horizontal="left" vertical="top" wrapText="1"/>
    </xf>
    <xf numFmtId="0" fontId="1" fillId="3" borderId="2" xfId="0" quotePrefix="1" applyFont="1" applyFill="1" applyBorder="1" applyAlignment="1">
      <alignment horizontal="left" vertical="top" wrapText="1"/>
    </xf>
    <xf numFmtId="0" fontId="1" fillId="3" borderId="3" xfId="0" quotePrefix="1" applyFont="1" applyFill="1" applyBorder="1" applyAlignment="1">
      <alignment horizontal="left" vertical="top" wrapText="1"/>
    </xf>
    <xf numFmtId="0" fontId="5" fillId="0" borderId="15" xfId="0" applyFont="1" applyBorder="1" applyAlignment="1">
      <alignment horizontal="center"/>
    </xf>
    <xf numFmtId="0" fontId="5" fillId="0" borderId="5" xfId="0" applyFont="1" applyBorder="1" applyAlignment="1">
      <alignment horizontal="center"/>
    </xf>
    <xf numFmtId="0" fontId="0" fillId="3" borderId="4" xfId="0" applyFill="1" applyBorder="1" applyAlignment="1">
      <alignment horizontal="center"/>
    </xf>
    <xf numFmtId="0" fontId="5" fillId="3" borderId="9" xfId="0" applyFont="1" applyFill="1" applyBorder="1" applyAlignment="1">
      <alignment horizontal="center"/>
    </xf>
    <xf numFmtId="165" fontId="33" fillId="7" borderId="91" xfId="0" applyNumberFormat="1" applyFont="1" applyFill="1" applyBorder="1" applyAlignment="1">
      <alignment horizontal="left" vertical="center"/>
    </xf>
    <xf numFmtId="165" fontId="33" fillId="7" borderId="92" xfId="0" applyNumberFormat="1" applyFont="1" applyFill="1" applyBorder="1" applyAlignment="1">
      <alignment horizontal="left" vertical="center"/>
    </xf>
    <xf numFmtId="165" fontId="33" fillId="7" borderId="93" xfId="0" applyNumberFormat="1" applyFont="1" applyFill="1" applyBorder="1" applyAlignment="1">
      <alignment horizontal="left" vertical="center"/>
    </xf>
    <xf numFmtId="0" fontId="7" fillId="2" borderId="9" xfId="0" applyFont="1" applyFill="1" applyBorder="1" applyAlignment="1" applyProtection="1">
      <alignment horizontal="center"/>
      <protection locked="0"/>
    </xf>
    <xf numFmtId="170" fontId="7" fillId="2" borderId="9" xfId="0" quotePrefix="1" applyNumberFormat="1" applyFont="1" applyFill="1" applyBorder="1" applyAlignment="1" applyProtection="1">
      <alignment horizontal="center"/>
      <protection locked="0"/>
    </xf>
    <xf numFmtId="167" fontId="7" fillId="2" borderId="9" xfId="0" quotePrefix="1" applyNumberFormat="1" applyFont="1" applyFill="1" applyBorder="1" applyAlignment="1" applyProtection="1">
      <alignment horizontal="center"/>
      <protection locked="0"/>
    </xf>
    <xf numFmtId="14" fontId="1" fillId="2" borderId="15" xfId="0" applyNumberFormat="1" applyFont="1" applyFill="1" applyBorder="1" applyAlignment="1" applyProtection="1">
      <alignment horizontal="center"/>
      <protection locked="0"/>
    </xf>
    <xf numFmtId="14" fontId="1" fillId="2" borderId="4" xfId="0" applyNumberFormat="1" applyFont="1" applyFill="1" applyBorder="1" applyAlignment="1" applyProtection="1">
      <alignment horizontal="center"/>
      <protection locked="0"/>
    </xf>
    <xf numFmtId="14" fontId="1" fillId="2" borderId="5" xfId="0" applyNumberFormat="1" applyFont="1" applyFill="1" applyBorder="1" applyAlignment="1" applyProtection="1">
      <alignment horizontal="center"/>
      <protection locked="0"/>
    </xf>
    <xf numFmtId="0" fontId="23" fillId="3" borderId="0" xfId="0" applyFont="1" applyFill="1" applyAlignment="1">
      <alignment horizontal="center" vertical="top" wrapText="1"/>
    </xf>
    <xf numFmtId="14" fontId="7" fillId="2" borderId="4" xfId="0" quotePrefix="1" applyNumberFormat="1" applyFont="1" applyFill="1" applyBorder="1" applyAlignment="1" applyProtection="1">
      <alignment horizontal="center"/>
      <protection locked="0"/>
    </xf>
    <xf numFmtId="14" fontId="7" fillId="2" borderId="5" xfId="0" quotePrefix="1" applyNumberFormat="1" applyFont="1" applyFill="1" applyBorder="1" applyAlignment="1" applyProtection="1">
      <alignment horizontal="center"/>
      <protection locked="0"/>
    </xf>
    <xf numFmtId="0" fontId="5" fillId="3" borderId="4" xfId="0" applyFont="1" applyFill="1" applyBorder="1" applyAlignment="1">
      <alignment horizontal="center"/>
    </xf>
    <xf numFmtId="0" fontId="9" fillId="2" borderId="15" xfId="0" applyFont="1" applyFill="1" applyBorder="1" applyAlignment="1" applyProtection="1">
      <alignment horizontal="center"/>
      <protection locked="0"/>
    </xf>
    <xf numFmtId="0" fontId="9" fillId="2" borderId="4" xfId="0" applyFont="1" applyFill="1" applyBorder="1" applyAlignment="1" applyProtection="1">
      <alignment horizontal="center"/>
      <protection locked="0"/>
    </xf>
    <xf numFmtId="0" fontId="9" fillId="2" borderId="5" xfId="0" applyFont="1" applyFill="1" applyBorder="1" applyAlignment="1" applyProtection="1">
      <alignment horizontal="center"/>
      <protection locked="0"/>
    </xf>
    <xf numFmtId="0" fontId="7" fillId="2" borderId="15" xfId="0" quotePrefix="1" applyFont="1" applyFill="1" applyBorder="1" applyAlignment="1" applyProtection="1">
      <alignment horizontal="center"/>
      <protection locked="0"/>
    </xf>
    <xf numFmtId="0" fontId="7" fillId="2" borderId="4" xfId="0" quotePrefix="1" applyFont="1" applyFill="1" applyBorder="1" applyAlignment="1" applyProtection="1">
      <alignment horizontal="center"/>
      <protection locked="0"/>
    </xf>
    <xf numFmtId="0" fontId="7" fillId="2" borderId="5" xfId="0" quotePrefix="1" applyFont="1" applyFill="1" applyBorder="1" applyAlignment="1" applyProtection="1">
      <alignment horizontal="center"/>
      <protection locked="0"/>
    </xf>
    <xf numFmtId="14" fontId="27" fillId="3" borderId="15" xfId="0" quotePrefix="1" applyNumberFormat="1" applyFont="1" applyFill="1" applyBorder="1" applyAlignment="1" applyProtection="1">
      <alignment horizontal="center"/>
      <protection locked="0"/>
    </xf>
    <xf numFmtId="14" fontId="27" fillId="3" borderId="4" xfId="0" quotePrefix="1" applyNumberFormat="1" applyFont="1" applyFill="1" applyBorder="1" applyAlignment="1" applyProtection="1">
      <alignment horizontal="center"/>
      <protection locked="0"/>
    </xf>
    <xf numFmtId="14" fontId="27" fillId="3" borderId="5" xfId="0" quotePrefix="1" applyNumberFormat="1" applyFont="1" applyFill="1" applyBorder="1" applyAlignment="1" applyProtection="1">
      <alignment horizontal="center"/>
      <protection locked="0"/>
    </xf>
    <xf numFmtId="179" fontId="1" fillId="3" borderId="168" xfId="0" applyNumberFormat="1" applyFont="1" applyFill="1" applyBorder="1" applyAlignment="1">
      <alignment horizontal="center"/>
    </xf>
    <xf numFmtId="0" fontId="1" fillId="3" borderId="168" xfId="0" applyFont="1" applyFill="1" applyBorder="1" applyAlignment="1">
      <alignment horizontal="center"/>
    </xf>
    <xf numFmtId="179" fontId="1" fillId="3" borderId="136" xfId="0" applyNumberFormat="1" applyFont="1" applyFill="1" applyBorder="1" applyAlignment="1">
      <alignment horizontal="center"/>
    </xf>
    <xf numFmtId="168" fontId="5" fillId="3" borderId="137" xfId="0" applyNumberFormat="1" applyFont="1" applyFill="1" applyBorder="1" applyAlignment="1">
      <alignment horizontal="center"/>
    </xf>
    <xf numFmtId="168" fontId="5" fillId="3" borderId="138" xfId="0" applyNumberFormat="1" applyFont="1" applyFill="1" applyBorder="1" applyAlignment="1">
      <alignment horizontal="center"/>
    </xf>
    <xf numFmtId="168" fontId="5" fillId="3" borderId="139" xfId="0" applyNumberFormat="1" applyFont="1" applyFill="1" applyBorder="1" applyAlignment="1">
      <alignment horizontal="center"/>
    </xf>
    <xf numFmtId="179" fontId="1" fillId="3" borderId="141" xfId="0" applyNumberFormat="1" applyFont="1" applyFill="1" applyBorder="1" applyAlignment="1">
      <alignment horizontal="center"/>
    </xf>
    <xf numFmtId="179" fontId="1" fillId="3" borderId="4" xfId="0" applyNumberFormat="1" applyFont="1" applyFill="1" applyBorder="1" applyAlignment="1">
      <alignment horizontal="center"/>
    </xf>
    <xf numFmtId="179" fontId="1" fillId="3" borderId="5" xfId="0" applyNumberFormat="1" applyFont="1" applyFill="1" applyBorder="1" applyAlignment="1">
      <alignment horizontal="center"/>
    </xf>
    <xf numFmtId="179" fontId="1" fillId="3" borderId="15" xfId="0" applyNumberFormat="1"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49" fillId="3" borderId="9" xfId="0" applyFont="1" applyFill="1" applyBorder="1" applyAlignment="1">
      <alignment horizontal="center" vertical="center"/>
    </xf>
    <xf numFmtId="0" fontId="49" fillId="3" borderId="130" xfId="0" applyFont="1" applyFill="1" applyBorder="1" applyAlignment="1">
      <alignment horizontal="center" vertical="center"/>
    </xf>
    <xf numFmtId="0" fontId="49" fillId="3" borderId="5" xfId="0" applyFont="1" applyFill="1" applyBorder="1" applyAlignment="1">
      <alignment horizontal="center" vertical="center"/>
    </xf>
    <xf numFmtId="0" fontId="49" fillId="3" borderId="128" xfId="0" applyFont="1" applyFill="1" applyBorder="1" applyAlignment="1">
      <alignment horizontal="center" vertical="center"/>
    </xf>
    <xf numFmtId="179" fontId="1" fillId="3" borderId="140" xfId="0" applyNumberFormat="1" applyFont="1" applyFill="1" applyBorder="1" applyAlignment="1">
      <alignment horizontal="center"/>
    </xf>
    <xf numFmtId="0" fontId="1" fillId="7" borderId="169" xfId="0" applyFont="1" applyFill="1" applyBorder="1" applyAlignment="1">
      <alignment horizontal="center"/>
    </xf>
    <xf numFmtId="0" fontId="1" fillId="7" borderId="11" xfId="0" applyFont="1" applyFill="1" applyBorder="1" applyAlignment="1">
      <alignment horizontal="center"/>
    </xf>
    <xf numFmtId="0" fontId="1" fillId="7" borderId="12" xfId="0" applyFont="1" applyFill="1" applyBorder="1" applyAlignment="1">
      <alignment horizontal="center"/>
    </xf>
    <xf numFmtId="0" fontId="5" fillId="3" borderId="16" xfId="0" applyFont="1" applyFill="1" applyBorder="1" applyAlignment="1">
      <alignment horizontal="center"/>
    </xf>
    <xf numFmtId="0" fontId="5" fillId="3" borderId="0" xfId="0" applyFont="1" applyFill="1" applyAlignment="1">
      <alignment horizontal="center"/>
    </xf>
    <xf numFmtId="0" fontId="5" fillId="3" borderId="22" xfId="0" applyFont="1" applyFill="1" applyBorder="1" applyAlignment="1">
      <alignment horizontal="center"/>
    </xf>
    <xf numFmtId="0" fontId="9" fillId="3" borderId="134" xfId="0" quotePrefix="1" applyFont="1" applyFill="1" applyBorder="1" applyAlignment="1">
      <alignment horizontal="center"/>
    </xf>
    <xf numFmtId="0" fontId="9" fillId="3" borderId="135" xfId="0" quotePrefix="1" applyFont="1" applyFill="1" applyBorder="1" applyAlignment="1">
      <alignment horizontal="center"/>
    </xf>
    <xf numFmtId="0" fontId="9" fillId="3" borderId="136" xfId="0" quotePrefix="1" applyFont="1" applyFill="1" applyBorder="1" applyAlignment="1">
      <alignment horizontal="center"/>
    </xf>
    <xf numFmtId="0" fontId="1" fillId="3" borderId="132" xfId="0" applyFont="1" applyFill="1" applyBorder="1" applyAlignment="1">
      <alignment horizontal="center"/>
    </xf>
    <xf numFmtId="0" fontId="5" fillId="3" borderId="138" xfId="0" applyFont="1" applyFill="1" applyBorder="1" applyAlignment="1">
      <alignment horizontal="center"/>
    </xf>
    <xf numFmtId="0" fontId="5" fillId="3" borderId="139" xfId="0" applyFont="1" applyFill="1" applyBorder="1" applyAlignment="1">
      <alignment horizontal="center"/>
    </xf>
    <xf numFmtId="0" fontId="1" fillId="3" borderId="11" xfId="0" applyFont="1" applyFill="1" applyBorder="1" applyAlignment="1">
      <alignment horizontal="left" vertical="center"/>
    </xf>
    <xf numFmtId="0" fontId="1" fillId="3" borderId="2" xfId="0" applyFont="1" applyFill="1" applyBorder="1" applyAlignment="1">
      <alignment horizontal="left" vertical="center"/>
    </xf>
    <xf numFmtId="0" fontId="1" fillId="3" borderId="9" xfId="0" applyFont="1" applyFill="1" applyBorder="1" applyAlignment="1">
      <alignment horizontal="center"/>
    </xf>
    <xf numFmtId="0" fontId="1" fillId="3" borderId="130" xfId="0" applyFont="1" applyFill="1" applyBorder="1" applyAlignment="1">
      <alignment horizontal="center"/>
    </xf>
    <xf numFmtId="179" fontId="1" fillId="3" borderId="9" xfId="0" applyNumberFormat="1" applyFont="1" applyFill="1" applyBorder="1" applyAlignment="1">
      <alignment horizontal="center"/>
    </xf>
    <xf numFmtId="179" fontId="1" fillId="3" borderId="128" xfId="0" applyNumberFormat="1" applyFont="1" applyFill="1" applyBorder="1" applyAlignment="1">
      <alignment horizontal="center"/>
    </xf>
    <xf numFmtId="0" fontId="1" fillId="3" borderId="15" xfId="0" applyFont="1" applyFill="1" applyBorder="1" applyAlignment="1">
      <alignment horizontal="center"/>
    </xf>
    <xf numFmtId="0" fontId="1" fillId="3" borderId="140" xfId="0" applyFont="1" applyFill="1" applyBorder="1" applyAlignment="1">
      <alignment horizontal="center"/>
    </xf>
    <xf numFmtId="0" fontId="1" fillId="3" borderId="141" xfId="0" applyFont="1" applyFill="1" applyBorder="1" applyAlignment="1">
      <alignment horizontal="center"/>
    </xf>
    <xf numFmtId="179" fontId="1" fillId="3" borderId="133" xfId="0" applyNumberFormat="1" applyFont="1" applyFill="1" applyBorder="1" applyAlignment="1">
      <alignment horizontal="center"/>
    </xf>
    <xf numFmtId="184" fontId="9" fillId="3" borderId="199" xfId="0" applyNumberFormat="1" applyFont="1" applyFill="1" applyBorder="1" applyAlignment="1">
      <alignment horizontal="center"/>
    </xf>
    <xf numFmtId="184" fontId="9" fillId="3" borderId="200" xfId="0" applyNumberFormat="1" applyFont="1" applyFill="1" applyBorder="1" applyAlignment="1">
      <alignment horizontal="center"/>
    </xf>
    <xf numFmtId="184" fontId="9" fillId="3" borderId="201" xfId="0" applyNumberFormat="1" applyFont="1" applyFill="1" applyBorder="1" applyAlignment="1">
      <alignment horizontal="center"/>
    </xf>
    <xf numFmtId="0" fontId="49" fillId="3" borderId="137" xfId="0" applyFont="1" applyFill="1" applyBorder="1" applyAlignment="1">
      <alignment horizontal="center"/>
    </xf>
    <xf numFmtId="0" fontId="49" fillId="3" borderId="138" xfId="0" applyFont="1" applyFill="1" applyBorder="1" applyAlignment="1">
      <alignment horizontal="center"/>
    </xf>
    <xf numFmtId="0" fontId="49" fillId="3" borderId="139" xfId="0" applyFont="1" applyFill="1" applyBorder="1" applyAlignment="1">
      <alignment horizontal="center"/>
    </xf>
    <xf numFmtId="0" fontId="30" fillId="3" borderId="137" xfId="0" quotePrefix="1" applyFont="1" applyFill="1" applyBorder="1" applyAlignment="1">
      <alignment horizontal="center"/>
    </xf>
    <xf numFmtId="0" fontId="30" fillId="3" borderId="138" xfId="0" quotePrefix="1" applyFont="1" applyFill="1" applyBorder="1" applyAlignment="1">
      <alignment horizontal="center"/>
    </xf>
    <xf numFmtId="0" fontId="30" fillId="3" borderId="139" xfId="0" quotePrefix="1" applyFont="1" applyFill="1" applyBorder="1" applyAlignment="1">
      <alignment horizontal="center"/>
    </xf>
    <xf numFmtId="168" fontId="9" fillId="3" borderId="138" xfId="0" applyNumberFormat="1" applyFont="1" applyFill="1" applyBorder="1" applyAlignment="1">
      <alignment horizontal="center"/>
    </xf>
    <xf numFmtId="168" fontId="9" fillId="3" borderId="184" xfId="0" applyNumberFormat="1" applyFont="1" applyFill="1" applyBorder="1" applyAlignment="1">
      <alignment horizontal="center"/>
    </xf>
    <xf numFmtId="168" fontId="9" fillId="3" borderId="185" xfId="0" applyNumberFormat="1" applyFont="1" applyFill="1" applyBorder="1" applyAlignment="1">
      <alignment horizontal="center"/>
    </xf>
    <xf numFmtId="168" fontId="9" fillId="3" borderId="139" xfId="0" applyNumberFormat="1" applyFont="1" applyFill="1" applyBorder="1" applyAlignment="1">
      <alignment horizontal="center"/>
    </xf>
    <xf numFmtId="168" fontId="9" fillId="3" borderId="186" xfId="0" applyNumberFormat="1" applyFont="1" applyFill="1" applyBorder="1" applyAlignment="1">
      <alignment horizontal="center"/>
    </xf>
    <xf numFmtId="0" fontId="9" fillId="3" borderId="187" xfId="0" applyFont="1" applyFill="1" applyBorder="1" applyAlignment="1">
      <alignment horizontal="center"/>
    </xf>
    <xf numFmtId="0" fontId="9" fillId="3" borderId="188" xfId="0" applyFont="1" applyFill="1" applyBorder="1" applyAlignment="1">
      <alignment horizontal="center"/>
    </xf>
    <xf numFmtId="0" fontId="30" fillId="3" borderId="25" xfId="0" quotePrefix="1" applyFont="1" applyFill="1" applyBorder="1" applyAlignment="1">
      <alignment horizontal="center"/>
    </xf>
    <xf numFmtId="0" fontId="30" fillId="3" borderId="2" xfId="0" quotePrefix="1" applyFont="1" applyFill="1" applyBorder="1" applyAlignment="1">
      <alignment horizontal="center"/>
    </xf>
    <xf numFmtId="0" fontId="30" fillId="3" borderId="3" xfId="0" quotePrefix="1" applyFont="1" applyFill="1" applyBorder="1" applyAlignment="1">
      <alignment horizontal="center"/>
    </xf>
    <xf numFmtId="168" fontId="9" fillId="3" borderId="15" xfId="0" applyNumberFormat="1" applyFont="1" applyFill="1" applyBorder="1" applyAlignment="1">
      <alignment horizontal="center"/>
    </xf>
    <xf numFmtId="168" fontId="9" fillId="3" borderId="4" xfId="0" applyNumberFormat="1" applyFont="1" applyFill="1" applyBorder="1" applyAlignment="1">
      <alignment horizontal="center"/>
    </xf>
    <xf numFmtId="168" fontId="9" fillId="3" borderId="140" xfId="0" applyNumberFormat="1" applyFont="1" applyFill="1" applyBorder="1" applyAlignment="1">
      <alignment horizontal="center"/>
    </xf>
    <xf numFmtId="168" fontId="9" fillId="3" borderId="141" xfId="0" applyNumberFormat="1" applyFont="1" applyFill="1" applyBorder="1" applyAlignment="1">
      <alignment horizontal="center"/>
    </xf>
    <xf numFmtId="168" fontId="9" fillId="3" borderId="5" xfId="0" applyNumberFormat="1" applyFont="1" applyFill="1" applyBorder="1" applyAlignment="1">
      <alignment horizontal="center"/>
    </xf>
    <xf numFmtId="0" fontId="9" fillId="3" borderId="176" xfId="0" quotePrefix="1" applyFont="1" applyFill="1" applyBorder="1" applyAlignment="1">
      <alignment horizontal="center"/>
    </xf>
    <xf numFmtId="0" fontId="9" fillId="3" borderId="177" xfId="0" quotePrefix="1" applyFont="1" applyFill="1" applyBorder="1" applyAlignment="1">
      <alignment horizontal="center"/>
    </xf>
    <xf numFmtId="0" fontId="9" fillId="3" borderId="178" xfId="0" quotePrefix="1" applyFont="1" applyFill="1" applyBorder="1" applyAlignment="1">
      <alignment horizontal="center"/>
    </xf>
    <xf numFmtId="168" fontId="9" fillId="3" borderId="177" xfId="0" applyNumberFormat="1" applyFont="1" applyFill="1" applyBorder="1" applyAlignment="1">
      <alignment horizontal="center"/>
    </xf>
    <xf numFmtId="168" fontId="9" fillId="3" borderId="179" xfId="0" applyNumberFormat="1" applyFont="1" applyFill="1" applyBorder="1" applyAlignment="1">
      <alignment horizontal="center"/>
    </xf>
    <xf numFmtId="168" fontId="9" fillId="3" borderId="180" xfId="0" applyNumberFormat="1" applyFont="1" applyFill="1" applyBorder="1" applyAlignment="1">
      <alignment horizontal="center"/>
    </xf>
    <xf numFmtId="168" fontId="9" fillId="3" borderId="178" xfId="0" applyNumberFormat="1" applyFont="1" applyFill="1" applyBorder="1" applyAlignment="1">
      <alignment horizontal="center"/>
    </xf>
    <xf numFmtId="0" fontId="9" fillId="3" borderId="196" xfId="0" applyFont="1" applyFill="1" applyBorder="1" applyAlignment="1">
      <alignment horizontal="center"/>
    </xf>
    <xf numFmtId="0" fontId="9" fillId="3" borderId="13" xfId="0" applyFont="1" applyFill="1" applyBorder="1" applyAlignment="1">
      <alignment horizontal="center"/>
    </xf>
    <xf numFmtId="0" fontId="9" fillId="3" borderId="27" xfId="0" applyFont="1" applyFill="1" applyBorder="1" applyAlignment="1">
      <alignment horizontal="center"/>
    </xf>
    <xf numFmtId="179" fontId="9" fillId="3" borderId="14" xfId="0" applyNumberFormat="1" applyFont="1" applyFill="1" applyBorder="1" applyAlignment="1">
      <alignment horizontal="center"/>
    </xf>
    <xf numFmtId="179" fontId="9" fillId="3" borderId="13" xfId="0" applyNumberFormat="1" applyFont="1" applyFill="1" applyBorder="1" applyAlignment="1">
      <alignment horizontal="center"/>
    </xf>
    <xf numFmtId="179" fontId="9" fillId="3" borderId="195" xfId="0" applyNumberFormat="1" applyFont="1" applyFill="1" applyBorder="1" applyAlignment="1">
      <alignment horizontal="center"/>
    </xf>
    <xf numFmtId="0" fontId="9" fillId="3" borderId="197" xfId="0" applyFont="1" applyFill="1" applyBorder="1" applyAlignment="1">
      <alignment horizontal="center"/>
    </xf>
    <xf numFmtId="0" fontId="9" fillId="3" borderId="193" xfId="0" applyFont="1" applyFill="1" applyBorder="1" applyAlignment="1">
      <alignment horizontal="center"/>
    </xf>
    <xf numFmtId="0" fontId="9" fillId="3" borderId="198" xfId="0" applyFont="1" applyFill="1" applyBorder="1" applyAlignment="1">
      <alignment horizontal="center"/>
    </xf>
    <xf numFmtId="184" fontId="9" fillId="3" borderId="206" xfId="0" applyNumberFormat="1" applyFont="1" applyFill="1" applyBorder="1" applyAlignment="1">
      <alignment horizontal="center"/>
    </xf>
    <xf numFmtId="9" fontId="1" fillId="5" borderId="5" xfId="0" applyNumberFormat="1" applyFont="1" applyFill="1" applyBorder="1" applyAlignment="1" applyProtection="1">
      <alignment horizontal="center"/>
      <protection locked="0"/>
    </xf>
    <xf numFmtId="176" fontId="1" fillId="5" borderId="15" xfId="0" applyNumberFormat="1" applyFont="1" applyFill="1" applyBorder="1" applyAlignment="1" applyProtection="1">
      <alignment horizontal="center"/>
      <protection locked="0"/>
    </xf>
    <xf numFmtId="176" fontId="1" fillId="5" borderId="4" xfId="0" applyNumberFormat="1" applyFont="1" applyFill="1" applyBorder="1" applyAlignment="1" applyProtection="1">
      <alignment horizontal="center"/>
      <protection locked="0"/>
    </xf>
    <xf numFmtId="176" fontId="1" fillId="5" borderId="5" xfId="0" applyNumberFormat="1" applyFont="1" applyFill="1" applyBorder="1" applyAlignment="1" applyProtection="1">
      <alignment horizontal="center"/>
      <protection locked="0"/>
    </xf>
    <xf numFmtId="179" fontId="9" fillId="3" borderId="192" xfId="0" applyNumberFormat="1" applyFont="1" applyFill="1" applyBorder="1" applyAlignment="1">
      <alignment horizontal="center"/>
    </xf>
    <xf numFmtId="179" fontId="9" fillId="3" borderId="193" xfId="0" applyNumberFormat="1" applyFont="1" applyFill="1" applyBorder="1" applyAlignment="1">
      <alignment horizontal="center"/>
    </xf>
    <xf numFmtId="179" fontId="9" fillId="3" borderId="194" xfId="0" applyNumberFormat="1" applyFont="1" applyFill="1" applyBorder="1" applyAlignment="1">
      <alignment horizontal="center"/>
    </xf>
    <xf numFmtId="168" fontId="9" fillId="3" borderId="197" xfId="0" applyNumberFormat="1" applyFont="1" applyFill="1" applyBorder="1" applyAlignment="1">
      <alignment horizontal="center"/>
    </xf>
    <xf numFmtId="168" fontId="9" fillId="3" borderId="193" xfId="0" applyNumberFormat="1" applyFont="1" applyFill="1" applyBorder="1" applyAlignment="1">
      <alignment horizontal="center"/>
    </xf>
    <xf numFmtId="168" fontId="9" fillId="3" borderId="194" xfId="0" applyNumberFormat="1" applyFont="1" applyFill="1" applyBorder="1" applyAlignment="1">
      <alignment horizontal="center"/>
    </xf>
    <xf numFmtId="182" fontId="4" fillId="6" borderId="40" xfId="0" applyNumberFormat="1" applyFont="1" applyFill="1" applyBorder="1" applyAlignment="1">
      <alignment horizontal="center" vertical="center"/>
    </xf>
    <xf numFmtId="182" fontId="4" fillId="6" borderId="102" xfId="0" applyNumberFormat="1" applyFont="1" applyFill="1" applyBorder="1" applyAlignment="1">
      <alignment horizontal="center" vertical="center"/>
    </xf>
    <xf numFmtId="182" fontId="4" fillId="6" borderId="108" xfId="0" applyNumberFormat="1" applyFont="1" applyFill="1" applyBorder="1" applyAlignment="1">
      <alignment horizontal="center" vertical="center"/>
    </xf>
    <xf numFmtId="182" fontId="4" fillId="6" borderId="50" xfId="0" applyNumberFormat="1" applyFont="1" applyFill="1" applyBorder="1" applyAlignment="1">
      <alignment horizontal="center" vertical="center"/>
    </xf>
    <xf numFmtId="182" fontId="4" fillId="6" borderId="111" xfId="0" applyNumberFormat="1" applyFont="1" applyFill="1" applyBorder="1" applyAlignment="1">
      <alignment horizontal="center" vertical="center"/>
    </xf>
    <xf numFmtId="182" fontId="4" fillId="6" borderId="107" xfId="0" applyNumberFormat="1" applyFont="1" applyFill="1" applyBorder="1" applyAlignment="1">
      <alignment horizontal="center" vertical="center"/>
    </xf>
    <xf numFmtId="168" fontId="30" fillId="6" borderId="113" xfId="0" applyNumberFormat="1" applyFont="1" applyFill="1" applyBorder="1" applyAlignment="1">
      <alignment horizontal="center" vertical="center"/>
    </xf>
    <xf numFmtId="168" fontId="30" fillId="6" borderId="114" xfId="0" applyNumberFormat="1" applyFont="1" applyFill="1" applyBorder="1" applyAlignment="1">
      <alignment horizontal="center" vertical="center"/>
    </xf>
    <xf numFmtId="168" fontId="30" fillId="6" borderId="115" xfId="0" applyNumberFormat="1" applyFont="1" applyFill="1" applyBorder="1" applyAlignment="1">
      <alignment horizontal="center" vertical="center"/>
    </xf>
    <xf numFmtId="168" fontId="2" fillId="6" borderId="122" xfId="0" applyNumberFormat="1" applyFont="1" applyFill="1" applyBorder="1" applyAlignment="1">
      <alignment horizontal="center" vertical="center"/>
    </xf>
    <xf numFmtId="168" fontId="2" fillId="6" borderId="120" xfId="0" applyNumberFormat="1" applyFont="1" applyFill="1" applyBorder="1" applyAlignment="1">
      <alignment horizontal="center" vertical="center"/>
    </xf>
    <xf numFmtId="168" fontId="2" fillId="6" borderId="121" xfId="0" applyNumberFormat="1" applyFont="1" applyFill="1" applyBorder="1" applyAlignment="1">
      <alignment horizontal="center" vertical="center"/>
    </xf>
    <xf numFmtId="0" fontId="49" fillId="3" borderId="4" xfId="0" applyFont="1" applyFill="1" applyBorder="1" applyAlignment="1">
      <alignment horizontal="center" vertical="center"/>
    </xf>
    <xf numFmtId="184" fontId="9" fillId="3" borderId="189" xfId="0" applyNumberFormat="1" applyFont="1" applyFill="1" applyBorder="1" applyAlignment="1">
      <alignment horizontal="center"/>
    </xf>
    <xf numFmtId="184" fontId="9" fillId="3" borderId="190" xfId="0" applyNumberFormat="1" applyFont="1" applyFill="1" applyBorder="1" applyAlignment="1">
      <alignment horizontal="center"/>
    </xf>
    <xf numFmtId="184" fontId="9" fillId="3" borderId="205" xfId="0" applyNumberFormat="1" applyFont="1" applyFill="1" applyBorder="1" applyAlignment="1">
      <alignment horizontal="center"/>
    </xf>
    <xf numFmtId="184" fontId="9" fillId="3" borderId="202" xfId="0" applyNumberFormat="1" applyFont="1" applyFill="1" applyBorder="1" applyAlignment="1">
      <alignment horizontal="center"/>
    </xf>
    <xf numFmtId="184" fontId="9" fillId="3" borderId="203" xfId="0" applyNumberFormat="1" applyFont="1" applyFill="1" applyBorder="1" applyAlignment="1">
      <alignment horizontal="center"/>
    </xf>
    <xf numFmtId="184" fontId="9" fillId="3" borderId="204" xfId="0" applyNumberFormat="1" applyFont="1" applyFill="1" applyBorder="1" applyAlignment="1">
      <alignment horizontal="center"/>
    </xf>
    <xf numFmtId="0" fontId="49" fillId="3" borderId="141" xfId="0" applyFont="1" applyFill="1" applyBorder="1" applyAlignment="1">
      <alignment horizontal="center" vertical="center"/>
    </xf>
    <xf numFmtId="0" fontId="49" fillId="3" borderId="140" xfId="0" applyFont="1" applyFill="1" applyBorder="1" applyAlignment="1">
      <alignment horizontal="center" vertical="center"/>
    </xf>
    <xf numFmtId="0" fontId="14" fillId="3" borderId="9" xfId="0" applyFont="1" applyFill="1" applyBorder="1" applyAlignment="1">
      <alignment horizontal="center" vertical="center" wrapText="1"/>
    </xf>
    <xf numFmtId="181" fontId="29" fillId="3" borderId="55" xfId="0" applyNumberFormat="1" applyFont="1" applyFill="1" applyBorder="1" applyAlignment="1">
      <alignment horizontal="center" vertical="center"/>
    </xf>
    <xf numFmtId="181" fontId="29" fillId="3" borderId="52" xfId="0" applyNumberFormat="1" applyFont="1" applyFill="1" applyBorder="1" applyAlignment="1">
      <alignment horizontal="center" vertical="center"/>
    </xf>
    <xf numFmtId="181" fontId="29" fillId="3" borderId="54" xfId="0" applyNumberFormat="1" applyFont="1" applyFill="1" applyBorder="1" applyAlignment="1">
      <alignment horizontal="center" vertical="center"/>
    </xf>
    <xf numFmtId="182" fontId="4" fillId="6" borderId="103" xfId="0" applyNumberFormat="1" applyFont="1" applyFill="1" applyBorder="1" applyAlignment="1">
      <alignment horizontal="center" vertical="center"/>
    </xf>
    <xf numFmtId="182" fontId="4" fillId="6" borderId="112" xfId="0" applyNumberFormat="1" applyFont="1" applyFill="1" applyBorder="1" applyAlignment="1">
      <alignment horizontal="center" vertical="center"/>
    </xf>
    <xf numFmtId="168" fontId="9" fillId="3" borderId="131" xfId="0" applyNumberFormat="1" applyFont="1" applyFill="1" applyBorder="1" applyAlignment="1">
      <alignment horizontal="center"/>
    </xf>
    <xf numFmtId="0" fontId="9" fillId="3" borderId="126" xfId="0" applyFont="1" applyFill="1" applyBorder="1" applyAlignment="1">
      <alignment horizontal="center"/>
    </xf>
    <xf numFmtId="0" fontId="9" fillId="3" borderId="127" xfId="0" applyFont="1" applyFill="1" applyBorder="1" applyAlignment="1">
      <alignment horizontal="center"/>
    </xf>
    <xf numFmtId="181" fontId="29" fillId="3" borderId="51" xfId="0" applyNumberFormat="1" applyFont="1" applyFill="1" applyBorder="1" applyAlignment="1">
      <alignment horizontal="center" vertical="center"/>
    </xf>
    <xf numFmtId="166" fontId="4" fillId="6" borderId="37" xfId="0" applyNumberFormat="1" applyFont="1" applyFill="1" applyBorder="1" applyAlignment="1">
      <alignment horizontal="center" vertical="center"/>
    </xf>
    <xf numFmtId="166" fontId="4" fillId="6" borderId="38" xfId="0" applyNumberFormat="1" applyFont="1" applyFill="1" applyBorder="1" applyAlignment="1">
      <alignment horizontal="center" vertical="center"/>
    </xf>
    <xf numFmtId="166" fontId="4" fillId="6" borderId="39" xfId="0" applyNumberFormat="1" applyFont="1" applyFill="1" applyBorder="1" applyAlignment="1">
      <alignment horizontal="center" vertical="center"/>
    </xf>
    <xf numFmtId="0" fontId="49" fillId="3" borderId="129" xfId="0" applyFont="1" applyFill="1" applyBorder="1" applyAlignment="1">
      <alignment horizontal="center" vertical="center"/>
    </xf>
    <xf numFmtId="180" fontId="2" fillId="3" borderId="51" xfId="0" applyNumberFormat="1" applyFont="1" applyFill="1" applyBorder="1" applyAlignment="1">
      <alignment horizontal="center" vertical="center"/>
    </xf>
    <xf numFmtId="180" fontId="2" fillId="3" borderId="52" xfId="0" applyNumberFormat="1" applyFont="1" applyFill="1" applyBorder="1" applyAlignment="1">
      <alignment horizontal="center" vertical="center"/>
    </xf>
    <xf numFmtId="180" fontId="2" fillId="3" borderId="53" xfId="0" applyNumberFormat="1" applyFont="1" applyFill="1" applyBorder="1" applyAlignment="1">
      <alignment horizontal="center" vertical="center"/>
    </xf>
    <xf numFmtId="181" fontId="29" fillId="3" borderId="56" xfId="0" applyNumberFormat="1" applyFont="1" applyFill="1" applyBorder="1" applyAlignment="1">
      <alignment horizontal="center" vertical="center"/>
    </xf>
    <xf numFmtId="168" fontId="2" fillId="6" borderId="119" xfId="0" applyNumberFormat="1" applyFont="1" applyFill="1" applyBorder="1" applyAlignment="1">
      <alignment horizontal="center" vertical="center"/>
    </xf>
    <xf numFmtId="166" fontId="4" fillId="7" borderId="66" xfId="0" applyNumberFormat="1" applyFont="1" applyFill="1" applyBorder="1" applyAlignment="1">
      <alignment horizontal="center" vertical="center"/>
    </xf>
    <xf numFmtId="166" fontId="4" fillId="7" borderId="67" xfId="0" applyNumberFormat="1" applyFont="1" applyFill="1" applyBorder="1" applyAlignment="1">
      <alignment horizontal="center" vertical="center"/>
    </xf>
    <xf numFmtId="166" fontId="4" fillId="7" borderId="68" xfId="0" applyNumberFormat="1" applyFont="1" applyFill="1" applyBorder="1" applyAlignment="1">
      <alignment horizontal="center" vertical="center"/>
    </xf>
    <xf numFmtId="166" fontId="4" fillId="7" borderId="69" xfId="0" applyNumberFormat="1" applyFont="1" applyFill="1" applyBorder="1" applyAlignment="1">
      <alignment horizontal="center" vertical="center"/>
    </xf>
    <xf numFmtId="168" fontId="2" fillId="6" borderId="117" xfId="0" applyNumberFormat="1" applyFont="1" applyFill="1" applyBorder="1" applyAlignment="1">
      <alignment horizontal="center" vertical="center"/>
    </xf>
    <xf numFmtId="168" fontId="2" fillId="6" borderId="114" xfId="0" applyNumberFormat="1" applyFont="1" applyFill="1" applyBorder="1" applyAlignment="1">
      <alignment horizontal="center" vertical="center"/>
    </xf>
    <xf numFmtId="168" fontId="2" fillId="6" borderId="116" xfId="0" applyNumberFormat="1" applyFont="1" applyFill="1" applyBorder="1" applyAlignment="1">
      <alignment horizontal="center" vertical="center"/>
    </xf>
    <xf numFmtId="181" fontId="29" fillId="3" borderId="44" xfId="0" applyNumberFormat="1" applyFont="1" applyFill="1" applyBorder="1" applyAlignment="1">
      <alignment horizontal="center" vertical="center"/>
    </xf>
    <xf numFmtId="181" fontId="29" fillId="3" borderId="29" xfId="0" applyNumberFormat="1" applyFont="1" applyFill="1" applyBorder="1" applyAlignment="1">
      <alignment horizontal="center" vertical="center"/>
    </xf>
    <xf numFmtId="181" fontId="29" fillId="3" borderId="46" xfId="0" applyNumberFormat="1" applyFont="1" applyFill="1" applyBorder="1" applyAlignment="1">
      <alignment horizontal="center" vertical="center"/>
    </xf>
    <xf numFmtId="181" fontId="29" fillId="3" borderId="33" xfId="0" applyNumberFormat="1" applyFont="1" applyFill="1" applyBorder="1" applyAlignment="1">
      <alignment horizontal="center" vertical="center"/>
    </xf>
    <xf numFmtId="166" fontId="4" fillId="7" borderId="64" xfId="0" applyNumberFormat="1" applyFont="1" applyFill="1" applyBorder="1" applyAlignment="1">
      <alignment horizontal="center" vertical="center"/>
    </xf>
    <xf numFmtId="166" fontId="4" fillId="7" borderId="62" xfId="0" applyNumberFormat="1" applyFont="1" applyFill="1" applyBorder="1" applyAlignment="1">
      <alignment horizontal="center" vertical="center"/>
    </xf>
    <xf numFmtId="166" fontId="4" fillId="7" borderId="63" xfId="0" applyNumberFormat="1" applyFont="1" applyFill="1" applyBorder="1" applyAlignment="1">
      <alignment horizontal="center" vertical="center"/>
    </xf>
    <xf numFmtId="181" fontId="29" fillId="3" borderId="32" xfId="0" applyNumberFormat="1" applyFont="1" applyFill="1" applyBorder="1" applyAlignment="1">
      <alignment horizontal="center" vertical="center"/>
    </xf>
    <xf numFmtId="166" fontId="4" fillId="7" borderId="65" xfId="0" applyNumberFormat="1" applyFont="1" applyFill="1" applyBorder="1" applyAlignment="1">
      <alignment horizontal="center" vertical="center"/>
    </xf>
    <xf numFmtId="168" fontId="2" fillId="6" borderId="118" xfId="0" applyNumberFormat="1" applyFont="1" applyFill="1" applyBorder="1" applyAlignment="1">
      <alignment horizontal="center" vertical="center"/>
    </xf>
    <xf numFmtId="166" fontId="4" fillId="7" borderId="31" xfId="0" applyNumberFormat="1" applyFont="1" applyFill="1" applyBorder="1" applyAlignment="1">
      <alignment horizontal="center" vertical="center"/>
    </xf>
    <xf numFmtId="0" fontId="9" fillId="3" borderId="18" xfId="0" applyFont="1" applyFill="1" applyBorder="1" applyAlignment="1" applyProtection="1">
      <alignment horizontal="left" vertical="top" wrapText="1"/>
      <protection locked="0"/>
    </xf>
    <xf numFmtId="0" fontId="9" fillId="3" borderId="19" xfId="0" applyFont="1" applyFill="1" applyBorder="1" applyAlignment="1" applyProtection="1">
      <alignment horizontal="left" vertical="top" wrapText="1"/>
      <protection locked="0"/>
    </xf>
    <xf numFmtId="0" fontId="9" fillId="3" borderId="20" xfId="0" applyFont="1" applyFill="1" applyBorder="1" applyAlignment="1" applyProtection="1">
      <alignment horizontal="left" vertical="top" wrapText="1"/>
      <protection locked="0"/>
    </xf>
    <xf numFmtId="0" fontId="9" fillId="3" borderId="21" xfId="0" applyFont="1" applyFill="1" applyBorder="1" applyAlignment="1" applyProtection="1">
      <alignment horizontal="left" vertical="top" wrapText="1"/>
      <protection locked="0"/>
    </xf>
    <xf numFmtId="0" fontId="9" fillId="3" borderId="0" xfId="0" applyFont="1" applyFill="1" applyAlignment="1" applyProtection="1">
      <alignment horizontal="left" vertical="top" wrapText="1"/>
      <protection locked="0"/>
    </xf>
    <xf numFmtId="0" fontId="9" fillId="3" borderId="22" xfId="0" applyFont="1" applyFill="1" applyBorder="1" applyAlignment="1" applyProtection="1">
      <alignment horizontal="left" vertical="top" wrapText="1"/>
      <protection locked="0"/>
    </xf>
    <xf numFmtId="0" fontId="9" fillId="3" borderId="17" xfId="0" applyFont="1" applyFill="1" applyBorder="1" applyAlignment="1" applyProtection="1">
      <alignment horizontal="left" vertical="top" wrapText="1"/>
      <protection locked="0"/>
    </xf>
    <xf numFmtId="0" fontId="9" fillId="3" borderId="10" xfId="0" applyFont="1" applyFill="1" applyBorder="1" applyAlignment="1" applyProtection="1">
      <alignment horizontal="left" vertical="top" wrapText="1"/>
      <protection locked="0"/>
    </xf>
    <xf numFmtId="0" fontId="9" fillId="3" borderId="23" xfId="0" applyFont="1" applyFill="1" applyBorder="1" applyAlignment="1" applyProtection="1">
      <alignment horizontal="left" vertical="top" wrapText="1"/>
      <protection locked="0"/>
    </xf>
    <xf numFmtId="166" fontId="14" fillId="3" borderId="0" xfId="0" applyNumberFormat="1" applyFont="1" applyFill="1" applyAlignment="1">
      <alignment horizontal="left" vertical="center" textRotation="180"/>
    </xf>
    <xf numFmtId="166" fontId="4" fillId="7" borderId="104" xfId="0" applyNumberFormat="1" applyFont="1" applyFill="1" applyBorder="1" applyAlignment="1">
      <alignment horizontal="center" vertical="center"/>
    </xf>
    <xf numFmtId="166" fontId="4" fillId="7" borderId="105" xfId="0" applyNumberFormat="1" applyFont="1" applyFill="1" applyBorder="1" applyAlignment="1">
      <alignment horizontal="center" vertical="center"/>
    </xf>
    <xf numFmtId="166" fontId="4" fillId="7" borderId="106" xfId="0" applyNumberFormat="1" applyFont="1" applyFill="1" applyBorder="1" applyAlignment="1">
      <alignment horizontal="center" vertical="center"/>
    </xf>
    <xf numFmtId="166" fontId="4" fillId="7" borderId="70" xfId="0" applyNumberFormat="1" applyFont="1" applyFill="1" applyBorder="1" applyAlignment="1">
      <alignment horizontal="center" vertical="center"/>
    </xf>
    <xf numFmtId="168" fontId="2" fillId="6" borderId="123" xfId="0" applyNumberFormat="1" applyFont="1" applyFill="1" applyBorder="1" applyAlignment="1">
      <alignment horizontal="center" vertical="center"/>
    </xf>
    <xf numFmtId="184" fontId="9" fillId="3" borderId="207" xfId="0" applyNumberFormat="1" applyFont="1" applyFill="1" applyBorder="1" applyAlignment="1">
      <alignment horizontal="center"/>
    </xf>
    <xf numFmtId="184" fontId="9" fillId="3" borderId="208" xfId="0" applyNumberFormat="1" applyFont="1" applyFill="1" applyBorder="1" applyAlignment="1">
      <alignment horizontal="center"/>
    </xf>
    <xf numFmtId="168" fontId="9" fillId="3" borderId="196" xfId="0" applyNumberFormat="1" applyFont="1" applyFill="1" applyBorder="1" applyAlignment="1">
      <alignment horizontal="center"/>
    </xf>
    <xf numFmtId="168" fontId="9" fillId="3" borderId="13" xfId="0" applyNumberFormat="1" applyFont="1" applyFill="1" applyBorder="1" applyAlignment="1">
      <alignment horizontal="center"/>
    </xf>
    <xf numFmtId="168" fontId="9" fillId="3" borderId="195" xfId="0" applyNumberFormat="1" applyFont="1" applyFill="1" applyBorder="1" applyAlignment="1">
      <alignment horizontal="center"/>
    </xf>
    <xf numFmtId="0" fontId="5" fillId="7" borderId="14" xfId="0" applyFont="1" applyFill="1" applyBorder="1" applyAlignment="1" applyProtection="1">
      <alignment horizontal="center" vertical="center" wrapText="1"/>
      <protection locked="0"/>
    </xf>
    <xf numFmtId="0" fontId="5" fillId="7" borderId="13" xfId="0" applyFont="1" applyFill="1" applyBorder="1" applyAlignment="1" applyProtection="1">
      <alignment horizontal="center" vertical="center" wrapText="1"/>
      <protection locked="0"/>
    </xf>
    <xf numFmtId="0" fontId="5" fillId="7" borderId="27" xfId="0" applyFont="1" applyFill="1" applyBorder="1" applyAlignment="1" applyProtection="1">
      <alignment horizontal="center" vertical="center" wrapText="1"/>
      <protection locked="0"/>
    </xf>
    <xf numFmtId="0" fontId="67" fillId="3" borderId="0" xfId="0" quotePrefix="1" applyFont="1" applyFill="1" applyAlignment="1">
      <alignment horizontal="left" vertical="top" wrapText="1"/>
    </xf>
    <xf numFmtId="168" fontId="49" fillId="3" borderId="3" xfId="0" applyNumberFormat="1" applyFont="1" applyFill="1" applyBorder="1" applyAlignment="1">
      <alignment horizontal="center"/>
    </xf>
    <xf numFmtId="168" fontId="49" fillId="3" borderId="125" xfId="0" applyNumberFormat="1" applyFont="1" applyFill="1" applyBorder="1" applyAlignment="1">
      <alignment horizontal="center"/>
    </xf>
    <xf numFmtId="0" fontId="1" fillId="7" borderId="9" xfId="0" applyFont="1" applyFill="1" applyBorder="1" applyAlignment="1">
      <alignment horizontal="center"/>
    </xf>
    <xf numFmtId="0" fontId="1" fillId="3" borderId="0" xfId="0" applyFont="1" applyFill="1" applyAlignment="1">
      <alignment horizontal="left" vertical="center"/>
    </xf>
    <xf numFmtId="0" fontId="5" fillId="3" borderId="11" xfId="0" applyFont="1" applyFill="1" applyBorder="1" applyAlignment="1">
      <alignment horizontal="center" vertical="center"/>
    </xf>
    <xf numFmtId="0" fontId="5" fillId="3" borderId="28" xfId="0" applyFont="1" applyFill="1" applyBorder="1" applyAlignment="1">
      <alignment horizontal="center" vertical="center"/>
    </xf>
    <xf numFmtId="168" fontId="2" fillId="6" borderId="113" xfId="0" applyNumberFormat="1" applyFont="1" applyFill="1" applyBorder="1" applyAlignment="1">
      <alignment horizontal="center" vertical="center"/>
    </xf>
    <xf numFmtId="0" fontId="9" fillId="2" borderId="9" xfId="0" applyFont="1" applyFill="1" applyBorder="1" applyAlignment="1" applyProtection="1">
      <alignment horizontal="center"/>
      <protection locked="0"/>
    </xf>
    <xf numFmtId="0" fontId="88" fillId="3" borderId="9" xfId="0" applyFont="1" applyFill="1" applyBorder="1" applyAlignment="1">
      <alignment horizontal="center"/>
    </xf>
    <xf numFmtId="0" fontId="7" fillId="2" borderId="15" xfId="0" applyFont="1" applyFill="1" applyBorder="1" applyAlignment="1" applyProtection="1">
      <alignment horizontal="center"/>
      <protection locked="0"/>
    </xf>
    <xf numFmtId="0" fontId="7" fillId="2" borderId="4" xfId="0" applyFont="1" applyFill="1" applyBorder="1" applyAlignment="1" applyProtection="1">
      <alignment horizontal="center"/>
      <protection locked="0"/>
    </xf>
    <xf numFmtId="0" fontId="7" fillId="2" borderId="5" xfId="0" applyFont="1" applyFill="1" applyBorder="1" applyAlignment="1" applyProtection="1">
      <alignment horizontal="center"/>
      <protection locked="0"/>
    </xf>
    <xf numFmtId="168" fontId="9" fillId="3" borderId="181" xfId="0" applyNumberFormat="1" applyFont="1" applyFill="1" applyBorder="1" applyAlignment="1">
      <alignment horizontal="center"/>
    </xf>
    <xf numFmtId="0" fontId="9" fillId="3" borderId="182" xfId="0" applyFont="1" applyFill="1" applyBorder="1" applyAlignment="1">
      <alignment horizontal="center"/>
    </xf>
    <xf numFmtId="0" fontId="9" fillId="3" borderId="183" xfId="0" applyFont="1" applyFill="1" applyBorder="1" applyAlignment="1">
      <alignment horizontal="center"/>
    </xf>
    <xf numFmtId="0" fontId="1" fillId="3" borderId="0" xfId="0" applyFont="1" applyFill="1" applyAlignment="1">
      <alignment horizontal="left" vertical="center" wrapText="1"/>
    </xf>
    <xf numFmtId="0" fontId="1" fillId="3" borderId="10" xfId="0" applyFont="1" applyFill="1" applyBorder="1" applyAlignment="1">
      <alignment horizontal="left" vertical="center" wrapText="1"/>
    </xf>
    <xf numFmtId="0" fontId="16" fillId="3" borderId="0" xfId="0" applyFont="1" applyFill="1" applyAlignment="1">
      <alignment horizontal="center"/>
    </xf>
    <xf numFmtId="0" fontId="5" fillId="3" borderId="15"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109" xfId="0" applyFont="1" applyFill="1" applyBorder="1" applyAlignment="1">
      <alignment horizontal="center" vertical="center"/>
    </xf>
    <xf numFmtId="179" fontId="1" fillId="2" borderId="15" xfId="0" applyNumberFormat="1" applyFont="1" applyFill="1" applyBorder="1" applyAlignment="1" applyProtection="1">
      <alignment horizontal="center"/>
      <protection locked="0"/>
    </xf>
    <xf numFmtId="179" fontId="1" fillId="2" borderId="4" xfId="0" applyNumberFormat="1" applyFont="1" applyFill="1" applyBorder="1" applyAlignment="1" applyProtection="1">
      <alignment horizontal="center"/>
      <protection locked="0"/>
    </xf>
    <xf numFmtId="179" fontId="1" fillId="2" borderId="5" xfId="0" applyNumberFormat="1" applyFont="1" applyFill="1" applyBorder="1" applyAlignment="1" applyProtection="1">
      <alignment horizontal="center"/>
      <protection locked="0"/>
    </xf>
    <xf numFmtId="0" fontId="9" fillId="3" borderId="131" xfId="0" applyFont="1" applyFill="1" applyBorder="1" applyAlignment="1">
      <alignment horizontal="center"/>
    </xf>
    <xf numFmtId="179" fontId="9" fillId="3" borderId="23" xfId="0" applyNumberFormat="1" applyFont="1" applyFill="1" applyBorder="1" applyAlignment="1">
      <alignment horizontal="center"/>
    </xf>
    <xf numFmtId="179" fontId="9" fillId="3" borderId="126" xfId="0" applyNumberFormat="1" applyFont="1" applyFill="1" applyBorder="1" applyAlignment="1">
      <alignment horizontal="center"/>
    </xf>
    <xf numFmtId="179" fontId="9" fillId="3" borderId="127" xfId="0" applyNumberFormat="1" applyFont="1" applyFill="1" applyBorder="1" applyAlignment="1">
      <alignment horizontal="center"/>
    </xf>
    <xf numFmtId="0" fontId="1" fillId="2" borderId="9" xfId="0" applyFont="1" applyFill="1" applyBorder="1" applyAlignment="1" applyProtection="1">
      <alignment horizontal="center" vertical="center"/>
      <protection locked="0"/>
    </xf>
    <xf numFmtId="0" fontId="5" fillId="3" borderId="9" xfId="0" applyFont="1" applyFill="1" applyBorder="1" applyAlignment="1">
      <alignment horizontal="center" vertical="center" wrapText="1"/>
    </xf>
    <xf numFmtId="168" fontId="30" fillId="6" borderId="117" xfId="0" applyNumberFormat="1" applyFont="1" applyFill="1" applyBorder="1" applyAlignment="1">
      <alignment horizontal="center" vertical="center"/>
    </xf>
    <xf numFmtId="168" fontId="30" fillId="6" borderId="116" xfId="0" applyNumberFormat="1" applyFont="1" applyFill="1" applyBorder="1" applyAlignment="1">
      <alignment horizontal="center" vertical="center"/>
    </xf>
    <xf numFmtId="0" fontId="5" fillId="3" borderId="24" xfId="0" applyFont="1" applyFill="1" applyBorder="1" applyAlignment="1">
      <alignment horizontal="center" vertical="center"/>
    </xf>
    <xf numFmtId="0" fontId="5" fillId="3" borderId="12" xfId="0" applyFont="1" applyFill="1" applyBorder="1" applyAlignment="1">
      <alignment horizontal="center" vertical="center"/>
    </xf>
    <xf numFmtId="168" fontId="30" fillId="6" borderId="118" xfId="0" applyNumberFormat="1" applyFont="1" applyFill="1" applyBorder="1" applyAlignment="1">
      <alignment horizontal="center" vertical="center"/>
    </xf>
    <xf numFmtId="166" fontId="4" fillId="7" borderId="77" xfId="0" applyNumberFormat="1" applyFont="1" applyFill="1" applyBorder="1" applyAlignment="1">
      <alignment horizontal="center" vertical="center"/>
    </xf>
    <xf numFmtId="0" fontId="7" fillId="2" borderId="9" xfId="0" quotePrefix="1" applyFont="1" applyFill="1" applyBorder="1" applyAlignment="1" applyProtection="1">
      <alignment horizontal="center"/>
      <protection locked="0"/>
    </xf>
    <xf numFmtId="166" fontId="0" fillId="3" borderId="0" xfId="0" applyNumberFormat="1" applyFill="1" applyAlignment="1">
      <alignment horizontal="center"/>
    </xf>
    <xf numFmtId="166" fontId="4" fillId="7" borderId="91" xfId="0" applyNumberFormat="1" applyFont="1" applyFill="1" applyBorder="1" applyAlignment="1">
      <alignment horizontal="center" vertical="center"/>
    </xf>
    <xf numFmtId="166" fontId="4" fillId="7" borderId="92" xfId="0" applyNumberFormat="1" applyFont="1" applyFill="1" applyBorder="1" applyAlignment="1">
      <alignment horizontal="center" vertical="center"/>
    </xf>
    <xf numFmtId="166" fontId="4" fillId="7" borderId="93" xfId="0" applyNumberFormat="1" applyFont="1" applyFill="1" applyBorder="1" applyAlignment="1">
      <alignment horizontal="center" vertical="center"/>
    </xf>
    <xf numFmtId="184" fontId="9" fillId="3" borderId="191" xfId="0" applyNumberFormat="1" applyFont="1" applyFill="1" applyBorder="1" applyAlignment="1">
      <alignment horizontal="center"/>
    </xf>
    <xf numFmtId="0" fontId="1" fillId="3" borderId="15"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7" fillId="0" borderId="9" xfId="0" applyFont="1" applyBorder="1" applyAlignment="1">
      <alignment horizontal="center"/>
    </xf>
    <xf numFmtId="0" fontId="9" fillId="0" borderId="15" xfId="0" applyFont="1" applyBorder="1" applyAlignment="1">
      <alignment horizontal="center"/>
    </xf>
    <xf numFmtId="0" fontId="9" fillId="0" borderId="4" xfId="0" applyFont="1" applyBorder="1" applyAlignment="1">
      <alignment horizontal="center"/>
    </xf>
    <xf numFmtId="0" fontId="9" fillId="0" borderId="5" xfId="0" applyFont="1" applyBorder="1" applyAlignment="1">
      <alignment horizontal="center"/>
    </xf>
    <xf numFmtId="0" fontId="27" fillId="3" borderId="9" xfId="0" quotePrefix="1" applyFont="1" applyFill="1" applyBorder="1" applyAlignment="1">
      <alignment horizontal="center"/>
    </xf>
    <xf numFmtId="14" fontId="27" fillId="3" borderId="9" xfId="0" quotePrefix="1" applyNumberFormat="1" applyFont="1" applyFill="1" applyBorder="1" applyAlignment="1">
      <alignment horizontal="center"/>
    </xf>
    <xf numFmtId="168" fontId="1" fillId="2" borderId="15" xfId="0" applyNumberFormat="1" applyFont="1" applyFill="1" applyBorder="1" applyAlignment="1" applyProtection="1">
      <alignment horizontal="center"/>
      <protection locked="0"/>
    </xf>
    <xf numFmtId="168" fontId="1" fillId="2" borderId="4" xfId="0" applyNumberFormat="1" applyFont="1" applyFill="1" applyBorder="1" applyAlignment="1" applyProtection="1">
      <alignment horizontal="center"/>
      <protection locked="0"/>
    </xf>
    <xf numFmtId="168" fontId="1" fillId="2" borderId="5" xfId="0" applyNumberFormat="1" applyFont="1" applyFill="1" applyBorder="1" applyAlignment="1" applyProtection="1">
      <alignment horizontal="center"/>
      <protection locked="0"/>
    </xf>
    <xf numFmtId="14" fontId="7" fillId="2" borderId="15" xfId="0" quotePrefix="1" applyNumberFormat="1" applyFont="1" applyFill="1" applyBorder="1" applyAlignment="1" applyProtection="1">
      <alignment horizontal="center"/>
      <protection locked="0"/>
    </xf>
    <xf numFmtId="167" fontId="7" fillId="0" borderId="9" xfId="0" quotePrefix="1" applyNumberFormat="1" applyFont="1" applyBorder="1" applyAlignment="1">
      <alignment horizontal="center"/>
    </xf>
    <xf numFmtId="14" fontId="1" fillId="0" borderId="15" xfId="0" applyNumberFormat="1" applyFont="1" applyBorder="1" applyAlignment="1">
      <alignment horizontal="center"/>
    </xf>
    <xf numFmtId="14" fontId="1" fillId="0" borderId="4" xfId="0" applyNumberFormat="1" applyFont="1" applyBorder="1" applyAlignment="1">
      <alignment horizontal="center"/>
    </xf>
    <xf numFmtId="14" fontId="1" fillId="0" borderId="5" xfId="0" applyNumberFormat="1" applyFont="1" applyBorder="1" applyAlignment="1">
      <alignment horizontal="center"/>
    </xf>
    <xf numFmtId="168" fontId="7" fillId="3" borderId="15" xfId="0" quotePrefix="1" applyNumberFormat="1" applyFont="1" applyFill="1" applyBorder="1" applyAlignment="1">
      <alignment horizontal="center"/>
    </xf>
    <xf numFmtId="168" fontId="7" fillId="3" borderId="4" xfId="0" quotePrefix="1" applyNumberFormat="1" applyFont="1" applyFill="1" applyBorder="1" applyAlignment="1">
      <alignment horizontal="center"/>
    </xf>
    <xf numFmtId="168" fontId="7" fillId="3" borderId="5" xfId="0" quotePrefix="1" applyNumberFormat="1" applyFont="1" applyFill="1" applyBorder="1" applyAlignment="1">
      <alignment horizontal="center"/>
    </xf>
    <xf numFmtId="0" fontId="17" fillId="3"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5" xfId="0" applyFont="1" applyFill="1" applyBorder="1" applyAlignment="1">
      <alignment horizontal="left" vertical="center" wrapText="1"/>
    </xf>
    <xf numFmtId="0" fontId="5" fillId="3" borderId="15"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1" fillId="2" borderId="15" xfId="0" applyFont="1" applyFill="1" applyBorder="1" applyAlignment="1" applyProtection="1">
      <alignment horizontal="left" vertical="top" wrapText="1"/>
      <protection locked="0"/>
    </xf>
    <xf numFmtId="0" fontId="1" fillId="2" borderId="4" xfId="0" applyFont="1" applyFill="1" applyBorder="1" applyAlignment="1" applyProtection="1">
      <alignment horizontal="left" vertical="top" wrapText="1"/>
      <protection locked="0"/>
    </xf>
    <xf numFmtId="0" fontId="1" fillId="2" borderId="5" xfId="0" applyFont="1" applyFill="1" applyBorder="1" applyAlignment="1" applyProtection="1">
      <alignment horizontal="left" vertical="top" wrapText="1"/>
      <protection locked="0"/>
    </xf>
    <xf numFmtId="0" fontId="86" fillId="10" borderId="170" xfId="0" applyFont="1" applyFill="1" applyBorder="1" applyAlignment="1">
      <alignment horizontal="center" vertical="center" wrapText="1"/>
    </xf>
    <xf numFmtId="0" fontId="86" fillId="10" borderId="174" xfId="0" applyFont="1" applyFill="1" applyBorder="1" applyAlignment="1">
      <alignment horizontal="center" vertical="center" wrapText="1"/>
    </xf>
    <xf numFmtId="0" fontId="86" fillId="10" borderId="171" xfId="0" applyFont="1" applyFill="1" applyBorder="1" applyAlignment="1">
      <alignment horizontal="center" vertical="center" wrapText="1"/>
    </xf>
    <xf numFmtId="0" fontId="1" fillId="3" borderId="0" xfId="0" applyFont="1" applyFill="1" applyAlignment="1">
      <alignment horizontal="center" vertical="center" wrapText="1"/>
    </xf>
    <xf numFmtId="0" fontId="17" fillId="3" borderId="170" xfId="0" applyFont="1" applyFill="1" applyBorder="1" applyAlignment="1">
      <alignment horizontal="center" vertical="top" wrapText="1"/>
    </xf>
    <xf numFmtId="0" fontId="17" fillId="3" borderId="171" xfId="0" applyFont="1" applyFill="1" applyBorder="1" applyAlignment="1">
      <alignment horizontal="center" vertical="top" wrapText="1"/>
    </xf>
    <xf numFmtId="168" fontId="0" fillId="0" borderId="2" xfId="0" applyNumberFormat="1" applyBorder="1" applyAlignment="1">
      <alignment horizontal="center" vertical="center"/>
    </xf>
  </cellXfs>
  <cellStyles count="3">
    <cellStyle name="Hyperlink" xfId="1" builtinId="8"/>
    <cellStyle name="Normal" xfId="0" builtinId="0"/>
    <cellStyle name="Per cent" xfId="2" builtinId="5"/>
  </cellStyles>
  <dxfs count="146">
    <dxf>
      <font>
        <color rgb="FF9C0006"/>
      </font>
      <fill>
        <patternFill>
          <bgColor rgb="FFFFC7CE"/>
        </patternFill>
      </fill>
    </dxf>
    <dxf>
      <font>
        <color rgb="FF9C0006"/>
      </font>
      <fill>
        <patternFill>
          <bgColor rgb="FFFFC7CE"/>
        </patternFill>
      </fill>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499984740745262"/>
      </font>
    </dxf>
    <dxf>
      <font>
        <color theme="0" tint="-0.499984740745262"/>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rgb="FF9C0006"/>
      </font>
    </dxf>
    <dxf>
      <font>
        <color theme="0"/>
      </font>
    </dxf>
    <dxf>
      <font>
        <color theme="0"/>
      </font>
    </dxf>
    <dxf>
      <font>
        <color rgb="FF9C0006"/>
      </font>
      <fill>
        <patternFill>
          <bgColor rgb="FFFFC7CE"/>
        </patternFill>
      </fill>
    </dxf>
    <dxf>
      <font>
        <color rgb="FF9FB1BD"/>
      </font>
      <fill>
        <patternFill>
          <bgColor rgb="FF9FB1BD"/>
        </patternFill>
      </fill>
      <border>
        <left/>
        <right style="thin">
          <color auto="1"/>
        </right>
        <top/>
        <bottom style="thin">
          <color auto="1"/>
        </bottom>
        <vertical/>
        <horizontal/>
      </border>
    </dxf>
    <dxf>
      <font>
        <color rgb="FF9FB1BD"/>
      </font>
      <fill>
        <patternFill>
          <bgColor rgb="FF9FB1BD"/>
        </patternFill>
      </fill>
      <border>
        <left/>
        <right style="thin">
          <color auto="1"/>
        </right>
        <top style="thin">
          <color auto="1"/>
        </top>
        <bottom/>
        <vertical/>
        <horizontal/>
      </border>
    </dxf>
    <dxf>
      <font>
        <color rgb="FF9FB1BD"/>
      </font>
      <fill>
        <patternFill>
          <bgColor rgb="FF9FB1BD"/>
        </patternFill>
      </fill>
      <border>
        <left style="thin">
          <color auto="1"/>
        </left>
        <right/>
        <top/>
        <bottom style="thin">
          <color auto="1"/>
        </bottom>
        <vertical/>
        <horizontal/>
      </border>
    </dxf>
    <dxf>
      <font>
        <color rgb="FF9FB1BD"/>
      </font>
      <fill>
        <patternFill>
          <bgColor rgb="FF9FB1BD"/>
        </patternFill>
      </fill>
      <border>
        <left style="thin">
          <color auto="1"/>
        </left>
        <right/>
        <top style="thin">
          <color auto="1"/>
        </top>
        <bottom/>
      </border>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dxf>
    <dxf>
      <font>
        <color theme="1"/>
      </font>
      <fill>
        <patternFill>
          <bgColor rgb="FFFF99FF"/>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theme="0" tint="-0.34998626667073579"/>
      </font>
      <fill>
        <patternFill>
          <fgColor auto="1"/>
          <bgColor theme="0"/>
        </patternFill>
      </fill>
    </dxf>
    <dxf>
      <font>
        <color theme="0" tint="-0.34998626667073579"/>
      </font>
      <fill>
        <patternFill>
          <bgColor theme="0"/>
        </patternFill>
      </fill>
    </dxf>
    <dxf>
      <font>
        <color theme="1"/>
      </font>
      <fill>
        <patternFill>
          <bgColor rgb="FFFF99FF"/>
        </patternFill>
      </fill>
    </dxf>
    <dxf>
      <font>
        <color theme="1"/>
      </font>
      <fill>
        <patternFill>
          <bgColor rgb="FFFF99FF"/>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14996795556505021"/>
      </font>
    </dxf>
    <dxf>
      <font>
        <color theme="0" tint="-0.24994659260841701"/>
      </font>
    </dxf>
    <dxf>
      <font>
        <color theme="0" tint="-0.24994659260841701"/>
      </font>
    </dxf>
    <dxf>
      <font>
        <color theme="0" tint="-0.24994659260841701"/>
      </font>
    </dxf>
    <dxf>
      <font>
        <color theme="0"/>
      </font>
      <fill>
        <patternFill>
          <bgColor theme="0"/>
        </patternFill>
      </fill>
    </dxf>
    <dxf>
      <font>
        <color theme="0"/>
      </font>
      <fill>
        <patternFill>
          <bgColor theme="0"/>
        </patternFill>
      </fill>
      <border>
        <left/>
        <right/>
        <top/>
        <bottom/>
        <vertical/>
        <horizontal/>
      </border>
    </dxf>
    <dxf>
      <font>
        <color theme="0"/>
      </font>
      <fill>
        <patternFill>
          <bgColor theme="0"/>
        </patternFill>
      </fill>
    </dxf>
    <dxf>
      <font>
        <color theme="0"/>
      </font>
      <fill>
        <patternFill>
          <bgColor theme="0"/>
        </patternFill>
      </fill>
      <border>
        <left/>
        <right/>
        <top/>
        <bottom/>
        <vertical/>
        <horizontal/>
      </border>
    </dxf>
    <dxf>
      <font>
        <color theme="0" tint="-0.14996795556505021"/>
      </font>
    </dxf>
    <dxf>
      <font>
        <color theme="0" tint="-0.24994659260841701"/>
      </font>
    </dxf>
    <dxf>
      <font>
        <b val="0"/>
        <i/>
        <color theme="0" tint="-0.499984740745262"/>
      </font>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val="0"/>
        <i val="0"/>
        <color rgb="FFFF0000"/>
      </font>
      <fill>
        <patternFill>
          <bgColor rgb="FFFFFF00"/>
        </patternFill>
      </fill>
      <border>
        <right style="thin">
          <color auto="1"/>
        </right>
        <top style="thin">
          <color auto="1"/>
        </top>
        <bottom style="thin">
          <color auto="1"/>
        </bottom>
        <vertical/>
        <horizontal/>
      </border>
    </dxf>
    <dxf>
      <font>
        <color theme="0" tint="-4.9989318521683403E-2"/>
      </font>
      <fill>
        <patternFill>
          <bgColor rgb="FF481F67"/>
        </patternFill>
      </fill>
    </dxf>
    <dxf>
      <font>
        <color theme="1"/>
      </font>
      <fill>
        <patternFill>
          <bgColor rgb="FFFFC000"/>
        </patternFill>
      </fill>
    </dxf>
    <dxf>
      <fill>
        <patternFill>
          <bgColor rgb="FFF57D64"/>
        </patternFill>
      </fill>
    </dxf>
    <dxf>
      <font>
        <color theme="0"/>
      </font>
      <fill>
        <patternFill>
          <bgColor theme="0"/>
        </patternFill>
      </fill>
    </dxf>
    <dxf>
      <font>
        <color theme="0"/>
      </font>
      <fill>
        <patternFill>
          <bgColor theme="0"/>
        </patternFill>
      </fill>
      <border>
        <left/>
        <right/>
        <top/>
        <bottom/>
        <vertical/>
        <horizontal/>
      </border>
    </dxf>
    <dxf>
      <font>
        <color rgb="FF9FB1BD"/>
      </font>
      <fill>
        <patternFill>
          <bgColor rgb="FF9FB1BD"/>
        </patternFill>
      </fill>
    </dxf>
    <dxf>
      <font>
        <color rgb="FF9FB1BD"/>
      </font>
      <fill>
        <patternFill>
          <bgColor rgb="FF9FB1BD"/>
        </patternFill>
      </fill>
    </dxf>
    <dxf>
      <font>
        <color theme="3" tint="0.59996337778862885"/>
      </font>
      <fill>
        <patternFill>
          <bgColor theme="3" tint="0.59996337778862885"/>
        </patternFill>
      </fill>
      <border>
        <left style="thin">
          <color auto="1"/>
        </left>
        <right/>
        <top/>
        <bottom style="thin">
          <color auto="1"/>
        </bottom>
      </border>
    </dxf>
    <dxf>
      <font>
        <color theme="3" tint="0.59996337778862885"/>
      </font>
      <fill>
        <patternFill>
          <bgColor theme="3" tint="0.59996337778862885"/>
        </patternFill>
      </fill>
      <border>
        <left/>
        <right style="thin">
          <color auto="1"/>
        </right>
        <top/>
        <bottom style="thin">
          <color auto="1"/>
        </bottom>
      </border>
    </dxf>
    <dxf>
      <font>
        <color theme="3" tint="0.59996337778862885"/>
      </font>
      <fill>
        <patternFill>
          <bgColor theme="3" tint="0.59996337778862885"/>
        </patternFill>
      </fill>
      <border>
        <left/>
        <right style="thin">
          <color auto="1"/>
        </right>
        <top style="thin">
          <color auto="1"/>
        </top>
        <bottom/>
      </border>
    </dxf>
    <dxf>
      <font>
        <color theme="3" tint="0.59996337778862885"/>
      </font>
      <fill>
        <patternFill>
          <bgColor theme="3" tint="0.59996337778862885"/>
        </patternFill>
      </fill>
      <border>
        <left style="thin">
          <color auto="1"/>
        </left>
        <right/>
        <top style="thin">
          <color auto="1"/>
        </top>
        <bottom/>
      </border>
    </dxf>
    <dxf>
      <fill>
        <patternFill>
          <bgColor rgb="FFFFFF00"/>
        </patternFill>
      </fill>
    </dxf>
    <dxf>
      <font>
        <color theme="0"/>
      </font>
    </dxf>
    <dxf>
      <font>
        <color theme="0"/>
      </font>
    </dxf>
    <dxf>
      <font>
        <color theme="0"/>
      </font>
    </dxf>
    <dxf>
      <font>
        <color theme="1"/>
      </font>
      <fill>
        <patternFill>
          <bgColor rgb="FFFF99FF"/>
        </patternFill>
      </fill>
    </dxf>
    <dxf>
      <font>
        <b val="0"/>
        <i/>
        <color theme="0" tint="-0.499984740745262"/>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24994659260841701"/>
      </font>
    </dxf>
    <dxf>
      <font>
        <color rgb="FFC00000"/>
      </font>
      <fill>
        <patternFill>
          <bgColor rgb="FFFFFF00"/>
        </patternFill>
      </fill>
      <border>
        <right style="thin">
          <color auto="1"/>
        </right>
        <top style="thin">
          <color auto="1"/>
        </top>
        <bottom style="thin">
          <color auto="1"/>
        </bottom>
        <vertical/>
        <horizontal/>
      </border>
    </dxf>
    <dxf>
      <font>
        <color rgb="FFC00000"/>
      </font>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ill>
        <patternFill>
          <bgColor rgb="FFFFFF00"/>
        </patternFill>
      </fill>
    </dxf>
    <dxf>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ont>
        <color theme="1"/>
      </font>
      <fill>
        <patternFill>
          <bgColor rgb="FFFF99FF"/>
        </patternFill>
      </fill>
    </dxf>
    <dxf>
      <font>
        <color theme="1"/>
      </font>
      <fill>
        <patternFill>
          <bgColor rgb="FFFF99FF"/>
        </patternFill>
      </fill>
    </dxf>
    <dxf>
      <font>
        <color theme="0" tint="-0.34998626667073579"/>
      </font>
      <fill>
        <patternFill>
          <bgColor theme="0"/>
        </patternFill>
      </fill>
    </dxf>
    <dxf>
      <font>
        <color theme="0" tint="-0.34998626667073579"/>
      </font>
      <fill>
        <patternFill>
          <fgColor auto="1"/>
          <bgColor theme="0"/>
        </patternFill>
      </fill>
    </dxf>
    <dxf>
      <font>
        <color theme="0" tint="-0.34998626667073579"/>
      </font>
      <fill>
        <patternFill>
          <fgColor auto="1"/>
          <bgColor theme="0"/>
        </patternFill>
      </fill>
    </dxf>
    <dxf>
      <font>
        <color theme="1"/>
      </font>
      <fill>
        <patternFill>
          <bgColor rgb="FFFF99FF"/>
        </patternFill>
      </fill>
    </dxf>
    <dxf>
      <font>
        <color rgb="FF9FB1BD"/>
      </font>
      <fill>
        <patternFill>
          <bgColor rgb="FF9FB1BD"/>
        </patternFill>
      </fill>
      <border>
        <left style="thin">
          <color rgb="FF9FB1BD"/>
        </left>
        <right style="thin">
          <color rgb="FF9FB1BD"/>
        </right>
        <top style="thin">
          <color rgb="FF9FB1BD"/>
        </top>
        <bottom style="thin">
          <color rgb="FF9FB1BD"/>
        </bottom>
      </border>
    </dxf>
  </dxfs>
  <tableStyles count="0" defaultTableStyle="TableStyleMedium2" defaultPivotStyle="PivotStyleLight16"/>
  <colors>
    <mruColors>
      <color rgb="FFFF99CC"/>
      <color rgb="FF9FB1BD"/>
      <color rgb="FFFF99FF"/>
      <color rgb="FFFCEAF4"/>
      <color rgb="FFFCE8F3"/>
      <color rgb="FFFDF1F8"/>
      <color rgb="FFF9D3EA"/>
      <color rgb="FF481F67"/>
      <color rgb="FFB3DBD2"/>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soton.ac.uk/Users/ajg1v12/AppData/Local/Microsoft/Windows/INetCache/Content.Outlook/20FY1GXM/FEE%20-%20UniWorkfo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Workforce Timesheet"/>
      <sheetName val="Expenses Claim"/>
      <sheetName val="Demonstrator Training"/>
      <sheetName val="Instructions"/>
      <sheetName val="Output"/>
      <sheetName val="Parameters"/>
      <sheetName val="Rates"/>
      <sheetName val="Types"/>
      <sheetName val="Bucket Posts"/>
      <sheetName val="Departments"/>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outhampton.ac.uk/assets/sharepoint/intranet/hr/How%20to/UniWorkforce%20Claim%20Form.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2:O19"/>
  <sheetViews>
    <sheetView workbookViewId="0">
      <selection activeCell="H17" sqref="H17"/>
    </sheetView>
  </sheetViews>
  <sheetFormatPr baseColWidth="10" defaultColWidth="8.83203125" defaultRowHeight="15" x14ac:dyDescent="0.2"/>
  <sheetData>
    <row r="2" spans="1:15" x14ac:dyDescent="0.2">
      <c r="A2" s="390" t="s">
        <v>0</v>
      </c>
      <c r="B2" s="390"/>
      <c r="C2" s="390"/>
      <c r="D2" s="403" t="s">
        <v>1</v>
      </c>
      <c r="E2" s="390"/>
      <c r="F2" s="390"/>
      <c r="G2" s="390"/>
      <c r="H2" s="390"/>
      <c r="I2" s="390"/>
      <c r="J2" s="390"/>
      <c r="K2" s="390"/>
      <c r="L2" s="390"/>
      <c r="M2" s="390"/>
      <c r="N2" s="390"/>
      <c r="O2" s="390"/>
    </row>
    <row r="3" spans="1:15" x14ac:dyDescent="0.2">
      <c r="A3" s="390" t="s">
        <v>2</v>
      </c>
      <c r="B3" s="390"/>
      <c r="C3" s="390"/>
      <c r="D3" s="403"/>
      <c r="E3" s="390"/>
      <c r="F3" s="390"/>
      <c r="G3" s="390"/>
      <c r="H3" s="390"/>
      <c r="I3" s="390"/>
      <c r="J3" s="390"/>
      <c r="K3" s="390"/>
      <c r="L3" s="390"/>
      <c r="M3" s="390"/>
      <c r="N3" s="390"/>
      <c r="O3" s="390"/>
    </row>
    <row r="4" spans="1:15" x14ac:dyDescent="0.2">
      <c r="D4" s="391"/>
    </row>
    <row r="5" spans="1:15" x14ac:dyDescent="0.2">
      <c r="D5" s="391"/>
    </row>
    <row r="6" spans="1:15" x14ac:dyDescent="0.2">
      <c r="A6" s="390" t="s">
        <v>3</v>
      </c>
    </row>
    <row r="7" spans="1:15" x14ac:dyDescent="0.2">
      <c r="A7" t="s">
        <v>4</v>
      </c>
    </row>
    <row r="9" spans="1:15" x14ac:dyDescent="0.2">
      <c r="A9" t="s">
        <v>5</v>
      </c>
    </row>
    <row r="10" spans="1:15" x14ac:dyDescent="0.2">
      <c r="A10" t="s">
        <v>6</v>
      </c>
    </row>
    <row r="11" spans="1:15" x14ac:dyDescent="0.2">
      <c r="A11" t="s">
        <v>7</v>
      </c>
    </row>
    <row r="12" spans="1:15" x14ac:dyDescent="0.2">
      <c r="A12" t="s">
        <v>8</v>
      </c>
    </row>
    <row r="13" spans="1:15" x14ac:dyDescent="0.2">
      <c r="A13" t="s">
        <v>9</v>
      </c>
    </row>
    <row r="18" spans="2:3" x14ac:dyDescent="0.2">
      <c r="B18">
        <v>3062</v>
      </c>
      <c r="C18" t="s">
        <v>10</v>
      </c>
    </row>
    <row r="19" spans="2:3" x14ac:dyDescent="0.2">
      <c r="B19">
        <v>3502</v>
      </c>
      <c r="C19" t="s">
        <v>11</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A1:W1884"/>
  <sheetViews>
    <sheetView zoomScale="90" zoomScaleNormal="90" workbookViewId="0"/>
  </sheetViews>
  <sheetFormatPr baseColWidth="10" defaultColWidth="9.33203125" defaultRowHeight="14" x14ac:dyDescent="0.2"/>
  <cols>
    <col min="1" max="1" width="33.33203125" style="16" customWidth="1"/>
    <col min="2" max="2" width="37.6640625" style="16" bestFit="1" customWidth="1"/>
    <col min="3" max="3" width="37.6640625" style="16" customWidth="1"/>
    <col min="4" max="5" width="9.33203125" style="16"/>
    <col min="6" max="7" width="18.6640625" style="16" customWidth="1"/>
    <col min="8" max="8" width="9.33203125" style="16"/>
    <col min="9" max="9" width="18.5" style="405" bestFit="1" customWidth="1"/>
    <col min="10" max="12" width="9.33203125" style="405"/>
    <col min="13" max="13" width="10.6640625" style="405" bestFit="1" customWidth="1"/>
    <col min="14" max="19" width="9.33203125" style="16"/>
    <col min="20" max="20" width="10.5" style="16" bestFit="1" customWidth="1"/>
    <col min="21" max="16384" width="9.33203125" style="16"/>
  </cols>
  <sheetData>
    <row r="1" spans="1:23" ht="12.75" customHeight="1" x14ac:dyDescent="0.2">
      <c r="A1" s="16" t="s">
        <v>292</v>
      </c>
      <c r="B1" s="16" t="s">
        <v>293</v>
      </c>
      <c r="C1" s="16" t="s">
        <v>294</v>
      </c>
      <c r="D1" s="16" t="s">
        <v>295</v>
      </c>
      <c r="E1" s="16" t="s">
        <v>296</v>
      </c>
      <c r="F1" s="16" t="s">
        <v>297</v>
      </c>
      <c r="G1" s="16" t="s">
        <v>298</v>
      </c>
      <c r="I1" s="16" t="s">
        <v>299</v>
      </c>
      <c r="J1" s="16" t="s">
        <v>300</v>
      </c>
      <c r="K1" s="16"/>
      <c r="L1" s="16"/>
      <c r="M1" s="16" t="s">
        <v>301</v>
      </c>
    </row>
    <row r="2" spans="1:23" ht="15" x14ac:dyDescent="0.2">
      <c r="A2" s="335" t="s">
        <v>64</v>
      </c>
      <c r="B2" s="409">
        <f>B3</f>
        <v>44193</v>
      </c>
      <c r="C2" s="409">
        <f>C3</f>
        <v>44227</v>
      </c>
      <c r="D2" s="335">
        <f>(C2-B2+1)/7</f>
        <v>5</v>
      </c>
      <c r="E2" s="410" t="str">
        <f>E3</f>
        <v>Jan21</v>
      </c>
      <c r="F2" s="356">
        <f>IF('UniWorkforce Hourly Timesheet'!E7="Please select claim period",VLOOKUP('UniWorkforce Fixed Fee Claim'!F7,Parameters!A:C,2,FALSE),VLOOKUP('UniWorkforce Hourly Timesheet'!E7,Parameters!A:C,2,FALSE))</f>
        <v>44620</v>
      </c>
      <c r="G2" s="356">
        <f>IF('UniWorkforce Hourly Timesheet'!E7="Please select claim period",VLOOKUP('UniWorkforce Fixed Fee Claim'!F7,Parameters!A:C,3,FALSE),VLOOKUP('UniWorkforce Hourly Timesheet'!E7,Parameters!A:C,3,FALSE))</f>
        <v>44647</v>
      </c>
      <c r="I2" s="408">
        <v>43983</v>
      </c>
      <c r="J2" s="16" t="s">
        <v>302</v>
      </c>
      <c r="K2" s="16"/>
      <c r="L2" s="16"/>
      <c r="M2" s="408">
        <v>43824</v>
      </c>
      <c r="T2" s="408"/>
    </row>
    <row r="3" spans="1:23" x14ac:dyDescent="0.2">
      <c r="A3" s="335" t="s">
        <v>303</v>
      </c>
      <c r="B3" s="409">
        <v>44193</v>
      </c>
      <c r="C3" s="409">
        <f t="shared" ref="C3:C15" si="0">B4-1</f>
        <v>44227</v>
      </c>
      <c r="D3" s="335">
        <f t="shared" ref="D3:D17" si="1">(C3-B3+1)/7</f>
        <v>5</v>
      </c>
      <c r="E3" s="408" t="str">
        <f t="shared" ref="E3:E17" si="2">TEXT(C3,"mmm")&amp;TEXT(C3,"yy")</f>
        <v>Jan21</v>
      </c>
      <c r="F3" s="24"/>
      <c r="I3" s="408">
        <f t="shared" ref="I3:I41" si="3">I2+7</f>
        <v>43990</v>
      </c>
      <c r="J3" s="16" t="s">
        <v>302</v>
      </c>
      <c r="K3" s="16"/>
      <c r="L3" s="16"/>
      <c r="M3" s="408">
        <v>43825</v>
      </c>
      <c r="T3" s="408"/>
    </row>
    <row r="4" spans="1:23" x14ac:dyDescent="0.2">
      <c r="A4" s="335" t="s">
        <v>271</v>
      </c>
      <c r="B4" s="409">
        <v>44228</v>
      </c>
      <c r="C4" s="409">
        <f t="shared" si="0"/>
        <v>44255</v>
      </c>
      <c r="D4" s="335">
        <f t="shared" si="1"/>
        <v>4</v>
      </c>
      <c r="E4" s="408" t="str">
        <f t="shared" si="2"/>
        <v>Feb21</v>
      </c>
      <c r="F4" s="24"/>
      <c r="I4" s="408">
        <f t="shared" si="3"/>
        <v>43997</v>
      </c>
      <c r="J4" s="16" t="s">
        <v>304</v>
      </c>
      <c r="K4" s="16"/>
      <c r="L4" s="16"/>
      <c r="M4" s="408">
        <v>43831</v>
      </c>
      <c r="T4" s="408"/>
      <c r="W4" s="419"/>
    </row>
    <row r="5" spans="1:23" x14ac:dyDescent="0.2">
      <c r="A5" s="335" t="s">
        <v>305</v>
      </c>
      <c r="B5" s="409">
        <v>44256</v>
      </c>
      <c r="C5" s="409">
        <f t="shared" si="0"/>
        <v>44283</v>
      </c>
      <c r="D5" s="335">
        <f t="shared" si="1"/>
        <v>4</v>
      </c>
      <c r="E5" s="408" t="str">
        <f t="shared" si="2"/>
        <v>Mar21</v>
      </c>
      <c r="F5" s="24"/>
      <c r="I5" s="408">
        <f t="shared" si="3"/>
        <v>44004</v>
      </c>
      <c r="J5" s="16" t="s">
        <v>304</v>
      </c>
      <c r="K5" s="16"/>
      <c r="L5" s="16"/>
      <c r="M5" s="408">
        <v>43931</v>
      </c>
      <c r="T5" s="408"/>
      <c r="W5" s="419"/>
    </row>
    <row r="6" spans="1:23" x14ac:dyDescent="0.2">
      <c r="A6" s="335" t="s">
        <v>306</v>
      </c>
      <c r="B6" s="409">
        <v>44284</v>
      </c>
      <c r="C6" s="409">
        <f t="shared" si="0"/>
        <v>44311</v>
      </c>
      <c r="D6" s="335">
        <f t="shared" si="1"/>
        <v>4</v>
      </c>
      <c r="E6" s="408" t="str">
        <f t="shared" si="2"/>
        <v>Apr21</v>
      </c>
      <c r="F6" s="24"/>
      <c r="I6" s="408">
        <f t="shared" si="3"/>
        <v>44011</v>
      </c>
      <c r="J6" s="16" t="s">
        <v>304</v>
      </c>
      <c r="K6" s="16"/>
      <c r="L6" s="16"/>
      <c r="M6" s="408">
        <v>43934</v>
      </c>
      <c r="T6" s="408"/>
      <c r="W6" s="419"/>
    </row>
    <row r="7" spans="1:23" x14ac:dyDescent="0.2">
      <c r="A7" s="335" t="s">
        <v>307</v>
      </c>
      <c r="B7" s="409">
        <v>44312</v>
      </c>
      <c r="C7" s="409">
        <f t="shared" si="0"/>
        <v>44346</v>
      </c>
      <c r="D7" s="335">
        <f t="shared" si="1"/>
        <v>5</v>
      </c>
      <c r="E7" s="408" t="str">
        <f t="shared" si="2"/>
        <v>May21</v>
      </c>
      <c r="F7" s="151"/>
      <c r="I7" s="408">
        <f t="shared" si="3"/>
        <v>44018</v>
      </c>
      <c r="J7" s="16" t="s">
        <v>304</v>
      </c>
      <c r="K7" s="16"/>
      <c r="L7" s="16"/>
      <c r="M7" s="408">
        <v>43959</v>
      </c>
      <c r="T7" s="408"/>
      <c r="W7" s="419"/>
    </row>
    <row r="8" spans="1:23" x14ac:dyDescent="0.2">
      <c r="A8" s="335" t="s">
        <v>308</v>
      </c>
      <c r="B8" s="409">
        <v>44347</v>
      </c>
      <c r="C8" s="409">
        <f t="shared" si="0"/>
        <v>44374</v>
      </c>
      <c r="D8" s="335">
        <f t="shared" si="1"/>
        <v>4</v>
      </c>
      <c r="E8" s="408" t="str">
        <f t="shared" si="2"/>
        <v>Jun21</v>
      </c>
      <c r="F8" s="24"/>
      <c r="I8" s="408">
        <f t="shared" si="3"/>
        <v>44025</v>
      </c>
      <c r="J8" s="16" t="s">
        <v>304</v>
      </c>
      <c r="K8" s="16"/>
      <c r="L8" s="16"/>
      <c r="M8" s="408">
        <v>43976</v>
      </c>
      <c r="T8" s="408"/>
      <c r="W8" s="419"/>
    </row>
    <row r="9" spans="1:23" x14ac:dyDescent="0.2">
      <c r="A9" s="335" t="s">
        <v>309</v>
      </c>
      <c r="B9" s="409">
        <v>44375</v>
      </c>
      <c r="C9" s="409">
        <f t="shared" si="0"/>
        <v>44402</v>
      </c>
      <c r="D9" s="335">
        <f t="shared" si="1"/>
        <v>4</v>
      </c>
      <c r="E9" s="408" t="str">
        <f t="shared" si="2"/>
        <v>Jul21</v>
      </c>
      <c r="F9" s="24"/>
      <c r="I9" s="408">
        <f t="shared" si="3"/>
        <v>44032</v>
      </c>
      <c r="J9" s="16" t="s">
        <v>304</v>
      </c>
      <c r="K9" s="16"/>
      <c r="L9" s="16"/>
      <c r="M9" s="408">
        <v>44074</v>
      </c>
      <c r="T9" s="408"/>
      <c r="W9" s="419"/>
    </row>
    <row r="10" spans="1:23" x14ac:dyDescent="0.2">
      <c r="A10" s="335" t="s">
        <v>310</v>
      </c>
      <c r="B10" s="409">
        <v>44403</v>
      </c>
      <c r="C10" s="409">
        <f t="shared" si="0"/>
        <v>44437</v>
      </c>
      <c r="D10" s="335">
        <f t="shared" si="1"/>
        <v>5</v>
      </c>
      <c r="E10" s="408" t="str">
        <f t="shared" si="2"/>
        <v>Aug21</v>
      </c>
      <c r="F10" s="24"/>
      <c r="I10" s="408">
        <f t="shared" si="3"/>
        <v>44039</v>
      </c>
      <c r="J10" s="16" t="s">
        <v>304</v>
      </c>
      <c r="K10" s="16"/>
      <c r="L10" s="16"/>
      <c r="M10" s="408">
        <v>44190</v>
      </c>
      <c r="T10" s="408"/>
      <c r="W10" s="419"/>
    </row>
    <row r="11" spans="1:23" x14ac:dyDescent="0.2">
      <c r="A11" s="335" t="s">
        <v>311</v>
      </c>
      <c r="B11" s="409">
        <v>44438</v>
      </c>
      <c r="C11" s="409">
        <f t="shared" si="0"/>
        <v>44465</v>
      </c>
      <c r="D11" s="335">
        <f t="shared" si="1"/>
        <v>4</v>
      </c>
      <c r="E11" s="408" t="str">
        <f t="shared" si="2"/>
        <v>Sep21</v>
      </c>
      <c r="F11" s="24"/>
      <c r="I11" s="408">
        <f t="shared" si="3"/>
        <v>44046</v>
      </c>
      <c r="J11" s="16" t="s">
        <v>304</v>
      </c>
      <c r="K11" s="411"/>
      <c r="L11" s="16"/>
      <c r="M11" s="408">
        <v>44193</v>
      </c>
      <c r="T11" s="408"/>
      <c r="W11" s="419"/>
    </row>
    <row r="12" spans="1:23" x14ac:dyDescent="0.2">
      <c r="A12" s="335" t="s">
        <v>312</v>
      </c>
      <c r="B12" s="409">
        <v>44466</v>
      </c>
      <c r="C12" s="409">
        <f t="shared" si="0"/>
        <v>44500</v>
      </c>
      <c r="D12" s="335">
        <f t="shared" si="1"/>
        <v>5</v>
      </c>
      <c r="E12" s="408" t="str">
        <f t="shared" si="2"/>
        <v>Oct21</v>
      </c>
      <c r="F12" s="24"/>
      <c r="I12" s="409">
        <f t="shared" si="3"/>
        <v>44053</v>
      </c>
      <c r="J12" s="335" t="s">
        <v>304</v>
      </c>
      <c r="K12" s="411"/>
      <c r="L12" s="16"/>
      <c r="M12" s="408">
        <v>44531</v>
      </c>
      <c r="T12" s="408"/>
      <c r="W12" s="419"/>
    </row>
    <row r="13" spans="1:23" x14ac:dyDescent="0.2">
      <c r="A13" s="335" t="s">
        <v>313</v>
      </c>
      <c r="B13" s="409">
        <v>44501</v>
      </c>
      <c r="C13" s="409">
        <f t="shared" si="0"/>
        <v>44528</v>
      </c>
      <c r="D13" s="335">
        <f t="shared" si="1"/>
        <v>4</v>
      </c>
      <c r="E13" s="408" t="str">
        <f t="shared" si="2"/>
        <v>Nov21</v>
      </c>
      <c r="F13" s="24"/>
      <c r="I13" s="409">
        <f t="shared" si="3"/>
        <v>44060</v>
      </c>
      <c r="J13" s="335" t="s">
        <v>304</v>
      </c>
      <c r="K13" s="411"/>
      <c r="L13" s="16"/>
      <c r="M13" s="408">
        <v>44288</v>
      </c>
      <c r="T13" s="408"/>
      <c r="W13" s="419"/>
    </row>
    <row r="14" spans="1:23" x14ac:dyDescent="0.2">
      <c r="A14" s="335" t="s">
        <v>314</v>
      </c>
      <c r="B14" s="409">
        <v>44529</v>
      </c>
      <c r="C14" s="409">
        <f t="shared" si="0"/>
        <v>44556</v>
      </c>
      <c r="D14" s="335">
        <f t="shared" si="1"/>
        <v>4</v>
      </c>
      <c r="E14" s="408" t="str">
        <f t="shared" si="2"/>
        <v>Dec21</v>
      </c>
      <c r="F14" s="24"/>
      <c r="I14" s="409">
        <f t="shared" si="3"/>
        <v>44067</v>
      </c>
      <c r="J14" s="335" t="s">
        <v>304</v>
      </c>
      <c r="K14" s="411"/>
      <c r="L14" s="16"/>
      <c r="M14" s="408">
        <v>44291</v>
      </c>
      <c r="T14" s="408"/>
      <c r="W14" s="419"/>
    </row>
    <row r="15" spans="1:23" x14ac:dyDescent="0.2">
      <c r="A15" s="335" t="s">
        <v>315</v>
      </c>
      <c r="B15" s="409">
        <v>44557</v>
      </c>
      <c r="C15" s="409">
        <f t="shared" si="0"/>
        <v>44591</v>
      </c>
      <c r="D15" s="335">
        <f t="shared" si="1"/>
        <v>5</v>
      </c>
      <c r="E15" s="408" t="str">
        <f t="shared" si="2"/>
        <v>Jan22</v>
      </c>
      <c r="F15" s="24"/>
      <c r="G15" s="24"/>
      <c r="H15" s="24"/>
      <c r="I15" s="409">
        <f t="shared" si="3"/>
        <v>44074</v>
      </c>
      <c r="J15" s="335" t="s">
        <v>304</v>
      </c>
      <c r="K15" s="411"/>
      <c r="L15" s="16"/>
      <c r="M15" s="408">
        <v>44319</v>
      </c>
      <c r="T15" s="408"/>
    </row>
    <row r="16" spans="1:23" x14ac:dyDescent="0.2">
      <c r="A16" s="335" t="s">
        <v>316</v>
      </c>
      <c r="B16" s="409">
        <v>44592</v>
      </c>
      <c r="C16" s="409">
        <v>44619</v>
      </c>
      <c r="D16" s="335">
        <f t="shared" si="1"/>
        <v>4</v>
      </c>
      <c r="E16" s="408" t="str">
        <f t="shared" si="2"/>
        <v>Feb22</v>
      </c>
      <c r="F16" s="24"/>
      <c r="G16" s="24"/>
      <c r="H16" s="24"/>
      <c r="I16" s="409">
        <f t="shared" si="3"/>
        <v>44081</v>
      </c>
      <c r="J16" s="335" t="s">
        <v>304</v>
      </c>
      <c r="K16" s="411"/>
      <c r="L16" s="16"/>
      <c r="M16" s="408">
        <v>44347</v>
      </c>
      <c r="T16" s="408"/>
    </row>
    <row r="17" spans="1:20" x14ac:dyDescent="0.2">
      <c r="A17" s="335" t="s">
        <v>317</v>
      </c>
      <c r="B17" s="409">
        <v>44620</v>
      </c>
      <c r="C17" s="409">
        <v>44647</v>
      </c>
      <c r="D17" s="335">
        <f t="shared" si="1"/>
        <v>4</v>
      </c>
      <c r="E17" s="408" t="str">
        <f t="shared" si="2"/>
        <v>Mar22</v>
      </c>
      <c r="F17" s="24"/>
      <c r="G17" s="24"/>
      <c r="H17" s="24"/>
      <c r="I17" s="409">
        <f t="shared" si="3"/>
        <v>44088</v>
      </c>
      <c r="J17" s="335" t="s">
        <v>304</v>
      </c>
      <c r="K17" s="411"/>
      <c r="L17" s="16"/>
      <c r="M17" s="408">
        <v>44438</v>
      </c>
      <c r="T17" s="408"/>
    </row>
    <row r="18" spans="1:20" ht="12.75" customHeight="1" x14ac:dyDescent="0.2">
      <c r="A18" s="335"/>
      <c r="C18" s="409"/>
      <c r="D18" s="335"/>
      <c r="E18" s="408"/>
      <c r="F18" s="24"/>
      <c r="G18" s="24"/>
      <c r="H18" s="24"/>
      <c r="I18" s="409">
        <f t="shared" si="3"/>
        <v>44095</v>
      </c>
      <c r="J18" s="335" t="s">
        <v>304</v>
      </c>
      <c r="K18" s="412" t="s">
        <v>318</v>
      </c>
      <c r="L18" s="16"/>
      <c r="M18" s="408">
        <v>44557</v>
      </c>
      <c r="T18" s="408"/>
    </row>
    <row r="19" spans="1:20" x14ac:dyDescent="0.2">
      <c r="A19" s="335"/>
      <c r="C19" s="409"/>
      <c r="D19" s="335"/>
      <c r="E19" s="408"/>
      <c r="F19" s="24"/>
      <c r="G19" s="24"/>
      <c r="H19" s="24"/>
      <c r="I19" s="409">
        <f t="shared" si="3"/>
        <v>44102</v>
      </c>
      <c r="J19" s="335" t="s">
        <v>304</v>
      </c>
      <c r="K19" s="412"/>
      <c r="L19" s="16"/>
      <c r="M19" s="408">
        <v>44558</v>
      </c>
      <c r="T19" s="408"/>
    </row>
    <row r="20" spans="1:20" x14ac:dyDescent="0.2">
      <c r="A20" s="335"/>
      <c r="C20" s="409"/>
      <c r="D20" s="335"/>
      <c r="E20" s="408"/>
      <c r="F20" s="24"/>
      <c r="G20" s="24"/>
      <c r="H20" s="24"/>
      <c r="I20" s="409">
        <f t="shared" si="3"/>
        <v>44109</v>
      </c>
      <c r="J20" s="335" t="s">
        <v>302</v>
      </c>
      <c r="K20" s="16"/>
      <c r="L20" s="16"/>
      <c r="M20" s="408">
        <v>44564</v>
      </c>
      <c r="T20" s="408"/>
    </row>
    <row r="21" spans="1:20" x14ac:dyDescent="0.2">
      <c r="A21" s="335"/>
      <c r="C21" s="409"/>
      <c r="D21" s="335"/>
      <c r="E21" s="408"/>
      <c r="F21" s="24"/>
      <c r="G21" s="24"/>
      <c r="H21" s="24"/>
      <c r="I21" s="409">
        <f t="shared" si="3"/>
        <v>44116</v>
      </c>
      <c r="J21" s="335" t="s">
        <v>302</v>
      </c>
      <c r="K21" s="16"/>
      <c r="L21" s="16"/>
      <c r="M21" s="408"/>
      <c r="T21" s="408"/>
    </row>
    <row r="22" spans="1:20" x14ac:dyDescent="0.2">
      <c r="A22" s="335"/>
      <c r="B22" s="408"/>
      <c r="C22" s="409"/>
      <c r="D22" s="335"/>
      <c r="E22" s="408"/>
      <c r="F22" s="24"/>
      <c r="G22" s="24"/>
      <c r="H22" s="24"/>
      <c r="I22" s="409">
        <f t="shared" si="3"/>
        <v>44123</v>
      </c>
      <c r="J22" s="335" t="s">
        <v>302</v>
      </c>
      <c r="K22" s="16"/>
      <c r="L22" s="16"/>
      <c r="M22" s="408"/>
      <c r="T22" s="408"/>
    </row>
    <row r="23" spans="1:20" x14ac:dyDescent="0.2">
      <c r="A23" s="335"/>
      <c r="C23" s="409"/>
      <c r="D23" s="335"/>
      <c r="E23" s="408"/>
      <c r="F23" s="24"/>
      <c r="G23" s="24"/>
      <c r="H23" s="24"/>
      <c r="I23" s="409">
        <f t="shared" si="3"/>
        <v>44130</v>
      </c>
      <c r="J23" s="335" t="s">
        <v>302</v>
      </c>
      <c r="K23" s="16"/>
      <c r="L23" s="16"/>
      <c r="M23" s="408"/>
      <c r="T23" s="408"/>
    </row>
    <row r="24" spans="1:20" x14ac:dyDescent="0.2">
      <c r="F24" s="24"/>
      <c r="G24" s="24"/>
      <c r="H24" s="24"/>
      <c r="I24" s="409">
        <f t="shared" si="3"/>
        <v>44137</v>
      </c>
      <c r="J24" s="335" t="s">
        <v>302</v>
      </c>
      <c r="K24" s="16"/>
      <c r="L24" s="16"/>
      <c r="M24" s="408"/>
      <c r="T24" s="408"/>
    </row>
    <row r="25" spans="1:20" x14ac:dyDescent="0.2">
      <c r="A25" s="405" t="s">
        <v>319</v>
      </c>
      <c r="I25" s="409">
        <f t="shared" si="3"/>
        <v>44144</v>
      </c>
      <c r="J25" s="335" t="s">
        <v>302</v>
      </c>
      <c r="K25" s="16"/>
      <c r="L25" s="16"/>
      <c r="M25" s="408"/>
      <c r="T25" s="408"/>
    </row>
    <row r="26" spans="1:20" x14ac:dyDescent="0.2">
      <c r="I26" s="409">
        <f t="shared" si="3"/>
        <v>44151</v>
      </c>
      <c r="J26" s="335" t="s">
        <v>302</v>
      </c>
      <c r="K26" s="16"/>
      <c r="L26" s="16"/>
      <c r="M26" s="16"/>
      <c r="T26" s="408"/>
    </row>
    <row r="27" spans="1:20" x14ac:dyDescent="0.2">
      <c r="I27" s="409">
        <f t="shared" si="3"/>
        <v>44158</v>
      </c>
      <c r="J27" s="335" t="s">
        <v>302</v>
      </c>
      <c r="K27" s="16"/>
      <c r="L27" s="16"/>
      <c r="M27" s="16"/>
      <c r="T27" s="408"/>
    </row>
    <row r="28" spans="1:20" x14ac:dyDescent="0.2">
      <c r="I28" s="409">
        <f t="shared" si="3"/>
        <v>44165</v>
      </c>
      <c r="J28" s="335" t="s">
        <v>302</v>
      </c>
      <c r="K28" s="16"/>
      <c r="L28" s="16"/>
      <c r="M28" s="16"/>
      <c r="T28" s="408"/>
    </row>
    <row r="29" spans="1:20" x14ac:dyDescent="0.2">
      <c r="I29" s="409">
        <f t="shared" si="3"/>
        <v>44172</v>
      </c>
      <c r="J29" s="335" t="s">
        <v>302</v>
      </c>
      <c r="K29" s="16"/>
      <c r="L29" s="16"/>
      <c r="M29" s="16"/>
      <c r="T29" s="408"/>
    </row>
    <row r="30" spans="1:20" x14ac:dyDescent="0.2">
      <c r="I30" s="409">
        <f t="shared" si="3"/>
        <v>44179</v>
      </c>
      <c r="J30" s="335" t="s">
        <v>304</v>
      </c>
      <c r="K30" s="16"/>
      <c r="L30" s="16"/>
      <c r="M30" s="16"/>
      <c r="T30" s="408"/>
    </row>
    <row r="31" spans="1:20" x14ac:dyDescent="0.2">
      <c r="I31" s="409">
        <f t="shared" si="3"/>
        <v>44186</v>
      </c>
      <c r="J31" s="335" t="s">
        <v>304</v>
      </c>
      <c r="K31" s="16"/>
      <c r="L31" s="16"/>
      <c r="M31" s="16"/>
      <c r="T31" s="408"/>
    </row>
    <row r="32" spans="1:20" x14ac:dyDescent="0.2">
      <c r="I32" s="409">
        <f t="shared" si="3"/>
        <v>44193</v>
      </c>
      <c r="J32" s="335" t="s">
        <v>304</v>
      </c>
      <c r="K32" s="16"/>
      <c r="L32" s="16"/>
      <c r="M32" s="16"/>
      <c r="T32" s="408"/>
    </row>
    <row r="33" spans="9:20" x14ac:dyDescent="0.2">
      <c r="I33" s="409">
        <f t="shared" si="3"/>
        <v>44200</v>
      </c>
      <c r="J33" s="335" t="s">
        <v>302</v>
      </c>
      <c r="K33" s="16"/>
      <c r="L33" s="16"/>
      <c r="M33" s="16"/>
      <c r="T33" s="408"/>
    </row>
    <row r="34" spans="9:20" x14ac:dyDescent="0.2">
      <c r="I34" s="409">
        <f t="shared" si="3"/>
        <v>44207</v>
      </c>
      <c r="J34" s="335" t="s">
        <v>302</v>
      </c>
      <c r="K34" s="16"/>
      <c r="L34" s="16"/>
      <c r="M34" s="16"/>
      <c r="T34" s="408"/>
    </row>
    <row r="35" spans="9:20" x14ac:dyDescent="0.2">
      <c r="I35" s="409">
        <f t="shared" si="3"/>
        <v>44214</v>
      </c>
      <c r="J35" s="335" t="s">
        <v>302</v>
      </c>
      <c r="K35" s="16"/>
      <c r="L35" s="16"/>
      <c r="M35" s="16"/>
      <c r="T35" s="408"/>
    </row>
    <row r="36" spans="9:20" x14ac:dyDescent="0.2">
      <c r="I36" s="409">
        <f t="shared" si="3"/>
        <v>44221</v>
      </c>
      <c r="J36" s="335" t="s">
        <v>302</v>
      </c>
      <c r="K36" s="16"/>
      <c r="L36" s="16"/>
      <c r="M36" s="16"/>
      <c r="T36" s="408"/>
    </row>
    <row r="37" spans="9:20" x14ac:dyDescent="0.2">
      <c r="I37" s="409">
        <f t="shared" si="3"/>
        <v>44228</v>
      </c>
      <c r="J37" s="335" t="s">
        <v>302</v>
      </c>
      <c r="K37" s="16"/>
      <c r="L37" s="16"/>
      <c r="M37" s="16"/>
      <c r="T37" s="408"/>
    </row>
    <row r="38" spans="9:20" x14ac:dyDescent="0.2">
      <c r="I38" s="409">
        <f t="shared" si="3"/>
        <v>44235</v>
      </c>
      <c r="J38" s="335" t="s">
        <v>302</v>
      </c>
      <c r="K38" s="16"/>
      <c r="L38" s="16"/>
      <c r="M38" s="16"/>
      <c r="T38" s="408"/>
    </row>
    <row r="39" spans="9:20" x14ac:dyDescent="0.2">
      <c r="I39" s="409">
        <f t="shared" si="3"/>
        <v>44242</v>
      </c>
      <c r="J39" s="335" t="s">
        <v>302</v>
      </c>
      <c r="K39" s="335"/>
      <c r="L39" s="335"/>
      <c r="M39" s="335"/>
      <c r="T39" s="408"/>
    </row>
    <row r="40" spans="9:20" x14ac:dyDescent="0.2">
      <c r="I40" s="409">
        <f t="shared" si="3"/>
        <v>44249</v>
      </c>
      <c r="J40" s="335" t="s">
        <v>302</v>
      </c>
      <c r="K40" s="335"/>
      <c r="L40" s="335"/>
      <c r="M40" s="335"/>
      <c r="T40" s="408"/>
    </row>
    <row r="41" spans="9:20" x14ac:dyDescent="0.2">
      <c r="I41" s="409">
        <f t="shared" si="3"/>
        <v>44256</v>
      </c>
      <c r="J41" s="335" t="s">
        <v>302</v>
      </c>
      <c r="K41" s="335"/>
      <c r="L41" s="335"/>
      <c r="M41" s="335"/>
      <c r="T41" s="408"/>
    </row>
    <row r="42" spans="9:20" x14ac:dyDescent="0.2">
      <c r="I42" s="409">
        <f t="shared" ref="I42:I96" si="4">I41+7</f>
        <v>44263</v>
      </c>
      <c r="J42" s="335" t="s">
        <v>302</v>
      </c>
      <c r="K42" s="335"/>
      <c r="L42" s="335"/>
      <c r="M42" s="335"/>
      <c r="T42" s="408"/>
    </row>
    <row r="43" spans="9:20" x14ac:dyDescent="0.2">
      <c r="I43" s="409">
        <f t="shared" si="4"/>
        <v>44270</v>
      </c>
      <c r="J43" s="335" t="s">
        <v>302</v>
      </c>
      <c r="K43" s="335"/>
      <c r="L43" s="335"/>
      <c r="M43" s="335"/>
      <c r="T43" s="408"/>
    </row>
    <row r="44" spans="9:20" x14ac:dyDescent="0.2">
      <c r="I44" s="409">
        <f t="shared" si="4"/>
        <v>44277</v>
      </c>
      <c r="J44" s="335" t="s">
        <v>304</v>
      </c>
      <c r="K44" s="335"/>
      <c r="L44" s="335"/>
      <c r="M44" s="335"/>
      <c r="T44" s="408"/>
    </row>
    <row r="45" spans="9:20" x14ac:dyDescent="0.2">
      <c r="I45" s="409">
        <f t="shared" si="4"/>
        <v>44284</v>
      </c>
      <c r="J45" s="335" t="s">
        <v>304</v>
      </c>
      <c r="K45" s="335"/>
      <c r="L45" s="335"/>
      <c r="M45" s="335"/>
      <c r="T45" s="408"/>
    </row>
    <row r="46" spans="9:20" x14ac:dyDescent="0.2">
      <c r="I46" s="409">
        <f t="shared" si="4"/>
        <v>44291</v>
      </c>
      <c r="J46" s="335" t="s">
        <v>304</v>
      </c>
      <c r="K46" s="335"/>
      <c r="L46" s="335"/>
      <c r="M46" s="335"/>
      <c r="T46" s="408"/>
    </row>
    <row r="47" spans="9:20" x14ac:dyDescent="0.2">
      <c r="I47" s="409">
        <f t="shared" si="4"/>
        <v>44298</v>
      </c>
      <c r="J47" s="335" t="s">
        <v>302</v>
      </c>
      <c r="K47" s="335"/>
      <c r="L47" s="335"/>
      <c r="M47" s="335"/>
      <c r="T47" s="408"/>
    </row>
    <row r="48" spans="9:20" x14ac:dyDescent="0.2">
      <c r="I48" s="409">
        <f t="shared" si="4"/>
        <v>44305</v>
      </c>
      <c r="J48" s="335" t="s">
        <v>302</v>
      </c>
      <c r="K48" s="335"/>
      <c r="L48" s="335"/>
      <c r="M48" s="335"/>
      <c r="T48" s="408"/>
    </row>
    <row r="49" spans="9:20" x14ac:dyDescent="0.2">
      <c r="I49" s="409">
        <f t="shared" si="4"/>
        <v>44312</v>
      </c>
      <c r="J49" s="335" t="s">
        <v>302</v>
      </c>
      <c r="K49" s="335"/>
      <c r="L49" s="335"/>
      <c r="M49" s="335"/>
      <c r="T49" s="408"/>
    </row>
    <row r="50" spans="9:20" x14ac:dyDescent="0.2">
      <c r="I50" s="409">
        <f t="shared" si="4"/>
        <v>44319</v>
      </c>
      <c r="J50" s="335" t="s">
        <v>302</v>
      </c>
      <c r="K50" s="335"/>
      <c r="L50" s="335"/>
      <c r="M50" s="335"/>
      <c r="T50" s="408"/>
    </row>
    <row r="51" spans="9:20" x14ac:dyDescent="0.2">
      <c r="I51" s="409">
        <f t="shared" si="4"/>
        <v>44326</v>
      </c>
      <c r="J51" s="335" t="s">
        <v>302</v>
      </c>
      <c r="K51" s="335"/>
      <c r="L51" s="335"/>
      <c r="M51" s="335"/>
      <c r="T51" s="408"/>
    </row>
    <row r="52" spans="9:20" x14ac:dyDescent="0.2">
      <c r="I52" s="409">
        <f t="shared" si="4"/>
        <v>44333</v>
      </c>
      <c r="J52" s="335" t="s">
        <v>302</v>
      </c>
      <c r="K52" s="335"/>
      <c r="L52" s="335"/>
      <c r="M52" s="335"/>
      <c r="T52" s="408"/>
    </row>
    <row r="53" spans="9:20" x14ac:dyDescent="0.2">
      <c r="I53" s="409">
        <f t="shared" si="4"/>
        <v>44340</v>
      </c>
      <c r="J53" s="335" t="s">
        <v>302</v>
      </c>
      <c r="K53" s="335"/>
      <c r="L53" s="335"/>
      <c r="M53" s="335"/>
      <c r="T53" s="408"/>
    </row>
    <row r="54" spans="9:20" x14ac:dyDescent="0.2">
      <c r="I54" s="409">
        <f t="shared" si="4"/>
        <v>44347</v>
      </c>
      <c r="J54" s="335" t="s">
        <v>302</v>
      </c>
      <c r="K54" s="335"/>
      <c r="L54" s="335"/>
      <c r="M54" s="335"/>
      <c r="T54" s="408"/>
    </row>
    <row r="55" spans="9:20" x14ac:dyDescent="0.2">
      <c r="I55" s="409">
        <f t="shared" si="4"/>
        <v>44354</v>
      </c>
      <c r="J55" s="335" t="s">
        <v>302</v>
      </c>
      <c r="K55" s="335"/>
      <c r="L55" s="335"/>
      <c r="M55" s="335"/>
      <c r="T55" s="408"/>
    </row>
    <row r="56" spans="9:20" x14ac:dyDescent="0.2">
      <c r="I56" s="427">
        <f t="shared" si="4"/>
        <v>44361</v>
      </c>
      <c r="J56" s="428" t="s">
        <v>304</v>
      </c>
      <c r="K56" s="335"/>
      <c r="L56" s="335"/>
      <c r="M56" s="335"/>
      <c r="T56" s="408"/>
    </row>
    <row r="57" spans="9:20" x14ac:dyDescent="0.2">
      <c r="I57" s="427">
        <f t="shared" si="4"/>
        <v>44368</v>
      </c>
      <c r="J57" s="428" t="s">
        <v>304</v>
      </c>
      <c r="K57" s="335"/>
      <c r="L57" s="335"/>
      <c r="M57" s="335"/>
      <c r="T57" s="408"/>
    </row>
    <row r="58" spans="9:20" x14ac:dyDescent="0.2">
      <c r="I58" s="427">
        <f t="shared" si="4"/>
        <v>44375</v>
      </c>
      <c r="J58" s="428" t="s">
        <v>304</v>
      </c>
      <c r="K58" s="335"/>
      <c r="L58" s="335"/>
      <c r="M58" s="335"/>
      <c r="T58" s="408"/>
    </row>
    <row r="59" spans="9:20" x14ac:dyDescent="0.2">
      <c r="I59" s="427">
        <f t="shared" si="4"/>
        <v>44382</v>
      </c>
      <c r="J59" s="428" t="s">
        <v>304</v>
      </c>
      <c r="K59" s="335"/>
      <c r="L59" s="335"/>
      <c r="M59" s="335"/>
      <c r="T59" s="408"/>
    </row>
    <row r="60" spans="9:20" x14ac:dyDescent="0.2">
      <c r="I60" s="427">
        <f t="shared" si="4"/>
        <v>44389</v>
      </c>
      <c r="J60" s="428" t="s">
        <v>304</v>
      </c>
      <c r="K60" s="335"/>
      <c r="L60" s="335"/>
      <c r="M60" s="335"/>
      <c r="T60" s="408"/>
    </row>
    <row r="61" spans="9:20" x14ac:dyDescent="0.2">
      <c r="I61" s="427">
        <f t="shared" si="4"/>
        <v>44396</v>
      </c>
      <c r="J61" s="428" t="s">
        <v>304</v>
      </c>
      <c r="K61" s="335"/>
      <c r="L61" s="335"/>
      <c r="M61" s="335"/>
      <c r="T61" s="408"/>
    </row>
    <row r="62" spans="9:20" x14ac:dyDescent="0.2">
      <c r="I62" s="427">
        <f t="shared" si="4"/>
        <v>44403</v>
      </c>
      <c r="J62" s="428" t="s">
        <v>304</v>
      </c>
      <c r="K62" s="335"/>
      <c r="L62" s="335"/>
      <c r="M62" s="335"/>
      <c r="T62" s="408"/>
    </row>
    <row r="63" spans="9:20" x14ac:dyDescent="0.2">
      <c r="I63" s="427">
        <f t="shared" si="4"/>
        <v>44410</v>
      </c>
      <c r="J63" s="428" t="s">
        <v>304</v>
      </c>
      <c r="K63" s="335"/>
      <c r="L63" s="335"/>
      <c r="M63" s="335"/>
      <c r="T63" s="408"/>
    </row>
    <row r="64" spans="9:20" x14ac:dyDescent="0.2">
      <c r="I64" s="427">
        <f t="shared" si="4"/>
        <v>44417</v>
      </c>
      <c r="J64" s="428" t="s">
        <v>304</v>
      </c>
      <c r="K64" s="335"/>
      <c r="L64" s="335"/>
      <c r="M64" s="335"/>
      <c r="T64" s="408"/>
    </row>
    <row r="65" spans="9:20" x14ac:dyDescent="0.2">
      <c r="I65" s="427">
        <f t="shared" si="4"/>
        <v>44424</v>
      </c>
      <c r="J65" s="428" t="s">
        <v>304</v>
      </c>
      <c r="K65" s="335"/>
      <c r="L65" s="335"/>
      <c r="M65" s="335"/>
      <c r="T65" s="408"/>
    </row>
    <row r="66" spans="9:20" x14ac:dyDescent="0.2">
      <c r="I66" s="427">
        <f t="shared" si="4"/>
        <v>44431</v>
      </c>
      <c r="J66" s="428" t="s">
        <v>304</v>
      </c>
      <c r="K66" s="335"/>
      <c r="L66" s="335"/>
      <c r="M66" s="335"/>
      <c r="T66" s="408"/>
    </row>
    <row r="67" spans="9:20" x14ac:dyDescent="0.2">
      <c r="I67" s="427">
        <f t="shared" si="4"/>
        <v>44438</v>
      </c>
      <c r="J67" s="428" t="s">
        <v>304</v>
      </c>
      <c r="K67" s="335"/>
      <c r="L67" s="335"/>
      <c r="M67" s="335"/>
      <c r="T67" s="408"/>
    </row>
    <row r="68" spans="9:20" x14ac:dyDescent="0.2">
      <c r="I68" s="427">
        <f t="shared" si="4"/>
        <v>44445</v>
      </c>
      <c r="J68" s="428" t="s">
        <v>304</v>
      </c>
      <c r="K68" s="335"/>
      <c r="L68" s="335"/>
      <c r="M68" s="335"/>
      <c r="T68" s="408"/>
    </row>
    <row r="69" spans="9:20" x14ac:dyDescent="0.2">
      <c r="I69" s="427">
        <f t="shared" si="4"/>
        <v>44452</v>
      </c>
      <c r="J69" s="428" t="s">
        <v>304</v>
      </c>
      <c r="K69" s="335"/>
      <c r="L69" s="335"/>
      <c r="M69" s="335"/>
      <c r="T69" s="408"/>
    </row>
    <row r="70" spans="9:20" x14ac:dyDescent="0.2">
      <c r="I70" s="427">
        <f t="shared" si="4"/>
        <v>44459</v>
      </c>
      <c r="J70" s="428" t="s">
        <v>304</v>
      </c>
      <c r="K70" s="335"/>
      <c r="L70" s="335"/>
      <c r="M70" s="335"/>
      <c r="T70" s="408"/>
    </row>
    <row r="71" spans="9:20" x14ac:dyDescent="0.2">
      <c r="I71" s="427">
        <f t="shared" si="4"/>
        <v>44466</v>
      </c>
      <c r="J71" s="428" t="s">
        <v>304</v>
      </c>
      <c r="K71" s="335"/>
      <c r="L71" s="335"/>
      <c r="M71" s="335"/>
      <c r="T71" s="408"/>
    </row>
    <row r="72" spans="9:20" x14ac:dyDescent="0.2">
      <c r="I72" s="427">
        <f t="shared" si="4"/>
        <v>44473</v>
      </c>
      <c r="J72" s="428" t="s">
        <v>302</v>
      </c>
      <c r="K72" s="335"/>
      <c r="L72" s="335"/>
      <c r="M72" s="335"/>
      <c r="T72" s="408"/>
    </row>
    <row r="73" spans="9:20" x14ac:dyDescent="0.2">
      <c r="I73" s="427">
        <f t="shared" si="4"/>
        <v>44480</v>
      </c>
      <c r="J73" s="428" t="s">
        <v>302</v>
      </c>
      <c r="K73" s="335"/>
      <c r="L73" s="335"/>
      <c r="M73" s="335"/>
      <c r="T73" s="408"/>
    </row>
    <row r="74" spans="9:20" x14ac:dyDescent="0.2">
      <c r="I74" s="427">
        <f t="shared" si="4"/>
        <v>44487</v>
      </c>
      <c r="J74" s="428" t="s">
        <v>302</v>
      </c>
      <c r="K74" s="335"/>
      <c r="L74" s="335"/>
      <c r="M74" s="335"/>
      <c r="T74" s="408"/>
    </row>
    <row r="75" spans="9:20" x14ac:dyDescent="0.2">
      <c r="I75" s="427">
        <f t="shared" si="4"/>
        <v>44494</v>
      </c>
      <c r="J75" s="428" t="s">
        <v>302</v>
      </c>
      <c r="K75" s="335"/>
      <c r="L75" s="335"/>
      <c r="M75" s="335"/>
      <c r="T75" s="408"/>
    </row>
    <row r="76" spans="9:20" x14ac:dyDescent="0.2">
      <c r="I76" s="427">
        <f t="shared" si="4"/>
        <v>44501</v>
      </c>
      <c r="J76" s="428" t="s">
        <v>302</v>
      </c>
      <c r="K76" s="335"/>
      <c r="L76" s="335"/>
      <c r="M76" s="335"/>
      <c r="T76" s="408"/>
    </row>
    <row r="77" spans="9:20" x14ac:dyDescent="0.2">
      <c r="I77" s="427">
        <f t="shared" si="4"/>
        <v>44508</v>
      </c>
      <c r="J77" s="428" t="s">
        <v>302</v>
      </c>
      <c r="K77" s="335"/>
      <c r="L77" s="335"/>
      <c r="M77" s="335"/>
      <c r="T77" s="408"/>
    </row>
    <row r="78" spans="9:20" x14ac:dyDescent="0.2">
      <c r="I78" s="427">
        <f t="shared" si="4"/>
        <v>44515</v>
      </c>
      <c r="J78" s="428" t="s">
        <v>302</v>
      </c>
      <c r="K78" s="335"/>
      <c r="L78" s="335"/>
      <c r="M78" s="335"/>
      <c r="T78" s="408"/>
    </row>
    <row r="79" spans="9:20" x14ac:dyDescent="0.2">
      <c r="I79" s="427">
        <f t="shared" si="4"/>
        <v>44522</v>
      </c>
      <c r="J79" s="428" t="s">
        <v>302</v>
      </c>
      <c r="K79" s="335"/>
      <c r="L79" s="335"/>
      <c r="M79" s="335"/>
      <c r="T79" s="408"/>
    </row>
    <row r="80" spans="9:20" x14ac:dyDescent="0.2">
      <c r="I80" s="427">
        <f t="shared" si="4"/>
        <v>44529</v>
      </c>
      <c r="J80" s="428" t="s">
        <v>302</v>
      </c>
      <c r="K80" s="335"/>
      <c r="L80" s="335"/>
      <c r="M80" s="335"/>
      <c r="T80" s="408"/>
    </row>
    <row r="81" spans="9:20" x14ac:dyDescent="0.2">
      <c r="I81" s="427">
        <f t="shared" si="4"/>
        <v>44536</v>
      </c>
      <c r="J81" s="428" t="s">
        <v>302</v>
      </c>
      <c r="K81" s="335"/>
      <c r="L81" s="335"/>
      <c r="M81" s="335"/>
      <c r="T81" s="408"/>
    </row>
    <row r="82" spans="9:20" x14ac:dyDescent="0.2">
      <c r="I82" s="427">
        <f t="shared" si="4"/>
        <v>44543</v>
      </c>
      <c r="J82" s="428" t="s">
        <v>302</v>
      </c>
      <c r="K82" s="335"/>
      <c r="L82" s="335"/>
      <c r="M82" s="335"/>
      <c r="T82" s="408"/>
    </row>
    <row r="83" spans="9:20" x14ac:dyDescent="0.2">
      <c r="I83" s="427">
        <f t="shared" si="4"/>
        <v>44550</v>
      </c>
      <c r="J83" s="428" t="s">
        <v>304</v>
      </c>
      <c r="K83" s="406" t="s">
        <v>320</v>
      </c>
      <c r="T83" s="408"/>
    </row>
    <row r="84" spans="9:20" x14ac:dyDescent="0.2">
      <c r="I84" s="427">
        <f t="shared" si="4"/>
        <v>44557</v>
      </c>
      <c r="J84" s="428" t="s">
        <v>304</v>
      </c>
      <c r="T84" s="408"/>
    </row>
    <row r="85" spans="9:20" x14ac:dyDescent="0.2">
      <c r="I85" s="427">
        <f t="shared" si="4"/>
        <v>44564</v>
      </c>
      <c r="J85" s="428" t="s">
        <v>304</v>
      </c>
      <c r="T85" s="408"/>
    </row>
    <row r="86" spans="9:20" x14ac:dyDescent="0.2">
      <c r="I86" s="427">
        <f t="shared" si="4"/>
        <v>44571</v>
      </c>
      <c r="J86" s="428" t="s">
        <v>302</v>
      </c>
      <c r="T86" s="408"/>
    </row>
    <row r="87" spans="9:20" x14ac:dyDescent="0.2">
      <c r="I87" s="427">
        <f t="shared" si="4"/>
        <v>44578</v>
      </c>
      <c r="J87" s="428" t="s">
        <v>302</v>
      </c>
      <c r="T87" s="408"/>
    </row>
    <row r="88" spans="9:20" x14ac:dyDescent="0.2">
      <c r="I88" s="427">
        <f t="shared" si="4"/>
        <v>44585</v>
      </c>
      <c r="J88" s="428" t="s">
        <v>302</v>
      </c>
      <c r="T88" s="408"/>
    </row>
    <row r="89" spans="9:20" x14ac:dyDescent="0.2">
      <c r="I89" s="427">
        <f t="shared" si="4"/>
        <v>44592</v>
      </c>
      <c r="J89" s="428" t="s">
        <v>302</v>
      </c>
      <c r="T89" s="408"/>
    </row>
    <row r="90" spans="9:20" x14ac:dyDescent="0.2">
      <c r="I90" s="427">
        <f t="shared" si="4"/>
        <v>44599</v>
      </c>
      <c r="J90" s="428" t="s">
        <v>302</v>
      </c>
      <c r="T90" s="408"/>
    </row>
    <row r="91" spans="9:20" x14ac:dyDescent="0.2">
      <c r="I91" s="427">
        <f t="shared" si="4"/>
        <v>44606</v>
      </c>
      <c r="J91" s="428" t="s">
        <v>302</v>
      </c>
      <c r="T91" s="408"/>
    </row>
    <row r="92" spans="9:20" x14ac:dyDescent="0.2">
      <c r="I92" s="427">
        <f t="shared" si="4"/>
        <v>44613</v>
      </c>
      <c r="J92" s="428" t="s">
        <v>302</v>
      </c>
      <c r="T92" s="408"/>
    </row>
    <row r="93" spans="9:20" x14ac:dyDescent="0.2">
      <c r="I93" s="427">
        <f t="shared" si="4"/>
        <v>44620</v>
      </c>
      <c r="J93" s="428" t="s">
        <v>302</v>
      </c>
      <c r="T93" s="408"/>
    </row>
    <row r="94" spans="9:20" x14ac:dyDescent="0.2">
      <c r="I94" s="427">
        <f t="shared" si="4"/>
        <v>44627</v>
      </c>
      <c r="J94" s="428" t="s">
        <v>302</v>
      </c>
      <c r="T94" s="408"/>
    </row>
    <row r="95" spans="9:20" x14ac:dyDescent="0.2">
      <c r="I95" s="427">
        <f t="shared" si="4"/>
        <v>44634</v>
      </c>
      <c r="J95" s="428" t="s">
        <v>302</v>
      </c>
      <c r="T95" s="408"/>
    </row>
    <row r="96" spans="9:20" x14ac:dyDescent="0.2">
      <c r="I96" s="427">
        <f t="shared" si="4"/>
        <v>44641</v>
      </c>
      <c r="J96" s="428" t="s">
        <v>302</v>
      </c>
      <c r="T96" s="408"/>
    </row>
    <row r="97" spans="9:20" x14ac:dyDescent="0.2">
      <c r="I97" s="407"/>
      <c r="T97" s="408"/>
    </row>
    <row r="98" spans="9:20" x14ac:dyDescent="0.2">
      <c r="I98" s="407"/>
      <c r="T98" s="408"/>
    </row>
    <row r="99" spans="9:20" x14ac:dyDescent="0.2">
      <c r="I99" s="407"/>
      <c r="T99" s="408"/>
    </row>
    <row r="100" spans="9:20" x14ac:dyDescent="0.2">
      <c r="I100" s="407"/>
      <c r="T100" s="408"/>
    </row>
    <row r="101" spans="9:20" x14ac:dyDescent="0.2">
      <c r="I101" s="407"/>
      <c r="T101" s="408"/>
    </row>
    <row r="102" spans="9:20" x14ac:dyDescent="0.2">
      <c r="I102" s="407"/>
      <c r="T102" s="408"/>
    </row>
    <row r="103" spans="9:20" x14ac:dyDescent="0.2">
      <c r="I103" s="407"/>
      <c r="T103" s="408"/>
    </row>
    <row r="104" spans="9:20" x14ac:dyDescent="0.2">
      <c r="I104" s="407"/>
      <c r="T104" s="408"/>
    </row>
    <row r="105" spans="9:20" x14ac:dyDescent="0.2">
      <c r="I105" s="407"/>
      <c r="T105" s="408"/>
    </row>
    <row r="106" spans="9:20" x14ac:dyDescent="0.2">
      <c r="I106" s="407"/>
      <c r="T106" s="408"/>
    </row>
    <row r="107" spans="9:20" x14ac:dyDescent="0.2">
      <c r="I107" s="407"/>
      <c r="T107" s="408"/>
    </row>
    <row r="108" spans="9:20" x14ac:dyDescent="0.2">
      <c r="I108" s="407"/>
      <c r="T108" s="408"/>
    </row>
    <row r="109" spans="9:20" x14ac:dyDescent="0.2">
      <c r="T109" s="408"/>
    </row>
    <row r="110" spans="9:20" x14ac:dyDescent="0.2">
      <c r="T110" s="408"/>
    </row>
    <row r="111" spans="9:20" x14ac:dyDescent="0.2">
      <c r="T111" s="408"/>
    </row>
    <row r="112" spans="9:20" x14ac:dyDescent="0.2">
      <c r="T112" s="408"/>
    </row>
    <row r="113" spans="20:20" x14ac:dyDescent="0.2">
      <c r="T113" s="408"/>
    </row>
    <row r="114" spans="20:20" x14ac:dyDescent="0.2">
      <c r="T114" s="408"/>
    </row>
    <row r="115" spans="20:20" x14ac:dyDescent="0.2">
      <c r="T115" s="408"/>
    </row>
    <row r="116" spans="20:20" x14ac:dyDescent="0.2">
      <c r="T116" s="408"/>
    </row>
    <row r="117" spans="20:20" x14ac:dyDescent="0.2">
      <c r="T117" s="408"/>
    </row>
    <row r="118" spans="20:20" x14ac:dyDescent="0.2">
      <c r="T118" s="408"/>
    </row>
    <row r="119" spans="20:20" x14ac:dyDescent="0.2">
      <c r="T119" s="408"/>
    </row>
    <row r="120" spans="20:20" x14ac:dyDescent="0.2">
      <c r="T120" s="408"/>
    </row>
    <row r="121" spans="20:20" x14ac:dyDescent="0.2">
      <c r="T121" s="408"/>
    </row>
    <row r="122" spans="20:20" x14ac:dyDescent="0.2">
      <c r="T122" s="408"/>
    </row>
    <row r="123" spans="20:20" x14ac:dyDescent="0.2">
      <c r="T123" s="408"/>
    </row>
    <row r="124" spans="20:20" x14ac:dyDescent="0.2">
      <c r="T124" s="408"/>
    </row>
    <row r="125" spans="20:20" x14ac:dyDescent="0.2">
      <c r="T125" s="408"/>
    </row>
    <row r="126" spans="20:20" x14ac:dyDescent="0.2">
      <c r="T126" s="408"/>
    </row>
    <row r="127" spans="20:20" x14ac:dyDescent="0.2">
      <c r="T127" s="408"/>
    </row>
    <row r="128" spans="20:20" x14ac:dyDescent="0.2">
      <c r="T128" s="408"/>
    </row>
    <row r="129" spans="20:20" x14ac:dyDescent="0.2">
      <c r="T129" s="408"/>
    </row>
    <row r="130" spans="20:20" x14ac:dyDescent="0.2">
      <c r="T130" s="408"/>
    </row>
    <row r="131" spans="20:20" x14ac:dyDescent="0.2">
      <c r="T131" s="408"/>
    </row>
    <row r="132" spans="20:20" x14ac:dyDescent="0.2">
      <c r="T132" s="408"/>
    </row>
    <row r="133" spans="20:20" x14ac:dyDescent="0.2">
      <c r="T133" s="408"/>
    </row>
    <row r="134" spans="20:20" x14ac:dyDescent="0.2">
      <c r="T134" s="408"/>
    </row>
    <row r="135" spans="20:20" x14ac:dyDescent="0.2">
      <c r="T135" s="408"/>
    </row>
    <row r="136" spans="20:20" x14ac:dyDescent="0.2">
      <c r="T136" s="408"/>
    </row>
    <row r="137" spans="20:20" x14ac:dyDescent="0.2">
      <c r="T137" s="408"/>
    </row>
    <row r="138" spans="20:20" x14ac:dyDescent="0.2">
      <c r="T138" s="408"/>
    </row>
    <row r="139" spans="20:20" x14ac:dyDescent="0.2">
      <c r="T139" s="408"/>
    </row>
    <row r="140" spans="20:20" x14ac:dyDescent="0.2">
      <c r="T140" s="408"/>
    </row>
    <row r="141" spans="20:20" x14ac:dyDescent="0.2">
      <c r="T141" s="408"/>
    </row>
    <row r="142" spans="20:20" x14ac:dyDescent="0.2">
      <c r="T142" s="408"/>
    </row>
    <row r="143" spans="20:20" x14ac:dyDescent="0.2">
      <c r="T143" s="408"/>
    </row>
    <row r="144" spans="20:20" x14ac:dyDescent="0.2">
      <c r="T144" s="408"/>
    </row>
    <row r="145" spans="20:20" x14ac:dyDescent="0.2">
      <c r="T145" s="408"/>
    </row>
    <row r="146" spans="20:20" x14ac:dyDescent="0.2">
      <c r="T146" s="408"/>
    </row>
    <row r="147" spans="20:20" x14ac:dyDescent="0.2">
      <c r="T147" s="408"/>
    </row>
    <row r="148" spans="20:20" x14ac:dyDescent="0.2">
      <c r="T148" s="408"/>
    </row>
    <row r="149" spans="20:20" x14ac:dyDescent="0.2">
      <c r="T149" s="408"/>
    </row>
    <row r="150" spans="20:20" x14ac:dyDescent="0.2">
      <c r="T150" s="408"/>
    </row>
    <row r="151" spans="20:20" x14ac:dyDescent="0.2">
      <c r="T151" s="408"/>
    </row>
    <row r="152" spans="20:20" x14ac:dyDescent="0.2">
      <c r="T152" s="408"/>
    </row>
    <row r="153" spans="20:20" x14ac:dyDescent="0.2">
      <c r="T153" s="408"/>
    </row>
    <row r="154" spans="20:20" x14ac:dyDescent="0.2">
      <c r="T154" s="408"/>
    </row>
    <row r="155" spans="20:20" x14ac:dyDescent="0.2">
      <c r="T155" s="408"/>
    </row>
    <row r="156" spans="20:20" x14ac:dyDescent="0.2">
      <c r="T156" s="408"/>
    </row>
    <row r="157" spans="20:20" x14ac:dyDescent="0.2">
      <c r="T157" s="408"/>
    </row>
    <row r="158" spans="20:20" x14ac:dyDescent="0.2">
      <c r="T158" s="408"/>
    </row>
    <row r="159" spans="20:20" x14ac:dyDescent="0.2">
      <c r="T159" s="408"/>
    </row>
    <row r="160" spans="20:20" x14ac:dyDescent="0.2">
      <c r="T160" s="408"/>
    </row>
    <row r="161" spans="20:20" x14ac:dyDescent="0.2">
      <c r="T161" s="408"/>
    </row>
    <row r="162" spans="20:20" x14ac:dyDescent="0.2">
      <c r="T162" s="408"/>
    </row>
    <row r="163" spans="20:20" x14ac:dyDescent="0.2">
      <c r="T163" s="408"/>
    </row>
    <row r="164" spans="20:20" x14ac:dyDescent="0.2">
      <c r="T164" s="408"/>
    </row>
    <row r="165" spans="20:20" x14ac:dyDescent="0.2">
      <c r="T165" s="408"/>
    </row>
    <row r="166" spans="20:20" x14ac:dyDescent="0.2">
      <c r="T166" s="408"/>
    </row>
    <row r="167" spans="20:20" x14ac:dyDescent="0.2">
      <c r="T167" s="408"/>
    </row>
    <row r="168" spans="20:20" x14ac:dyDescent="0.2">
      <c r="T168" s="408"/>
    </row>
    <row r="169" spans="20:20" x14ac:dyDescent="0.2">
      <c r="T169" s="408"/>
    </row>
    <row r="170" spans="20:20" x14ac:dyDescent="0.2">
      <c r="T170" s="408"/>
    </row>
    <row r="171" spans="20:20" x14ac:dyDescent="0.2">
      <c r="T171" s="408"/>
    </row>
    <row r="172" spans="20:20" x14ac:dyDescent="0.2">
      <c r="T172" s="408"/>
    </row>
    <row r="173" spans="20:20" x14ac:dyDescent="0.2">
      <c r="T173" s="408"/>
    </row>
    <row r="174" spans="20:20" x14ac:dyDescent="0.2">
      <c r="T174" s="408"/>
    </row>
    <row r="175" spans="20:20" x14ac:dyDescent="0.2">
      <c r="T175" s="408"/>
    </row>
    <row r="176" spans="20:20" x14ac:dyDescent="0.2">
      <c r="T176" s="408"/>
    </row>
    <row r="177" spans="20:20" x14ac:dyDescent="0.2">
      <c r="T177" s="408"/>
    </row>
    <row r="178" spans="20:20" x14ac:dyDescent="0.2">
      <c r="T178" s="408"/>
    </row>
    <row r="179" spans="20:20" x14ac:dyDescent="0.2">
      <c r="T179" s="408"/>
    </row>
    <row r="180" spans="20:20" x14ac:dyDescent="0.2">
      <c r="T180" s="408"/>
    </row>
    <row r="181" spans="20:20" x14ac:dyDescent="0.2">
      <c r="T181" s="408"/>
    </row>
    <row r="182" spans="20:20" x14ac:dyDescent="0.2">
      <c r="T182" s="408"/>
    </row>
    <row r="183" spans="20:20" x14ac:dyDescent="0.2">
      <c r="T183" s="408"/>
    </row>
    <row r="184" spans="20:20" x14ac:dyDescent="0.2">
      <c r="T184" s="408"/>
    </row>
    <row r="185" spans="20:20" x14ac:dyDescent="0.2">
      <c r="T185" s="408"/>
    </row>
    <row r="186" spans="20:20" x14ac:dyDescent="0.2">
      <c r="T186" s="408"/>
    </row>
    <row r="187" spans="20:20" x14ac:dyDescent="0.2">
      <c r="T187" s="408"/>
    </row>
    <row r="188" spans="20:20" x14ac:dyDescent="0.2">
      <c r="T188" s="408"/>
    </row>
    <row r="189" spans="20:20" x14ac:dyDescent="0.2">
      <c r="T189" s="408"/>
    </row>
    <row r="190" spans="20:20" x14ac:dyDescent="0.2">
      <c r="T190" s="408"/>
    </row>
    <row r="191" spans="20:20" x14ac:dyDescent="0.2">
      <c r="T191" s="408"/>
    </row>
    <row r="192" spans="20:20" x14ac:dyDescent="0.2">
      <c r="T192" s="408"/>
    </row>
    <row r="193" spans="20:20" x14ac:dyDescent="0.2">
      <c r="T193" s="408"/>
    </row>
    <row r="194" spans="20:20" x14ac:dyDescent="0.2">
      <c r="T194" s="408"/>
    </row>
    <row r="195" spans="20:20" x14ac:dyDescent="0.2">
      <c r="T195" s="408"/>
    </row>
    <row r="196" spans="20:20" x14ac:dyDescent="0.2">
      <c r="T196" s="408"/>
    </row>
    <row r="197" spans="20:20" x14ac:dyDescent="0.2">
      <c r="T197" s="408"/>
    </row>
    <row r="198" spans="20:20" x14ac:dyDescent="0.2">
      <c r="T198" s="408"/>
    </row>
    <row r="199" spans="20:20" x14ac:dyDescent="0.2">
      <c r="T199" s="408"/>
    </row>
    <row r="200" spans="20:20" x14ac:dyDescent="0.2">
      <c r="T200" s="408"/>
    </row>
    <row r="201" spans="20:20" x14ac:dyDescent="0.2">
      <c r="T201" s="408"/>
    </row>
    <row r="202" spans="20:20" x14ac:dyDescent="0.2">
      <c r="T202" s="408"/>
    </row>
    <row r="203" spans="20:20" x14ac:dyDescent="0.2">
      <c r="T203" s="408"/>
    </row>
    <row r="204" spans="20:20" x14ac:dyDescent="0.2">
      <c r="T204" s="408"/>
    </row>
    <row r="205" spans="20:20" x14ac:dyDescent="0.2">
      <c r="T205" s="408"/>
    </row>
    <row r="206" spans="20:20" x14ac:dyDescent="0.2">
      <c r="T206" s="408"/>
    </row>
    <row r="207" spans="20:20" x14ac:dyDescent="0.2">
      <c r="T207" s="408"/>
    </row>
    <row r="208" spans="20:20" x14ac:dyDescent="0.2">
      <c r="T208" s="408"/>
    </row>
    <row r="209" spans="20:20" x14ac:dyDescent="0.2">
      <c r="T209" s="408"/>
    </row>
    <row r="210" spans="20:20" x14ac:dyDescent="0.2">
      <c r="T210" s="408"/>
    </row>
    <row r="211" spans="20:20" x14ac:dyDescent="0.2">
      <c r="T211" s="408"/>
    </row>
    <row r="212" spans="20:20" x14ac:dyDescent="0.2">
      <c r="T212" s="408"/>
    </row>
    <row r="213" spans="20:20" x14ac:dyDescent="0.2">
      <c r="T213" s="408"/>
    </row>
    <row r="214" spans="20:20" x14ac:dyDescent="0.2">
      <c r="T214" s="408"/>
    </row>
    <row r="215" spans="20:20" x14ac:dyDescent="0.2">
      <c r="T215" s="408"/>
    </row>
    <row r="216" spans="20:20" x14ac:dyDescent="0.2">
      <c r="T216" s="408"/>
    </row>
    <row r="217" spans="20:20" x14ac:dyDescent="0.2">
      <c r="T217" s="408"/>
    </row>
    <row r="218" spans="20:20" x14ac:dyDescent="0.2">
      <c r="T218" s="408"/>
    </row>
    <row r="219" spans="20:20" x14ac:dyDescent="0.2">
      <c r="T219" s="408"/>
    </row>
    <row r="220" spans="20:20" x14ac:dyDescent="0.2">
      <c r="T220" s="408"/>
    </row>
    <row r="221" spans="20:20" x14ac:dyDescent="0.2">
      <c r="T221" s="408"/>
    </row>
    <row r="222" spans="20:20" x14ac:dyDescent="0.2">
      <c r="T222" s="408"/>
    </row>
    <row r="223" spans="20:20" x14ac:dyDescent="0.2">
      <c r="T223" s="408"/>
    </row>
    <row r="224" spans="20:20" x14ac:dyDescent="0.2">
      <c r="T224" s="408"/>
    </row>
    <row r="225" spans="20:20" x14ac:dyDescent="0.2">
      <c r="T225" s="408"/>
    </row>
    <row r="226" spans="20:20" x14ac:dyDescent="0.2">
      <c r="T226" s="408"/>
    </row>
    <row r="227" spans="20:20" x14ac:dyDescent="0.2">
      <c r="T227" s="408"/>
    </row>
    <row r="228" spans="20:20" x14ac:dyDescent="0.2">
      <c r="T228" s="408"/>
    </row>
    <row r="229" spans="20:20" x14ac:dyDescent="0.2">
      <c r="T229" s="408"/>
    </row>
    <row r="230" spans="20:20" x14ac:dyDescent="0.2">
      <c r="T230" s="408"/>
    </row>
    <row r="231" spans="20:20" x14ac:dyDescent="0.2">
      <c r="T231" s="408"/>
    </row>
    <row r="232" spans="20:20" x14ac:dyDescent="0.2">
      <c r="T232" s="408"/>
    </row>
    <row r="233" spans="20:20" x14ac:dyDescent="0.2">
      <c r="T233" s="408"/>
    </row>
    <row r="234" spans="20:20" x14ac:dyDescent="0.2">
      <c r="T234" s="408"/>
    </row>
    <row r="235" spans="20:20" x14ac:dyDescent="0.2">
      <c r="T235" s="408"/>
    </row>
    <row r="236" spans="20:20" x14ac:dyDescent="0.2">
      <c r="T236" s="408"/>
    </row>
    <row r="237" spans="20:20" x14ac:dyDescent="0.2">
      <c r="T237" s="408"/>
    </row>
    <row r="238" spans="20:20" x14ac:dyDescent="0.2">
      <c r="T238" s="408"/>
    </row>
    <row r="239" spans="20:20" x14ac:dyDescent="0.2">
      <c r="T239" s="408"/>
    </row>
    <row r="240" spans="20:20" x14ac:dyDescent="0.2">
      <c r="T240" s="408"/>
    </row>
    <row r="241" spans="20:20" x14ac:dyDescent="0.2">
      <c r="T241" s="408"/>
    </row>
    <row r="242" spans="20:20" x14ac:dyDescent="0.2">
      <c r="T242" s="408"/>
    </row>
    <row r="243" spans="20:20" x14ac:dyDescent="0.2">
      <c r="T243" s="408"/>
    </row>
    <row r="244" spans="20:20" x14ac:dyDescent="0.2">
      <c r="T244" s="408"/>
    </row>
    <row r="245" spans="20:20" x14ac:dyDescent="0.2">
      <c r="T245" s="408"/>
    </row>
    <row r="246" spans="20:20" x14ac:dyDescent="0.2">
      <c r="T246" s="408"/>
    </row>
    <row r="247" spans="20:20" x14ac:dyDescent="0.2">
      <c r="T247" s="408"/>
    </row>
    <row r="248" spans="20:20" x14ac:dyDescent="0.2">
      <c r="T248" s="408"/>
    </row>
    <row r="249" spans="20:20" x14ac:dyDescent="0.2">
      <c r="T249" s="408"/>
    </row>
    <row r="250" spans="20:20" x14ac:dyDescent="0.2">
      <c r="T250" s="408"/>
    </row>
    <row r="251" spans="20:20" x14ac:dyDescent="0.2">
      <c r="T251" s="408"/>
    </row>
    <row r="252" spans="20:20" x14ac:dyDescent="0.2">
      <c r="T252" s="408"/>
    </row>
    <row r="253" spans="20:20" x14ac:dyDescent="0.2">
      <c r="T253" s="408"/>
    </row>
    <row r="254" spans="20:20" x14ac:dyDescent="0.2">
      <c r="T254" s="408"/>
    </row>
    <row r="255" spans="20:20" x14ac:dyDescent="0.2">
      <c r="T255" s="408"/>
    </row>
    <row r="256" spans="20:20" x14ac:dyDescent="0.2">
      <c r="T256" s="408"/>
    </row>
    <row r="257" spans="20:20" x14ac:dyDescent="0.2">
      <c r="T257" s="408"/>
    </row>
    <row r="258" spans="20:20" x14ac:dyDescent="0.2">
      <c r="T258" s="408"/>
    </row>
    <row r="259" spans="20:20" x14ac:dyDescent="0.2">
      <c r="T259" s="408"/>
    </row>
    <row r="260" spans="20:20" x14ac:dyDescent="0.2">
      <c r="T260" s="408"/>
    </row>
    <row r="261" spans="20:20" x14ac:dyDescent="0.2">
      <c r="T261" s="408"/>
    </row>
    <row r="262" spans="20:20" x14ac:dyDescent="0.2">
      <c r="T262" s="408"/>
    </row>
    <row r="263" spans="20:20" x14ac:dyDescent="0.2">
      <c r="T263" s="408"/>
    </row>
    <row r="264" spans="20:20" x14ac:dyDescent="0.2">
      <c r="T264" s="408"/>
    </row>
    <row r="265" spans="20:20" x14ac:dyDescent="0.2">
      <c r="T265" s="408"/>
    </row>
    <row r="266" spans="20:20" x14ac:dyDescent="0.2">
      <c r="T266" s="408"/>
    </row>
    <row r="267" spans="20:20" x14ac:dyDescent="0.2">
      <c r="T267" s="408"/>
    </row>
    <row r="268" spans="20:20" x14ac:dyDescent="0.2">
      <c r="T268" s="408"/>
    </row>
    <row r="269" spans="20:20" x14ac:dyDescent="0.2">
      <c r="T269" s="408"/>
    </row>
    <row r="270" spans="20:20" x14ac:dyDescent="0.2">
      <c r="T270" s="408"/>
    </row>
    <row r="271" spans="20:20" x14ac:dyDescent="0.2">
      <c r="T271" s="408"/>
    </row>
    <row r="272" spans="20:20" x14ac:dyDescent="0.2">
      <c r="T272" s="408"/>
    </row>
    <row r="273" spans="20:20" x14ac:dyDescent="0.2">
      <c r="T273" s="408"/>
    </row>
    <row r="274" spans="20:20" x14ac:dyDescent="0.2">
      <c r="T274" s="408"/>
    </row>
    <row r="275" spans="20:20" x14ac:dyDescent="0.2">
      <c r="T275" s="408"/>
    </row>
    <row r="276" spans="20:20" x14ac:dyDescent="0.2">
      <c r="T276" s="408"/>
    </row>
    <row r="277" spans="20:20" x14ac:dyDescent="0.2">
      <c r="T277" s="408"/>
    </row>
    <row r="278" spans="20:20" x14ac:dyDescent="0.2">
      <c r="T278" s="408"/>
    </row>
    <row r="279" spans="20:20" x14ac:dyDescent="0.2">
      <c r="T279" s="408"/>
    </row>
    <row r="280" spans="20:20" x14ac:dyDescent="0.2">
      <c r="T280" s="408"/>
    </row>
    <row r="281" spans="20:20" x14ac:dyDescent="0.2">
      <c r="T281" s="408"/>
    </row>
    <row r="282" spans="20:20" x14ac:dyDescent="0.2">
      <c r="T282" s="408"/>
    </row>
    <row r="283" spans="20:20" x14ac:dyDescent="0.2">
      <c r="T283" s="408"/>
    </row>
    <row r="284" spans="20:20" x14ac:dyDescent="0.2">
      <c r="T284" s="408"/>
    </row>
    <row r="285" spans="20:20" x14ac:dyDescent="0.2">
      <c r="T285" s="408"/>
    </row>
    <row r="286" spans="20:20" x14ac:dyDescent="0.2">
      <c r="T286" s="408"/>
    </row>
    <row r="287" spans="20:20" x14ac:dyDescent="0.2">
      <c r="T287" s="408"/>
    </row>
    <row r="288" spans="20:20" x14ac:dyDescent="0.2">
      <c r="T288" s="408"/>
    </row>
    <row r="289" spans="20:20" x14ac:dyDescent="0.2">
      <c r="T289" s="408"/>
    </row>
    <row r="290" spans="20:20" x14ac:dyDescent="0.2">
      <c r="T290" s="408"/>
    </row>
    <row r="291" spans="20:20" x14ac:dyDescent="0.2">
      <c r="T291" s="408"/>
    </row>
    <row r="292" spans="20:20" x14ac:dyDescent="0.2">
      <c r="T292" s="408"/>
    </row>
    <row r="293" spans="20:20" x14ac:dyDescent="0.2">
      <c r="T293" s="408"/>
    </row>
    <row r="294" spans="20:20" x14ac:dyDescent="0.2">
      <c r="T294" s="408"/>
    </row>
    <row r="295" spans="20:20" x14ac:dyDescent="0.2">
      <c r="T295" s="408"/>
    </row>
    <row r="296" spans="20:20" x14ac:dyDescent="0.2">
      <c r="T296" s="408"/>
    </row>
    <row r="297" spans="20:20" x14ac:dyDescent="0.2">
      <c r="T297" s="408"/>
    </row>
    <row r="298" spans="20:20" x14ac:dyDescent="0.2">
      <c r="T298" s="408"/>
    </row>
    <row r="299" spans="20:20" x14ac:dyDescent="0.2">
      <c r="T299" s="408"/>
    </row>
    <row r="300" spans="20:20" x14ac:dyDescent="0.2">
      <c r="T300" s="408"/>
    </row>
    <row r="301" spans="20:20" x14ac:dyDescent="0.2">
      <c r="T301" s="408"/>
    </row>
    <row r="302" spans="20:20" x14ac:dyDescent="0.2">
      <c r="T302" s="408"/>
    </row>
    <row r="303" spans="20:20" x14ac:dyDescent="0.2">
      <c r="T303" s="408"/>
    </row>
    <row r="304" spans="20:20" x14ac:dyDescent="0.2">
      <c r="T304" s="408"/>
    </row>
    <row r="305" spans="20:20" x14ac:dyDescent="0.2">
      <c r="T305" s="408"/>
    </row>
    <row r="306" spans="20:20" x14ac:dyDescent="0.2">
      <c r="T306" s="408"/>
    </row>
    <row r="307" spans="20:20" x14ac:dyDescent="0.2">
      <c r="T307" s="408"/>
    </row>
    <row r="308" spans="20:20" x14ac:dyDescent="0.2">
      <c r="T308" s="408"/>
    </row>
    <row r="309" spans="20:20" x14ac:dyDescent="0.2">
      <c r="T309" s="408"/>
    </row>
    <row r="310" spans="20:20" x14ac:dyDescent="0.2">
      <c r="T310" s="408"/>
    </row>
    <row r="311" spans="20:20" x14ac:dyDescent="0.2">
      <c r="T311" s="408"/>
    </row>
    <row r="312" spans="20:20" x14ac:dyDescent="0.2">
      <c r="T312" s="408"/>
    </row>
    <row r="313" spans="20:20" x14ac:dyDescent="0.2">
      <c r="T313" s="408"/>
    </row>
    <row r="314" spans="20:20" x14ac:dyDescent="0.2">
      <c r="T314" s="408"/>
    </row>
    <row r="315" spans="20:20" x14ac:dyDescent="0.2">
      <c r="T315" s="408"/>
    </row>
    <row r="316" spans="20:20" x14ac:dyDescent="0.2">
      <c r="T316" s="408"/>
    </row>
    <row r="317" spans="20:20" x14ac:dyDescent="0.2">
      <c r="T317" s="408"/>
    </row>
    <row r="318" spans="20:20" x14ac:dyDescent="0.2">
      <c r="T318" s="408"/>
    </row>
    <row r="319" spans="20:20" x14ac:dyDescent="0.2">
      <c r="T319" s="408"/>
    </row>
    <row r="320" spans="20:20" x14ac:dyDescent="0.2">
      <c r="T320" s="408"/>
    </row>
    <row r="321" spans="20:20" x14ac:dyDescent="0.2">
      <c r="T321" s="408"/>
    </row>
    <row r="322" spans="20:20" x14ac:dyDescent="0.2">
      <c r="T322" s="408"/>
    </row>
    <row r="323" spans="20:20" x14ac:dyDescent="0.2">
      <c r="T323" s="408"/>
    </row>
    <row r="324" spans="20:20" x14ac:dyDescent="0.2">
      <c r="T324" s="408"/>
    </row>
    <row r="325" spans="20:20" x14ac:dyDescent="0.2">
      <c r="T325" s="408"/>
    </row>
    <row r="326" spans="20:20" x14ac:dyDescent="0.2">
      <c r="T326" s="408"/>
    </row>
    <row r="327" spans="20:20" x14ac:dyDescent="0.2">
      <c r="T327" s="408"/>
    </row>
    <row r="328" spans="20:20" x14ac:dyDescent="0.2">
      <c r="T328" s="408"/>
    </row>
    <row r="329" spans="20:20" x14ac:dyDescent="0.2">
      <c r="T329" s="408"/>
    </row>
    <row r="330" spans="20:20" x14ac:dyDescent="0.2">
      <c r="T330" s="408"/>
    </row>
    <row r="331" spans="20:20" x14ac:dyDescent="0.2">
      <c r="T331" s="408"/>
    </row>
    <row r="332" spans="20:20" x14ac:dyDescent="0.2">
      <c r="T332" s="408"/>
    </row>
    <row r="333" spans="20:20" x14ac:dyDescent="0.2">
      <c r="T333" s="408"/>
    </row>
    <row r="334" spans="20:20" x14ac:dyDescent="0.2">
      <c r="T334" s="408"/>
    </row>
    <row r="335" spans="20:20" x14ac:dyDescent="0.2">
      <c r="T335" s="408"/>
    </row>
    <row r="336" spans="20:20" x14ac:dyDescent="0.2">
      <c r="T336" s="408"/>
    </row>
    <row r="337" spans="20:20" x14ac:dyDescent="0.2">
      <c r="T337" s="408"/>
    </row>
    <row r="338" spans="20:20" x14ac:dyDescent="0.2">
      <c r="T338" s="408"/>
    </row>
    <row r="339" spans="20:20" x14ac:dyDescent="0.2">
      <c r="T339" s="408"/>
    </row>
    <row r="340" spans="20:20" x14ac:dyDescent="0.2">
      <c r="T340" s="408"/>
    </row>
    <row r="341" spans="20:20" x14ac:dyDescent="0.2">
      <c r="T341" s="408"/>
    </row>
    <row r="342" spans="20:20" x14ac:dyDescent="0.2">
      <c r="T342" s="408"/>
    </row>
    <row r="343" spans="20:20" x14ac:dyDescent="0.2">
      <c r="T343" s="408"/>
    </row>
    <row r="344" spans="20:20" x14ac:dyDescent="0.2">
      <c r="T344" s="408"/>
    </row>
    <row r="345" spans="20:20" x14ac:dyDescent="0.2">
      <c r="T345" s="408"/>
    </row>
    <row r="346" spans="20:20" x14ac:dyDescent="0.2">
      <c r="T346" s="408"/>
    </row>
    <row r="347" spans="20:20" x14ac:dyDescent="0.2">
      <c r="T347" s="408"/>
    </row>
    <row r="348" spans="20:20" x14ac:dyDescent="0.2">
      <c r="T348" s="408"/>
    </row>
    <row r="349" spans="20:20" x14ac:dyDescent="0.2">
      <c r="T349" s="408"/>
    </row>
    <row r="350" spans="20:20" x14ac:dyDescent="0.2">
      <c r="T350" s="408"/>
    </row>
    <row r="351" spans="20:20" x14ac:dyDescent="0.2">
      <c r="T351" s="408"/>
    </row>
    <row r="352" spans="20:20" x14ac:dyDescent="0.2">
      <c r="T352" s="408"/>
    </row>
    <row r="353" spans="20:20" x14ac:dyDescent="0.2">
      <c r="T353" s="408"/>
    </row>
    <row r="354" spans="20:20" x14ac:dyDescent="0.2">
      <c r="T354" s="408"/>
    </row>
    <row r="355" spans="20:20" x14ac:dyDescent="0.2">
      <c r="T355" s="408"/>
    </row>
    <row r="356" spans="20:20" x14ac:dyDescent="0.2">
      <c r="T356" s="408"/>
    </row>
    <row r="357" spans="20:20" x14ac:dyDescent="0.2">
      <c r="T357" s="408"/>
    </row>
    <row r="358" spans="20:20" x14ac:dyDescent="0.2">
      <c r="T358" s="408"/>
    </row>
    <row r="359" spans="20:20" x14ac:dyDescent="0.2">
      <c r="T359" s="408"/>
    </row>
    <row r="360" spans="20:20" x14ac:dyDescent="0.2">
      <c r="T360" s="408"/>
    </row>
    <row r="361" spans="20:20" x14ac:dyDescent="0.2">
      <c r="T361" s="408"/>
    </row>
    <row r="362" spans="20:20" x14ac:dyDescent="0.2">
      <c r="T362" s="408"/>
    </row>
    <row r="363" spans="20:20" x14ac:dyDescent="0.2">
      <c r="T363" s="408"/>
    </row>
    <row r="364" spans="20:20" x14ac:dyDescent="0.2">
      <c r="T364" s="408"/>
    </row>
    <row r="365" spans="20:20" x14ac:dyDescent="0.2">
      <c r="T365" s="408"/>
    </row>
    <row r="366" spans="20:20" x14ac:dyDescent="0.2">
      <c r="T366" s="408"/>
    </row>
    <row r="367" spans="20:20" x14ac:dyDescent="0.2">
      <c r="T367" s="408"/>
    </row>
    <row r="368" spans="20:20" x14ac:dyDescent="0.2">
      <c r="T368" s="408"/>
    </row>
    <row r="369" spans="20:20" x14ac:dyDescent="0.2">
      <c r="T369" s="408"/>
    </row>
    <row r="370" spans="20:20" x14ac:dyDescent="0.2">
      <c r="T370" s="408"/>
    </row>
    <row r="371" spans="20:20" x14ac:dyDescent="0.2">
      <c r="T371" s="408"/>
    </row>
    <row r="372" spans="20:20" x14ac:dyDescent="0.2">
      <c r="T372" s="408"/>
    </row>
    <row r="373" spans="20:20" x14ac:dyDescent="0.2">
      <c r="T373" s="408"/>
    </row>
    <row r="374" spans="20:20" x14ac:dyDescent="0.2">
      <c r="T374" s="408"/>
    </row>
    <row r="375" spans="20:20" x14ac:dyDescent="0.2">
      <c r="T375" s="408"/>
    </row>
    <row r="376" spans="20:20" x14ac:dyDescent="0.2">
      <c r="T376" s="408"/>
    </row>
    <row r="377" spans="20:20" x14ac:dyDescent="0.2">
      <c r="T377" s="408"/>
    </row>
    <row r="378" spans="20:20" x14ac:dyDescent="0.2">
      <c r="T378" s="408"/>
    </row>
    <row r="379" spans="20:20" x14ac:dyDescent="0.2">
      <c r="T379" s="408"/>
    </row>
    <row r="380" spans="20:20" x14ac:dyDescent="0.2">
      <c r="T380" s="408"/>
    </row>
    <row r="381" spans="20:20" x14ac:dyDescent="0.2">
      <c r="T381" s="408"/>
    </row>
    <row r="382" spans="20:20" x14ac:dyDescent="0.2">
      <c r="T382" s="408"/>
    </row>
    <row r="383" spans="20:20" x14ac:dyDescent="0.2">
      <c r="T383" s="408"/>
    </row>
    <row r="384" spans="20:20" x14ac:dyDescent="0.2">
      <c r="T384" s="408"/>
    </row>
    <row r="385" spans="20:20" x14ac:dyDescent="0.2">
      <c r="T385" s="408"/>
    </row>
    <row r="386" spans="20:20" x14ac:dyDescent="0.2">
      <c r="T386" s="408"/>
    </row>
    <row r="387" spans="20:20" x14ac:dyDescent="0.2">
      <c r="T387" s="408"/>
    </row>
    <row r="388" spans="20:20" x14ac:dyDescent="0.2">
      <c r="T388" s="408"/>
    </row>
    <row r="389" spans="20:20" x14ac:dyDescent="0.2">
      <c r="T389" s="408"/>
    </row>
    <row r="390" spans="20:20" x14ac:dyDescent="0.2">
      <c r="T390" s="408"/>
    </row>
    <row r="391" spans="20:20" x14ac:dyDescent="0.2">
      <c r="T391" s="408"/>
    </row>
    <row r="392" spans="20:20" x14ac:dyDescent="0.2">
      <c r="T392" s="408"/>
    </row>
    <row r="393" spans="20:20" x14ac:dyDescent="0.2">
      <c r="T393" s="408"/>
    </row>
    <row r="394" spans="20:20" x14ac:dyDescent="0.2">
      <c r="T394" s="408"/>
    </row>
    <row r="395" spans="20:20" x14ac:dyDescent="0.2">
      <c r="T395" s="408"/>
    </row>
    <row r="396" spans="20:20" x14ac:dyDescent="0.2">
      <c r="T396" s="408"/>
    </row>
    <row r="397" spans="20:20" x14ac:dyDescent="0.2">
      <c r="T397" s="408"/>
    </row>
    <row r="398" spans="20:20" x14ac:dyDescent="0.2">
      <c r="T398" s="408"/>
    </row>
    <row r="399" spans="20:20" x14ac:dyDescent="0.2">
      <c r="T399" s="408"/>
    </row>
    <row r="400" spans="20:20" x14ac:dyDescent="0.2">
      <c r="T400" s="408"/>
    </row>
    <row r="401" spans="20:20" x14ac:dyDescent="0.2">
      <c r="T401" s="408"/>
    </row>
    <row r="402" spans="20:20" x14ac:dyDescent="0.2">
      <c r="T402" s="408"/>
    </row>
    <row r="403" spans="20:20" x14ac:dyDescent="0.2">
      <c r="T403" s="408"/>
    </row>
    <row r="404" spans="20:20" x14ac:dyDescent="0.2">
      <c r="T404" s="408"/>
    </row>
    <row r="405" spans="20:20" x14ac:dyDescent="0.2">
      <c r="T405" s="408"/>
    </row>
    <row r="406" spans="20:20" x14ac:dyDescent="0.2">
      <c r="T406" s="408"/>
    </row>
    <row r="407" spans="20:20" x14ac:dyDescent="0.2">
      <c r="T407" s="408"/>
    </row>
    <row r="408" spans="20:20" x14ac:dyDescent="0.2">
      <c r="T408" s="408"/>
    </row>
    <row r="409" spans="20:20" x14ac:dyDescent="0.2">
      <c r="T409" s="408"/>
    </row>
    <row r="410" spans="20:20" x14ac:dyDescent="0.2">
      <c r="T410" s="408"/>
    </row>
    <row r="411" spans="20:20" x14ac:dyDescent="0.2">
      <c r="T411" s="408"/>
    </row>
    <row r="412" spans="20:20" x14ac:dyDescent="0.2">
      <c r="T412" s="408"/>
    </row>
    <row r="413" spans="20:20" x14ac:dyDescent="0.2">
      <c r="T413" s="408"/>
    </row>
    <row r="414" spans="20:20" x14ac:dyDescent="0.2">
      <c r="T414" s="408"/>
    </row>
    <row r="415" spans="20:20" x14ac:dyDescent="0.2">
      <c r="T415" s="408"/>
    </row>
    <row r="416" spans="20:20" x14ac:dyDescent="0.2">
      <c r="T416" s="408"/>
    </row>
    <row r="417" spans="20:20" x14ac:dyDescent="0.2">
      <c r="T417" s="408"/>
    </row>
    <row r="418" spans="20:20" x14ac:dyDescent="0.2">
      <c r="T418" s="408"/>
    </row>
    <row r="419" spans="20:20" x14ac:dyDescent="0.2">
      <c r="T419" s="408"/>
    </row>
    <row r="420" spans="20:20" x14ac:dyDescent="0.2">
      <c r="T420" s="408"/>
    </row>
    <row r="421" spans="20:20" x14ac:dyDescent="0.2">
      <c r="T421" s="408"/>
    </row>
    <row r="422" spans="20:20" x14ac:dyDescent="0.2">
      <c r="T422" s="408"/>
    </row>
    <row r="423" spans="20:20" x14ac:dyDescent="0.2">
      <c r="T423" s="408"/>
    </row>
    <row r="424" spans="20:20" x14ac:dyDescent="0.2">
      <c r="T424" s="408"/>
    </row>
    <row r="425" spans="20:20" x14ac:dyDescent="0.2">
      <c r="T425" s="408"/>
    </row>
    <row r="426" spans="20:20" x14ac:dyDescent="0.2">
      <c r="T426" s="408"/>
    </row>
    <row r="427" spans="20:20" x14ac:dyDescent="0.2">
      <c r="T427" s="408"/>
    </row>
    <row r="428" spans="20:20" x14ac:dyDescent="0.2">
      <c r="T428" s="408"/>
    </row>
    <row r="429" spans="20:20" x14ac:dyDescent="0.2">
      <c r="T429" s="408"/>
    </row>
    <row r="430" spans="20:20" x14ac:dyDescent="0.2">
      <c r="T430" s="408"/>
    </row>
    <row r="431" spans="20:20" x14ac:dyDescent="0.2">
      <c r="T431" s="408"/>
    </row>
    <row r="432" spans="20:20" x14ac:dyDescent="0.2">
      <c r="T432" s="408"/>
    </row>
    <row r="433" spans="20:20" x14ac:dyDescent="0.2">
      <c r="T433" s="408"/>
    </row>
    <row r="434" spans="20:20" x14ac:dyDescent="0.2">
      <c r="T434" s="408"/>
    </row>
    <row r="435" spans="20:20" x14ac:dyDescent="0.2">
      <c r="T435" s="408"/>
    </row>
    <row r="436" spans="20:20" x14ac:dyDescent="0.2">
      <c r="T436" s="408"/>
    </row>
    <row r="437" spans="20:20" x14ac:dyDescent="0.2">
      <c r="T437" s="408"/>
    </row>
    <row r="438" spans="20:20" x14ac:dyDescent="0.2">
      <c r="T438" s="408"/>
    </row>
    <row r="439" spans="20:20" x14ac:dyDescent="0.2">
      <c r="T439" s="408"/>
    </row>
    <row r="440" spans="20:20" x14ac:dyDescent="0.2">
      <c r="T440" s="408"/>
    </row>
    <row r="441" spans="20:20" x14ac:dyDescent="0.2">
      <c r="T441" s="408"/>
    </row>
    <row r="442" spans="20:20" x14ac:dyDescent="0.2">
      <c r="T442" s="408"/>
    </row>
    <row r="443" spans="20:20" x14ac:dyDescent="0.2">
      <c r="T443" s="408"/>
    </row>
    <row r="444" spans="20:20" x14ac:dyDescent="0.2">
      <c r="T444" s="408"/>
    </row>
    <row r="445" spans="20:20" x14ac:dyDescent="0.2">
      <c r="T445" s="408"/>
    </row>
    <row r="446" spans="20:20" x14ac:dyDescent="0.2">
      <c r="T446" s="408"/>
    </row>
    <row r="447" spans="20:20" x14ac:dyDescent="0.2">
      <c r="T447" s="408"/>
    </row>
    <row r="448" spans="20:20" x14ac:dyDescent="0.2">
      <c r="T448" s="408"/>
    </row>
    <row r="449" spans="20:20" x14ac:dyDescent="0.2">
      <c r="T449" s="408"/>
    </row>
    <row r="450" spans="20:20" x14ac:dyDescent="0.2">
      <c r="T450" s="408"/>
    </row>
    <row r="451" spans="20:20" x14ac:dyDescent="0.2">
      <c r="T451" s="408"/>
    </row>
    <row r="452" spans="20:20" x14ac:dyDescent="0.2">
      <c r="T452" s="408"/>
    </row>
    <row r="453" spans="20:20" x14ac:dyDescent="0.2">
      <c r="T453" s="408"/>
    </row>
    <row r="454" spans="20:20" x14ac:dyDescent="0.2">
      <c r="T454" s="408"/>
    </row>
    <row r="455" spans="20:20" x14ac:dyDescent="0.2">
      <c r="T455" s="408"/>
    </row>
    <row r="456" spans="20:20" x14ac:dyDescent="0.2">
      <c r="T456" s="408"/>
    </row>
    <row r="457" spans="20:20" x14ac:dyDescent="0.2">
      <c r="T457" s="408"/>
    </row>
    <row r="458" spans="20:20" x14ac:dyDescent="0.2">
      <c r="T458" s="408"/>
    </row>
    <row r="459" spans="20:20" x14ac:dyDescent="0.2">
      <c r="T459" s="408"/>
    </row>
    <row r="460" spans="20:20" x14ac:dyDescent="0.2">
      <c r="T460" s="408"/>
    </row>
    <row r="461" spans="20:20" x14ac:dyDescent="0.2">
      <c r="T461" s="408"/>
    </row>
    <row r="462" spans="20:20" x14ac:dyDescent="0.2">
      <c r="T462" s="408"/>
    </row>
    <row r="463" spans="20:20" x14ac:dyDescent="0.2">
      <c r="T463" s="408"/>
    </row>
    <row r="464" spans="20:20" x14ac:dyDescent="0.2">
      <c r="T464" s="408"/>
    </row>
    <row r="465" spans="20:20" x14ac:dyDescent="0.2">
      <c r="T465" s="408"/>
    </row>
    <row r="466" spans="20:20" x14ac:dyDescent="0.2">
      <c r="T466" s="408"/>
    </row>
    <row r="467" spans="20:20" x14ac:dyDescent="0.2">
      <c r="T467" s="408"/>
    </row>
    <row r="468" spans="20:20" x14ac:dyDescent="0.2">
      <c r="T468" s="408"/>
    </row>
    <row r="469" spans="20:20" x14ac:dyDescent="0.2">
      <c r="T469" s="408"/>
    </row>
    <row r="470" spans="20:20" x14ac:dyDescent="0.2">
      <c r="T470" s="408"/>
    </row>
    <row r="471" spans="20:20" x14ac:dyDescent="0.2">
      <c r="T471" s="408"/>
    </row>
    <row r="472" spans="20:20" x14ac:dyDescent="0.2">
      <c r="T472" s="408"/>
    </row>
    <row r="473" spans="20:20" x14ac:dyDescent="0.2">
      <c r="T473" s="408"/>
    </row>
    <row r="474" spans="20:20" x14ac:dyDescent="0.2">
      <c r="T474" s="408"/>
    </row>
    <row r="475" spans="20:20" x14ac:dyDescent="0.2">
      <c r="T475" s="408"/>
    </row>
    <row r="476" spans="20:20" x14ac:dyDescent="0.2">
      <c r="T476" s="408"/>
    </row>
    <row r="477" spans="20:20" x14ac:dyDescent="0.2">
      <c r="T477" s="408"/>
    </row>
    <row r="478" spans="20:20" x14ac:dyDescent="0.2">
      <c r="T478" s="408"/>
    </row>
    <row r="479" spans="20:20" x14ac:dyDescent="0.2">
      <c r="T479" s="408"/>
    </row>
    <row r="480" spans="20:20" x14ac:dyDescent="0.2">
      <c r="T480" s="408"/>
    </row>
    <row r="481" spans="20:20" x14ac:dyDescent="0.2">
      <c r="T481" s="408"/>
    </row>
    <row r="482" spans="20:20" x14ac:dyDescent="0.2">
      <c r="T482" s="408"/>
    </row>
    <row r="483" spans="20:20" x14ac:dyDescent="0.2">
      <c r="T483" s="408"/>
    </row>
    <row r="484" spans="20:20" x14ac:dyDescent="0.2">
      <c r="T484" s="408"/>
    </row>
    <row r="485" spans="20:20" x14ac:dyDescent="0.2">
      <c r="T485" s="408"/>
    </row>
    <row r="486" spans="20:20" x14ac:dyDescent="0.2">
      <c r="T486" s="408"/>
    </row>
    <row r="487" spans="20:20" x14ac:dyDescent="0.2">
      <c r="T487" s="408"/>
    </row>
    <row r="488" spans="20:20" x14ac:dyDescent="0.2">
      <c r="T488" s="408"/>
    </row>
    <row r="489" spans="20:20" x14ac:dyDescent="0.2">
      <c r="T489" s="408"/>
    </row>
    <row r="490" spans="20:20" x14ac:dyDescent="0.2">
      <c r="T490" s="408"/>
    </row>
    <row r="491" spans="20:20" x14ac:dyDescent="0.2">
      <c r="T491" s="408"/>
    </row>
    <row r="492" spans="20:20" x14ac:dyDescent="0.2">
      <c r="T492" s="408"/>
    </row>
    <row r="493" spans="20:20" x14ac:dyDescent="0.2">
      <c r="T493" s="408"/>
    </row>
    <row r="494" spans="20:20" x14ac:dyDescent="0.2">
      <c r="T494" s="408"/>
    </row>
    <row r="495" spans="20:20" x14ac:dyDescent="0.2">
      <c r="T495" s="408"/>
    </row>
    <row r="496" spans="20:20" x14ac:dyDescent="0.2">
      <c r="T496" s="408"/>
    </row>
    <row r="497" spans="20:20" x14ac:dyDescent="0.2">
      <c r="T497" s="408"/>
    </row>
    <row r="498" spans="20:20" x14ac:dyDescent="0.2">
      <c r="T498" s="408"/>
    </row>
    <row r="499" spans="20:20" x14ac:dyDescent="0.2">
      <c r="T499" s="408"/>
    </row>
    <row r="500" spans="20:20" x14ac:dyDescent="0.2">
      <c r="T500" s="408"/>
    </row>
    <row r="501" spans="20:20" x14ac:dyDescent="0.2">
      <c r="T501" s="408"/>
    </row>
    <row r="502" spans="20:20" x14ac:dyDescent="0.2">
      <c r="T502" s="408"/>
    </row>
    <row r="503" spans="20:20" x14ac:dyDescent="0.2">
      <c r="T503" s="408"/>
    </row>
    <row r="504" spans="20:20" x14ac:dyDescent="0.2">
      <c r="T504" s="408"/>
    </row>
    <row r="505" spans="20:20" x14ac:dyDescent="0.2">
      <c r="T505" s="408"/>
    </row>
    <row r="506" spans="20:20" x14ac:dyDescent="0.2">
      <c r="T506" s="408"/>
    </row>
    <row r="507" spans="20:20" x14ac:dyDescent="0.2">
      <c r="T507" s="408"/>
    </row>
    <row r="508" spans="20:20" x14ac:dyDescent="0.2">
      <c r="T508" s="408"/>
    </row>
    <row r="509" spans="20:20" x14ac:dyDescent="0.2">
      <c r="T509" s="408"/>
    </row>
    <row r="510" spans="20:20" x14ac:dyDescent="0.2">
      <c r="T510" s="408"/>
    </row>
    <row r="511" spans="20:20" x14ac:dyDescent="0.2">
      <c r="T511" s="408"/>
    </row>
    <row r="512" spans="20:20" x14ac:dyDescent="0.2">
      <c r="T512" s="408"/>
    </row>
    <row r="513" spans="20:20" x14ac:dyDescent="0.2">
      <c r="T513" s="408"/>
    </row>
    <row r="514" spans="20:20" x14ac:dyDescent="0.2">
      <c r="T514" s="408"/>
    </row>
    <row r="515" spans="20:20" x14ac:dyDescent="0.2">
      <c r="T515" s="408"/>
    </row>
    <row r="516" spans="20:20" x14ac:dyDescent="0.2">
      <c r="T516" s="408"/>
    </row>
    <row r="517" spans="20:20" x14ac:dyDescent="0.2">
      <c r="T517" s="408"/>
    </row>
    <row r="518" spans="20:20" x14ac:dyDescent="0.2">
      <c r="T518" s="408"/>
    </row>
    <row r="519" spans="20:20" x14ac:dyDescent="0.2">
      <c r="T519" s="408"/>
    </row>
    <row r="520" spans="20:20" x14ac:dyDescent="0.2">
      <c r="T520" s="408"/>
    </row>
    <row r="521" spans="20:20" x14ac:dyDescent="0.2">
      <c r="T521" s="408"/>
    </row>
    <row r="522" spans="20:20" x14ac:dyDescent="0.2">
      <c r="T522" s="408"/>
    </row>
    <row r="523" spans="20:20" x14ac:dyDescent="0.2">
      <c r="T523" s="408"/>
    </row>
    <row r="524" spans="20:20" x14ac:dyDescent="0.2">
      <c r="T524" s="408"/>
    </row>
    <row r="525" spans="20:20" x14ac:dyDescent="0.2">
      <c r="T525" s="408"/>
    </row>
    <row r="526" spans="20:20" x14ac:dyDescent="0.2">
      <c r="T526" s="408"/>
    </row>
    <row r="527" spans="20:20" x14ac:dyDescent="0.2">
      <c r="T527" s="408"/>
    </row>
    <row r="528" spans="20:20" x14ac:dyDescent="0.2">
      <c r="T528" s="408"/>
    </row>
    <row r="529" spans="20:20" x14ac:dyDescent="0.2">
      <c r="T529" s="408"/>
    </row>
    <row r="530" spans="20:20" x14ac:dyDescent="0.2">
      <c r="T530" s="408"/>
    </row>
    <row r="531" spans="20:20" x14ac:dyDescent="0.2">
      <c r="T531" s="408"/>
    </row>
    <row r="532" spans="20:20" x14ac:dyDescent="0.2">
      <c r="T532" s="408"/>
    </row>
    <row r="533" spans="20:20" x14ac:dyDescent="0.2">
      <c r="T533" s="408"/>
    </row>
    <row r="534" spans="20:20" x14ac:dyDescent="0.2">
      <c r="T534" s="408"/>
    </row>
    <row r="535" spans="20:20" x14ac:dyDescent="0.2">
      <c r="T535" s="408"/>
    </row>
    <row r="536" spans="20:20" x14ac:dyDescent="0.2">
      <c r="T536" s="408"/>
    </row>
    <row r="537" spans="20:20" x14ac:dyDescent="0.2">
      <c r="T537" s="408"/>
    </row>
    <row r="538" spans="20:20" x14ac:dyDescent="0.2">
      <c r="T538" s="408"/>
    </row>
    <row r="539" spans="20:20" x14ac:dyDescent="0.2">
      <c r="T539" s="408"/>
    </row>
    <row r="540" spans="20:20" x14ac:dyDescent="0.2">
      <c r="T540" s="408"/>
    </row>
    <row r="541" spans="20:20" x14ac:dyDescent="0.2">
      <c r="T541" s="408"/>
    </row>
    <row r="542" spans="20:20" x14ac:dyDescent="0.2">
      <c r="T542" s="408"/>
    </row>
    <row r="543" spans="20:20" x14ac:dyDescent="0.2">
      <c r="T543" s="408"/>
    </row>
    <row r="544" spans="20:20" x14ac:dyDescent="0.2">
      <c r="T544" s="408"/>
    </row>
    <row r="545" spans="20:20" x14ac:dyDescent="0.2">
      <c r="T545" s="408"/>
    </row>
    <row r="546" spans="20:20" x14ac:dyDescent="0.2">
      <c r="T546" s="408"/>
    </row>
    <row r="547" spans="20:20" x14ac:dyDescent="0.2">
      <c r="T547" s="408"/>
    </row>
    <row r="548" spans="20:20" x14ac:dyDescent="0.2">
      <c r="T548" s="408"/>
    </row>
    <row r="549" spans="20:20" x14ac:dyDescent="0.2">
      <c r="T549" s="408"/>
    </row>
    <row r="550" spans="20:20" x14ac:dyDescent="0.2">
      <c r="T550" s="408"/>
    </row>
    <row r="551" spans="20:20" x14ac:dyDescent="0.2">
      <c r="T551" s="408"/>
    </row>
    <row r="552" spans="20:20" x14ac:dyDescent="0.2">
      <c r="T552" s="408"/>
    </row>
    <row r="553" spans="20:20" x14ac:dyDescent="0.2">
      <c r="T553" s="408"/>
    </row>
    <row r="554" spans="20:20" x14ac:dyDescent="0.2">
      <c r="T554" s="408"/>
    </row>
    <row r="555" spans="20:20" x14ac:dyDescent="0.2">
      <c r="T555" s="408"/>
    </row>
    <row r="556" spans="20:20" x14ac:dyDescent="0.2">
      <c r="T556" s="408"/>
    </row>
    <row r="557" spans="20:20" x14ac:dyDescent="0.2">
      <c r="T557" s="408"/>
    </row>
    <row r="558" spans="20:20" x14ac:dyDescent="0.2">
      <c r="T558" s="408"/>
    </row>
    <row r="559" spans="20:20" x14ac:dyDescent="0.2">
      <c r="T559" s="408"/>
    </row>
    <row r="560" spans="20:20" x14ac:dyDescent="0.2">
      <c r="T560" s="408"/>
    </row>
    <row r="561" spans="20:20" x14ac:dyDescent="0.2">
      <c r="T561" s="408"/>
    </row>
    <row r="562" spans="20:20" x14ac:dyDescent="0.2">
      <c r="T562" s="408"/>
    </row>
    <row r="563" spans="20:20" x14ac:dyDescent="0.2">
      <c r="T563" s="408"/>
    </row>
    <row r="564" spans="20:20" x14ac:dyDescent="0.2">
      <c r="T564" s="408"/>
    </row>
    <row r="565" spans="20:20" x14ac:dyDescent="0.2">
      <c r="T565" s="408"/>
    </row>
    <row r="566" spans="20:20" x14ac:dyDescent="0.2">
      <c r="T566" s="408"/>
    </row>
    <row r="567" spans="20:20" x14ac:dyDescent="0.2">
      <c r="T567" s="408"/>
    </row>
    <row r="568" spans="20:20" x14ac:dyDescent="0.2">
      <c r="T568" s="408"/>
    </row>
    <row r="569" spans="20:20" x14ac:dyDescent="0.2">
      <c r="T569" s="408"/>
    </row>
    <row r="570" spans="20:20" x14ac:dyDescent="0.2">
      <c r="T570" s="408"/>
    </row>
    <row r="571" spans="20:20" x14ac:dyDescent="0.2">
      <c r="T571" s="408"/>
    </row>
    <row r="572" spans="20:20" x14ac:dyDescent="0.2">
      <c r="T572" s="408"/>
    </row>
    <row r="573" spans="20:20" x14ac:dyDescent="0.2">
      <c r="T573" s="408"/>
    </row>
    <row r="574" spans="20:20" x14ac:dyDescent="0.2">
      <c r="T574" s="408"/>
    </row>
    <row r="575" spans="20:20" x14ac:dyDescent="0.2">
      <c r="T575" s="408"/>
    </row>
    <row r="576" spans="20:20" x14ac:dyDescent="0.2">
      <c r="T576" s="408"/>
    </row>
    <row r="577" spans="20:20" x14ac:dyDescent="0.2">
      <c r="T577" s="408"/>
    </row>
    <row r="578" spans="20:20" x14ac:dyDescent="0.2">
      <c r="T578" s="408"/>
    </row>
    <row r="579" spans="20:20" x14ac:dyDescent="0.2">
      <c r="T579" s="408"/>
    </row>
    <row r="580" spans="20:20" x14ac:dyDescent="0.2">
      <c r="T580" s="408"/>
    </row>
    <row r="581" spans="20:20" x14ac:dyDescent="0.2">
      <c r="T581" s="408"/>
    </row>
    <row r="582" spans="20:20" x14ac:dyDescent="0.2">
      <c r="T582" s="408"/>
    </row>
    <row r="583" spans="20:20" x14ac:dyDescent="0.2">
      <c r="T583" s="408"/>
    </row>
    <row r="584" spans="20:20" x14ac:dyDescent="0.2">
      <c r="T584" s="408"/>
    </row>
    <row r="585" spans="20:20" x14ac:dyDescent="0.2">
      <c r="T585" s="408"/>
    </row>
    <row r="586" spans="20:20" x14ac:dyDescent="0.2">
      <c r="T586" s="408"/>
    </row>
    <row r="587" spans="20:20" x14ac:dyDescent="0.2">
      <c r="T587" s="408"/>
    </row>
    <row r="588" spans="20:20" x14ac:dyDescent="0.2">
      <c r="T588" s="408"/>
    </row>
    <row r="589" spans="20:20" x14ac:dyDescent="0.2">
      <c r="T589" s="408"/>
    </row>
    <row r="590" spans="20:20" x14ac:dyDescent="0.2">
      <c r="T590" s="408"/>
    </row>
    <row r="591" spans="20:20" x14ac:dyDescent="0.2">
      <c r="T591" s="408"/>
    </row>
    <row r="592" spans="20:20" x14ac:dyDescent="0.2">
      <c r="T592" s="408"/>
    </row>
    <row r="593" spans="20:20" x14ac:dyDescent="0.2">
      <c r="T593" s="408"/>
    </row>
    <row r="594" spans="20:20" x14ac:dyDescent="0.2">
      <c r="T594" s="408"/>
    </row>
    <row r="595" spans="20:20" x14ac:dyDescent="0.2">
      <c r="T595" s="408"/>
    </row>
    <row r="596" spans="20:20" x14ac:dyDescent="0.2">
      <c r="T596" s="408"/>
    </row>
    <row r="597" spans="20:20" x14ac:dyDescent="0.2">
      <c r="T597" s="408"/>
    </row>
    <row r="598" spans="20:20" x14ac:dyDescent="0.2">
      <c r="T598" s="408"/>
    </row>
    <row r="599" spans="20:20" x14ac:dyDescent="0.2">
      <c r="T599" s="408"/>
    </row>
    <row r="600" spans="20:20" x14ac:dyDescent="0.2">
      <c r="T600" s="408"/>
    </row>
    <row r="601" spans="20:20" x14ac:dyDescent="0.2">
      <c r="T601" s="408"/>
    </row>
    <row r="602" spans="20:20" x14ac:dyDescent="0.2">
      <c r="T602" s="408"/>
    </row>
    <row r="603" spans="20:20" x14ac:dyDescent="0.2">
      <c r="T603" s="408"/>
    </row>
    <row r="604" spans="20:20" x14ac:dyDescent="0.2">
      <c r="T604" s="408"/>
    </row>
    <row r="605" spans="20:20" x14ac:dyDescent="0.2">
      <c r="T605" s="408"/>
    </row>
    <row r="606" spans="20:20" x14ac:dyDescent="0.2">
      <c r="T606" s="408"/>
    </row>
    <row r="607" spans="20:20" x14ac:dyDescent="0.2">
      <c r="T607" s="408"/>
    </row>
    <row r="608" spans="20:20" x14ac:dyDescent="0.2">
      <c r="T608" s="408"/>
    </row>
    <row r="609" spans="20:20" x14ac:dyDescent="0.2">
      <c r="T609" s="408"/>
    </row>
    <row r="610" spans="20:20" x14ac:dyDescent="0.2">
      <c r="T610" s="408"/>
    </row>
    <row r="611" spans="20:20" x14ac:dyDescent="0.2">
      <c r="T611" s="408"/>
    </row>
    <row r="612" spans="20:20" x14ac:dyDescent="0.2">
      <c r="T612" s="408"/>
    </row>
    <row r="613" spans="20:20" x14ac:dyDescent="0.2">
      <c r="T613" s="408"/>
    </row>
    <row r="614" spans="20:20" x14ac:dyDescent="0.2">
      <c r="T614" s="408"/>
    </row>
    <row r="615" spans="20:20" x14ac:dyDescent="0.2">
      <c r="T615" s="408"/>
    </row>
    <row r="616" spans="20:20" x14ac:dyDescent="0.2">
      <c r="T616" s="408"/>
    </row>
    <row r="617" spans="20:20" x14ac:dyDescent="0.2">
      <c r="T617" s="408"/>
    </row>
    <row r="618" spans="20:20" x14ac:dyDescent="0.2">
      <c r="T618" s="408"/>
    </row>
    <row r="619" spans="20:20" x14ac:dyDescent="0.2">
      <c r="T619" s="408"/>
    </row>
    <row r="620" spans="20:20" x14ac:dyDescent="0.2">
      <c r="T620" s="408"/>
    </row>
    <row r="621" spans="20:20" x14ac:dyDescent="0.2">
      <c r="T621" s="408"/>
    </row>
    <row r="622" spans="20:20" x14ac:dyDescent="0.2">
      <c r="T622" s="408"/>
    </row>
    <row r="623" spans="20:20" x14ac:dyDescent="0.2">
      <c r="T623" s="408"/>
    </row>
    <row r="624" spans="20:20" x14ac:dyDescent="0.2">
      <c r="T624" s="408"/>
    </row>
    <row r="625" spans="20:20" x14ac:dyDescent="0.2">
      <c r="T625" s="408"/>
    </row>
    <row r="626" spans="20:20" x14ac:dyDescent="0.2">
      <c r="T626" s="408"/>
    </row>
    <row r="627" spans="20:20" x14ac:dyDescent="0.2">
      <c r="T627" s="408"/>
    </row>
    <row r="628" spans="20:20" x14ac:dyDescent="0.2">
      <c r="T628" s="408"/>
    </row>
    <row r="629" spans="20:20" x14ac:dyDescent="0.2">
      <c r="T629" s="408"/>
    </row>
    <row r="630" spans="20:20" x14ac:dyDescent="0.2">
      <c r="T630" s="408"/>
    </row>
    <row r="631" spans="20:20" x14ac:dyDescent="0.2">
      <c r="T631" s="408"/>
    </row>
    <row r="632" spans="20:20" x14ac:dyDescent="0.2">
      <c r="T632" s="408"/>
    </row>
    <row r="633" spans="20:20" x14ac:dyDescent="0.2">
      <c r="T633" s="408"/>
    </row>
    <row r="634" spans="20:20" x14ac:dyDescent="0.2">
      <c r="T634" s="408"/>
    </row>
    <row r="635" spans="20:20" x14ac:dyDescent="0.2">
      <c r="T635" s="408"/>
    </row>
    <row r="636" spans="20:20" x14ac:dyDescent="0.2">
      <c r="T636" s="408"/>
    </row>
    <row r="637" spans="20:20" x14ac:dyDescent="0.2">
      <c r="T637" s="408"/>
    </row>
    <row r="638" spans="20:20" x14ac:dyDescent="0.2">
      <c r="T638" s="408"/>
    </row>
    <row r="639" spans="20:20" x14ac:dyDescent="0.2">
      <c r="T639" s="408"/>
    </row>
    <row r="640" spans="20:20" x14ac:dyDescent="0.2">
      <c r="T640" s="408"/>
    </row>
    <row r="641" spans="20:20" x14ac:dyDescent="0.2">
      <c r="T641" s="408"/>
    </row>
    <row r="642" spans="20:20" x14ac:dyDescent="0.2">
      <c r="T642" s="408"/>
    </row>
    <row r="643" spans="20:20" x14ac:dyDescent="0.2">
      <c r="T643" s="408"/>
    </row>
    <row r="644" spans="20:20" x14ac:dyDescent="0.2">
      <c r="T644" s="408"/>
    </row>
    <row r="645" spans="20:20" x14ac:dyDescent="0.2">
      <c r="T645" s="408"/>
    </row>
    <row r="646" spans="20:20" x14ac:dyDescent="0.2">
      <c r="T646" s="408"/>
    </row>
    <row r="647" spans="20:20" x14ac:dyDescent="0.2">
      <c r="T647" s="408"/>
    </row>
    <row r="648" spans="20:20" x14ac:dyDescent="0.2">
      <c r="T648" s="408"/>
    </row>
    <row r="649" spans="20:20" x14ac:dyDescent="0.2">
      <c r="T649" s="408"/>
    </row>
    <row r="650" spans="20:20" x14ac:dyDescent="0.2">
      <c r="T650" s="408"/>
    </row>
    <row r="651" spans="20:20" x14ac:dyDescent="0.2">
      <c r="T651" s="408"/>
    </row>
    <row r="652" spans="20:20" x14ac:dyDescent="0.2">
      <c r="T652" s="408"/>
    </row>
    <row r="653" spans="20:20" x14ac:dyDescent="0.2">
      <c r="T653" s="408"/>
    </row>
    <row r="654" spans="20:20" x14ac:dyDescent="0.2">
      <c r="T654" s="408"/>
    </row>
    <row r="655" spans="20:20" x14ac:dyDescent="0.2">
      <c r="T655" s="408"/>
    </row>
    <row r="656" spans="20:20" x14ac:dyDescent="0.2">
      <c r="T656" s="408"/>
    </row>
    <row r="657" spans="20:20" x14ac:dyDescent="0.2">
      <c r="T657" s="408"/>
    </row>
    <row r="658" spans="20:20" x14ac:dyDescent="0.2">
      <c r="T658" s="408"/>
    </row>
    <row r="659" spans="20:20" x14ac:dyDescent="0.2">
      <c r="T659" s="408"/>
    </row>
    <row r="660" spans="20:20" x14ac:dyDescent="0.2">
      <c r="T660" s="408"/>
    </row>
    <row r="661" spans="20:20" x14ac:dyDescent="0.2">
      <c r="T661" s="408"/>
    </row>
    <row r="662" spans="20:20" x14ac:dyDescent="0.2">
      <c r="T662" s="408"/>
    </row>
    <row r="663" spans="20:20" x14ac:dyDescent="0.2">
      <c r="T663" s="408"/>
    </row>
    <row r="664" spans="20:20" x14ac:dyDescent="0.2">
      <c r="T664" s="408"/>
    </row>
    <row r="665" spans="20:20" x14ac:dyDescent="0.2">
      <c r="T665" s="408"/>
    </row>
    <row r="666" spans="20:20" x14ac:dyDescent="0.2">
      <c r="T666" s="408"/>
    </row>
    <row r="667" spans="20:20" x14ac:dyDescent="0.2">
      <c r="T667" s="408"/>
    </row>
    <row r="668" spans="20:20" x14ac:dyDescent="0.2">
      <c r="T668" s="408"/>
    </row>
    <row r="669" spans="20:20" x14ac:dyDescent="0.2">
      <c r="T669" s="408"/>
    </row>
    <row r="670" spans="20:20" x14ac:dyDescent="0.2">
      <c r="T670" s="408"/>
    </row>
    <row r="671" spans="20:20" x14ac:dyDescent="0.2">
      <c r="T671" s="408"/>
    </row>
    <row r="672" spans="20:20" x14ac:dyDescent="0.2">
      <c r="T672" s="408"/>
    </row>
    <row r="673" spans="20:20" x14ac:dyDescent="0.2">
      <c r="T673" s="408"/>
    </row>
    <row r="674" spans="20:20" x14ac:dyDescent="0.2">
      <c r="T674" s="408"/>
    </row>
    <row r="675" spans="20:20" x14ac:dyDescent="0.2">
      <c r="T675" s="408"/>
    </row>
    <row r="676" spans="20:20" x14ac:dyDescent="0.2">
      <c r="T676" s="408"/>
    </row>
    <row r="677" spans="20:20" x14ac:dyDescent="0.2">
      <c r="T677" s="408"/>
    </row>
    <row r="678" spans="20:20" x14ac:dyDescent="0.2">
      <c r="T678" s="408"/>
    </row>
    <row r="679" spans="20:20" x14ac:dyDescent="0.2">
      <c r="T679" s="408"/>
    </row>
    <row r="680" spans="20:20" x14ac:dyDescent="0.2">
      <c r="T680" s="408"/>
    </row>
    <row r="681" spans="20:20" x14ac:dyDescent="0.2">
      <c r="T681" s="408"/>
    </row>
    <row r="682" spans="20:20" x14ac:dyDescent="0.2">
      <c r="T682" s="408"/>
    </row>
    <row r="683" spans="20:20" x14ac:dyDescent="0.2">
      <c r="T683" s="408"/>
    </row>
    <row r="684" spans="20:20" x14ac:dyDescent="0.2">
      <c r="T684" s="408"/>
    </row>
    <row r="685" spans="20:20" x14ac:dyDescent="0.2">
      <c r="T685" s="408"/>
    </row>
    <row r="686" spans="20:20" x14ac:dyDescent="0.2">
      <c r="T686" s="408"/>
    </row>
    <row r="687" spans="20:20" x14ac:dyDescent="0.2">
      <c r="T687" s="408"/>
    </row>
    <row r="688" spans="20:20" x14ac:dyDescent="0.2">
      <c r="T688" s="408"/>
    </row>
    <row r="689" spans="20:20" x14ac:dyDescent="0.2">
      <c r="T689" s="408"/>
    </row>
    <row r="690" spans="20:20" x14ac:dyDescent="0.2">
      <c r="T690" s="408"/>
    </row>
    <row r="691" spans="20:20" x14ac:dyDescent="0.2">
      <c r="T691" s="408"/>
    </row>
    <row r="692" spans="20:20" x14ac:dyDescent="0.2">
      <c r="T692" s="408"/>
    </row>
    <row r="693" spans="20:20" x14ac:dyDescent="0.2">
      <c r="T693" s="408"/>
    </row>
    <row r="694" spans="20:20" x14ac:dyDescent="0.2">
      <c r="T694" s="408"/>
    </row>
    <row r="695" spans="20:20" x14ac:dyDescent="0.2">
      <c r="T695" s="408"/>
    </row>
    <row r="696" spans="20:20" x14ac:dyDescent="0.2">
      <c r="T696" s="408"/>
    </row>
    <row r="697" spans="20:20" x14ac:dyDescent="0.2">
      <c r="T697" s="408"/>
    </row>
    <row r="698" spans="20:20" x14ac:dyDescent="0.2">
      <c r="T698" s="408"/>
    </row>
    <row r="699" spans="20:20" x14ac:dyDescent="0.2">
      <c r="T699" s="408"/>
    </row>
    <row r="700" spans="20:20" x14ac:dyDescent="0.2">
      <c r="T700" s="408"/>
    </row>
    <row r="701" spans="20:20" x14ac:dyDescent="0.2">
      <c r="T701" s="408"/>
    </row>
    <row r="702" spans="20:20" x14ac:dyDescent="0.2">
      <c r="T702" s="408"/>
    </row>
    <row r="703" spans="20:20" x14ac:dyDescent="0.2">
      <c r="T703" s="408"/>
    </row>
    <row r="704" spans="20:20" x14ac:dyDescent="0.2">
      <c r="T704" s="408"/>
    </row>
    <row r="705" spans="20:20" x14ac:dyDescent="0.2">
      <c r="T705" s="408"/>
    </row>
    <row r="706" spans="20:20" x14ac:dyDescent="0.2">
      <c r="T706" s="408"/>
    </row>
    <row r="707" spans="20:20" x14ac:dyDescent="0.2">
      <c r="T707" s="408"/>
    </row>
    <row r="708" spans="20:20" x14ac:dyDescent="0.2">
      <c r="T708" s="408"/>
    </row>
    <row r="709" spans="20:20" x14ac:dyDescent="0.2">
      <c r="T709" s="408"/>
    </row>
    <row r="710" spans="20:20" x14ac:dyDescent="0.2">
      <c r="T710" s="408"/>
    </row>
    <row r="711" spans="20:20" x14ac:dyDescent="0.2">
      <c r="T711" s="408"/>
    </row>
    <row r="712" spans="20:20" x14ac:dyDescent="0.2">
      <c r="T712" s="408"/>
    </row>
    <row r="713" spans="20:20" x14ac:dyDescent="0.2">
      <c r="T713" s="408"/>
    </row>
    <row r="714" spans="20:20" x14ac:dyDescent="0.2">
      <c r="T714" s="408"/>
    </row>
    <row r="715" spans="20:20" x14ac:dyDescent="0.2">
      <c r="T715" s="408"/>
    </row>
    <row r="716" spans="20:20" x14ac:dyDescent="0.2">
      <c r="T716" s="408"/>
    </row>
    <row r="717" spans="20:20" x14ac:dyDescent="0.2">
      <c r="T717" s="408"/>
    </row>
    <row r="718" spans="20:20" x14ac:dyDescent="0.2">
      <c r="T718" s="408"/>
    </row>
    <row r="719" spans="20:20" x14ac:dyDescent="0.2">
      <c r="T719" s="408"/>
    </row>
    <row r="720" spans="20:20" x14ac:dyDescent="0.2">
      <c r="T720" s="408"/>
    </row>
    <row r="721" spans="20:20" x14ac:dyDescent="0.2">
      <c r="T721" s="408"/>
    </row>
    <row r="722" spans="20:20" x14ac:dyDescent="0.2">
      <c r="T722" s="408"/>
    </row>
    <row r="723" spans="20:20" x14ac:dyDescent="0.2">
      <c r="T723" s="408"/>
    </row>
    <row r="724" spans="20:20" x14ac:dyDescent="0.2">
      <c r="T724" s="408"/>
    </row>
    <row r="725" spans="20:20" x14ac:dyDescent="0.2">
      <c r="T725" s="408"/>
    </row>
    <row r="726" spans="20:20" x14ac:dyDescent="0.2">
      <c r="T726" s="408"/>
    </row>
    <row r="727" spans="20:20" x14ac:dyDescent="0.2">
      <c r="T727" s="408"/>
    </row>
    <row r="728" spans="20:20" x14ac:dyDescent="0.2">
      <c r="T728" s="408"/>
    </row>
    <row r="729" spans="20:20" x14ac:dyDescent="0.2">
      <c r="T729" s="408"/>
    </row>
    <row r="730" spans="20:20" x14ac:dyDescent="0.2">
      <c r="T730" s="408"/>
    </row>
    <row r="731" spans="20:20" x14ac:dyDescent="0.2">
      <c r="T731" s="408"/>
    </row>
    <row r="732" spans="20:20" x14ac:dyDescent="0.2">
      <c r="T732" s="408"/>
    </row>
    <row r="733" spans="20:20" x14ac:dyDescent="0.2">
      <c r="T733" s="408"/>
    </row>
    <row r="734" spans="20:20" x14ac:dyDescent="0.2">
      <c r="T734" s="408"/>
    </row>
    <row r="735" spans="20:20" x14ac:dyDescent="0.2">
      <c r="T735" s="408"/>
    </row>
    <row r="736" spans="20:20" x14ac:dyDescent="0.2">
      <c r="T736" s="408"/>
    </row>
    <row r="737" spans="20:20" x14ac:dyDescent="0.2">
      <c r="T737" s="408"/>
    </row>
    <row r="738" spans="20:20" x14ac:dyDescent="0.2">
      <c r="T738" s="408"/>
    </row>
    <row r="739" spans="20:20" x14ac:dyDescent="0.2">
      <c r="T739" s="408"/>
    </row>
    <row r="740" spans="20:20" x14ac:dyDescent="0.2">
      <c r="T740" s="408"/>
    </row>
    <row r="741" spans="20:20" x14ac:dyDescent="0.2">
      <c r="T741" s="408"/>
    </row>
    <row r="742" spans="20:20" x14ac:dyDescent="0.2">
      <c r="T742" s="408"/>
    </row>
    <row r="743" spans="20:20" x14ac:dyDescent="0.2">
      <c r="T743" s="408"/>
    </row>
    <row r="744" spans="20:20" x14ac:dyDescent="0.2">
      <c r="T744" s="408"/>
    </row>
    <row r="745" spans="20:20" x14ac:dyDescent="0.2">
      <c r="T745" s="408"/>
    </row>
    <row r="746" spans="20:20" x14ac:dyDescent="0.2">
      <c r="T746" s="408"/>
    </row>
    <row r="747" spans="20:20" x14ac:dyDescent="0.2">
      <c r="T747" s="408"/>
    </row>
    <row r="748" spans="20:20" x14ac:dyDescent="0.2">
      <c r="T748" s="408"/>
    </row>
    <row r="749" spans="20:20" x14ac:dyDescent="0.2">
      <c r="T749" s="408"/>
    </row>
    <row r="750" spans="20:20" x14ac:dyDescent="0.2">
      <c r="T750" s="408"/>
    </row>
    <row r="751" spans="20:20" x14ac:dyDescent="0.2">
      <c r="T751" s="408"/>
    </row>
    <row r="752" spans="20:20" x14ac:dyDescent="0.2">
      <c r="T752" s="408"/>
    </row>
    <row r="753" spans="20:20" x14ac:dyDescent="0.2">
      <c r="T753" s="408"/>
    </row>
    <row r="754" spans="20:20" x14ac:dyDescent="0.2">
      <c r="T754" s="408"/>
    </row>
    <row r="755" spans="20:20" x14ac:dyDescent="0.2">
      <c r="T755" s="408"/>
    </row>
    <row r="756" spans="20:20" x14ac:dyDescent="0.2">
      <c r="T756" s="408"/>
    </row>
    <row r="757" spans="20:20" x14ac:dyDescent="0.2">
      <c r="T757" s="408"/>
    </row>
    <row r="758" spans="20:20" x14ac:dyDescent="0.2">
      <c r="T758" s="408"/>
    </row>
    <row r="759" spans="20:20" x14ac:dyDescent="0.2">
      <c r="T759" s="408"/>
    </row>
    <row r="760" spans="20:20" x14ac:dyDescent="0.2">
      <c r="T760" s="408"/>
    </row>
    <row r="761" spans="20:20" x14ac:dyDescent="0.2">
      <c r="T761" s="408"/>
    </row>
    <row r="762" spans="20:20" x14ac:dyDescent="0.2">
      <c r="T762" s="408"/>
    </row>
    <row r="763" spans="20:20" x14ac:dyDescent="0.2">
      <c r="T763" s="408"/>
    </row>
    <row r="764" spans="20:20" x14ac:dyDescent="0.2">
      <c r="T764" s="408"/>
    </row>
    <row r="765" spans="20:20" x14ac:dyDescent="0.2">
      <c r="T765" s="408"/>
    </row>
    <row r="766" spans="20:20" x14ac:dyDescent="0.2">
      <c r="T766" s="408"/>
    </row>
    <row r="767" spans="20:20" x14ac:dyDescent="0.2">
      <c r="T767" s="408"/>
    </row>
    <row r="768" spans="20:20" x14ac:dyDescent="0.2">
      <c r="T768" s="408"/>
    </row>
    <row r="769" spans="20:20" x14ac:dyDescent="0.2">
      <c r="T769" s="408"/>
    </row>
    <row r="770" spans="20:20" x14ac:dyDescent="0.2">
      <c r="T770" s="408"/>
    </row>
    <row r="771" spans="20:20" x14ac:dyDescent="0.2">
      <c r="T771" s="408"/>
    </row>
    <row r="772" spans="20:20" x14ac:dyDescent="0.2">
      <c r="T772" s="408"/>
    </row>
    <row r="773" spans="20:20" x14ac:dyDescent="0.2">
      <c r="T773" s="408"/>
    </row>
    <row r="774" spans="20:20" x14ac:dyDescent="0.2">
      <c r="T774" s="408"/>
    </row>
    <row r="775" spans="20:20" x14ac:dyDescent="0.2">
      <c r="T775" s="408"/>
    </row>
    <row r="776" spans="20:20" x14ac:dyDescent="0.2">
      <c r="T776" s="408"/>
    </row>
    <row r="777" spans="20:20" x14ac:dyDescent="0.2">
      <c r="T777" s="408"/>
    </row>
    <row r="778" spans="20:20" x14ac:dyDescent="0.2">
      <c r="T778" s="408"/>
    </row>
    <row r="779" spans="20:20" x14ac:dyDescent="0.2">
      <c r="T779" s="408"/>
    </row>
    <row r="780" spans="20:20" x14ac:dyDescent="0.2">
      <c r="T780" s="408"/>
    </row>
    <row r="781" spans="20:20" x14ac:dyDescent="0.2">
      <c r="T781" s="408"/>
    </row>
    <row r="782" spans="20:20" x14ac:dyDescent="0.2">
      <c r="T782" s="408"/>
    </row>
    <row r="783" spans="20:20" x14ac:dyDescent="0.2">
      <c r="T783" s="408"/>
    </row>
    <row r="784" spans="20:20" x14ac:dyDescent="0.2">
      <c r="T784" s="408"/>
    </row>
    <row r="785" spans="20:20" x14ac:dyDescent="0.2">
      <c r="T785" s="408"/>
    </row>
    <row r="786" spans="20:20" x14ac:dyDescent="0.2">
      <c r="T786" s="408"/>
    </row>
    <row r="787" spans="20:20" x14ac:dyDescent="0.2">
      <c r="T787" s="408"/>
    </row>
    <row r="788" spans="20:20" x14ac:dyDescent="0.2">
      <c r="T788" s="408"/>
    </row>
    <row r="789" spans="20:20" x14ac:dyDescent="0.2">
      <c r="T789" s="408"/>
    </row>
    <row r="790" spans="20:20" x14ac:dyDescent="0.2">
      <c r="T790" s="408"/>
    </row>
    <row r="791" spans="20:20" x14ac:dyDescent="0.2">
      <c r="T791" s="408"/>
    </row>
    <row r="792" spans="20:20" x14ac:dyDescent="0.2">
      <c r="T792" s="408"/>
    </row>
    <row r="793" spans="20:20" x14ac:dyDescent="0.2">
      <c r="T793" s="408"/>
    </row>
    <row r="794" spans="20:20" x14ac:dyDescent="0.2">
      <c r="T794" s="408"/>
    </row>
    <row r="795" spans="20:20" x14ac:dyDescent="0.2">
      <c r="T795" s="408"/>
    </row>
    <row r="796" spans="20:20" x14ac:dyDescent="0.2">
      <c r="T796" s="408"/>
    </row>
    <row r="797" spans="20:20" x14ac:dyDescent="0.2">
      <c r="T797" s="408"/>
    </row>
    <row r="798" spans="20:20" x14ac:dyDescent="0.2">
      <c r="T798" s="408"/>
    </row>
    <row r="799" spans="20:20" x14ac:dyDescent="0.2">
      <c r="T799" s="408"/>
    </row>
    <row r="800" spans="20:20" x14ac:dyDescent="0.2">
      <c r="T800" s="408"/>
    </row>
    <row r="801" spans="20:20" x14ac:dyDescent="0.2">
      <c r="T801" s="408"/>
    </row>
    <row r="802" spans="20:20" x14ac:dyDescent="0.2">
      <c r="T802" s="408"/>
    </row>
    <row r="803" spans="20:20" x14ac:dyDescent="0.2">
      <c r="T803" s="408"/>
    </row>
    <row r="804" spans="20:20" x14ac:dyDescent="0.2">
      <c r="T804" s="408"/>
    </row>
    <row r="805" spans="20:20" x14ac:dyDescent="0.2">
      <c r="T805" s="408"/>
    </row>
    <row r="806" spans="20:20" x14ac:dyDescent="0.2">
      <c r="T806" s="408"/>
    </row>
    <row r="807" spans="20:20" x14ac:dyDescent="0.2">
      <c r="T807" s="408"/>
    </row>
    <row r="808" spans="20:20" x14ac:dyDescent="0.2">
      <c r="T808" s="408"/>
    </row>
    <row r="809" spans="20:20" x14ac:dyDescent="0.2">
      <c r="T809" s="408"/>
    </row>
    <row r="810" spans="20:20" x14ac:dyDescent="0.2">
      <c r="T810" s="408"/>
    </row>
    <row r="811" spans="20:20" x14ac:dyDescent="0.2">
      <c r="T811" s="408"/>
    </row>
    <row r="812" spans="20:20" x14ac:dyDescent="0.2">
      <c r="T812" s="408"/>
    </row>
    <row r="813" spans="20:20" x14ac:dyDescent="0.2">
      <c r="T813" s="408"/>
    </row>
    <row r="814" spans="20:20" x14ac:dyDescent="0.2">
      <c r="T814" s="408"/>
    </row>
    <row r="815" spans="20:20" x14ac:dyDescent="0.2">
      <c r="T815" s="408"/>
    </row>
    <row r="816" spans="20:20" x14ac:dyDescent="0.2">
      <c r="T816" s="408"/>
    </row>
    <row r="817" spans="20:20" x14ac:dyDescent="0.2">
      <c r="T817" s="408"/>
    </row>
    <row r="818" spans="20:20" x14ac:dyDescent="0.2">
      <c r="T818" s="408"/>
    </row>
    <row r="819" spans="20:20" x14ac:dyDescent="0.2">
      <c r="T819" s="408"/>
    </row>
    <row r="820" spans="20:20" x14ac:dyDescent="0.2">
      <c r="T820" s="408"/>
    </row>
    <row r="821" spans="20:20" x14ac:dyDescent="0.2">
      <c r="T821" s="408"/>
    </row>
    <row r="822" spans="20:20" x14ac:dyDescent="0.2">
      <c r="T822" s="408"/>
    </row>
    <row r="823" spans="20:20" x14ac:dyDescent="0.2">
      <c r="T823" s="408"/>
    </row>
    <row r="824" spans="20:20" x14ac:dyDescent="0.2">
      <c r="T824" s="408"/>
    </row>
    <row r="825" spans="20:20" x14ac:dyDescent="0.2">
      <c r="T825" s="408"/>
    </row>
    <row r="826" spans="20:20" x14ac:dyDescent="0.2">
      <c r="T826" s="408"/>
    </row>
    <row r="827" spans="20:20" x14ac:dyDescent="0.2">
      <c r="T827" s="408"/>
    </row>
    <row r="828" spans="20:20" x14ac:dyDescent="0.2">
      <c r="T828" s="408"/>
    </row>
    <row r="829" spans="20:20" x14ac:dyDescent="0.2">
      <c r="T829" s="408"/>
    </row>
    <row r="830" spans="20:20" x14ac:dyDescent="0.2">
      <c r="T830" s="408"/>
    </row>
    <row r="831" spans="20:20" x14ac:dyDescent="0.2">
      <c r="T831" s="408"/>
    </row>
    <row r="832" spans="20:20" x14ac:dyDescent="0.2">
      <c r="T832" s="408"/>
    </row>
    <row r="833" spans="20:20" x14ac:dyDescent="0.2">
      <c r="T833" s="408"/>
    </row>
    <row r="834" spans="20:20" x14ac:dyDescent="0.2">
      <c r="T834" s="408"/>
    </row>
    <row r="835" spans="20:20" x14ac:dyDescent="0.2">
      <c r="T835" s="408"/>
    </row>
    <row r="836" spans="20:20" x14ac:dyDescent="0.2">
      <c r="T836" s="408"/>
    </row>
    <row r="837" spans="20:20" x14ac:dyDescent="0.2">
      <c r="T837" s="408"/>
    </row>
    <row r="838" spans="20:20" x14ac:dyDescent="0.2">
      <c r="T838" s="408"/>
    </row>
    <row r="839" spans="20:20" x14ac:dyDescent="0.2">
      <c r="T839" s="408"/>
    </row>
    <row r="840" spans="20:20" x14ac:dyDescent="0.2">
      <c r="T840" s="408"/>
    </row>
    <row r="841" spans="20:20" x14ac:dyDescent="0.2">
      <c r="T841" s="408"/>
    </row>
    <row r="842" spans="20:20" x14ac:dyDescent="0.2">
      <c r="T842" s="408"/>
    </row>
    <row r="843" spans="20:20" x14ac:dyDescent="0.2">
      <c r="T843" s="408"/>
    </row>
    <row r="844" spans="20:20" x14ac:dyDescent="0.2">
      <c r="T844" s="408"/>
    </row>
    <row r="845" spans="20:20" x14ac:dyDescent="0.2">
      <c r="T845" s="408"/>
    </row>
    <row r="846" spans="20:20" x14ac:dyDescent="0.2">
      <c r="T846" s="408"/>
    </row>
    <row r="847" spans="20:20" x14ac:dyDescent="0.2">
      <c r="T847" s="408"/>
    </row>
    <row r="848" spans="20:20" x14ac:dyDescent="0.2">
      <c r="T848" s="408"/>
    </row>
    <row r="849" spans="20:20" x14ac:dyDescent="0.2">
      <c r="T849" s="408"/>
    </row>
    <row r="850" spans="20:20" x14ac:dyDescent="0.2">
      <c r="T850" s="408"/>
    </row>
    <row r="851" spans="20:20" x14ac:dyDescent="0.2">
      <c r="T851" s="408"/>
    </row>
    <row r="852" spans="20:20" x14ac:dyDescent="0.2">
      <c r="T852" s="408"/>
    </row>
    <row r="853" spans="20:20" x14ac:dyDescent="0.2">
      <c r="T853" s="408"/>
    </row>
    <row r="854" spans="20:20" x14ac:dyDescent="0.2">
      <c r="T854" s="408"/>
    </row>
    <row r="855" spans="20:20" x14ac:dyDescent="0.2">
      <c r="T855" s="408"/>
    </row>
    <row r="856" spans="20:20" x14ac:dyDescent="0.2">
      <c r="T856" s="408"/>
    </row>
    <row r="857" spans="20:20" x14ac:dyDescent="0.2">
      <c r="T857" s="408"/>
    </row>
    <row r="858" spans="20:20" x14ac:dyDescent="0.2">
      <c r="T858" s="408"/>
    </row>
    <row r="859" spans="20:20" x14ac:dyDescent="0.2">
      <c r="T859" s="408"/>
    </row>
    <row r="860" spans="20:20" x14ac:dyDescent="0.2">
      <c r="T860" s="408"/>
    </row>
    <row r="861" spans="20:20" x14ac:dyDescent="0.2">
      <c r="T861" s="408"/>
    </row>
    <row r="862" spans="20:20" x14ac:dyDescent="0.2">
      <c r="T862" s="408"/>
    </row>
    <row r="863" spans="20:20" x14ac:dyDescent="0.2">
      <c r="T863" s="408"/>
    </row>
    <row r="864" spans="20:20" x14ac:dyDescent="0.2">
      <c r="T864" s="408"/>
    </row>
    <row r="865" spans="20:20" x14ac:dyDescent="0.2">
      <c r="T865" s="408"/>
    </row>
    <row r="866" spans="20:20" x14ac:dyDescent="0.2">
      <c r="T866" s="408"/>
    </row>
    <row r="867" spans="20:20" x14ac:dyDescent="0.2">
      <c r="T867" s="408"/>
    </row>
    <row r="868" spans="20:20" x14ac:dyDescent="0.2">
      <c r="T868" s="408"/>
    </row>
    <row r="869" spans="20:20" x14ac:dyDescent="0.2">
      <c r="T869" s="408"/>
    </row>
    <row r="870" spans="20:20" x14ac:dyDescent="0.2">
      <c r="T870" s="408"/>
    </row>
    <row r="871" spans="20:20" x14ac:dyDescent="0.2">
      <c r="T871" s="408"/>
    </row>
    <row r="872" spans="20:20" x14ac:dyDescent="0.2">
      <c r="T872" s="408"/>
    </row>
    <row r="873" spans="20:20" x14ac:dyDescent="0.2">
      <c r="T873" s="408"/>
    </row>
    <row r="874" spans="20:20" x14ac:dyDescent="0.2">
      <c r="T874" s="408"/>
    </row>
    <row r="875" spans="20:20" x14ac:dyDescent="0.2">
      <c r="T875" s="408"/>
    </row>
    <row r="876" spans="20:20" x14ac:dyDescent="0.2">
      <c r="T876" s="408"/>
    </row>
    <row r="877" spans="20:20" x14ac:dyDescent="0.2">
      <c r="T877" s="408"/>
    </row>
    <row r="878" spans="20:20" x14ac:dyDescent="0.2">
      <c r="T878" s="408"/>
    </row>
    <row r="879" spans="20:20" x14ac:dyDescent="0.2">
      <c r="T879" s="408"/>
    </row>
    <row r="880" spans="20:20" x14ac:dyDescent="0.2">
      <c r="T880" s="408"/>
    </row>
    <row r="881" spans="20:20" x14ac:dyDescent="0.2">
      <c r="T881" s="408"/>
    </row>
    <row r="882" spans="20:20" x14ac:dyDescent="0.2">
      <c r="T882" s="408"/>
    </row>
    <row r="883" spans="20:20" x14ac:dyDescent="0.2">
      <c r="T883" s="408"/>
    </row>
    <row r="884" spans="20:20" x14ac:dyDescent="0.2">
      <c r="T884" s="408"/>
    </row>
    <row r="885" spans="20:20" x14ac:dyDescent="0.2">
      <c r="T885" s="408"/>
    </row>
    <row r="886" spans="20:20" x14ac:dyDescent="0.2">
      <c r="T886" s="408"/>
    </row>
    <row r="887" spans="20:20" x14ac:dyDescent="0.2">
      <c r="T887" s="408"/>
    </row>
    <row r="888" spans="20:20" x14ac:dyDescent="0.2">
      <c r="T888" s="408"/>
    </row>
    <row r="889" spans="20:20" x14ac:dyDescent="0.2">
      <c r="T889" s="408"/>
    </row>
    <row r="890" spans="20:20" x14ac:dyDescent="0.2">
      <c r="T890" s="408"/>
    </row>
    <row r="891" spans="20:20" x14ac:dyDescent="0.2">
      <c r="T891" s="408"/>
    </row>
    <row r="892" spans="20:20" x14ac:dyDescent="0.2">
      <c r="T892" s="408"/>
    </row>
    <row r="893" spans="20:20" x14ac:dyDescent="0.2">
      <c r="T893" s="408"/>
    </row>
    <row r="894" spans="20:20" x14ac:dyDescent="0.2">
      <c r="T894" s="408"/>
    </row>
    <row r="895" spans="20:20" x14ac:dyDescent="0.2">
      <c r="T895" s="408"/>
    </row>
    <row r="896" spans="20:20" x14ac:dyDescent="0.2">
      <c r="T896" s="408"/>
    </row>
    <row r="897" spans="20:20" x14ac:dyDescent="0.2">
      <c r="T897" s="408"/>
    </row>
    <row r="898" spans="20:20" x14ac:dyDescent="0.2">
      <c r="T898" s="408"/>
    </row>
    <row r="899" spans="20:20" x14ac:dyDescent="0.2">
      <c r="T899" s="408"/>
    </row>
    <row r="900" spans="20:20" x14ac:dyDescent="0.2">
      <c r="T900" s="408"/>
    </row>
    <row r="901" spans="20:20" x14ac:dyDescent="0.2">
      <c r="T901" s="408"/>
    </row>
    <row r="902" spans="20:20" x14ac:dyDescent="0.2">
      <c r="T902" s="408"/>
    </row>
    <row r="903" spans="20:20" x14ac:dyDescent="0.2">
      <c r="T903" s="408"/>
    </row>
    <row r="904" spans="20:20" x14ac:dyDescent="0.2">
      <c r="T904" s="408"/>
    </row>
    <row r="905" spans="20:20" x14ac:dyDescent="0.2">
      <c r="T905" s="408"/>
    </row>
    <row r="906" spans="20:20" x14ac:dyDescent="0.2">
      <c r="T906" s="408"/>
    </row>
    <row r="907" spans="20:20" x14ac:dyDescent="0.2">
      <c r="T907" s="408"/>
    </row>
    <row r="908" spans="20:20" x14ac:dyDescent="0.2">
      <c r="T908" s="408"/>
    </row>
    <row r="909" spans="20:20" x14ac:dyDescent="0.2">
      <c r="T909" s="408"/>
    </row>
    <row r="910" spans="20:20" x14ac:dyDescent="0.2">
      <c r="T910" s="408"/>
    </row>
    <row r="911" spans="20:20" x14ac:dyDescent="0.2">
      <c r="T911" s="408"/>
    </row>
    <row r="912" spans="20:20" x14ac:dyDescent="0.2">
      <c r="T912" s="408"/>
    </row>
    <row r="913" spans="20:20" x14ac:dyDescent="0.2">
      <c r="T913" s="408"/>
    </row>
    <row r="914" spans="20:20" x14ac:dyDescent="0.2">
      <c r="T914" s="408"/>
    </row>
    <row r="915" spans="20:20" x14ac:dyDescent="0.2">
      <c r="T915" s="408"/>
    </row>
    <row r="916" spans="20:20" x14ac:dyDescent="0.2">
      <c r="T916" s="408"/>
    </row>
    <row r="917" spans="20:20" x14ac:dyDescent="0.2">
      <c r="T917" s="408"/>
    </row>
    <row r="918" spans="20:20" x14ac:dyDescent="0.2">
      <c r="T918" s="408"/>
    </row>
    <row r="919" spans="20:20" x14ac:dyDescent="0.2">
      <c r="T919" s="408"/>
    </row>
    <row r="920" spans="20:20" x14ac:dyDescent="0.2">
      <c r="T920" s="408"/>
    </row>
    <row r="921" spans="20:20" x14ac:dyDescent="0.2">
      <c r="T921" s="408"/>
    </row>
    <row r="922" spans="20:20" x14ac:dyDescent="0.2">
      <c r="T922" s="408"/>
    </row>
    <row r="923" spans="20:20" x14ac:dyDescent="0.2">
      <c r="T923" s="408"/>
    </row>
    <row r="924" spans="20:20" x14ac:dyDescent="0.2">
      <c r="T924" s="408"/>
    </row>
    <row r="925" spans="20:20" x14ac:dyDescent="0.2">
      <c r="T925" s="408"/>
    </row>
    <row r="926" spans="20:20" x14ac:dyDescent="0.2">
      <c r="T926" s="408"/>
    </row>
    <row r="927" spans="20:20" x14ac:dyDescent="0.2">
      <c r="T927" s="408"/>
    </row>
    <row r="928" spans="20:20" x14ac:dyDescent="0.2">
      <c r="T928" s="408"/>
    </row>
    <row r="929" spans="20:20" x14ac:dyDescent="0.2">
      <c r="T929" s="408"/>
    </row>
    <row r="930" spans="20:20" x14ac:dyDescent="0.2">
      <c r="T930" s="408"/>
    </row>
    <row r="931" spans="20:20" x14ac:dyDescent="0.2">
      <c r="T931" s="408"/>
    </row>
    <row r="932" spans="20:20" x14ac:dyDescent="0.2">
      <c r="T932" s="408"/>
    </row>
    <row r="933" spans="20:20" x14ac:dyDescent="0.2">
      <c r="T933" s="408"/>
    </row>
    <row r="934" spans="20:20" x14ac:dyDescent="0.2">
      <c r="T934" s="408"/>
    </row>
    <row r="935" spans="20:20" x14ac:dyDescent="0.2">
      <c r="T935" s="408"/>
    </row>
    <row r="936" spans="20:20" x14ac:dyDescent="0.2">
      <c r="T936" s="408"/>
    </row>
    <row r="937" spans="20:20" x14ac:dyDescent="0.2">
      <c r="T937" s="408"/>
    </row>
    <row r="938" spans="20:20" x14ac:dyDescent="0.2">
      <c r="T938" s="408"/>
    </row>
    <row r="939" spans="20:20" x14ac:dyDescent="0.2">
      <c r="T939" s="408"/>
    </row>
    <row r="940" spans="20:20" x14ac:dyDescent="0.2">
      <c r="T940" s="408"/>
    </row>
    <row r="941" spans="20:20" x14ac:dyDescent="0.2">
      <c r="T941" s="408"/>
    </row>
    <row r="942" spans="20:20" x14ac:dyDescent="0.2">
      <c r="T942" s="408"/>
    </row>
    <row r="943" spans="20:20" x14ac:dyDescent="0.2">
      <c r="T943" s="408"/>
    </row>
    <row r="944" spans="20:20" x14ac:dyDescent="0.2">
      <c r="T944" s="408"/>
    </row>
    <row r="945" spans="20:20" x14ac:dyDescent="0.2">
      <c r="T945" s="408"/>
    </row>
    <row r="946" spans="20:20" x14ac:dyDescent="0.2">
      <c r="T946" s="408"/>
    </row>
    <row r="947" spans="20:20" x14ac:dyDescent="0.2">
      <c r="T947" s="408"/>
    </row>
    <row r="948" spans="20:20" x14ac:dyDescent="0.2">
      <c r="T948" s="408"/>
    </row>
    <row r="949" spans="20:20" x14ac:dyDescent="0.2">
      <c r="T949" s="408"/>
    </row>
    <row r="950" spans="20:20" x14ac:dyDescent="0.2">
      <c r="T950" s="408"/>
    </row>
    <row r="951" spans="20:20" x14ac:dyDescent="0.2">
      <c r="T951" s="408"/>
    </row>
    <row r="952" spans="20:20" x14ac:dyDescent="0.2">
      <c r="T952" s="408"/>
    </row>
    <row r="953" spans="20:20" x14ac:dyDescent="0.2">
      <c r="T953" s="408"/>
    </row>
    <row r="954" spans="20:20" x14ac:dyDescent="0.2">
      <c r="T954" s="408"/>
    </row>
    <row r="955" spans="20:20" x14ac:dyDescent="0.2">
      <c r="T955" s="408"/>
    </row>
    <row r="956" spans="20:20" x14ac:dyDescent="0.2">
      <c r="T956" s="408"/>
    </row>
    <row r="957" spans="20:20" x14ac:dyDescent="0.2">
      <c r="T957" s="408"/>
    </row>
    <row r="958" spans="20:20" x14ac:dyDescent="0.2">
      <c r="T958" s="408"/>
    </row>
    <row r="959" spans="20:20" x14ac:dyDescent="0.2">
      <c r="T959" s="408"/>
    </row>
    <row r="960" spans="20:20" x14ac:dyDescent="0.2">
      <c r="T960" s="408"/>
    </row>
    <row r="961" spans="20:20" x14ac:dyDescent="0.2">
      <c r="T961" s="408"/>
    </row>
    <row r="962" spans="20:20" x14ac:dyDescent="0.2">
      <c r="T962" s="408"/>
    </row>
    <row r="963" spans="20:20" x14ac:dyDescent="0.2">
      <c r="T963" s="408"/>
    </row>
    <row r="964" spans="20:20" x14ac:dyDescent="0.2">
      <c r="T964" s="408"/>
    </row>
    <row r="965" spans="20:20" x14ac:dyDescent="0.2">
      <c r="T965" s="408"/>
    </row>
    <row r="966" spans="20:20" x14ac:dyDescent="0.2">
      <c r="T966" s="408"/>
    </row>
    <row r="967" spans="20:20" x14ac:dyDescent="0.2">
      <c r="T967" s="408"/>
    </row>
    <row r="968" spans="20:20" x14ac:dyDescent="0.2">
      <c r="T968" s="408"/>
    </row>
    <row r="969" spans="20:20" x14ac:dyDescent="0.2">
      <c r="T969" s="408"/>
    </row>
    <row r="970" spans="20:20" x14ac:dyDescent="0.2">
      <c r="T970" s="408"/>
    </row>
    <row r="971" spans="20:20" x14ac:dyDescent="0.2">
      <c r="T971" s="408"/>
    </row>
    <row r="972" spans="20:20" x14ac:dyDescent="0.2">
      <c r="T972" s="408"/>
    </row>
    <row r="973" spans="20:20" x14ac:dyDescent="0.2">
      <c r="T973" s="408"/>
    </row>
    <row r="974" spans="20:20" x14ac:dyDescent="0.2">
      <c r="T974" s="408"/>
    </row>
    <row r="975" spans="20:20" x14ac:dyDescent="0.2">
      <c r="T975" s="408"/>
    </row>
    <row r="976" spans="20:20" x14ac:dyDescent="0.2">
      <c r="T976" s="408"/>
    </row>
    <row r="977" spans="20:20" x14ac:dyDescent="0.2">
      <c r="T977" s="408"/>
    </row>
    <row r="978" spans="20:20" x14ac:dyDescent="0.2">
      <c r="T978" s="408"/>
    </row>
    <row r="979" spans="20:20" x14ac:dyDescent="0.2">
      <c r="T979" s="408"/>
    </row>
    <row r="980" spans="20:20" x14ac:dyDescent="0.2">
      <c r="T980" s="408"/>
    </row>
    <row r="981" spans="20:20" x14ac:dyDescent="0.2">
      <c r="T981" s="408"/>
    </row>
    <row r="982" spans="20:20" x14ac:dyDescent="0.2">
      <c r="T982" s="408"/>
    </row>
    <row r="983" spans="20:20" x14ac:dyDescent="0.2">
      <c r="T983" s="408"/>
    </row>
    <row r="984" spans="20:20" x14ac:dyDescent="0.2">
      <c r="T984" s="408"/>
    </row>
    <row r="985" spans="20:20" x14ac:dyDescent="0.2">
      <c r="T985" s="408"/>
    </row>
    <row r="986" spans="20:20" x14ac:dyDescent="0.2">
      <c r="T986" s="408"/>
    </row>
    <row r="987" spans="20:20" x14ac:dyDescent="0.2">
      <c r="T987" s="408"/>
    </row>
    <row r="988" spans="20:20" x14ac:dyDescent="0.2">
      <c r="T988" s="408"/>
    </row>
    <row r="989" spans="20:20" x14ac:dyDescent="0.2">
      <c r="T989" s="408"/>
    </row>
    <row r="990" spans="20:20" x14ac:dyDescent="0.2">
      <c r="T990" s="408"/>
    </row>
    <row r="991" spans="20:20" x14ac:dyDescent="0.2">
      <c r="T991" s="408"/>
    </row>
    <row r="992" spans="20:20" x14ac:dyDescent="0.2">
      <c r="T992" s="408"/>
    </row>
    <row r="993" spans="20:20" x14ac:dyDescent="0.2">
      <c r="T993" s="408"/>
    </row>
    <row r="994" spans="20:20" x14ac:dyDescent="0.2">
      <c r="T994" s="408"/>
    </row>
    <row r="995" spans="20:20" x14ac:dyDescent="0.2">
      <c r="T995" s="408"/>
    </row>
    <row r="996" spans="20:20" x14ac:dyDescent="0.2">
      <c r="T996" s="408"/>
    </row>
    <row r="997" spans="20:20" x14ac:dyDescent="0.2">
      <c r="T997" s="408"/>
    </row>
    <row r="998" spans="20:20" x14ac:dyDescent="0.2">
      <c r="T998" s="408"/>
    </row>
    <row r="999" spans="20:20" x14ac:dyDescent="0.2">
      <c r="T999" s="408"/>
    </row>
    <row r="1000" spans="20:20" x14ac:dyDescent="0.2">
      <c r="T1000" s="408"/>
    </row>
    <row r="1001" spans="20:20" x14ac:dyDescent="0.2">
      <c r="T1001" s="408"/>
    </row>
    <row r="1002" spans="20:20" x14ac:dyDescent="0.2">
      <c r="T1002" s="408"/>
    </row>
    <row r="1003" spans="20:20" x14ac:dyDescent="0.2">
      <c r="T1003" s="408"/>
    </row>
    <row r="1004" spans="20:20" x14ac:dyDescent="0.2">
      <c r="T1004" s="408"/>
    </row>
    <row r="1005" spans="20:20" x14ac:dyDescent="0.2">
      <c r="T1005" s="408"/>
    </row>
    <row r="1006" spans="20:20" x14ac:dyDescent="0.2">
      <c r="T1006" s="408"/>
    </row>
    <row r="1007" spans="20:20" x14ac:dyDescent="0.2">
      <c r="T1007" s="408"/>
    </row>
    <row r="1008" spans="20:20" x14ac:dyDescent="0.2">
      <c r="T1008" s="408"/>
    </row>
    <row r="1009" spans="20:20" x14ac:dyDescent="0.2">
      <c r="T1009" s="408"/>
    </row>
    <row r="1010" spans="20:20" x14ac:dyDescent="0.2">
      <c r="T1010" s="408"/>
    </row>
    <row r="1011" spans="20:20" x14ac:dyDescent="0.2">
      <c r="T1011" s="408"/>
    </row>
    <row r="1012" spans="20:20" x14ac:dyDescent="0.2">
      <c r="T1012" s="408"/>
    </row>
    <row r="1013" spans="20:20" x14ac:dyDescent="0.2">
      <c r="T1013" s="408"/>
    </row>
    <row r="1014" spans="20:20" x14ac:dyDescent="0.2">
      <c r="T1014" s="408"/>
    </row>
    <row r="1015" spans="20:20" x14ac:dyDescent="0.2">
      <c r="T1015" s="408"/>
    </row>
    <row r="1016" spans="20:20" x14ac:dyDescent="0.2">
      <c r="T1016" s="408"/>
    </row>
    <row r="1017" spans="20:20" x14ac:dyDescent="0.2">
      <c r="T1017" s="408"/>
    </row>
    <row r="1018" spans="20:20" x14ac:dyDescent="0.2">
      <c r="T1018" s="408"/>
    </row>
    <row r="1019" spans="20:20" x14ac:dyDescent="0.2">
      <c r="T1019" s="408"/>
    </row>
    <row r="1020" spans="20:20" x14ac:dyDescent="0.2">
      <c r="T1020" s="408"/>
    </row>
    <row r="1021" spans="20:20" x14ac:dyDescent="0.2">
      <c r="T1021" s="408"/>
    </row>
    <row r="1022" spans="20:20" x14ac:dyDescent="0.2">
      <c r="T1022" s="408"/>
    </row>
    <row r="1023" spans="20:20" x14ac:dyDescent="0.2">
      <c r="T1023" s="408"/>
    </row>
    <row r="1024" spans="20:20" x14ac:dyDescent="0.2">
      <c r="T1024" s="408"/>
    </row>
    <row r="1025" spans="20:20" x14ac:dyDescent="0.2">
      <c r="T1025" s="408"/>
    </row>
    <row r="1026" spans="20:20" x14ac:dyDescent="0.2">
      <c r="T1026" s="408"/>
    </row>
    <row r="1027" spans="20:20" x14ac:dyDescent="0.2">
      <c r="T1027" s="408"/>
    </row>
    <row r="1028" spans="20:20" x14ac:dyDescent="0.2">
      <c r="T1028" s="408"/>
    </row>
    <row r="1029" spans="20:20" x14ac:dyDescent="0.2">
      <c r="T1029" s="408"/>
    </row>
    <row r="1030" spans="20:20" x14ac:dyDescent="0.2">
      <c r="T1030" s="408"/>
    </row>
    <row r="1031" spans="20:20" x14ac:dyDescent="0.2">
      <c r="T1031" s="408"/>
    </row>
    <row r="1032" spans="20:20" x14ac:dyDescent="0.2">
      <c r="T1032" s="408"/>
    </row>
    <row r="1033" spans="20:20" x14ac:dyDescent="0.2">
      <c r="T1033" s="408"/>
    </row>
    <row r="1034" spans="20:20" x14ac:dyDescent="0.2">
      <c r="T1034" s="408"/>
    </row>
    <row r="1035" spans="20:20" x14ac:dyDescent="0.2">
      <c r="T1035" s="408"/>
    </row>
    <row r="1036" spans="20:20" x14ac:dyDescent="0.2">
      <c r="T1036" s="408"/>
    </row>
    <row r="1037" spans="20:20" x14ac:dyDescent="0.2">
      <c r="T1037" s="408"/>
    </row>
    <row r="1038" spans="20:20" x14ac:dyDescent="0.2">
      <c r="T1038" s="408"/>
    </row>
    <row r="1039" spans="20:20" x14ac:dyDescent="0.2">
      <c r="T1039" s="408"/>
    </row>
    <row r="1040" spans="20:20" x14ac:dyDescent="0.2">
      <c r="T1040" s="408"/>
    </row>
    <row r="1041" spans="20:20" x14ac:dyDescent="0.2">
      <c r="T1041" s="408"/>
    </row>
    <row r="1042" spans="20:20" x14ac:dyDescent="0.2">
      <c r="T1042" s="408"/>
    </row>
    <row r="1043" spans="20:20" x14ac:dyDescent="0.2">
      <c r="T1043" s="408"/>
    </row>
    <row r="1044" spans="20:20" x14ac:dyDescent="0.2">
      <c r="T1044" s="408"/>
    </row>
    <row r="1045" spans="20:20" x14ac:dyDescent="0.2">
      <c r="T1045" s="408"/>
    </row>
    <row r="1046" spans="20:20" x14ac:dyDescent="0.2">
      <c r="T1046" s="408"/>
    </row>
    <row r="1047" spans="20:20" x14ac:dyDescent="0.2">
      <c r="T1047" s="408"/>
    </row>
    <row r="1048" spans="20:20" x14ac:dyDescent="0.2">
      <c r="T1048" s="408"/>
    </row>
    <row r="1049" spans="20:20" x14ac:dyDescent="0.2">
      <c r="T1049" s="408"/>
    </row>
    <row r="1050" spans="20:20" x14ac:dyDescent="0.2">
      <c r="T1050" s="408"/>
    </row>
    <row r="1051" spans="20:20" x14ac:dyDescent="0.2">
      <c r="T1051" s="408"/>
    </row>
    <row r="1052" spans="20:20" x14ac:dyDescent="0.2">
      <c r="T1052" s="408"/>
    </row>
    <row r="1053" spans="20:20" x14ac:dyDescent="0.2">
      <c r="T1053" s="408"/>
    </row>
    <row r="1054" spans="20:20" x14ac:dyDescent="0.2">
      <c r="T1054" s="408"/>
    </row>
    <row r="1055" spans="20:20" x14ac:dyDescent="0.2">
      <c r="T1055" s="408"/>
    </row>
    <row r="1056" spans="20:20" x14ac:dyDescent="0.2">
      <c r="T1056" s="408"/>
    </row>
    <row r="1057" spans="20:20" x14ac:dyDescent="0.2">
      <c r="T1057" s="408"/>
    </row>
    <row r="1058" spans="20:20" x14ac:dyDescent="0.2">
      <c r="T1058" s="408"/>
    </row>
    <row r="1059" spans="20:20" x14ac:dyDescent="0.2">
      <c r="T1059" s="408"/>
    </row>
    <row r="1060" spans="20:20" x14ac:dyDescent="0.2">
      <c r="T1060" s="408"/>
    </row>
    <row r="1061" spans="20:20" x14ac:dyDescent="0.2">
      <c r="T1061" s="408"/>
    </row>
    <row r="1062" spans="20:20" x14ac:dyDescent="0.2">
      <c r="T1062" s="408"/>
    </row>
    <row r="1063" spans="20:20" x14ac:dyDescent="0.2">
      <c r="T1063" s="408"/>
    </row>
    <row r="1064" spans="20:20" x14ac:dyDescent="0.2">
      <c r="T1064" s="408"/>
    </row>
    <row r="1065" spans="20:20" x14ac:dyDescent="0.2">
      <c r="T1065" s="408"/>
    </row>
    <row r="1066" spans="20:20" x14ac:dyDescent="0.2">
      <c r="T1066" s="408"/>
    </row>
    <row r="1067" spans="20:20" x14ac:dyDescent="0.2">
      <c r="T1067" s="408"/>
    </row>
    <row r="1068" spans="20:20" x14ac:dyDescent="0.2">
      <c r="T1068" s="408"/>
    </row>
    <row r="1069" spans="20:20" x14ac:dyDescent="0.2">
      <c r="T1069" s="408"/>
    </row>
    <row r="1070" spans="20:20" x14ac:dyDescent="0.2">
      <c r="T1070" s="408"/>
    </row>
    <row r="1071" spans="20:20" x14ac:dyDescent="0.2">
      <c r="T1071" s="408"/>
    </row>
    <row r="1072" spans="20:20" x14ac:dyDescent="0.2">
      <c r="T1072" s="408"/>
    </row>
    <row r="1073" spans="20:20" x14ac:dyDescent="0.2">
      <c r="T1073" s="408"/>
    </row>
    <row r="1074" spans="20:20" x14ac:dyDescent="0.2">
      <c r="T1074" s="408"/>
    </row>
    <row r="1075" spans="20:20" x14ac:dyDescent="0.2">
      <c r="T1075" s="408"/>
    </row>
    <row r="1076" spans="20:20" x14ac:dyDescent="0.2">
      <c r="T1076" s="408"/>
    </row>
    <row r="1077" spans="20:20" x14ac:dyDescent="0.2">
      <c r="T1077" s="408"/>
    </row>
    <row r="1078" spans="20:20" x14ac:dyDescent="0.2">
      <c r="T1078" s="408"/>
    </row>
    <row r="1079" spans="20:20" x14ac:dyDescent="0.2">
      <c r="T1079" s="408"/>
    </row>
    <row r="1080" spans="20:20" x14ac:dyDescent="0.2">
      <c r="T1080" s="408"/>
    </row>
    <row r="1081" spans="20:20" x14ac:dyDescent="0.2">
      <c r="T1081" s="408"/>
    </row>
    <row r="1082" spans="20:20" x14ac:dyDescent="0.2">
      <c r="T1082" s="408"/>
    </row>
    <row r="1083" spans="20:20" x14ac:dyDescent="0.2">
      <c r="T1083" s="408"/>
    </row>
    <row r="1084" spans="20:20" x14ac:dyDescent="0.2">
      <c r="T1084" s="408"/>
    </row>
    <row r="1085" spans="20:20" x14ac:dyDescent="0.2">
      <c r="T1085" s="408"/>
    </row>
    <row r="1086" spans="20:20" x14ac:dyDescent="0.2">
      <c r="T1086" s="408"/>
    </row>
    <row r="1087" spans="20:20" x14ac:dyDescent="0.2">
      <c r="T1087" s="408"/>
    </row>
    <row r="1088" spans="20:20" x14ac:dyDescent="0.2">
      <c r="T1088" s="408"/>
    </row>
    <row r="1089" spans="20:20" x14ac:dyDescent="0.2">
      <c r="T1089" s="408"/>
    </row>
    <row r="1090" spans="20:20" x14ac:dyDescent="0.2">
      <c r="T1090" s="408"/>
    </row>
    <row r="1091" spans="20:20" x14ac:dyDescent="0.2">
      <c r="T1091" s="408"/>
    </row>
    <row r="1092" spans="20:20" x14ac:dyDescent="0.2">
      <c r="T1092" s="408"/>
    </row>
    <row r="1093" spans="20:20" x14ac:dyDescent="0.2">
      <c r="T1093" s="408"/>
    </row>
    <row r="1094" spans="20:20" x14ac:dyDescent="0.2">
      <c r="T1094" s="408"/>
    </row>
    <row r="1095" spans="20:20" x14ac:dyDescent="0.2">
      <c r="T1095" s="408"/>
    </row>
    <row r="1096" spans="20:20" x14ac:dyDescent="0.2">
      <c r="T1096" s="408"/>
    </row>
    <row r="1097" spans="20:20" x14ac:dyDescent="0.2">
      <c r="T1097" s="408"/>
    </row>
    <row r="1098" spans="20:20" x14ac:dyDescent="0.2">
      <c r="T1098" s="408"/>
    </row>
    <row r="1099" spans="20:20" x14ac:dyDescent="0.2">
      <c r="T1099" s="408"/>
    </row>
    <row r="1100" spans="20:20" x14ac:dyDescent="0.2">
      <c r="T1100" s="408"/>
    </row>
    <row r="1101" spans="20:20" x14ac:dyDescent="0.2">
      <c r="T1101" s="408"/>
    </row>
    <row r="1102" spans="20:20" x14ac:dyDescent="0.2">
      <c r="T1102" s="408"/>
    </row>
    <row r="1103" spans="20:20" x14ac:dyDescent="0.2">
      <c r="T1103" s="408"/>
    </row>
    <row r="1104" spans="20:20" x14ac:dyDescent="0.2">
      <c r="T1104" s="408"/>
    </row>
    <row r="1105" spans="20:20" x14ac:dyDescent="0.2">
      <c r="T1105" s="408"/>
    </row>
    <row r="1106" spans="20:20" x14ac:dyDescent="0.2">
      <c r="T1106" s="408"/>
    </row>
    <row r="1107" spans="20:20" x14ac:dyDescent="0.2">
      <c r="T1107" s="408"/>
    </row>
    <row r="1108" spans="20:20" x14ac:dyDescent="0.2">
      <c r="T1108" s="408"/>
    </row>
    <row r="1109" spans="20:20" x14ac:dyDescent="0.2">
      <c r="T1109" s="408"/>
    </row>
    <row r="1110" spans="20:20" x14ac:dyDescent="0.2">
      <c r="T1110" s="408"/>
    </row>
    <row r="1111" spans="20:20" x14ac:dyDescent="0.2">
      <c r="T1111" s="408"/>
    </row>
    <row r="1112" spans="20:20" x14ac:dyDescent="0.2">
      <c r="T1112" s="408"/>
    </row>
    <row r="1113" spans="20:20" x14ac:dyDescent="0.2">
      <c r="T1113" s="408"/>
    </row>
    <row r="1114" spans="20:20" x14ac:dyDescent="0.2">
      <c r="T1114" s="408"/>
    </row>
    <row r="1115" spans="20:20" x14ac:dyDescent="0.2">
      <c r="T1115" s="408"/>
    </row>
    <row r="1116" spans="20:20" x14ac:dyDescent="0.2">
      <c r="T1116" s="408"/>
    </row>
    <row r="1117" spans="20:20" x14ac:dyDescent="0.2">
      <c r="T1117" s="408"/>
    </row>
    <row r="1118" spans="20:20" x14ac:dyDescent="0.2">
      <c r="T1118" s="408"/>
    </row>
    <row r="1119" spans="20:20" x14ac:dyDescent="0.2">
      <c r="T1119" s="408"/>
    </row>
    <row r="1120" spans="20:20" x14ac:dyDescent="0.2">
      <c r="T1120" s="408"/>
    </row>
    <row r="1121" spans="20:20" x14ac:dyDescent="0.2">
      <c r="T1121" s="408"/>
    </row>
    <row r="1122" spans="20:20" x14ac:dyDescent="0.2">
      <c r="T1122" s="408"/>
    </row>
    <row r="1123" spans="20:20" x14ac:dyDescent="0.2">
      <c r="T1123" s="408"/>
    </row>
    <row r="1124" spans="20:20" x14ac:dyDescent="0.2">
      <c r="T1124" s="408"/>
    </row>
    <row r="1125" spans="20:20" x14ac:dyDescent="0.2">
      <c r="T1125" s="408"/>
    </row>
    <row r="1126" spans="20:20" x14ac:dyDescent="0.2">
      <c r="T1126" s="408"/>
    </row>
    <row r="1127" spans="20:20" x14ac:dyDescent="0.2">
      <c r="T1127" s="408"/>
    </row>
    <row r="1128" spans="20:20" x14ac:dyDescent="0.2">
      <c r="T1128" s="408"/>
    </row>
    <row r="1129" spans="20:20" x14ac:dyDescent="0.2">
      <c r="T1129" s="408"/>
    </row>
    <row r="1130" spans="20:20" x14ac:dyDescent="0.2">
      <c r="T1130" s="408"/>
    </row>
    <row r="1131" spans="20:20" x14ac:dyDescent="0.2">
      <c r="T1131" s="408"/>
    </row>
    <row r="1132" spans="20:20" x14ac:dyDescent="0.2">
      <c r="T1132" s="408"/>
    </row>
    <row r="1133" spans="20:20" x14ac:dyDescent="0.2">
      <c r="T1133" s="408"/>
    </row>
    <row r="1134" spans="20:20" x14ac:dyDescent="0.2">
      <c r="T1134" s="408"/>
    </row>
    <row r="1135" spans="20:20" x14ac:dyDescent="0.2">
      <c r="T1135" s="408"/>
    </row>
    <row r="1136" spans="20:20" x14ac:dyDescent="0.2">
      <c r="T1136" s="408"/>
    </row>
    <row r="1137" spans="20:20" x14ac:dyDescent="0.2">
      <c r="T1137" s="408"/>
    </row>
    <row r="1138" spans="20:20" x14ac:dyDescent="0.2">
      <c r="T1138" s="408"/>
    </row>
    <row r="1139" spans="20:20" x14ac:dyDescent="0.2">
      <c r="T1139" s="408"/>
    </row>
    <row r="1140" spans="20:20" x14ac:dyDescent="0.2">
      <c r="T1140" s="408"/>
    </row>
    <row r="1141" spans="20:20" x14ac:dyDescent="0.2">
      <c r="T1141" s="408"/>
    </row>
    <row r="1142" spans="20:20" x14ac:dyDescent="0.2">
      <c r="T1142" s="408"/>
    </row>
    <row r="1143" spans="20:20" x14ac:dyDescent="0.2">
      <c r="T1143" s="408"/>
    </row>
    <row r="1144" spans="20:20" x14ac:dyDescent="0.2">
      <c r="T1144" s="408"/>
    </row>
    <row r="1145" spans="20:20" x14ac:dyDescent="0.2">
      <c r="T1145" s="408"/>
    </row>
    <row r="1146" spans="20:20" x14ac:dyDescent="0.2">
      <c r="T1146" s="408"/>
    </row>
    <row r="1147" spans="20:20" x14ac:dyDescent="0.2">
      <c r="T1147" s="408"/>
    </row>
    <row r="1148" spans="20:20" x14ac:dyDescent="0.2">
      <c r="T1148" s="408"/>
    </row>
    <row r="1149" spans="20:20" x14ac:dyDescent="0.2">
      <c r="T1149" s="408"/>
    </row>
    <row r="1150" spans="20:20" x14ac:dyDescent="0.2">
      <c r="T1150" s="408"/>
    </row>
    <row r="1151" spans="20:20" x14ac:dyDescent="0.2">
      <c r="T1151" s="408"/>
    </row>
    <row r="1152" spans="20:20" x14ac:dyDescent="0.2">
      <c r="T1152" s="408"/>
    </row>
    <row r="1153" spans="20:20" x14ac:dyDescent="0.2">
      <c r="T1153" s="408"/>
    </row>
    <row r="1154" spans="20:20" x14ac:dyDescent="0.2">
      <c r="T1154" s="408"/>
    </row>
    <row r="1155" spans="20:20" x14ac:dyDescent="0.2">
      <c r="T1155" s="408"/>
    </row>
    <row r="1156" spans="20:20" x14ac:dyDescent="0.2">
      <c r="T1156" s="408"/>
    </row>
    <row r="1157" spans="20:20" x14ac:dyDescent="0.2">
      <c r="T1157" s="408"/>
    </row>
    <row r="1158" spans="20:20" x14ac:dyDescent="0.2">
      <c r="T1158" s="408"/>
    </row>
    <row r="1159" spans="20:20" x14ac:dyDescent="0.2">
      <c r="T1159" s="408"/>
    </row>
    <row r="1160" spans="20:20" x14ac:dyDescent="0.2">
      <c r="T1160" s="408"/>
    </row>
    <row r="1161" spans="20:20" x14ac:dyDescent="0.2">
      <c r="T1161" s="408"/>
    </row>
    <row r="1162" spans="20:20" x14ac:dyDescent="0.2">
      <c r="T1162" s="408"/>
    </row>
    <row r="1163" spans="20:20" x14ac:dyDescent="0.2">
      <c r="T1163" s="408"/>
    </row>
    <row r="1164" spans="20:20" x14ac:dyDescent="0.2">
      <c r="T1164" s="408"/>
    </row>
    <row r="1165" spans="20:20" x14ac:dyDescent="0.2">
      <c r="T1165" s="408"/>
    </row>
    <row r="1166" spans="20:20" x14ac:dyDescent="0.2">
      <c r="T1166" s="408"/>
    </row>
    <row r="1167" spans="20:20" x14ac:dyDescent="0.2">
      <c r="T1167" s="408"/>
    </row>
    <row r="1168" spans="20:20" x14ac:dyDescent="0.2">
      <c r="T1168" s="408"/>
    </row>
    <row r="1169" spans="20:20" x14ac:dyDescent="0.2">
      <c r="T1169" s="408"/>
    </row>
    <row r="1170" spans="20:20" x14ac:dyDescent="0.2">
      <c r="T1170" s="408"/>
    </row>
    <row r="1171" spans="20:20" x14ac:dyDescent="0.2">
      <c r="T1171" s="408"/>
    </row>
    <row r="1172" spans="20:20" x14ac:dyDescent="0.2">
      <c r="T1172" s="408"/>
    </row>
    <row r="1173" spans="20:20" x14ac:dyDescent="0.2">
      <c r="T1173" s="408"/>
    </row>
    <row r="1174" spans="20:20" x14ac:dyDescent="0.2">
      <c r="T1174" s="408"/>
    </row>
    <row r="1175" spans="20:20" x14ac:dyDescent="0.2">
      <c r="T1175" s="408"/>
    </row>
    <row r="1176" spans="20:20" x14ac:dyDescent="0.2">
      <c r="T1176" s="408"/>
    </row>
    <row r="1177" spans="20:20" x14ac:dyDescent="0.2">
      <c r="T1177" s="408"/>
    </row>
    <row r="1178" spans="20:20" x14ac:dyDescent="0.2">
      <c r="T1178" s="408"/>
    </row>
    <row r="1179" spans="20:20" x14ac:dyDescent="0.2">
      <c r="T1179" s="408"/>
    </row>
    <row r="1180" spans="20:20" x14ac:dyDescent="0.2">
      <c r="T1180" s="408"/>
    </row>
    <row r="1181" spans="20:20" x14ac:dyDescent="0.2">
      <c r="T1181" s="408"/>
    </row>
    <row r="1182" spans="20:20" x14ac:dyDescent="0.2">
      <c r="T1182" s="408"/>
    </row>
    <row r="1183" spans="20:20" x14ac:dyDescent="0.2">
      <c r="T1183" s="408"/>
    </row>
    <row r="1184" spans="20:20" x14ac:dyDescent="0.2">
      <c r="T1184" s="408"/>
    </row>
    <row r="1185" spans="20:20" x14ac:dyDescent="0.2">
      <c r="T1185" s="408"/>
    </row>
    <row r="1186" spans="20:20" x14ac:dyDescent="0.2">
      <c r="T1186" s="408"/>
    </row>
    <row r="1187" spans="20:20" x14ac:dyDescent="0.2">
      <c r="T1187" s="408"/>
    </row>
    <row r="1188" spans="20:20" x14ac:dyDescent="0.2">
      <c r="T1188" s="408"/>
    </row>
    <row r="1189" spans="20:20" x14ac:dyDescent="0.2">
      <c r="T1189" s="408"/>
    </row>
    <row r="1190" spans="20:20" x14ac:dyDescent="0.2">
      <c r="T1190" s="408"/>
    </row>
    <row r="1191" spans="20:20" x14ac:dyDescent="0.2">
      <c r="T1191" s="408"/>
    </row>
    <row r="1192" spans="20:20" x14ac:dyDescent="0.2">
      <c r="T1192" s="408"/>
    </row>
    <row r="1193" spans="20:20" x14ac:dyDescent="0.2">
      <c r="T1193" s="408"/>
    </row>
    <row r="1194" spans="20:20" x14ac:dyDescent="0.2">
      <c r="T1194" s="408"/>
    </row>
    <row r="1195" spans="20:20" x14ac:dyDescent="0.2">
      <c r="T1195" s="408"/>
    </row>
    <row r="1196" spans="20:20" x14ac:dyDescent="0.2">
      <c r="T1196" s="408"/>
    </row>
    <row r="1197" spans="20:20" x14ac:dyDescent="0.2">
      <c r="T1197" s="408"/>
    </row>
    <row r="1198" spans="20:20" x14ac:dyDescent="0.2">
      <c r="T1198" s="408"/>
    </row>
    <row r="1199" spans="20:20" x14ac:dyDescent="0.2">
      <c r="T1199" s="408"/>
    </row>
    <row r="1200" spans="20:20" x14ac:dyDescent="0.2">
      <c r="T1200" s="408"/>
    </row>
    <row r="1201" spans="20:20" x14ac:dyDescent="0.2">
      <c r="T1201" s="408"/>
    </row>
    <row r="1202" spans="20:20" x14ac:dyDescent="0.2">
      <c r="T1202" s="408"/>
    </row>
    <row r="1203" spans="20:20" x14ac:dyDescent="0.2">
      <c r="T1203" s="408"/>
    </row>
    <row r="1204" spans="20:20" x14ac:dyDescent="0.2">
      <c r="T1204" s="408"/>
    </row>
    <row r="1205" spans="20:20" x14ac:dyDescent="0.2">
      <c r="T1205" s="408"/>
    </row>
    <row r="1206" spans="20:20" x14ac:dyDescent="0.2">
      <c r="T1206" s="408"/>
    </row>
    <row r="1207" spans="20:20" x14ac:dyDescent="0.2">
      <c r="T1207" s="408"/>
    </row>
    <row r="1208" spans="20:20" x14ac:dyDescent="0.2">
      <c r="T1208" s="408"/>
    </row>
    <row r="1209" spans="20:20" x14ac:dyDescent="0.2">
      <c r="T1209" s="408"/>
    </row>
    <row r="1210" spans="20:20" x14ac:dyDescent="0.2">
      <c r="T1210" s="408"/>
    </row>
    <row r="1211" spans="20:20" x14ac:dyDescent="0.2">
      <c r="T1211" s="408"/>
    </row>
    <row r="1212" spans="20:20" x14ac:dyDescent="0.2">
      <c r="T1212" s="408"/>
    </row>
    <row r="1213" spans="20:20" x14ac:dyDescent="0.2">
      <c r="T1213" s="408"/>
    </row>
    <row r="1214" spans="20:20" x14ac:dyDescent="0.2">
      <c r="T1214" s="408"/>
    </row>
    <row r="1215" spans="20:20" x14ac:dyDescent="0.2">
      <c r="T1215" s="408"/>
    </row>
    <row r="1216" spans="20:20" x14ac:dyDescent="0.2">
      <c r="T1216" s="408"/>
    </row>
    <row r="1217" spans="20:20" x14ac:dyDescent="0.2">
      <c r="T1217" s="408"/>
    </row>
    <row r="1218" spans="20:20" x14ac:dyDescent="0.2">
      <c r="T1218" s="408"/>
    </row>
    <row r="1219" spans="20:20" x14ac:dyDescent="0.2">
      <c r="T1219" s="408"/>
    </row>
    <row r="1220" spans="20:20" x14ac:dyDescent="0.2">
      <c r="T1220" s="408"/>
    </row>
    <row r="1221" spans="20:20" x14ac:dyDescent="0.2">
      <c r="T1221" s="408"/>
    </row>
    <row r="1222" spans="20:20" x14ac:dyDescent="0.2">
      <c r="T1222" s="408"/>
    </row>
    <row r="1223" spans="20:20" x14ac:dyDescent="0.2">
      <c r="T1223" s="408"/>
    </row>
    <row r="1224" spans="20:20" x14ac:dyDescent="0.2">
      <c r="T1224" s="408"/>
    </row>
    <row r="1225" spans="20:20" x14ac:dyDescent="0.2">
      <c r="T1225" s="408"/>
    </row>
    <row r="1226" spans="20:20" x14ac:dyDescent="0.2">
      <c r="T1226" s="408"/>
    </row>
    <row r="1227" spans="20:20" x14ac:dyDescent="0.2">
      <c r="T1227" s="408"/>
    </row>
    <row r="1228" spans="20:20" x14ac:dyDescent="0.2">
      <c r="T1228" s="408"/>
    </row>
    <row r="1229" spans="20:20" x14ac:dyDescent="0.2">
      <c r="T1229" s="408"/>
    </row>
    <row r="1230" spans="20:20" x14ac:dyDescent="0.2">
      <c r="T1230" s="408"/>
    </row>
    <row r="1231" spans="20:20" x14ac:dyDescent="0.2">
      <c r="T1231" s="408"/>
    </row>
    <row r="1232" spans="20:20" x14ac:dyDescent="0.2">
      <c r="T1232" s="408"/>
    </row>
    <row r="1233" spans="20:20" x14ac:dyDescent="0.2">
      <c r="T1233" s="408"/>
    </row>
    <row r="1234" spans="20:20" x14ac:dyDescent="0.2">
      <c r="T1234" s="408"/>
    </row>
    <row r="1235" spans="20:20" x14ac:dyDescent="0.2">
      <c r="T1235" s="408"/>
    </row>
    <row r="1236" spans="20:20" x14ac:dyDescent="0.2">
      <c r="T1236" s="408"/>
    </row>
    <row r="1237" spans="20:20" x14ac:dyDescent="0.2">
      <c r="T1237" s="408"/>
    </row>
    <row r="1238" spans="20:20" x14ac:dyDescent="0.2">
      <c r="T1238" s="408"/>
    </row>
    <row r="1239" spans="20:20" x14ac:dyDescent="0.2">
      <c r="T1239" s="408"/>
    </row>
    <row r="1240" spans="20:20" x14ac:dyDescent="0.2">
      <c r="T1240" s="408"/>
    </row>
    <row r="1241" spans="20:20" x14ac:dyDescent="0.2">
      <c r="T1241" s="408"/>
    </row>
    <row r="1242" spans="20:20" x14ac:dyDescent="0.2">
      <c r="T1242" s="408"/>
    </row>
    <row r="1243" spans="20:20" x14ac:dyDescent="0.2">
      <c r="T1243" s="408"/>
    </row>
    <row r="1244" spans="20:20" x14ac:dyDescent="0.2">
      <c r="T1244" s="408"/>
    </row>
    <row r="1245" spans="20:20" x14ac:dyDescent="0.2">
      <c r="T1245" s="408"/>
    </row>
    <row r="1246" spans="20:20" x14ac:dyDescent="0.2">
      <c r="T1246" s="408"/>
    </row>
    <row r="1247" spans="20:20" x14ac:dyDescent="0.2">
      <c r="T1247" s="408"/>
    </row>
    <row r="1248" spans="20:20" x14ac:dyDescent="0.2">
      <c r="T1248" s="408"/>
    </row>
    <row r="1249" spans="20:20" x14ac:dyDescent="0.2">
      <c r="T1249" s="408"/>
    </row>
    <row r="1250" spans="20:20" x14ac:dyDescent="0.2">
      <c r="T1250" s="408"/>
    </row>
    <row r="1251" spans="20:20" x14ac:dyDescent="0.2">
      <c r="T1251" s="408"/>
    </row>
    <row r="1252" spans="20:20" x14ac:dyDescent="0.2">
      <c r="T1252" s="408"/>
    </row>
    <row r="1253" spans="20:20" x14ac:dyDescent="0.2">
      <c r="T1253" s="408"/>
    </row>
    <row r="1254" spans="20:20" x14ac:dyDescent="0.2">
      <c r="T1254" s="408"/>
    </row>
    <row r="1255" spans="20:20" x14ac:dyDescent="0.2">
      <c r="T1255" s="408"/>
    </row>
    <row r="1256" spans="20:20" x14ac:dyDescent="0.2">
      <c r="T1256" s="408"/>
    </row>
    <row r="1257" spans="20:20" x14ac:dyDescent="0.2">
      <c r="T1257" s="408"/>
    </row>
    <row r="1258" spans="20:20" x14ac:dyDescent="0.2">
      <c r="T1258" s="408"/>
    </row>
    <row r="1259" spans="20:20" x14ac:dyDescent="0.2">
      <c r="T1259" s="408"/>
    </row>
    <row r="1260" spans="20:20" x14ac:dyDescent="0.2">
      <c r="T1260" s="408"/>
    </row>
    <row r="1261" spans="20:20" x14ac:dyDescent="0.2">
      <c r="T1261" s="408"/>
    </row>
    <row r="1262" spans="20:20" x14ac:dyDescent="0.2">
      <c r="T1262" s="408"/>
    </row>
    <row r="1263" spans="20:20" x14ac:dyDescent="0.2">
      <c r="T1263" s="408"/>
    </row>
    <row r="1264" spans="20:20" x14ac:dyDescent="0.2">
      <c r="T1264" s="408"/>
    </row>
    <row r="1265" spans="20:20" x14ac:dyDescent="0.2">
      <c r="T1265" s="408"/>
    </row>
    <row r="1266" spans="20:20" x14ac:dyDescent="0.2">
      <c r="T1266" s="408"/>
    </row>
    <row r="1267" spans="20:20" x14ac:dyDescent="0.2">
      <c r="T1267" s="408"/>
    </row>
    <row r="1268" spans="20:20" x14ac:dyDescent="0.2">
      <c r="T1268" s="408"/>
    </row>
    <row r="1269" spans="20:20" x14ac:dyDescent="0.2">
      <c r="T1269" s="408"/>
    </row>
    <row r="1270" spans="20:20" x14ac:dyDescent="0.2">
      <c r="T1270" s="408"/>
    </row>
    <row r="1271" spans="20:20" x14ac:dyDescent="0.2">
      <c r="T1271" s="408"/>
    </row>
    <row r="1272" spans="20:20" x14ac:dyDescent="0.2">
      <c r="T1272" s="408"/>
    </row>
    <row r="1273" spans="20:20" x14ac:dyDescent="0.2">
      <c r="T1273" s="408"/>
    </row>
    <row r="1274" spans="20:20" x14ac:dyDescent="0.2">
      <c r="T1274" s="408"/>
    </row>
    <row r="1275" spans="20:20" x14ac:dyDescent="0.2">
      <c r="T1275" s="408"/>
    </row>
    <row r="1276" spans="20:20" x14ac:dyDescent="0.2">
      <c r="T1276" s="408"/>
    </row>
    <row r="1277" spans="20:20" x14ac:dyDescent="0.2">
      <c r="T1277" s="408"/>
    </row>
    <row r="1278" spans="20:20" x14ac:dyDescent="0.2">
      <c r="T1278" s="408"/>
    </row>
    <row r="1279" spans="20:20" x14ac:dyDescent="0.2">
      <c r="T1279" s="408"/>
    </row>
    <row r="1280" spans="20:20" x14ac:dyDescent="0.2">
      <c r="T1280" s="408"/>
    </row>
    <row r="1281" spans="20:20" x14ac:dyDescent="0.2">
      <c r="T1281" s="408"/>
    </row>
    <row r="1282" spans="20:20" x14ac:dyDescent="0.2">
      <c r="T1282" s="408"/>
    </row>
    <row r="1283" spans="20:20" x14ac:dyDescent="0.2">
      <c r="T1283" s="408"/>
    </row>
    <row r="1284" spans="20:20" x14ac:dyDescent="0.2">
      <c r="T1284" s="408"/>
    </row>
    <row r="1285" spans="20:20" x14ac:dyDescent="0.2">
      <c r="T1285" s="408"/>
    </row>
    <row r="1286" spans="20:20" x14ac:dyDescent="0.2">
      <c r="T1286" s="408"/>
    </row>
    <row r="1287" spans="20:20" x14ac:dyDescent="0.2">
      <c r="T1287" s="408"/>
    </row>
    <row r="1288" spans="20:20" x14ac:dyDescent="0.2">
      <c r="T1288" s="408"/>
    </row>
    <row r="1289" spans="20:20" x14ac:dyDescent="0.2">
      <c r="T1289" s="408"/>
    </row>
    <row r="1290" spans="20:20" x14ac:dyDescent="0.2">
      <c r="T1290" s="408"/>
    </row>
    <row r="1291" spans="20:20" x14ac:dyDescent="0.2">
      <c r="T1291" s="408"/>
    </row>
    <row r="1292" spans="20:20" x14ac:dyDescent="0.2">
      <c r="T1292" s="408"/>
    </row>
    <row r="1293" spans="20:20" x14ac:dyDescent="0.2">
      <c r="T1293" s="408"/>
    </row>
    <row r="1294" spans="20:20" x14ac:dyDescent="0.2">
      <c r="T1294" s="408"/>
    </row>
    <row r="1295" spans="20:20" x14ac:dyDescent="0.2">
      <c r="T1295" s="408"/>
    </row>
    <row r="1296" spans="20:20" x14ac:dyDescent="0.2">
      <c r="T1296" s="408"/>
    </row>
    <row r="1297" spans="20:20" x14ac:dyDescent="0.2">
      <c r="T1297" s="408"/>
    </row>
    <row r="1298" spans="20:20" x14ac:dyDescent="0.2">
      <c r="T1298" s="408"/>
    </row>
    <row r="1299" spans="20:20" x14ac:dyDescent="0.2">
      <c r="T1299" s="408"/>
    </row>
    <row r="1300" spans="20:20" x14ac:dyDescent="0.2">
      <c r="T1300" s="408"/>
    </row>
    <row r="1301" spans="20:20" x14ac:dyDescent="0.2">
      <c r="T1301" s="408"/>
    </row>
    <row r="1302" spans="20:20" x14ac:dyDescent="0.2">
      <c r="T1302" s="408"/>
    </row>
    <row r="1303" spans="20:20" x14ac:dyDescent="0.2">
      <c r="T1303" s="408"/>
    </row>
    <row r="1304" spans="20:20" x14ac:dyDescent="0.2">
      <c r="T1304" s="408"/>
    </row>
    <row r="1305" spans="20:20" x14ac:dyDescent="0.2">
      <c r="T1305" s="408"/>
    </row>
    <row r="1306" spans="20:20" x14ac:dyDescent="0.2">
      <c r="T1306" s="408"/>
    </row>
    <row r="1307" spans="20:20" x14ac:dyDescent="0.2">
      <c r="T1307" s="408"/>
    </row>
    <row r="1308" spans="20:20" x14ac:dyDescent="0.2">
      <c r="T1308" s="408"/>
    </row>
    <row r="1309" spans="20:20" x14ac:dyDescent="0.2">
      <c r="T1309" s="408"/>
    </row>
    <row r="1310" spans="20:20" x14ac:dyDescent="0.2">
      <c r="T1310" s="408"/>
    </row>
    <row r="1311" spans="20:20" x14ac:dyDescent="0.2">
      <c r="T1311" s="408"/>
    </row>
    <row r="1312" spans="20:20" x14ac:dyDescent="0.2">
      <c r="T1312" s="408"/>
    </row>
    <row r="1313" spans="20:20" x14ac:dyDescent="0.2">
      <c r="T1313" s="408"/>
    </row>
    <row r="1314" spans="20:20" x14ac:dyDescent="0.2">
      <c r="T1314" s="408"/>
    </row>
    <row r="1315" spans="20:20" x14ac:dyDescent="0.2">
      <c r="T1315" s="408"/>
    </row>
    <row r="1316" spans="20:20" x14ac:dyDescent="0.2">
      <c r="T1316" s="408"/>
    </row>
    <row r="1317" spans="20:20" x14ac:dyDescent="0.2">
      <c r="T1317" s="408"/>
    </row>
    <row r="1318" spans="20:20" x14ac:dyDescent="0.2">
      <c r="T1318" s="408"/>
    </row>
    <row r="1319" spans="20:20" x14ac:dyDescent="0.2">
      <c r="T1319" s="408"/>
    </row>
    <row r="1320" spans="20:20" x14ac:dyDescent="0.2">
      <c r="T1320" s="408"/>
    </row>
    <row r="1321" spans="20:20" x14ac:dyDescent="0.2">
      <c r="T1321" s="408"/>
    </row>
    <row r="1322" spans="20:20" x14ac:dyDescent="0.2">
      <c r="T1322" s="408"/>
    </row>
    <row r="1323" spans="20:20" x14ac:dyDescent="0.2">
      <c r="T1323" s="408"/>
    </row>
    <row r="1324" spans="20:20" x14ac:dyDescent="0.2">
      <c r="T1324" s="408"/>
    </row>
    <row r="1325" spans="20:20" x14ac:dyDescent="0.2">
      <c r="T1325" s="408"/>
    </row>
    <row r="1326" spans="20:20" x14ac:dyDescent="0.2">
      <c r="T1326" s="408"/>
    </row>
    <row r="1327" spans="20:20" x14ac:dyDescent="0.2">
      <c r="T1327" s="408"/>
    </row>
    <row r="1328" spans="20:20" x14ac:dyDescent="0.2">
      <c r="T1328" s="408"/>
    </row>
    <row r="1329" spans="20:20" x14ac:dyDescent="0.2">
      <c r="T1329" s="408"/>
    </row>
    <row r="1330" spans="20:20" x14ac:dyDescent="0.2">
      <c r="T1330" s="408"/>
    </row>
    <row r="1331" spans="20:20" x14ac:dyDescent="0.2">
      <c r="T1331" s="408"/>
    </row>
    <row r="1332" spans="20:20" x14ac:dyDescent="0.2">
      <c r="T1332" s="408"/>
    </row>
    <row r="1333" spans="20:20" x14ac:dyDescent="0.2">
      <c r="T1333" s="408"/>
    </row>
    <row r="1334" spans="20:20" x14ac:dyDescent="0.2">
      <c r="T1334" s="408"/>
    </row>
    <row r="1335" spans="20:20" x14ac:dyDescent="0.2">
      <c r="T1335" s="408"/>
    </row>
    <row r="1336" spans="20:20" x14ac:dyDescent="0.2">
      <c r="T1336" s="408"/>
    </row>
    <row r="1337" spans="20:20" x14ac:dyDescent="0.2">
      <c r="T1337" s="408"/>
    </row>
    <row r="1338" spans="20:20" x14ac:dyDescent="0.2">
      <c r="T1338" s="408"/>
    </row>
    <row r="1339" spans="20:20" x14ac:dyDescent="0.2">
      <c r="T1339" s="408"/>
    </row>
    <row r="1340" spans="20:20" x14ac:dyDescent="0.2">
      <c r="T1340" s="408"/>
    </row>
    <row r="1341" spans="20:20" x14ac:dyDescent="0.2">
      <c r="T1341" s="408"/>
    </row>
    <row r="1342" spans="20:20" x14ac:dyDescent="0.2">
      <c r="T1342" s="408"/>
    </row>
    <row r="1343" spans="20:20" x14ac:dyDescent="0.2">
      <c r="T1343" s="408"/>
    </row>
    <row r="1344" spans="20:20" x14ac:dyDescent="0.2">
      <c r="T1344" s="408"/>
    </row>
    <row r="1345" spans="20:20" x14ac:dyDescent="0.2">
      <c r="T1345" s="408"/>
    </row>
    <row r="1346" spans="20:20" x14ac:dyDescent="0.2">
      <c r="T1346" s="408"/>
    </row>
    <row r="1347" spans="20:20" x14ac:dyDescent="0.2">
      <c r="T1347" s="408"/>
    </row>
    <row r="1348" spans="20:20" x14ac:dyDescent="0.2">
      <c r="T1348" s="408"/>
    </row>
    <row r="1349" spans="20:20" x14ac:dyDescent="0.2">
      <c r="T1349" s="408"/>
    </row>
    <row r="1350" spans="20:20" x14ac:dyDescent="0.2">
      <c r="T1350" s="408"/>
    </row>
    <row r="1351" spans="20:20" x14ac:dyDescent="0.2">
      <c r="T1351" s="408"/>
    </row>
    <row r="1352" spans="20:20" x14ac:dyDescent="0.2">
      <c r="T1352" s="408"/>
    </row>
    <row r="1353" spans="20:20" x14ac:dyDescent="0.2">
      <c r="T1353" s="408"/>
    </row>
    <row r="1354" spans="20:20" x14ac:dyDescent="0.2">
      <c r="T1354" s="408"/>
    </row>
    <row r="1355" spans="20:20" x14ac:dyDescent="0.2">
      <c r="T1355" s="408"/>
    </row>
    <row r="1356" spans="20:20" x14ac:dyDescent="0.2">
      <c r="T1356" s="408"/>
    </row>
    <row r="1357" spans="20:20" x14ac:dyDescent="0.2">
      <c r="T1357" s="408"/>
    </row>
    <row r="1358" spans="20:20" x14ac:dyDescent="0.2">
      <c r="T1358" s="408"/>
    </row>
    <row r="1359" spans="20:20" x14ac:dyDescent="0.2">
      <c r="T1359" s="408"/>
    </row>
    <row r="1360" spans="20:20" x14ac:dyDescent="0.2">
      <c r="T1360" s="408"/>
    </row>
    <row r="1361" spans="20:20" x14ac:dyDescent="0.2">
      <c r="T1361" s="408"/>
    </row>
    <row r="1362" spans="20:20" x14ac:dyDescent="0.2">
      <c r="T1362" s="408"/>
    </row>
    <row r="1363" spans="20:20" x14ac:dyDescent="0.2">
      <c r="T1363" s="408"/>
    </row>
    <row r="1364" spans="20:20" x14ac:dyDescent="0.2">
      <c r="T1364" s="408"/>
    </row>
    <row r="1365" spans="20:20" x14ac:dyDescent="0.2">
      <c r="T1365" s="408"/>
    </row>
    <row r="1366" spans="20:20" x14ac:dyDescent="0.2">
      <c r="T1366" s="408"/>
    </row>
    <row r="1367" spans="20:20" x14ac:dyDescent="0.2">
      <c r="T1367" s="408"/>
    </row>
    <row r="1368" spans="20:20" x14ac:dyDescent="0.2">
      <c r="T1368" s="408"/>
    </row>
    <row r="1369" spans="20:20" x14ac:dyDescent="0.2">
      <c r="T1369" s="408"/>
    </row>
    <row r="1370" spans="20:20" x14ac:dyDescent="0.2">
      <c r="T1370" s="408"/>
    </row>
    <row r="1371" spans="20:20" x14ac:dyDescent="0.2">
      <c r="T1371" s="408"/>
    </row>
    <row r="1372" spans="20:20" x14ac:dyDescent="0.2">
      <c r="T1372" s="408"/>
    </row>
    <row r="1373" spans="20:20" x14ac:dyDescent="0.2">
      <c r="T1373" s="408"/>
    </row>
    <row r="1374" spans="20:20" x14ac:dyDescent="0.2">
      <c r="T1374" s="408"/>
    </row>
    <row r="1375" spans="20:20" x14ac:dyDescent="0.2">
      <c r="T1375" s="408"/>
    </row>
    <row r="1376" spans="20:20" x14ac:dyDescent="0.2">
      <c r="T1376" s="408"/>
    </row>
    <row r="1377" spans="20:20" x14ac:dyDescent="0.2">
      <c r="T1377" s="408"/>
    </row>
    <row r="1378" spans="20:20" x14ac:dyDescent="0.2">
      <c r="T1378" s="408"/>
    </row>
    <row r="1379" spans="20:20" x14ac:dyDescent="0.2">
      <c r="T1379" s="408"/>
    </row>
    <row r="1380" spans="20:20" x14ac:dyDescent="0.2">
      <c r="T1380" s="408"/>
    </row>
    <row r="1381" spans="20:20" x14ac:dyDescent="0.2">
      <c r="T1381" s="408"/>
    </row>
    <row r="1382" spans="20:20" x14ac:dyDescent="0.2">
      <c r="T1382" s="408"/>
    </row>
    <row r="1383" spans="20:20" x14ac:dyDescent="0.2">
      <c r="T1383" s="408"/>
    </row>
    <row r="1384" spans="20:20" x14ac:dyDescent="0.2">
      <c r="T1384" s="408"/>
    </row>
    <row r="1385" spans="20:20" x14ac:dyDescent="0.2">
      <c r="T1385" s="408"/>
    </row>
    <row r="1386" spans="20:20" x14ac:dyDescent="0.2">
      <c r="T1386" s="408"/>
    </row>
    <row r="1387" spans="20:20" x14ac:dyDescent="0.2">
      <c r="T1387" s="408"/>
    </row>
    <row r="1388" spans="20:20" x14ac:dyDescent="0.2">
      <c r="T1388" s="408"/>
    </row>
    <row r="1389" spans="20:20" x14ac:dyDescent="0.2">
      <c r="T1389" s="408"/>
    </row>
    <row r="1390" spans="20:20" x14ac:dyDescent="0.2">
      <c r="T1390" s="408"/>
    </row>
    <row r="1391" spans="20:20" x14ac:dyDescent="0.2">
      <c r="T1391" s="408"/>
    </row>
    <row r="1392" spans="20:20" x14ac:dyDescent="0.2">
      <c r="T1392" s="408"/>
    </row>
    <row r="1393" spans="20:20" x14ac:dyDescent="0.2">
      <c r="T1393" s="408"/>
    </row>
    <row r="1394" spans="20:20" x14ac:dyDescent="0.2">
      <c r="T1394" s="408"/>
    </row>
    <row r="1395" spans="20:20" x14ac:dyDescent="0.2">
      <c r="T1395" s="408"/>
    </row>
    <row r="1396" spans="20:20" x14ac:dyDescent="0.2">
      <c r="T1396" s="408"/>
    </row>
    <row r="1397" spans="20:20" x14ac:dyDescent="0.2">
      <c r="T1397" s="408"/>
    </row>
    <row r="1398" spans="20:20" x14ac:dyDescent="0.2">
      <c r="T1398" s="408"/>
    </row>
    <row r="1399" spans="20:20" x14ac:dyDescent="0.2">
      <c r="T1399" s="408"/>
    </row>
    <row r="1400" spans="20:20" x14ac:dyDescent="0.2">
      <c r="T1400" s="408"/>
    </row>
    <row r="1401" spans="20:20" x14ac:dyDescent="0.2">
      <c r="T1401" s="408"/>
    </row>
    <row r="1402" spans="20:20" x14ac:dyDescent="0.2">
      <c r="T1402" s="408"/>
    </row>
    <row r="1403" spans="20:20" x14ac:dyDescent="0.2">
      <c r="T1403" s="408"/>
    </row>
    <row r="1404" spans="20:20" x14ac:dyDescent="0.2">
      <c r="T1404" s="408"/>
    </row>
    <row r="1405" spans="20:20" x14ac:dyDescent="0.2">
      <c r="T1405" s="408"/>
    </row>
    <row r="1406" spans="20:20" x14ac:dyDescent="0.2">
      <c r="T1406" s="408"/>
    </row>
    <row r="1407" spans="20:20" x14ac:dyDescent="0.2">
      <c r="T1407" s="408"/>
    </row>
    <row r="1408" spans="20:20" x14ac:dyDescent="0.2">
      <c r="T1408" s="408"/>
    </row>
    <row r="1409" spans="20:20" x14ac:dyDescent="0.2">
      <c r="T1409" s="408"/>
    </row>
    <row r="1410" spans="20:20" x14ac:dyDescent="0.2">
      <c r="T1410" s="408"/>
    </row>
    <row r="1411" spans="20:20" x14ac:dyDescent="0.2">
      <c r="T1411" s="408"/>
    </row>
    <row r="1412" spans="20:20" x14ac:dyDescent="0.2">
      <c r="T1412" s="408"/>
    </row>
    <row r="1413" spans="20:20" x14ac:dyDescent="0.2">
      <c r="T1413" s="408"/>
    </row>
    <row r="1414" spans="20:20" x14ac:dyDescent="0.2">
      <c r="T1414" s="408"/>
    </row>
    <row r="1415" spans="20:20" x14ac:dyDescent="0.2">
      <c r="T1415" s="408"/>
    </row>
    <row r="1416" spans="20:20" x14ac:dyDescent="0.2">
      <c r="T1416" s="408"/>
    </row>
    <row r="1417" spans="20:20" x14ac:dyDescent="0.2">
      <c r="T1417" s="408"/>
    </row>
    <row r="1418" spans="20:20" x14ac:dyDescent="0.2">
      <c r="T1418" s="408"/>
    </row>
    <row r="1419" spans="20:20" x14ac:dyDescent="0.2">
      <c r="T1419" s="408"/>
    </row>
    <row r="1420" spans="20:20" x14ac:dyDescent="0.2">
      <c r="T1420" s="408"/>
    </row>
    <row r="1421" spans="20:20" x14ac:dyDescent="0.2">
      <c r="T1421" s="408"/>
    </row>
    <row r="1422" spans="20:20" x14ac:dyDescent="0.2">
      <c r="T1422" s="408"/>
    </row>
    <row r="1423" spans="20:20" x14ac:dyDescent="0.2">
      <c r="T1423" s="408"/>
    </row>
    <row r="1424" spans="20:20" x14ac:dyDescent="0.2">
      <c r="T1424" s="408"/>
    </row>
    <row r="1425" spans="20:20" x14ac:dyDescent="0.2">
      <c r="T1425" s="408"/>
    </row>
    <row r="1426" spans="20:20" x14ac:dyDescent="0.2">
      <c r="T1426" s="408"/>
    </row>
    <row r="1427" spans="20:20" x14ac:dyDescent="0.2">
      <c r="T1427" s="408"/>
    </row>
    <row r="1428" spans="20:20" x14ac:dyDescent="0.2">
      <c r="T1428" s="408"/>
    </row>
    <row r="1429" spans="20:20" x14ac:dyDescent="0.2">
      <c r="T1429" s="408"/>
    </row>
    <row r="1430" spans="20:20" x14ac:dyDescent="0.2">
      <c r="T1430" s="408"/>
    </row>
    <row r="1431" spans="20:20" x14ac:dyDescent="0.2">
      <c r="T1431" s="408"/>
    </row>
    <row r="1432" spans="20:20" x14ac:dyDescent="0.2">
      <c r="T1432" s="408"/>
    </row>
    <row r="1433" spans="20:20" x14ac:dyDescent="0.2">
      <c r="T1433" s="408"/>
    </row>
    <row r="1434" spans="20:20" x14ac:dyDescent="0.2">
      <c r="T1434" s="408"/>
    </row>
    <row r="1435" spans="20:20" x14ac:dyDescent="0.2">
      <c r="T1435" s="408"/>
    </row>
    <row r="1436" spans="20:20" x14ac:dyDescent="0.2">
      <c r="T1436" s="408"/>
    </row>
    <row r="1437" spans="20:20" x14ac:dyDescent="0.2">
      <c r="T1437" s="408"/>
    </row>
    <row r="1438" spans="20:20" x14ac:dyDescent="0.2">
      <c r="T1438" s="408"/>
    </row>
    <row r="1439" spans="20:20" x14ac:dyDescent="0.2">
      <c r="T1439" s="408"/>
    </row>
    <row r="1440" spans="20:20" x14ac:dyDescent="0.2">
      <c r="T1440" s="408"/>
    </row>
    <row r="1441" spans="20:20" x14ac:dyDescent="0.2">
      <c r="T1441" s="408"/>
    </row>
    <row r="1442" spans="20:20" x14ac:dyDescent="0.2">
      <c r="T1442" s="408"/>
    </row>
    <row r="1443" spans="20:20" x14ac:dyDescent="0.2">
      <c r="T1443" s="408"/>
    </row>
    <row r="1444" spans="20:20" x14ac:dyDescent="0.2">
      <c r="T1444" s="408"/>
    </row>
    <row r="1445" spans="20:20" x14ac:dyDescent="0.2">
      <c r="T1445" s="408"/>
    </row>
    <row r="1446" spans="20:20" x14ac:dyDescent="0.2">
      <c r="T1446" s="408"/>
    </row>
    <row r="1447" spans="20:20" x14ac:dyDescent="0.2">
      <c r="T1447" s="408"/>
    </row>
    <row r="1448" spans="20:20" x14ac:dyDescent="0.2">
      <c r="T1448" s="408"/>
    </row>
    <row r="1449" spans="20:20" x14ac:dyDescent="0.2">
      <c r="T1449" s="408"/>
    </row>
    <row r="1450" spans="20:20" x14ac:dyDescent="0.2">
      <c r="T1450" s="408"/>
    </row>
    <row r="1451" spans="20:20" x14ac:dyDescent="0.2">
      <c r="T1451" s="408"/>
    </row>
    <row r="1452" spans="20:20" x14ac:dyDescent="0.2">
      <c r="T1452" s="408"/>
    </row>
    <row r="1453" spans="20:20" x14ac:dyDescent="0.2">
      <c r="T1453" s="408"/>
    </row>
    <row r="1454" spans="20:20" x14ac:dyDescent="0.2">
      <c r="T1454" s="408"/>
    </row>
    <row r="1455" spans="20:20" x14ac:dyDescent="0.2">
      <c r="T1455" s="408"/>
    </row>
    <row r="1456" spans="20:20" x14ac:dyDescent="0.2">
      <c r="T1456" s="408"/>
    </row>
    <row r="1457" spans="20:20" x14ac:dyDescent="0.2">
      <c r="T1457" s="408"/>
    </row>
    <row r="1458" spans="20:20" x14ac:dyDescent="0.2">
      <c r="T1458" s="408"/>
    </row>
    <row r="1459" spans="20:20" x14ac:dyDescent="0.2">
      <c r="T1459" s="408"/>
    </row>
    <row r="1460" spans="20:20" x14ac:dyDescent="0.2">
      <c r="T1460" s="408"/>
    </row>
    <row r="1461" spans="20:20" x14ac:dyDescent="0.2">
      <c r="T1461" s="408"/>
    </row>
    <row r="1462" spans="20:20" x14ac:dyDescent="0.2">
      <c r="T1462" s="408"/>
    </row>
    <row r="1463" spans="20:20" x14ac:dyDescent="0.2">
      <c r="T1463" s="408"/>
    </row>
    <row r="1464" spans="20:20" x14ac:dyDescent="0.2">
      <c r="T1464" s="408"/>
    </row>
    <row r="1465" spans="20:20" x14ac:dyDescent="0.2">
      <c r="T1465" s="408"/>
    </row>
    <row r="1466" spans="20:20" x14ac:dyDescent="0.2">
      <c r="T1466" s="408"/>
    </row>
    <row r="1467" spans="20:20" x14ac:dyDescent="0.2">
      <c r="T1467" s="408"/>
    </row>
    <row r="1468" spans="20:20" x14ac:dyDescent="0.2">
      <c r="T1468" s="408"/>
    </row>
    <row r="1469" spans="20:20" x14ac:dyDescent="0.2">
      <c r="T1469" s="408"/>
    </row>
    <row r="1470" spans="20:20" x14ac:dyDescent="0.2">
      <c r="T1470" s="408"/>
    </row>
    <row r="1471" spans="20:20" x14ac:dyDescent="0.2">
      <c r="T1471" s="408"/>
    </row>
    <row r="1472" spans="20:20" x14ac:dyDescent="0.2">
      <c r="T1472" s="408"/>
    </row>
    <row r="1473" spans="20:20" x14ac:dyDescent="0.2">
      <c r="T1473" s="408"/>
    </row>
    <row r="1474" spans="20:20" x14ac:dyDescent="0.2">
      <c r="T1474" s="408"/>
    </row>
    <row r="1475" spans="20:20" x14ac:dyDescent="0.2">
      <c r="T1475" s="408"/>
    </row>
    <row r="1476" spans="20:20" x14ac:dyDescent="0.2">
      <c r="T1476" s="408"/>
    </row>
    <row r="1477" spans="20:20" x14ac:dyDescent="0.2">
      <c r="T1477" s="408"/>
    </row>
    <row r="1478" spans="20:20" x14ac:dyDescent="0.2">
      <c r="T1478" s="408"/>
    </row>
    <row r="1479" spans="20:20" x14ac:dyDescent="0.2">
      <c r="T1479" s="408"/>
    </row>
    <row r="1480" spans="20:20" x14ac:dyDescent="0.2">
      <c r="T1480" s="408"/>
    </row>
    <row r="1481" spans="20:20" x14ac:dyDescent="0.2">
      <c r="T1481" s="408"/>
    </row>
    <row r="1482" spans="20:20" x14ac:dyDescent="0.2">
      <c r="T1482" s="408"/>
    </row>
    <row r="1483" spans="20:20" x14ac:dyDescent="0.2">
      <c r="T1483" s="408"/>
    </row>
    <row r="1484" spans="20:20" x14ac:dyDescent="0.2">
      <c r="T1484" s="408"/>
    </row>
    <row r="1485" spans="20:20" x14ac:dyDescent="0.2">
      <c r="T1485" s="408"/>
    </row>
    <row r="1486" spans="20:20" x14ac:dyDescent="0.2">
      <c r="T1486" s="408"/>
    </row>
    <row r="1487" spans="20:20" x14ac:dyDescent="0.2">
      <c r="T1487" s="408"/>
    </row>
    <row r="1488" spans="20:20" x14ac:dyDescent="0.2">
      <c r="T1488" s="408"/>
    </row>
    <row r="1489" spans="20:20" x14ac:dyDescent="0.2">
      <c r="T1489" s="408"/>
    </row>
    <row r="1490" spans="20:20" x14ac:dyDescent="0.2">
      <c r="T1490" s="408"/>
    </row>
    <row r="1491" spans="20:20" x14ac:dyDescent="0.2">
      <c r="T1491" s="408"/>
    </row>
    <row r="1492" spans="20:20" x14ac:dyDescent="0.2">
      <c r="T1492" s="408"/>
    </row>
    <row r="1493" spans="20:20" x14ac:dyDescent="0.2">
      <c r="T1493" s="408"/>
    </row>
    <row r="1494" spans="20:20" x14ac:dyDescent="0.2">
      <c r="T1494" s="408"/>
    </row>
    <row r="1495" spans="20:20" x14ac:dyDescent="0.2">
      <c r="T1495" s="408"/>
    </row>
    <row r="1496" spans="20:20" x14ac:dyDescent="0.2">
      <c r="T1496" s="408"/>
    </row>
    <row r="1497" spans="20:20" x14ac:dyDescent="0.2">
      <c r="T1497" s="408"/>
    </row>
    <row r="1498" spans="20:20" x14ac:dyDescent="0.2">
      <c r="T1498" s="408"/>
    </row>
    <row r="1499" spans="20:20" x14ac:dyDescent="0.2">
      <c r="T1499" s="408"/>
    </row>
    <row r="1500" spans="20:20" x14ac:dyDescent="0.2">
      <c r="T1500" s="408"/>
    </row>
    <row r="1501" spans="20:20" x14ac:dyDescent="0.2">
      <c r="T1501" s="408"/>
    </row>
    <row r="1502" spans="20:20" x14ac:dyDescent="0.2">
      <c r="T1502" s="408"/>
    </row>
    <row r="1503" spans="20:20" x14ac:dyDescent="0.2">
      <c r="T1503" s="408"/>
    </row>
    <row r="1504" spans="20:20" x14ac:dyDescent="0.2">
      <c r="T1504" s="408"/>
    </row>
    <row r="1505" spans="20:20" x14ac:dyDescent="0.2">
      <c r="T1505" s="408"/>
    </row>
    <row r="1506" spans="20:20" x14ac:dyDescent="0.2">
      <c r="T1506" s="408"/>
    </row>
    <row r="1507" spans="20:20" x14ac:dyDescent="0.2">
      <c r="T1507" s="408"/>
    </row>
    <row r="1508" spans="20:20" x14ac:dyDescent="0.2">
      <c r="T1508" s="408"/>
    </row>
    <row r="1509" spans="20:20" x14ac:dyDescent="0.2">
      <c r="T1509" s="408"/>
    </row>
    <row r="1510" spans="20:20" x14ac:dyDescent="0.2">
      <c r="T1510" s="408"/>
    </row>
    <row r="1511" spans="20:20" x14ac:dyDescent="0.2">
      <c r="T1511" s="408"/>
    </row>
    <row r="1512" spans="20:20" x14ac:dyDescent="0.2">
      <c r="T1512" s="408"/>
    </row>
    <row r="1513" spans="20:20" x14ac:dyDescent="0.2">
      <c r="T1513" s="408"/>
    </row>
    <row r="1514" spans="20:20" x14ac:dyDescent="0.2">
      <c r="T1514" s="408"/>
    </row>
    <row r="1515" spans="20:20" x14ac:dyDescent="0.2">
      <c r="T1515" s="408"/>
    </row>
    <row r="1516" spans="20:20" x14ac:dyDescent="0.2">
      <c r="T1516" s="408"/>
    </row>
    <row r="1517" spans="20:20" x14ac:dyDescent="0.2">
      <c r="T1517" s="408"/>
    </row>
    <row r="1518" spans="20:20" x14ac:dyDescent="0.2">
      <c r="T1518" s="408"/>
    </row>
    <row r="1519" spans="20:20" x14ac:dyDescent="0.2">
      <c r="T1519" s="408"/>
    </row>
    <row r="1520" spans="20:20" x14ac:dyDescent="0.2">
      <c r="T1520" s="408"/>
    </row>
    <row r="1521" spans="20:20" x14ac:dyDescent="0.2">
      <c r="T1521" s="408"/>
    </row>
    <row r="1522" spans="20:20" x14ac:dyDescent="0.2">
      <c r="T1522" s="408"/>
    </row>
    <row r="1523" spans="20:20" x14ac:dyDescent="0.2">
      <c r="T1523" s="408"/>
    </row>
    <row r="1524" spans="20:20" x14ac:dyDescent="0.2">
      <c r="T1524" s="408"/>
    </row>
    <row r="1525" spans="20:20" x14ac:dyDescent="0.2">
      <c r="T1525" s="408"/>
    </row>
    <row r="1526" spans="20:20" x14ac:dyDescent="0.2">
      <c r="T1526" s="408"/>
    </row>
    <row r="1527" spans="20:20" x14ac:dyDescent="0.2">
      <c r="T1527" s="408"/>
    </row>
    <row r="1528" spans="20:20" x14ac:dyDescent="0.2">
      <c r="T1528" s="408"/>
    </row>
    <row r="1529" spans="20:20" x14ac:dyDescent="0.2">
      <c r="T1529" s="408"/>
    </row>
    <row r="1530" spans="20:20" x14ac:dyDescent="0.2">
      <c r="T1530" s="408"/>
    </row>
    <row r="1531" spans="20:20" x14ac:dyDescent="0.2">
      <c r="T1531" s="408"/>
    </row>
    <row r="1532" spans="20:20" x14ac:dyDescent="0.2">
      <c r="T1532" s="408"/>
    </row>
    <row r="1533" spans="20:20" x14ac:dyDescent="0.2">
      <c r="T1533" s="408"/>
    </row>
    <row r="1534" spans="20:20" x14ac:dyDescent="0.2">
      <c r="T1534" s="408"/>
    </row>
    <row r="1535" spans="20:20" x14ac:dyDescent="0.2">
      <c r="T1535" s="408"/>
    </row>
    <row r="1536" spans="20:20" x14ac:dyDescent="0.2">
      <c r="T1536" s="408"/>
    </row>
    <row r="1537" spans="20:20" x14ac:dyDescent="0.2">
      <c r="T1537" s="408"/>
    </row>
    <row r="1538" spans="20:20" x14ac:dyDescent="0.2">
      <c r="T1538" s="408"/>
    </row>
    <row r="1539" spans="20:20" x14ac:dyDescent="0.2">
      <c r="T1539" s="408"/>
    </row>
    <row r="1540" spans="20:20" x14ac:dyDescent="0.2">
      <c r="T1540" s="408"/>
    </row>
    <row r="1541" spans="20:20" x14ac:dyDescent="0.2">
      <c r="T1541" s="408"/>
    </row>
    <row r="1542" spans="20:20" x14ac:dyDescent="0.2">
      <c r="T1542" s="408"/>
    </row>
    <row r="1543" spans="20:20" x14ac:dyDescent="0.2">
      <c r="T1543" s="408"/>
    </row>
    <row r="1544" spans="20:20" x14ac:dyDescent="0.2">
      <c r="T1544" s="408"/>
    </row>
    <row r="1545" spans="20:20" x14ac:dyDescent="0.2">
      <c r="T1545" s="408"/>
    </row>
    <row r="1546" spans="20:20" x14ac:dyDescent="0.2">
      <c r="T1546" s="408"/>
    </row>
    <row r="1547" spans="20:20" x14ac:dyDescent="0.2">
      <c r="T1547" s="408"/>
    </row>
    <row r="1548" spans="20:20" x14ac:dyDescent="0.2">
      <c r="T1548" s="408"/>
    </row>
    <row r="1549" spans="20:20" x14ac:dyDescent="0.2">
      <c r="T1549" s="408"/>
    </row>
    <row r="1550" spans="20:20" x14ac:dyDescent="0.2">
      <c r="T1550" s="408"/>
    </row>
    <row r="1551" spans="20:20" x14ac:dyDescent="0.2">
      <c r="T1551" s="408"/>
    </row>
    <row r="1552" spans="20:20" x14ac:dyDescent="0.2">
      <c r="T1552" s="408"/>
    </row>
    <row r="1553" spans="20:20" x14ac:dyDescent="0.2">
      <c r="T1553" s="408"/>
    </row>
    <row r="1554" spans="20:20" x14ac:dyDescent="0.2">
      <c r="T1554" s="408"/>
    </row>
    <row r="1555" spans="20:20" x14ac:dyDescent="0.2">
      <c r="T1555" s="408"/>
    </row>
    <row r="1556" spans="20:20" x14ac:dyDescent="0.2">
      <c r="T1556" s="408"/>
    </row>
    <row r="1557" spans="20:20" x14ac:dyDescent="0.2">
      <c r="T1557" s="408"/>
    </row>
    <row r="1558" spans="20:20" x14ac:dyDescent="0.2">
      <c r="T1558" s="408"/>
    </row>
    <row r="1559" spans="20:20" x14ac:dyDescent="0.2">
      <c r="T1559" s="408"/>
    </row>
    <row r="1560" spans="20:20" x14ac:dyDescent="0.2">
      <c r="T1560" s="408"/>
    </row>
    <row r="1561" spans="20:20" x14ac:dyDescent="0.2">
      <c r="T1561" s="408"/>
    </row>
    <row r="1562" spans="20:20" x14ac:dyDescent="0.2">
      <c r="T1562" s="408"/>
    </row>
    <row r="1563" spans="20:20" x14ac:dyDescent="0.2">
      <c r="T1563" s="408"/>
    </row>
    <row r="1564" spans="20:20" x14ac:dyDescent="0.2">
      <c r="T1564" s="408"/>
    </row>
    <row r="1565" spans="20:20" x14ac:dyDescent="0.2">
      <c r="T1565" s="408"/>
    </row>
    <row r="1566" spans="20:20" x14ac:dyDescent="0.2">
      <c r="T1566" s="408"/>
    </row>
    <row r="1567" spans="20:20" x14ac:dyDescent="0.2">
      <c r="T1567" s="408"/>
    </row>
    <row r="1568" spans="20:20" x14ac:dyDescent="0.2">
      <c r="T1568" s="408"/>
    </row>
    <row r="1569" spans="20:20" x14ac:dyDescent="0.2">
      <c r="T1569" s="408"/>
    </row>
    <row r="1570" spans="20:20" x14ac:dyDescent="0.2">
      <c r="T1570" s="408"/>
    </row>
    <row r="1571" spans="20:20" x14ac:dyDescent="0.2">
      <c r="T1571" s="408"/>
    </row>
    <row r="1572" spans="20:20" x14ac:dyDescent="0.2">
      <c r="T1572" s="408"/>
    </row>
    <row r="1573" spans="20:20" x14ac:dyDescent="0.2">
      <c r="T1573" s="408"/>
    </row>
    <row r="1574" spans="20:20" x14ac:dyDescent="0.2">
      <c r="T1574" s="408"/>
    </row>
    <row r="1575" spans="20:20" x14ac:dyDescent="0.2">
      <c r="T1575" s="408"/>
    </row>
    <row r="1576" spans="20:20" x14ac:dyDescent="0.2">
      <c r="T1576" s="408"/>
    </row>
    <row r="1577" spans="20:20" x14ac:dyDescent="0.2">
      <c r="T1577" s="408"/>
    </row>
    <row r="1578" spans="20:20" x14ac:dyDescent="0.2">
      <c r="T1578" s="408"/>
    </row>
    <row r="1579" spans="20:20" x14ac:dyDescent="0.2">
      <c r="T1579" s="408"/>
    </row>
    <row r="1580" spans="20:20" x14ac:dyDescent="0.2">
      <c r="T1580" s="408"/>
    </row>
    <row r="1581" spans="20:20" x14ac:dyDescent="0.2">
      <c r="T1581" s="408"/>
    </row>
    <row r="1582" spans="20:20" x14ac:dyDescent="0.2">
      <c r="T1582" s="408"/>
    </row>
    <row r="1583" spans="20:20" x14ac:dyDescent="0.2">
      <c r="T1583" s="408"/>
    </row>
    <row r="1584" spans="20:20" x14ac:dyDescent="0.2">
      <c r="T1584" s="408"/>
    </row>
    <row r="1585" spans="20:20" x14ac:dyDescent="0.2">
      <c r="T1585" s="408"/>
    </row>
    <row r="1586" spans="20:20" x14ac:dyDescent="0.2">
      <c r="T1586" s="408"/>
    </row>
    <row r="1587" spans="20:20" x14ac:dyDescent="0.2">
      <c r="T1587" s="408"/>
    </row>
    <row r="1588" spans="20:20" x14ac:dyDescent="0.2">
      <c r="T1588" s="408"/>
    </row>
    <row r="1589" spans="20:20" x14ac:dyDescent="0.2">
      <c r="T1589" s="408"/>
    </row>
    <row r="1590" spans="20:20" x14ac:dyDescent="0.2">
      <c r="T1590" s="408"/>
    </row>
    <row r="1591" spans="20:20" x14ac:dyDescent="0.2">
      <c r="T1591" s="408"/>
    </row>
    <row r="1592" spans="20:20" x14ac:dyDescent="0.2">
      <c r="T1592" s="408"/>
    </row>
    <row r="1593" spans="20:20" x14ac:dyDescent="0.2">
      <c r="T1593" s="408"/>
    </row>
    <row r="1594" spans="20:20" x14ac:dyDescent="0.2">
      <c r="T1594" s="408"/>
    </row>
    <row r="1595" spans="20:20" x14ac:dyDescent="0.2">
      <c r="T1595" s="408"/>
    </row>
    <row r="1596" spans="20:20" x14ac:dyDescent="0.2">
      <c r="T1596" s="408"/>
    </row>
    <row r="1597" spans="20:20" x14ac:dyDescent="0.2">
      <c r="T1597" s="408"/>
    </row>
    <row r="1598" spans="20:20" x14ac:dyDescent="0.2">
      <c r="T1598" s="408"/>
    </row>
    <row r="1599" spans="20:20" x14ac:dyDescent="0.2">
      <c r="T1599" s="408"/>
    </row>
    <row r="1600" spans="20:20" x14ac:dyDescent="0.2">
      <c r="T1600" s="408"/>
    </row>
    <row r="1601" spans="20:20" x14ac:dyDescent="0.2">
      <c r="T1601" s="408"/>
    </row>
    <row r="1602" spans="20:20" x14ac:dyDescent="0.2">
      <c r="T1602" s="408"/>
    </row>
    <row r="1603" spans="20:20" x14ac:dyDescent="0.2">
      <c r="T1603" s="408"/>
    </row>
    <row r="1604" spans="20:20" x14ac:dyDescent="0.2">
      <c r="T1604" s="408"/>
    </row>
    <row r="1605" spans="20:20" x14ac:dyDescent="0.2">
      <c r="T1605" s="408"/>
    </row>
    <row r="1606" spans="20:20" x14ac:dyDescent="0.2">
      <c r="T1606" s="408"/>
    </row>
    <row r="1607" spans="20:20" x14ac:dyDescent="0.2">
      <c r="T1607" s="408"/>
    </row>
    <row r="1608" spans="20:20" x14ac:dyDescent="0.2">
      <c r="T1608" s="408"/>
    </row>
    <row r="1609" spans="20:20" x14ac:dyDescent="0.2">
      <c r="T1609" s="408"/>
    </row>
    <row r="1610" spans="20:20" x14ac:dyDescent="0.2">
      <c r="T1610" s="408"/>
    </row>
    <row r="1611" spans="20:20" x14ac:dyDescent="0.2">
      <c r="T1611" s="408"/>
    </row>
    <row r="1612" spans="20:20" x14ac:dyDescent="0.2">
      <c r="T1612" s="408"/>
    </row>
    <row r="1613" spans="20:20" x14ac:dyDescent="0.2">
      <c r="T1613" s="408"/>
    </row>
    <row r="1614" spans="20:20" x14ac:dyDescent="0.2">
      <c r="T1614" s="408"/>
    </row>
    <row r="1615" spans="20:20" x14ac:dyDescent="0.2">
      <c r="T1615" s="408"/>
    </row>
    <row r="1616" spans="20:20" x14ac:dyDescent="0.2">
      <c r="T1616" s="408"/>
    </row>
    <row r="1617" spans="20:20" x14ac:dyDescent="0.2">
      <c r="T1617" s="408"/>
    </row>
    <row r="1618" spans="20:20" x14ac:dyDescent="0.2">
      <c r="T1618" s="408"/>
    </row>
    <row r="1619" spans="20:20" x14ac:dyDescent="0.2">
      <c r="T1619" s="408"/>
    </row>
    <row r="1620" spans="20:20" x14ac:dyDescent="0.2">
      <c r="T1620" s="408"/>
    </row>
    <row r="1621" spans="20:20" x14ac:dyDescent="0.2">
      <c r="T1621" s="408"/>
    </row>
    <row r="1622" spans="20:20" x14ac:dyDescent="0.2">
      <c r="T1622" s="408"/>
    </row>
    <row r="1623" spans="20:20" x14ac:dyDescent="0.2">
      <c r="T1623" s="408"/>
    </row>
    <row r="1624" spans="20:20" x14ac:dyDescent="0.2">
      <c r="T1624" s="408"/>
    </row>
    <row r="1625" spans="20:20" x14ac:dyDescent="0.2">
      <c r="T1625" s="408"/>
    </row>
    <row r="1626" spans="20:20" x14ac:dyDescent="0.2">
      <c r="T1626" s="408"/>
    </row>
    <row r="1627" spans="20:20" x14ac:dyDescent="0.2">
      <c r="T1627" s="408"/>
    </row>
    <row r="1628" spans="20:20" x14ac:dyDescent="0.2">
      <c r="T1628" s="408"/>
    </row>
    <row r="1629" spans="20:20" x14ac:dyDescent="0.2">
      <c r="T1629" s="408"/>
    </row>
    <row r="1630" spans="20:20" x14ac:dyDescent="0.2">
      <c r="T1630" s="408"/>
    </row>
    <row r="1631" spans="20:20" x14ac:dyDescent="0.2">
      <c r="T1631" s="408"/>
    </row>
    <row r="1632" spans="20:20" x14ac:dyDescent="0.2">
      <c r="T1632" s="408"/>
    </row>
    <row r="1633" spans="20:20" x14ac:dyDescent="0.2">
      <c r="T1633" s="408"/>
    </row>
    <row r="1634" spans="20:20" x14ac:dyDescent="0.2">
      <c r="T1634" s="408"/>
    </row>
    <row r="1635" spans="20:20" x14ac:dyDescent="0.2">
      <c r="T1635" s="408"/>
    </row>
    <row r="1636" spans="20:20" x14ac:dyDescent="0.2">
      <c r="T1636" s="408"/>
    </row>
    <row r="1637" spans="20:20" x14ac:dyDescent="0.2">
      <c r="T1637" s="408"/>
    </row>
    <row r="1638" spans="20:20" x14ac:dyDescent="0.2">
      <c r="T1638" s="408"/>
    </row>
    <row r="1639" spans="20:20" x14ac:dyDescent="0.2">
      <c r="T1639" s="408"/>
    </row>
    <row r="1640" spans="20:20" x14ac:dyDescent="0.2">
      <c r="T1640" s="408"/>
    </row>
    <row r="1641" spans="20:20" x14ac:dyDescent="0.2">
      <c r="T1641" s="408"/>
    </row>
    <row r="1642" spans="20:20" x14ac:dyDescent="0.2">
      <c r="T1642" s="408"/>
    </row>
    <row r="1643" spans="20:20" x14ac:dyDescent="0.2">
      <c r="T1643" s="408"/>
    </row>
    <row r="1644" spans="20:20" x14ac:dyDescent="0.2">
      <c r="T1644" s="408"/>
    </row>
    <row r="1645" spans="20:20" x14ac:dyDescent="0.2">
      <c r="T1645" s="408"/>
    </row>
    <row r="1646" spans="20:20" x14ac:dyDescent="0.2">
      <c r="T1646" s="408"/>
    </row>
    <row r="1647" spans="20:20" x14ac:dyDescent="0.2">
      <c r="T1647" s="408"/>
    </row>
    <row r="1648" spans="20:20" x14ac:dyDescent="0.2">
      <c r="T1648" s="408"/>
    </row>
    <row r="1649" spans="20:20" x14ac:dyDescent="0.2">
      <c r="T1649" s="408"/>
    </row>
    <row r="1650" spans="20:20" x14ac:dyDescent="0.2">
      <c r="T1650" s="408"/>
    </row>
    <row r="1651" spans="20:20" x14ac:dyDescent="0.2">
      <c r="T1651" s="408"/>
    </row>
    <row r="1652" spans="20:20" x14ac:dyDescent="0.2">
      <c r="T1652" s="408"/>
    </row>
    <row r="1653" spans="20:20" x14ac:dyDescent="0.2">
      <c r="T1653" s="408"/>
    </row>
    <row r="1654" spans="20:20" x14ac:dyDescent="0.2">
      <c r="T1654" s="408"/>
    </row>
    <row r="1655" spans="20:20" x14ac:dyDescent="0.2">
      <c r="T1655" s="408"/>
    </row>
    <row r="1656" spans="20:20" x14ac:dyDescent="0.2">
      <c r="T1656" s="408"/>
    </row>
    <row r="1657" spans="20:20" x14ac:dyDescent="0.2">
      <c r="T1657" s="408"/>
    </row>
    <row r="1658" spans="20:20" x14ac:dyDescent="0.2">
      <c r="T1658" s="408"/>
    </row>
    <row r="1659" spans="20:20" x14ac:dyDescent="0.2">
      <c r="T1659" s="408"/>
    </row>
    <row r="1660" spans="20:20" x14ac:dyDescent="0.2">
      <c r="T1660" s="408"/>
    </row>
    <row r="1661" spans="20:20" x14ac:dyDescent="0.2">
      <c r="T1661" s="408"/>
    </row>
    <row r="1662" spans="20:20" x14ac:dyDescent="0.2">
      <c r="T1662" s="408"/>
    </row>
    <row r="1663" spans="20:20" x14ac:dyDescent="0.2">
      <c r="T1663" s="408"/>
    </row>
    <row r="1664" spans="20:20" x14ac:dyDescent="0.2">
      <c r="T1664" s="408"/>
    </row>
    <row r="1665" spans="20:20" x14ac:dyDescent="0.2">
      <c r="T1665" s="408"/>
    </row>
    <row r="1666" spans="20:20" x14ac:dyDescent="0.2">
      <c r="T1666" s="408"/>
    </row>
    <row r="1667" spans="20:20" x14ac:dyDescent="0.2">
      <c r="T1667" s="408"/>
    </row>
    <row r="1668" spans="20:20" x14ac:dyDescent="0.2">
      <c r="T1668" s="408"/>
    </row>
    <row r="1669" spans="20:20" x14ac:dyDescent="0.2">
      <c r="T1669" s="408"/>
    </row>
    <row r="1670" spans="20:20" x14ac:dyDescent="0.2">
      <c r="T1670" s="408"/>
    </row>
    <row r="1671" spans="20:20" x14ac:dyDescent="0.2">
      <c r="T1671" s="408"/>
    </row>
    <row r="1672" spans="20:20" x14ac:dyDescent="0.2">
      <c r="T1672" s="408"/>
    </row>
    <row r="1673" spans="20:20" x14ac:dyDescent="0.2">
      <c r="T1673" s="408"/>
    </row>
    <row r="1674" spans="20:20" x14ac:dyDescent="0.2">
      <c r="T1674" s="408"/>
    </row>
    <row r="1675" spans="20:20" x14ac:dyDescent="0.2">
      <c r="T1675" s="408"/>
    </row>
    <row r="1676" spans="20:20" x14ac:dyDescent="0.2">
      <c r="T1676" s="408"/>
    </row>
    <row r="1677" spans="20:20" x14ac:dyDescent="0.2">
      <c r="T1677" s="408"/>
    </row>
    <row r="1678" spans="20:20" x14ac:dyDescent="0.2">
      <c r="T1678" s="408"/>
    </row>
    <row r="1679" spans="20:20" x14ac:dyDescent="0.2">
      <c r="T1679" s="408"/>
    </row>
    <row r="1680" spans="20:20" x14ac:dyDescent="0.2">
      <c r="T1680" s="408"/>
    </row>
    <row r="1681" spans="20:20" x14ac:dyDescent="0.2">
      <c r="T1681" s="408"/>
    </row>
    <row r="1682" spans="20:20" x14ac:dyDescent="0.2">
      <c r="T1682" s="408"/>
    </row>
    <row r="1683" spans="20:20" x14ac:dyDescent="0.2">
      <c r="T1683" s="408"/>
    </row>
    <row r="1684" spans="20:20" x14ac:dyDescent="0.2">
      <c r="T1684" s="408"/>
    </row>
    <row r="1685" spans="20:20" x14ac:dyDescent="0.2">
      <c r="T1685" s="408"/>
    </row>
    <row r="1686" spans="20:20" x14ac:dyDescent="0.2">
      <c r="T1686" s="408"/>
    </row>
    <row r="1687" spans="20:20" x14ac:dyDescent="0.2">
      <c r="T1687" s="408"/>
    </row>
    <row r="1688" spans="20:20" x14ac:dyDescent="0.2">
      <c r="T1688" s="408"/>
    </row>
    <row r="1689" spans="20:20" x14ac:dyDescent="0.2">
      <c r="T1689" s="408"/>
    </row>
    <row r="1690" spans="20:20" x14ac:dyDescent="0.2">
      <c r="T1690" s="408"/>
    </row>
    <row r="1691" spans="20:20" x14ac:dyDescent="0.2">
      <c r="T1691" s="408"/>
    </row>
    <row r="1692" spans="20:20" x14ac:dyDescent="0.2">
      <c r="T1692" s="408"/>
    </row>
    <row r="1693" spans="20:20" x14ac:dyDescent="0.2">
      <c r="T1693" s="408"/>
    </row>
    <row r="1694" spans="20:20" x14ac:dyDescent="0.2">
      <c r="T1694" s="408"/>
    </row>
    <row r="1695" spans="20:20" x14ac:dyDescent="0.2">
      <c r="T1695" s="408"/>
    </row>
    <row r="1696" spans="20:20" x14ac:dyDescent="0.2">
      <c r="T1696" s="408"/>
    </row>
    <row r="1697" spans="20:20" x14ac:dyDescent="0.2">
      <c r="T1697" s="408"/>
    </row>
    <row r="1698" spans="20:20" x14ac:dyDescent="0.2">
      <c r="T1698" s="408"/>
    </row>
    <row r="1699" spans="20:20" x14ac:dyDescent="0.2">
      <c r="T1699" s="408"/>
    </row>
    <row r="1700" spans="20:20" x14ac:dyDescent="0.2">
      <c r="T1700" s="408"/>
    </row>
    <row r="1701" spans="20:20" x14ac:dyDescent="0.2">
      <c r="T1701" s="408"/>
    </row>
    <row r="1702" spans="20:20" x14ac:dyDescent="0.2">
      <c r="T1702" s="408"/>
    </row>
    <row r="1703" spans="20:20" x14ac:dyDescent="0.2">
      <c r="T1703" s="408"/>
    </row>
    <row r="1704" spans="20:20" x14ac:dyDescent="0.2">
      <c r="T1704" s="408"/>
    </row>
    <row r="1705" spans="20:20" x14ac:dyDescent="0.2">
      <c r="T1705" s="408"/>
    </row>
    <row r="1706" spans="20:20" x14ac:dyDescent="0.2">
      <c r="T1706" s="408"/>
    </row>
    <row r="1707" spans="20:20" x14ac:dyDescent="0.2">
      <c r="T1707" s="408"/>
    </row>
    <row r="1708" spans="20:20" x14ac:dyDescent="0.2">
      <c r="T1708" s="408"/>
    </row>
    <row r="1709" spans="20:20" x14ac:dyDescent="0.2">
      <c r="T1709" s="408"/>
    </row>
    <row r="1710" spans="20:20" x14ac:dyDescent="0.2">
      <c r="T1710" s="408"/>
    </row>
    <row r="1711" spans="20:20" x14ac:dyDescent="0.2">
      <c r="T1711" s="408"/>
    </row>
    <row r="1712" spans="20:20" x14ac:dyDescent="0.2">
      <c r="T1712" s="408"/>
    </row>
    <row r="1713" spans="20:20" x14ac:dyDescent="0.2">
      <c r="T1713" s="408"/>
    </row>
    <row r="1714" spans="20:20" x14ac:dyDescent="0.2">
      <c r="T1714" s="408"/>
    </row>
    <row r="1715" spans="20:20" x14ac:dyDescent="0.2">
      <c r="T1715" s="408"/>
    </row>
    <row r="1716" spans="20:20" x14ac:dyDescent="0.2">
      <c r="T1716" s="408"/>
    </row>
    <row r="1717" spans="20:20" x14ac:dyDescent="0.2">
      <c r="T1717" s="408"/>
    </row>
    <row r="1718" spans="20:20" x14ac:dyDescent="0.2">
      <c r="T1718" s="408"/>
    </row>
    <row r="1719" spans="20:20" x14ac:dyDescent="0.2">
      <c r="T1719" s="408"/>
    </row>
    <row r="1720" spans="20:20" x14ac:dyDescent="0.2">
      <c r="T1720" s="408"/>
    </row>
    <row r="1721" spans="20:20" x14ac:dyDescent="0.2">
      <c r="T1721" s="408"/>
    </row>
    <row r="1722" spans="20:20" x14ac:dyDescent="0.2">
      <c r="T1722" s="408"/>
    </row>
    <row r="1723" spans="20:20" x14ac:dyDescent="0.2">
      <c r="T1723" s="408"/>
    </row>
    <row r="1724" spans="20:20" x14ac:dyDescent="0.2">
      <c r="T1724" s="408"/>
    </row>
    <row r="1725" spans="20:20" x14ac:dyDescent="0.2">
      <c r="T1725" s="408"/>
    </row>
    <row r="1726" spans="20:20" x14ac:dyDescent="0.2">
      <c r="T1726" s="408"/>
    </row>
    <row r="1727" spans="20:20" x14ac:dyDescent="0.2">
      <c r="T1727" s="408"/>
    </row>
    <row r="1728" spans="20:20" x14ac:dyDescent="0.2">
      <c r="T1728" s="408"/>
    </row>
    <row r="1729" spans="20:20" x14ac:dyDescent="0.2">
      <c r="T1729" s="408"/>
    </row>
    <row r="1730" spans="20:20" x14ac:dyDescent="0.2">
      <c r="T1730" s="408"/>
    </row>
    <row r="1731" spans="20:20" x14ac:dyDescent="0.2">
      <c r="T1731" s="408"/>
    </row>
    <row r="1732" spans="20:20" x14ac:dyDescent="0.2">
      <c r="T1732" s="408"/>
    </row>
    <row r="1733" spans="20:20" x14ac:dyDescent="0.2">
      <c r="T1733" s="408"/>
    </row>
    <row r="1734" spans="20:20" x14ac:dyDescent="0.2">
      <c r="T1734" s="408"/>
    </row>
    <row r="1735" spans="20:20" x14ac:dyDescent="0.2">
      <c r="T1735" s="408"/>
    </row>
    <row r="1736" spans="20:20" x14ac:dyDescent="0.2">
      <c r="T1736" s="408"/>
    </row>
    <row r="1737" spans="20:20" x14ac:dyDescent="0.2">
      <c r="T1737" s="408"/>
    </row>
    <row r="1738" spans="20:20" x14ac:dyDescent="0.2">
      <c r="T1738" s="408"/>
    </row>
    <row r="1739" spans="20:20" x14ac:dyDescent="0.2">
      <c r="T1739" s="408"/>
    </row>
    <row r="1740" spans="20:20" x14ac:dyDescent="0.2">
      <c r="T1740" s="408"/>
    </row>
    <row r="1741" spans="20:20" x14ac:dyDescent="0.2">
      <c r="T1741" s="408"/>
    </row>
    <row r="1742" spans="20:20" x14ac:dyDescent="0.2">
      <c r="T1742" s="408"/>
    </row>
    <row r="1743" spans="20:20" x14ac:dyDescent="0.2">
      <c r="T1743" s="408"/>
    </row>
    <row r="1744" spans="20:20" x14ac:dyDescent="0.2">
      <c r="T1744" s="408"/>
    </row>
    <row r="1745" spans="20:20" x14ac:dyDescent="0.2">
      <c r="T1745" s="408"/>
    </row>
    <row r="1746" spans="20:20" x14ac:dyDescent="0.2">
      <c r="T1746" s="408"/>
    </row>
    <row r="1747" spans="20:20" x14ac:dyDescent="0.2">
      <c r="T1747" s="408"/>
    </row>
    <row r="1748" spans="20:20" x14ac:dyDescent="0.2">
      <c r="T1748" s="408"/>
    </row>
    <row r="1749" spans="20:20" x14ac:dyDescent="0.2">
      <c r="T1749" s="408"/>
    </row>
    <row r="1750" spans="20:20" x14ac:dyDescent="0.2">
      <c r="T1750" s="408"/>
    </row>
    <row r="1751" spans="20:20" x14ac:dyDescent="0.2">
      <c r="T1751" s="408"/>
    </row>
    <row r="1752" spans="20:20" x14ac:dyDescent="0.2">
      <c r="T1752" s="408"/>
    </row>
    <row r="1753" spans="20:20" x14ac:dyDescent="0.2">
      <c r="T1753" s="408"/>
    </row>
    <row r="1754" spans="20:20" x14ac:dyDescent="0.2">
      <c r="T1754" s="408"/>
    </row>
    <row r="1755" spans="20:20" x14ac:dyDescent="0.2">
      <c r="T1755" s="408"/>
    </row>
    <row r="1756" spans="20:20" x14ac:dyDescent="0.2">
      <c r="T1756" s="408"/>
    </row>
    <row r="1757" spans="20:20" x14ac:dyDescent="0.2">
      <c r="T1757" s="408"/>
    </row>
    <row r="1758" spans="20:20" x14ac:dyDescent="0.2">
      <c r="T1758" s="408"/>
    </row>
    <row r="1759" spans="20:20" x14ac:dyDescent="0.2">
      <c r="T1759" s="408"/>
    </row>
    <row r="1760" spans="20:20" x14ac:dyDescent="0.2">
      <c r="T1760" s="408"/>
    </row>
    <row r="1761" spans="20:20" x14ac:dyDescent="0.2">
      <c r="T1761" s="408"/>
    </row>
    <row r="1762" spans="20:20" x14ac:dyDescent="0.2">
      <c r="T1762" s="408"/>
    </row>
    <row r="1763" spans="20:20" x14ac:dyDescent="0.2">
      <c r="T1763" s="408"/>
    </row>
    <row r="1764" spans="20:20" x14ac:dyDescent="0.2">
      <c r="T1764" s="408"/>
    </row>
    <row r="1765" spans="20:20" x14ac:dyDescent="0.2">
      <c r="T1765" s="408"/>
    </row>
    <row r="1766" spans="20:20" x14ac:dyDescent="0.2">
      <c r="T1766" s="408"/>
    </row>
    <row r="1767" spans="20:20" x14ac:dyDescent="0.2">
      <c r="T1767" s="408"/>
    </row>
    <row r="1768" spans="20:20" x14ac:dyDescent="0.2">
      <c r="T1768" s="408"/>
    </row>
    <row r="1769" spans="20:20" x14ac:dyDescent="0.2">
      <c r="T1769" s="408"/>
    </row>
    <row r="1770" spans="20:20" x14ac:dyDescent="0.2">
      <c r="T1770" s="408"/>
    </row>
    <row r="1771" spans="20:20" x14ac:dyDescent="0.2">
      <c r="T1771" s="408"/>
    </row>
    <row r="1772" spans="20:20" x14ac:dyDescent="0.2">
      <c r="T1772" s="408"/>
    </row>
    <row r="1773" spans="20:20" x14ac:dyDescent="0.2">
      <c r="T1773" s="408"/>
    </row>
    <row r="1774" spans="20:20" x14ac:dyDescent="0.2">
      <c r="T1774" s="408"/>
    </row>
    <row r="1775" spans="20:20" x14ac:dyDescent="0.2">
      <c r="T1775" s="408"/>
    </row>
    <row r="1776" spans="20:20" x14ac:dyDescent="0.2">
      <c r="T1776" s="408"/>
    </row>
    <row r="1777" spans="20:20" x14ac:dyDescent="0.2">
      <c r="T1777" s="408"/>
    </row>
    <row r="1778" spans="20:20" x14ac:dyDescent="0.2">
      <c r="T1778" s="408"/>
    </row>
    <row r="1779" spans="20:20" x14ac:dyDescent="0.2">
      <c r="T1779" s="408"/>
    </row>
    <row r="1780" spans="20:20" x14ac:dyDescent="0.2">
      <c r="T1780" s="408"/>
    </row>
    <row r="1781" spans="20:20" x14ac:dyDescent="0.2">
      <c r="T1781" s="408"/>
    </row>
    <row r="1782" spans="20:20" x14ac:dyDescent="0.2">
      <c r="T1782" s="408"/>
    </row>
    <row r="1783" spans="20:20" x14ac:dyDescent="0.2">
      <c r="T1783" s="408"/>
    </row>
    <row r="1784" spans="20:20" x14ac:dyDescent="0.2">
      <c r="T1784" s="408"/>
    </row>
    <row r="1785" spans="20:20" x14ac:dyDescent="0.2">
      <c r="T1785" s="408"/>
    </row>
    <row r="1786" spans="20:20" x14ac:dyDescent="0.2">
      <c r="T1786" s="408"/>
    </row>
    <row r="1787" spans="20:20" x14ac:dyDescent="0.2">
      <c r="T1787" s="408"/>
    </row>
    <row r="1788" spans="20:20" x14ac:dyDescent="0.2">
      <c r="T1788" s="408"/>
    </row>
    <row r="1789" spans="20:20" x14ac:dyDescent="0.2">
      <c r="T1789" s="408"/>
    </row>
    <row r="1790" spans="20:20" x14ac:dyDescent="0.2">
      <c r="T1790" s="408"/>
    </row>
    <row r="1791" spans="20:20" x14ac:dyDescent="0.2">
      <c r="T1791" s="408"/>
    </row>
    <row r="1792" spans="20:20" x14ac:dyDescent="0.2">
      <c r="T1792" s="408"/>
    </row>
    <row r="1793" spans="20:20" x14ac:dyDescent="0.2">
      <c r="T1793" s="408"/>
    </row>
    <row r="1794" spans="20:20" x14ac:dyDescent="0.2">
      <c r="T1794" s="408"/>
    </row>
    <row r="1795" spans="20:20" x14ac:dyDescent="0.2">
      <c r="T1795" s="408"/>
    </row>
    <row r="1796" spans="20:20" x14ac:dyDescent="0.2">
      <c r="T1796" s="408"/>
    </row>
    <row r="1797" spans="20:20" x14ac:dyDescent="0.2">
      <c r="T1797" s="408"/>
    </row>
    <row r="1798" spans="20:20" x14ac:dyDescent="0.2">
      <c r="T1798" s="408"/>
    </row>
    <row r="1799" spans="20:20" x14ac:dyDescent="0.2">
      <c r="T1799" s="408"/>
    </row>
    <row r="1800" spans="20:20" x14ac:dyDescent="0.2">
      <c r="T1800" s="408"/>
    </row>
    <row r="1801" spans="20:20" x14ac:dyDescent="0.2">
      <c r="T1801" s="408"/>
    </row>
    <row r="1802" spans="20:20" x14ac:dyDescent="0.2">
      <c r="T1802" s="408"/>
    </row>
    <row r="1803" spans="20:20" x14ac:dyDescent="0.2">
      <c r="T1803" s="408"/>
    </row>
    <row r="1804" spans="20:20" x14ac:dyDescent="0.2">
      <c r="T1804" s="408"/>
    </row>
    <row r="1805" spans="20:20" x14ac:dyDescent="0.2">
      <c r="T1805" s="408"/>
    </row>
    <row r="1806" spans="20:20" x14ac:dyDescent="0.2">
      <c r="T1806" s="408"/>
    </row>
    <row r="1807" spans="20:20" x14ac:dyDescent="0.2">
      <c r="T1807" s="408"/>
    </row>
    <row r="1808" spans="20:20" x14ac:dyDescent="0.2">
      <c r="T1808" s="408"/>
    </row>
    <row r="1809" spans="20:20" x14ac:dyDescent="0.2">
      <c r="T1809" s="408"/>
    </row>
    <row r="1810" spans="20:20" x14ac:dyDescent="0.2">
      <c r="T1810" s="408"/>
    </row>
    <row r="1811" spans="20:20" x14ac:dyDescent="0.2">
      <c r="T1811" s="408"/>
    </row>
    <row r="1812" spans="20:20" x14ac:dyDescent="0.2">
      <c r="T1812" s="408"/>
    </row>
    <row r="1813" spans="20:20" x14ac:dyDescent="0.2">
      <c r="T1813" s="408"/>
    </row>
    <row r="1814" spans="20:20" x14ac:dyDescent="0.2">
      <c r="T1814" s="408"/>
    </row>
    <row r="1815" spans="20:20" x14ac:dyDescent="0.2">
      <c r="T1815" s="408"/>
    </row>
    <row r="1816" spans="20:20" x14ac:dyDescent="0.2">
      <c r="T1816" s="408"/>
    </row>
    <row r="1817" spans="20:20" x14ac:dyDescent="0.2">
      <c r="T1817" s="408"/>
    </row>
    <row r="1818" spans="20:20" x14ac:dyDescent="0.2">
      <c r="T1818" s="408"/>
    </row>
    <row r="1819" spans="20:20" x14ac:dyDescent="0.2">
      <c r="T1819" s="408"/>
    </row>
    <row r="1820" spans="20:20" x14ac:dyDescent="0.2">
      <c r="T1820" s="408"/>
    </row>
    <row r="1821" spans="20:20" x14ac:dyDescent="0.2">
      <c r="T1821" s="408"/>
    </row>
    <row r="1822" spans="20:20" x14ac:dyDescent="0.2">
      <c r="T1822" s="408"/>
    </row>
    <row r="1823" spans="20:20" x14ac:dyDescent="0.2">
      <c r="T1823" s="408"/>
    </row>
    <row r="1824" spans="20:20" x14ac:dyDescent="0.2">
      <c r="T1824" s="408"/>
    </row>
    <row r="1825" spans="20:20" x14ac:dyDescent="0.2">
      <c r="T1825" s="408"/>
    </row>
    <row r="1826" spans="20:20" x14ac:dyDescent="0.2">
      <c r="T1826" s="408"/>
    </row>
    <row r="1827" spans="20:20" x14ac:dyDescent="0.2">
      <c r="T1827" s="408"/>
    </row>
    <row r="1828" spans="20:20" x14ac:dyDescent="0.2">
      <c r="T1828" s="408"/>
    </row>
    <row r="1829" spans="20:20" x14ac:dyDescent="0.2">
      <c r="T1829" s="408"/>
    </row>
    <row r="1830" spans="20:20" x14ac:dyDescent="0.2">
      <c r="T1830" s="408"/>
    </row>
    <row r="1831" spans="20:20" x14ac:dyDescent="0.2">
      <c r="T1831" s="408"/>
    </row>
    <row r="1832" spans="20:20" x14ac:dyDescent="0.2">
      <c r="T1832" s="408"/>
    </row>
    <row r="1833" spans="20:20" x14ac:dyDescent="0.2">
      <c r="T1833" s="408"/>
    </row>
    <row r="1834" spans="20:20" x14ac:dyDescent="0.2">
      <c r="T1834" s="408"/>
    </row>
    <row r="1835" spans="20:20" x14ac:dyDescent="0.2">
      <c r="T1835" s="408"/>
    </row>
    <row r="1836" spans="20:20" x14ac:dyDescent="0.2">
      <c r="T1836" s="408"/>
    </row>
    <row r="1837" spans="20:20" x14ac:dyDescent="0.2">
      <c r="T1837" s="408"/>
    </row>
    <row r="1838" spans="20:20" x14ac:dyDescent="0.2">
      <c r="T1838" s="408"/>
    </row>
    <row r="1839" spans="20:20" x14ac:dyDescent="0.2">
      <c r="T1839" s="408"/>
    </row>
    <row r="1840" spans="20:20" x14ac:dyDescent="0.2">
      <c r="T1840" s="408"/>
    </row>
    <row r="1841" spans="20:20" x14ac:dyDescent="0.2">
      <c r="T1841" s="408"/>
    </row>
    <row r="1842" spans="20:20" x14ac:dyDescent="0.2">
      <c r="T1842" s="408"/>
    </row>
    <row r="1843" spans="20:20" x14ac:dyDescent="0.2">
      <c r="T1843" s="408"/>
    </row>
    <row r="1844" spans="20:20" x14ac:dyDescent="0.2">
      <c r="T1844" s="408"/>
    </row>
    <row r="1845" spans="20:20" x14ac:dyDescent="0.2">
      <c r="T1845" s="408"/>
    </row>
    <row r="1846" spans="20:20" x14ac:dyDescent="0.2">
      <c r="T1846" s="408"/>
    </row>
    <row r="1847" spans="20:20" x14ac:dyDescent="0.2">
      <c r="T1847" s="408"/>
    </row>
    <row r="1848" spans="20:20" x14ac:dyDescent="0.2">
      <c r="T1848" s="408"/>
    </row>
    <row r="1849" spans="20:20" x14ac:dyDescent="0.2">
      <c r="T1849" s="408"/>
    </row>
    <row r="1850" spans="20:20" x14ac:dyDescent="0.2">
      <c r="T1850" s="408"/>
    </row>
    <row r="1851" spans="20:20" x14ac:dyDescent="0.2">
      <c r="T1851" s="408"/>
    </row>
    <row r="1852" spans="20:20" x14ac:dyDescent="0.2">
      <c r="T1852" s="408"/>
    </row>
    <row r="1853" spans="20:20" x14ac:dyDescent="0.2">
      <c r="T1853" s="408"/>
    </row>
    <row r="1854" spans="20:20" x14ac:dyDescent="0.2">
      <c r="T1854" s="408"/>
    </row>
    <row r="1855" spans="20:20" x14ac:dyDescent="0.2">
      <c r="T1855" s="408"/>
    </row>
    <row r="1856" spans="20:20" x14ac:dyDescent="0.2">
      <c r="T1856" s="408"/>
    </row>
    <row r="1857" spans="20:20" x14ac:dyDescent="0.2">
      <c r="T1857" s="408"/>
    </row>
    <row r="1858" spans="20:20" x14ac:dyDescent="0.2">
      <c r="T1858" s="408"/>
    </row>
    <row r="1859" spans="20:20" x14ac:dyDescent="0.2">
      <c r="T1859" s="408"/>
    </row>
    <row r="1860" spans="20:20" x14ac:dyDescent="0.2">
      <c r="T1860" s="408"/>
    </row>
    <row r="1861" spans="20:20" x14ac:dyDescent="0.2">
      <c r="T1861" s="408"/>
    </row>
    <row r="1862" spans="20:20" x14ac:dyDescent="0.2">
      <c r="T1862" s="408"/>
    </row>
    <row r="1863" spans="20:20" x14ac:dyDescent="0.2">
      <c r="T1863" s="408"/>
    </row>
    <row r="1864" spans="20:20" x14ac:dyDescent="0.2">
      <c r="T1864" s="408"/>
    </row>
    <row r="1865" spans="20:20" x14ac:dyDescent="0.2">
      <c r="T1865" s="408"/>
    </row>
    <row r="1866" spans="20:20" x14ac:dyDescent="0.2">
      <c r="T1866" s="408"/>
    </row>
    <row r="1867" spans="20:20" x14ac:dyDescent="0.2">
      <c r="T1867" s="408"/>
    </row>
    <row r="1868" spans="20:20" x14ac:dyDescent="0.2">
      <c r="T1868" s="408"/>
    </row>
    <row r="1869" spans="20:20" x14ac:dyDescent="0.2">
      <c r="T1869" s="408"/>
    </row>
    <row r="1870" spans="20:20" x14ac:dyDescent="0.2">
      <c r="T1870" s="408"/>
    </row>
    <row r="1871" spans="20:20" x14ac:dyDescent="0.2">
      <c r="T1871" s="408"/>
    </row>
    <row r="1872" spans="20:20" x14ac:dyDescent="0.2">
      <c r="T1872" s="408"/>
    </row>
    <row r="1873" spans="20:20" x14ac:dyDescent="0.2">
      <c r="T1873" s="408"/>
    </row>
    <row r="1874" spans="20:20" x14ac:dyDescent="0.2">
      <c r="T1874" s="408"/>
    </row>
    <row r="1875" spans="20:20" x14ac:dyDescent="0.2">
      <c r="T1875" s="408"/>
    </row>
    <row r="1876" spans="20:20" x14ac:dyDescent="0.2">
      <c r="T1876" s="408"/>
    </row>
    <row r="1877" spans="20:20" x14ac:dyDescent="0.2">
      <c r="T1877" s="408"/>
    </row>
    <row r="1878" spans="20:20" x14ac:dyDescent="0.2">
      <c r="T1878" s="408"/>
    </row>
    <row r="1879" spans="20:20" x14ac:dyDescent="0.2">
      <c r="T1879" s="408"/>
    </row>
    <row r="1880" spans="20:20" x14ac:dyDescent="0.2">
      <c r="T1880" s="408"/>
    </row>
    <row r="1881" spans="20:20" x14ac:dyDescent="0.2">
      <c r="T1881" s="408"/>
    </row>
    <row r="1882" spans="20:20" x14ac:dyDescent="0.2">
      <c r="T1882" s="408"/>
    </row>
    <row r="1883" spans="20:20" x14ac:dyDescent="0.2">
      <c r="T1883" s="408"/>
    </row>
    <row r="1884" spans="20:20" x14ac:dyDescent="0.2">
      <c r="T1884" s="408"/>
    </row>
  </sheetData>
  <conditionalFormatting sqref="N16:S16 M13 L12 G14 V16 X16:AH16 W13">
    <cfRule type="cellIs" priority="4" operator="equal">
      <formula>BankHolidays</formula>
    </cfRule>
  </conditionalFormatting>
  <conditionalFormatting sqref="M7">
    <cfRule type="cellIs" priority="1" operator="equal">
      <formula>BankHolidays</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V38"/>
  <sheetViews>
    <sheetView topLeftCell="A3" zoomScaleNormal="100" workbookViewId="0">
      <selection activeCell="J3" sqref="J3:J37"/>
    </sheetView>
  </sheetViews>
  <sheetFormatPr baseColWidth="10" defaultColWidth="8.83203125" defaultRowHeight="15" x14ac:dyDescent="0.2"/>
  <cols>
    <col min="1" max="1" width="31.5" customWidth="1"/>
    <col min="2" max="2" width="5" customWidth="1"/>
    <col min="3" max="3" width="5.33203125" customWidth="1"/>
    <col min="4" max="5" width="9.33203125" customWidth="1"/>
  </cols>
  <sheetData>
    <row r="1" spans="1:22" x14ac:dyDescent="0.2">
      <c r="A1" s="16"/>
      <c r="B1" s="16"/>
      <c r="C1" s="16"/>
      <c r="D1" s="413">
        <v>43678</v>
      </c>
      <c r="E1" s="413">
        <v>43739</v>
      </c>
      <c r="F1" s="413">
        <v>43922</v>
      </c>
      <c r="G1" s="21">
        <v>43983</v>
      </c>
      <c r="H1" s="21">
        <v>44044</v>
      </c>
      <c r="I1" s="21">
        <v>44287</v>
      </c>
      <c r="J1" s="21">
        <v>44409</v>
      </c>
      <c r="K1" s="16" t="s">
        <v>321</v>
      </c>
    </row>
    <row r="2" spans="1:22" x14ac:dyDescent="0.2">
      <c r="A2" s="16"/>
      <c r="B2" s="16"/>
      <c r="C2" s="16" t="s">
        <v>322</v>
      </c>
      <c r="D2" s="414" t="s">
        <v>323</v>
      </c>
      <c r="E2" s="414" t="s">
        <v>324</v>
      </c>
      <c r="F2" s="414" t="s">
        <v>325</v>
      </c>
      <c r="G2" s="16" t="s">
        <v>326</v>
      </c>
      <c r="H2" s="16" t="s">
        <v>327</v>
      </c>
      <c r="I2" s="16" t="s">
        <v>328</v>
      </c>
      <c r="J2" s="16" t="s">
        <v>329</v>
      </c>
      <c r="K2" s="16"/>
    </row>
    <row r="3" spans="1:22" x14ac:dyDescent="0.2">
      <c r="A3" s="16" t="s">
        <v>330</v>
      </c>
      <c r="B3" s="16">
        <v>0</v>
      </c>
      <c r="C3" s="16">
        <v>2</v>
      </c>
      <c r="D3" s="415">
        <v>4.3499999999999996</v>
      </c>
      <c r="E3" s="415">
        <v>4.3499999999999996</v>
      </c>
      <c r="F3" s="415">
        <v>4.55</v>
      </c>
      <c r="G3" s="22">
        <v>4.55</v>
      </c>
      <c r="H3" s="22">
        <v>4.55</v>
      </c>
      <c r="I3" s="22">
        <v>4.62</v>
      </c>
      <c r="J3" s="22">
        <v>4.62</v>
      </c>
      <c r="K3" s="16"/>
    </row>
    <row r="4" spans="1:22" x14ac:dyDescent="0.2">
      <c r="A4" s="16" t="s">
        <v>331</v>
      </c>
      <c r="B4" s="16">
        <v>18</v>
      </c>
      <c r="C4" s="16">
        <v>3</v>
      </c>
      <c r="D4" s="415">
        <v>6.15</v>
      </c>
      <c r="E4" s="415">
        <v>6.15</v>
      </c>
      <c r="F4" s="415">
        <v>6.45</v>
      </c>
      <c r="G4" s="22">
        <v>6.45</v>
      </c>
      <c r="H4" s="22">
        <v>6.45</v>
      </c>
      <c r="I4" s="22">
        <v>6.56</v>
      </c>
      <c r="J4" s="22">
        <v>6.56</v>
      </c>
      <c r="K4" s="16"/>
    </row>
    <row r="5" spans="1:22" x14ac:dyDescent="0.2">
      <c r="A5" s="16" t="s">
        <v>332</v>
      </c>
      <c r="B5" s="16">
        <v>21</v>
      </c>
      <c r="C5" s="16">
        <v>4</v>
      </c>
      <c r="D5" s="415">
        <v>7.7</v>
      </c>
      <c r="E5" s="415">
        <v>7.7</v>
      </c>
      <c r="F5" s="415">
        <v>8.1999999999999993</v>
      </c>
      <c r="G5" s="22">
        <v>8.1999999999999993</v>
      </c>
      <c r="H5" s="22">
        <v>8.1999999999999993</v>
      </c>
      <c r="I5" s="22">
        <v>8.36</v>
      </c>
      <c r="J5" s="22">
        <v>8.36</v>
      </c>
      <c r="K5" s="16"/>
    </row>
    <row r="6" spans="1:22" x14ac:dyDescent="0.2">
      <c r="A6" s="16" t="s">
        <v>333</v>
      </c>
      <c r="B6" s="16">
        <v>23</v>
      </c>
      <c r="C6" s="16">
        <v>5</v>
      </c>
      <c r="D6" s="415">
        <v>7.7</v>
      </c>
      <c r="E6" s="415">
        <v>7.7</v>
      </c>
      <c r="F6" s="415">
        <v>8.1999999999999993</v>
      </c>
      <c r="G6" s="22">
        <v>8.1999999999999993</v>
      </c>
      <c r="H6" s="22">
        <v>8.1999999999999993</v>
      </c>
      <c r="I6" s="22">
        <v>8.91</v>
      </c>
      <c r="J6" s="22">
        <v>8.91</v>
      </c>
      <c r="K6" s="16"/>
    </row>
    <row r="7" spans="1:22" x14ac:dyDescent="0.2">
      <c r="A7" s="16" t="s">
        <v>334</v>
      </c>
      <c r="B7" s="16">
        <v>25</v>
      </c>
      <c r="C7" s="16">
        <v>6</v>
      </c>
      <c r="D7" s="415">
        <v>8.2100000000000009</v>
      </c>
      <c r="E7" s="415">
        <v>8.2100000000000009</v>
      </c>
      <c r="F7" s="415">
        <v>8.7200000000000006</v>
      </c>
      <c r="G7" s="22">
        <v>8.7200000000000006</v>
      </c>
      <c r="H7" s="22">
        <v>8.7200000000000006</v>
      </c>
      <c r="I7" s="22">
        <v>8.91</v>
      </c>
      <c r="J7" s="22">
        <v>8.91</v>
      </c>
      <c r="K7" s="16"/>
    </row>
    <row r="8" spans="1:22" x14ac:dyDescent="0.2">
      <c r="A8" s="16" t="s">
        <v>335</v>
      </c>
      <c r="B8" s="16" t="s">
        <v>100</v>
      </c>
      <c r="C8" s="16">
        <v>7</v>
      </c>
      <c r="D8" s="416">
        <v>8.75</v>
      </c>
      <c r="E8" s="416">
        <v>8.75</v>
      </c>
      <c r="F8" s="416">
        <v>8.92</v>
      </c>
      <c r="G8" s="331">
        <v>9.42</v>
      </c>
      <c r="H8" s="331">
        <v>9.42</v>
      </c>
      <c r="I8" s="331">
        <v>9.6300000000000008</v>
      </c>
      <c r="J8" s="331">
        <v>9.6999999999999993</v>
      </c>
      <c r="K8" s="16" t="s">
        <v>336</v>
      </c>
      <c r="T8" s="12"/>
      <c r="U8" s="12"/>
      <c r="V8" s="12"/>
    </row>
    <row r="9" spans="1:22" x14ac:dyDescent="0.2">
      <c r="A9" s="16" t="s">
        <v>337</v>
      </c>
      <c r="B9" s="16" t="s">
        <v>100</v>
      </c>
      <c r="C9" s="16">
        <v>8</v>
      </c>
      <c r="D9" s="416">
        <v>8.92</v>
      </c>
      <c r="E9" s="416">
        <v>8.92</v>
      </c>
      <c r="F9" s="416">
        <v>8.92</v>
      </c>
      <c r="G9" s="331">
        <v>9.59</v>
      </c>
      <c r="H9" s="331">
        <v>9.59</v>
      </c>
      <c r="I9" s="331">
        <v>9.6999999999999993</v>
      </c>
      <c r="J9" s="331">
        <v>9.8699999999999992</v>
      </c>
      <c r="K9" s="16" t="s">
        <v>338</v>
      </c>
    </row>
    <row r="10" spans="1:22" x14ac:dyDescent="0.2">
      <c r="A10" s="16" t="s">
        <v>339</v>
      </c>
      <c r="B10" s="16" t="s">
        <v>100</v>
      </c>
      <c r="C10" s="16">
        <v>9</v>
      </c>
      <c r="D10" s="416">
        <v>9.59</v>
      </c>
      <c r="E10" s="416">
        <v>9.59</v>
      </c>
      <c r="F10" s="416">
        <v>9.59</v>
      </c>
      <c r="G10" s="331">
        <v>9.9700000000000006</v>
      </c>
      <c r="H10" s="331">
        <v>9.9700000000000006</v>
      </c>
      <c r="I10" s="331">
        <v>9.9700000000000006</v>
      </c>
      <c r="J10" s="331">
        <v>10.23</v>
      </c>
      <c r="K10" s="16" t="s">
        <v>340</v>
      </c>
    </row>
    <row r="11" spans="1:22" x14ac:dyDescent="0.2">
      <c r="A11" s="16" t="s">
        <v>341</v>
      </c>
      <c r="B11" s="16" t="s">
        <v>100</v>
      </c>
      <c r="C11" s="16">
        <v>10</v>
      </c>
      <c r="D11" s="416">
        <v>11.01</v>
      </c>
      <c r="E11" s="416">
        <v>11.01</v>
      </c>
      <c r="F11" s="416">
        <v>11.01</v>
      </c>
      <c r="G11" s="331">
        <v>11.01</v>
      </c>
      <c r="H11" s="331">
        <v>11.01</v>
      </c>
      <c r="I11" s="331">
        <v>11.01</v>
      </c>
      <c r="J11" s="331">
        <v>11.26</v>
      </c>
      <c r="K11" s="16"/>
    </row>
    <row r="12" spans="1:22" x14ac:dyDescent="0.2">
      <c r="A12" s="16" t="s">
        <v>342</v>
      </c>
      <c r="B12" s="16" t="s">
        <v>100</v>
      </c>
      <c r="C12" s="16">
        <v>11</v>
      </c>
      <c r="D12" s="416">
        <v>13.82</v>
      </c>
      <c r="E12" s="416">
        <v>13.82</v>
      </c>
      <c r="F12" s="416">
        <v>13.82</v>
      </c>
      <c r="G12" s="331">
        <v>13.82</v>
      </c>
      <c r="H12" s="331">
        <v>13.82</v>
      </c>
      <c r="I12" s="331">
        <v>13.82</v>
      </c>
      <c r="J12" s="331">
        <v>14.04</v>
      </c>
      <c r="K12" s="16"/>
    </row>
    <row r="13" spans="1:22" x14ac:dyDescent="0.2">
      <c r="A13" s="16" t="s">
        <v>343</v>
      </c>
      <c r="B13" s="16" t="s">
        <v>100</v>
      </c>
      <c r="C13" s="16">
        <v>12</v>
      </c>
      <c r="D13" s="416">
        <v>16.95</v>
      </c>
      <c r="E13" s="416">
        <v>16.95</v>
      </c>
      <c r="F13" s="416">
        <v>16.95</v>
      </c>
      <c r="G13" s="331">
        <v>16.95</v>
      </c>
      <c r="H13" s="331">
        <v>16.95</v>
      </c>
      <c r="I13" s="331">
        <v>16.95</v>
      </c>
      <c r="J13" s="331">
        <v>17.21</v>
      </c>
      <c r="K13" s="16"/>
    </row>
    <row r="14" spans="1:22" x14ac:dyDescent="0.2">
      <c r="A14" s="16" t="s">
        <v>344</v>
      </c>
      <c r="B14" s="16" t="s">
        <v>100</v>
      </c>
      <c r="C14" s="16">
        <v>13</v>
      </c>
      <c r="D14" s="416">
        <v>18.52</v>
      </c>
      <c r="E14" s="416">
        <v>18.52</v>
      </c>
      <c r="F14" s="416">
        <v>18.52</v>
      </c>
      <c r="G14" s="331">
        <v>18.52</v>
      </c>
      <c r="H14" s="331">
        <v>18.52</v>
      </c>
      <c r="I14" s="331">
        <v>18.52</v>
      </c>
      <c r="J14" s="331">
        <v>18.8</v>
      </c>
      <c r="K14" s="16"/>
    </row>
    <row r="15" spans="1:22" x14ac:dyDescent="0.2">
      <c r="A15" s="16" t="s">
        <v>345</v>
      </c>
      <c r="B15" s="16" t="s">
        <v>100</v>
      </c>
      <c r="C15" s="16">
        <v>14</v>
      </c>
      <c r="D15" s="416">
        <v>13.4</v>
      </c>
      <c r="E15" s="416">
        <v>13.4</v>
      </c>
      <c r="F15" s="416">
        <v>13.4</v>
      </c>
      <c r="G15" s="331">
        <v>13.4</v>
      </c>
      <c r="H15" s="331">
        <v>13.4</v>
      </c>
      <c r="I15" s="331">
        <v>13.4</v>
      </c>
      <c r="J15" s="331">
        <v>13.6</v>
      </c>
      <c r="K15" s="330"/>
      <c r="L15" s="49"/>
      <c r="M15" s="49"/>
      <c r="N15" s="49"/>
      <c r="O15" s="49"/>
      <c r="R15" s="29"/>
      <c r="S15" s="29"/>
    </row>
    <row r="16" spans="1:22" x14ac:dyDescent="0.2">
      <c r="A16" s="16" t="s">
        <v>346</v>
      </c>
      <c r="B16" s="16" t="s">
        <v>100</v>
      </c>
      <c r="C16" s="16">
        <v>15</v>
      </c>
      <c r="D16" s="417">
        <v>8.75</v>
      </c>
      <c r="E16" s="417">
        <v>8.92</v>
      </c>
      <c r="F16" s="417">
        <v>8.92</v>
      </c>
      <c r="G16" s="329">
        <v>8.92</v>
      </c>
      <c r="H16" s="329">
        <v>9.42</v>
      </c>
      <c r="I16" s="329">
        <v>9.6999999999999993</v>
      </c>
      <c r="J16" s="329">
        <v>9.8699999999999992</v>
      </c>
      <c r="K16" s="330" t="s">
        <v>347</v>
      </c>
      <c r="L16" s="49"/>
      <c r="M16" s="49"/>
      <c r="N16" s="49"/>
      <c r="O16" s="49"/>
    </row>
    <row r="17" spans="1:15" x14ac:dyDescent="0.2">
      <c r="A17" s="16" t="s">
        <v>348</v>
      </c>
      <c r="B17" s="16" t="s">
        <v>100</v>
      </c>
      <c r="C17" s="16">
        <v>16</v>
      </c>
      <c r="D17" s="417">
        <f t="shared" ref="D17:G17" si="0">D7</f>
        <v>8.2100000000000009</v>
      </c>
      <c r="E17" s="417">
        <f t="shared" si="0"/>
        <v>8.2100000000000009</v>
      </c>
      <c r="F17" s="417">
        <f t="shared" si="0"/>
        <v>8.7200000000000006</v>
      </c>
      <c r="G17" s="329">
        <f t="shared" si="0"/>
        <v>8.7200000000000006</v>
      </c>
      <c r="H17" s="329">
        <f t="shared" ref="H17:J17" si="1">H7</f>
        <v>8.7200000000000006</v>
      </c>
      <c r="I17" s="329">
        <f t="shared" si="1"/>
        <v>8.91</v>
      </c>
      <c r="J17" s="329">
        <f t="shared" si="1"/>
        <v>8.91</v>
      </c>
      <c r="K17" s="23" t="s">
        <v>349</v>
      </c>
    </row>
    <row r="18" spans="1:15" x14ac:dyDescent="0.2">
      <c r="A18" s="16" t="s">
        <v>350</v>
      </c>
      <c r="B18" s="16" t="s">
        <v>100</v>
      </c>
      <c r="C18" s="16">
        <v>17</v>
      </c>
      <c r="D18" s="418">
        <v>0</v>
      </c>
      <c r="E18" s="418">
        <v>0</v>
      </c>
      <c r="F18" s="418">
        <v>0</v>
      </c>
      <c r="G18" s="332">
        <v>0</v>
      </c>
      <c r="H18" s="332">
        <v>0</v>
      </c>
      <c r="I18" s="332">
        <v>0</v>
      </c>
      <c r="J18" s="332">
        <v>0</v>
      </c>
      <c r="K18" s="23"/>
      <c r="L18" s="50"/>
      <c r="M18" s="50"/>
      <c r="N18" s="50"/>
      <c r="O18" s="50"/>
    </row>
    <row r="19" spans="1:15" x14ac:dyDescent="0.2">
      <c r="A19" s="16" t="s">
        <v>351</v>
      </c>
      <c r="B19" s="16" t="s">
        <v>100</v>
      </c>
      <c r="C19" s="16">
        <v>18</v>
      </c>
      <c r="D19" s="418">
        <v>9.42</v>
      </c>
      <c r="E19" s="418">
        <v>9.42</v>
      </c>
      <c r="F19" s="418">
        <v>9.42</v>
      </c>
      <c r="G19" s="332">
        <v>9.59</v>
      </c>
      <c r="H19" s="332">
        <v>9.59</v>
      </c>
      <c r="I19" s="332">
        <v>9.6999999999999993</v>
      </c>
      <c r="J19" s="331">
        <v>9.8699999999999992</v>
      </c>
      <c r="K19" s="16" t="s">
        <v>352</v>
      </c>
    </row>
    <row r="20" spans="1:15" x14ac:dyDescent="0.2">
      <c r="A20" s="16" t="s">
        <v>353</v>
      </c>
      <c r="B20" s="16" t="s">
        <v>100</v>
      </c>
      <c r="C20" s="16">
        <v>19</v>
      </c>
      <c r="D20" s="418">
        <v>12.65</v>
      </c>
      <c r="E20" s="418">
        <v>12.65</v>
      </c>
      <c r="F20" s="418">
        <v>12.65</v>
      </c>
      <c r="G20" s="332">
        <v>12.65</v>
      </c>
      <c r="H20" s="332">
        <v>12.65</v>
      </c>
      <c r="I20" s="332">
        <v>12.65</v>
      </c>
      <c r="J20" s="332">
        <v>12.88</v>
      </c>
      <c r="K20" s="16" t="s">
        <v>354</v>
      </c>
    </row>
    <row r="21" spans="1:15" x14ac:dyDescent="0.2">
      <c r="A21" s="16" t="s">
        <v>355</v>
      </c>
      <c r="B21" s="16" t="s">
        <v>100</v>
      </c>
      <c r="C21" s="16">
        <v>20</v>
      </c>
      <c r="D21" s="417">
        <f t="shared" ref="D21:J21" si="2">D5</f>
        <v>7.7</v>
      </c>
      <c r="E21" s="417">
        <f t="shared" si="2"/>
        <v>7.7</v>
      </c>
      <c r="F21" s="417">
        <f t="shared" si="2"/>
        <v>8.1999999999999993</v>
      </c>
      <c r="G21" s="329">
        <f t="shared" si="2"/>
        <v>8.1999999999999993</v>
      </c>
      <c r="H21" s="329">
        <f t="shared" si="2"/>
        <v>8.1999999999999993</v>
      </c>
      <c r="I21" s="329">
        <f t="shared" si="2"/>
        <v>8.36</v>
      </c>
      <c r="J21" s="329">
        <f t="shared" si="2"/>
        <v>8.36</v>
      </c>
      <c r="K21" s="16" t="s">
        <v>356</v>
      </c>
    </row>
    <row r="22" spans="1:15" x14ac:dyDescent="0.2">
      <c r="A22" s="16" t="s">
        <v>357</v>
      </c>
      <c r="B22" s="16" t="s">
        <v>100</v>
      </c>
      <c r="C22" s="16">
        <v>21</v>
      </c>
      <c r="D22" s="418">
        <v>9.08</v>
      </c>
      <c r="E22" s="418">
        <v>9.08</v>
      </c>
      <c r="F22" s="418">
        <v>9.42</v>
      </c>
      <c r="G22" s="332">
        <v>9.42</v>
      </c>
      <c r="H22" s="332">
        <v>9.42</v>
      </c>
      <c r="I22" s="332">
        <v>9.6300000000000008</v>
      </c>
      <c r="J22" s="331">
        <v>9.6999999999999993</v>
      </c>
      <c r="K22" s="16" t="s">
        <v>358</v>
      </c>
    </row>
    <row r="23" spans="1:15" x14ac:dyDescent="0.2">
      <c r="A23" s="16" t="s">
        <v>359</v>
      </c>
      <c r="B23" s="16" t="s">
        <v>100</v>
      </c>
      <c r="C23" s="16">
        <v>22</v>
      </c>
      <c r="D23" s="417">
        <f t="shared" ref="D23:J23" si="3">D5</f>
        <v>7.7</v>
      </c>
      <c r="E23" s="417">
        <f t="shared" si="3"/>
        <v>7.7</v>
      </c>
      <c r="F23" s="417">
        <f t="shared" si="3"/>
        <v>8.1999999999999993</v>
      </c>
      <c r="G23" s="329">
        <f t="shared" si="3"/>
        <v>8.1999999999999993</v>
      </c>
      <c r="H23" s="329">
        <f t="shared" si="3"/>
        <v>8.1999999999999993</v>
      </c>
      <c r="I23" s="329">
        <f t="shared" si="3"/>
        <v>8.36</v>
      </c>
      <c r="J23" s="329">
        <f t="shared" si="3"/>
        <v>8.36</v>
      </c>
      <c r="K23" s="16" t="s">
        <v>356</v>
      </c>
    </row>
    <row r="24" spans="1:15" x14ac:dyDescent="0.2">
      <c r="A24" s="16" t="s">
        <v>360</v>
      </c>
      <c r="B24" s="16" t="s">
        <v>100</v>
      </c>
      <c r="C24" s="16">
        <v>23</v>
      </c>
      <c r="D24" s="418">
        <v>9.42</v>
      </c>
      <c r="E24" s="418">
        <v>9.42</v>
      </c>
      <c r="F24" s="418">
        <v>9.42</v>
      </c>
      <c r="G24" s="332">
        <v>9.42</v>
      </c>
      <c r="H24" s="332">
        <v>9.42</v>
      </c>
      <c r="I24" s="332">
        <v>9.6300000000000008</v>
      </c>
      <c r="J24" s="331">
        <v>9.6999999999999993</v>
      </c>
      <c r="K24" s="16" t="s">
        <v>358</v>
      </c>
    </row>
    <row r="25" spans="1:15" x14ac:dyDescent="0.2">
      <c r="A25" s="16" t="s">
        <v>361</v>
      </c>
      <c r="B25" s="16" t="s">
        <v>100</v>
      </c>
      <c r="C25" s="16">
        <v>24</v>
      </c>
      <c r="D25" s="417">
        <f>D10</f>
        <v>9.59</v>
      </c>
      <c r="E25" s="417">
        <f>E10</f>
        <v>9.59</v>
      </c>
      <c r="F25" s="417">
        <f>F10</f>
        <v>9.59</v>
      </c>
      <c r="G25" s="329">
        <v>9.59</v>
      </c>
      <c r="H25" s="329">
        <v>9.59</v>
      </c>
      <c r="I25" s="329">
        <v>9.6999999999999993</v>
      </c>
      <c r="J25" s="329">
        <v>9.8699999999999992</v>
      </c>
      <c r="K25" s="16" t="s">
        <v>362</v>
      </c>
    </row>
    <row r="26" spans="1:15" x14ac:dyDescent="0.2">
      <c r="A26" s="16" t="s">
        <v>363</v>
      </c>
      <c r="B26" s="16" t="s">
        <v>100</v>
      </c>
      <c r="C26" s="16">
        <v>25</v>
      </c>
      <c r="D26" s="418">
        <v>11.31</v>
      </c>
      <c r="E26" s="418">
        <v>11.31</v>
      </c>
      <c r="F26" s="418">
        <v>11.31</v>
      </c>
      <c r="G26" s="332">
        <v>11.31</v>
      </c>
      <c r="H26" s="332">
        <v>11.31</v>
      </c>
      <c r="I26" s="332">
        <v>11.31</v>
      </c>
      <c r="J26" s="332">
        <v>11.55</v>
      </c>
      <c r="K26" s="16" t="s">
        <v>364</v>
      </c>
    </row>
    <row r="27" spans="1:15" x14ac:dyDescent="0.2">
      <c r="A27" s="16" t="s">
        <v>365</v>
      </c>
      <c r="B27" s="16" t="s">
        <v>100</v>
      </c>
      <c r="C27" s="16">
        <v>26</v>
      </c>
      <c r="D27" s="418">
        <v>21.45</v>
      </c>
      <c r="E27" s="418">
        <v>21.45</v>
      </c>
      <c r="F27" s="418">
        <v>21.45</v>
      </c>
      <c r="G27" s="332">
        <v>21.45</v>
      </c>
      <c r="H27" s="332">
        <v>21.45</v>
      </c>
      <c r="I27" s="332">
        <v>21.45</v>
      </c>
      <c r="J27" s="332">
        <v>21.77</v>
      </c>
      <c r="K27" s="16" t="s">
        <v>366</v>
      </c>
    </row>
    <row r="28" spans="1:15" x14ac:dyDescent="0.2">
      <c r="A28" s="16" t="s">
        <v>367</v>
      </c>
      <c r="B28" s="16" t="s">
        <v>100</v>
      </c>
      <c r="C28" s="16">
        <v>27</v>
      </c>
      <c r="D28" s="418">
        <v>13.03</v>
      </c>
      <c r="E28" s="418">
        <v>13.03</v>
      </c>
      <c r="F28" s="418">
        <v>13.03</v>
      </c>
      <c r="G28" s="332">
        <v>13.03</v>
      </c>
      <c r="H28" s="332">
        <v>13.03</v>
      </c>
      <c r="I28" s="332">
        <v>13.03</v>
      </c>
      <c r="J28" s="332">
        <v>13.25</v>
      </c>
      <c r="K28" s="16" t="s">
        <v>368</v>
      </c>
    </row>
    <row r="29" spans="1:15" x14ac:dyDescent="0.2">
      <c r="A29" s="16" t="s">
        <v>369</v>
      </c>
      <c r="B29" s="16" t="s">
        <v>100</v>
      </c>
      <c r="C29" s="16">
        <v>28</v>
      </c>
      <c r="D29" s="416">
        <v>8.75</v>
      </c>
      <c r="E29" s="416">
        <v>8.75</v>
      </c>
      <c r="F29" s="416">
        <v>8.92</v>
      </c>
      <c r="G29" s="331">
        <v>9.59</v>
      </c>
      <c r="H29" s="331">
        <v>9.59</v>
      </c>
      <c r="I29" s="331">
        <v>9.6999999999999993</v>
      </c>
      <c r="J29" s="331">
        <v>9.6999999999999993</v>
      </c>
      <c r="K29" s="330" t="s">
        <v>370</v>
      </c>
    </row>
    <row r="30" spans="1:15" x14ac:dyDescent="0.2">
      <c r="A30" s="16" t="s">
        <v>371</v>
      </c>
      <c r="B30" s="16" t="s">
        <v>100</v>
      </c>
      <c r="C30" s="16">
        <v>29</v>
      </c>
      <c r="D30" s="416">
        <v>8.92</v>
      </c>
      <c r="E30" s="416">
        <v>8.92</v>
      </c>
      <c r="F30" s="416">
        <v>9.42</v>
      </c>
      <c r="G30" s="331">
        <v>9.77</v>
      </c>
      <c r="H30" s="331">
        <v>10.19</v>
      </c>
      <c r="I30" s="331">
        <v>10.19</v>
      </c>
      <c r="J30" s="331">
        <v>10.45</v>
      </c>
      <c r="K30" s="16" t="s">
        <v>372</v>
      </c>
    </row>
    <row r="31" spans="1:15" x14ac:dyDescent="0.2">
      <c r="A31" s="16" t="s">
        <v>373</v>
      </c>
      <c r="B31" s="16" t="s">
        <v>100</v>
      </c>
      <c r="C31" s="16">
        <v>30</v>
      </c>
      <c r="D31" s="416">
        <v>13.03</v>
      </c>
      <c r="E31" s="416">
        <v>13.03</v>
      </c>
      <c r="F31" s="416">
        <v>13.03</v>
      </c>
      <c r="G31" s="331">
        <v>13.03</v>
      </c>
      <c r="H31" s="331">
        <v>13.03</v>
      </c>
      <c r="I31" s="331">
        <v>13.03</v>
      </c>
      <c r="J31" s="332">
        <v>13.25</v>
      </c>
      <c r="K31" s="16" t="s">
        <v>368</v>
      </c>
    </row>
    <row r="32" spans="1:15" x14ac:dyDescent="0.2">
      <c r="A32" s="16" t="s">
        <v>350</v>
      </c>
      <c r="B32" s="16" t="s">
        <v>100</v>
      </c>
      <c r="C32" s="16">
        <v>31</v>
      </c>
      <c r="D32" s="416">
        <v>0</v>
      </c>
      <c r="E32" s="416">
        <v>0</v>
      </c>
      <c r="F32" s="416">
        <v>0</v>
      </c>
      <c r="G32" s="331">
        <v>0</v>
      </c>
      <c r="H32" s="331">
        <v>0</v>
      </c>
      <c r="I32" s="331">
        <v>0</v>
      </c>
      <c r="J32" s="331">
        <v>0</v>
      </c>
      <c r="K32" s="16"/>
    </row>
    <row r="33" spans="1:11" x14ac:dyDescent="0.2">
      <c r="A33" s="16" t="s">
        <v>350</v>
      </c>
      <c r="B33" s="16" t="s">
        <v>100</v>
      </c>
      <c r="C33" s="16">
        <v>32</v>
      </c>
      <c r="D33" s="416">
        <v>0</v>
      </c>
      <c r="E33" s="416">
        <v>0</v>
      </c>
      <c r="F33" s="416">
        <v>0</v>
      </c>
      <c r="G33" s="331">
        <v>0</v>
      </c>
      <c r="H33" s="331">
        <v>0</v>
      </c>
      <c r="I33" s="331">
        <v>0</v>
      </c>
      <c r="J33" s="331">
        <v>0</v>
      </c>
      <c r="K33" s="16"/>
    </row>
    <row r="34" spans="1:11" x14ac:dyDescent="0.2">
      <c r="A34" s="16" t="s">
        <v>350</v>
      </c>
      <c r="B34" s="16" t="s">
        <v>100</v>
      </c>
      <c r="C34" s="16">
        <v>33</v>
      </c>
      <c r="D34" s="416">
        <v>0</v>
      </c>
      <c r="E34" s="416">
        <v>0</v>
      </c>
      <c r="F34" s="416">
        <v>0</v>
      </c>
      <c r="G34" s="331">
        <v>0</v>
      </c>
      <c r="H34" s="331">
        <v>0</v>
      </c>
      <c r="I34" s="331">
        <v>0</v>
      </c>
      <c r="J34" s="331">
        <v>0</v>
      </c>
      <c r="K34" s="16"/>
    </row>
    <row r="35" spans="1:11" x14ac:dyDescent="0.2">
      <c r="A35" s="16" t="s">
        <v>350</v>
      </c>
      <c r="B35" s="16" t="s">
        <v>100</v>
      </c>
      <c r="C35" s="16">
        <v>34</v>
      </c>
      <c r="D35" s="416">
        <v>0</v>
      </c>
      <c r="E35" s="416">
        <v>0</v>
      </c>
      <c r="F35" s="416">
        <v>0</v>
      </c>
      <c r="G35" s="331">
        <v>0</v>
      </c>
      <c r="H35" s="331">
        <v>0</v>
      </c>
      <c r="I35" s="331">
        <v>0</v>
      </c>
      <c r="J35" s="331">
        <v>0</v>
      </c>
      <c r="K35" s="16"/>
    </row>
    <row r="36" spans="1:11" x14ac:dyDescent="0.2">
      <c r="A36" s="16" t="s">
        <v>374</v>
      </c>
      <c r="B36" s="16" t="s">
        <v>100</v>
      </c>
      <c r="C36" s="16">
        <v>35</v>
      </c>
      <c r="D36" s="418">
        <v>0</v>
      </c>
      <c r="E36" s="418">
        <v>0</v>
      </c>
      <c r="F36" s="418">
        <v>0</v>
      </c>
      <c r="G36" s="332">
        <v>0</v>
      </c>
      <c r="H36" s="332">
        <v>0</v>
      </c>
      <c r="I36" s="332">
        <v>0</v>
      </c>
      <c r="J36" s="332">
        <v>0</v>
      </c>
      <c r="K36" s="16"/>
    </row>
    <row r="37" spans="1:11" x14ac:dyDescent="0.2">
      <c r="A37" s="16" t="s">
        <v>121</v>
      </c>
      <c r="B37" s="16" t="s">
        <v>100</v>
      </c>
      <c r="C37" s="16">
        <v>36</v>
      </c>
      <c r="D37" s="418">
        <v>0</v>
      </c>
      <c r="E37" s="418">
        <v>0</v>
      </c>
      <c r="F37" s="418">
        <v>0</v>
      </c>
      <c r="G37" s="332">
        <v>0</v>
      </c>
      <c r="H37" s="332">
        <v>0</v>
      </c>
      <c r="I37" s="332">
        <v>0</v>
      </c>
      <c r="J37" s="332">
        <v>0</v>
      </c>
      <c r="K37" s="16"/>
    </row>
    <row r="38" spans="1:11" x14ac:dyDescent="0.2">
      <c r="A38" s="16"/>
      <c r="B38" s="16"/>
      <c r="C38" s="16"/>
      <c r="D38" s="16"/>
      <c r="E38" s="16"/>
      <c r="F38" s="16"/>
      <c r="G38" s="16"/>
      <c r="H38" s="16"/>
      <c r="I38" s="16"/>
      <c r="J38" s="1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BC37"/>
  <sheetViews>
    <sheetView topLeftCell="R1" zoomScaleNormal="100" workbookViewId="0">
      <selection activeCell="AJ5" sqref="AJ5:AJ13"/>
    </sheetView>
  </sheetViews>
  <sheetFormatPr baseColWidth="10" defaultColWidth="9.33203125" defaultRowHeight="15" x14ac:dyDescent="0.2"/>
  <cols>
    <col min="1" max="1" width="21.5" bestFit="1" customWidth="1"/>
    <col min="2" max="4" width="9.33203125" customWidth="1"/>
    <col min="36" max="36" width="20.6640625" bestFit="1" customWidth="1"/>
  </cols>
  <sheetData>
    <row r="1" spans="1:55" x14ac:dyDescent="0.2">
      <c r="A1" s="16" t="s">
        <v>121</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spans="1:55" x14ac:dyDescent="0.2">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5" x14ac:dyDescent="0.2">
      <c r="A3" s="17" t="s">
        <v>375</v>
      </c>
      <c r="B3" s="16"/>
      <c r="C3" s="16"/>
      <c r="D3" s="16"/>
      <c r="E3" s="17" t="s">
        <v>376</v>
      </c>
      <c r="F3" s="17"/>
      <c r="G3" s="17" t="str">
        <f>A6</f>
        <v>Administrative/Other Work</v>
      </c>
      <c r="H3" s="17"/>
      <c r="I3" s="17" t="str">
        <f>A7</f>
        <v>Arts on Campus</v>
      </c>
      <c r="J3" s="16"/>
      <c r="K3" s="17" t="str">
        <f>A8</f>
        <v>Catering Work</v>
      </c>
      <c r="L3" s="16"/>
      <c r="M3" s="17" t="str">
        <f>A9</f>
        <v>Cleaning Work</v>
      </c>
      <c r="N3" s="16"/>
      <c r="O3" s="17" t="str">
        <f>A10</f>
        <v>Consultancy</v>
      </c>
      <c r="P3" s="16"/>
      <c r="Q3" s="17" t="str">
        <f>A11</f>
        <v>Early Years Centre Work</v>
      </c>
      <c r="R3" s="16"/>
      <c r="S3" s="17" t="str">
        <f>A12</f>
        <v>Exam Invigilation</v>
      </c>
      <c r="T3" s="16"/>
      <c r="U3" s="17" t="s">
        <v>377</v>
      </c>
      <c r="V3" s="16"/>
      <c r="W3" s="17" t="str">
        <f>A13</f>
        <v>Internship Third Sector</v>
      </c>
      <c r="X3" s="16"/>
      <c r="Y3" s="17" t="str">
        <f>A14</f>
        <v>Internship UoS</v>
      </c>
      <c r="Z3" s="16"/>
      <c r="AA3" s="17" t="s">
        <v>378</v>
      </c>
      <c r="AB3" s="16"/>
      <c r="AC3" s="17" t="str">
        <f>A16</f>
        <v>Lecturing</v>
      </c>
      <c r="AD3" s="16"/>
      <c r="AE3" s="17" t="str">
        <f>A17</f>
        <v>Library Work</v>
      </c>
      <c r="AF3" s="16"/>
      <c r="AG3" s="17" t="str">
        <f>A18</f>
        <v>Marking</v>
      </c>
      <c r="AH3" s="16"/>
      <c r="AI3" s="341" t="s">
        <v>379</v>
      </c>
      <c r="AJ3" s="17" t="s">
        <v>380</v>
      </c>
      <c r="AK3" s="17" t="str">
        <f>A21</f>
        <v>Research Assistance</v>
      </c>
      <c r="AL3" s="16"/>
      <c r="AM3" s="17" t="str">
        <f>A22</f>
        <v>Sport and Wellbeing Work</v>
      </c>
      <c r="AN3" s="16"/>
      <c r="AO3" s="18" t="str">
        <f>A20</f>
        <v>PGR Student Demonstrator</v>
      </c>
      <c r="AP3" s="16"/>
      <c r="AQ3" s="17" t="str">
        <f>A23</f>
        <v>Student Helper</v>
      </c>
      <c r="AR3" s="16"/>
      <c r="AS3" s="17"/>
      <c r="AT3" s="16"/>
      <c r="AV3" s="16"/>
      <c r="AX3" s="16"/>
      <c r="AZ3" s="16"/>
      <c r="BB3" s="16"/>
      <c r="BC3" s="16"/>
    </row>
    <row r="4" spans="1:55" x14ac:dyDescent="0.2">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V4" s="16"/>
      <c r="AX4" s="16"/>
      <c r="AZ4" s="16"/>
      <c r="BB4" s="16"/>
      <c r="BC4" s="16"/>
    </row>
    <row r="5" spans="1:55" x14ac:dyDescent="0.2">
      <c r="A5" s="16" t="s">
        <v>72</v>
      </c>
      <c r="B5" s="24" t="s">
        <v>381</v>
      </c>
      <c r="C5" s="24" t="s">
        <v>381</v>
      </c>
      <c r="D5" s="16"/>
      <c r="E5" s="16" t="s">
        <v>121</v>
      </c>
      <c r="F5" s="16"/>
      <c r="G5" s="16" t="s">
        <v>121</v>
      </c>
      <c r="H5" s="16"/>
      <c r="I5" s="16" t="s">
        <v>121</v>
      </c>
      <c r="J5" s="16"/>
      <c r="K5" s="16" t="s">
        <v>121</v>
      </c>
      <c r="L5" s="16"/>
      <c r="M5" s="16" t="s">
        <v>121</v>
      </c>
      <c r="N5" s="16"/>
      <c r="O5" s="16" t="s">
        <v>121</v>
      </c>
      <c r="P5" s="16"/>
      <c r="Q5" s="16" t="s">
        <v>121</v>
      </c>
      <c r="R5" s="16"/>
      <c r="S5" s="16" t="s">
        <v>121</v>
      </c>
      <c r="T5" s="16"/>
      <c r="U5" s="16" t="s">
        <v>121</v>
      </c>
      <c r="V5" s="16"/>
      <c r="W5" s="16" t="s">
        <v>121</v>
      </c>
      <c r="X5" s="16"/>
      <c r="Y5" s="16" t="s">
        <v>121</v>
      </c>
      <c r="Z5" s="16"/>
      <c r="AA5" s="16" t="s">
        <v>121</v>
      </c>
      <c r="AB5" s="16"/>
      <c r="AC5" s="16" t="s">
        <v>121</v>
      </c>
      <c r="AD5" s="16"/>
      <c r="AE5" s="16" t="s">
        <v>121</v>
      </c>
      <c r="AF5" s="16"/>
      <c r="AG5" s="16" t="s">
        <v>121</v>
      </c>
      <c r="AH5" s="16"/>
      <c r="AI5" s="16" t="s">
        <v>121</v>
      </c>
      <c r="AJ5" s="16" t="s">
        <v>121</v>
      </c>
      <c r="AK5" s="16" t="s">
        <v>121</v>
      </c>
      <c r="AL5" s="16"/>
      <c r="AM5" s="16" t="s">
        <v>121</v>
      </c>
      <c r="AN5" s="16"/>
      <c r="AO5" s="16" t="s">
        <v>121</v>
      </c>
      <c r="AP5" s="16"/>
      <c r="AQ5" s="16" t="s">
        <v>121</v>
      </c>
      <c r="AR5" s="16"/>
      <c r="AS5" s="16"/>
      <c r="AT5" s="16"/>
      <c r="AV5" s="16"/>
      <c r="AX5" s="16"/>
      <c r="AZ5" s="16"/>
      <c r="BB5" s="16"/>
      <c r="BC5" s="16"/>
    </row>
    <row r="6" spans="1:55" x14ac:dyDescent="0.2">
      <c r="A6" s="16" t="s">
        <v>382</v>
      </c>
      <c r="B6" s="16">
        <v>4011</v>
      </c>
      <c r="C6" s="16" t="s">
        <v>383</v>
      </c>
      <c r="D6" s="16"/>
      <c r="E6" s="16" t="s">
        <v>335</v>
      </c>
      <c r="F6" s="16"/>
      <c r="G6" s="16" t="s">
        <v>335</v>
      </c>
      <c r="H6" s="16"/>
      <c r="I6" s="16" t="s">
        <v>348</v>
      </c>
      <c r="J6" s="16"/>
      <c r="K6" s="16" t="s">
        <v>374</v>
      </c>
      <c r="L6" s="16"/>
      <c r="M6" s="16" t="s">
        <v>374</v>
      </c>
      <c r="N6" s="16"/>
      <c r="O6" s="16" t="s">
        <v>117</v>
      </c>
      <c r="P6" s="16"/>
      <c r="Q6" s="16" t="s">
        <v>335</v>
      </c>
      <c r="R6" s="16"/>
      <c r="S6" s="16" t="s">
        <v>351</v>
      </c>
      <c r="T6" s="16"/>
      <c r="U6" s="16" t="s">
        <v>117</v>
      </c>
      <c r="V6" s="16"/>
      <c r="W6" s="16" t="s">
        <v>346</v>
      </c>
      <c r="X6" s="16"/>
      <c r="Y6" s="16" t="s">
        <v>346</v>
      </c>
      <c r="Z6" s="16"/>
      <c r="AA6" s="16" t="s">
        <v>363</v>
      </c>
      <c r="AB6" s="16"/>
      <c r="AC6" s="16" t="s">
        <v>344</v>
      </c>
      <c r="AD6" s="16"/>
      <c r="AE6" s="16" t="s">
        <v>337</v>
      </c>
      <c r="AF6" s="16"/>
      <c r="AG6" s="16" t="s">
        <v>345</v>
      </c>
      <c r="AH6" s="16"/>
      <c r="AI6" s="16" t="s">
        <v>335</v>
      </c>
      <c r="AJ6" s="16" t="s">
        <v>335</v>
      </c>
      <c r="AK6" s="16" t="s">
        <v>335</v>
      </c>
      <c r="AL6" s="16"/>
      <c r="AM6" s="16" t="s">
        <v>335</v>
      </c>
      <c r="AN6" s="16"/>
      <c r="AO6" s="16" t="s">
        <v>345</v>
      </c>
      <c r="AP6" s="16"/>
      <c r="AQ6" s="335" t="s">
        <v>367</v>
      </c>
      <c r="AR6" s="16"/>
      <c r="AS6" s="16"/>
      <c r="AT6" s="16"/>
      <c r="AV6" s="16"/>
      <c r="AX6" s="16"/>
      <c r="AZ6" s="16"/>
      <c r="BB6" s="16"/>
      <c r="BC6" s="16"/>
    </row>
    <row r="7" spans="1:55" x14ac:dyDescent="0.2">
      <c r="A7" s="16" t="s">
        <v>384</v>
      </c>
      <c r="B7" s="16">
        <v>4006</v>
      </c>
      <c r="C7" s="16" t="s">
        <v>383</v>
      </c>
      <c r="D7" s="16"/>
      <c r="E7" s="16" t="s">
        <v>337</v>
      </c>
      <c r="F7" s="16"/>
      <c r="G7" s="16" t="s">
        <v>337</v>
      </c>
      <c r="H7" s="16"/>
      <c r="I7" s="16" t="s">
        <v>335</v>
      </c>
      <c r="J7" s="16"/>
      <c r="K7" s="16" t="s">
        <v>335</v>
      </c>
      <c r="L7" s="16"/>
      <c r="M7" s="16" t="s">
        <v>335</v>
      </c>
      <c r="N7" s="16"/>
      <c r="O7" s="16"/>
      <c r="P7" s="16"/>
      <c r="Q7" s="16" t="s">
        <v>117</v>
      </c>
      <c r="R7" s="16"/>
      <c r="S7" s="16" t="s">
        <v>353</v>
      </c>
      <c r="T7" s="16"/>
      <c r="U7" s="16"/>
      <c r="V7" s="16"/>
      <c r="W7" s="16" t="s">
        <v>117</v>
      </c>
      <c r="X7" s="16"/>
      <c r="Y7" s="16" t="s">
        <v>117</v>
      </c>
      <c r="Z7" s="16"/>
      <c r="AA7" s="16" t="s">
        <v>117</v>
      </c>
      <c r="AB7" s="16"/>
      <c r="AC7" s="16" t="s">
        <v>117</v>
      </c>
      <c r="AD7" s="16"/>
      <c r="AE7" s="16" t="s">
        <v>339</v>
      </c>
      <c r="AF7" s="16"/>
      <c r="AG7" s="16" t="s">
        <v>117</v>
      </c>
      <c r="AH7" s="16"/>
      <c r="AI7" s="16" t="s">
        <v>337</v>
      </c>
      <c r="AJ7" s="16" t="s">
        <v>337</v>
      </c>
      <c r="AK7" s="16" t="s">
        <v>337</v>
      </c>
      <c r="AL7" s="16"/>
      <c r="AM7" s="16" t="s">
        <v>337</v>
      </c>
      <c r="AN7" s="16"/>
      <c r="AO7" s="16" t="s">
        <v>117</v>
      </c>
      <c r="AP7" s="16"/>
      <c r="AQ7" s="16" t="s">
        <v>355</v>
      </c>
      <c r="AR7" s="16"/>
      <c r="AT7" s="16"/>
      <c r="AV7" s="16"/>
      <c r="AX7" s="16"/>
      <c r="AZ7" s="16"/>
      <c r="BB7" s="16"/>
      <c r="BC7" s="16"/>
    </row>
    <row r="8" spans="1:55" x14ac:dyDescent="0.2">
      <c r="A8" s="16" t="s">
        <v>385</v>
      </c>
      <c r="B8" s="16">
        <v>4012</v>
      </c>
      <c r="C8" s="16" t="s">
        <v>383</v>
      </c>
      <c r="D8" s="19"/>
      <c r="E8" s="16" t="s">
        <v>339</v>
      </c>
      <c r="F8" s="16"/>
      <c r="G8" s="16" t="s">
        <v>339</v>
      </c>
      <c r="H8" s="16"/>
      <c r="I8" s="16" t="s">
        <v>337</v>
      </c>
      <c r="J8" s="16"/>
      <c r="K8" s="16" t="s">
        <v>337</v>
      </c>
      <c r="L8" s="16"/>
      <c r="M8" s="16" t="s">
        <v>337</v>
      </c>
      <c r="N8" s="16"/>
      <c r="O8" s="16"/>
      <c r="P8" s="16"/>
      <c r="Q8" s="16"/>
      <c r="R8" s="16"/>
      <c r="S8" s="16" t="s">
        <v>117</v>
      </c>
      <c r="T8" s="16"/>
      <c r="U8" s="16"/>
      <c r="V8" s="16"/>
      <c r="X8" s="16"/>
      <c r="Y8" s="16"/>
      <c r="Z8" s="16"/>
      <c r="AA8" s="16"/>
      <c r="AB8" s="16"/>
      <c r="AC8" s="16"/>
      <c r="AD8" s="16"/>
      <c r="AE8" s="16" t="s">
        <v>341</v>
      </c>
      <c r="AF8" s="16"/>
      <c r="AG8" s="16"/>
      <c r="AH8" s="16"/>
      <c r="AI8" s="16" t="s">
        <v>339</v>
      </c>
      <c r="AJ8" s="16" t="s">
        <v>339</v>
      </c>
      <c r="AK8" s="16" t="s">
        <v>339</v>
      </c>
      <c r="AL8" s="16"/>
      <c r="AM8" s="16" t="s">
        <v>339</v>
      </c>
      <c r="AN8" s="16"/>
      <c r="AO8" s="16"/>
      <c r="AP8" s="16"/>
      <c r="AQ8" s="16" t="s">
        <v>361</v>
      </c>
      <c r="AR8" s="16"/>
      <c r="AT8" s="16"/>
      <c r="AV8" s="16"/>
      <c r="AW8" s="16"/>
      <c r="AX8" s="16"/>
      <c r="AZ8" s="16"/>
      <c r="BA8" s="16"/>
      <c r="BB8" s="16"/>
      <c r="BC8" s="16"/>
    </row>
    <row r="9" spans="1:55" x14ac:dyDescent="0.2">
      <c r="A9" s="16" t="s">
        <v>386</v>
      </c>
      <c r="B9" s="16">
        <v>4013</v>
      </c>
      <c r="C9" s="16" t="s">
        <v>383</v>
      </c>
      <c r="D9" s="19"/>
      <c r="E9" s="16" t="s">
        <v>341</v>
      </c>
      <c r="F9" s="16"/>
      <c r="G9" s="16" t="s">
        <v>341</v>
      </c>
      <c r="H9" s="16"/>
      <c r="I9" s="16" t="s">
        <v>117</v>
      </c>
      <c r="J9" s="16"/>
      <c r="K9" s="16" t="s">
        <v>117</v>
      </c>
      <c r="L9" s="16"/>
      <c r="M9" s="16" t="s">
        <v>117</v>
      </c>
      <c r="N9" s="16"/>
      <c r="O9" s="16"/>
      <c r="P9" s="16"/>
      <c r="Q9" s="16"/>
      <c r="R9" s="16"/>
      <c r="S9" s="16"/>
      <c r="T9" s="16"/>
      <c r="U9" s="16"/>
      <c r="V9" s="16"/>
      <c r="W9" s="16"/>
      <c r="X9" s="16"/>
      <c r="Y9" s="16"/>
      <c r="Z9" s="16"/>
      <c r="AA9" s="16"/>
      <c r="AB9" s="16"/>
      <c r="AC9" s="16"/>
      <c r="AD9" s="16"/>
      <c r="AE9" s="16" t="s">
        <v>342</v>
      </c>
      <c r="AF9" s="16"/>
      <c r="AG9" s="16"/>
      <c r="AH9" s="16"/>
      <c r="AI9" s="16" t="s">
        <v>341</v>
      </c>
      <c r="AJ9" s="16" t="s">
        <v>341</v>
      </c>
      <c r="AK9" s="16" t="s">
        <v>341</v>
      </c>
      <c r="AL9" s="16"/>
      <c r="AM9" s="16" t="s">
        <v>341</v>
      </c>
      <c r="AN9" s="16"/>
      <c r="AO9" s="16"/>
      <c r="AP9" s="16"/>
      <c r="AQ9" s="16" t="s">
        <v>369</v>
      </c>
      <c r="AR9" s="16"/>
      <c r="AT9" s="16"/>
      <c r="AV9" s="16"/>
      <c r="AW9" s="16"/>
      <c r="AX9" s="16"/>
      <c r="AZ9" s="16"/>
      <c r="BA9" s="16"/>
      <c r="BB9" s="16"/>
      <c r="BC9" s="16"/>
    </row>
    <row r="10" spans="1:55" x14ac:dyDescent="0.2">
      <c r="A10" s="16" t="s">
        <v>387</v>
      </c>
      <c r="B10" s="16">
        <v>4005</v>
      </c>
      <c r="C10" s="16" t="s">
        <v>383</v>
      </c>
      <c r="D10" s="19"/>
      <c r="E10" s="16" t="s">
        <v>342</v>
      </c>
      <c r="F10" s="16"/>
      <c r="G10" s="16" t="s">
        <v>342</v>
      </c>
      <c r="H10" s="16"/>
      <c r="I10" s="16"/>
      <c r="J10" s="16"/>
      <c r="K10" s="16"/>
      <c r="L10" s="16"/>
      <c r="M10" s="16"/>
      <c r="N10" s="16"/>
      <c r="O10" s="16"/>
      <c r="P10" s="16"/>
      <c r="Q10" s="16"/>
      <c r="R10" s="16"/>
      <c r="S10" s="16"/>
      <c r="T10" s="16"/>
      <c r="U10" s="16"/>
      <c r="V10" s="16"/>
      <c r="W10" s="16"/>
      <c r="X10" s="16"/>
      <c r="Y10" s="16"/>
      <c r="Z10" s="16"/>
      <c r="AA10" s="16"/>
      <c r="AB10" s="16"/>
      <c r="AC10" s="16"/>
      <c r="AD10" s="16"/>
      <c r="AE10" s="16" t="s">
        <v>117</v>
      </c>
      <c r="AF10" s="16"/>
      <c r="AG10" s="16"/>
      <c r="AH10" s="16"/>
      <c r="AI10" s="16" t="s">
        <v>342</v>
      </c>
      <c r="AJ10" s="16" t="s">
        <v>342</v>
      </c>
      <c r="AK10" s="16" t="s">
        <v>342</v>
      </c>
      <c r="AL10" s="16"/>
      <c r="AM10" s="16" t="s">
        <v>342</v>
      </c>
      <c r="AN10" s="16"/>
      <c r="AO10" s="16"/>
      <c r="AP10" s="16"/>
      <c r="AQ10" s="335" t="s">
        <v>371</v>
      </c>
      <c r="AR10" s="16"/>
      <c r="AS10" s="16"/>
      <c r="AT10" s="16"/>
      <c r="AV10" s="16"/>
      <c r="AW10" s="16"/>
      <c r="AX10" s="16"/>
      <c r="AZ10" s="16"/>
      <c r="BA10" s="16"/>
      <c r="BB10" s="16"/>
      <c r="BC10" s="16"/>
    </row>
    <row r="11" spans="1:55" x14ac:dyDescent="0.2">
      <c r="A11" s="16" t="s">
        <v>388</v>
      </c>
      <c r="B11" s="16">
        <v>4007</v>
      </c>
      <c r="C11" s="16" t="s">
        <v>383</v>
      </c>
      <c r="D11" s="19"/>
      <c r="E11" s="16" t="s">
        <v>343</v>
      </c>
      <c r="F11" s="16"/>
      <c r="G11" s="16" t="s">
        <v>343</v>
      </c>
      <c r="H11" s="16"/>
      <c r="I11" s="16"/>
      <c r="J11" s="16"/>
      <c r="K11" s="16"/>
      <c r="L11" s="16"/>
      <c r="M11" s="16"/>
      <c r="N11" s="16"/>
      <c r="O11" s="16"/>
      <c r="P11" s="16"/>
      <c r="Q11" s="16"/>
      <c r="R11" s="16"/>
      <c r="S11" s="16"/>
      <c r="T11" s="16"/>
      <c r="U11" s="16"/>
      <c r="V11" s="16"/>
      <c r="W11" s="16"/>
      <c r="X11" s="16"/>
      <c r="Y11" s="16"/>
      <c r="Z11" s="16"/>
      <c r="AA11" s="16"/>
      <c r="AB11" s="16"/>
      <c r="AC11" s="16"/>
      <c r="AD11" s="16"/>
      <c r="AF11" s="16"/>
      <c r="AG11" s="16"/>
      <c r="AH11" s="16"/>
      <c r="AI11" s="16" t="s">
        <v>343</v>
      </c>
      <c r="AJ11" s="16" t="s">
        <v>343</v>
      </c>
      <c r="AK11" s="16" t="s">
        <v>343</v>
      </c>
      <c r="AL11" s="16"/>
      <c r="AM11" s="16" t="s">
        <v>117</v>
      </c>
      <c r="AN11" s="16"/>
      <c r="AO11" s="16"/>
      <c r="AP11" s="16"/>
      <c r="AQ11" s="16" t="s">
        <v>360</v>
      </c>
      <c r="AR11" s="16"/>
      <c r="AS11" s="16"/>
      <c r="AT11" s="16"/>
      <c r="AV11" s="16"/>
      <c r="AW11" s="16"/>
      <c r="AX11" s="16"/>
      <c r="AZ11" s="16"/>
      <c r="BA11" s="16"/>
      <c r="BB11" s="16"/>
      <c r="BC11" s="16"/>
    </row>
    <row r="12" spans="1:55" x14ac:dyDescent="0.2">
      <c r="A12" s="16" t="s">
        <v>389</v>
      </c>
      <c r="B12" s="16">
        <v>4016</v>
      </c>
      <c r="C12" s="16" t="s">
        <v>390</v>
      </c>
      <c r="D12" s="19"/>
      <c r="E12" s="16" t="s">
        <v>117</v>
      </c>
      <c r="F12" s="16"/>
      <c r="G12" s="16" t="s">
        <v>117</v>
      </c>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t="s">
        <v>365</v>
      </c>
      <c r="AJ12" s="16" t="s">
        <v>365</v>
      </c>
      <c r="AK12" s="16" t="s">
        <v>345</v>
      </c>
      <c r="AL12" s="16"/>
      <c r="AM12" s="16"/>
      <c r="AN12" s="16"/>
      <c r="AO12" s="16"/>
      <c r="AP12" s="16"/>
      <c r="AQ12" s="16" t="s">
        <v>357</v>
      </c>
      <c r="AR12" s="16"/>
      <c r="AS12" s="16"/>
      <c r="AT12" s="16"/>
      <c r="AU12" s="16"/>
      <c r="AV12" s="16"/>
      <c r="AW12" s="16"/>
      <c r="AX12" s="16"/>
      <c r="AZ12" s="16"/>
      <c r="BA12" s="16"/>
      <c r="BB12" s="16"/>
      <c r="BC12" s="16"/>
    </row>
    <row r="13" spans="1:55" x14ac:dyDescent="0.2">
      <c r="A13" s="16" t="s">
        <v>391</v>
      </c>
      <c r="B13" s="16">
        <v>4040</v>
      </c>
      <c r="C13" s="16" t="s">
        <v>392</v>
      </c>
      <c r="D13" s="19"/>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t="s">
        <v>117</v>
      </c>
      <c r="AK13" s="16" t="s">
        <v>117</v>
      </c>
      <c r="AL13" s="16"/>
      <c r="AM13" s="16"/>
      <c r="AN13" s="16"/>
      <c r="AO13" s="16"/>
      <c r="AP13" s="16"/>
      <c r="AQ13" s="16" t="s">
        <v>359</v>
      </c>
      <c r="AR13" s="16"/>
      <c r="AS13" s="16"/>
      <c r="AT13" s="16"/>
      <c r="AU13" s="16"/>
      <c r="AV13" s="16"/>
      <c r="AW13" s="16"/>
      <c r="AX13" s="16"/>
      <c r="AY13" s="16"/>
      <c r="AZ13" s="16"/>
      <c r="BA13" s="16"/>
      <c r="BB13" s="16"/>
      <c r="BC13" s="16"/>
    </row>
    <row r="14" spans="1:55" x14ac:dyDescent="0.2">
      <c r="A14" s="16" t="s">
        <v>393</v>
      </c>
      <c r="B14" s="16">
        <v>4040</v>
      </c>
      <c r="C14" s="16" t="s">
        <v>392</v>
      </c>
      <c r="D14" s="19"/>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t="s">
        <v>373</v>
      </c>
      <c r="AR14" s="16"/>
      <c r="AS14" s="16"/>
      <c r="AT14" s="16"/>
      <c r="AU14" s="16"/>
      <c r="AV14" s="16"/>
      <c r="AW14" s="16"/>
      <c r="AX14" s="16"/>
      <c r="AY14" s="16"/>
      <c r="AZ14" s="16"/>
      <c r="BA14" s="16"/>
      <c r="BB14" s="16"/>
      <c r="BC14" s="16"/>
    </row>
    <row r="15" spans="1:55" x14ac:dyDescent="0.2">
      <c r="A15" s="16" t="s">
        <v>378</v>
      </c>
      <c r="B15" s="16">
        <v>4023</v>
      </c>
      <c r="C15" s="16" t="s">
        <v>383</v>
      </c>
      <c r="D15" s="19"/>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t="s">
        <v>117</v>
      </c>
      <c r="AR15" s="16"/>
      <c r="AS15" s="16"/>
      <c r="AT15" s="16"/>
      <c r="AU15" s="16"/>
      <c r="AV15" s="16"/>
      <c r="AW15" s="16"/>
      <c r="AX15" s="16"/>
      <c r="AY15" s="16"/>
      <c r="AZ15" s="16"/>
      <c r="BA15" s="16"/>
      <c r="BB15" s="16"/>
      <c r="BC15" s="16"/>
    </row>
    <row r="16" spans="1:55" x14ac:dyDescent="0.2">
      <c r="A16" s="16" t="s">
        <v>394</v>
      </c>
      <c r="B16" s="16">
        <v>4015</v>
      </c>
      <c r="C16" s="16" t="s">
        <v>383</v>
      </c>
      <c r="D16" s="19"/>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row>
    <row r="17" spans="1:55" x14ac:dyDescent="0.2">
      <c r="A17" s="16" t="s">
        <v>395</v>
      </c>
      <c r="B17" s="16">
        <v>4004</v>
      </c>
      <c r="C17" s="16" t="s">
        <v>383</v>
      </c>
      <c r="D17" s="19"/>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row>
    <row r="18" spans="1:55" x14ac:dyDescent="0.2">
      <c r="A18" s="16" t="s">
        <v>396</v>
      </c>
      <c r="B18" s="16">
        <v>4016</v>
      </c>
      <c r="C18" s="16" t="s">
        <v>383</v>
      </c>
      <c r="D18" s="19"/>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row>
    <row r="19" spans="1:55" x14ac:dyDescent="0.2">
      <c r="A19" s="16" t="s">
        <v>380</v>
      </c>
      <c r="B19" s="16">
        <v>4006</v>
      </c>
      <c r="C19" s="16" t="s">
        <v>383</v>
      </c>
      <c r="D19" s="19"/>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row>
    <row r="20" spans="1:55" x14ac:dyDescent="0.2">
      <c r="A20" s="20" t="s">
        <v>397</v>
      </c>
      <c r="B20" s="16">
        <v>4000</v>
      </c>
      <c r="C20" s="16" t="s">
        <v>383</v>
      </c>
      <c r="D20" s="19"/>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row>
    <row r="21" spans="1:55" x14ac:dyDescent="0.2">
      <c r="A21" s="16" t="s">
        <v>398</v>
      </c>
      <c r="B21" s="16">
        <v>4005</v>
      </c>
      <c r="C21" s="16" t="s">
        <v>383</v>
      </c>
      <c r="D21" s="19"/>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row>
    <row r="22" spans="1:55" x14ac:dyDescent="0.2">
      <c r="A22" s="16" t="s">
        <v>399</v>
      </c>
      <c r="B22" s="16">
        <v>4009</v>
      </c>
      <c r="C22" s="16" t="s">
        <v>383</v>
      </c>
      <c r="D22" s="19"/>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5" x14ac:dyDescent="0.2">
      <c r="A23" s="16" t="s">
        <v>400</v>
      </c>
      <c r="B23" s="16">
        <v>4019</v>
      </c>
      <c r="C23" s="16" t="s">
        <v>383</v>
      </c>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5" x14ac:dyDescent="0.2">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5" x14ac:dyDescent="0.2">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5" x14ac:dyDescent="0.2">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5" x14ac:dyDescent="0.2">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5" x14ac:dyDescent="0.2">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5" x14ac:dyDescent="0.2">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5" x14ac:dyDescent="0.2">
      <c r="A30" s="17" t="s">
        <v>401</v>
      </c>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5" x14ac:dyDescent="0.2">
      <c r="A31" s="17"/>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5" x14ac:dyDescent="0.2">
      <c r="A32" s="16" t="s">
        <v>72</v>
      </c>
      <c r="B32" s="24" t="s">
        <v>381</v>
      </c>
      <c r="C32" s="24" t="s">
        <v>381</v>
      </c>
      <c r="E32" s="16"/>
      <c r="F32" s="16"/>
      <c r="G32" s="16"/>
      <c r="H32" s="16"/>
      <c r="I32" s="16"/>
      <c r="K32" s="16"/>
      <c r="O32" s="16"/>
      <c r="S32" s="16"/>
      <c r="W32" s="16"/>
      <c r="AB32" s="16"/>
      <c r="AD32" s="16"/>
      <c r="AF32" s="16"/>
      <c r="AJ32" s="16"/>
      <c r="AK32" s="16"/>
      <c r="AL32" s="16"/>
      <c r="AN32" s="16"/>
      <c r="AP32" s="16"/>
      <c r="AR32" s="16"/>
      <c r="AT32" s="16"/>
      <c r="AV32" s="16"/>
      <c r="AX32" s="16"/>
      <c r="AZ32" s="16"/>
    </row>
    <row r="33" spans="1:44" x14ac:dyDescent="0.2">
      <c r="A33" s="16" t="s">
        <v>387</v>
      </c>
      <c r="B33" s="16">
        <v>4114</v>
      </c>
      <c r="C33" s="16" t="s">
        <v>383</v>
      </c>
      <c r="G33" s="16"/>
      <c r="H33" s="16"/>
      <c r="I33" s="16"/>
      <c r="K33" s="16"/>
      <c r="S33" s="16"/>
      <c r="AN33" s="16"/>
      <c r="AP33" s="16"/>
      <c r="AR33" s="16"/>
    </row>
    <row r="34" spans="1:44" x14ac:dyDescent="0.2">
      <c r="A34" s="16" t="s">
        <v>394</v>
      </c>
      <c r="B34" s="16">
        <v>4015</v>
      </c>
      <c r="C34" s="16" t="s">
        <v>383</v>
      </c>
      <c r="G34" s="16"/>
      <c r="H34" s="16"/>
      <c r="I34" s="16"/>
      <c r="K34" s="16"/>
      <c r="AP34" s="16"/>
      <c r="AR34" s="16"/>
    </row>
    <row r="35" spans="1:44" x14ac:dyDescent="0.2">
      <c r="A35" s="16" t="s">
        <v>396</v>
      </c>
      <c r="B35" s="16">
        <v>4106</v>
      </c>
      <c r="C35" s="16" t="s">
        <v>383</v>
      </c>
      <c r="I35" s="16"/>
      <c r="AP35" s="16"/>
    </row>
    <row r="36" spans="1:44" x14ac:dyDescent="0.2">
      <c r="A36" s="16" t="s">
        <v>402</v>
      </c>
      <c r="B36" s="16">
        <v>4112</v>
      </c>
      <c r="C36" s="16" t="s">
        <v>383</v>
      </c>
      <c r="I36" s="16"/>
    </row>
    <row r="37" spans="1:44" x14ac:dyDescent="0.2">
      <c r="A37" s="16" t="s">
        <v>403</v>
      </c>
      <c r="B37" s="16">
        <v>4106</v>
      </c>
      <c r="C37" s="16" t="s">
        <v>383</v>
      </c>
    </row>
  </sheetData>
  <conditionalFormatting sqref="B19">
    <cfRule type="duplicateValues" dxfId="1" priority="1"/>
  </conditionalFormatting>
  <conditionalFormatting sqref="B20:B23 B6:B18">
    <cfRule type="duplicateValues" dxfId="0" priority="231"/>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G87"/>
  <sheetViews>
    <sheetView topLeftCell="A61" zoomScale="80" zoomScaleNormal="80" workbookViewId="0">
      <selection activeCell="D78" sqref="D78"/>
    </sheetView>
  </sheetViews>
  <sheetFormatPr baseColWidth="10" defaultColWidth="9.33203125" defaultRowHeight="15" x14ac:dyDescent="0.2"/>
  <cols>
    <col min="1" max="1" width="38.6640625" bestFit="1" customWidth="1"/>
    <col min="2" max="2" width="51.33203125" bestFit="1" customWidth="1"/>
    <col min="3" max="3" width="22.33203125" bestFit="1" customWidth="1"/>
    <col min="4" max="7" width="16.5" customWidth="1"/>
  </cols>
  <sheetData>
    <row r="1" spans="1:7" x14ac:dyDescent="0.2">
      <c r="A1" s="338" t="s">
        <v>215</v>
      </c>
      <c r="B1" s="338" t="s">
        <v>404</v>
      </c>
      <c r="C1" s="338" t="s">
        <v>405</v>
      </c>
      <c r="D1" s="338" t="s">
        <v>406</v>
      </c>
      <c r="E1" s="338" t="s">
        <v>407</v>
      </c>
      <c r="F1" s="338" t="s">
        <v>408</v>
      </c>
      <c r="G1" s="338" t="s">
        <v>351</v>
      </c>
    </row>
    <row r="2" spans="1:7" s="338" customFormat="1" x14ac:dyDescent="0.2">
      <c r="A2" s="339" t="s">
        <v>409</v>
      </c>
      <c r="B2" s="339" t="s">
        <v>410</v>
      </c>
      <c r="C2" s="339" t="s">
        <v>411</v>
      </c>
      <c r="D2" s="339"/>
      <c r="E2" s="339"/>
      <c r="F2" s="339"/>
    </row>
    <row r="3" spans="1:7" x14ac:dyDescent="0.2">
      <c r="A3" t="s">
        <v>412</v>
      </c>
      <c r="C3" t="s">
        <v>413</v>
      </c>
      <c r="D3" t="s">
        <v>414</v>
      </c>
      <c r="E3" t="s">
        <v>415</v>
      </c>
      <c r="F3" t="s">
        <v>416</v>
      </c>
    </row>
    <row r="4" spans="1:7" x14ac:dyDescent="0.2">
      <c r="A4" t="s">
        <v>412</v>
      </c>
      <c r="B4" t="s">
        <v>417</v>
      </c>
      <c r="C4" t="s">
        <v>418</v>
      </c>
      <c r="D4" t="s">
        <v>419</v>
      </c>
      <c r="E4" t="s">
        <v>420</v>
      </c>
      <c r="F4" t="s">
        <v>421</v>
      </c>
    </row>
    <row r="5" spans="1:7" x14ac:dyDescent="0.2">
      <c r="A5" t="s">
        <v>412</v>
      </c>
      <c r="B5" t="s">
        <v>422</v>
      </c>
      <c r="C5" t="s">
        <v>423</v>
      </c>
      <c r="D5" t="s">
        <v>424</v>
      </c>
      <c r="E5" t="s">
        <v>425</v>
      </c>
      <c r="F5" t="s">
        <v>426</v>
      </c>
    </row>
    <row r="6" spans="1:7" x14ac:dyDescent="0.2">
      <c r="A6" t="s">
        <v>412</v>
      </c>
      <c r="B6" s="350" t="s">
        <v>427</v>
      </c>
      <c r="C6" t="s">
        <v>428</v>
      </c>
      <c r="D6" t="s">
        <v>429</v>
      </c>
      <c r="E6" t="s">
        <v>430</v>
      </c>
      <c r="F6" t="s">
        <v>431</v>
      </c>
    </row>
    <row r="7" spans="1:7" x14ac:dyDescent="0.2">
      <c r="A7" t="s">
        <v>412</v>
      </c>
      <c r="B7" s="350" t="s">
        <v>432</v>
      </c>
      <c r="C7" t="s">
        <v>433</v>
      </c>
      <c r="D7" t="s">
        <v>434</v>
      </c>
      <c r="E7" t="s">
        <v>435</v>
      </c>
      <c r="F7" t="s">
        <v>436</v>
      </c>
    </row>
    <row r="8" spans="1:7" x14ac:dyDescent="0.2">
      <c r="A8" t="s">
        <v>412</v>
      </c>
      <c r="B8" s="350" t="s">
        <v>437</v>
      </c>
      <c r="C8" t="s">
        <v>438</v>
      </c>
      <c r="D8" t="s">
        <v>439</v>
      </c>
      <c r="E8" t="s">
        <v>440</v>
      </c>
      <c r="F8" t="s">
        <v>441</v>
      </c>
    </row>
    <row r="9" spans="1:7" x14ac:dyDescent="0.2">
      <c r="A9" t="s">
        <v>412</v>
      </c>
      <c r="B9" s="350" t="s">
        <v>442</v>
      </c>
      <c r="C9" t="s">
        <v>443</v>
      </c>
      <c r="D9" t="s">
        <v>444</v>
      </c>
      <c r="E9" t="s">
        <v>445</v>
      </c>
      <c r="F9" t="s">
        <v>446</v>
      </c>
    </row>
    <row r="10" spans="1:7" x14ac:dyDescent="0.2">
      <c r="A10" t="s">
        <v>412</v>
      </c>
      <c r="B10" s="350" t="s">
        <v>447</v>
      </c>
      <c r="C10" t="s">
        <v>448</v>
      </c>
      <c r="D10" t="s">
        <v>449</v>
      </c>
      <c r="E10" t="s">
        <v>450</v>
      </c>
      <c r="F10" t="s">
        <v>451</v>
      </c>
    </row>
    <row r="11" spans="1:7" x14ac:dyDescent="0.2">
      <c r="A11" t="s">
        <v>412</v>
      </c>
      <c r="B11" s="350" t="s">
        <v>452</v>
      </c>
      <c r="C11" t="s">
        <v>453</v>
      </c>
      <c r="D11" t="s">
        <v>454</v>
      </c>
      <c r="E11" t="s">
        <v>455</v>
      </c>
      <c r="F11" t="s">
        <v>456</v>
      </c>
    </row>
    <row r="12" spans="1:7" x14ac:dyDescent="0.2">
      <c r="A12" t="s">
        <v>412</v>
      </c>
      <c r="B12" s="350" t="s">
        <v>457</v>
      </c>
      <c r="C12" t="s">
        <v>458</v>
      </c>
      <c r="D12" t="s">
        <v>459</v>
      </c>
      <c r="E12" t="s">
        <v>460</v>
      </c>
      <c r="F12" t="s">
        <v>461</v>
      </c>
    </row>
    <row r="13" spans="1:7" x14ac:dyDescent="0.2">
      <c r="A13" t="s">
        <v>412</v>
      </c>
      <c r="B13" t="s">
        <v>462</v>
      </c>
      <c r="C13" t="s">
        <v>463</v>
      </c>
      <c r="D13" t="s">
        <v>464</v>
      </c>
      <c r="E13" t="s">
        <v>465</v>
      </c>
      <c r="F13" t="s">
        <v>466</v>
      </c>
    </row>
    <row r="14" spans="1:7" x14ac:dyDescent="0.2">
      <c r="A14" t="s">
        <v>467</v>
      </c>
      <c r="C14" t="s">
        <v>468</v>
      </c>
      <c r="D14" t="s">
        <v>469</v>
      </c>
      <c r="E14" t="s">
        <v>470</v>
      </c>
      <c r="F14" t="s">
        <v>471</v>
      </c>
    </row>
    <row r="15" spans="1:7" x14ac:dyDescent="0.2">
      <c r="A15" t="s">
        <v>467</v>
      </c>
      <c r="B15" t="s">
        <v>472</v>
      </c>
      <c r="C15" t="s">
        <v>473</v>
      </c>
      <c r="D15" t="s">
        <v>474</v>
      </c>
      <c r="E15" t="s">
        <v>475</v>
      </c>
      <c r="F15" t="s">
        <v>476</v>
      </c>
    </row>
    <row r="16" spans="1:7" x14ac:dyDescent="0.2">
      <c r="A16" t="s">
        <v>467</v>
      </c>
      <c r="B16" t="s">
        <v>477</v>
      </c>
      <c r="C16" t="s">
        <v>478</v>
      </c>
      <c r="D16" t="s">
        <v>479</v>
      </c>
      <c r="E16" t="s">
        <v>480</v>
      </c>
      <c r="F16" t="s">
        <v>481</v>
      </c>
    </row>
    <row r="17" spans="1:6" x14ac:dyDescent="0.2">
      <c r="A17" t="s">
        <v>467</v>
      </c>
      <c r="B17" s="350" t="s">
        <v>482</v>
      </c>
      <c r="C17" t="s">
        <v>483</v>
      </c>
      <c r="D17" t="s">
        <v>484</v>
      </c>
      <c r="E17" t="s">
        <v>485</v>
      </c>
      <c r="F17" t="s">
        <v>486</v>
      </c>
    </row>
    <row r="18" spans="1:6" x14ac:dyDescent="0.2">
      <c r="A18" t="s">
        <v>467</v>
      </c>
      <c r="B18" s="350" t="s">
        <v>487</v>
      </c>
      <c r="C18" t="s">
        <v>488</v>
      </c>
      <c r="D18" t="s">
        <v>489</v>
      </c>
      <c r="E18" t="s">
        <v>490</v>
      </c>
      <c r="F18" t="s">
        <v>491</v>
      </c>
    </row>
    <row r="19" spans="1:6" x14ac:dyDescent="0.2">
      <c r="A19" t="s">
        <v>467</v>
      </c>
      <c r="B19" s="350" t="s">
        <v>492</v>
      </c>
      <c r="C19" t="s">
        <v>493</v>
      </c>
      <c r="D19" t="s">
        <v>494</v>
      </c>
      <c r="E19" t="s">
        <v>495</v>
      </c>
      <c r="F19" t="s">
        <v>496</v>
      </c>
    </row>
    <row r="20" spans="1:6" x14ac:dyDescent="0.2">
      <c r="A20" t="s">
        <v>467</v>
      </c>
      <c r="B20" s="350" t="s">
        <v>497</v>
      </c>
      <c r="C20" t="s">
        <v>498</v>
      </c>
      <c r="D20" t="s">
        <v>499</v>
      </c>
      <c r="E20" t="s">
        <v>500</v>
      </c>
      <c r="F20" t="s">
        <v>501</v>
      </c>
    </row>
    <row r="21" spans="1:6" x14ac:dyDescent="0.2">
      <c r="A21" t="s">
        <v>467</v>
      </c>
      <c r="B21" s="350" t="s">
        <v>502</v>
      </c>
      <c r="C21" t="s">
        <v>503</v>
      </c>
      <c r="D21" t="s">
        <v>504</v>
      </c>
      <c r="E21" t="s">
        <v>505</v>
      </c>
      <c r="F21" t="s">
        <v>506</v>
      </c>
    </row>
    <row r="22" spans="1:6" x14ac:dyDescent="0.2">
      <c r="A22" t="s">
        <v>467</v>
      </c>
      <c r="B22" t="s">
        <v>507</v>
      </c>
      <c r="C22" t="s">
        <v>508</v>
      </c>
      <c r="D22" t="s">
        <v>509</v>
      </c>
      <c r="E22" t="s">
        <v>510</v>
      </c>
      <c r="F22" t="s">
        <v>511</v>
      </c>
    </row>
    <row r="23" spans="1:6" x14ac:dyDescent="0.2">
      <c r="A23" t="s">
        <v>467</v>
      </c>
      <c r="B23" t="s">
        <v>512</v>
      </c>
      <c r="C23" t="s">
        <v>513</v>
      </c>
      <c r="D23" t="s">
        <v>514</v>
      </c>
      <c r="E23" t="s">
        <v>515</v>
      </c>
      <c r="F23" t="s">
        <v>516</v>
      </c>
    </row>
    <row r="24" spans="1:6" x14ac:dyDescent="0.2">
      <c r="A24" t="s">
        <v>467</v>
      </c>
      <c r="B24" t="s">
        <v>517</v>
      </c>
      <c r="C24" t="s">
        <v>518</v>
      </c>
      <c r="D24" t="s">
        <v>519</v>
      </c>
      <c r="E24" t="s">
        <v>520</v>
      </c>
      <c r="F24" t="s">
        <v>521</v>
      </c>
    </row>
    <row r="25" spans="1:6" x14ac:dyDescent="0.2">
      <c r="A25" t="s">
        <v>467</v>
      </c>
      <c r="B25" t="s">
        <v>522</v>
      </c>
      <c r="C25" t="s">
        <v>523</v>
      </c>
      <c r="D25" t="s">
        <v>524</v>
      </c>
      <c r="E25" t="s">
        <v>525</v>
      </c>
      <c r="F25" t="s">
        <v>526</v>
      </c>
    </row>
    <row r="26" spans="1:6" x14ac:dyDescent="0.2">
      <c r="A26" t="s">
        <v>467</v>
      </c>
      <c r="B26" t="s">
        <v>527</v>
      </c>
      <c r="C26" t="s">
        <v>528</v>
      </c>
      <c r="D26" t="s">
        <v>529</v>
      </c>
      <c r="E26" t="s">
        <v>530</v>
      </c>
      <c r="F26" t="s">
        <v>531</v>
      </c>
    </row>
    <row r="27" spans="1:6" x14ac:dyDescent="0.2">
      <c r="A27" t="s">
        <v>532</v>
      </c>
      <c r="C27" t="s">
        <v>533</v>
      </c>
      <c r="D27" t="s">
        <v>534</v>
      </c>
      <c r="E27" t="s">
        <v>535</v>
      </c>
      <c r="F27" t="s">
        <v>536</v>
      </c>
    </row>
    <row r="28" spans="1:6" x14ac:dyDescent="0.2">
      <c r="A28" t="s">
        <v>532</v>
      </c>
      <c r="B28" t="s">
        <v>537</v>
      </c>
      <c r="C28" t="s">
        <v>538</v>
      </c>
      <c r="D28" t="s">
        <v>539</v>
      </c>
      <c r="E28" t="s">
        <v>540</v>
      </c>
      <c r="F28" t="s">
        <v>541</v>
      </c>
    </row>
    <row r="29" spans="1:6" x14ac:dyDescent="0.2">
      <c r="A29" t="s">
        <v>532</v>
      </c>
      <c r="B29" t="s">
        <v>542</v>
      </c>
      <c r="C29" t="s">
        <v>543</v>
      </c>
      <c r="D29" t="s">
        <v>544</v>
      </c>
      <c r="E29" t="s">
        <v>545</v>
      </c>
      <c r="F29" t="s">
        <v>546</v>
      </c>
    </row>
    <row r="30" spans="1:6" x14ac:dyDescent="0.2">
      <c r="A30" t="s">
        <v>532</v>
      </c>
      <c r="B30" t="s">
        <v>547</v>
      </c>
      <c r="C30" t="s">
        <v>548</v>
      </c>
      <c r="D30" t="s">
        <v>549</v>
      </c>
      <c r="E30" t="s">
        <v>550</v>
      </c>
      <c r="F30" t="s">
        <v>551</v>
      </c>
    </row>
    <row r="31" spans="1:6" x14ac:dyDescent="0.2">
      <c r="A31" t="s">
        <v>532</v>
      </c>
      <c r="B31" t="s">
        <v>552</v>
      </c>
      <c r="C31" t="s">
        <v>553</v>
      </c>
      <c r="D31" t="s">
        <v>554</v>
      </c>
      <c r="E31" t="s">
        <v>555</v>
      </c>
      <c r="F31" t="s">
        <v>556</v>
      </c>
    </row>
    <row r="32" spans="1:6" x14ac:dyDescent="0.2">
      <c r="A32" t="s">
        <v>532</v>
      </c>
      <c r="B32" s="350" t="s">
        <v>557</v>
      </c>
      <c r="C32" t="s">
        <v>558</v>
      </c>
      <c r="D32" t="s">
        <v>559</v>
      </c>
      <c r="E32" t="s">
        <v>560</v>
      </c>
      <c r="F32" t="s">
        <v>561</v>
      </c>
    </row>
    <row r="33" spans="1:6" x14ac:dyDescent="0.2">
      <c r="A33" t="s">
        <v>532</v>
      </c>
      <c r="B33" s="350" t="s">
        <v>562</v>
      </c>
      <c r="C33" t="s">
        <v>563</v>
      </c>
      <c r="D33" t="s">
        <v>564</v>
      </c>
      <c r="E33" t="s">
        <v>565</v>
      </c>
      <c r="F33" t="s">
        <v>566</v>
      </c>
    </row>
    <row r="34" spans="1:6" x14ac:dyDescent="0.2">
      <c r="A34" t="s">
        <v>532</v>
      </c>
      <c r="B34" t="s">
        <v>567</v>
      </c>
      <c r="C34" t="s">
        <v>568</v>
      </c>
      <c r="D34" t="s">
        <v>569</v>
      </c>
      <c r="E34" t="s">
        <v>570</v>
      </c>
      <c r="F34" t="s">
        <v>571</v>
      </c>
    </row>
    <row r="35" spans="1:6" x14ac:dyDescent="0.2">
      <c r="A35" t="s">
        <v>532</v>
      </c>
      <c r="B35" t="s">
        <v>572</v>
      </c>
      <c r="C35" t="s">
        <v>573</v>
      </c>
      <c r="D35" t="s">
        <v>574</v>
      </c>
      <c r="E35" t="s">
        <v>575</v>
      </c>
      <c r="F35" t="s">
        <v>576</v>
      </c>
    </row>
    <row r="36" spans="1:6" x14ac:dyDescent="0.2">
      <c r="A36" t="s">
        <v>532</v>
      </c>
      <c r="B36" t="s">
        <v>577</v>
      </c>
      <c r="C36" t="s">
        <v>578</v>
      </c>
      <c r="D36" t="s">
        <v>579</v>
      </c>
      <c r="E36" t="s">
        <v>580</v>
      </c>
      <c r="F36" t="s">
        <v>581</v>
      </c>
    </row>
    <row r="37" spans="1:6" x14ac:dyDescent="0.2">
      <c r="A37" t="s">
        <v>532</v>
      </c>
      <c r="B37" t="s">
        <v>582</v>
      </c>
      <c r="C37" t="s">
        <v>583</v>
      </c>
      <c r="D37" t="s">
        <v>584</v>
      </c>
      <c r="E37" t="s">
        <v>585</v>
      </c>
      <c r="F37" t="s">
        <v>586</v>
      </c>
    </row>
    <row r="38" spans="1:6" x14ac:dyDescent="0.2">
      <c r="A38" t="s">
        <v>587</v>
      </c>
      <c r="C38" t="s">
        <v>588</v>
      </c>
      <c r="D38" t="s">
        <v>589</v>
      </c>
      <c r="E38" t="s">
        <v>590</v>
      </c>
      <c r="F38" t="s">
        <v>591</v>
      </c>
    </row>
    <row r="39" spans="1:6" x14ac:dyDescent="0.2">
      <c r="A39" t="s">
        <v>587</v>
      </c>
      <c r="B39" t="s">
        <v>592</v>
      </c>
      <c r="C39" t="s">
        <v>593</v>
      </c>
      <c r="D39" t="s">
        <v>594</v>
      </c>
      <c r="E39" t="s">
        <v>595</v>
      </c>
      <c r="F39" t="s">
        <v>596</v>
      </c>
    </row>
    <row r="40" spans="1:6" x14ac:dyDescent="0.2">
      <c r="A40" t="s">
        <v>587</v>
      </c>
      <c r="B40" t="s">
        <v>597</v>
      </c>
      <c r="C40" t="s">
        <v>598</v>
      </c>
      <c r="D40" t="s">
        <v>599</v>
      </c>
      <c r="E40" t="s">
        <v>600</v>
      </c>
      <c r="F40" t="s">
        <v>601</v>
      </c>
    </row>
    <row r="41" spans="1:6" x14ac:dyDescent="0.2">
      <c r="A41" t="s">
        <v>587</v>
      </c>
      <c r="B41" t="s">
        <v>602</v>
      </c>
      <c r="C41" t="s">
        <v>603</v>
      </c>
      <c r="D41" t="s">
        <v>604</v>
      </c>
      <c r="E41" t="s">
        <v>605</v>
      </c>
      <c r="F41" t="s">
        <v>606</v>
      </c>
    </row>
    <row r="42" spans="1:6" x14ac:dyDescent="0.2">
      <c r="A42" t="s">
        <v>587</v>
      </c>
      <c r="B42" t="s">
        <v>607</v>
      </c>
      <c r="C42" t="s">
        <v>608</v>
      </c>
      <c r="D42" t="s">
        <v>609</v>
      </c>
      <c r="E42" t="s">
        <v>610</v>
      </c>
      <c r="F42" t="s">
        <v>611</v>
      </c>
    </row>
    <row r="43" spans="1:6" x14ac:dyDescent="0.2">
      <c r="A43" t="s">
        <v>587</v>
      </c>
      <c r="B43" t="s">
        <v>612</v>
      </c>
      <c r="C43" t="s">
        <v>613</v>
      </c>
      <c r="D43" t="s">
        <v>614</v>
      </c>
      <c r="E43" t="s">
        <v>615</v>
      </c>
      <c r="F43" t="s">
        <v>616</v>
      </c>
    </row>
    <row r="44" spans="1:6" x14ac:dyDescent="0.2">
      <c r="A44" t="s">
        <v>587</v>
      </c>
      <c r="B44" t="s">
        <v>617</v>
      </c>
      <c r="C44" t="s">
        <v>618</v>
      </c>
      <c r="D44" t="s">
        <v>619</v>
      </c>
      <c r="E44" t="s">
        <v>620</v>
      </c>
      <c r="F44" t="s">
        <v>621</v>
      </c>
    </row>
    <row r="45" spans="1:6" x14ac:dyDescent="0.2">
      <c r="A45" t="s">
        <v>587</v>
      </c>
      <c r="B45" t="s">
        <v>622</v>
      </c>
      <c r="C45" t="s">
        <v>623</v>
      </c>
      <c r="D45" t="s">
        <v>624</v>
      </c>
      <c r="E45" t="s">
        <v>625</v>
      </c>
      <c r="F45" t="s">
        <v>626</v>
      </c>
    </row>
    <row r="46" spans="1:6" x14ac:dyDescent="0.2">
      <c r="A46" t="s">
        <v>587</v>
      </c>
      <c r="B46" t="s">
        <v>627</v>
      </c>
      <c r="C46" t="s">
        <v>628</v>
      </c>
      <c r="D46" t="s">
        <v>629</v>
      </c>
      <c r="E46" t="s">
        <v>630</v>
      </c>
      <c r="F46" t="s">
        <v>631</v>
      </c>
    </row>
    <row r="47" spans="1:6" x14ac:dyDescent="0.2">
      <c r="A47" t="s">
        <v>632</v>
      </c>
      <c r="C47" t="s">
        <v>633</v>
      </c>
      <c r="D47" t="s">
        <v>634</v>
      </c>
      <c r="E47" t="s">
        <v>635</v>
      </c>
      <c r="F47" t="s">
        <v>636</v>
      </c>
    </row>
    <row r="48" spans="1:6" x14ac:dyDescent="0.2">
      <c r="A48" t="s">
        <v>632</v>
      </c>
      <c r="B48" t="s">
        <v>637</v>
      </c>
      <c r="C48" t="s">
        <v>638</v>
      </c>
      <c r="D48" t="s">
        <v>639</v>
      </c>
      <c r="E48" t="s">
        <v>640</v>
      </c>
      <c r="F48" t="s">
        <v>641</v>
      </c>
    </row>
    <row r="49" spans="1:6" x14ac:dyDescent="0.2">
      <c r="A49" t="s">
        <v>632</v>
      </c>
      <c r="B49" t="s">
        <v>642</v>
      </c>
      <c r="C49" t="s">
        <v>643</v>
      </c>
      <c r="D49" t="s">
        <v>644</v>
      </c>
      <c r="E49" t="s">
        <v>645</v>
      </c>
      <c r="F49" t="s">
        <v>646</v>
      </c>
    </row>
    <row r="50" spans="1:6" x14ac:dyDescent="0.2">
      <c r="A50" t="s">
        <v>632</v>
      </c>
      <c r="B50" s="350" t="s">
        <v>647</v>
      </c>
      <c r="C50" t="s">
        <v>648</v>
      </c>
      <c r="D50" t="s">
        <v>649</v>
      </c>
      <c r="E50" t="s">
        <v>650</v>
      </c>
      <c r="F50" t="s">
        <v>651</v>
      </c>
    </row>
    <row r="51" spans="1:6" x14ac:dyDescent="0.2">
      <c r="A51" t="s">
        <v>632</v>
      </c>
      <c r="B51" t="s">
        <v>652</v>
      </c>
      <c r="C51" t="s">
        <v>653</v>
      </c>
      <c r="D51" t="s">
        <v>654</v>
      </c>
      <c r="E51" t="s">
        <v>655</v>
      </c>
      <c r="F51" t="s">
        <v>656</v>
      </c>
    </row>
    <row r="52" spans="1:6" x14ac:dyDescent="0.2">
      <c r="A52" t="s">
        <v>632</v>
      </c>
      <c r="B52" t="s">
        <v>657</v>
      </c>
      <c r="C52" t="s">
        <v>658</v>
      </c>
      <c r="D52" t="s">
        <v>659</v>
      </c>
      <c r="E52" t="s">
        <v>660</v>
      </c>
      <c r="F52" t="s">
        <v>661</v>
      </c>
    </row>
    <row r="53" spans="1:6" x14ac:dyDescent="0.2">
      <c r="A53" t="s">
        <v>632</v>
      </c>
      <c r="B53" t="s">
        <v>662</v>
      </c>
      <c r="C53" t="s">
        <v>663</v>
      </c>
      <c r="D53" t="s">
        <v>664</v>
      </c>
      <c r="E53" t="s">
        <v>665</v>
      </c>
      <c r="F53" t="s">
        <v>666</v>
      </c>
    </row>
    <row r="54" spans="1:6" x14ac:dyDescent="0.2">
      <c r="A54" t="s">
        <v>632</v>
      </c>
      <c r="B54" t="s">
        <v>667</v>
      </c>
      <c r="C54" t="s">
        <v>668</v>
      </c>
      <c r="D54" t="s">
        <v>669</v>
      </c>
      <c r="E54" t="s">
        <v>670</v>
      </c>
      <c r="F54" t="s">
        <v>671</v>
      </c>
    </row>
    <row r="55" spans="1:6" x14ac:dyDescent="0.2">
      <c r="A55" t="s">
        <v>672</v>
      </c>
      <c r="B55" t="s">
        <v>673</v>
      </c>
      <c r="C55" t="s">
        <v>674</v>
      </c>
      <c r="D55" t="s">
        <v>675</v>
      </c>
      <c r="E55" t="s">
        <v>676</v>
      </c>
      <c r="F55" t="s">
        <v>677</v>
      </c>
    </row>
    <row r="56" spans="1:6" x14ac:dyDescent="0.2">
      <c r="A56" t="s">
        <v>672</v>
      </c>
      <c r="B56" t="s">
        <v>678</v>
      </c>
      <c r="C56" t="s">
        <v>679</v>
      </c>
      <c r="D56" t="s">
        <v>680</v>
      </c>
      <c r="E56" t="s">
        <v>681</v>
      </c>
      <c r="F56" t="s">
        <v>682</v>
      </c>
    </row>
    <row r="57" spans="1:6" x14ac:dyDescent="0.2">
      <c r="A57" t="s">
        <v>672</v>
      </c>
      <c r="B57" t="s">
        <v>683</v>
      </c>
      <c r="C57" t="s">
        <v>684</v>
      </c>
      <c r="D57" t="s">
        <v>685</v>
      </c>
      <c r="E57" t="s">
        <v>686</v>
      </c>
      <c r="F57" t="s">
        <v>687</v>
      </c>
    </row>
    <row r="58" spans="1:6" x14ac:dyDescent="0.2">
      <c r="A58" t="s">
        <v>672</v>
      </c>
      <c r="B58" t="s">
        <v>688</v>
      </c>
      <c r="C58" t="s">
        <v>689</v>
      </c>
      <c r="D58" t="s">
        <v>690</v>
      </c>
      <c r="E58" t="s">
        <v>691</v>
      </c>
      <c r="F58" t="s">
        <v>692</v>
      </c>
    </row>
    <row r="59" spans="1:6" x14ac:dyDescent="0.2">
      <c r="A59" t="s">
        <v>672</v>
      </c>
      <c r="B59" s="350" t="s">
        <v>693</v>
      </c>
      <c r="C59" t="s">
        <v>694</v>
      </c>
      <c r="D59" t="s">
        <v>695</v>
      </c>
      <c r="E59" t="s">
        <v>696</v>
      </c>
      <c r="F59" t="s">
        <v>697</v>
      </c>
    </row>
    <row r="60" spans="1:6" x14ac:dyDescent="0.2">
      <c r="A60" t="s">
        <v>672</v>
      </c>
      <c r="B60" s="350" t="s">
        <v>698</v>
      </c>
      <c r="C60" t="s">
        <v>699</v>
      </c>
      <c r="D60" t="s">
        <v>700</v>
      </c>
      <c r="E60" t="s">
        <v>701</v>
      </c>
      <c r="F60" t="s">
        <v>702</v>
      </c>
    </row>
    <row r="61" spans="1:6" x14ac:dyDescent="0.2">
      <c r="A61" t="s">
        <v>672</v>
      </c>
      <c r="B61" s="350" t="s">
        <v>703</v>
      </c>
      <c r="C61" t="s">
        <v>704</v>
      </c>
      <c r="D61" t="s">
        <v>705</v>
      </c>
      <c r="E61" t="s">
        <v>706</v>
      </c>
      <c r="F61" t="s">
        <v>707</v>
      </c>
    </row>
    <row r="62" spans="1:6" x14ac:dyDescent="0.2">
      <c r="A62" t="s">
        <v>672</v>
      </c>
      <c r="B62" s="350" t="s">
        <v>708</v>
      </c>
      <c r="C62" t="s">
        <v>709</v>
      </c>
      <c r="D62" t="s">
        <v>710</v>
      </c>
      <c r="E62" t="s">
        <v>711</v>
      </c>
      <c r="F62" t="s">
        <v>712</v>
      </c>
    </row>
    <row r="63" spans="1:6" x14ac:dyDescent="0.2">
      <c r="A63" t="s">
        <v>672</v>
      </c>
      <c r="B63" s="350" t="s">
        <v>713</v>
      </c>
      <c r="C63" t="s">
        <v>714</v>
      </c>
      <c r="D63" t="s">
        <v>715</v>
      </c>
      <c r="E63" t="s">
        <v>716</v>
      </c>
      <c r="F63" t="s">
        <v>717</v>
      </c>
    </row>
    <row r="64" spans="1:6" x14ac:dyDescent="0.2">
      <c r="A64" t="s">
        <v>672</v>
      </c>
      <c r="B64" t="s">
        <v>718</v>
      </c>
      <c r="C64" t="s">
        <v>719</v>
      </c>
      <c r="D64" t="s">
        <v>720</v>
      </c>
      <c r="E64" t="s">
        <v>721</v>
      </c>
      <c r="F64" t="s">
        <v>722</v>
      </c>
    </row>
    <row r="65" spans="1:6" x14ac:dyDescent="0.2">
      <c r="A65" t="s">
        <v>672</v>
      </c>
      <c r="B65" s="350" t="s">
        <v>723</v>
      </c>
      <c r="C65" t="s">
        <v>724</v>
      </c>
      <c r="D65" t="s">
        <v>725</v>
      </c>
      <c r="E65" t="s">
        <v>726</v>
      </c>
      <c r="F65" t="s">
        <v>727</v>
      </c>
    </row>
    <row r="66" spans="1:6" x14ac:dyDescent="0.2">
      <c r="A66" t="s">
        <v>672</v>
      </c>
      <c r="B66" t="s">
        <v>728</v>
      </c>
      <c r="C66" t="s">
        <v>729</v>
      </c>
      <c r="D66" t="s">
        <v>730</v>
      </c>
      <c r="E66" t="s">
        <v>731</v>
      </c>
      <c r="F66" t="s">
        <v>732</v>
      </c>
    </row>
    <row r="67" spans="1:6" x14ac:dyDescent="0.2">
      <c r="A67" t="s">
        <v>672</v>
      </c>
      <c r="B67" t="s">
        <v>733</v>
      </c>
      <c r="C67" t="s">
        <v>734</v>
      </c>
      <c r="D67" t="s">
        <v>735</v>
      </c>
      <c r="E67" t="s">
        <v>736</v>
      </c>
      <c r="F67" t="s">
        <v>737</v>
      </c>
    </row>
    <row r="68" spans="1:6" x14ac:dyDescent="0.2">
      <c r="A68" t="s">
        <v>672</v>
      </c>
      <c r="B68" s="350" t="s">
        <v>738</v>
      </c>
      <c r="C68" t="s">
        <v>739</v>
      </c>
      <c r="D68" t="s">
        <v>740</v>
      </c>
      <c r="E68" t="s">
        <v>741</v>
      </c>
      <c r="F68" t="s">
        <v>742</v>
      </c>
    </row>
    <row r="69" spans="1:6" x14ac:dyDescent="0.2">
      <c r="A69" t="s">
        <v>672</v>
      </c>
      <c r="B69" s="350" t="s">
        <v>743</v>
      </c>
      <c r="C69" t="s">
        <v>744</v>
      </c>
      <c r="D69" t="s">
        <v>745</v>
      </c>
      <c r="E69" t="s">
        <v>745</v>
      </c>
      <c r="F69" t="s">
        <v>745</v>
      </c>
    </row>
    <row r="70" spans="1:6" x14ac:dyDescent="0.2">
      <c r="A70" t="s">
        <v>672</v>
      </c>
      <c r="B70" t="s">
        <v>746</v>
      </c>
      <c r="C70" t="s">
        <v>747</v>
      </c>
      <c r="D70" t="s">
        <v>748</v>
      </c>
      <c r="E70" t="s">
        <v>749</v>
      </c>
      <c r="F70" t="s">
        <v>750</v>
      </c>
    </row>
    <row r="71" spans="1:6" x14ac:dyDescent="0.2">
      <c r="A71" t="s">
        <v>672</v>
      </c>
      <c r="B71" s="350" t="s">
        <v>751</v>
      </c>
      <c r="C71" t="s">
        <v>752</v>
      </c>
      <c r="D71" t="s">
        <v>753</v>
      </c>
      <c r="E71" t="s">
        <v>754</v>
      </c>
      <c r="F71" t="s">
        <v>755</v>
      </c>
    </row>
    <row r="72" spans="1:6" x14ac:dyDescent="0.2">
      <c r="A72" t="s">
        <v>672</v>
      </c>
      <c r="B72" t="s">
        <v>756</v>
      </c>
      <c r="C72" t="s">
        <v>757</v>
      </c>
      <c r="D72" t="s">
        <v>758</v>
      </c>
      <c r="E72" t="s">
        <v>759</v>
      </c>
      <c r="F72" t="s">
        <v>760</v>
      </c>
    </row>
    <row r="73" spans="1:6" x14ac:dyDescent="0.2">
      <c r="A73" t="s">
        <v>672</v>
      </c>
      <c r="B73" s="350" t="s">
        <v>761</v>
      </c>
      <c r="C73" t="s">
        <v>762</v>
      </c>
      <c r="D73" t="s">
        <v>763</v>
      </c>
      <c r="E73" t="s">
        <v>764</v>
      </c>
      <c r="F73" t="s">
        <v>765</v>
      </c>
    </row>
    <row r="74" spans="1:6" x14ac:dyDescent="0.2">
      <c r="A74" t="s">
        <v>672</v>
      </c>
      <c r="B74" t="s">
        <v>766</v>
      </c>
      <c r="C74" t="s">
        <v>767</v>
      </c>
      <c r="D74" t="s">
        <v>768</v>
      </c>
      <c r="E74" t="s">
        <v>769</v>
      </c>
      <c r="F74" t="s">
        <v>770</v>
      </c>
    </row>
    <row r="75" spans="1:6" x14ac:dyDescent="0.2">
      <c r="A75" t="s">
        <v>672</v>
      </c>
      <c r="B75" t="s">
        <v>771</v>
      </c>
      <c r="C75" t="s">
        <v>772</v>
      </c>
      <c r="D75" t="s">
        <v>773</v>
      </c>
      <c r="E75" t="s">
        <v>774</v>
      </c>
      <c r="F75" t="s">
        <v>775</v>
      </c>
    </row>
    <row r="76" spans="1:6" x14ac:dyDescent="0.2">
      <c r="A76" t="s">
        <v>672</v>
      </c>
      <c r="B76" t="s">
        <v>776</v>
      </c>
      <c r="C76" t="s">
        <v>777</v>
      </c>
      <c r="D76" t="s">
        <v>778</v>
      </c>
      <c r="E76" t="s">
        <v>779</v>
      </c>
      <c r="F76" t="s">
        <v>780</v>
      </c>
    </row>
    <row r="77" spans="1:6" x14ac:dyDescent="0.2">
      <c r="A77" t="s">
        <v>672</v>
      </c>
      <c r="B77" t="s">
        <v>781</v>
      </c>
      <c r="C77" t="s">
        <v>782</v>
      </c>
      <c r="D77" t="s">
        <v>783</v>
      </c>
      <c r="E77" t="s">
        <v>784</v>
      </c>
      <c r="F77" t="s">
        <v>785</v>
      </c>
    </row>
    <row r="78" spans="1:6" x14ac:dyDescent="0.2">
      <c r="A78" t="s">
        <v>672</v>
      </c>
      <c r="B78" t="s">
        <v>786</v>
      </c>
      <c r="C78" t="s">
        <v>787</v>
      </c>
      <c r="D78" t="s">
        <v>788</v>
      </c>
      <c r="E78" t="s">
        <v>789</v>
      </c>
      <c r="F78" t="s">
        <v>790</v>
      </c>
    </row>
    <row r="79" spans="1:6" x14ac:dyDescent="0.2">
      <c r="A79" t="s">
        <v>672</v>
      </c>
      <c r="B79" t="s">
        <v>791</v>
      </c>
      <c r="C79" t="s">
        <v>792</v>
      </c>
      <c r="D79" t="s">
        <v>793</v>
      </c>
      <c r="E79" t="s">
        <v>794</v>
      </c>
      <c r="F79" t="s">
        <v>795</v>
      </c>
    </row>
    <row r="80" spans="1:6" x14ac:dyDescent="0.2">
      <c r="A80" t="s">
        <v>672</v>
      </c>
      <c r="B80" s="350" t="s">
        <v>796</v>
      </c>
      <c r="C80" t="s">
        <v>797</v>
      </c>
      <c r="D80" t="s">
        <v>798</v>
      </c>
      <c r="E80" t="s">
        <v>799</v>
      </c>
      <c r="F80" t="s">
        <v>800</v>
      </c>
    </row>
    <row r="81" spans="1:7" x14ac:dyDescent="0.2">
      <c r="A81" t="s">
        <v>672</v>
      </c>
      <c r="B81" t="s">
        <v>801</v>
      </c>
      <c r="C81" t="s">
        <v>802</v>
      </c>
      <c r="D81" t="s">
        <v>803</v>
      </c>
      <c r="E81" t="s">
        <v>804</v>
      </c>
      <c r="F81" t="s">
        <v>805</v>
      </c>
    </row>
    <row r="82" spans="1:7" x14ac:dyDescent="0.2">
      <c r="A82" s="340" t="s">
        <v>806</v>
      </c>
      <c r="B82" s="340" t="s">
        <v>412</v>
      </c>
      <c r="C82" s="340" t="s">
        <v>413</v>
      </c>
      <c r="D82" s="340" t="s">
        <v>414</v>
      </c>
      <c r="E82" s="340" t="s">
        <v>415</v>
      </c>
      <c r="F82" s="340" t="s">
        <v>416</v>
      </c>
      <c r="G82" s="355" t="s">
        <v>807</v>
      </c>
    </row>
    <row r="83" spans="1:7" x14ac:dyDescent="0.2">
      <c r="A83" s="340" t="s">
        <v>806</v>
      </c>
      <c r="B83" s="340" t="s">
        <v>467</v>
      </c>
      <c r="C83" s="340" t="s">
        <v>468</v>
      </c>
      <c r="D83" s="340" t="s">
        <v>469</v>
      </c>
      <c r="E83" s="340" t="s">
        <v>470</v>
      </c>
      <c r="F83" s="340" t="s">
        <v>471</v>
      </c>
      <c r="G83" s="355" t="s">
        <v>808</v>
      </c>
    </row>
    <row r="84" spans="1:7" x14ac:dyDescent="0.2">
      <c r="A84" s="340" t="s">
        <v>806</v>
      </c>
      <c r="B84" s="340" t="s">
        <v>532</v>
      </c>
      <c r="C84" s="340" t="s">
        <v>533</v>
      </c>
      <c r="D84" s="340" t="s">
        <v>534</v>
      </c>
      <c r="E84" s="340" t="s">
        <v>535</v>
      </c>
      <c r="F84" s="340" t="s">
        <v>536</v>
      </c>
      <c r="G84" s="355" t="s">
        <v>809</v>
      </c>
    </row>
    <row r="85" spans="1:7" x14ac:dyDescent="0.2">
      <c r="A85" s="340" t="s">
        <v>806</v>
      </c>
      <c r="B85" s="340" t="s">
        <v>587</v>
      </c>
      <c r="C85" s="340" t="s">
        <v>588</v>
      </c>
      <c r="D85" s="340" t="s">
        <v>589</v>
      </c>
      <c r="E85" s="340" t="s">
        <v>590</v>
      </c>
      <c r="F85" s="340" t="s">
        <v>591</v>
      </c>
      <c r="G85" s="355" t="s">
        <v>810</v>
      </c>
    </row>
    <row r="86" spans="1:7" x14ac:dyDescent="0.2">
      <c r="A86" s="340" t="s">
        <v>806</v>
      </c>
      <c r="B86" s="340" t="s">
        <v>632</v>
      </c>
      <c r="C86" s="340" t="s">
        <v>633</v>
      </c>
      <c r="D86" s="340" t="s">
        <v>634</v>
      </c>
      <c r="E86" s="340" t="s">
        <v>635</v>
      </c>
      <c r="F86" s="340" t="s">
        <v>636</v>
      </c>
      <c r="G86" s="355" t="s">
        <v>811</v>
      </c>
    </row>
    <row r="87" spans="1:7" x14ac:dyDescent="0.2">
      <c r="A87" s="340" t="s">
        <v>806</v>
      </c>
      <c r="B87" s="340" t="s">
        <v>672</v>
      </c>
      <c r="C87" s="340" t="s">
        <v>812</v>
      </c>
      <c r="D87" s="340" t="s">
        <v>813</v>
      </c>
      <c r="E87" s="340" t="s">
        <v>814</v>
      </c>
      <c r="F87" s="340" t="s">
        <v>815</v>
      </c>
      <c r="G87" s="340"/>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dimension ref="A1:M32"/>
  <sheetViews>
    <sheetView zoomScale="80" zoomScaleNormal="80" workbookViewId="0">
      <selection activeCell="M19" sqref="M19"/>
    </sheetView>
  </sheetViews>
  <sheetFormatPr baseColWidth="10" defaultColWidth="8.83203125" defaultRowHeight="15" x14ac:dyDescent="0.2"/>
  <cols>
    <col min="1" max="1" width="38.6640625" bestFit="1" customWidth="1"/>
    <col min="3" max="3" width="35.6640625" customWidth="1"/>
    <col min="5" max="5" width="35.5" customWidth="1"/>
    <col min="7" max="7" width="35.6640625" customWidth="1"/>
    <col min="9" max="9" width="35.6640625" customWidth="1"/>
    <col min="11" max="11" width="35.6640625" customWidth="1"/>
    <col min="13" max="13" width="35.6640625" customWidth="1"/>
  </cols>
  <sheetData>
    <row r="1" spans="1:13" x14ac:dyDescent="0.2">
      <c r="A1" t="s">
        <v>70</v>
      </c>
    </row>
    <row r="3" spans="1:13" x14ac:dyDescent="0.2">
      <c r="A3" s="32" t="s">
        <v>816</v>
      </c>
      <c r="C3" t="s">
        <v>412</v>
      </c>
      <c r="E3" t="s">
        <v>467</v>
      </c>
      <c r="G3" t="s">
        <v>532</v>
      </c>
      <c r="I3" t="s">
        <v>587</v>
      </c>
      <c r="K3" t="s">
        <v>632</v>
      </c>
      <c r="M3" t="s">
        <v>672</v>
      </c>
    </row>
    <row r="5" spans="1:13" x14ac:dyDescent="0.2">
      <c r="A5" t="s">
        <v>68</v>
      </c>
      <c r="C5" t="s">
        <v>70</v>
      </c>
      <c r="E5" t="s">
        <v>70</v>
      </c>
      <c r="G5" t="s">
        <v>70</v>
      </c>
      <c r="I5" t="s">
        <v>70</v>
      </c>
      <c r="K5" t="s">
        <v>70</v>
      </c>
      <c r="M5" t="s">
        <v>70</v>
      </c>
    </row>
    <row r="6" spans="1:13" x14ac:dyDescent="0.2">
      <c r="A6" t="s">
        <v>412</v>
      </c>
      <c r="C6" t="s">
        <v>412</v>
      </c>
      <c r="E6" t="s">
        <v>467</v>
      </c>
      <c r="G6" t="s">
        <v>532</v>
      </c>
      <c r="I6" t="s">
        <v>587</v>
      </c>
      <c r="K6" t="s">
        <v>632</v>
      </c>
      <c r="M6" t="s">
        <v>673</v>
      </c>
    </row>
    <row r="7" spans="1:13" x14ac:dyDescent="0.2">
      <c r="A7" t="s">
        <v>467</v>
      </c>
      <c r="C7" t="s">
        <v>417</v>
      </c>
      <c r="E7" t="s">
        <v>472</v>
      </c>
      <c r="G7" t="s">
        <v>537</v>
      </c>
      <c r="I7" t="s">
        <v>592</v>
      </c>
      <c r="K7" t="s">
        <v>637</v>
      </c>
      <c r="M7" t="s">
        <v>678</v>
      </c>
    </row>
    <row r="8" spans="1:13" x14ac:dyDescent="0.2">
      <c r="A8" t="s">
        <v>532</v>
      </c>
      <c r="C8" t="s">
        <v>422</v>
      </c>
      <c r="E8" t="s">
        <v>507</v>
      </c>
      <c r="G8" t="s">
        <v>542</v>
      </c>
      <c r="I8" t="s">
        <v>597</v>
      </c>
      <c r="K8" t="s">
        <v>642</v>
      </c>
      <c r="M8" t="s">
        <v>683</v>
      </c>
    </row>
    <row r="9" spans="1:13" x14ac:dyDescent="0.2">
      <c r="A9" t="s">
        <v>587</v>
      </c>
      <c r="C9" s="350" t="s">
        <v>427</v>
      </c>
      <c r="E9" t="s">
        <v>512</v>
      </c>
      <c r="G9" t="s">
        <v>547</v>
      </c>
      <c r="I9" t="s">
        <v>602</v>
      </c>
      <c r="K9" s="350" t="s">
        <v>647</v>
      </c>
      <c r="M9" t="s">
        <v>688</v>
      </c>
    </row>
    <row r="10" spans="1:13" x14ac:dyDescent="0.2">
      <c r="A10" t="s">
        <v>632</v>
      </c>
      <c r="C10" s="350" t="s">
        <v>432</v>
      </c>
      <c r="E10" t="s">
        <v>477</v>
      </c>
      <c r="G10" t="s">
        <v>552</v>
      </c>
      <c r="I10" t="s">
        <v>607</v>
      </c>
      <c r="K10" t="s">
        <v>652</v>
      </c>
      <c r="M10" s="350" t="s">
        <v>693</v>
      </c>
    </row>
    <row r="11" spans="1:13" x14ac:dyDescent="0.2">
      <c r="A11" t="s">
        <v>672</v>
      </c>
      <c r="C11" s="350" t="s">
        <v>437</v>
      </c>
      <c r="E11" s="350" t="s">
        <v>482</v>
      </c>
      <c r="G11" s="350" t="s">
        <v>557</v>
      </c>
      <c r="I11" t="s">
        <v>612</v>
      </c>
      <c r="K11" t="s">
        <v>657</v>
      </c>
      <c r="M11" s="350" t="s">
        <v>698</v>
      </c>
    </row>
    <row r="12" spans="1:13" x14ac:dyDescent="0.2">
      <c r="C12" s="350" t="s">
        <v>442</v>
      </c>
      <c r="E12" s="350" t="s">
        <v>487</v>
      </c>
      <c r="G12" s="350" t="s">
        <v>562</v>
      </c>
      <c r="I12" t="s">
        <v>617</v>
      </c>
      <c r="K12" t="s">
        <v>662</v>
      </c>
      <c r="M12" s="350" t="s">
        <v>703</v>
      </c>
    </row>
    <row r="13" spans="1:13" x14ac:dyDescent="0.2">
      <c r="C13" s="350" t="s">
        <v>447</v>
      </c>
      <c r="E13" s="350" t="s">
        <v>492</v>
      </c>
      <c r="G13" t="s">
        <v>567</v>
      </c>
      <c r="I13" t="s">
        <v>622</v>
      </c>
      <c r="K13" t="s">
        <v>667</v>
      </c>
      <c r="M13" s="350" t="s">
        <v>708</v>
      </c>
    </row>
    <row r="14" spans="1:13" x14ac:dyDescent="0.2">
      <c r="C14" s="350" t="s">
        <v>452</v>
      </c>
      <c r="E14" s="350" t="s">
        <v>497</v>
      </c>
      <c r="G14" t="s">
        <v>572</v>
      </c>
      <c r="I14" t="s">
        <v>627</v>
      </c>
      <c r="M14" s="350" t="s">
        <v>713</v>
      </c>
    </row>
    <row r="15" spans="1:13" x14ac:dyDescent="0.2">
      <c r="C15" s="350" t="s">
        <v>457</v>
      </c>
      <c r="E15" s="350" t="s">
        <v>502</v>
      </c>
      <c r="G15" t="s">
        <v>582</v>
      </c>
      <c r="M15" t="s">
        <v>718</v>
      </c>
    </row>
    <row r="16" spans="1:13" x14ac:dyDescent="0.2">
      <c r="C16" t="s">
        <v>462</v>
      </c>
      <c r="E16" t="s">
        <v>522</v>
      </c>
      <c r="G16" t="s">
        <v>577</v>
      </c>
      <c r="M16" s="350" t="s">
        <v>723</v>
      </c>
    </row>
    <row r="17" spans="5:13" x14ac:dyDescent="0.2">
      <c r="E17" t="s">
        <v>517</v>
      </c>
      <c r="M17" t="s">
        <v>781</v>
      </c>
    </row>
    <row r="18" spans="5:13" x14ac:dyDescent="0.2">
      <c r="E18" t="s">
        <v>527</v>
      </c>
      <c r="M18" t="s">
        <v>728</v>
      </c>
    </row>
    <row r="19" spans="5:13" x14ac:dyDescent="0.2">
      <c r="M19" t="s">
        <v>733</v>
      </c>
    </row>
    <row r="20" spans="5:13" x14ac:dyDescent="0.2">
      <c r="M20" s="350" t="s">
        <v>738</v>
      </c>
    </row>
    <row r="21" spans="5:13" x14ac:dyDescent="0.2">
      <c r="M21" s="350" t="s">
        <v>743</v>
      </c>
    </row>
    <row r="22" spans="5:13" x14ac:dyDescent="0.2">
      <c r="M22" t="s">
        <v>746</v>
      </c>
    </row>
    <row r="23" spans="5:13" x14ac:dyDescent="0.2">
      <c r="M23" s="350" t="s">
        <v>751</v>
      </c>
    </row>
    <row r="24" spans="5:13" x14ac:dyDescent="0.2">
      <c r="M24" t="s">
        <v>756</v>
      </c>
    </row>
    <row r="25" spans="5:13" x14ac:dyDescent="0.2">
      <c r="M25" s="350" t="s">
        <v>761</v>
      </c>
    </row>
    <row r="26" spans="5:13" x14ac:dyDescent="0.2">
      <c r="M26" t="s">
        <v>766</v>
      </c>
    </row>
    <row r="27" spans="5:13" x14ac:dyDescent="0.2">
      <c r="M27" t="s">
        <v>771</v>
      </c>
    </row>
    <row r="28" spans="5:13" x14ac:dyDescent="0.2">
      <c r="M28" t="s">
        <v>776</v>
      </c>
    </row>
    <row r="29" spans="5:13" x14ac:dyDescent="0.2">
      <c r="M29" t="s">
        <v>791</v>
      </c>
    </row>
    <row r="30" spans="5:13" x14ac:dyDescent="0.2">
      <c r="M30" s="350" t="s">
        <v>796</v>
      </c>
    </row>
    <row r="31" spans="5:13" x14ac:dyDescent="0.2">
      <c r="M31" t="s">
        <v>786</v>
      </c>
    </row>
    <row r="32" spans="5:13" x14ac:dyDescent="0.2">
      <c r="M32" t="s">
        <v>801</v>
      </c>
    </row>
  </sheetData>
  <sortState xmlns:xlrd2="http://schemas.microsoft.com/office/spreadsheetml/2017/richdata2" ref="A12:A23">
    <sortCondition ref="A12"/>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1:R56"/>
  <sheetViews>
    <sheetView showGridLines="0" showRowColHeaders="0" zoomScaleNormal="100" workbookViewId="0">
      <selection activeCell="F9" sqref="F9"/>
    </sheetView>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6" customHeight="1" x14ac:dyDescent="0.2"/>
    <row r="2" spans="1:17" ht="15" customHeight="1" x14ac:dyDescent="0.25">
      <c r="B2" s="372" t="s">
        <v>12</v>
      </c>
      <c r="C2" s="373"/>
    </row>
    <row r="3" spans="1:17" ht="15" customHeight="1" x14ac:dyDescent="0.25">
      <c r="B3" s="372"/>
      <c r="C3" s="373"/>
    </row>
    <row r="4" spans="1:17" s="374" customFormat="1" ht="15" customHeight="1" x14ac:dyDescent="0.25">
      <c r="B4" s="375" t="s">
        <v>13</v>
      </c>
      <c r="C4" s="373"/>
    </row>
    <row r="5" spans="1:17" ht="15" customHeight="1" x14ac:dyDescent="0.25">
      <c r="B5" s="376" t="s">
        <v>14</v>
      </c>
      <c r="C5" s="373"/>
    </row>
    <row r="6" spans="1:17" ht="16.5" customHeight="1" x14ac:dyDescent="0.2"/>
    <row r="7" spans="1:17" ht="15" customHeight="1" x14ac:dyDescent="0.2">
      <c r="B7" s="55" t="s">
        <v>15</v>
      </c>
    </row>
    <row r="8" spans="1:17" ht="15" customHeight="1" x14ac:dyDescent="0.2"/>
    <row r="9" spans="1:17" x14ac:dyDescent="0.2">
      <c r="B9" s="52" t="s">
        <v>16</v>
      </c>
    </row>
    <row r="10" spans="1:17" ht="7.5" customHeight="1" x14ac:dyDescent="0.2"/>
    <row r="11" spans="1:17" x14ac:dyDescent="0.2">
      <c r="A11" s="53" t="s">
        <v>17</v>
      </c>
      <c r="B11" s="1" t="s">
        <v>18</v>
      </c>
    </row>
    <row r="12" spans="1:17" x14ac:dyDescent="0.2">
      <c r="B12" s="53" t="s">
        <v>19</v>
      </c>
      <c r="C12" s="1" t="s">
        <v>20</v>
      </c>
    </row>
    <row r="13" spans="1:17" x14ac:dyDescent="0.2">
      <c r="B13" s="53" t="s">
        <v>19</v>
      </c>
      <c r="C13" s="1" t="s">
        <v>21</v>
      </c>
    </row>
    <row r="14" spans="1:17" x14ac:dyDescent="0.2">
      <c r="B14" s="53" t="s">
        <v>19</v>
      </c>
      <c r="C14" s="1" t="s">
        <v>22</v>
      </c>
    </row>
    <row r="15" spans="1:17" x14ac:dyDescent="0.2">
      <c r="B15" s="53" t="s">
        <v>19</v>
      </c>
      <c r="C15" s="429" t="s">
        <v>23</v>
      </c>
      <c r="D15" s="429"/>
      <c r="E15" s="429"/>
      <c r="F15" s="429"/>
      <c r="G15" s="429"/>
      <c r="H15" s="429"/>
      <c r="I15" s="429"/>
      <c r="J15" s="429"/>
      <c r="K15" s="429"/>
      <c r="L15" s="429"/>
      <c r="M15" s="429"/>
      <c r="N15" s="429"/>
      <c r="O15" s="429"/>
      <c r="P15" s="429"/>
      <c r="Q15" s="429"/>
    </row>
    <row r="16" spans="1:17" x14ac:dyDescent="0.2">
      <c r="B16" s="53" t="s">
        <v>19</v>
      </c>
      <c r="C16" s="1" t="s">
        <v>24</v>
      </c>
    </row>
    <row r="17" spans="1:17" ht="15" customHeight="1" x14ac:dyDescent="0.2">
      <c r="C17" s="53" t="s">
        <v>19</v>
      </c>
      <c r="D17" s="429" t="s">
        <v>25</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ht="15" customHeight="1" x14ac:dyDescent="0.2">
      <c r="C19" s="53" t="s">
        <v>19</v>
      </c>
      <c r="D19" s="429" t="s">
        <v>26</v>
      </c>
      <c r="E19" s="429"/>
      <c r="F19" s="429"/>
      <c r="G19" s="429"/>
      <c r="H19" s="429"/>
      <c r="I19" s="429"/>
      <c r="J19" s="429"/>
      <c r="K19" s="429"/>
      <c r="L19" s="429"/>
      <c r="M19" s="429"/>
      <c r="N19" s="429"/>
      <c r="O19" s="429"/>
      <c r="P19" s="429"/>
      <c r="Q19" s="429"/>
    </row>
    <row r="20" spans="1:17" x14ac:dyDescent="0.2">
      <c r="B20" s="53" t="s">
        <v>19</v>
      </c>
      <c r="C20" s="1" t="s">
        <v>27</v>
      </c>
      <c r="D20" s="54"/>
      <c r="E20" s="54"/>
      <c r="F20" s="54"/>
      <c r="G20" s="54"/>
      <c r="H20" s="54"/>
      <c r="I20" s="54"/>
      <c r="J20" s="54"/>
      <c r="K20" s="54"/>
      <c r="L20" s="54"/>
      <c r="M20" s="54"/>
      <c r="N20" s="54"/>
      <c r="O20" s="54"/>
      <c r="P20" s="54"/>
      <c r="Q20" s="54"/>
    </row>
    <row r="21" spans="1:17" x14ac:dyDescent="0.2">
      <c r="B21" s="53" t="s">
        <v>19</v>
      </c>
      <c r="C21" s="1" t="s">
        <v>28</v>
      </c>
    </row>
    <row r="22" spans="1:17" x14ac:dyDescent="0.2">
      <c r="B22" s="53" t="s">
        <v>19</v>
      </c>
      <c r="C22" s="1" t="s">
        <v>29</v>
      </c>
    </row>
    <row r="23" spans="1:17" ht="15" customHeight="1" x14ac:dyDescent="0.2">
      <c r="B23" s="1" t="s">
        <v>19</v>
      </c>
      <c r="C23" s="348" t="s">
        <v>30</v>
      </c>
      <c r="D23" s="349"/>
      <c r="E23" s="349"/>
      <c r="F23" s="349"/>
      <c r="G23" s="349"/>
      <c r="H23" s="349"/>
      <c r="I23" s="349"/>
      <c r="J23" s="349"/>
      <c r="K23" s="349"/>
      <c r="L23" s="349"/>
      <c r="M23" s="349"/>
      <c r="N23" s="349"/>
      <c r="O23" s="349"/>
      <c r="P23" s="349"/>
      <c r="Q23" s="349"/>
    </row>
    <row r="24" spans="1:17" ht="15" customHeight="1" x14ac:dyDescent="0.2">
      <c r="B24" s="1" t="s">
        <v>19</v>
      </c>
      <c r="C24" s="348" t="s">
        <v>31</v>
      </c>
      <c r="D24" s="349"/>
      <c r="E24" s="349"/>
      <c r="F24" s="349"/>
      <c r="G24" s="349"/>
      <c r="H24" s="349"/>
      <c r="I24" s="349"/>
      <c r="J24" s="349"/>
      <c r="K24" s="349"/>
      <c r="L24" s="349"/>
      <c r="M24" s="349"/>
      <c r="N24" s="349"/>
      <c r="O24" s="349"/>
      <c r="P24" s="349"/>
      <c r="Q24" s="349"/>
    </row>
    <row r="25" spans="1:17" x14ac:dyDescent="0.2">
      <c r="B25" s="53" t="s">
        <v>19</v>
      </c>
      <c r="C25" s="1" t="s">
        <v>32</v>
      </c>
    </row>
    <row r="26" spans="1:17" ht="15" customHeight="1" x14ac:dyDescent="0.2">
      <c r="C26" s="53" t="s">
        <v>19</v>
      </c>
      <c r="D26" s="429" t="s">
        <v>33</v>
      </c>
      <c r="E26" s="429"/>
      <c r="F26" s="429"/>
      <c r="G26" s="429"/>
      <c r="H26" s="429"/>
      <c r="I26" s="429"/>
      <c r="J26" s="429"/>
      <c r="K26" s="429"/>
      <c r="L26" s="429"/>
      <c r="M26" s="429"/>
      <c r="N26" s="429"/>
      <c r="O26" s="429"/>
      <c r="P26" s="429"/>
      <c r="Q26" s="429"/>
    </row>
    <row r="27" spans="1:17" ht="30" customHeight="1" x14ac:dyDescent="0.2">
      <c r="D27" s="429"/>
      <c r="E27" s="429"/>
      <c r="F27" s="429"/>
      <c r="G27" s="429"/>
      <c r="H27" s="429"/>
      <c r="I27" s="429"/>
      <c r="J27" s="429"/>
      <c r="K27" s="429"/>
      <c r="L27" s="429"/>
      <c r="M27" s="429"/>
      <c r="N27" s="429"/>
      <c r="O27" s="429"/>
      <c r="P27" s="429"/>
      <c r="Q27" s="429"/>
    </row>
    <row r="28" spans="1:17" x14ac:dyDescent="0.2">
      <c r="A28" s="53" t="s">
        <v>17</v>
      </c>
      <c r="B28" s="429" t="s">
        <v>34</v>
      </c>
      <c r="C28" s="429"/>
      <c r="D28" s="429"/>
      <c r="E28" s="429"/>
      <c r="F28" s="429"/>
      <c r="G28" s="429"/>
      <c r="H28" s="429"/>
      <c r="I28" s="429"/>
      <c r="J28" s="429"/>
      <c r="K28" s="429"/>
      <c r="L28" s="429"/>
      <c r="M28" s="429"/>
      <c r="N28" s="429"/>
      <c r="O28" s="429"/>
      <c r="P28" s="429"/>
      <c r="Q28" s="429"/>
    </row>
    <row r="29" spans="1:17" x14ac:dyDescent="0.2">
      <c r="A29" s="53" t="s">
        <v>17</v>
      </c>
      <c r="B29" s="1" t="s">
        <v>35</v>
      </c>
    </row>
    <row r="30" spans="1:17" ht="30" customHeight="1" x14ac:dyDescent="0.2">
      <c r="A30" s="53" t="s">
        <v>17</v>
      </c>
      <c r="B30" s="429" t="s">
        <v>36</v>
      </c>
      <c r="C30" s="429"/>
      <c r="D30" s="429"/>
      <c r="E30" s="429"/>
      <c r="F30" s="429"/>
      <c r="G30" s="429"/>
      <c r="H30" s="429"/>
      <c r="I30" s="429"/>
      <c r="J30" s="429"/>
      <c r="K30" s="429"/>
      <c r="L30" s="429"/>
      <c r="M30" s="429"/>
      <c r="N30" s="429"/>
      <c r="O30" s="429"/>
      <c r="P30" s="429"/>
      <c r="Q30" s="429"/>
    </row>
    <row r="31" spans="1:17" x14ac:dyDescent="0.2">
      <c r="A31" s="53" t="s">
        <v>17</v>
      </c>
      <c r="B31" s="1" t="s">
        <v>37</v>
      </c>
    </row>
    <row r="32" spans="1:17" ht="7.5" customHeight="1" x14ac:dyDescent="0.2">
      <c r="A32" s="53"/>
    </row>
    <row r="33" spans="1:17" ht="15" customHeight="1" x14ac:dyDescent="0.2">
      <c r="A33" s="53"/>
      <c r="B33" s="52" t="s">
        <v>38</v>
      </c>
    </row>
    <row r="34" spans="1:17" ht="7.5" customHeight="1" x14ac:dyDescent="0.2">
      <c r="A34" s="53"/>
    </row>
    <row r="35" spans="1:17" ht="15" customHeight="1" x14ac:dyDescent="0.2">
      <c r="A35" s="53" t="s">
        <v>17</v>
      </c>
      <c r="B35" s="1" t="s">
        <v>39</v>
      </c>
    </row>
    <row r="36" spans="1:17" ht="15" customHeight="1" x14ac:dyDescent="0.2">
      <c r="A36" s="53"/>
      <c r="B36" s="53" t="s">
        <v>19</v>
      </c>
      <c r="C36" s="1" t="s">
        <v>40</v>
      </c>
    </row>
    <row r="37" spans="1:17" ht="15" customHeight="1" x14ac:dyDescent="0.2">
      <c r="A37" s="53"/>
      <c r="B37" s="53" t="s">
        <v>19</v>
      </c>
      <c r="C37" s="1" t="s">
        <v>41</v>
      </c>
    </row>
    <row r="38" spans="1:17" ht="15" customHeight="1" x14ac:dyDescent="0.2">
      <c r="A38" s="53"/>
      <c r="B38" s="53" t="s">
        <v>19</v>
      </c>
      <c r="C38" s="1" t="s">
        <v>42</v>
      </c>
    </row>
    <row r="39" spans="1:17" ht="15" customHeight="1" x14ac:dyDescent="0.2">
      <c r="A39" s="53"/>
      <c r="B39" s="53" t="s">
        <v>19</v>
      </c>
      <c r="C39" s="1" t="s">
        <v>43</v>
      </c>
    </row>
    <row r="40" spans="1:17" ht="7.5" customHeight="1" x14ac:dyDescent="0.2">
      <c r="A40" s="53"/>
    </row>
    <row r="41" spans="1:17" x14ac:dyDescent="0.2">
      <c r="B41" s="52" t="s">
        <v>44</v>
      </c>
    </row>
    <row r="42" spans="1:17" ht="7.5" customHeight="1" x14ac:dyDescent="0.2"/>
    <row r="43" spans="1:17" x14ac:dyDescent="0.2">
      <c r="A43" s="53" t="s">
        <v>17</v>
      </c>
      <c r="B43" s="1" t="s">
        <v>45</v>
      </c>
    </row>
    <row r="44" spans="1:17" x14ac:dyDescent="0.2">
      <c r="A44" s="53"/>
      <c r="B44" s="53" t="s">
        <v>19</v>
      </c>
      <c r="C44" s="1" t="s">
        <v>46</v>
      </c>
    </row>
    <row r="45" spans="1:17" x14ac:dyDescent="0.2">
      <c r="A45" s="53"/>
      <c r="B45" s="53" t="s">
        <v>19</v>
      </c>
      <c r="C45" s="1" t="s">
        <v>47</v>
      </c>
    </row>
    <row r="46" spans="1:17" x14ac:dyDescent="0.2">
      <c r="A46" s="53"/>
      <c r="B46" s="53" t="s">
        <v>19</v>
      </c>
      <c r="C46" s="1" t="s">
        <v>48</v>
      </c>
    </row>
    <row r="47" spans="1:17" x14ac:dyDescent="0.2">
      <c r="A47" s="53"/>
      <c r="B47" s="53" t="s">
        <v>19</v>
      </c>
      <c r="C47" s="1" t="s">
        <v>49</v>
      </c>
    </row>
    <row r="48" spans="1:17" ht="15" customHeight="1" x14ac:dyDescent="0.2">
      <c r="A48" s="53"/>
      <c r="B48" s="53"/>
      <c r="C48" s="53" t="s">
        <v>19</v>
      </c>
      <c r="D48" s="429" t="s">
        <v>50</v>
      </c>
      <c r="E48" s="429"/>
      <c r="F48" s="429"/>
      <c r="G48" s="429"/>
      <c r="H48" s="429"/>
      <c r="I48" s="429"/>
      <c r="J48" s="429"/>
      <c r="K48" s="429"/>
      <c r="L48" s="429"/>
      <c r="M48" s="429"/>
      <c r="N48" s="429"/>
      <c r="O48" s="429"/>
      <c r="P48" s="429"/>
      <c r="Q48" s="429"/>
    </row>
    <row r="49" spans="1:18" x14ac:dyDescent="0.2">
      <c r="A49" s="53"/>
      <c r="B49" s="53"/>
      <c r="C49" s="53"/>
      <c r="D49" s="429"/>
      <c r="E49" s="429"/>
      <c r="F49" s="429"/>
      <c r="G49" s="429"/>
      <c r="H49" s="429"/>
      <c r="I49" s="429"/>
      <c r="J49" s="429"/>
      <c r="K49" s="429"/>
      <c r="L49" s="429"/>
      <c r="M49" s="429"/>
      <c r="N49" s="429"/>
      <c r="O49" s="429"/>
      <c r="P49" s="429"/>
      <c r="Q49" s="429"/>
      <c r="R49" s="55"/>
    </row>
    <row r="50" spans="1:18" ht="15" customHeight="1" x14ac:dyDescent="0.2">
      <c r="A50" s="56" t="s">
        <v>17</v>
      </c>
      <c r="B50" s="430" t="s">
        <v>51</v>
      </c>
      <c r="C50" s="430"/>
      <c r="D50" s="430"/>
      <c r="E50" s="430"/>
      <c r="F50" s="430"/>
      <c r="G50" s="430"/>
      <c r="H50" s="430"/>
      <c r="I50" s="430"/>
      <c r="J50" s="430"/>
      <c r="K50" s="430"/>
      <c r="L50" s="430"/>
      <c r="M50" s="430"/>
      <c r="N50" s="430"/>
      <c r="O50" s="430"/>
      <c r="P50" s="430"/>
      <c r="Q50" s="430"/>
    </row>
    <row r="51" spans="1:18" ht="30" customHeight="1" x14ac:dyDescent="0.2">
      <c r="A51" s="56" t="s">
        <v>17</v>
      </c>
      <c r="B51" s="431" t="s">
        <v>52</v>
      </c>
      <c r="C51" s="431"/>
      <c r="D51" s="431"/>
      <c r="E51" s="431"/>
      <c r="F51" s="431"/>
      <c r="G51" s="431"/>
      <c r="H51" s="431"/>
      <c r="I51" s="431"/>
      <c r="J51" s="431"/>
      <c r="K51" s="431"/>
      <c r="L51" s="431"/>
      <c r="M51" s="431"/>
      <c r="N51" s="431"/>
      <c r="O51" s="431"/>
      <c r="P51" s="431"/>
      <c r="Q51" s="431"/>
      <c r="R51" s="55"/>
    </row>
    <row r="52" spans="1:18" x14ac:dyDescent="0.2">
      <c r="A52" s="53" t="s">
        <v>17</v>
      </c>
      <c r="B52" s="1" t="s">
        <v>53</v>
      </c>
    </row>
    <row r="53" spans="1:18" ht="15" customHeight="1" x14ac:dyDescent="0.2">
      <c r="A53" s="53" t="s">
        <v>17</v>
      </c>
      <c r="B53" s="429" t="s">
        <v>54</v>
      </c>
      <c r="C53" s="429"/>
      <c r="D53" s="429"/>
      <c r="E53" s="429"/>
      <c r="F53" s="429"/>
      <c r="G53" s="429"/>
      <c r="H53" s="429"/>
      <c r="I53" s="429"/>
      <c r="J53" s="429"/>
      <c r="K53" s="429"/>
      <c r="L53" s="429"/>
      <c r="M53" s="429"/>
      <c r="N53" s="429"/>
      <c r="O53" s="429"/>
      <c r="P53" s="429"/>
      <c r="Q53" s="429"/>
    </row>
    <row r="54" spans="1:18" ht="30" customHeight="1" x14ac:dyDescent="0.2">
      <c r="B54" s="429"/>
      <c r="C54" s="429"/>
      <c r="D54" s="429"/>
      <c r="E54" s="429"/>
      <c r="F54" s="429"/>
      <c r="G54" s="429"/>
      <c r="H54" s="429"/>
      <c r="I54" s="429"/>
      <c r="J54" s="429"/>
      <c r="K54" s="429"/>
      <c r="L54" s="429"/>
      <c r="M54" s="429"/>
      <c r="N54" s="429"/>
      <c r="O54" s="429"/>
      <c r="P54" s="429"/>
      <c r="Q54" s="429"/>
    </row>
    <row r="56" spans="1:18" x14ac:dyDescent="0.2">
      <c r="B56" s="1" t="s">
        <v>55</v>
      </c>
    </row>
  </sheetData>
  <sheetProtection algorithmName="SHA-512" hashValue="ZlLWBK+Z9q5uNypw96AVdtaJdai9/sWgM+BdX/Ft08d9AbJrCJcticWhBiS3c/Di1qnljH+/J3LTzK7hB2ybrQ==" saltValue="CXyjpDI3JfPCtbCJ88R7dg==" spinCount="100000" sheet="1" objects="1" scenarios="1"/>
  <mergeCells count="10">
    <mergeCell ref="D48:Q49"/>
    <mergeCell ref="B50:Q50"/>
    <mergeCell ref="B51:Q51"/>
    <mergeCell ref="B53:Q54"/>
    <mergeCell ref="C15:Q15"/>
    <mergeCell ref="D17:Q18"/>
    <mergeCell ref="D19:Q19"/>
    <mergeCell ref="D26:Q27"/>
    <mergeCell ref="B28:Q28"/>
    <mergeCell ref="B30:Q30"/>
  </mergeCells>
  <hyperlinks>
    <hyperlink ref="B7" r:id="rId1" display=" For all other work please us the Hourly Timesheet" xr:uid="{00000000-0004-0000-0100-000000000000}"/>
  </hyperlinks>
  <pageMargins left="0.7" right="0.7" top="0.75" bottom="0.75" header="0.3" footer="0.3"/>
  <pageSetup paperSize="9" scale="6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CJ64"/>
  <sheetViews>
    <sheetView showGridLines="0" showRowColHeaders="0" topLeftCell="A10" zoomScaleNormal="100" workbookViewId="0">
      <selection activeCell="AT20" sqref="AT20:AY41"/>
    </sheetView>
  </sheetViews>
  <sheetFormatPr baseColWidth="10" defaultColWidth="9.33203125" defaultRowHeight="15" x14ac:dyDescent="0.2"/>
  <cols>
    <col min="1" max="2" width="1.5" style="1" customWidth="1"/>
    <col min="3" max="3" width="12" style="1" hidden="1" customWidth="1"/>
    <col min="4" max="4" width="0.6640625" style="1" customWidth="1"/>
    <col min="5" max="5" width="20.33203125" style="1" customWidth="1"/>
    <col min="6" max="6" width="3.5" style="1" customWidth="1"/>
    <col min="7" max="7" width="2" style="1" customWidth="1"/>
    <col min="8" max="8" width="3.5" style="1" customWidth="1"/>
    <col min="9" max="9" width="2" style="1" customWidth="1"/>
    <col min="10" max="10" width="3.5" style="1" customWidth="1"/>
    <col min="11" max="11" width="2.6640625" style="1" customWidth="1"/>
    <col min="12" max="12" width="2" style="1" customWidth="1"/>
    <col min="13" max="13" width="4.6640625" style="1" customWidth="1"/>
    <col min="14" max="16" width="2" style="1" customWidth="1"/>
    <col min="17" max="19" width="3.5" style="1" customWidth="1"/>
    <col min="20" max="20" width="2" style="1" customWidth="1"/>
    <col min="21" max="21" width="3.5" style="1" customWidth="1"/>
    <col min="22" max="22" width="2" style="1" customWidth="1"/>
    <col min="23" max="23" width="3.5" style="1" customWidth="1"/>
    <col min="24" max="24" width="3.6640625" style="1" customWidth="1"/>
    <col min="25" max="25" width="2" style="1" customWidth="1"/>
    <col min="26" max="26" width="3.5" style="1" customWidth="1"/>
    <col min="27" max="27" width="2" style="1" customWidth="1"/>
    <col min="28" max="28" width="3.6640625" style="1" customWidth="1"/>
    <col min="29" max="29" width="2" style="1" customWidth="1"/>
    <col min="30" max="30" width="3.6640625" style="1" customWidth="1"/>
    <col min="31" max="31" width="2" style="1" customWidth="1"/>
    <col min="32" max="32" width="3.5" style="1" customWidth="1"/>
    <col min="33" max="33" width="2" style="1" customWidth="1"/>
    <col min="34" max="34" width="3.5" style="1" customWidth="1"/>
    <col min="35" max="35" width="2" style="1" customWidth="1"/>
    <col min="36" max="36" width="3.5" style="1" customWidth="1"/>
    <col min="37" max="37" width="2" style="1" customWidth="1"/>
    <col min="38" max="38" width="0.6640625" style="1" customWidth="1"/>
    <col min="39" max="39" width="2.5" style="1" customWidth="1"/>
    <col min="40" max="43" width="7.33203125" style="1" hidden="1" customWidth="1"/>
    <col min="44" max="44" width="0.6640625" style="1" hidden="1" customWidth="1"/>
    <col min="45" max="46" width="1.5" style="1" customWidth="1"/>
    <col min="47" max="47" width="9.33203125" style="1" customWidth="1"/>
    <col min="48" max="49" width="9.33203125" style="1"/>
    <col min="50" max="50" width="14" style="1" customWidth="1"/>
    <col min="51" max="51" width="2" style="1" customWidth="1"/>
    <col min="52" max="52" width="1.5" style="1" customWidth="1"/>
    <col min="53" max="53" width="9.33203125" style="1"/>
    <col min="54" max="83" width="0" style="1" hidden="1" customWidth="1"/>
    <col min="84" max="16384" width="9.33203125" style="1"/>
  </cols>
  <sheetData>
    <row r="1" spans="2:52" ht="7.5" customHeight="1" x14ac:dyDescent="0.2"/>
    <row r="2" spans="2:52" ht="18.75" customHeight="1" x14ac:dyDescent="0.2">
      <c r="B2" s="36"/>
      <c r="C2" s="37"/>
      <c r="D2" s="51" t="s">
        <v>56</v>
      </c>
      <c r="E2" s="51"/>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44"/>
      <c r="AS2" s="36"/>
      <c r="AT2" s="498" t="s">
        <v>57</v>
      </c>
      <c r="AU2" s="498"/>
      <c r="AV2" s="498"/>
      <c r="AW2" s="498"/>
      <c r="AX2" s="498"/>
      <c r="AY2" s="498"/>
      <c r="AZ2" s="39"/>
    </row>
    <row r="3" spans="2:52" ht="15" customHeight="1" x14ac:dyDescent="0.2">
      <c r="B3" s="40"/>
      <c r="D3" s="515" t="s">
        <v>58</v>
      </c>
      <c r="E3" s="515"/>
      <c r="F3" s="519" t="s">
        <v>59</v>
      </c>
      <c r="G3" s="519"/>
      <c r="H3" s="519"/>
      <c r="I3" s="519"/>
      <c r="J3" s="519"/>
      <c r="K3" s="519"/>
      <c r="L3" s="519"/>
      <c r="M3" s="519"/>
      <c r="N3" s="519"/>
      <c r="O3" s="519"/>
      <c r="P3" s="519"/>
      <c r="Q3" s="519"/>
      <c r="R3" s="519"/>
      <c r="S3" s="2"/>
      <c r="T3" s="515" t="s">
        <v>60</v>
      </c>
      <c r="U3" s="515"/>
      <c r="V3" s="515"/>
      <c r="W3" s="515"/>
      <c r="X3" s="515"/>
      <c r="Y3" s="515"/>
      <c r="Z3" s="515"/>
      <c r="AA3" s="515"/>
      <c r="AB3" s="515"/>
      <c r="AC3" s="519" t="s">
        <v>59</v>
      </c>
      <c r="AD3" s="519"/>
      <c r="AE3" s="519"/>
      <c r="AF3" s="519"/>
      <c r="AG3" s="519"/>
      <c r="AH3" s="519"/>
      <c r="AI3" s="519"/>
      <c r="AJ3" s="519"/>
      <c r="AK3" s="519"/>
      <c r="AL3" s="519"/>
      <c r="AM3" s="4"/>
      <c r="AR3" s="45"/>
      <c r="AS3" s="40"/>
      <c r="AT3" s="525" t="str">
        <f>IF(OR(AND((AN15+AN17)&gt;20,AF7="Yes"),AND((AN22+AN24)&gt;20,AF7="Yes"),AND((AN29+AN31)&gt;20,AF7="Yes"),AND((AN36+AN38)&gt;20,AF7="Yes"),AND((AN43+AN45)&gt;20,AF7="Yes")),"Worker is on a Tier 2, Tier 4 or Tier 5 visa and appears to have worked more than 20 hours in one or more weeks of this claim. Check that this was within their visa limitations before authorising claim.",IF(OR(AO17="FALSE",AO24="FALSE",AO31="FALSE",AO38="FALSE",AO45="FALSE"),"Incomplete 'Declaration of other work'. Workers on Tier 2, Tier 4 or Tier 5 visas are required to declare other work they have done in weeks where they make a claim. This includes making a positive nil declaration (i.e. 0h 0m) where appropriate.",IF(OR(AND(AN15&gt;0,S17&lt;AP13),AND(AN22&gt;0,S24&lt;AP20),AND(AN29&gt;0,S31&lt;AP27),AND(AN36&gt;0,S38&lt;AP34),AND(AN43&gt;0,S45&lt;AP41)),"Effective hourly rate falls below the applicable minimum wage rate in one or more weeks of this claim",IF(OR((AN15+AN17)&gt;48,(AN22+AN24)&gt;48,(AN29+AN31)&gt;48,(AN36+AN38)&gt;48,(AN43+AN45)&gt;48),"Worker has exceeded 48 hour Working Time Directive limit in one or more weeks of this claim. Has the worker opted-out of the Working Time Directive? Check before authorising claim.",IF(OR((AN15+AN17)&gt;36,(AN22+AN24)&gt;36,(AN29+AN31)&gt;36,(AN36+AN38)&gt;36,(AN43+AN45)&gt;36),"Worker has exceeded full time hours in one or more weeks of this claim. Is this correct? Check before authorising claim.",IF(AND($AO$49="TRUE",OR(F3="Please enter",AC3="Please enter",F5="",AC5=0,F7="Please select claim period",AF7="Please select",F9="Please select faculty",Z9="Select faculty first",F11="Please select type of work",$AP$49="INCOMPLETE")),"Some mandatory fields in Part A have not been completed. Please complete all fields highlighted in yellow.",IF(OR($C$56&lt;&gt;1,AND($AO$49="TRUE",J54=0),AND($AO$49="TRUE",F55&lt;&gt;0,J55=0),AND($AO$49="TRUE",F56&lt;&gt;0,J56=0)),"Hiring manager: Part B has not yet been completed or does not add up to 100%. Please complete or amend fields highlighted in pink.","[Warning messages will appear here]")))))))</f>
        <v>[Warning messages will appear here]</v>
      </c>
      <c r="AU3" s="525"/>
      <c r="AV3" s="525"/>
      <c r="AW3" s="525"/>
      <c r="AX3" s="525"/>
      <c r="AY3" s="525"/>
      <c r="AZ3" s="41"/>
    </row>
    <row r="4" spans="2:52" ht="4.5" customHeight="1" x14ac:dyDescent="0.2">
      <c r="B4" s="40"/>
      <c r="E4" s="3"/>
      <c r="F4" s="4"/>
      <c r="G4" s="4"/>
      <c r="H4" s="4"/>
      <c r="I4" s="4"/>
      <c r="J4" s="4"/>
      <c r="K4" s="4"/>
      <c r="L4" s="4"/>
      <c r="M4" s="4"/>
      <c r="N4" s="4"/>
      <c r="O4" s="4"/>
      <c r="P4" s="4"/>
      <c r="Q4" s="4"/>
      <c r="R4" s="4"/>
      <c r="S4" s="2"/>
      <c r="T4" s="3"/>
      <c r="U4" s="3"/>
      <c r="V4" s="3"/>
      <c r="W4" s="3"/>
      <c r="X4" s="3"/>
      <c r="Y4" s="3"/>
      <c r="Z4" s="3"/>
      <c r="AA4" s="3"/>
      <c r="AB4" s="3"/>
      <c r="AC4" s="4"/>
      <c r="AD4" s="4"/>
      <c r="AE4" s="4"/>
      <c r="AF4" s="4"/>
      <c r="AG4" s="4"/>
      <c r="AH4" s="4"/>
      <c r="AI4" s="4"/>
      <c r="AJ4" s="4"/>
      <c r="AK4" s="4"/>
      <c r="AL4" s="4"/>
      <c r="AM4" s="4"/>
      <c r="AN4" s="5"/>
      <c r="AO4" s="5"/>
      <c r="AP4" s="5"/>
      <c r="AQ4" s="5"/>
      <c r="AR4" s="45"/>
      <c r="AS4" s="40"/>
      <c r="AT4" s="525"/>
      <c r="AU4" s="525"/>
      <c r="AV4" s="525"/>
      <c r="AW4" s="525"/>
      <c r="AX4" s="525"/>
      <c r="AY4" s="525"/>
      <c r="AZ4" s="41"/>
    </row>
    <row r="5" spans="2:52" x14ac:dyDescent="0.2">
      <c r="B5" s="40"/>
      <c r="D5" s="515" t="s">
        <v>61</v>
      </c>
      <c r="E5" s="515"/>
      <c r="F5" s="520"/>
      <c r="G5" s="520"/>
      <c r="H5" s="520"/>
      <c r="I5" s="520"/>
      <c r="J5" s="520"/>
      <c r="K5" s="520"/>
      <c r="L5" s="520"/>
      <c r="M5" s="520"/>
      <c r="N5" s="520"/>
      <c r="O5" s="520"/>
      <c r="P5" s="520"/>
      <c r="Q5" s="520"/>
      <c r="R5" s="520"/>
      <c r="S5" s="5"/>
      <c r="T5" s="515" t="s">
        <v>62</v>
      </c>
      <c r="U5" s="515"/>
      <c r="V5" s="515"/>
      <c r="W5" s="515"/>
      <c r="X5" s="515"/>
      <c r="Y5" s="515"/>
      <c r="Z5" s="515"/>
      <c r="AA5" s="515"/>
      <c r="AB5" s="515"/>
      <c r="AC5" s="521">
        <v>0</v>
      </c>
      <c r="AD5" s="521"/>
      <c r="AE5" s="521"/>
      <c r="AF5" s="521"/>
      <c r="AG5" s="521"/>
      <c r="AH5" s="521"/>
      <c r="AI5" s="521"/>
      <c r="AJ5" s="521"/>
      <c r="AK5" s="521"/>
      <c r="AL5" s="521"/>
      <c r="AM5" s="7"/>
      <c r="AN5" s="5"/>
      <c r="AO5" s="5"/>
      <c r="AP5" s="5"/>
      <c r="AQ5" s="5"/>
      <c r="AR5" s="45"/>
      <c r="AS5" s="40"/>
      <c r="AT5" s="525"/>
      <c r="AU5" s="525"/>
      <c r="AV5" s="525"/>
      <c r="AW5" s="525"/>
      <c r="AX5" s="525"/>
      <c r="AY5" s="525"/>
      <c r="AZ5" s="41"/>
    </row>
    <row r="6" spans="2:52" ht="4.5" customHeight="1" x14ac:dyDescent="0.2">
      <c r="B6" s="40"/>
      <c r="E6" s="3"/>
      <c r="F6" s="6"/>
      <c r="G6" s="6"/>
      <c r="H6" s="6"/>
      <c r="I6" s="6"/>
      <c r="J6" s="6"/>
      <c r="K6" s="6"/>
      <c r="L6" s="6"/>
      <c r="M6" s="6"/>
      <c r="N6" s="6"/>
      <c r="O6" s="6"/>
      <c r="P6" s="6"/>
      <c r="Q6" s="6"/>
      <c r="R6" s="6"/>
      <c r="S6" s="5"/>
      <c r="T6" s="3"/>
      <c r="U6" s="3"/>
      <c r="V6" s="3"/>
      <c r="W6" s="3"/>
      <c r="X6" s="3"/>
      <c r="Y6" s="3"/>
      <c r="Z6" s="3"/>
      <c r="AA6" s="3"/>
      <c r="AB6" s="3"/>
      <c r="AC6" s="7"/>
      <c r="AD6" s="7"/>
      <c r="AE6" s="7"/>
      <c r="AF6" s="7"/>
      <c r="AG6" s="7"/>
      <c r="AH6" s="7"/>
      <c r="AI6" s="7"/>
      <c r="AJ6" s="7"/>
      <c r="AK6" s="7"/>
      <c r="AL6" s="7"/>
      <c r="AM6" s="7"/>
      <c r="AN6" s="5"/>
      <c r="AO6" s="5"/>
      <c r="AP6" s="5"/>
      <c r="AQ6" s="5"/>
      <c r="AR6" s="45"/>
      <c r="AS6" s="40"/>
      <c r="AT6" s="525"/>
      <c r="AU6" s="525"/>
      <c r="AV6" s="525"/>
      <c r="AW6" s="525"/>
      <c r="AX6" s="525"/>
      <c r="AY6" s="525"/>
      <c r="AZ6" s="41"/>
    </row>
    <row r="7" spans="2:52" x14ac:dyDescent="0.2">
      <c r="B7" s="40"/>
      <c r="C7" s="8"/>
      <c r="D7" s="515" t="s">
        <v>63</v>
      </c>
      <c r="E7" s="515"/>
      <c r="F7" s="522" t="s">
        <v>64</v>
      </c>
      <c r="G7" s="523"/>
      <c r="H7" s="523"/>
      <c r="I7" s="523"/>
      <c r="J7" s="523"/>
      <c r="K7" s="523"/>
      <c r="L7" s="523"/>
      <c r="M7" s="523"/>
      <c r="N7" s="523"/>
      <c r="O7" s="523"/>
      <c r="P7" s="523"/>
      <c r="Q7" s="523"/>
      <c r="R7" s="524"/>
      <c r="S7" s="5"/>
      <c r="T7" s="441" t="s">
        <v>65</v>
      </c>
      <c r="U7" s="528"/>
      <c r="V7" s="528"/>
      <c r="W7" s="528"/>
      <c r="X7" s="528"/>
      <c r="Y7" s="528"/>
      <c r="Z7" s="528"/>
      <c r="AA7" s="528"/>
      <c r="AB7" s="528"/>
      <c r="AC7" s="528"/>
      <c r="AD7" s="528"/>
      <c r="AE7" s="442"/>
      <c r="AF7" s="532" t="s">
        <v>66</v>
      </c>
      <c r="AG7" s="533"/>
      <c r="AH7" s="533"/>
      <c r="AI7" s="533"/>
      <c r="AJ7" s="533"/>
      <c r="AK7" s="533"/>
      <c r="AL7" s="534"/>
      <c r="AM7" s="15"/>
      <c r="AN7" s="25">
        <f>VLOOKUP(F7,ClaimPeriods,2,FALSE)</f>
        <v>44193</v>
      </c>
      <c r="AO7" s="26">
        <f>VLOOKUP(F7,ClaimPeriods,4,FALSE)</f>
        <v>5</v>
      </c>
      <c r="AP7" s="5"/>
      <c r="AQ7" s="5"/>
      <c r="AR7" s="45"/>
      <c r="AS7" s="40"/>
      <c r="AT7" s="525"/>
      <c r="AU7" s="525"/>
      <c r="AV7" s="525"/>
      <c r="AW7" s="525"/>
      <c r="AX7" s="525"/>
      <c r="AY7" s="525"/>
      <c r="AZ7" s="41"/>
    </row>
    <row r="8" spans="2:52" ht="4.5" customHeight="1" x14ac:dyDescent="0.2">
      <c r="B8" s="40"/>
      <c r="E8" s="3"/>
      <c r="F8" s="4"/>
      <c r="G8" s="4"/>
      <c r="H8" s="4"/>
      <c r="I8" s="4"/>
      <c r="J8" s="4"/>
      <c r="K8" s="4"/>
      <c r="L8" s="4"/>
      <c r="M8" s="4"/>
      <c r="N8" s="4"/>
      <c r="O8" s="4"/>
      <c r="P8" s="4"/>
      <c r="Q8" s="4"/>
      <c r="R8" s="4"/>
      <c r="S8" s="3"/>
      <c r="T8" s="3"/>
      <c r="U8" s="3"/>
      <c r="V8" s="3"/>
      <c r="W8" s="3"/>
      <c r="X8" s="3"/>
      <c r="Y8" s="4"/>
      <c r="Z8" s="4"/>
      <c r="AA8" s="4"/>
      <c r="AB8" s="4"/>
      <c r="AC8" s="4"/>
      <c r="AD8" s="4"/>
      <c r="AE8" s="4"/>
      <c r="AF8" s="4"/>
      <c r="AG8" s="4"/>
      <c r="AH8" s="8"/>
      <c r="AI8" s="34"/>
      <c r="AJ8" s="34"/>
      <c r="AK8" s="34"/>
      <c r="AL8" s="14"/>
      <c r="AM8" s="14"/>
      <c r="AQ8" s="5"/>
      <c r="AR8" s="45"/>
      <c r="AS8" s="40"/>
      <c r="AT8" s="525"/>
      <c r="AU8" s="525"/>
      <c r="AV8" s="525"/>
      <c r="AW8" s="525"/>
      <c r="AX8" s="525"/>
      <c r="AY8" s="525"/>
      <c r="AZ8" s="41"/>
    </row>
    <row r="9" spans="2:52" ht="15" customHeight="1" x14ac:dyDescent="0.2">
      <c r="B9" s="40"/>
      <c r="D9" s="515" t="s">
        <v>67</v>
      </c>
      <c r="E9" s="515"/>
      <c r="F9" s="519" t="s">
        <v>68</v>
      </c>
      <c r="G9" s="519"/>
      <c r="H9" s="519"/>
      <c r="I9" s="519"/>
      <c r="J9" s="519"/>
      <c r="K9" s="519"/>
      <c r="L9" s="519"/>
      <c r="M9" s="519"/>
      <c r="N9" s="519"/>
      <c r="O9" s="519"/>
      <c r="P9" s="519"/>
      <c r="Q9" s="519"/>
      <c r="R9" s="519"/>
      <c r="S9" s="3" t="s">
        <v>17</v>
      </c>
      <c r="T9" s="441" t="s">
        <v>69</v>
      </c>
      <c r="U9" s="528"/>
      <c r="V9" s="528"/>
      <c r="W9" s="528"/>
      <c r="X9" s="528"/>
      <c r="Y9" s="528"/>
      <c r="Z9" s="529" t="s">
        <v>70</v>
      </c>
      <c r="AA9" s="530"/>
      <c r="AB9" s="530"/>
      <c r="AC9" s="530"/>
      <c r="AD9" s="530"/>
      <c r="AE9" s="530"/>
      <c r="AF9" s="530"/>
      <c r="AG9" s="530"/>
      <c r="AH9" s="530"/>
      <c r="AI9" s="530"/>
      <c r="AJ9" s="530"/>
      <c r="AK9" s="530"/>
      <c r="AL9" s="531"/>
      <c r="AM9" s="14"/>
      <c r="AP9" s="25"/>
      <c r="AR9" s="45"/>
      <c r="AS9" s="40"/>
      <c r="AT9" s="525"/>
      <c r="AU9" s="525"/>
      <c r="AV9" s="525"/>
      <c r="AW9" s="525"/>
      <c r="AX9" s="525"/>
      <c r="AY9" s="525"/>
      <c r="AZ9" s="41"/>
    </row>
    <row r="10" spans="2:52" ht="4.5" customHeight="1" x14ac:dyDescent="0.2">
      <c r="B10" s="40"/>
      <c r="E10" s="3"/>
      <c r="F10" s="6"/>
      <c r="G10" s="6"/>
      <c r="H10" s="6"/>
      <c r="I10" s="6"/>
      <c r="J10" s="6"/>
      <c r="K10" s="6"/>
      <c r="L10" s="6"/>
      <c r="M10" s="6"/>
      <c r="N10" s="6"/>
      <c r="O10" s="6"/>
      <c r="P10" s="6"/>
      <c r="Q10" s="6"/>
      <c r="R10" s="6"/>
      <c r="S10" s="5"/>
      <c r="T10" s="3"/>
      <c r="U10" s="3"/>
      <c r="V10" s="3"/>
      <c r="W10" s="3"/>
      <c r="X10" s="3"/>
      <c r="Y10" s="3"/>
      <c r="Z10" s="3"/>
      <c r="AA10" s="3"/>
      <c r="AB10" s="3"/>
      <c r="AC10" s="3"/>
      <c r="AD10" s="3"/>
      <c r="AE10" s="3"/>
      <c r="AF10" s="3"/>
      <c r="AG10" s="13"/>
      <c r="AH10" s="15"/>
      <c r="AI10" s="15"/>
      <c r="AJ10" s="15"/>
      <c r="AK10" s="15"/>
      <c r="AL10" s="15"/>
      <c r="AM10" s="15"/>
      <c r="AN10" s="5"/>
      <c r="AO10" s="5"/>
      <c r="AP10" s="5"/>
      <c r="AQ10" s="5"/>
      <c r="AR10" s="45"/>
      <c r="AS10" s="40"/>
      <c r="AT10" s="525"/>
      <c r="AU10" s="525"/>
      <c r="AV10" s="525"/>
      <c r="AW10" s="525"/>
      <c r="AX10" s="525"/>
      <c r="AY10" s="525"/>
      <c r="AZ10" s="41"/>
    </row>
    <row r="11" spans="2:52" ht="15" customHeight="1" x14ac:dyDescent="0.2">
      <c r="B11" s="40"/>
      <c r="D11" s="515" t="s">
        <v>71</v>
      </c>
      <c r="E11" s="515"/>
      <c r="F11" s="519" t="s">
        <v>72</v>
      </c>
      <c r="G11" s="519"/>
      <c r="H11" s="519"/>
      <c r="I11" s="519"/>
      <c r="J11" s="519"/>
      <c r="K11" s="519"/>
      <c r="L11" s="519"/>
      <c r="M11" s="519"/>
      <c r="N11" s="519"/>
      <c r="O11" s="519"/>
      <c r="P11" s="519"/>
      <c r="Q11" s="519"/>
      <c r="R11" s="519"/>
      <c r="S11" s="157"/>
      <c r="T11" s="535" t="s">
        <v>73</v>
      </c>
      <c r="U11" s="536"/>
      <c r="V11" s="536"/>
      <c r="W11" s="536"/>
      <c r="X11" s="536"/>
      <c r="Y11" s="537"/>
      <c r="Z11" s="526" t="s">
        <v>74</v>
      </c>
      <c r="AA11" s="526"/>
      <c r="AB11" s="526"/>
      <c r="AC11" s="526"/>
      <c r="AD11" s="526"/>
      <c r="AE11" s="526"/>
      <c r="AF11" s="526"/>
      <c r="AG11" s="526"/>
      <c r="AH11" s="526"/>
      <c r="AI11" s="526"/>
      <c r="AJ11" s="526"/>
      <c r="AK11" s="526"/>
      <c r="AL11" s="527"/>
      <c r="AM11" s="15"/>
      <c r="AN11" s="5" t="s">
        <v>75</v>
      </c>
      <c r="AO11" s="5"/>
      <c r="AP11" s="5"/>
      <c r="AQ11" s="5"/>
      <c r="AR11" s="45"/>
      <c r="AS11" s="40"/>
      <c r="AT11" s="525"/>
      <c r="AU11" s="525"/>
      <c r="AV11" s="525"/>
      <c r="AW11" s="525"/>
      <c r="AX11" s="525"/>
      <c r="AY11" s="525"/>
      <c r="AZ11" s="41"/>
    </row>
    <row r="12" spans="2:52" ht="4.5" customHeight="1" x14ac:dyDescent="0.2">
      <c r="B12" s="40"/>
      <c r="E12" s="3"/>
      <c r="F12" s="6"/>
      <c r="G12" s="6"/>
      <c r="H12" s="6"/>
      <c r="I12" s="6"/>
      <c r="J12" s="6"/>
      <c r="K12" s="6"/>
      <c r="L12" s="6"/>
      <c r="M12" s="6"/>
      <c r="N12" s="6"/>
      <c r="O12" s="6"/>
      <c r="P12" s="6"/>
      <c r="Q12" s="6"/>
      <c r="R12" s="6"/>
      <c r="S12" s="5"/>
      <c r="T12" s="3"/>
      <c r="U12" s="3"/>
      <c r="V12" s="3"/>
      <c r="W12" s="3"/>
      <c r="X12" s="3"/>
      <c r="Y12" s="3"/>
      <c r="Z12" s="3"/>
      <c r="AA12" s="3"/>
      <c r="AB12" s="3"/>
      <c r="AC12" s="3"/>
      <c r="AD12" s="3"/>
      <c r="AE12" s="3"/>
      <c r="AF12" s="3"/>
      <c r="AG12" s="3"/>
      <c r="AH12" s="15"/>
      <c r="AI12" s="15"/>
      <c r="AJ12" s="15"/>
      <c r="AK12" s="15"/>
      <c r="AL12" s="15"/>
      <c r="AM12" s="15"/>
      <c r="AN12" s="5"/>
      <c r="AO12" s="5"/>
      <c r="AP12" s="5"/>
      <c r="AQ12" s="5"/>
      <c r="AR12" s="45"/>
      <c r="AS12" s="66"/>
      <c r="AT12" s="158"/>
      <c r="AU12" s="158"/>
      <c r="AV12" s="158"/>
      <c r="AW12" s="158"/>
      <c r="AX12" s="158"/>
      <c r="AY12" s="158"/>
      <c r="AZ12" s="68"/>
    </row>
    <row r="13" spans="2:52" ht="13.5" customHeight="1" x14ac:dyDescent="0.2">
      <c r="B13" s="40"/>
      <c r="C13" s="10">
        <f>AN7-WEEKDAY(AN7,3)</f>
        <v>44193</v>
      </c>
      <c r="D13" s="516" t="str">
        <f>IF($F$7="Please select claim period"," - Please select claim period above",CONCATENATE(" - Claim week 1: Work completed from Monday ",TEXT(C13,"d mmmm yyyy")," to Sunday ",TEXT(IF(ISNA(C13),"",C13+6),"d mmmm yyyy")))</f>
        <v xml:space="preserve"> - Please select claim period above</v>
      </c>
      <c r="E13" s="517"/>
      <c r="F13" s="517"/>
      <c r="G13" s="517"/>
      <c r="H13" s="517"/>
      <c r="I13" s="517"/>
      <c r="J13" s="517"/>
      <c r="K13" s="517"/>
      <c r="L13" s="517"/>
      <c r="M13" s="517"/>
      <c r="N13" s="517"/>
      <c r="O13" s="517"/>
      <c r="P13" s="517"/>
      <c r="Q13" s="517"/>
      <c r="R13" s="517"/>
      <c r="S13" s="517"/>
      <c r="T13" s="517"/>
      <c r="U13" s="517"/>
      <c r="V13" s="517"/>
      <c r="W13" s="517"/>
      <c r="X13" s="517"/>
      <c r="Y13" s="517"/>
      <c r="Z13" s="517"/>
      <c r="AA13" s="517"/>
      <c r="AB13" s="517"/>
      <c r="AC13" s="517"/>
      <c r="AD13" s="517"/>
      <c r="AE13" s="517"/>
      <c r="AF13" s="517"/>
      <c r="AG13" s="517"/>
      <c r="AH13" s="517"/>
      <c r="AI13" s="517"/>
      <c r="AJ13" s="517"/>
      <c r="AK13" s="517"/>
      <c r="AL13" s="518"/>
      <c r="AM13" s="484" t="str">
        <f>IF(OR(AN15&gt;36,AO17="FALSE",AND((AN15+AN17)&gt;20,$AF$7="Yes"),OR(AND(AN15&gt;0,S17&lt;AP13)),AP15="INCOMPLETE"),"WARNING","")</f>
        <v/>
      </c>
      <c r="AN13" s="47">
        <f>DATEDIF($F$5,C$13+7,"Y")</f>
        <v>121</v>
      </c>
      <c r="AO13" s="5">
        <f>IF(AN13&gt;=Rates!$B$7,Rates!$C$7,IF(AN13&gt;=Rates!$B$5,Rates!$C$5,IF(AN13&gt;=Rates!$B$4,Rates!$C$4,IF(AN13&gt;=Rates!$B$3,Rates!$C$3,0))))</f>
        <v>6</v>
      </c>
      <c r="AP13" s="47">
        <f>HLOOKUP(AQ13,Rates,AO13,FALSE)</f>
        <v>8.7200000000000006</v>
      </c>
      <c r="AQ13" s="5" t="str">
        <f>IF(C$13+7&gt;=Rates!$H$1,Rates!$H$2,IF(C$13+7&gt;=Rates!$G$1,Rates!$G$2,IF(C$13+7&gt;=Rates!$F$1,Rates!$F$2,IF(C$13+7&gt;=Rates!$E$1,Rates!$E$2,IF(C$13+7&gt;=Rates!$D$1,Rates!$D$2,0)))))</f>
        <v>F</v>
      </c>
      <c r="AR13" s="45"/>
      <c r="AS13" s="40"/>
      <c r="AT13" s="498" t="s">
        <v>76</v>
      </c>
      <c r="AU13" s="498"/>
      <c r="AV13" s="498"/>
      <c r="AW13" s="498"/>
      <c r="AX13" s="498"/>
      <c r="AY13" s="498"/>
      <c r="AZ13" s="41"/>
    </row>
    <row r="14" spans="2:52" ht="4.25" customHeight="1" x14ac:dyDescent="0.2">
      <c r="B14" s="40"/>
      <c r="C14" s="10"/>
      <c r="D14" s="159"/>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1"/>
      <c r="AK14" s="161"/>
      <c r="AL14" s="162"/>
      <c r="AM14" s="484"/>
      <c r="AN14" s="5"/>
      <c r="AO14" s="5"/>
      <c r="AP14" s="5"/>
      <c r="AQ14" s="5"/>
      <c r="AR14" s="45"/>
      <c r="AS14" s="40"/>
      <c r="AZ14" s="41"/>
    </row>
    <row r="15" spans="2:52" ht="15" customHeight="1" x14ac:dyDescent="0.2">
      <c r="B15" s="40"/>
      <c r="C15" s="10"/>
      <c r="D15" s="159"/>
      <c r="E15" s="489" t="s">
        <v>77</v>
      </c>
      <c r="F15" s="489"/>
      <c r="G15" s="490">
        <v>0</v>
      </c>
      <c r="H15" s="490"/>
      <c r="I15" s="490"/>
      <c r="J15" s="3" t="s">
        <v>17</v>
      </c>
      <c r="K15" s="489" t="s">
        <v>78</v>
      </c>
      <c r="L15" s="489"/>
      <c r="M15" s="489"/>
      <c r="N15" s="489"/>
      <c r="O15" s="489"/>
      <c r="P15" s="489"/>
      <c r="Q15" s="489"/>
      <c r="R15" s="489"/>
      <c r="S15" s="492">
        <v>0</v>
      </c>
      <c r="T15" s="492"/>
      <c r="U15" s="492"/>
      <c r="V15" s="492"/>
      <c r="W15" s="3" t="s">
        <v>17</v>
      </c>
      <c r="X15" s="493" t="s">
        <v>79</v>
      </c>
      <c r="Y15" s="493"/>
      <c r="Z15" s="493"/>
      <c r="AA15" s="493"/>
      <c r="AB15" s="493"/>
      <c r="AC15" s="493"/>
      <c r="AD15" s="493"/>
      <c r="AE15" s="493"/>
      <c r="AF15" s="493"/>
      <c r="AG15" s="493"/>
      <c r="AH15" s="155"/>
      <c r="AI15" s="163" t="s">
        <v>80</v>
      </c>
      <c r="AJ15" s="155"/>
      <c r="AK15" s="163" t="s">
        <v>81</v>
      </c>
      <c r="AL15" s="164"/>
      <c r="AM15" s="484"/>
      <c r="AN15" s="47">
        <f>AH15+(AJ15/60)</f>
        <v>0</v>
      </c>
      <c r="AO15" s="47" t="str">
        <f>IF(OR(G15&lt;&gt;0,S15&lt;&gt;0,AN15&lt;&gt;0),"TRUE","FALSE")</f>
        <v>FALSE</v>
      </c>
      <c r="AP15" s="47" t="str">
        <f>IF(AND(AO15="TRUE",OR(G15=0,S15=0,AN15=0)),"INCOMPLETE","OK")</f>
        <v>OK</v>
      </c>
      <c r="AQ15" s="47">
        <f>G15*S15</f>
        <v>0</v>
      </c>
      <c r="AR15" s="45"/>
      <c r="AS15" s="40"/>
      <c r="AT15" s="482" t="s">
        <v>82</v>
      </c>
      <c r="AU15" s="482"/>
      <c r="AV15" s="482"/>
      <c r="AW15" s="482"/>
      <c r="AX15" s="482"/>
      <c r="AY15" s="482"/>
      <c r="AZ15" s="41"/>
    </row>
    <row r="16" spans="2:52" ht="4.25" customHeight="1" x14ac:dyDescent="0.2">
      <c r="B16" s="40"/>
      <c r="C16" s="10"/>
      <c r="D16" s="159"/>
      <c r="E16" s="165"/>
      <c r="F16" s="166"/>
      <c r="G16" s="166"/>
      <c r="H16" s="166"/>
      <c r="I16" s="166"/>
      <c r="J16" s="166"/>
      <c r="K16" s="166"/>
      <c r="L16" s="166"/>
      <c r="M16" s="166"/>
      <c r="N16" s="166"/>
      <c r="O16" s="166"/>
      <c r="P16" s="166"/>
      <c r="Q16" s="166"/>
      <c r="R16" s="166"/>
      <c r="S16" s="167"/>
      <c r="T16" s="166"/>
      <c r="U16" s="167"/>
      <c r="V16" s="166"/>
      <c r="W16" s="166"/>
      <c r="X16" s="167"/>
      <c r="Y16" s="166"/>
      <c r="Z16" s="167"/>
      <c r="AA16" s="166"/>
      <c r="AB16" s="167"/>
      <c r="AC16" s="166"/>
      <c r="AD16" s="167"/>
      <c r="AE16" s="166"/>
      <c r="AF16" s="167"/>
      <c r="AG16" s="166"/>
      <c r="AH16" s="167"/>
      <c r="AI16" s="166"/>
      <c r="AJ16" s="168"/>
      <c r="AK16" s="169"/>
      <c r="AL16" s="164"/>
      <c r="AM16" s="484"/>
      <c r="AO16" s="47"/>
      <c r="AP16" s="47"/>
      <c r="AQ16" s="27"/>
      <c r="AR16" s="45"/>
      <c r="AS16" s="40"/>
      <c r="AT16" s="482"/>
      <c r="AU16" s="482"/>
      <c r="AV16" s="482"/>
      <c r="AW16" s="482"/>
      <c r="AX16" s="482"/>
      <c r="AY16" s="482"/>
      <c r="AZ16" s="41"/>
    </row>
    <row r="17" spans="2:52" ht="15" customHeight="1" x14ac:dyDescent="0.2">
      <c r="B17" s="40"/>
      <c r="C17" s="10"/>
      <c r="D17" s="159"/>
      <c r="E17" s="275"/>
      <c r="F17" s="485">
        <f>IF($F$11=$AN$11,G15*S15,IF($Z$11=$E$63,ROUNDDOWN(G15*S15*0.8923,2),G15*S15))</f>
        <v>0</v>
      </c>
      <c r="G17" s="485"/>
      <c r="H17" s="485"/>
      <c r="I17" s="485"/>
      <c r="J17" s="3"/>
      <c r="K17" s="506" t="s">
        <v>83</v>
      </c>
      <c r="L17" s="506"/>
      <c r="M17" s="506"/>
      <c r="N17" s="506"/>
      <c r="O17" s="506"/>
      <c r="P17" s="506"/>
      <c r="Q17" s="506"/>
      <c r="R17" s="506"/>
      <c r="S17" s="491">
        <f>IF(F17=0,0,IF(AN15=0,0,F17/AN15))</f>
        <v>0</v>
      </c>
      <c r="T17" s="491"/>
      <c r="U17" s="491"/>
      <c r="V17" s="491"/>
      <c r="W17" s="170"/>
      <c r="X17" s="497" t="s">
        <v>84</v>
      </c>
      <c r="Y17" s="497"/>
      <c r="Z17" s="497"/>
      <c r="AA17" s="497"/>
      <c r="AB17" s="497"/>
      <c r="AC17" s="497"/>
      <c r="AD17" s="497"/>
      <c r="AE17" s="497"/>
      <c r="AF17" s="497"/>
      <c r="AG17" s="497"/>
      <c r="AH17" s="155"/>
      <c r="AI17" s="163" t="s">
        <v>80</v>
      </c>
      <c r="AJ17" s="155"/>
      <c r="AK17" s="163" t="s">
        <v>81</v>
      </c>
      <c r="AL17" s="171"/>
      <c r="AM17" s="484"/>
      <c r="AN17" s="47">
        <f t="shared" ref="AN17" si="0">AH17+(AJ17/60)</f>
        <v>0</v>
      </c>
      <c r="AO17" s="5" t="str">
        <f>IF(AND(F17&gt;0,$AF$7="Yes",OR(AH17="",AJ17="")),"FALSE","TRUE")</f>
        <v>TRUE</v>
      </c>
      <c r="AP17" s="5"/>
      <c r="AR17" s="45"/>
      <c r="AS17" s="40"/>
      <c r="AT17" s="482"/>
      <c r="AU17" s="482"/>
      <c r="AV17" s="482"/>
      <c r="AW17" s="482"/>
      <c r="AX17" s="482"/>
      <c r="AY17" s="482"/>
      <c r="AZ17" s="41"/>
    </row>
    <row r="18" spans="2:52" ht="4.25" customHeight="1" x14ac:dyDescent="0.2">
      <c r="B18" s="40"/>
      <c r="C18" s="10"/>
      <c r="D18" s="159"/>
      <c r="E18" s="172"/>
      <c r="F18" s="173"/>
      <c r="G18" s="173"/>
      <c r="H18" s="173"/>
      <c r="I18" s="173"/>
      <c r="J18" s="173"/>
      <c r="K18" s="173"/>
      <c r="L18" s="173"/>
      <c r="M18" s="173"/>
      <c r="N18" s="173"/>
      <c r="O18" s="173"/>
      <c r="P18" s="173"/>
      <c r="Q18" s="173"/>
      <c r="R18" s="173"/>
      <c r="S18" s="173"/>
      <c r="T18" s="173"/>
      <c r="U18" s="173"/>
      <c r="V18" s="173"/>
      <c r="W18" s="173"/>
      <c r="X18" s="173"/>
      <c r="Y18" s="173"/>
      <c r="Z18" s="173"/>
      <c r="AA18" s="173"/>
      <c r="AB18" s="173"/>
      <c r="AC18" s="173"/>
      <c r="AD18" s="173"/>
      <c r="AE18" s="173"/>
      <c r="AF18" s="173"/>
      <c r="AG18" s="173"/>
      <c r="AH18" s="173"/>
      <c r="AI18" s="173"/>
      <c r="AJ18" s="174"/>
      <c r="AK18" s="174"/>
      <c r="AL18" s="175"/>
      <c r="AM18" s="484"/>
      <c r="AN18" s="5"/>
      <c r="AO18" s="5"/>
      <c r="AP18" s="5"/>
      <c r="AQ18" s="5"/>
      <c r="AR18" s="45"/>
      <c r="AS18" s="40"/>
      <c r="AT18" s="482"/>
      <c r="AU18" s="482"/>
      <c r="AV18" s="482"/>
      <c r="AW18" s="482"/>
      <c r="AX18" s="482"/>
      <c r="AY18" s="482"/>
      <c r="AZ18" s="41"/>
    </row>
    <row r="19" spans="2:52" ht="4.25" customHeight="1" x14ac:dyDescent="0.2">
      <c r="B19" s="40"/>
      <c r="C19" s="10"/>
      <c r="D19" s="507"/>
      <c r="E19" s="507"/>
      <c r="F19" s="507"/>
      <c r="G19" s="507"/>
      <c r="H19" s="507"/>
      <c r="I19" s="507"/>
      <c r="J19" s="507"/>
      <c r="K19" s="507"/>
      <c r="L19" s="507"/>
      <c r="M19" s="507"/>
      <c r="N19" s="507"/>
      <c r="O19" s="507"/>
      <c r="P19" s="507"/>
      <c r="Q19" s="507"/>
      <c r="R19" s="507"/>
      <c r="S19" s="507"/>
      <c r="T19" s="507"/>
      <c r="U19" s="507"/>
      <c r="V19" s="507"/>
      <c r="W19" s="507"/>
      <c r="X19" s="507"/>
      <c r="Y19" s="507"/>
      <c r="Z19" s="507"/>
      <c r="AA19" s="507"/>
      <c r="AB19" s="507"/>
      <c r="AC19" s="507"/>
      <c r="AD19" s="507"/>
      <c r="AE19" s="507"/>
      <c r="AF19" s="507"/>
      <c r="AG19" s="507"/>
      <c r="AH19" s="507"/>
      <c r="AI19" s="507"/>
      <c r="AJ19" s="507"/>
      <c r="AK19" s="507"/>
      <c r="AL19" s="507"/>
      <c r="AM19" s="153"/>
      <c r="AN19" s="5"/>
      <c r="AO19" s="5"/>
      <c r="AP19" s="5"/>
      <c r="AQ19" s="5"/>
      <c r="AR19" s="45"/>
      <c r="AS19" s="40"/>
      <c r="AT19" s="483"/>
      <c r="AU19" s="483"/>
      <c r="AV19" s="483"/>
      <c r="AW19" s="483"/>
      <c r="AX19" s="483"/>
      <c r="AY19" s="483"/>
      <c r="AZ19" s="41"/>
    </row>
    <row r="20" spans="2:52" ht="13.5" customHeight="1" x14ac:dyDescent="0.2">
      <c r="B20" s="40"/>
      <c r="C20" s="10">
        <f>C13+7</f>
        <v>44200</v>
      </c>
      <c r="D20" s="486" t="str">
        <f>IF($F$7="Please select claim period"," - Please select claim period above",CONCATENATE(" - Claim week 2: Work completed from Monday ",TEXT(C20,"d mmmm yyyy")," to Sunday ",TEXT(IF(ISNA(C20),"",C20+6),"d mmmm yyyy")))</f>
        <v xml:space="preserve"> - Please select claim period above</v>
      </c>
      <c r="E20" s="487"/>
      <c r="F20" s="487"/>
      <c r="G20" s="487"/>
      <c r="H20" s="487"/>
      <c r="I20" s="487"/>
      <c r="J20" s="487"/>
      <c r="K20" s="487"/>
      <c r="L20" s="487"/>
      <c r="M20" s="487"/>
      <c r="N20" s="487"/>
      <c r="O20" s="487"/>
      <c r="P20" s="487"/>
      <c r="Q20" s="487"/>
      <c r="R20" s="487"/>
      <c r="S20" s="487"/>
      <c r="T20" s="487"/>
      <c r="U20" s="487"/>
      <c r="V20" s="487"/>
      <c r="W20" s="487"/>
      <c r="X20" s="487"/>
      <c r="Y20" s="487"/>
      <c r="Z20" s="487"/>
      <c r="AA20" s="487"/>
      <c r="AB20" s="487"/>
      <c r="AC20" s="487"/>
      <c r="AD20" s="487"/>
      <c r="AE20" s="487"/>
      <c r="AF20" s="487"/>
      <c r="AG20" s="487"/>
      <c r="AH20" s="487"/>
      <c r="AI20" s="487"/>
      <c r="AJ20" s="487"/>
      <c r="AK20" s="487"/>
      <c r="AL20" s="488"/>
      <c r="AM20" s="484" t="str">
        <f>IF(OR(AN22&gt;36,AO24="FALSE",AND((AN22+AN24)&gt;20,$AF$7="Yes"),OR(AND(AN22&gt;0,S24&lt;AP20)),AP22="INCOMPLETE"),"WARNING","")</f>
        <v/>
      </c>
      <c r="AN20" s="47">
        <f>DATEDIF($F$5,C$20+7,"Y")</f>
        <v>121</v>
      </c>
      <c r="AO20" s="5">
        <f>IF(AN20&gt;=Rates!$B$7,Rates!$C$7,IF(AN20&gt;=Rates!$B$5,Rates!$C$5,IF(AN20&gt;=Rates!$B$4,Rates!$C$4,IF(AN20&gt;=Rates!$B$3,Rates!$C$3,0))))</f>
        <v>6</v>
      </c>
      <c r="AP20" s="47">
        <f>HLOOKUP(AQ20,Rates,AO20,FALSE)</f>
        <v>8.7200000000000006</v>
      </c>
      <c r="AQ20" s="5" t="str">
        <f>IF(C$20+7&gt;=Rates!$H$1,Rates!$H$2,IF(C$20+7&gt;=Rates!$G$1,Rates!$G$2,IF(C$20+7&gt;=Rates!$F$1,Rates!$F$2,IF(C$20+7&gt;=Rates!$E$1,Rates!$E$2,IF(C$20+7&gt;=Rates!$D$1,Rates!$D$2,0)))))</f>
        <v>F</v>
      </c>
      <c r="AR20" s="45"/>
      <c r="AS20" s="40"/>
      <c r="AT20" s="473"/>
      <c r="AU20" s="474"/>
      <c r="AV20" s="474"/>
      <c r="AW20" s="474"/>
      <c r="AX20" s="474"/>
      <c r="AY20" s="475"/>
      <c r="AZ20" s="41"/>
    </row>
    <row r="21" spans="2:52" ht="4.25" customHeight="1" x14ac:dyDescent="0.2">
      <c r="B21" s="40"/>
      <c r="C21" s="10"/>
      <c r="D21" s="176"/>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61"/>
      <c r="AK21" s="161"/>
      <c r="AL21" s="162"/>
      <c r="AM21" s="484"/>
      <c r="AN21" s="27"/>
      <c r="AO21" s="27"/>
      <c r="AP21" s="27"/>
      <c r="AQ21" s="5"/>
      <c r="AR21" s="45"/>
      <c r="AS21" s="40"/>
      <c r="AT21" s="476"/>
      <c r="AU21" s="477"/>
      <c r="AV21" s="477"/>
      <c r="AW21" s="477"/>
      <c r="AX21" s="477"/>
      <c r="AY21" s="478"/>
      <c r="AZ21" s="41"/>
    </row>
    <row r="22" spans="2:52" ht="15" customHeight="1" x14ac:dyDescent="0.2">
      <c r="B22" s="40"/>
      <c r="C22" s="10"/>
      <c r="D22" s="159"/>
      <c r="E22" s="489" t="s">
        <v>77</v>
      </c>
      <c r="F22" s="489"/>
      <c r="G22" s="490">
        <v>0</v>
      </c>
      <c r="H22" s="490"/>
      <c r="I22" s="490"/>
      <c r="J22" s="3" t="s">
        <v>17</v>
      </c>
      <c r="K22" s="489" t="s">
        <v>78</v>
      </c>
      <c r="L22" s="489"/>
      <c r="M22" s="489"/>
      <c r="N22" s="489"/>
      <c r="O22" s="489"/>
      <c r="P22" s="489"/>
      <c r="Q22" s="489"/>
      <c r="R22" s="489"/>
      <c r="S22" s="492">
        <v>0</v>
      </c>
      <c r="T22" s="492"/>
      <c r="U22" s="492"/>
      <c r="V22" s="492"/>
      <c r="W22" s="3" t="s">
        <v>17</v>
      </c>
      <c r="X22" s="493" t="s">
        <v>79</v>
      </c>
      <c r="Y22" s="493"/>
      <c r="Z22" s="493"/>
      <c r="AA22" s="493"/>
      <c r="AB22" s="493"/>
      <c r="AC22" s="493"/>
      <c r="AD22" s="493"/>
      <c r="AE22" s="493"/>
      <c r="AF22" s="493"/>
      <c r="AG22" s="493"/>
      <c r="AH22" s="155"/>
      <c r="AI22" s="163" t="s">
        <v>80</v>
      </c>
      <c r="AJ22" s="155"/>
      <c r="AK22" s="163" t="s">
        <v>81</v>
      </c>
      <c r="AL22" s="164"/>
      <c r="AM22" s="484"/>
      <c r="AN22" s="47">
        <f>AH22+(AJ22/60)</f>
        <v>0</v>
      </c>
      <c r="AO22" s="47" t="str">
        <f>IF(OR(G22&lt;&gt;0,S22&lt;&gt;0,AN22&lt;&gt;0),"TRUE","FALSE")</f>
        <v>FALSE</v>
      </c>
      <c r="AP22" s="47" t="str">
        <f>IF(AND(AO22="TRUE",OR(G22=0,S22=0,AN22=0)),"INCOMPLETE","OK")</f>
        <v>OK</v>
      </c>
      <c r="AQ22" s="47">
        <f>G22*S22</f>
        <v>0</v>
      </c>
      <c r="AR22" s="45"/>
      <c r="AS22" s="40"/>
      <c r="AT22" s="476"/>
      <c r="AU22" s="477"/>
      <c r="AV22" s="477"/>
      <c r="AW22" s="477"/>
      <c r="AX22" s="477"/>
      <c r="AY22" s="478"/>
      <c r="AZ22" s="41"/>
    </row>
    <row r="23" spans="2:52" ht="4.25" customHeight="1" x14ac:dyDescent="0.2">
      <c r="B23" s="40"/>
      <c r="C23" s="10"/>
      <c r="D23" s="159"/>
      <c r="E23" s="165"/>
      <c r="F23" s="166"/>
      <c r="G23" s="166"/>
      <c r="H23" s="166"/>
      <c r="I23" s="166"/>
      <c r="J23" s="166"/>
      <c r="K23" s="166"/>
      <c r="L23" s="166"/>
      <c r="M23" s="166"/>
      <c r="N23" s="166"/>
      <c r="O23" s="166"/>
      <c r="P23" s="166"/>
      <c r="Q23" s="166"/>
      <c r="R23" s="166"/>
      <c r="S23" s="167"/>
      <c r="T23" s="166"/>
      <c r="U23" s="167"/>
      <c r="V23" s="166"/>
      <c r="W23" s="166"/>
      <c r="X23" s="167"/>
      <c r="Y23" s="166"/>
      <c r="Z23" s="167"/>
      <c r="AA23" s="166"/>
      <c r="AB23" s="167"/>
      <c r="AC23" s="166"/>
      <c r="AD23" s="167"/>
      <c r="AE23" s="166"/>
      <c r="AF23" s="167"/>
      <c r="AG23" s="166"/>
      <c r="AH23" s="167"/>
      <c r="AI23" s="166"/>
      <c r="AJ23" s="168"/>
      <c r="AK23" s="169"/>
      <c r="AL23" s="164"/>
      <c r="AM23" s="484"/>
      <c r="AN23" s="47"/>
      <c r="AO23" s="47"/>
      <c r="AP23" s="47"/>
      <c r="AQ23" s="5"/>
      <c r="AR23" s="45"/>
      <c r="AS23" s="40"/>
      <c r="AT23" s="476"/>
      <c r="AU23" s="477"/>
      <c r="AV23" s="477"/>
      <c r="AW23" s="477"/>
      <c r="AX23" s="477"/>
      <c r="AY23" s="478"/>
      <c r="AZ23" s="41"/>
    </row>
    <row r="24" spans="2:52" ht="15" customHeight="1" x14ac:dyDescent="0.2">
      <c r="B24" s="40"/>
      <c r="C24" s="10"/>
      <c r="D24" s="159"/>
      <c r="E24" s="275" t="s">
        <v>85</v>
      </c>
      <c r="F24" s="485">
        <f>IF($F$11=$AN$11,G22*S22,IF($Z$11=$E$63,ROUNDDOWN(G22*S22*0.8923,2),G22*S22))</f>
        <v>0</v>
      </c>
      <c r="G24" s="485"/>
      <c r="H24" s="485"/>
      <c r="I24" s="485"/>
      <c r="J24" s="3"/>
      <c r="K24" s="506" t="s">
        <v>83</v>
      </c>
      <c r="L24" s="506"/>
      <c r="M24" s="506"/>
      <c r="N24" s="506"/>
      <c r="O24" s="506"/>
      <c r="P24" s="506"/>
      <c r="Q24" s="506"/>
      <c r="R24" s="506"/>
      <c r="S24" s="491">
        <f>IF(F24=0,0,IF(AN22=0,0,F24/AN22))</f>
        <v>0</v>
      </c>
      <c r="T24" s="491"/>
      <c r="U24" s="491"/>
      <c r="V24" s="491"/>
      <c r="W24" s="170"/>
      <c r="X24" s="497" t="s">
        <v>84</v>
      </c>
      <c r="Y24" s="497"/>
      <c r="Z24" s="497"/>
      <c r="AA24" s="497"/>
      <c r="AB24" s="497"/>
      <c r="AC24" s="497"/>
      <c r="AD24" s="497"/>
      <c r="AE24" s="497"/>
      <c r="AF24" s="497"/>
      <c r="AG24" s="497"/>
      <c r="AH24" s="155"/>
      <c r="AI24" s="163" t="s">
        <v>80</v>
      </c>
      <c r="AJ24" s="155"/>
      <c r="AK24" s="163" t="s">
        <v>81</v>
      </c>
      <c r="AL24" s="171"/>
      <c r="AM24" s="484"/>
      <c r="AN24" s="47">
        <f t="shared" ref="AN24" si="1">AH24+(AJ24/60)</f>
        <v>0</v>
      </c>
      <c r="AO24" s="5" t="str">
        <f>IF(AND(F24&gt;0,$AF$7="Yes",OR(AH24="",AJ24="")),"FALSE","TRUE")</f>
        <v>TRUE</v>
      </c>
      <c r="AP24" s="5"/>
      <c r="AR24" s="45"/>
      <c r="AS24" s="40"/>
      <c r="AT24" s="476"/>
      <c r="AU24" s="477"/>
      <c r="AV24" s="477"/>
      <c r="AW24" s="477"/>
      <c r="AX24" s="477"/>
      <c r="AY24" s="478"/>
      <c r="AZ24" s="41"/>
    </row>
    <row r="25" spans="2:52" ht="4.25" customHeight="1" x14ac:dyDescent="0.2">
      <c r="B25" s="40"/>
      <c r="C25" s="10"/>
      <c r="D25" s="159"/>
      <c r="E25" s="172"/>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c r="AG25" s="173"/>
      <c r="AH25" s="173"/>
      <c r="AI25" s="173"/>
      <c r="AJ25" s="174"/>
      <c r="AK25" s="174"/>
      <c r="AL25" s="175"/>
      <c r="AM25" s="484"/>
      <c r="AN25" s="47"/>
      <c r="AO25" s="47"/>
      <c r="AP25" s="47"/>
      <c r="AQ25" s="5"/>
      <c r="AR25" s="45"/>
      <c r="AS25" s="40"/>
      <c r="AT25" s="476"/>
      <c r="AU25" s="477"/>
      <c r="AV25" s="477"/>
      <c r="AW25" s="477"/>
      <c r="AX25" s="477"/>
      <c r="AY25" s="478"/>
      <c r="AZ25" s="41"/>
    </row>
    <row r="26" spans="2:52" ht="4.25" customHeight="1" x14ac:dyDescent="0.2">
      <c r="B26" s="40"/>
      <c r="D26" s="514"/>
      <c r="E26" s="514"/>
      <c r="F26" s="514"/>
      <c r="G26" s="514"/>
      <c r="H26" s="514"/>
      <c r="I26" s="514"/>
      <c r="J26" s="514"/>
      <c r="K26" s="514"/>
      <c r="L26" s="514"/>
      <c r="M26" s="514"/>
      <c r="N26" s="514"/>
      <c r="O26" s="514"/>
      <c r="P26" s="514"/>
      <c r="Q26" s="514"/>
      <c r="R26" s="514"/>
      <c r="S26" s="514"/>
      <c r="T26" s="514"/>
      <c r="U26" s="514"/>
      <c r="V26" s="514"/>
      <c r="W26" s="514"/>
      <c r="X26" s="514"/>
      <c r="Y26" s="514"/>
      <c r="Z26" s="514"/>
      <c r="AA26" s="514"/>
      <c r="AB26" s="514"/>
      <c r="AC26" s="514"/>
      <c r="AD26" s="514"/>
      <c r="AE26" s="514"/>
      <c r="AF26" s="514"/>
      <c r="AG26" s="514"/>
      <c r="AH26" s="514"/>
      <c r="AI26" s="514"/>
      <c r="AJ26" s="514"/>
      <c r="AK26" s="514"/>
      <c r="AL26" s="514"/>
      <c r="AM26" s="154"/>
      <c r="AN26" s="47"/>
      <c r="AO26" s="47"/>
      <c r="AP26" s="47"/>
      <c r="AQ26" s="5"/>
      <c r="AR26" s="45"/>
      <c r="AS26" s="40"/>
      <c r="AT26" s="476"/>
      <c r="AU26" s="477"/>
      <c r="AV26" s="477"/>
      <c r="AW26" s="477"/>
      <c r="AX26" s="477"/>
      <c r="AY26" s="478"/>
      <c r="AZ26" s="41"/>
    </row>
    <row r="27" spans="2:52" ht="13.5" customHeight="1" x14ac:dyDescent="0.2">
      <c r="B27" s="40"/>
      <c r="C27" s="10">
        <f>C20+7</f>
        <v>44207</v>
      </c>
      <c r="D27" s="494" t="str">
        <f>IF($F$7="Please select claim period"," - Please select claim period above",CONCATENATE(" - Claim week 3: Work completed from Monday ",TEXT(C27,"d mmmm yyyy")," to Sunday ",TEXT(IF(ISNA(C27),"",C27+6),"d mmmm yyyy")))</f>
        <v xml:space="preserve"> - Please select claim period above</v>
      </c>
      <c r="E27" s="495"/>
      <c r="F27" s="495"/>
      <c r="G27" s="495"/>
      <c r="H27" s="495"/>
      <c r="I27" s="495"/>
      <c r="J27" s="495"/>
      <c r="K27" s="495"/>
      <c r="L27" s="495"/>
      <c r="M27" s="495"/>
      <c r="N27" s="495"/>
      <c r="O27" s="495"/>
      <c r="P27" s="495"/>
      <c r="Q27" s="495"/>
      <c r="R27" s="495"/>
      <c r="S27" s="495"/>
      <c r="T27" s="495"/>
      <c r="U27" s="495"/>
      <c r="V27" s="495"/>
      <c r="W27" s="495"/>
      <c r="X27" s="495"/>
      <c r="Y27" s="495"/>
      <c r="Z27" s="495"/>
      <c r="AA27" s="495"/>
      <c r="AB27" s="495"/>
      <c r="AC27" s="495"/>
      <c r="AD27" s="495"/>
      <c r="AE27" s="495"/>
      <c r="AF27" s="495"/>
      <c r="AG27" s="495"/>
      <c r="AH27" s="495"/>
      <c r="AI27" s="495"/>
      <c r="AJ27" s="495"/>
      <c r="AK27" s="495"/>
      <c r="AL27" s="496"/>
      <c r="AM27" s="484" t="str">
        <f>IF(OR(AN29&gt;36,AO31="FALSE",AND((AN29+AN31)&gt;20,$AF$7="Yes"),OR(AND(AN29&gt;0,S31&lt;AP27)),AP29="INCOMPLETE"),"WARNING","")</f>
        <v/>
      </c>
      <c r="AN27" s="47">
        <f>DATEDIF($F$5,C$27+7,"Y")</f>
        <v>121</v>
      </c>
      <c r="AO27" s="5">
        <f>IF(AN27&gt;=Rates!$B$7,Rates!$C$7,IF(AN27&gt;=Rates!$B$5,Rates!$C$5,IF(AN27&gt;=Rates!$B$4,Rates!$C$4,IF(AN27&gt;=Rates!$B$3,Rates!$C$3,0))))</f>
        <v>6</v>
      </c>
      <c r="AP27" s="47">
        <f>HLOOKUP(AQ27,Rates,AO27,FALSE)</f>
        <v>8.7200000000000006</v>
      </c>
      <c r="AQ27" s="5" t="str">
        <f>IF(C$27+7&gt;=Rates!$H$1,Rates!$H$2,IF(C$27+7&gt;=Rates!$G$1,Rates!$G$2,IF(C$27+7&gt;=Rates!$F$1,Rates!$F$2,IF(C$27+7&gt;=Rates!$E$1,Rates!$E$2,IF(C$27+7&gt;=Rates!$D$1,Rates!$D$2,0)))))</f>
        <v>F</v>
      </c>
      <c r="AR27" s="45"/>
      <c r="AS27" s="40"/>
      <c r="AT27" s="476"/>
      <c r="AU27" s="477"/>
      <c r="AV27" s="477"/>
      <c r="AW27" s="477"/>
      <c r="AX27" s="477"/>
      <c r="AY27" s="478"/>
      <c r="AZ27" s="41"/>
    </row>
    <row r="28" spans="2:52" ht="4.25" customHeight="1" x14ac:dyDescent="0.2">
      <c r="B28" s="40"/>
      <c r="C28" s="10"/>
      <c r="D28" s="159"/>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160"/>
      <c r="AJ28" s="178"/>
      <c r="AK28" s="178"/>
      <c r="AL28" s="179"/>
      <c r="AM28" s="484"/>
      <c r="AN28" s="47"/>
      <c r="AO28" s="47"/>
      <c r="AP28" s="47"/>
      <c r="AQ28" s="5"/>
      <c r="AR28" s="45"/>
      <c r="AS28" s="40"/>
      <c r="AT28" s="476"/>
      <c r="AU28" s="477"/>
      <c r="AV28" s="477"/>
      <c r="AW28" s="477"/>
      <c r="AX28" s="477"/>
      <c r="AY28" s="478"/>
      <c r="AZ28" s="41"/>
    </row>
    <row r="29" spans="2:52" ht="15" customHeight="1" x14ac:dyDescent="0.2">
      <c r="B29" s="40"/>
      <c r="C29" s="10"/>
      <c r="D29" s="159"/>
      <c r="E29" s="489" t="s">
        <v>77</v>
      </c>
      <c r="F29" s="489"/>
      <c r="G29" s="490">
        <v>0</v>
      </c>
      <c r="H29" s="490"/>
      <c r="I29" s="490"/>
      <c r="J29" s="3" t="s">
        <v>17</v>
      </c>
      <c r="K29" s="489" t="s">
        <v>78</v>
      </c>
      <c r="L29" s="489"/>
      <c r="M29" s="489"/>
      <c r="N29" s="489"/>
      <c r="O29" s="489"/>
      <c r="P29" s="489"/>
      <c r="Q29" s="489"/>
      <c r="R29" s="489"/>
      <c r="S29" s="492">
        <v>0</v>
      </c>
      <c r="T29" s="492"/>
      <c r="U29" s="492"/>
      <c r="V29" s="492"/>
      <c r="W29" s="3" t="s">
        <v>17</v>
      </c>
      <c r="X29" s="493" t="s">
        <v>79</v>
      </c>
      <c r="Y29" s="493"/>
      <c r="Z29" s="493"/>
      <c r="AA29" s="493"/>
      <c r="AB29" s="493"/>
      <c r="AC29" s="493"/>
      <c r="AD29" s="493"/>
      <c r="AE29" s="493"/>
      <c r="AF29" s="493"/>
      <c r="AG29" s="493"/>
      <c r="AH29" s="155"/>
      <c r="AI29" s="163" t="s">
        <v>80</v>
      </c>
      <c r="AJ29" s="155"/>
      <c r="AK29" s="163" t="s">
        <v>81</v>
      </c>
      <c r="AL29" s="164"/>
      <c r="AM29" s="484"/>
      <c r="AN29" s="47">
        <f t="shared" ref="AN29:AN45" si="2">AH29+(AJ29/60)</f>
        <v>0</v>
      </c>
      <c r="AO29" s="47" t="str">
        <f>IF(OR(G29&lt;&gt;0,S29&lt;&gt;0,AN29&lt;&gt;0),"TRUE","FALSE")</f>
        <v>FALSE</v>
      </c>
      <c r="AP29" s="47" t="str">
        <f>IF(AND(AO29="TRUE",OR(G29=0,S29=0,AN29=0)),"INCOMPLETE","OK")</f>
        <v>OK</v>
      </c>
      <c r="AQ29" s="47">
        <f>G29*S29</f>
        <v>0</v>
      </c>
      <c r="AR29" s="45"/>
      <c r="AS29" s="40"/>
      <c r="AT29" s="476"/>
      <c r="AU29" s="477"/>
      <c r="AV29" s="477"/>
      <c r="AW29" s="477"/>
      <c r="AX29" s="477"/>
      <c r="AY29" s="478"/>
      <c r="AZ29" s="41"/>
    </row>
    <row r="30" spans="2:52" ht="4.25" customHeight="1" x14ac:dyDescent="0.2">
      <c r="B30" s="40"/>
      <c r="C30" s="10"/>
      <c r="D30" s="159"/>
      <c r="E30" s="165"/>
      <c r="F30" s="166"/>
      <c r="G30" s="166"/>
      <c r="H30" s="166"/>
      <c r="I30" s="166"/>
      <c r="J30" s="166"/>
      <c r="K30" s="166"/>
      <c r="L30" s="166"/>
      <c r="M30" s="166"/>
      <c r="N30" s="166"/>
      <c r="O30" s="166"/>
      <c r="P30" s="166"/>
      <c r="Q30" s="166"/>
      <c r="R30" s="166"/>
      <c r="S30" s="167"/>
      <c r="T30" s="166"/>
      <c r="U30" s="167"/>
      <c r="V30" s="166"/>
      <c r="W30" s="166"/>
      <c r="X30" s="167"/>
      <c r="Y30" s="166"/>
      <c r="Z30" s="167"/>
      <c r="AA30" s="166"/>
      <c r="AB30" s="167"/>
      <c r="AC30" s="166"/>
      <c r="AD30" s="167"/>
      <c r="AE30" s="166"/>
      <c r="AF30" s="167"/>
      <c r="AG30" s="166"/>
      <c r="AH30" s="167"/>
      <c r="AI30" s="166"/>
      <c r="AJ30" s="168"/>
      <c r="AK30" s="169"/>
      <c r="AL30" s="164"/>
      <c r="AM30" s="484"/>
      <c r="AN30" s="47"/>
      <c r="AO30" s="47"/>
      <c r="AP30" s="47"/>
      <c r="AQ30" s="5"/>
      <c r="AR30" s="45"/>
      <c r="AS30" s="40"/>
      <c r="AT30" s="476"/>
      <c r="AU30" s="477"/>
      <c r="AV30" s="477"/>
      <c r="AW30" s="477"/>
      <c r="AX30" s="477"/>
      <c r="AY30" s="478"/>
      <c r="AZ30" s="41"/>
    </row>
    <row r="31" spans="2:52" ht="15" customHeight="1" x14ac:dyDescent="0.2">
      <c r="B31" s="40"/>
      <c r="C31" s="10"/>
      <c r="D31" s="159"/>
      <c r="E31" s="275" t="s">
        <v>85</v>
      </c>
      <c r="F31" s="485">
        <f>IF($F$11=$AN$11,G29*S29,IF($Z$11=$E$63,ROUNDDOWN(G29*S29*0.8923,2),G29*S29))</f>
        <v>0</v>
      </c>
      <c r="G31" s="485"/>
      <c r="H31" s="485"/>
      <c r="I31" s="485"/>
      <c r="J31" s="3"/>
      <c r="K31" s="506" t="s">
        <v>83</v>
      </c>
      <c r="L31" s="506"/>
      <c r="M31" s="506"/>
      <c r="N31" s="506"/>
      <c r="O31" s="506"/>
      <c r="P31" s="506"/>
      <c r="Q31" s="506"/>
      <c r="R31" s="506"/>
      <c r="S31" s="491">
        <f>IF(F31=0,0,IF(AN29=0,0,F31/AN29))</f>
        <v>0</v>
      </c>
      <c r="T31" s="491"/>
      <c r="U31" s="491"/>
      <c r="V31" s="491"/>
      <c r="W31" s="170"/>
      <c r="X31" s="497" t="s">
        <v>84</v>
      </c>
      <c r="Y31" s="497"/>
      <c r="Z31" s="497"/>
      <c r="AA31" s="497"/>
      <c r="AB31" s="497"/>
      <c r="AC31" s="497"/>
      <c r="AD31" s="497"/>
      <c r="AE31" s="497"/>
      <c r="AF31" s="497"/>
      <c r="AG31" s="497"/>
      <c r="AH31" s="155"/>
      <c r="AI31" s="163" t="s">
        <v>80</v>
      </c>
      <c r="AJ31" s="155"/>
      <c r="AK31" s="163" t="s">
        <v>81</v>
      </c>
      <c r="AL31" s="171"/>
      <c r="AM31" s="484"/>
      <c r="AN31" s="47">
        <f t="shared" si="2"/>
        <v>0</v>
      </c>
      <c r="AO31" s="5" t="str">
        <f>IF(AND(F31&gt;0,$AF$7="Yes",OR(AH31="",AJ31="")),"FALSE","TRUE")</f>
        <v>TRUE</v>
      </c>
      <c r="AP31" s="5"/>
      <c r="AR31" s="45"/>
      <c r="AS31" s="40"/>
      <c r="AT31" s="476"/>
      <c r="AU31" s="477"/>
      <c r="AV31" s="477"/>
      <c r="AW31" s="477"/>
      <c r="AX31" s="477"/>
      <c r="AY31" s="478"/>
      <c r="AZ31" s="41"/>
    </row>
    <row r="32" spans="2:52" ht="4.25" customHeight="1" x14ac:dyDescent="0.2">
      <c r="B32" s="40"/>
      <c r="C32" s="10"/>
      <c r="D32" s="159"/>
      <c r="E32" s="172"/>
      <c r="F32" s="173"/>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3"/>
      <c r="AE32" s="173"/>
      <c r="AF32" s="173"/>
      <c r="AG32" s="173"/>
      <c r="AH32" s="173"/>
      <c r="AI32" s="173"/>
      <c r="AJ32" s="174"/>
      <c r="AK32" s="174"/>
      <c r="AL32" s="175"/>
      <c r="AM32" s="484"/>
      <c r="AN32" s="47"/>
      <c r="AO32" s="47"/>
      <c r="AP32" s="47"/>
      <c r="AQ32" s="5"/>
      <c r="AR32" s="45"/>
      <c r="AS32" s="40"/>
      <c r="AT32" s="476"/>
      <c r="AU32" s="477"/>
      <c r="AV32" s="477"/>
      <c r="AW32" s="477"/>
      <c r="AX32" s="477"/>
      <c r="AY32" s="478"/>
      <c r="AZ32" s="41"/>
    </row>
    <row r="33" spans="2:88" ht="4.25" customHeight="1" x14ac:dyDescent="0.2">
      <c r="B33" s="40"/>
      <c r="C33" s="10"/>
      <c r="D33" s="507"/>
      <c r="E33" s="507"/>
      <c r="F33" s="507"/>
      <c r="G33" s="507"/>
      <c r="H33" s="507"/>
      <c r="I33" s="507"/>
      <c r="J33" s="507"/>
      <c r="K33" s="507"/>
      <c r="L33" s="507"/>
      <c r="M33" s="507"/>
      <c r="N33" s="507"/>
      <c r="O33" s="507"/>
      <c r="P33" s="507"/>
      <c r="Q33" s="507"/>
      <c r="R33" s="507"/>
      <c r="S33" s="507"/>
      <c r="T33" s="507"/>
      <c r="U33" s="507"/>
      <c r="V33" s="507"/>
      <c r="W33" s="507"/>
      <c r="X33" s="507"/>
      <c r="Y33" s="507"/>
      <c r="Z33" s="507"/>
      <c r="AA33" s="507"/>
      <c r="AB33" s="507"/>
      <c r="AC33" s="507"/>
      <c r="AD33" s="507"/>
      <c r="AE33" s="507"/>
      <c r="AF33" s="507"/>
      <c r="AG33" s="507"/>
      <c r="AH33" s="507"/>
      <c r="AI33" s="507"/>
      <c r="AJ33" s="507"/>
      <c r="AK33" s="507"/>
      <c r="AL33" s="507"/>
      <c r="AM33" s="154"/>
      <c r="AN33" s="47"/>
      <c r="AO33" s="47"/>
      <c r="AP33" s="47"/>
      <c r="AQ33" s="5"/>
      <c r="AR33" s="45"/>
      <c r="AS33" s="40"/>
      <c r="AT33" s="476"/>
      <c r="AU33" s="477"/>
      <c r="AV33" s="477"/>
      <c r="AW33" s="477"/>
      <c r="AX33" s="477"/>
      <c r="AY33" s="478"/>
      <c r="AZ33" s="41"/>
    </row>
    <row r="34" spans="2:88" ht="13.5" customHeight="1" x14ac:dyDescent="0.2">
      <c r="B34" s="40"/>
      <c r="C34" s="10">
        <f>C27+7</f>
        <v>44214</v>
      </c>
      <c r="D34" s="494" t="str">
        <f>IF($F$7="Please select claim period"," - Please select claim period above",CONCATENATE(" - Claim week 4: Work completed from Monday ",TEXT(C34,"d mmmm yyyy")," to Sunday ",TEXT(IF(ISNA(C34),"",C34+6),"d mmmm yyyy")))</f>
        <v xml:space="preserve"> - Please select claim period above</v>
      </c>
      <c r="E34" s="495"/>
      <c r="F34" s="495"/>
      <c r="G34" s="495"/>
      <c r="H34" s="495"/>
      <c r="I34" s="495"/>
      <c r="J34" s="495"/>
      <c r="K34" s="495"/>
      <c r="L34" s="495"/>
      <c r="M34" s="495"/>
      <c r="N34" s="495"/>
      <c r="O34" s="495"/>
      <c r="P34" s="495"/>
      <c r="Q34" s="495"/>
      <c r="R34" s="495"/>
      <c r="S34" s="495"/>
      <c r="T34" s="495"/>
      <c r="U34" s="495"/>
      <c r="V34" s="495"/>
      <c r="W34" s="495"/>
      <c r="X34" s="495"/>
      <c r="Y34" s="495"/>
      <c r="Z34" s="495"/>
      <c r="AA34" s="495"/>
      <c r="AB34" s="495"/>
      <c r="AC34" s="495"/>
      <c r="AD34" s="495"/>
      <c r="AE34" s="495"/>
      <c r="AF34" s="495"/>
      <c r="AG34" s="495"/>
      <c r="AH34" s="495"/>
      <c r="AI34" s="495"/>
      <c r="AJ34" s="495"/>
      <c r="AK34" s="495"/>
      <c r="AL34" s="496"/>
      <c r="AM34" s="484" t="str">
        <f>IF(OR(AN36&gt;36,AO38="FALSE",AND((AN36+AN38)&gt;20,$AF$7="Yes"),OR(AND(AN36&gt;0,S38&lt;AP34)),AP36="INCOMPLETE"),"WARNING","")</f>
        <v/>
      </c>
      <c r="AN34" s="47">
        <f>DATEDIF($F$5,C$34+7,"Y")</f>
        <v>121</v>
      </c>
      <c r="AO34" s="5">
        <f>IF(AN34&gt;=Rates!$B$7,Rates!$C$7,IF(AN34&gt;=Rates!$B$5,Rates!$C$5,IF(AN34&gt;=Rates!$B$4,Rates!$C$4,IF(AN34&gt;=Rates!$B$3,Rates!$C$3,0))))</f>
        <v>6</v>
      </c>
      <c r="AP34" s="47">
        <f>HLOOKUP(AQ34,Rates,AO34,FALSE)</f>
        <v>8.7200000000000006</v>
      </c>
      <c r="AQ34" s="5" t="str">
        <f>IF(C$34+7&gt;=Rates!$H$1,Rates!$H$2,IF(C$34+7&gt;=Rates!$G$1,Rates!$G$2,IF(C$34+7&gt;=Rates!$F$1,Rates!$F$2,IF(C$34+7&gt;=Rates!$E$1,Rates!$E$2,IF(C$34+7&gt;=Rates!$D$1,Rates!$D$2,0)))))</f>
        <v>F</v>
      </c>
      <c r="AR34" s="45"/>
      <c r="AS34" s="40"/>
      <c r="AT34" s="476"/>
      <c r="AU34" s="477"/>
      <c r="AV34" s="477"/>
      <c r="AW34" s="477"/>
      <c r="AX34" s="477"/>
      <c r="AY34" s="478"/>
      <c r="AZ34" s="41"/>
    </row>
    <row r="35" spans="2:88" ht="4.25" customHeight="1" x14ac:dyDescent="0.2">
      <c r="B35" s="40"/>
      <c r="C35" s="10"/>
      <c r="D35" s="159"/>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78"/>
      <c r="AK35" s="178"/>
      <c r="AL35" s="179"/>
      <c r="AM35" s="484"/>
      <c r="AN35" s="47"/>
      <c r="AO35" s="47"/>
      <c r="AP35" s="47"/>
      <c r="AQ35" s="5"/>
      <c r="AR35" s="45"/>
      <c r="AS35" s="40"/>
      <c r="AT35" s="476"/>
      <c r="AU35" s="477"/>
      <c r="AV35" s="477"/>
      <c r="AW35" s="477"/>
      <c r="AX35" s="477"/>
      <c r="AY35" s="478"/>
      <c r="AZ35" s="41"/>
    </row>
    <row r="36" spans="2:88" ht="15" customHeight="1" x14ac:dyDescent="0.2">
      <c r="B36" s="40"/>
      <c r="C36" s="10"/>
      <c r="D36" s="159"/>
      <c r="E36" s="489" t="s">
        <v>77</v>
      </c>
      <c r="F36" s="489"/>
      <c r="G36" s="490">
        <v>0</v>
      </c>
      <c r="H36" s="490"/>
      <c r="I36" s="490"/>
      <c r="J36" s="3" t="s">
        <v>17</v>
      </c>
      <c r="K36" s="489" t="s">
        <v>78</v>
      </c>
      <c r="L36" s="489"/>
      <c r="M36" s="489"/>
      <c r="N36" s="489"/>
      <c r="O36" s="489"/>
      <c r="P36" s="489"/>
      <c r="Q36" s="489"/>
      <c r="R36" s="489"/>
      <c r="S36" s="492">
        <v>0</v>
      </c>
      <c r="T36" s="492"/>
      <c r="U36" s="492"/>
      <c r="V36" s="492"/>
      <c r="W36" s="3" t="s">
        <v>17</v>
      </c>
      <c r="X36" s="493" t="s">
        <v>79</v>
      </c>
      <c r="Y36" s="493"/>
      <c r="Z36" s="493"/>
      <c r="AA36" s="493"/>
      <c r="AB36" s="493"/>
      <c r="AC36" s="493"/>
      <c r="AD36" s="493"/>
      <c r="AE36" s="493"/>
      <c r="AF36" s="493"/>
      <c r="AG36" s="493"/>
      <c r="AH36" s="155"/>
      <c r="AI36" s="163" t="s">
        <v>80</v>
      </c>
      <c r="AJ36" s="155"/>
      <c r="AK36" s="163" t="s">
        <v>81</v>
      </c>
      <c r="AL36" s="164"/>
      <c r="AM36" s="484"/>
      <c r="AN36" s="47">
        <f t="shared" si="2"/>
        <v>0</v>
      </c>
      <c r="AO36" s="47" t="str">
        <f>IF(OR(G36&lt;&gt;0,S36&lt;&gt;0,AN36&lt;&gt;0),"TRUE","FALSE")</f>
        <v>FALSE</v>
      </c>
      <c r="AP36" s="47" t="str">
        <f>IF(AND(AO36="TRUE",OR(G36=0,S36=0,AN36=0)),"INCOMPLETE","OK")</f>
        <v>OK</v>
      </c>
      <c r="AQ36" s="47">
        <f>G36*S36</f>
        <v>0</v>
      </c>
      <c r="AR36" s="45"/>
      <c r="AS36" s="40"/>
      <c r="AT36" s="476"/>
      <c r="AU36" s="477"/>
      <c r="AV36" s="477"/>
      <c r="AW36" s="477"/>
      <c r="AX36" s="477"/>
      <c r="AY36" s="478"/>
      <c r="AZ36" s="41"/>
    </row>
    <row r="37" spans="2:88" ht="4.25" customHeight="1" x14ac:dyDescent="0.2">
      <c r="B37" s="40"/>
      <c r="C37" s="10"/>
      <c r="D37" s="159"/>
      <c r="E37" s="165"/>
      <c r="F37" s="166"/>
      <c r="G37" s="166"/>
      <c r="H37" s="166"/>
      <c r="I37" s="166"/>
      <c r="J37" s="166"/>
      <c r="K37" s="166"/>
      <c r="L37" s="166"/>
      <c r="M37" s="166"/>
      <c r="N37" s="166"/>
      <c r="O37" s="166"/>
      <c r="P37" s="166"/>
      <c r="Q37" s="166"/>
      <c r="R37" s="166"/>
      <c r="S37" s="167"/>
      <c r="T37" s="166"/>
      <c r="U37" s="167"/>
      <c r="V37" s="166"/>
      <c r="W37" s="166"/>
      <c r="X37" s="167"/>
      <c r="Y37" s="166"/>
      <c r="Z37" s="167"/>
      <c r="AA37" s="166"/>
      <c r="AB37" s="167"/>
      <c r="AC37" s="166"/>
      <c r="AD37" s="167"/>
      <c r="AE37" s="166"/>
      <c r="AF37" s="167"/>
      <c r="AG37" s="166"/>
      <c r="AH37" s="167"/>
      <c r="AI37" s="166"/>
      <c r="AJ37" s="168"/>
      <c r="AK37" s="169"/>
      <c r="AL37" s="164"/>
      <c r="AM37" s="484"/>
      <c r="AN37" s="47"/>
      <c r="AO37" s="47"/>
      <c r="AP37" s="47"/>
      <c r="AQ37" s="5"/>
      <c r="AR37" s="45"/>
      <c r="AS37" s="40"/>
      <c r="AT37" s="476"/>
      <c r="AU37" s="477"/>
      <c r="AV37" s="477"/>
      <c r="AW37" s="477"/>
      <c r="AX37" s="477"/>
      <c r="AY37" s="478"/>
      <c r="AZ37" s="41"/>
    </row>
    <row r="38" spans="2:88" ht="15" customHeight="1" x14ac:dyDescent="0.2">
      <c r="B38" s="40"/>
      <c r="C38" s="10"/>
      <c r="D38" s="159"/>
      <c r="E38" s="275" t="s">
        <v>85</v>
      </c>
      <c r="F38" s="485">
        <f>IF($F$11=$AN$11,G36*S36,IF($Z$11=$E$63,ROUNDDOWN(G36*S36*0.8923,2),G36*S36))</f>
        <v>0</v>
      </c>
      <c r="G38" s="485"/>
      <c r="H38" s="485"/>
      <c r="I38" s="485"/>
      <c r="J38" s="3"/>
      <c r="K38" s="506" t="s">
        <v>83</v>
      </c>
      <c r="L38" s="506"/>
      <c r="M38" s="506"/>
      <c r="N38" s="506"/>
      <c r="O38" s="506"/>
      <c r="P38" s="506"/>
      <c r="Q38" s="506"/>
      <c r="R38" s="506"/>
      <c r="S38" s="491">
        <f>IF(F38=0,0,IF(AN36=0,0,F38/AN36))</f>
        <v>0</v>
      </c>
      <c r="T38" s="491"/>
      <c r="U38" s="491"/>
      <c r="V38" s="491"/>
      <c r="W38" s="170"/>
      <c r="X38" s="497" t="s">
        <v>84</v>
      </c>
      <c r="Y38" s="497"/>
      <c r="Z38" s="497"/>
      <c r="AA38" s="497"/>
      <c r="AB38" s="497"/>
      <c r="AC38" s="497"/>
      <c r="AD38" s="497"/>
      <c r="AE38" s="497"/>
      <c r="AF38" s="497"/>
      <c r="AG38" s="497"/>
      <c r="AH38" s="155"/>
      <c r="AI38" s="163" t="s">
        <v>80</v>
      </c>
      <c r="AJ38" s="155"/>
      <c r="AK38" s="163" t="s">
        <v>81</v>
      </c>
      <c r="AL38" s="171"/>
      <c r="AM38" s="484"/>
      <c r="AN38" s="47">
        <f t="shared" si="2"/>
        <v>0</v>
      </c>
      <c r="AO38" s="5" t="str">
        <f>IF(AND(F38&gt;0,$AF$7="Yes",OR(AH38="",AJ38="")),"FALSE","TRUE")</f>
        <v>TRUE</v>
      </c>
      <c r="AP38" s="5"/>
      <c r="AR38" s="45"/>
      <c r="AS38" s="40"/>
      <c r="AT38" s="476"/>
      <c r="AU38" s="477"/>
      <c r="AV38" s="477"/>
      <c r="AW38" s="477"/>
      <c r="AX38" s="477"/>
      <c r="AY38" s="478"/>
      <c r="AZ38" s="41"/>
    </row>
    <row r="39" spans="2:88" ht="4.25" customHeight="1" x14ac:dyDescent="0.2">
      <c r="B39" s="40"/>
      <c r="C39" s="10"/>
      <c r="D39" s="159"/>
      <c r="E39" s="172"/>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4"/>
      <c r="AK39" s="174"/>
      <c r="AL39" s="175"/>
      <c r="AM39" s="484"/>
      <c r="AN39" s="47"/>
      <c r="AO39" s="47"/>
      <c r="AP39" s="47"/>
      <c r="AQ39" s="5"/>
      <c r="AR39" s="45"/>
      <c r="AS39" s="72"/>
      <c r="AT39" s="476"/>
      <c r="AU39" s="477"/>
      <c r="AV39" s="477"/>
      <c r="AW39" s="477"/>
      <c r="AX39" s="477"/>
      <c r="AY39" s="478"/>
      <c r="AZ39" s="41"/>
    </row>
    <row r="40" spans="2:88" ht="4.25" customHeight="1" x14ac:dyDescent="0.2">
      <c r="B40" s="40"/>
      <c r="C40" s="10"/>
      <c r="D40" s="507"/>
      <c r="E40" s="507"/>
      <c r="F40" s="507"/>
      <c r="G40" s="507"/>
      <c r="H40" s="507"/>
      <c r="I40" s="507"/>
      <c r="J40" s="507"/>
      <c r="K40" s="507"/>
      <c r="L40" s="507"/>
      <c r="M40" s="507"/>
      <c r="N40" s="507"/>
      <c r="O40" s="507"/>
      <c r="P40" s="507"/>
      <c r="Q40" s="507"/>
      <c r="R40" s="507"/>
      <c r="S40" s="507"/>
      <c r="T40" s="507"/>
      <c r="U40" s="507"/>
      <c r="V40" s="507"/>
      <c r="W40" s="507"/>
      <c r="X40" s="507"/>
      <c r="Y40" s="507"/>
      <c r="Z40" s="507"/>
      <c r="AA40" s="507"/>
      <c r="AB40" s="507"/>
      <c r="AC40" s="507"/>
      <c r="AD40" s="507"/>
      <c r="AE40" s="507"/>
      <c r="AF40" s="507"/>
      <c r="AG40" s="507"/>
      <c r="AH40" s="507"/>
      <c r="AI40" s="507"/>
      <c r="AJ40" s="507"/>
      <c r="AK40" s="507"/>
      <c r="AL40" s="507"/>
      <c r="AM40" s="154"/>
      <c r="AN40" s="47"/>
      <c r="AO40" s="47"/>
      <c r="AP40" s="47"/>
      <c r="AQ40" s="5"/>
      <c r="AR40" s="45"/>
      <c r="AS40" s="72"/>
      <c r="AT40" s="476"/>
      <c r="AU40" s="477"/>
      <c r="AV40" s="477"/>
      <c r="AW40" s="477"/>
      <c r="AX40" s="477"/>
      <c r="AY40" s="478"/>
      <c r="AZ40" s="41"/>
    </row>
    <row r="41" spans="2:88" ht="13.5" customHeight="1" x14ac:dyDescent="0.2">
      <c r="B41" s="40"/>
      <c r="C41" s="10">
        <f>C34+7</f>
        <v>44221</v>
      </c>
      <c r="D41" s="486" t="str">
        <f>IF($F$7="Please select claim period"," - Please select claim period above",CONCATENATE(" - Claim week 5: Work completed from Monday ",TEXT(C41,"d mmmm yyyy")," to Sunday ",TEXT(IF(ISNA(C41),"",C41+6),"d mmmm yyyy")))</f>
        <v xml:space="preserve"> - Please select claim period above</v>
      </c>
      <c r="E41" s="487"/>
      <c r="F41" s="487"/>
      <c r="G41" s="487"/>
      <c r="H41" s="487"/>
      <c r="I41" s="487"/>
      <c r="J41" s="487"/>
      <c r="K41" s="487"/>
      <c r="L41" s="487"/>
      <c r="M41" s="487"/>
      <c r="N41" s="487"/>
      <c r="O41" s="487"/>
      <c r="P41" s="487"/>
      <c r="Q41" s="487"/>
      <c r="R41" s="487"/>
      <c r="S41" s="487"/>
      <c r="T41" s="487"/>
      <c r="U41" s="487"/>
      <c r="V41" s="487"/>
      <c r="W41" s="487"/>
      <c r="X41" s="487"/>
      <c r="Y41" s="487"/>
      <c r="Z41" s="487"/>
      <c r="AA41" s="487"/>
      <c r="AB41" s="487"/>
      <c r="AC41" s="487"/>
      <c r="AD41" s="487"/>
      <c r="AE41" s="487"/>
      <c r="AF41" s="487"/>
      <c r="AG41" s="487"/>
      <c r="AH41" s="487"/>
      <c r="AI41" s="487"/>
      <c r="AJ41" s="487"/>
      <c r="AK41" s="487"/>
      <c r="AL41" s="488"/>
      <c r="AM41" s="484" t="str">
        <f>IF($AO$7&lt;&gt;5,"",IF(OR(AN43&gt;36,AO45="FALSE",AND((AN43+AN45)&gt;20,$AF$7="Yes"),OR(AND(AN43&gt;0,S45&lt;AP41)),AP43="INCOMPLETE"),"WARNING",""))</f>
        <v/>
      </c>
      <c r="AN41" s="47">
        <f>DATEDIF($F$5,C$41+7,"Y")</f>
        <v>121</v>
      </c>
      <c r="AO41" s="5">
        <f>IF(AN41&gt;=Rates!$B$7,Rates!$C$7,IF(AN41&gt;=Rates!$B$5,Rates!$C$5,IF(AN41&gt;=Rates!$B$4,Rates!$C$4,IF(AN41&gt;=Rates!$B$3,Rates!$C$3,0))))</f>
        <v>6</v>
      </c>
      <c r="AP41" s="47">
        <f>HLOOKUP(AQ41,Rates,AO41,FALSE)</f>
        <v>8.7200000000000006</v>
      </c>
      <c r="AQ41" s="5" t="str">
        <f>IF(C$41+7&gt;=Rates!$H$1,Rates!$H$2,IF(C$41+7&gt;=Rates!$G$1,Rates!$G$2,IF(C$41+7&gt;=Rates!$F$1,Rates!$F$2,IF(C$41+7&gt;=Rates!$E$1,Rates!$E$2,IF(C$41+7&gt;=Rates!$D$1,Rates!$D$2,0)))))</f>
        <v>F</v>
      </c>
      <c r="AR41" s="45"/>
      <c r="AS41" s="72"/>
      <c r="AT41" s="479"/>
      <c r="AU41" s="480"/>
      <c r="AV41" s="480"/>
      <c r="AW41" s="480"/>
      <c r="AX41" s="480"/>
      <c r="AY41" s="481"/>
      <c r="AZ41" s="41"/>
    </row>
    <row r="42" spans="2:88" ht="4.25" customHeight="1" x14ac:dyDescent="0.2">
      <c r="B42" s="40"/>
      <c r="C42" s="10"/>
      <c r="D42" s="180"/>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61"/>
      <c r="AK42" s="161"/>
      <c r="AL42" s="162"/>
      <c r="AM42" s="484"/>
      <c r="AN42" s="47"/>
      <c r="AO42" s="47"/>
      <c r="AP42" s="47"/>
      <c r="AQ42" s="5"/>
      <c r="AR42" s="45"/>
      <c r="AS42" s="148"/>
      <c r="AT42" s="276"/>
      <c r="AU42" s="276"/>
      <c r="AV42" s="276"/>
      <c r="AW42" s="276"/>
      <c r="AX42" s="276"/>
      <c r="AY42" s="276"/>
      <c r="AZ42" s="68"/>
    </row>
    <row r="43" spans="2:88" ht="15" customHeight="1" x14ac:dyDescent="0.2">
      <c r="B43" s="40"/>
      <c r="C43" s="10"/>
      <c r="D43" s="159"/>
      <c r="E43" s="489" t="s">
        <v>77</v>
      </c>
      <c r="F43" s="489"/>
      <c r="G43" s="490">
        <v>0</v>
      </c>
      <c r="H43" s="490"/>
      <c r="I43" s="490"/>
      <c r="J43" s="3" t="s">
        <v>17</v>
      </c>
      <c r="K43" s="489" t="s">
        <v>78</v>
      </c>
      <c r="L43" s="489"/>
      <c r="M43" s="489"/>
      <c r="N43" s="489"/>
      <c r="O43" s="489"/>
      <c r="P43" s="489"/>
      <c r="Q43" s="489"/>
      <c r="R43" s="489"/>
      <c r="S43" s="492">
        <v>0</v>
      </c>
      <c r="T43" s="492"/>
      <c r="U43" s="492"/>
      <c r="V43" s="492"/>
      <c r="W43" s="3" t="s">
        <v>17</v>
      </c>
      <c r="X43" s="493" t="s">
        <v>79</v>
      </c>
      <c r="Y43" s="493"/>
      <c r="Z43" s="493"/>
      <c r="AA43" s="493"/>
      <c r="AB43" s="493"/>
      <c r="AC43" s="493"/>
      <c r="AD43" s="493"/>
      <c r="AE43" s="493"/>
      <c r="AF43" s="493"/>
      <c r="AG43" s="493"/>
      <c r="AH43" s="155"/>
      <c r="AI43" s="163" t="s">
        <v>80</v>
      </c>
      <c r="AJ43" s="155"/>
      <c r="AK43" s="163" t="s">
        <v>81</v>
      </c>
      <c r="AL43" s="164"/>
      <c r="AM43" s="484"/>
      <c r="AN43" s="47">
        <f t="shared" si="2"/>
        <v>0</v>
      </c>
      <c r="AO43" s="47" t="str">
        <f>IF(OR(G43&lt;&gt;0,S43&lt;&gt;0,AN43&lt;&gt;0),"TRUE","FALSE")</f>
        <v>FALSE</v>
      </c>
      <c r="AP43" s="47" t="str">
        <f>IF(AND(AO43="TRUE",OR(G43=0,S43=0,AN43=0)),"INCOMPLETE","OK")</f>
        <v>OK</v>
      </c>
      <c r="AQ43" s="47">
        <f>IF($AO$7&lt;&gt;5,0,G43*S43)</f>
        <v>0</v>
      </c>
      <c r="AR43" s="45"/>
      <c r="AS43" s="72"/>
      <c r="AT43" s="466" t="s">
        <v>86</v>
      </c>
      <c r="AU43" s="466"/>
      <c r="AV43" s="466"/>
      <c r="AW43" s="466"/>
      <c r="AX43" s="466"/>
      <c r="AY43" s="466"/>
      <c r="AZ43" s="41"/>
    </row>
    <row r="44" spans="2:88" ht="4.25" customHeight="1" x14ac:dyDescent="0.2">
      <c r="B44" s="40"/>
      <c r="C44" s="10"/>
      <c r="D44" s="159"/>
      <c r="E44" s="165"/>
      <c r="F44" s="166"/>
      <c r="G44" s="166"/>
      <c r="H44" s="166"/>
      <c r="I44" s="166"/>
      <c r="J44" s="166"/>
      <c r="K44" s="166"/>
      <c r="L44" s="166"/>
      <c r="M44" s="166"/>
      <c r="N44" s="166"/>
      <c r="O44" s="166"/>
      <c r="P44" s="166"/>
      <c r="Q44" s="166"/>
      <c r="R44" s="166"/>
      <c r="S44" s="167"/>
      <c r="T44" s="166"/>
      <c r="U44" s="167"/>
      <c r="V44" s="166"/>
      <c r="W44" s="166"/>
      <c r="X44" s="167"/>
      <c r="Y44" s="166"/>
      <c r="Z44" s="167"/>
      <c r="AA44" s="166"/>
      <c r="AB44" s="167"/>
      <c r="AC44" s="166"/>
      <c r="AD44" s="167"/>
      <c r="AE44" s="166"/>
      <c r="AF44" s="167"/>
      <c r="AG44" s="166"/>
      <c r="AH44" s="167"/>
      <c r="AI44" s="166"/>
      <c r="AJ44" s="168"/>
      <c r="AK44" s="169"/>
      <c r="AL44" s="164"/>
      <c r="AM44" s="484"/>
      <c r="AN44" s="47"/>
      <c r="AO44" s="47"/>
      <c r="AP44" s="47"/>
      <c r="AQ44" s="5"/>
      <c r="AR44" s="45"/>
      <c r="AS44" s="72"/>
      <c r="AT44" s="277"/>
      <c r="AU44" s="277"/>
      <c r="AV44" s="277"/>
      <c r="AW44" s="277"/>
      <c r="AX44" s="277"/>
      <c r="AY44" s="277"/>
      <c r="AZ44" s="41"/>
    </row>
    <row r="45" spans="2:88" ht="15" customHeight="1" x14ac:dyDescent="0.2">
      <c r="B45" s="40"/>
      <c r="C45" s="10"/>
      <c r="D45" s="159"/>
      <c r="E45" s="275" t="s">
        <v>85</v>
      </c>
      <c r="F45" s="485">
        <f>IF($AO$7&lt;&gt;5,0,IF($F$11=$AN$11,G43*S43,IF($Z$11=$E$63,ROUNDDOWN(G43*S43*0.8923,2),G43*S43)))</f>
        <v>0</v>
      </c>
      <c r="G45" s="485"/>
      <c r="H45" s="485"/>
      <c r="I45" s="485"/>
      <c r="J45" s="3"/>
      <c r="K45" s="506" t="s">
        <v>83</v>
      </c>
      <c r="L45" s="506"/>
      <c r="M45" s="506"/>
      <c r="N45" s="506"/>
      <c r="O45" s="506"/>
      <c r="P45" s="506"/>
      <c r="Q45" s="506"/>
      <c r="R45" s="506"/>
      <c r="S45" s="491">
        <f>IF(F45=0,0,IF(AN43=0,0,F45/AN43))</f>
        <v>0</v>
      </c>
      <c r="T45" s="491"/>
      <c r="U45" s="491"/>
      <c r="V45" s="491"/>
      <c r="W45" s="170"/>
      <c r="X45" s="497" t="s">
        <v>84</v>
      </c>
      <c r="Y45" s="497"/>
      <c r="Z45" s="497"/>
      <c r="AA45" s="497"/>
      <c r="AB45" s="497"/>
      <c r="AC45" s="497"/>
      <c r="AD45" s="497"/>
      <c r="AE45" s="497"/>
      <c r="AF45" s="497"/>
      <c r="AG45" s="497"/>
      <c r="AH45" s="155"/>
      <c r="AI45" s="163" t="s">
        <v>80</v>
      </c>
      <c r="AJ45" s="155"/>
      <c r="AK45" s="163" t="s">
        <v>81</v>
      </c>
      <c r="AL45" s="171"/>
      <c r="AM45" s="484"/>
      <c r="AN45" s="47">
        <f t="shared" si="2"/>
        <v>0</v>
      </c>
      <c r="AO45" s="5" t="str">
        <f>IF(AND(F45&gt;0,$AF$7="Yes",OR(AH45="",AJ45="")),"FALSE","TRUE")</f>
        <v>TRUE</v>
      </c>
      <c r="AP45" s="5"/>
      <c r="AR45" s="45"/>
      <c r="AS45" s="72"/>
      <c r="AT45" s="467" t="s">
        <v>87</v>
      </c>
      <c r="AU45" s="467"/>
      <c r="AV45" s="467"/>
      <c r="AW45" s="467"/>
      <c r="AX45" s="467"/>
      <c r="AY45" s="467"/>
      <c r="AZ45" s="41"/>
    </row>
    <row r="46" spans="2:88" ht="4.25" customHeight="1" x14ac:dyDescent="0.2">
      <c r="B46" s="40"/>
      <c r="C46" s="11"/>
      <c r="D46" s="181"/>
      <c r="E46" s="182"/>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83"/>
      <c r="AE46" s="183"/>
      <c r="AF46" s="183"/>
      <c r="AG46" s="183"/>
      <c r="AH46" s="183"/>
      <c r="AI46" s="183"/>
      <c r="AJ46" s="184"/>
      <c r="AK46" s="184"/>
      <c r="AL46" s="185"/>
      <c r="AM46" s="484"/>
      <c r="AN46" s="27">
        <f t="shared" ref="AN46" si="3">(AF46+AB46+X46+S46+O46+K46+F46)</f>
        <v>0</v>
      </c>
      <c r="AO46" s="27"/>
      <c r="AP46" s="27"/>
      <c r="AQ46" s="27">
        <f t="shared" ref="AQ46" si="4">AH46+AD46+Z46+U46+Q46+M46+H46</f>
        <v>0</v>
      </c>
      <c r="AR46" s="45"/>
      <c r="AS46" s="72"/>
      <c r="AT46" s="467"/>
      <c r="AU46" s="467"/>
      <c r="AV46" s="467"/>
      <c r="AW46" s="467"/>
      <c r="AX46" s="467"/>
      <c r="AY46" s="467"/>
      <c r="AZ46" s="265"/>
    </row>
    <row r="47" spans="2:88" ht="9" customHeight="1" x14ac:dyDescent="0.2">
      <c r="B47" s="40"/>
      <c r="D47" s="567" t="s">
        <v>88</v>
      </c>
      <c r="E47" s="567"/>
      <c r="F47" s="567"/>
      <c r="G47" s="567"/>
      <c r="H47" s="567"/>
      <c r="I47" s="567"/>
      <c r="J47" s="567"/>
      <c r="K47" s="567"/>
      <c r="L47" s="567"/>
      <c r="M47" s="567"/>
      <c r="N47" s="567"/>
      <c r="O47" s="51"/>
      <c r="P47" s="567" t="s">
        <v>89</v>
      </c>
      <c r="Q47" s="567"/>
      <c r="R47" s="567"/>
      <c r="S47" s="567"/>
      <c r="T47" s="567"/>
      <c r="U47" s="567"/>
      <c r="V47" s="567"/>
      <c r="W47" s="567"/>
      <c r="X47" s="567"/>
      <c r="Y47" s="567"/>
      <c r="Z47" s="567"/>
      <c r="AA47" s="567"/>
      <c r="AB47" s="567"/>
      <c r="AC47" s="567"/>
      <c r="AD47" s="567"/>
      <c r="AE47" s="567"/>
      <c r="AF47" s="567"/>
      <c r="AG47" s="567"/>
      <c r="AH47" s="567"/>
      <c r="AI47" s="567"/>
      <c r="AJ47" s="567"/>
      <c r="AK47" s="567"/>
      <c r="AL47" s="567"/>
      <c r="AN47" s="5"/>
      <c r="AO47" s="5"/>
      <c r="AP47" s="5"/>
      <c r="AQ47" s="5"/>
      <c r="AR47" s="45"/>
      <c r="AS47" s="143"/>
      <c r="AT47" s="468"/>
      <c r="AU47" s="468"/>
      <c r="AV47" s="468"/>
      <c r="AW47" s="468"/>
      <c r="AX47" s="468"/>
      <c r="AY47" s="468"/>
      <c r="AZ47" s="26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row>
    <row r="48" spans="2:88" ht="9.75" customHeight="1" x14ac:dyDescent="0.2">
      <c r="B48" s="40"/>
      <c r="D48" s="568"/>
      <c r="E48" s="568"/>
      <c r="F48" s="568"/>
      <c r="G48" s="568"/>
      <c r="H48" s="568"/>
      <c r="I48" s="568"/>
      <c r="J48" s="568"/>
      <c r="K48" s="568"/>
      <c r="L48" s="568"/>
      <c r="M48" s="568"/>
      <c r="N48" s="568"/>
      <c r="O48" s="186"/>
      <c r="P48" s="568"/>
      <c r="Q48" s="568"/>
      <c r="R48" s="568"/>
      <c r="S48" s="568"/>
      <c r="T48" s="568"/>
      <c r="U48" s="568"/>
      <c r="V48" s="568"/>
      <c r="W48" s="568"/>
      <c r="X48" s="568"/>
      <c r="Y48" s="568"/>
      <c r="Z48" s="568"/>
      <c r="AA48" s="568"/>
      <c r="AB48" s="568"/>
      <c r="AC48" s="568"/>
      <c r="AD48" s="568"/>
      <c r="AE48" s="568"/>
      <c r="AF48" s="568"/>
      <c r="AG48" s="568"/>
      <c r="AH48" s="568"/>
      <c r="AI48" s="568"/>
      <c r="AJ48" s="568"/>
      <c r="AK48" s="568"/>
      <c r="AL48" s="568"/>
      <c r="AN48" s="5"/>
      <c r="AO48" s="5"/>
      <c r="AP48" s="5"/>
      <c r="AQ48" s="5"/>
      <c r="AR48" s="45"/>
      <c r="AS48" s="278"/>
      <c r="AT48" s="469" t="str">
        <f>IF(OR(F7="Please select",AC5=0,AC3="Please enter"),"[Pay Ref No] - [Surname] - [Claim Period].xlsx",CONCATENATE(AC5," - ",AC3," - ",VLOOKUP(F7,ClaimPeriods,5,FALSE),".xlsx"))</f>
        <v>[Pay Ref No] - [Surname] - [Claim Period].xlsx</v>
      </c>
      <c r="AU48" s="469"/>
      <c r="AV48" s="469"/>
      <c r="AW48" s="469"/>
      <c r="AX48" s="469"/>
      <c r="AY48" s="470"/>
      <c r="AZ48" s="26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row>
    <row r="49" spans="1:88" ht="15" customHeight="1" x14ac:dyDescent="0.2">
      <c r="B49" s="40"/>
      <c r="D49" s="441" t="s">
        <v>90</v>
      </c>
      <c r="E49" s="442"/>
      <c r="F49" s="443" t="s">
        <v>59</v>
      </c>
      <c r="G49" s="444"/>
      <c r="H49" s="444"/>
      <c r="I49" s="444"/>
      <c r="J49" s="444"/>
      <c r="K49" s="444"/>
      <c r="L49" s="444"/>
      <c r="M49" s="444"/>
      <c r="N49" s="445"/>
      <c r="O49" s="316"/>
      <c r="P49" s="550" t="s">
        <v>91</v>
      </c>
      <c r="Q49" s="550"/>
      <c r="R49" s="551"/>
      <c r="S49" s="552" t="s">
        <v>92</v>
      </c>
      <c r="T49" s="550"/>
      <c r="U49" s="550"/>
      <c r="V49" s="550" t="s">
        <v>93</v>
      </c>
      <c r="W49" s="550"/>
      <c r="X49" s="550"/>
      <c r="Y49" s="551"/>
      <c r="Z49" s="553" t="s">
        <v>94</v>
      </c>
      <c r="AA49" s="550"/>
      <c r="AB49" s="550"/>
      <c r="AC49" s="551"/>
      <c r="AD49" s="552" t="s">
        <v>95</v>
      </c>
      <c r="AE49" s="550"/>
      <c r="AF49" s="550"/>
      <c r="AG49" s="550"/>
      <c r="AH49" s="550" t="s">
        <v>96</v>
      </c>
      <c r="AI49" s="550"/>
      <c r="AJ49" s="550"/>
      <c r="AK49" s="550"/>
      <c r="AL49" s="550"/>
      <c r="AN49" s="48" t="s">
        <v>97</v>
      </c>
      <c r="AO49" s="47" t="str">
        <f>IF(OR(AO15="TRUE",AO22="TRUE",AO29="TRUE",AO36="TRUE",AO43="TRUE"),"TRUE","FALSE")</f>
        <v>FALSE</v>
      </c>
      <c r="AP49" s="47" t="str">
        <f>IF(OR(AP15="INCOMPLETE",AP22="INCOMPLETE",AP29="INCOMPLETE",AP36="INCOMPLETE",AP43="INCOMPLETE"),"INCOMPLETE","OK")</f>
        <v>OK</v>
      </c>
      <c r="AR49" s="45"/>
      <c r="AS49" s="278"/>
      <c r="AT49" s="471"/>
      <c r="AU49" s="471"/>
      <c r="AV49" s="471"/>
      <c r="AW49" s="471"/>
      <c r="AX49" s="471"/>
      <c r="AY49" s="472"/>
      <c r="AZ49" s="41"/>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row>
    <row r="50" spans="1:88" ht="15" customHeight="1" x14ac:dyDescent="0.2">
      <c r="B50" s="40"/>
      <c r="D50" s="452" t="s">
        <v>98</v>
      </c>
      <c r="E50" s="453"/>
      <c r="F50" s="453"/>
      <c r="G50" s="453"/>
      <c r="H50" s="453"/>
      <c r="I50" s="453"/>
      <c r="J50" s="453"/>
      <c r="K50" s="454"/>
      <c r="L50" s="446" t="s">
        <v>99</v>
      </c>
      <c r="M50" s="447"/>
      <c r="N50" s="448"/>
      <c r="P50" s="569" t="str">
        <f>VLOOKUP(F11,SessionalTypesFPE,2,FALSE)</f>
        <v>----</v>
      </c>
      <c r="Q50" s="569"/>
      <c r="R50" s="570"/>
      <c r="S50" s="549" t="s">
        <v>100</v>
      </c>
      <c r="T50" s="569"/>
      <c r="U50" s="569"/>
      <c r="V50" s="571">
        <f>(F17+F24+F31+F38+F45)*(1-(F55+F56))</f>
        <v>0</v>
      </c>
      <c r="W50" s="569"/>
      <c r="X50" s="569"/>
      <c r="Y50" s="570"/>
      <c r="Z50" s="572">
        <f>(F17+F24+F31+F38+F45)*F55</f>
        <v>0</v>
      </c>
      <c r="AA50" s="569"/>
      <c r="AB50" s="569"/>
      <c r="AC50" s="570"/>
      <c r="AD50" s="546">
        <f>(F17+F24+F31+F38+F45)*F56</f>
        <v>0</v>
      </c>
      <c r="AE50" s="569"/>
      <c r="AF50" s="569"/>
      <c r="AG50" s="569"/>
      <c r="AH50" s="571">
        <f>SUM(V50:AG50)</f>
        <v>0</v>
      </c>
      <c r="AI50" s="569"/>
      <c r="AJ50" s="569"/>
      <c r="AK50" s="569"/>
      <c r="AL50" s="569"/>
      <c r="AN50" s="5"/>
      <c r="AO50" s="5"/>
      <c r="AP50" s="5"/>
      <c r="AQ50" s="5"/>
      <c r="AR50" s="45"/>
      <c r="AS50" s="73"/>
      <c r="AT50" s="508" t="s">
        <v>101</v>
      </c>
      <c r="AU50" s="508"/>
      <c r="AV50" s="508"/>
      <c r="AW50" s="508"/>
      <c r="AX50" s="508"/>
      <c r="AY50" s="508"/>
      <c r="AZ50" s="509"/>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row>
    <row r="51" spans="1:88" ht="15" customHeight="1" x14ac:dyDescent="0.2">
      <c r="B51" s="40"/>
      <c r="D51" s="455" t="s">
        <v>102</v>
      </c>
      <c r="E51" s="456"/>
      <c r="F51" s="456"/>
      <c r="G51" s="456"/>
      <c r="H51" s="456"/>
      <c r="I51" s="456"/>
      <c r="J51" s="456"/>
      <c r="K51" s="457"/>
      <c r="L51" s="435">
        <f>'UniWorkforce Expenses Claim'!AF34</f>
        <v>0</v>
      </c>
      <c r="M51" s="436"/>
      <c r="N51" s="437"/>
      <c r="P51" s="573"/>
      <c r="Q51" s="548"/>
      <c r="R51" s="574"/>
      <c r="S51" s="575" t="s">
        <v>100</v>
      </c>
      <c r="T51" s="548"/>
      <c r="U51" s="549"/>
      <c r="V51" s="547"/>
      <c r="W51" s="545"/>
      <c r="X51" s="545"/>
      <c r="Y51" s="554"/>
      <c r="Z51" s="544"/>
      <c r="AA51" s="545"/>
      <c r="AB51" s="545"/>
      <c r="AC51" s="554"/>
      <c r="AD51" s="544"/>
      <c r="AE51" s="545"/>
      <c r="AF51" s="545"/>
      <c r="AG51" s="546"/>
      <c r="AH51" s="547">
        <f>SUM(V51:AG51)</f>
        <v>0</v>
      </c>
      <c r="AI51" s="548"/>
      <c r="AJ51" s="548"/>
      <c r="AK51" s="548"/>
      <c r="AL51" s="549"/>
      <c r="AN51" s="5"/>
      <c r="AO51" s="5"/>
      <c r="AP51" s="5"/>
      <c r="AQ51" s="35"/>
      <c r="AR51" s="45"/>
      <c r="AS51" s="144"/>
      <c r="AT51" s="508"/>
      <c r="AU51" s="508"/>
      <c r="AV51" s="508"/>
      <c r="AW51" s="508"/>
      <c r="AX51" s="508"/>
      <c r="AY51" s="508"/>
      <c r="AZ51" s="509"/>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row>
    <row r="52" spans="1:88" ht="15" customHeight="1" x14ac:dyDescent="0.2">
      <c r="B52" s="40"/>
      <c r="C52" s="33"/>
      <c r="D52" s="432" t="s">
        <v>103</v>
      </c>
      <c r="E52" s="433"/>
      <c r="F52" s="433"/>
      <c r="G52" s="433"/>
      <c r="H52" s="433"/>
      <c r="I52" s="433"/>
      <c r="J52" s="433"/>
      <c r="K52" s="434"/>
      <c r="L52" s="438">
        <f>'UniWorkforce Expenses Claim'!AF36</f>
        <v>0</v>
      </c>
      <c r="M52" s="439"/>
      <c r="N52" s="440"/>
      <c r="P52" s="569"/>
      <c r="Q52" s="569"/>
      <c r="R52" s="570"/>
      <c r="S52" s="549" t="s">
        <v>100</v>
      </c>
      <c r="T52" s="569"/>
      <c r="U52" s="569"/>
      <c r="V52" s="571"/>
      <c r="W52" s="569"/>
      <c r="X52" s="569"/>
      <c r="Y52" s="570"/>
      <c r="Z52" s="572"/>
      <c r="AA52" s="569"/>
      <c r="AB52" s="569"/>
      <c r="AC52" s="570"/>
      <c r="AD52" s="546"/>
      <c r="AE52" s="569"/>
      <c r="AF52" s="569"/>
      <c r="AG52" s="569"/>
      <c r="AH52" s="571">
        <f>SUM(V52:AG52)</f>
        <v>0</v>
      </c>
      <c r="AI52" s="569"/>
      <c r="AJ52" s="569"/>
      <c r="AK52" s="569"/>
      <c r="AL52" s="569"/>
      <c r="AN52" s="5"/>
      <c r="AO52" s="5"/>
      <c r="AP52" s="5"/>
      <c r="AQ52" s="35"/>
      <c r="AR52" s="45"/>
      <c r="AS52" s="145"/>
      <c r="AT52" s="508"/>
      <c r="AU52" s="508"/>
      <c r="AV52" s="508"/>
      <c r="AW52" s="508"/>
      <c r="AX52" s="508"/>
      <c r="AY52" s="508"/>
      <c r="AZ52" s="509"/>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row>
    <row r="53" spans="1:88" ht="15" customHeight="1" thickBot="1" x14ac:dyDescent="0.25">
      <c r="B53" s="40"/>
      <c r="D53" s="51" t="s">
        <v>104</v>
      </c>
      <c r="E53" s="354"/>
      <c r="F53" s="354"/>
      <c r="G53" s="354"/>
      <c r="H53" s="354"/>
      <c r="I53" s="354"/>
      <c r="J53" s="354"/>
      <c r="K53" s="354"/>
      <c r="L53" s="354"/>
      <c r="M53" s="354"/>
      <c r="N53" s="354"/>
      <c r="P53" s="561" t="s">
        <v>105</v>
      </c>
      <c r="Q53" s="562"/>
      <c r="R53" s="562"/>
      <c r="S53" s="562"/>
      <c r="T53" s="562"/>
      <c r="U53" s="563"/>
      <c r="V53" s="538">
        <f>AH53*(1-(F55+F56))</f>
        <v>0</v>
      </c>
      <c r="W53" s="539"/>
      <c r="X53" s="539"/>
      <c r="Y53" s="564"/>
      <c r="Z53" s="576">
        <f>AH53*F55</f>
        <v>0</v>
      </c>
      <c r="AA53" s="539"/>
      <c r="AB53" s="539"/>
      <c r="AC53" s="564"/>
      <c r="AD53" s="540">
        <f>AH53*F56</f>
        <v>0</v>
      </c>
      <c r="AE53" s="539"/>
      <c r="AF53" s="539"/>
      <c r="AG53" s="539"/>
      <c r="AH53" s="538">
        <f>(IF($F$11=$AN$11,0,IF($Z$11=E64,SUM(AH50:AL52)*0.1207,((AQ43+AQ36+AQ29+AQ22+AQ15)-(F45+F38+F31+F24+F17)))))</f>
        <v>0</v>
      </c>
      <c r="AI53" s="539"/>
      <c r="AJ53" s="539"/>
      <c r="AK53" s="539"/>
      <c r="AL53" s="539"/>
      <c r="AN53" s="5"/>
      <c r="AO53" s="5"/>
      <c r="AP53" s="5"/>
      <c r="AQ53" s="35"/>
      <c r="AR53" s="45"/>
      <c r="AS53" s="145"/>
      <c r="AT53" s="508"/>
      <c r="AU53" s="508"/>
      <c r="AV53" s="508"/>
      <c r="AW53" s="508"/>
      <c r="AX53" s="508"/>
      <c r="AY53" s="508"/>
      <c r="AZ53" s="509"/>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row>
    <row r="54" spans="1:88" ht="15" customHeight="1" thickTop="1" x14ac:dyDescent="0.2">
      <c r="B54" s="40"/>
      <c r="C54" s="33">
        <f>F54</f>
        <v>1</v>
      </c>
      <c r="D54" s="441" t="s">
        <v>106</v>
      </c>
      <c r="E54" s="442"/>
      <c r="F54" s="458">
        <v>1</v>
      </c>
      <c r="G54" s="459"/>
      <c r="H54" s="459"/>
      <c r="I54" s="260" t="s">
        <v>17</v>
      </c>
      <c r="J54" s="462">
        <v>0</v>
      </c>
      <c r="K54" s="462"/>
      <c r="L54" s="462"/>
      <c r="M54" s="462"/>
      <c r="N54" s="462"/>
      <c r="O54" s="190"/>
      <c r="P54" s="322"/>
      <c r="Q54" s="322"/>
      <c r="R54" s="322"/>
      <c r="S54" s="317"/>
      <c r="T54" s="318"/>
      <c r="U54" s="318"/>
      <c r="V54" s="318"/>
      <c r="W54" s="318"/>
      <c r="X54" s="319"/>
      <c r="Y54" s="565" t="s">
        <v>107</v>
      </c>
      <c r="Z54" s="565"/>
      <c r="AA54" s="565"/>
      <c r="AB54" s="565"/>
      <c r="AC54" s="565"/>
      <c r="AD54" s="565"/>
      <c r="AE54" s="565"/>
      <c r="AF54" s="565"/>
      <c r="AG54" s="566"/>
      <c r="AH54" s="541">
        <f>SUM(AH50:AL53)</f>
        <v>0</v>
      </c>
      <c r="AI54" s="542"/>
      <c r="AJ54" s="542"/>
      <c r="AK54" s="542"/>
      <c r="AL54" s="543"/>
      <c r="AN54" s="324" t="e">
        <f>AH53/SUM(AH50:AL52)</f>
        <v>#DIV/0!</v>
      </c>
      <c r="AO54" s="5"/>
      <c r="AP54" s="5"/>
      <c r="AQ54" s="35"/>
      <c r="AR54" s="45"/>
      <c r="AS54" s="146"/>
      <c r="AT54" s="508"/>
      <c r="AU54" s="508"/>
      <c r="AV54" s="508"/>
      <c r="AW54" s="508"/>
      <c r="AX54" s="508"/>
      <c r="AY54" s="508"/>
      <c r="AZ54" s="509"/>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row>
    <row r="55" spans="1:88" x14ac:dyDescent="0.2">
      <c r="B55" s="40"/>
      <c r="C55" s="33">
        <f>F55+F54</f>
        <v>1</v>
      </c>
      <c r="D55" s="512" t="s">
        <v>108</v>
      </c>
      <c r="E55" s="513"/>
      <c r="F55" s="458">
        <v>0</v>
      </c>
      <c r="G55" s="459"/>
      <c r="H55" s="459"/>
      <c r="I55" s="260" t="s">
        <v>17</v>
      </c>
      <c r="J55" s="462">
        <v>0</v>
      </c>
      <c r="K55" s="462"/>
      <c r="L55" s="462"/>
      <c r="M55" s="462"/>
      <c r="N55" s="462"/>
      <c r="O55" s="190"/>
      <c r="P55" s="42"/>
      <c r="Q55" s="42"/>
      <c r="R55" s="42"/>
      <c r="S55" s="42"/>
      <c r="T55" s="42"/>
      <c r="U55" s="42"/>
      <c r="V55" s="42"/>
      <c r="W55" s="42"/>
      <c r="X55" s="42"/>
      <c r="Y55" s="42"/>
      <c r="Z55" s="42"/>
      <c r="AA55" s="42"/>
      <c r="AB55" s="42"/>
      <c r="AC55" s="42"/>
      <c r="AD55" s="42"/>
      <c r="AE55" s="42"/>
      <c r="AF55" s="42"/>
      <c r="AG55" s="42"/>
      <c r="AH55" s="42"/>
      <c r="AI55" s="42"/>
      <c r="AJ55" s="42"/>
      <c r="AK55" s="42"/>
      <c r="AL55" s="257"/>
      <c r="AN55" s="48"/>
      <c r="AO55" s="48"/>
      <c r="AP55" s="48"/>
      <c r="AQ55" s="47"/>
      <c r="AR55" s="45"/>
      <c r="AS55" s="72"/>
      <c r="AT55" s="508"/>
      <c r="AU55" s="508"/>
      <c r="AV55" s="508"/>
      <c r="AW55" s="508"/>
      <c r="AX55" s="508"/>
      <c r="AY55" s="508"/>
      <c r="AZ55" s="509"/>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row>
    <row r="56" spans="1:88" ht="15" customHeight="1" x14ac:dyDescent="0.2">
      <c r="B56" s="40"/>
      <c r="C56" s="33">
        <f>F56+F55+F54</f>
        <v>1</v>
      </c>
      <c r="D56" s="464" t="s">
        <v>109</v>
      </c>
      <c r="E56" s="465"/>
      <c r="F56" s="460">
        <v>0</v>
      </c>
      <c r="G56" s="461"/>
      <c r="H56" s="461"/>
      <c r="I56" s="312" t="s">
        <v>17</v>
      </c>
      <c r="J56" s="463">
        <v>0</v>
      </c>
      <c r="K56" s="463"/>
      <c r="L56" s="463"/>
      <c r="M56" s="463"/>
      <c r="N56" s="463"/>
      <c r="O56" s="190"/>
      <c r="P56" s="558" t="s">
        <v>110</v>
      </c>
      <c r="Q56" s="559"/>
      <c r="R56" s="559"/>
      <c r="S56" s="559"/>
      <c r="T56" s="559"/>
      <c r="U56" s="559"/>
      <c r="V56" s="559"/>
      <c r="W56" s="559"/>
      <c r="X56" s="559"/>
      <c r="Y56" s="560"/>
      <c r="Z56" s="555" t="str">
        <f>CONCATENATE(IF(ISNA(VLOOKUP(Z9,Bucket,2,FALSE)),IF(ISNA(VLOOKUP(F9,Bucket,2,FALSE)),"----",VLOOKUP(F9,Bucket,2,FALSE)),VLOOKUP(Z9,Bucket,2,FALSE)),"-",VLOOKUP(F11,SessionalTypesFPE,3,FALSE))</f>
        <v>---------</v>
      </c>
      <c r="AA56" s="556"/>
      <c r="AB56" s="556"/>
      <c r="AC56" s="556"/>
      <c r="AD56" s="556"/>
      <c r="AE56" s="556"/>
      <c r="AF56" s="556"/>
      <c r="AG56" s="556"/>
      <c r="AH56" s="556"/>
      <c r="AI56" s="556"/>
      <c r="AJ56" s="556"/>
      <c r="AK56" s="556"/>
      <c r="AL56" s="557"/>
      <c r="AN56" s="48"/>
      <c r="AO56" s="48"/>
      <c r="AP56" s="48"/>
      <c r="AQ56" s="47"/>
      <c r="AR56" s="45"/>
      <c r="AS56" s="144"/>
      <c r="AT56" s="508"/>
      <c r="AU56" s="508"/>
      <c r="AV56" s="508"/>
      <c r="AW56" s="508"/>
      <c r="AX56" s="508"/>
      <c r="AY56" s="508"/>
      <c r="AZ56" s="509"/>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row>
    <row r="57" spans="1:88" ht="4.5" customHeight="1" x14ac:dyDescent="0.2">
      <c r="A57" s="41"/>
      <c r="C57" s="33"/>
      <c r="D57" s="13"/>
      <c r="E57" s="13"/>
      <c r="F57" s="313"/>
      <c r="G57" s="313"/>
      <c r="H57" s="313"/>
      <c r="I57" s="314"/>
      <c r="J57" s="315"/>
      <c r="K57" s="315"/>
      <c r="L57" s="315"/>
      <c r="M57" s="315"/>
      <c r="N57" s="315"/>
      <c r="O57" s="190"/>
      <c r="P57" s="323"/>
      <c r="Q57" s="323"/>
      <c r="R57" s="323"/>
      <c r="S57" s="37"/>
      <c r="T57" s="37"/>
      <c r="U57" s="37"/>
      <c r="V57" s="37"/>
      <c r="W57" s="37"/>
      <c r="X57" s="37"/>
      <c r="Y57" s="37"/>
      <c r="Z57" s="37"/>
      <c r="AA57" s="37"/>
      <c r="AB57" s="37"/>
      <c r="AC57" s="37"/>
      <c r="AD57" s="37"/>
      <c r="AE57" s="37"/>
      <c r="AF57" s="37"/>
      <c r="AG57" s="37"/>
      <c r="AH57" s="37"/>
      <c r="AI57" s="37"/>
      <c r="AJ57" s="37"/>
      <c r="AK57" s="37"/>
      <c r="AL57" s="37"/>
      <c r="AN57" s="48"/>
      <c r="AO57" s="48"/>
      <c r="AP57" s="48"/>
      <c r="AQ57" s="47"/>
      <c r="AR57" s="45"/>
      <c r="AS57" s="144"/>
      <c r="AT57" s="508"/>
      <c r="AU57" s="508"/>
      <c r="AV57" s="508"/>
      <c r="AW57" s="508"/>
      <c r="AX57" s="508"/>
      <c r="AY57" s="508"/>
      <c r="AZ57" s="509"/>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row>
    <row r="58" spans="1:88" ht="15" customHeight="1" x14ac:dyDescent="0.2">
      <c r="A58" s="41"/>
      <c r="C58" s="33"/>
      <c r="D58" s="441" t="s">
        <v>111</v>
      </c>
      <c r="E58" s="442"/>
      <c r="F58" s="449" t="s">
        <v>59</v>
      </c>
      <c r="G58" s="450"/>
      <c r="H58" s="450"/>
      <c r="I58" s="450"/>
      <c r="J58" s="450"/>
      <c r="K58" s="450"/>
      <c r="L58" s="450"/>
      <c r="M58" s="450"/>
      <c r="N58" s="451"/>
      <c r="O58" s="2"/>
      <c r="P58" s="2"/>
      <c r="Q58" s="2"/>
      <c r="R58" s="2"/>
      <c r="AN58" s="48"/>
      <c r="AO58" s="48"/>
      <c r="AP58" s="48"/>
      <c r="AQ58" s="47"/>
      <c r="AR58" s="45"/>
      <c r="AS58" s="144"/>
      <c r="AT58" s="508"/>
      <c r="AU58" s="508"/>
      <c r="AV58" s="508"/>
      <c r="AW58" s="508"/>
      <c r="AX58" s="508"/>
      <c r="AY58" s="508"/>
      <c r="AZ58" s="509"/>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row>
    <row r="59" spans="1:88" ht="7.5" customHeight="1" x14ac:dyDescent="0.2">
      <c r="B59" s="66"/>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3"/>
      <c r="AO59" s="43"/>
      <c r="AP59" s="43"/>
      <c r="AQ59" s="43"/>
      <c r="AR59" s="46"/>
      <c r="AS59" s="147"/>
      <c r="AT59" s="510"/>
      <c r="AU59" s="510"/>
      <c r="AV59" s="510"/>
      <c r="AW59" s="510"/>
      <c r="AX59" s="510"/>
      <c r="AY59" s="510"/>
      <c r="AZ59" s="511"/>
    </row>
    <row r="60" spans="1:88" ht="26.25" customHeight="1" x14ac:dyDescent="0.2">
      <c r="B60" s="499" t="s">
        <v>112</v>
      </c>
      <c r="C60" s="500"/>
      <c r="D60" s="500"/>
      <c r="E60" s="500"/>
      <c r="F60" s="500"/>
      <c r="G60" s="500"/>
      <c r="H60" s="500"/>
      <c r="I60" s="500"/>
      <c r="J60" s="500"/>
      <c r="K60" s="500"/>
      <c r="L60" s="500"/>
      <c r="M60" s="500"/>
      <c r="N60" s="500"/>
      <c r="O60" s="500"/>
      <c r="P60" s="500"/>
      <c r="Q60" s="500"/>
      <c r="R60" s="500"/>
      <c r="S60" s="500"/>
      <c r="T60" s="500"/>
      <c r="U60" s="500"/>
      <c r="V60" s="500"/>
      <c r="W60" s="500"/>
      <c r="X60" s="500"/>
      <c r="Y60" s="500"/>
      <c r="Z60" s="500"/>
      <c r="AA60" s="500"/>
      <c r="AB60" s="500"/>
      <c r="AC60" s="500"/>
      <c r="AD60" s="500"/>
      <c r="AE60" s="500"/>
      <c r="AF60" s="500"/>
      <c r="AG60" s="500"/>
      <c r="AH60" s="500"/>
      <c r="AI60" s="500"/>
      <c r="AJ60" s="500"/>
      <c r="AK60" s="500"/>
      <c r="AL60" s="500"/>
      <c r="AM60" s="500"/>
      <c r="AN60" s="500"/>
      <c r="AO60" s="500"/>
      <c r="AP60" s="500"/>
      <c r="AQ60" s="500"/>
      <c r="AR60" s="500"/>
      <c r="AS60" s="500"/>
      <c r="AT60" s="500"/>
      <c r="AU60" s="500"/>
      <c r="AV60" s="500"/>
      <c r="AW60" s="500"/>
      <c r="AX60" s="500"/>
      <c r="AY60" s="500"/>
      <c r="AZ60" s="501"/>
    </row>
    <row r="61" spans="1:88" ht="15" customHeight="1" x14ac:dyDescent="0.2">
      <c r="B61" s="502" t="s">
        <v>113</v>
      </c>
      <c r="C61" s="503"/>
      <c r="D61" s="503"/>
      <c r="E61" s="503"/>
      <c r="F61" s="503"/>
      <c r="G61" s="503"/>
      <c r="H61" s="503"/>
      <c r="I61" s="503"/>
      <c r="J61" s="503"/>
      <c r="K61" s="503"/>
      <c r="L61" s="503"/>
      <c r="M61" s="503"/>
      <c r="N61" s="503"/>
      <c r="O61" s="503"/>
      <c r="P61" s="503"/>
      <c r="Q61" s="503"/>
      <c r="R61" s="503"/>
      <c r="S61" s="503"/>
      <c r="T61" s="503"/>
      <c r="U61" s="503"/>
      <c r="V61" s="503"/>
      <c r="W61" s="503"/>
      <c r="X61" s="503"/>
      <c r="Y61" s="503"/>
      <c r="Z61" s="503"/>
      <c r="AA61" s="503"/>
      <c r="AB61" s="503"/>
      <c r="AC61" s="503"/>
      <c r="AD61" s="503"/>
      <c r="AE61" s="503"/>
      <c r="AF61" s="503"/>
      <c r="AG61" s="503"/>
      <c r="AH61" s="503"/>
      <c r="AI61" s="503"/>
      <c r="AJ61" s="503"/>
      <c r="AK61" s="503"/>
      <c r="AL61" s="503"/>
      <c r="AM61" s="503"/>
      <c r="AN61" s="503"/>
      <c r="AO61" s="503"/>
      <c r="AP61" s="503"/>
      <c r="AQ61" s="503"/>
      <c r="AR61" s="503"/>
      <c r="AS61" s="503"/>
      <c r="AT61" s="503"/>
      <c r="AU61" s="503"/>
      <c r="AV61" s="503"/>
      <c r="AW61" s="503"/>
      <c r="AX61" s="503"/>
      <c r="AY61" s="503"/>
      <c r="AZ61" s="504"/>
    </row>
    <row r="62" spans="1:88" x14ac:dyDescent="0.2">
      <c r="B62" s="505"/>
      <c r="C62" s="505"/>
      <c r="D62" s="505"/>
      <c r="E62" s="505"/>
      <c r="F62" s="505"/>
      <c r="G62" s="505"/>
      <c r="H62" s="505"/>
      <c r="I62" s="505"/>
      <c r="J62" s="505"/>
      <c r="K62" s="505"/>
      <c r="L62" s="505"/>
      <c r="M62" s="505"/>
      <c r="N62" s="505"/>
      <c r="O62" s="505"/>
      <c r="P62" s="505"/>
      <c r="Q62" s="505"/>
      <c r="R62" s="505"/>
      <c r="S62" s="505"/>
      <c r="T62" s="505"/>
      <c r="U62" s="505"/>
      <c r="V62" s="505"/>
      <c r="W62" s="505"/>
      <c r="X62" s="505"/>
      <c r="Y62" s="505"/>
      <c r="Z62" s="505"/>
      <c r="AA62" s="505"/>
      <c r="AB62" s="505"/>
      <c r="AC62" s="505"/>
      <c r="AD62" s="505"/>
      <c r="AE62" s="505"/>
      <c r="AF62" s="505"/>
      <c r="AG62" s="505"/>
      <c r="AH62" s="505"/>
      <c r="AI62" s="505"/>
      <c r="AJ62" s="505"/>
      <c r="AK62" s="505"/>
      <c r="AL62" s="505"/>
      <c r="AM62" s="505"/>
      <c r="AN62" s="505"/>
      <c r="AO62" s="505"/>
      <c r="AP62" s="505"/>
      <c r="AQ62" s="505"/>
      <c r="AR62" s="505"/>
    </row>
    <row r="63" spans="1:88" hidden="1" x14ac:dyDescent="0.2">
      <c r="E63" s="1" t="s">
        <v>74</v>
      </c>
    </row>
    <row r="64" spans="1:88" hidden="1" x14ac:dyDescent="0.2">
      <c r="E64" s="1" t="s">
        <v>114</v>
      </c>
    </row>
  </sheetData>
  <sheetProtection algorithmName="SHA-512" hashValue="v+8RQileoDr+3Y6Pxi4owWL8ImDgi8OPd66S2vA5F84+YbXnTPMCFxZ8BEa1ZFnI1YwulwhtN+OApn3czBSKdQ==" saltValue="8tm1hsveC1t7bN62OuPiwA==" spinCount="100000" sheet="1" objects="1" scenarios="1" selectLockedCells="1"/>
  <mergeCells count="145">
    <mergeCell ref="E43:F43"/>
    <mergeCell ref="G43:I43"/>
    <mergeCell ref="Z56:AL56"/>
    <mergeCell ref="P56:Y56"/>
    <mergeCell ref="P53:U53"/>
    <mergeCell ref="V53:Y53"/>
    <mergeCell ref="Y54:AG54"/>
    <mergeCell ref="D47:N48"/>
    <mergeCell ref="P47:AL48"/>
    <mergeCell ref="P52:R52"/>
    <mergeCell ref="S52:U52"/>
    <mergeCell ref="V52:Y52"/>
    <mergeCell ref="Z52:AC52"/>
    <mergeCell ref="AD52:AG52"/>
    <mergeCell ref="AH52:AL52"/>
    <mergeCell ref="P50:R50"/>
    <mergeCell ref="V50:Y50"/>
    <mergeCell ref="Z50:AC50"/>
    <mergeCell ref="AD50:AG50"/>
    <mergeCell ref="AH50:AL50"/>
    <mergeCell ref="S50:U50"/>
    <mergeCell ref="P51:R51"/>
    <mergeCell ref="S51:U51"/>
    <mergeCell ref="Z53:AC53"/>
    <mergeCell ref="AH53:AL53"/>
    <mergeCell ref="AD53:AG53"/>
    <mergeCell ref="AH54:AL54"/>
    <mergeCell ref="AD51:AG51"/>
    <mergeCell ref="AH51:AL51"/>
    <mergeCell ref="P49:R49"/>
    <mergeCell ref="S49:U49"/>
    <mergeCell ref="V49:Y49"/>
    <mergeCell ref="Z49:AC49"/>
    <mergeCell ref="AD49:AG49"/>
    <mergeCell ref="AH49:AL49"/>
    <mergeCell ref="V51:Y51"/>
    <mergeCell ref="Z51:AC51"/>
    <mergeCell ref="AT2:AY2"/>
    <mergeCell ref="F3:R3"/>
    <mergeCell ref="T3:AB3"/>
    <mergeCell ref="AC3:AL3"/>
    <mergeCell ref="F5:R5"/>
    <mergeCell ref="T5:AB5"/>
    <mergeCell ref="AC5:AL5"/>
    <mergeCell ref="F7:R7"/>
    <mergeCell ref="AT3:AY11"/>
    <mergeCell ref="Z11:AL11"/>
    <mergeCell ref="F11:R11"/>
    <mergeCell ref="F9:R9"/>
    <mergeCell ref="T9:Y9"/>
    <mergeCell ref="Z9:AL9"/>
    <mergeCell ref="AF7:AL7"/>
    <mergeCell ref="T7:AE7"/>
    <mergeCell ref="T11:Y11"/>
    <mergeCell ref="D3:E3"/>
    <mergeCell ref="D5:E5"/>
    <mergeCell ref="D7:E7"/>
    <mergeCell ref="D9:E9"/>
    <mergeCell ref="D11:E11"/>
    <mergeCell ref="K15:R15"/>
    <mergeCell ref="G15:I15"/>
    <mergeCell ref="S15:V15"/>
    <mergeCell ref="X15:AG15"/>
    <mergeCell ref="D13:AL13"/>
    <mergeCell ref="E15:F15"/>
    <mergeCell ref="K38:R38"/>
    <mergeCell ref="X38:AG38"/>
    <mergeCell ref="D19:AL19"/>
    <mergeCell ref="D26:AL26"/>
    <mergeCell ref="K17:R17"/>
    <mergeCell ref="S17:V17"/>
    <mergeCell ref="K31:R31"/>
    <mergeCell ref="K24:R24"/>
    <mergeCell ref="AM13:AM18"/>
    <mergeCell ref="F17:I17"/>
    <mergeCell ref="X17:AG17"/>
    <mergeCell ref="E22:F22"/>
    <mergeCell ref="G22:I22"/>
    <mergeCell ref="K22:R22"/>
    <mergeCell ref="S22:V22"/>
    <mergeCell ref="X22:AG22"/>
    <mergeCell ref="AT13:AY13"/>
    <mergeCell ref="B60:AZ60"/>
    <mergeCell ref="B61:AZ61"/>
    <mergeCell ref="B62:AR62"/>
    <mergeCell ref="X24:AG24"/>
    <mergeCell ref="K43:R43"/>
    <mergeCell ref="S43:V43"/>
    <mergeCell ref="X43:AG43"/>
    <mergeCell ref="K45:R45"/>
    <mergeCell ref="X45:AG45"/>
    <mergeCell ref="D34:AL34"/>
    <mergeCell ref="D41:AL41"/>
    <mergeCell ref="D33:AL33"/>
    <mergeCell ref="D40:AL40"/>
    <mergeCell ref="E36:F36"/>
    <mergeCell ref="G36:I36"/>
    <mergeCell ref="K36:R36"/>
    <mergeCell ref="S36:V36"/>
    <mergeCell ref="X36:AG36"/>
    <mergeCell ref="S45:V45"/>
    <mergeCell ref="AT50:AZ59"/>
    <mergeCell ref="D58:E58"/>
    <mergeCell ref="D54:E54"/>
    <mergeCell ref="D55:E55"/>
    <mergeCell ref="AT43:AY43"/>
    <mergeCell ref="AT45:AY47"/>
    <mergeCell ref="AT48:AY49"/>
    <mergeCell ref="AT20:AY41"/>
    <mergeCell ref="AT15:AY19"/>
    <mergeCell ref="AM41:AM46"/>
    <mergeCell ref="F45:I45"/>
    <mergeCell ref="D20:AL20"/>
    <mergeCell ref="E29:F29"/>
    <mergeCell ref="G29:I29"/>
    <mergeCell ref="AM20:AM25"/>
    <mergeCell ref="F24:I24"/>
    <mergeCell ref="S24:V24"/>
    <mergeCell ref="AM27:AM32"/>
    <mergeCell ref="F31:I31"/>
    <mergeCell ref="S31:V31"/>
    <mergeCell ref="K29:R29"/>
    <mergeCell ref="S29:V29"/>
    <mergeCell ref="X29:AG29"/>
    <mergeCell ref="D27:AL27"/>
    <mergeCell ref="X31:AG31"/>
    <mergeCell ref="AM34:AM39"/>
    <mergeCell ref="F38:I38"/>
    <mergeCell ref="S38:V38"/>
    <mergeCell ref="D52:K52"/>
    <mergeCell ref="L51:N51"/>
    <mergeCell ref="L52:N52"/>
    <mergeCell ref="D49:E49"/>
    <mergeCell ref="F49:N49"/>
    <mergeCell ref="L50:N50"/>
    <mergeCell ref="F58:N58"/>
    <mergeCell ref="D50:K50"/>
    <mergeCell ref="D51:K51"/>
    <mergeCell ref="F54:H54"/>
    <mergeCell ref="F55:H55"/>
    <mergeCell ref="F56:H56"/>
    <mergeCell ref="J54:N54"/>
    <mergeCell ref="J55:N55"/>
    <mergeCell ref="J56:N56"/>
    <mergeCell ref="D56:E56"/>
  </mergeCells>
  <conditionalFormatting sqref="X17:AK17 X24:AK24 X31:AK31 X38:AK38 X45:AK45">
    <cfRule type="expression" dxfId="145" priority="16">
      <formula>$AF$7&lt;&gt;"Yes"</formula>
    </cfRule>
  </conditionalFormatting>
  <conditionalFormatting sqref="F54:F56">
    <cfRule type="expression" dxfId="144" priority="47">
      <formula>$C$56&lt;&gt;1</formula>
    </cfRule>
  </conditionalFormatting>
  <conditionalFormatting sqref="F55 J55:J57">
    <cfRule type="expression" dxfId="143" priority="182">
      <formula>$C$54=1</formula>
    </cfRule>
  </conditionalFormatting>
  <conditionalFormatting sqref="F56">
    <cfRule type="expression" dxfId="142" priority="48">
      <formula>$C$54=1</formula>
    </cfRule>
  </conditionalFormatting>
  <conditionalFormatting sqref="F56 J56:J57">
    <cfRule type="expression" dxfId="141" priority="50">
      <formula>$C$55=1</formula>
    </cfRule>
  </conditionalFormatting>
  <conditionalFormatting sqref="J54">
    <cfRule type="expression" dxfId="140" priority="44">
      <formula>AND($AO$49="TRUE",J54=0)</formula>
    </cfRule>
  </conditionalFormatting>
  <conditionalFormatting sqref="J56:J57">
    <cfRule type="expression" dxfId="139" priority="45">
      <formula>AND($AO$49="TRUE",F56&lt;&gt;0,J56=0)</formula>
    </cfRule>
  </conditionalFormatting>
  <conditionalFormatting sqref="T11:AL11">
    <cfRule type="expression" dxfId="138" priority="17">
      <formula>$F$11=$AN$11</formula>
    </cfRule>
  </conditionalFormatting>
  <conditionalFormatting sqref="G15:I15 G22:I22 G29:I29 G36:I36 G43:I43">
    <cfRule type="expression" dxfId="137" priority="42">
      <formula>AND($AO15="TRUE",$G15=0)</formula>
    </cfRule>
  </conditionalFormatting>
  <conditionalFormatting sqref="S15:V15 S22:V22 S29:V29 S36:V36 S43:V43">
    <cfRule type="expression" dxfId="136" priority="36">
      <formula>AND($AO15="TRUE",$S15=0)</formula>
    </cfRule>
  </conditionalFormatting>
  <conditionalFormatting sqref="D41:AL46">
    <cfRule type="expression" dxfId="135" priority="18">
      <formula>$AO$7&lt;&gt;5</formula>
    </cfRule>
  </conditionalFormatting>
  <conditionalFormatting sqref="S17:V17 S24:V24 S31:V31 S38:V38 S45:V45">
    <cfRule type="expression" dxfId="134" priority="35">
      <formula>AND(AN15&gt;0,S17&lt;AP13)</formula>
    </cfRule>
  </conditionalFormatting>
  <conditionalFormatting sqref="AM13:AM18 AM20:AM25 AM27:AM32 AM34:AM39 AM41:AM46">
    <cfRule type="expression" dxfId="133" priority="34">
      <formula>$AM13="Warning"</formula>
    </cfRule>
  </conditionalFormatting>
  <conditionalFormatting sqref="G15:I15 S15:V15 S17:V17 G22:I22 S22:V22 S24:V24 G29:I29 S29:V29 S31:V31 G36:I36 S36:V36 S38:V38 G43:I43 S43:V43 S45:V45">
    <cfRule type="cellIs" dxfId="132" priority="174" operator="equal">
      <formula>0</formula>
    </cfRule>
  </conditionalFormatting>
  <conditionalFormatting sqref="F3:R3">
    <cfRule type="expression" dxfId="131" priority="31">
      <formula>AND($AO$49="TRUE",F3="Please enter")</formula>
    </cfRule>
  </conditionalFormatting>
  <conditionalFormatting sqref="AC3:AL3">
    <cfRule type="expression" dxfId="130" priority="28">
      <formula>AND($AO$49="TRUE",AC3="Please enter")</formula>
    </cfRule>
  </conditionalFormatting>
  <conditionalFormatting sqref="F5:R5">
    <cfRule type="expression" dxfId="129" priority="27">
      <formula>AND($AO$49="TRUE",F5="")</formula>
    </cfRule>
  </conditionalFormatting>
  <conditionalFormatting sqref="F7:R7">
    <cfRule type="expression" dxfId="128" priority="25">
      <formula>AND($AO$49="TRUE",F7="Please select claim period")</formula>
    </cfRule>
  </conditionalFormatting>
  <conditionalFormatting sqref="AF7:AL7">
    <cfRule type="expression" dxfId="127" priority="24">
      <formula>AND($AO$49="TRUE",AF7="Please select")</formula>
    </cfRule>
  </conditionalFormatting>
  <conditionalFormatting sqref="F9:R9">
    <cfRule type="expression" dxfId="126" priority="23">
      <formula>AND($AO$49="TRUE",F9="Please select faculty")</formula>
    </cfRule>
  </conditionalFormatting>
  <conditionalFormatting sqref="Z9:AL9">
    <cfRule type="expression" dxfId="125" priority="22">
      <formula>AND($AO$49="TRUE",Z9="Select faculty first")</formula>
    </cfRule>
  </conditionalFormatting>
  <conditionalFormatting sqref="F11:R11">
    <cfRule type="expression" dxfId="124" priority="21">
      <formula>AND($AO$49="TRUE",F11="Please select type of work")</formula>
    </cfRule>
  </conditionalFormatting>
  <conditionalFormatting sqref="AH15 AH22 AH29 AH36 AH43">
    <cfRule type="expression" dxfId="123" priority="20">
      <formula>AND(OR(G15&lt;&gt;0,S15&lt;&gt;0),AN15=0,AO15="TRUE")</formula>
    </cfRule>
  </conditionalFormatting>
  <conditionalFormatting sqref="AJ15 AJ22 AJ29 AJ36 AJ43">
    <cfRule type="expression" dxfId="122" priority="19">
      <formula>AND(OR(G15&lt;&gt;0,S15&lt;&gt;0),AN15=0,AO15="TRUE")</formula>
    </cfRule>
  </conditionalFormatting>
  <conditionalFormatting sqref="AT3:AY11">
    <cfRule type="cellIs" dxfId="121" priority="15" operator="equal">
      <formula>"[Warning messages will appear here]"</formula>
    </cfRule>
  </conditionalFormatting>
  <conditionalFormatting sqref="J55">
    <cfRule type="expression" dxfId="120" priority="172">
      <formula>AND($AO$49="TRUE",F55&lt;&gt;0,J55=0)</formula>
    </cfRule>
  </conditionalFormatting>
  <conditionalFormatting sqref="P53:U53">
    <cfRule type="cellIs" dxfId="119" priority="10" operator="equal">
      <formula>0</formula>
    </cfRule>
  </conditionalFormatting>
  <conditionalFormatting sqref="P50:R52">
    <cfRule type="expression" dxfId="118" priority="8">
      <formula>OR(P50="----",P50=0)</formula>
    </cfRule>
  </conditionalFormatting>
  <conditionalFormatting sqref="V50:AL53">
    <cfRule type="cellIs" dxfId="117" priority="7" operator="equal">
      <formula>0</formula>
    </cfRule>
  </conditionalFormatting>
  <conditionalFormatting sqref="AC5:AL5">
    <cfRule type="expression" dxfId="116" priority="5">
      <formula>AND($AO$49="TRUE",AC5=0)</formula>
    </cfRule>
  </conditionalFormatting>
  <conditionalFormatting sqref="D51:K51">
    <cfRule type="expression" dxfId="115" priority="4">
      <formula>L$50="No"</formula>
    </cfRule>
  </conditionalFormatting>
  <conditionalFormatting sqref="L51">
    <cfRule type="expression" dxfId="114" priority="3">
      <formula>L$50="No"</formula>
    </cfRule>
  </conditionalFormatting>
  <conditionalFormatting sqref="L52:N52">
    <cfRule type="expression" dxfId="113" priority="2">
      <formula>L$50="No"</formula>
    </cfRule>
  </conditionalFormatting>
  <conditionalFormatting sqref="D52">
    <cfRule type="expression" dxfId="112" priority="1">
      <formula>L$50="No"</formula>
    </cfRule>
  </conditionalFormatting>
  <dataValidations xWindow="414" yWindow="342" count="21">
    <dataValidation type="list" allowBlank="1" showInputMessage="1" showErrorMessage="1" sqref="L50" xr:uid="{00000000-0002-0000-0300-000000000000}">
      <formula1>"No,Yes"</formula1>
    </dataValidation>
    <dataValidation type="decimal" allowBlank="1" showInputMessage="1" showErrorMessage="1" sqref="F54" xr:uid="{00000000-0002-0000-0300-000001000000}">
      <formula1>0.01</formula1>
      <formula2>1</formula2>
    </dataValidation>
    <dataValidation type="whole" allowBlank="1" showInputMessage="1" showErrorMessage="1" error="Value must be entered as a whole number. Work must not exceed 13 hours per day. Workers are entitled to 11 hours continuous rest in any 24 hour period." sqref="X16 S44 AF16 AB16 X30 AF44 AF30 X37 X44 AF37 AB37 S37 AB30 X23 AB44 AF23 AB23 S23 S30 S16" xr:uid="{00000000-0002-0000-0300-000002000000}">
      <formula1>0</formula1>
      <formula2>13</formula2>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F7:R7" xr:uid="{00000000-0002-0000-0300-000003000000}">
      <formula1>ClaimPeriodsList</formula1>
    </dataValidation>
    <dataValidation type="date" allowBlank="1" showInputMessage="1" showErrorMessage="1" promptTitle="Format: DD/MM/YYYY" prompt="Please enter your date of birth so that we can ensure you are paid at least the minimum wage applicable to your age." sqref="F5:R5" xr:uid="{00000000-0002-0000-0300-000004000000}">
      <formula1>1</formula1>
      <formula2>73050</formula2>
    </dataValidation>
    <dataValidation type="list" allowBlank="1" showInputMessage="1" showErrorMessage="1" sqref="AH10 AH12" xr:uid="{00000000-0002-0000-0300-000005000000}">
      <formula1>"'--- select ---,Yes,No"</formula1>
    </dataValidation>
    <dataValidation type="whole" allowBlank="1" showInputMessage="1" showErrorMessage="1" sqref="Z30 Z16 Z23 AJ29 AJ15 AJ17 AJ24 AD16 U16 Z37 AD30 AJ36 AJ31 AD37 U37 AH15:AH16 AH36:AH37 AJ22 AH43:AH44 AD23 U23 AH22:AH23 U30 AH29:AH30 Z44 AJ43 AJ38 AD44 U44 AJ45" xr:uid="{00000000-0002-0000-0300-000006000000}">
      <formula1>0</formula1>
      <formula2>59</formula2>
    </dataValidation>
    <dataValidation type="list" allowBlank="1" showInputMessage="1" showErrorMessage="1" sqref="F11:R11" xr:uid="{00000000-0002-0000-0300-000007000000}">
      <formula1>SessionalTypes</formula1>
    </dataValidation>
    <dataValidation type="list" allowBlank="1" showInputMessage="1" showErrorMessage="1" sqref="Z9:AI9" xr:uid="{00000000-0002-0000-0300-000008000000}">
      <formula1>INDIRECT(SUBSTITUTE(F9," ",""))</formula1>
    </dataValidation>
    <dataValidation type="whole" errorStyle="warning" allowBlank="1" showInputMessage="1" showErrorMessage="1" errorTitle="Pay reference number" error="Pay reference numbers are seven digits long." prompt="Please enter your seven digit pay reference number" sqref="AC5:AL5" xr:uid="{00000000-0002-0000-0300-000009000000}">
      <formula1>0</formula1>
      <formula2>9999999</formula2>
    </dataValidation>
    <dataValidation type="list" allowBlank="1" showInputMessage="1" showErrorMessage="1" sqref="AJ9:AK9" xr:uid="{00000000-0002-0000-0300-00000A000000}">
      <formula1>INDIRECT(SUBSTITUTE(Q9," ",""))</formula1>
    </dataValidation>
    <dataValidation type="list" allowBlank="1" showInputMessage="1" showErrorMessage="1" sqref="AL9" xr:uid="{00000000-0002-0000-0300-00000B000000}">
      <formula1>INDIRECT(SUBSTITUTE(T9," ",""))</formula1>
    </dataValidation>
    <dataValidation type="list" allowBlank="1" showInputMessage="1" showErrorMessage="1" prompt="If you work on a Tier 2, Tier 4 or Tier 5 visa you must select &quot;Yes&quot; and declare any other work you have done (paid or unpaid) during the week(s) of your claim(s). Please complete the &quot;Declaration of other work&quot; boxes for each week of your claim." sqref="AF7:AL7" xr:uid="{00000000-0002-0000-0300-00000C000000}">
      <formula1>"Please select,Yes,No"</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X17:AG17 X24:AG24 X31:AG31 X38:AG38 X45:AG45" xr:uid="{00000000-0002-0000-0300-00000D000000}">
      <formula1>"Declaration of other work"</formula1>
    </dataValidation>
    <dataValidation type="whole" allowBlank="1" showInputMessage="1" showErrorMessage="1" sqref="J54:J57" xr:uid="{00000000-0002-0000-0300-00000E000000}">
      <formula1>500000000</formula1>
      <formula2>599999999</formula2>
    </dataValidation>
    <dataValidation type="whole" allowBlank="1" showInputMessage="1" showErrorMessage="1" error="Value must be entered as a whole number. Work must not exceed 13 hours per day. Workers are entitled to 11 hours continuous rest in any 24 hour period." sqref="AH45" xr:uid="{00000000-0002-0000-0300-00000F000000}">
      <formula1>0</formula1>
      <formula2>24</formula2>
    </dataValidation>
    <dataValidation type="list" allowBlank="1" showInputMessage="1" showErrorMessage="1" sqref="Z11:AL11" xr:uid="{00000000-0002-0000-0300-000010000000}">
      <formula1>$E$63:$E$64</formula1>
    </dataValidation>
    <dataValidation allowBlank="1" showInputMessage="1" showErrorMessage="1" prompt="Please enter the total hours worked in respect of all sessions/items claimed in this week. This information is required to prove compliance with National Minimum Wage and migrant worker legislation, and to facilitate statutory gender pay gap reporting." sqref="X15:AG15 X22:AG22 X29:AG29 X36:AG36 X43:AG43" xr:uid="{00000000-0002-0000-0300-000011000000}"/>
    <dataValidation allowBlank="1" showInputMessage="1" showErrorMessage="1" prompt="Fixed fee work includes holiday pay unless specifically stated otherwise." sqref="T11:Y11" xr:uid="{00000000-0002-0000-0300-000012000000}"/>
    <dataValidation allowBlank="1" showInputMessage="1" showErrorMessage="1" prompt="Select 'Yes' if your timesheet is accompanied by an expenses claim. Fill out the 'UniWorkforce Expenses Claim' tab of this spredsheet to populate the values shown below." sqref="D50" xr:uid="{00000000-0002-0000-0300-000013000000}"/>
    <dataValidation type="whole" allowBlank="1" showInputMessage="1" showErrorMessage="1" error="A value less than 40 must be entered. Please inform HR if you have worked for longer than this. " sqref="AH17 AH24 AH31 AH38" xr:uid="{00000000-0002-0000-0300-000014000000}">
      <formula1>0</formula1>
      <formula2>40</formula2>
    </dataValidation>
  </dataValidations>
  <pageMargins left="0.25" right="0.25" top="0.75" bottom="0.75" header="0.3" footer="0.3"/>
  <pageSetup paperSize="9" scale="82" orientation="landscape" r:id="rId1"/>
  <extLst>
    <ext xmlns:x14="http://schemas.microsoft.com/office/spreadsheetml/2009/9/main" uri="{CCE6A557-97BC-4b89-ADB6-D9C93CAAB3DF}">
      <x14:dataValidations xmlns:xm="http://schemas.microsoft.com/office/excel/2006/main" xWindow="414" yWindow="342" count="1">
        <x14:dataValidation type="list" allowBlank="1" showInputMessage="1" showErrorMessage="1" xr:uid="{00000000-0002-0000-0300-000015000000}">
          <x14:formula1>
            <xm:f>Departments!$A$5:$A$11</xm:f>
          </x14:formula1>
          <xm:sqref>F9:R9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DM477"/>
  <sheetViews>
    <sheetView showGridLines="0" showRowColHeaders="0" tabSelected="1" topLeftCell="A2" zoomScale="170" zoomScaleNormal="170" workbookViewId="0">
      <selection activeCell="AP101" sqref="AP101:AU101"/>
    </sheetView>
  </sheetViews>
  <sheetFormatPr baseColWidth="10" defaultColWidth="0" defaultRowHeight="15" zeroHeight="1" x14ac:dyDescent="0.2"/>
  <cols>
    <col min="1" max="2" width="1.5" style="1" customWidth="1"/>
    <col min="3" max="3" width="1.5" style="1" hidden="1" customWidth="1"/>
    <col min="4" max="4" width="21" style="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7" width="2.5" style="1" customWidth="1"/>
    <col min="38" max="39" width="9.33203125" style="1" hidden="1" customWidth="1"/>
    <col min="40" max="40" width="0.6640625" style="1" customWidth="1"/>
    <col min="41" max="42" width="1.5" style="1" customWidth="1"/>
    <col min="43" max="44" width="9.33203125" style="1" customWidth="1"/>
    <col min="45" max="45" width="9.5" style="1" bestFit="1" customWidth="1"/>
    <col min="46" max="46" width="9.5" style="1" customWidth="1"/>
    <col min="47" max="48" width="2" style="1" customWidth="1"/>
    <col min="49" max="49" width="9.33203125" style="1" customWidth="1"/>
    <col min="50" max="53" width="10.6640625" style="1" hidden="1" customWidth="1"/>
    <col min="54" max="55" width="10" style="1" hidden="1" customWidth="1"/>
    <col min="56" max="58" width="10.6640625" style="1" hidden="1" customWidth="1"/>
    <col min="59" max="61" width="10" style="1" hidden="1" customWidth="1"/>
    <col min="62" max="64" width="10.6640625" style="1" hidden="1" customWidth="1"/>
    <col min="65" max="67" width="10" style="1" hidden="1" customWidth="1"/>
    <col min="68" max="70" width="10.6640625" style="1" hidden="1" customWidth="1"/>
    <col min="71" max="73" width="10" style="1" hidden="1" customWidth="1"/>
    <col min="74" max="76" width="10.6640625" style="1" hidden="1" customWidth="1"/>
    <col min="77" max="79" width="10" style="1" hidden="1" customWidth="1"/>
    <col min="80" max="16384" width="9.33203125" style="1" hidden="1"/>
  </cols>
  <sheetData>
    <row r="1" spans="2:48" ht="7.5" customHeight="1" x14ac:dyDescent="0.2"/>
    <row r="2" spans="2:48" ht="18.75" customHeight="1" x14ac:dyDescent="0.2">
      <c r="B2" s="36"/>
      <c r="C2" s="37"/>
      <c r="D2" s="51" t="s">
        <v>56</v>
      </c>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44"/>
      <c r="AO2" s="36"/>
      <c r="AP2" s="498" t="s">
        <v>57</v>
      </c>
      <c r="AQ2" s="498"/>
      <c r="AR2" s="498"/>
      <c r="AS2" s="498"/>
      <c r="AT2" s="498"/>
      <c r="AU2" s="498"/>
      <c r="AV2" s="39"/>
    </row>
    <row r="3" spans="2:48" ht="15" customHeight="1" x14ac:dyDescent="0.2">
      <c r="B3" s="40"/>
      <c r="D3" s="70" t="s">
        <v>58</v>
      </c>
      <c r="E3" s="717" t="s">
        <v>819</v>
      </c>
      <c r="F3" s="717"/>
      <c r="G3" s="717"/>
      <c r="H3" s="717"/>
      <c r="I3" s="717"/>
      <c r="J3" s="717"/>
      <c r="K3" s="717"/>
      <c r="L3" s="717"/>
      <c r="M3" s="717"/>
      <c r="N3" s="717"/>
      <c r="O3" s="717"/>
      <c r="P3" s="717"/>
      <c r="Q3" s="2"/>
      <c r="R3" s="515" t="s">
        <v>60</v>
      </c>
      <c r="S3" s="515"/>
      <c r="T3" s="515"/>
      <c r="U3" s="515"/>
      <c r="V3" s="515"/>
      <c r="W3" s="515"/>
      <c r="X3" s="515"/>
      <c r="Y3" s="515"/>
      <c r="Z3" s="717" t="s">
        <v>820</v>
      </c>
      <c r="AA3" s="717"/>
      <c r="AB3" s="717"/>
      <c r="AC3" s="717"/>
      <c r="AD3" s="717"/>
      <c r="AE3" s="717"/>
      <c r="AF3" s="717"/>
      <c r="AG3" s="717"/>
      <c r="AH3" s="717"/>
      <c r="AI3" s="717"/>
      <c r="AJ3" s="717"/>
      <c r="AK3" s="4"/>
      <c r="AN3" s="45"/>
      <c r="AO3" s="40"/>
      <c r="AP3" s="525" t="str">
        <f ca="1">IF(OR(AND(AL31&gt;20,AE7="Yes"),AND(AL47&gt;20,AE7="Yes"),AND(AL63&gt;20,AE7="Yes"),AND(AL79&gt;20,AE7="Yes"),AND(AL95&gt;20,AE7="Yes")),"Worker is on a Student, Skilled Worker or Tier 5 visa and appears to have worked more than 20 hours in one or more weeks of this claim. Check that this was within their visa limitations before authorising claim.",IF(OR(AM31="FALSE",AM47="FALSE",AM63="FALSE",AM79="FALSE",AM95="FALSE"),"Incomplete 'Declaration of other work'. Workers on Student, Skilled Worker or Tier 5 visas are required to declare other work they have done in weeks where they make a claim. This includes making a positive nil declaration (i.e. 0h 0m) where appropriate.",IF(OR(AL31&gt;48,AL47&gt;48,AL63&gt;48,AL79&gt;48,AL95&gt;48),"Worker has exceeded 48 hour Working Time Directive limit in one or more weeks of this claim. Has the worker opted-out of the Working Time Directive? Check before authorising claim.",IF(OR(AL31&gt;36,AL47&gt;36,AL63&gt;36,AL79&gt;36,AL95&gt;36),"Worker has exceeded full time hours in one or more weeks of this claim. Is this correct? Check before authorising claim.",IF(AND($AM$99="TRUE",OR(E3="Please enter",Z3="Please enter",E5="",Z5=0,E7="Please select",AE7="Please select",E9="Please select",W9="Select faculty first",E11="Please select",V11="Select type of work first")),"Some mandatory fields in Part A have not been completed. Please complete all fields highlighted in yellow.",IF(OR($C$106&lt;&gt;1,AND($AM$99="TRUE",I105=0),AND($AM$99="TRUE",E106&lt;&gt;0,I106=0),AND($AM$99="TRUE",E107&lt;&gt;0,I107=0)),"Hiring manager: Part B has not yet been completed or does not add up to 100%. Please complete or amend fields highlighted in pink.",IF(OR(AG18="Vacation*",AG34="Vacation*",AG50="Vacation*",AG66="Vacation*",AG82="Vacation*"),"* 'Vacation' refers to the most common vacation periods. Please check your visa restrictions before undertaking additional work",
IF(OR(ISERROR(MATCH(V11,INDIRECT(SUBSTITUTE(SUBSTITUTE(E11," ",""),"/","")),0)),
ISERROR(MATCH(V13,INDIRECT(SUBSTITUTE(SUBSTITUTE(E13," ",""),"/","")),0)),
ISERROR(MATCH(V15,INDIRECT(SUBSTITUTE(SUBSTITUTE(E15," ",""),"/","")),0))),
"Pay Rate Not Applicable for Type of Work","[Warning messages will appear here]"))))))))</f>
        <v>[Warning messages will appear here]</v>
      </c>
      <c r="AQ3" s="525"/>
      <c r="AR3" s="525"/>
      <c r="AS3" s="525"/>
      <c r="AT3" s="525"/>
      <c r="AU3" s="525"/>
      <c r="AV3" s="41"/>
    </row>
    <row r="4" spans="2:48" ht="4.5" customHeight="1" x14ac:dyDescent="0.2">
      <c r="B4" s="40"/>
      <c r="D4" s="3"/>
      <c r="E4" s="4"/>
      <c r="F4" s="4"/>
      <c r="G4" s="4"/>
      <c r="H4" s="4"/>
      <c r="I4" s="4"/>
      <c r="J4" s="4"/>
      <c r="K4" s="4"/>
      <c r="L4" s="4"/>
      <c r="M4" s="4"/>
      <c r="N4" s="4"/>
      <c r="O4" s="4"/>
      <c r="P4" s="4"/>
      <c r="Q4" s="2"/>
      <c r="R4" s="3"/>
      <c r="S4" s="3"/>
      <c r="T4" s="3"/>
      <c r="U4" s="3"/>
      <c r="V4" s="3"/>
      <c r="W4" s="3"/>
      <c r="X4" s="3"/>
      <c r="Y4" s="3"/>
      <c r="Z4" s="4"/>
      <c r="AA4" s="4"/>
      <c r="AB4" s="4"/>
      <c r="AC4" s="4"/>
      <c r="AD4" s="4"/>
      <c r="AE4" s="4"/>
      <c r="AF4" s="4"/>
      <c r="AG4" s="4"/>
      <c r="AH4" s="4"/>
      <c r="AI4" s="4"/>
      <c r="AJ4" s="4"/>
      <c r="AK4" s="4"/>
      <c r="AL4" s="5"/>
      <c r="AM4" s="5"/>
      <c r="AN4" s="45"/>
      <c r="AO4" s="40"/>
      <c r="AP4" s="525"/>
      <c r="AQ4" s="525"/>
      <c r="AR4" s="525"/>
      <c r="AS4" s="525"/>
      <c r="AT4" s="525"/>
      <c r="AU4" s="525"/>
      <c r="AV4" s="41"/>
    </row>
    <row r="5" spans="2:48" x14ac:dyDescent="0.2">
      <c r="B5" s="40"/>
      <c r="D5" s="70" t="s">
        <v>61</v>
      </c>
      <c r="E5" s="520">
        <v>35817</v>
      </c>
      <c r="F5" s="520"/>
      <c r="G5" s="520"/>
      <c r="H5" s="520"/>
      <c r="I5" s="520"/>
      <c r="J5" s="520"/>
      <c r="K5" s="520"/>
      <c r="L5" s="520"/>
      <c r="M5" s="520"/>
      <c r="N5" s="520"/>
      <c r="O5" s="520"/>
      <c r="P5" s="520"/>
      <c r="Q5" s="5"/>
      <c r="R5" s="515" t="s">
        <v>62</v>
      </c>
      <c r="S5" s="515"/>
      <c r="T5" s="515"/>
      <c r="U5" s="515"/>
      <c r="V5" s="515"/>
      <c r="W5" s="515"/>
      <c r="X5" s="515"/>
      <c r="Y5" s="515"/>
      <c r="Z5" s="521">
        <v>2915413</v>
      </c>
      <c r="AA5" s="521"/>
      <c r="AB5" s="521"/>
      <c r="AC5" s="521"/>
      <c r="AD5" s="521"/>
      <c r="AE5" s="521"/>
      <c r="AF5" s="521"/>
      <c r="AG5" s="521"/>
      <c r="AH5" s="521"/>
      <c r="AI5" s="521"/>
      <c r="AJ5" s="521"/>
      <c r="AK5" s="7"/>
      <c r="AL5" s="5"/>
      <c r="AM5" s="5"/>
      <c r="AN5" s="45"/>
      <c r="AO5" s="40"/>
      <c r="AP5" s="525"/>
      <c r="AQ5" s="525"/>
      <c r="AR5" s="525"/>
      <c r="AS5" s="525"/>
      <c r="AT5" s="525"/>
      <c r="AU5" s="525"/>
      <c r="AV5" s="41"/>
    </row>
    <row r="6" spans="2:48" ht="4.5" customHeight="1" x14ac:dyDescent="0.2">
      <c r="B6" s="40"/>
      <c r="D6" s="3"/>
      <c r="E6" s="6"/>
      <c r="F6" s="6"/>
      <c r="G6" s="6"/>
      <c r="H6" s="6"/>
      <c r="I6" s="6"/>
      <c r="J6" s="6"/>
      <c r="K6" s="6"/>
      <c r="L6" s="6"/>
      <c r="M6" s="6"/>
      <c r="N6" s="6"/>
      <c r="O6" s="6"/>
      <c r="P6" s="6"/>
      <c r="Q6" s="5"/>
      <c r="R6" s="3"/>
      <c r="S6" s="3"/>
      <c r="T6" s="3"/>
      <c r="U6" s="3"/>
      <c r="V6" s="3"/>
      <c r="W6" s="3"/>
      <c r="X6" s="3"/>
      <c r="Y6" s="3"/>
      <c r="Z6" s="7"/>
      <c r="AA6" s="7"/>
      <c r="AB6" s="7"/>
      <c r="AC6" s="7"/>
      <c r="AD6" s="7"/>
      <c r="AE6" s="7"/>
      <c r="AF6" s="7"/>
      <c r="AG6" s="7"/>
      <c r="AH6" s="7"/>
      <c r="AI6" s="7"/>
      <c r="AJ6" s="7"/>
      <c r="AK6" s="7"/>
      <c r="AL6" s="5"/>
      <c r="AM6" s="5"/>
      <c r="AN6" s="45"/>
      <c r="AO6" s="40"/>
      <c r="AP6" s="525"/>
      <c r="AQ6" s="525"/>
      <c r="AR6" s="525"/>
      <c r="AS6" s="525"/>
      <c r="AT6" s="525"/>
      <c r="AU6" s="525"/>
      <c r="AV6" s="41"/>
    </row>
    <row r="7" spans="2:48" x14ac:dyDescent="0.2">
      <c r="B7" s="40"/>
      <c r="C7" s="8"/>
      <c r="D7" s="70" t="s">
        <v>63</v>
      </c>
      <c r="E7" s="522" t="s">
        <v>317</v>
      </c>
      <c r="F7" s="523"/>
      <c r="G7" s="523"/>
      <c r="H7" s="523"/>
      <c r="I7" s="523"/>
      <c r="J7" s="523"/>
      <c r="K7" s="523"/>
      <c r="L7" s="523"/>
      <c r="M7" s="523"/>
      <c r="N7" s="523"/>
      <c r="O7" s="523"/>
      <c r="P7" s="524"/>
      <c r="Q7" s="5"/>
      <c r="R7" s="718" t="s">
        <v>115</v>
      </c>
      <c r="S7" s="718"/>
      <c r="T7" s="718"/>
      <c r="U7" s="718"/>
      <c r="V7" s="718"/>
      <c r="W7" s="718"/>
      <c r="X7" s="718"/>
      <c r="Y7" s="718"/>
      <c r="Z7" s="718"/>
      <c r="AA7" s="718"/>
      <c r="AB7" s="718"/>
      <c r="AC7" s="718"/>
      <c r="AD7" s="718"/>
      <c r="AE7" s="746" t="s">
        <v>99</v>
      </c>
      <c r="AF7" s="746"/>
      <c r="AG7" s="746"/>
      <c r="AH7" s="746"/>
      <c r="AI7" s="746"/>
      <c r="AJ7" s="746"/>
      <c r="AK7" s="15"/>
      <c r="AL7" s="5"/>
      <c r="AM7" s="5"/>
      <c r="AN7" s="45"/>
      <c r="AO7" s="40"/>
      <c r="AP7" s="525"/>
      <c r="AQ7" s="525"/>
      <c r="AR7" s="525"/>
      <c r="AS7" s="525"/>
      <c r="AT7" s="525"/>
      <c r="AU7" s="525"/>
      <c r="AV7" s="41"/>
    </row>
    <row r="8" spans="2:48" ht="4.5" customHeight="1" x14ac:dyDescent="0.2">
      <c r="B8" s="40"/>
      <c r="D8" s="3"/>
      <c r="E8" s="4"/>
      <c r="F8" s="4"/>
      <c r="G8" s="4"/>
      <c r="H8" s="4"/>
      <c r="I8" s="4"/>
      <c r="J8" s="4"/>
      <c r="K8" s="4"/>
      <c r="L8" s="4"/>
      <c r="M8" s="4"/>
      <c r="N8" s="4"/>
      <c r="O8" s="4"/>
      <c r="P8" s="4"/>
      <c r="Q8" s="3"/>
      <c r="R8" s="3"/>
      <c r="S8" s="3"/>
      <c r="T8" s="3"/>
      <c r="U8" s="3"/>
      <c r="V8" s="4"/>
      <c r="W8" s="4"/>
      <c r="X8" s="4"/>
      <c r="Y8" s="4"/>
      <c r="Z8" s="4"/>
      <c r="AA8" s="4"/>
      <c r="AB8" s="4"/>
      <c r="AC8" s="4"/>
      <c r="AD8" s="4"/>
      <c r="AE8" s="8"/>
      <c r="AF8" s="34"/>
      <c r="AG8" s="34"/>
      <c r="AH8" s="34"/>
      <c r="AI8" s="35"/>
      <c r="AJ8" s="14"/>
      <c r="AK8" s="14"/>
      <c r="AM8" s="5"/>
      <c r="AN8" s="45"/>
      <c r="AO8" s="40"/>
      <c r="AP8" s="525"/>
      <c r="AQ8" s="525"/>
      <c r="AR8" s="525"/>
      <c r="AS8" s="525"/>
      <c r="AT8" s="525"/>
      <c r="AU8" s="525"/>
      <c r="AV8" s="41"/>
    </row>
    <row r="9" spans="2:48" ht="15" customHeight="1" x14ac:dyDescent="0.2">
      <c r="B9" s="40"/>
      <c r="D9" s="70" t="s">
        <v>67</v>
      </c>
      <c r="E9" s="519" t="s">
        <v>467</v>
      </c>
      <c r="F9" s="519"/>
      <c r="G9" s="519"/>
      <c r="H9" s="519"/>
      <c r="I9" s="519"/>
      <c r="J9" s="519"/>
      <c r="K9" s="519"/>
      <c r="L9" s="519"/>
      <c r="M9" s="519"/>
      <c r="N9" s="519"/>
      <c r="O9" s="519"/>
      <c r="P9" s="519"/>
      <c r="Q9" s="3" t="s">
        <v>17</v>
      </c>
      <c r="R9" s="441" t="s">
        <v>69</v>
      </c>
      <c r="S9" s="528"/>
      <c r="T9" s="528"/>
      <c r="U9" s="528"/>
      <c r="V9" s="528"/>
      <c r="W9" s="529" t="s">
        <v>467</v>
      </c>
      <c r="X9" s="530"/>
      <c r="Y9" s="530"/>
      <c r="Z9" s="530"/>
      <c r="AA9" s="530"/>
      <c r="AB9" s="530"/>
      <c r="AC9" s="530"/>
      <c r="AD9" s="530"/>
      <c r="AE9" s="530"/>
      <c r="AF9" s="530"/>
      <c r="AG9" s="530"/>
      <c r="AH9" s="530"/>
      <c r="AI9" s="530"/>
      <c r="AJ9" s="531"/>
      <c r="AK9" s="14"/>
      <c r="AM9" s="5"/>
      <c r="AN9" s="45"/>
      <c r="AO9" s="40"/>
      <c r="AP9" s="525"/>
      <c r="AQ9" s="525"/>
      <c r="AR9" s="525"/>
      <c r="AS9" s="525"/>
      <c r="AT9" s="525"/>
      <c r="AU9" s="525"/>
      <c r="AV9" s="41"/>
    </row>
    <row r="10" spans="2:48" ht="4.5" customHeight="1" x14ac:dyDescent="0.2">
      <c r="B10" s="40"/>
      <c r="D10" s="3"/>
      <c r="E10" s="6"/>
      <c r="F10" s="6"/>
      <c r="G10" s="6"/>
      <c r="H10" s="6"/>
      <c r="I10" s="6"/>
      <c r="J10" s="6"/>
      <c r="K10" s="6"/>
      <c r="L10" s="6"/>
      <c r="M10" s="6"/>
      <c r="N10" s="6"/>
      <c r="O10" s="6"/>
      <c r="P10" s="6"/>
      <c r="Q10" s="5"/>
      <c r="R10" s="3"/>
      <c r="S10" s="3"/>
      <c r="T10" s="3"/>
      <c r="U10" s="3"/>
      <c r="V10" s="3"/>
      <c r="W10" s="3"/>
      <c r="X10" s="3"/>
      <c r="Y10" s="3"/>
      <c r="Z10" s="3"/>
      <c r="AA10" s="3"/>
      <c r="AB10" s="3"/>
      <c r="AC10" s="3"/>
      <c r="AD10" s="13"/>
      <c r="AE10" s="15"/>
      <c r="AF10" s="15"/>
      <c r="AG10" s="15"/>
      <c r="AH10" s="15"/>
      <c r="AI10" s="15"/>
      <c r="AJ10" s="15"/>
      <c r="AK10" s="15"/>
      <c r="AL10" s="5"/>
      <c r="AM10" s="5"/>
      <c r="AN10" s="45"/>
      <c r="AO10" s="40"/>
      <c r="AP10" s="525"/>
      <c r="AQ10" s="525"/>
      <c r="AR10" s="525"/>
      <c r="AS10" s="525"/>
      <c r="AT10" s="525"/>
      <c r="AU10" s="525"/>
      <c r="AV10" s="41"/>
    </row>
    <row r="11" spans="2:48" ht="15" customHeight="1" x14ac:dyDescent="0.2">
      <c r="B11" s="40"/>
      <c r="D11" s="70" t="s">
        <v>71</v>
      </c>
      <c r="E11" s="519" t="s">
        <v>397</v>
      </c>
      <c r="F11" s="519"/>
      <c r="G11" s="519"/>
      <c r="H11" s="519"/>
      <c r="I11" s="519"/>
      <c r="J11" s="519"/>
      <c r="K11" s="519"/>
      <c r="L11" s="519"/>
      <c r="M11" s="519"/>
      <c r="N11" s="519"/>
      <c r="O11" s="519"/>
      <c r="P11" s="519"/>
      <c r="Q11" s="3" t="s">
        <v>17</v>
      </c>
      <c r="R11" s="441" t="s">
        <v>116</v>
      </c>
      <c r="S11" s="528"/>
      <c r="T11" s="528"/>
      <c r="U11" s="442"/>
      <c r="V11" s="719" t="s">
        <v>345</v>
      </c>
      <c r="W11" s="720"/>
      <c r="X11" s="720"/>
      <c r="Y11" s="720"/>
      <c r="Z11" s="720"/>
      <c r="AA11" s="720"/>
      <c r="AB11" s="720"/>
      <c r="AC11" s="720"/>
      <c r="AD11" s="721"/>
      <c r="AE11" s="8" t="s">
        <v>17</v>
      </c>
      <c r="AF11" s="731">
        <v>0</v>
      </c>
      <c r="AG11" s="732"/>
      <c r="AH11" s="733"/>
      <c r="AI11" s="9" t="s">
        <v>118</v>
      </c>
      <c r="AJ11" s="14"/>
      <c r="AK11" s="14"/>
      <c r="AL11" s="5">
        <f>VLOOKUP(V11,RateRef,3,FALSE)</f>
        <v>14</v>
      </c>
      <c r="AM11" s="5" t="s">
        <v>117</v>
      </c>
      <c r="AN11" s="45"/>
      <c r="AO11" s="40"/>
      <c r="AP11" s="525"/>
      <c r="AQ11" s="525"/>
      <c r="AR11" s="525"/>
      <c r="AS11" s="525"/>
      <c r="AT11" s="525"/>
      <c r="AU11" s="525"/>
      <c r="AV11" s="41"/>
    </row>
    <row r="12" spans="2:48" ht="4.5" customHeight="1" x14ac:dyDescent="0.2">
      <c r="B12" s="40"/>
      <c r="D12" s="8"/>
      <c r="E12" s="8"/>
      <c r="F12" s="8"/>
      <c r="G12" s="8"/>
      <c r="H12" s="8"/>
      <c r="AL12" s="5"/>
      <c r="AM12" s="5"/>
      <c r="AN12" s="45"/>
      <c r="AO12" s="40"/>
      <c r="AP12" s="525"/>
      <c r="AQ12" s="525"/>
      <c r="AR12" s="525"/>
      <c r="AS12" s="525"/>
      <c r="AT12" s="525"/>
      <c r="AU12" s="525"/>
      <c r="AV12" s="41"/>
    </row>
    <row r="13" spans="2:48" ht="9" hidden="1" customHeight="1" x14ac:dyDescent="0.2">
      <c r="B13" s="40"/>
      <c r="D13" s="70" t="s">
        <v>119</v>
      </c>
      <c r="E13" s="519" t="s">
        <v>72</v>
      </c>
      <c r="F13" s="519"/>
      <c r="G13" s="519"/>
      <c r="H13" s="519"/>
      <c r="I13" s="519"/>
      <c r="J13" s="519"/>
      <c r="K13" s="519"/>
      <c r="L13" s="519"/>
      <c r="M13" s="519"/>
      <c r="N13" s="519"/>
      <c r="O13" s="519"/>
      <c r="P13" s="519"/>
      <c r="Q13" s="3" t="s">
        <v>17</v>
      </c>
      <c r="R13" s="441" t="s">
        <v>120</v>
      </c>
      <c r="S13" s="528"/>
      <c r="T13" s="528"/>
      <c r="U13" s="442"/>
      <c r="V13" s="719" t="s">
        <v>121</v>
      </c>
      <c r="W13" s="720"/>
      <c r="X13" s="720"/>
      <c r="Y13" s="720"/>
      <c r="Z13" s="720"/>
      <c r="AA13" s="720"/>
      <c r="AB13" s="720"/>
      <c r="AC13" s="720"/>
      <c r="AD13" s="721"/>
      <c r="AE13" s="8" t="s">
        <v>17</v>
      </c>
      <c r="AF13" s="731"/>
      <c r="AG13" s="732"/>
      <c r="AH13" s="733"/>
      <c r="AI13" s="9" t="s">
        <v>118</v>
      </c>
      <c r="AJ13" s="14"/>
      <c r="AL13" s="5">
        <f>VLOOKUP(V13,RateRef,3,FALSE)</f>
        <v>36</v>
      </c>
      <c r="AM13" s="5" t="s">
        <v>117</v>
      </c>
      <c r="AN13" s="45"/>
      <c r="AO13" s="40"/>
      <c r="AP13" s="525"/>
      <c r="AQ13" s="525"/>
      <c r="AR13" s="525"/>
      <c r="AS13" s="525"/>
      <c r="AT13" s="525"/>
      <c r="AU13" s="525"/>
      <c r="AV13" s="41"/>
    </row>
    <row r="14" spans="2:48" ht="9" hidden="1" customHeight="1" x14ac:dyDescent="0.2">
      <c r="B14" s="40"/>
      <c r="D14" s="8"/>
      <c r="E14" s="8"/>
      <c r="F14" s="8"/>
      <c r="G14" s="8"/>
      <c r="H14" s="8"/>
      <c r="AL14" s="5"/>
      <c r="AM14" s="5"/>
      <c r="AN14" s="45"/>
      <c r="AO14" s="40"/>
      <c r="AP14" s="525"/>
      <c r="AQ14" s="525"/>
      <c r="AR14" s="525"/>
      <c r="AS14" s="525"/>
      <c r="AT14" s="525"/>
      <c r="AU14" s="525"/>
      <c r="AV14" s="41"/>
    </row>
    <row r="15" spans="2:48" ht="9" hidden="1" customHeight="1" x14ac:dyDescent="0.2">
      <c r="B15" s="40"/>
      <c r="D15" s="70" t="s">
        <v>122</v>
      </c>
      <c r="E15" s="519" t="s">
        <v>72</v>
      </c>
      <c r="F15" s="519"/>
      <c r="G15" s="519"/>
      <c r="H15" s="519"/>
      <c r="I15" s="519"/>
      <c r="J15" s="519"/>
      <c r="K15" s="519"/>
      <c r="L15" s="519"/>
      <c r="M15" s="519"/>
      <c r="N15" s="519"/>
      <c r="O15" s="519"/>
      <c r="P15" s="519"/>
      <c r="Q15" s="3" t="s">
        <v>17</v>
      </c>
      <c r="R15" s="441" t="s">
        <v>123</v>
      </c>
      <c r="S15" s="528"/>
      <c r="T15" s="528"/>
      <c r="U15" s="442"/>
      <c r="V15" s="719" t="s">
        <v>121</v>
      </c>
      <c r="W15" s="720"/>
      <c r="X15" s="720"/>
      <c r="Y15" s="720"/>
      <c r="Z15" s="720"/>
      <c r="AA15" s="720"/>
      <c r="AB15" s="720"/>
      <c r="AC15" s="720"/>
      <c r="AD15" s="721"/>
      <c r="AE15" s="8" t="s">
        <v>17</v>
      </c>
      <c r="AF15" s="731"/>
      <c r="AG15" s="732"/>
      <c r="AH15" s="733"/>
      <c r="AI15" s="9" t="s">
        <v>118</v>
      </c>
      <c r="AJ15" s="14"/>
      <c r="AL15" s="5">
        <f>VLOOKUP(V15,RateRef,3,FALSE)</f>
        <v>36</v>
      </c>
      <c r="AM15" s="5" t="s">
        <v>117</v>
      </c>
      <c r="AN15" s="45"/>
      <c r="AO15" s="40"/>
      <c r="AP15" s="525"/>
      <c r="AQ15" s="525"/>
      <c r="AR15" s="525"/>
      <c r="AS15" s="525"/>
      <c r="AT15" s="525"/>
      <c r="AU15" s="525"/>
      <c r="AV15" s="41"/>
    </row>
    <row r="16" spans="2:48" ht="9" hidden="1" customHeight="1" x14ac:dyDescent="0.2">
      <c r="B16" s="40"/>
      <c r="D16" s="8"/>
      <c r="E16" s="8"/>
      <c r="F16" s="8"/>
      <c r="G16" s="8"/>
      <c r="H16" s="8"/>
      <c r="AL16" s="5"/>
      <c r="AM16" s="5"/>
      <c r="AN16" s="45"/>
      <c r="AO16" s="40"/>
      <c r="AU16" s="8"/>
      <c r="AV16" s="41"/>
    </row>
    <row r="17" spans="2:48" ht="15" customHeight="1" x14ac:dyDescent="0.2">
      <c r="B17" s="40"/>
      <c r="C17" s="3" t="s">
        <v>124</v>
      </c>
      <c r="D17" s="74"/>
      <c r="E17" s="728" t="s">
        <v>125</v>
      </c>
      <c r="F17" s="729"/>
      <c r="G17" s="729"/>
      <c r="H17" s="730"/>
      <c r="I17" s="714" t="s">
        <v>126</v>
      </c>
      <c r="J17" s="714"/>
      <c r="K17" s="714"/>
      <c r="L17" s="715"/>
      <c r="M17" s="714" t="s">
        <v>127</v>
      </c>
      <c r="N17" s="714"/>
      <c r="O17" s="714"/>
      <c r="P17" s="715"/>
      <c r="Q17" s="714" t="s">
        <v>128</v>
      </c>
      <c r="R17" s="714"/>
      <c r="S17" s="714"/>
      <c r="T17" s="715"/>
      <c r="U17" s="729" t="s">
        <v>129</v>
      </c>
      <c r="V17" s="729"/>
      <c r="W17" s="729"/>
      <c r="X17" s="730"/>
      <c r="Y17" s="714" t="s">
        <v>130</v>
      </c>
      <c r="Z17" s="714"/>
      <c r="AA17" s="714"/>
      <c r="AB17" s="715"/>
      <c r="AC17" s="714" t="s">
        <v>131</v>
      </c>
      <c r="AD17" s="714"/>
      <c r="AE17" s="714"/>
      <c r="AF17" s="714"/>
      <c r="AG17" s="742" t="s">
        <v>132</v>
      </c>
      <c r="AH17" s="714"/>
      <c r="AI17" s="714"/>
      <c r="AJ17" s="743"/>
      <c r="AK17" s="80"/>
      <c r="AL17" s="25">
        <f>VLOOKUP(E7,ClaimPeriods,2,FALSE)</f>
        <v>44620</v>
      </c>
      <c r="AM17" s="26">
        <f>VLOOKUP(E7,ClaimPeriods,4,FALSE)</f>
        <v>4</v>
      </c>
      <c r="AN17" s="45"/>
      <c r="AO17" s="36"/>
      <c r="AP17" s="498" t="s">
        <v>76</v>
      </c>
      <c r="AQ17" s="498"/>
      <c r="AR17" s="498"/>
      <c r="AS17" s="498"/>
      <c r="AT17" s="498"/>
      <c r="AU17" s="498"/>
      <c r="AV17" s="39"/>
    </row>
    <row r="18" spans="2:48" ht="18" customHeight="1" x14ac:dyDescent="0.2">
      <c r="B18" s="40"/>
      <c r="C18" s="10">
        <f>AL17-WEEKDAY(AL17,3)</f>
        <v>44620</v>
      </c>
      <c r="D18" s="71" t="s">
        <v>133</v>
      </c>
      <c r="E18" s="668">
        <f>IF(ISNA(C18),"",C18)</f>
        <v>44620</v>
      </c>
      <c r="F18" s="669"/>
      <c r="G18" s="669"/>
      <c r="H18" s="670"/>
      <c r="I18" s="671">
        <f>IF(ISNA(C18),"",E18+1)</f>
        <v>44621</v>
      </c>
      <c r="J18" s="669"/>
      <c r="K18" s="669"/>
      <c r="L18" s="670"/>
      <c r="M18" s="671">
        <f>IF(ISNA(C18),"",I18+1)</f>
        <v>44622</v>
      </c>
      <c r="N18" s="669"/>
      <c r="O18" s="669"/>
      <c r="P18" s="670"/>
      <c r="Q18" s="671">
        <f>IF(ISNA(C18),"",M18+1)</f>
        <v>44623</v>
      </c>
      <c r="R18" s="669"/>
      <c r="S18" s="669"/>
      <c r="T18" s="670"/>
      <c r="U18" s="671">
        <f>IF(ISNA(C18),"",Q18+1)</f>
        <v>44624</v>
      </c>
      <c r="V18" s="669"/>
      <c r="W18" s="669"/>
      <c r="X18" s="670"/>
      <c r="Y18" s="671">
        <f>IF(ISNA(C18),"",U18+1)</f>
        <v>44625</v>
      </c>
      <c r="Z18" s="669"/>
      <c r="AA18" s="669"/>
      <c r="AB18" s="670"/>
      <c r="AC18" s="671">
        <f>IF(ISNA(C18),"",Y18+1)</f>
        <v>44626</v>
      </c>
      <c r="AD18" s="669"/>
      <c r="AE18" s="669"/>
      <c r="AF18" s="699"/>
      <c r="AG18" s="668" t="str">
        <f>IF(AE7="Yes",VLOOKUP(C18,TermTime,2,FALSE),"Week Total")</f>
        <v>Week Total</v>
      </c>
      <c r="AH18" s="669"/>
      <c r="AI18" s="669"/>
      <c r="AJ18" s="685"/>
      <c r="AK18" s="484" t="str">
        <f>IF(OR(AL31&gt;36,AM31="FALSE",AND(AL31&gt;20,AE7="Yes")),"WARNING","")</f>
        <v/>
      </c>
      <c r="AL18" s="48"/>
      <c r="AM18" s="48"/>
      <c r="AN18" s="45"/>
      <c r="AO18" s="40"/>
      <c r="AP18" s="482" t="s">
        <v>134</v>
      </c>
      <c r="AQ18" s="482"/>
      <c r="AR18" s="482"/>
      <c r="AS18" s="482"/>
      <c r="AT18" s="482"/>
      <c r="AU18" s="482"/>
      <c r="AV18" s="41"/>
    </row>
    <row r="19" spans="2:48" ht="18" hidden="1" customHeight="1" x14ac:dyDescent="0.2">
      <c r="B19" s="40"/>
      <c r="C19" s="10"/>
      <c r="D19" s="104" t="s">
        <v>135</v>
      </c>
      <c r="E19" s="96">
        <f>DATEDIF($E$5,E$18,"Y")</f>
        <v>24</v>
      </c>
      <c r="F19" s="97">
        <f>VLOOKUP(E19,Rates!$B:$C,2,1)</f>
        <v>5</v>
      </c>
      <c r="G19" s="98">
        <f>HLOOKUP(H19,Rates,F19,FALSE)</f>
        <v>8.91</v>
      </c>
      <c r="H19" s="99" t="str">
        <f>HLOOKUP(E$18,Rates!$1:$2,2,1)</f>
        <v>I</v>
      </c>
      <c r="I19" s="100">
        <f>DATEDIF($E$5,I$18,"Y")</f>
        <v>24</v>
      </c>
      <c r="J19" s="97">
        <f>VLOOKUP(I19,Rates!$B:$C,2,1)</f>
        <v>5</v>
      </c>
      <c r="K19" s="102">
        <f>HLOOKUP(L19,Rates,J19,FALSE)</f>
        <v>8.91</v>
      </c>
      <c r="L19" s="99" t="str">
        <f>HLOOKUP(I$18,Rates!$1:$2,2,1)</f>
        <v>I</v>
      </c>
      <c r="M19" s="100">
        <f>DATEDIF($E$5,M$18,"Y")</f>
        <v>24</v>
      </c>
      <c r="N19" s="97">
        <f>VLOOKUP(M19,Rates!$B:$C,2,1)</f>
        <v>5</v>
      </c>
      <c r="O19" s="102">
        <f>HLOOKUP(P19,Rates,N19,FALSE)</f>
        <v>8.91</v>
      </c>
      <c r="P19" s="99" t="str">
        <f>HLOOKUP(M$18,Rates!$1:$2,2,1)</f>
        <v>I</v>
      </c>
      <c r="Q19" s="100">
        <f>DATEDIF($E$5,Q$18,"Y")</f>
        <v>24</v>
      </c>
      <c r="R19" s="97">
        <f>VLOOKUP(Q19,Rates!$B:$C,2,1)</f>
        <v>5</v>
      </c>
      <c r="S19" s="102">
        <f>HLOOKUP(T19,Rates,R19,FALSE)</f>
        <v>8.91</v>
      </c>
      <c r="T19" s="99" t="str">
        <f>HLOOKUP(Q$18,Rates!$1:$2,2,1)</f>
        <v>I</v>
      </c>
      <c r="U19" s="100">
        <f>DATEDIF($E$5,U$18,"Y")</f>
        <v>24</v>
      </c>
      <c r="V19" s="97">
        <f>VLOOKUP(U19,Rates!$B:$C,2,1)</f>
        <v>5</v>
      </c>
      <c r="W19" s="102">
        <f>HLOOKUP(X19,Rates,V19,FALSE)</f>
        <v>8.91</v>
      </c>
      <c r="X19" s="99" t="str">
        <f>HLOOKUP(U$18,Rates!$1:$2,2,1)</f>
        <v>I</v>
      </c>
      <c r="Y19" s="100">
        <f>DATEDIF($E$5,Y$18,"Y")</f>
        <v>24</v>
      </c>
      <c r="Z19" s="97">
        <f>VLOOKUP(Y19,Rates!$B:$C,2,1)</f>
        <v>5</v>
      </c>
      <c r="AA19" s="102">
        <f>HLOOKUP(AB19,Rates,Z19,FALSE)</f>
        <v>8.91</v>
      </c>
      <c r="AB19" s="99" t="str">
        <f>HLOOKUP(Y$18,Rates!$1:$2,2,1)</f>
        <v>I</v>
      </c>
      <c r="AC19" s="100">
        <f>DATEDIF($E$5,AC$18,"Y")</f>
        <v>24</v>
      </c>
      <c r="AD19" s="97">
        <f>VLOOKUP(AC19,Rates!$B:$C,2,1)</f>
        <v>5</v>
      </c>
      <c r="AE19" s="102">
        <f>HLOOKUP(AF19,Rates,AD19,FALSE)</f>
        <v>8.91</v>
      </c>
      <c r="AF19" s="99" t="str">
        <f>HLOOKUP(AC$18,Rates!$1:$2,2,1)</f>
        <v>I</v>
      </c>
      <c r="AG19" s="659"/>
      <c r="AH19" s="660"/>
      <c r="AI19" s="660"/>
      <c r="AJ19" s="661"/>
      <c r="AK19" s="484"/>
      <c r="AL19" s="5"/>
      <c r="AM19" s="5"/>
      <c r="AN19" s="45"/>
      <c r="AO19" s="40"/>
      <c r="AP19" s="482"/>
      <c r="AQ19" s="482"/>
      <c r="AR19" s="482"/>
      <c r="AS19" s="482"/>
      <c r="AT19" s="482"/>
      <c r="AU19" s="482"/>
      <c r="AV19" s="41"/>
    </row>
    <row r="20" spans="2:48" ht="18" hidden="1" customHeight="1" x14ac:dyDescent="0.2">
      <c r="B20" s="40"/>
      <c r="C20" s="10"/>
      <c r="D20" s="104" t="s">
        <v>136</v>
      </c>
      <c r="E20" s="628">
        <f>E21+(G21/60)</f>
        <v>4</v>
      </c>
      <c r="F20" s="629"/>
      <c r="G20" s="629"/>
      <c r="H20" s="653"/>
      <c r="I20" s="629">
        <f t="shared" ref="I20" si="0">I21+(K21/60)</f>
        <v>0</v>
      </c>
      <c r="J20" s="629"/>
      <c r="K20" s="629"/>
      <c r="L20" s="653"/>
      <c r="M20" s="629">
        <f t="shared" ref="M20" si="1">M21+(O21/60)</f>
        <v>0</v>
      </c>
      <c r="N20" s="629"/>
      <c r="O20" s="629"/>
      <c r="P20" s="653"/>
      <c r="Q20" s="629">
        <f t="shared" ref="Q20" si="2">Q21+(S21/60)</f>
        <v>0</v>
      </c>
      <c r="R20" s="629"/>
      <c r="S20" s="629"/>
      <c r="T20" s="653"/>
      <c r="U20" s="629">
        <f t="shared" ref="U20" si="3">U21+(W21/60)</f>
        <v>0</v>
      </c>
      <c r="V20" s="629"/>
      <c r="W20" s="629"/>
      <c r="X20" s="653"/>
      <c r="Y20" s="629">
        <f t="shared" ref="Y20" si="4">Y21+(AA21/60)</f>
        <v>0</v>
      </c>
      <c r="Z20" s="629"/>
      <c r="AA20" s="629"/>
      <c r="AB20" s="653"/>
      <c r="AC20" s="629">
        <f t="shared" ref="AC20" si="5">AC21+(AE21/60)</f>
        <v>0</v>
      </c>
      <c r="AD20" s="629"/>
      <c r="AE20" s="629"/>
      <c r="AF20" s="653"/>
      <c r="AG20" s="628">
        <f>SUM(E20:AF20)</f>
        <v>4</v>
      </c>
      <c r="AH20" s="629"/>
      <c r="AI20" s="629"/>
      <c r="AJ20" s="630"/>
      <c r="AK20" s="484"/>
      <c r="AL20" s="5"/>
      <c r="AM20" s="5"/>
      <c r="AN20" s="45"/>
      <c r="AO20" s="40"/>
      <c r="AP20" s="482"/>
      <c r="AQ20" s="482"/>
      <c r="AR20" s="482"/>
      <c r="AS20" s="482"/>
      <c r="AT20" s="482"/>
      <c r="AU20" s="482"/>
      <c r="AV20" s="41"/>
    </row>
    <row r="21" spans="2:48" ht="18" customHeight="1" x14ac:dyDescent="0.2">
      <c r="B21" s="40"/>
      <c r="C21" s="10"/>
      <c r="D21" s="86" t="s">
        <v>137</v>
      </c>
      <c r="E21" s="81">
        <v>4</v>
      </c>
      <c r="F21" s="77" t="s">
        <v>80</v>
      </c>
      <c r="G21" s="76"/>
      <c r="H21" s="95" t="s">
        <v>81</v>
      </c>
      <c r="I21" s="93"/>
      <c r="J21" s="77" t="s">
        <v>80</v>
      </c>
      <c r="K21" s="76"/>
      <c r="L21" s="95" t="s">
        <v>81</v>
      </c>
      <c r="M21" s="93"/>
      <c r="N21" s="77" t="s">
        <v>80</v>
      </c>
      <c r="O21" s="76"/>
      <c r="P21" s="95" t="s">
        <v>81</v>
      </c>
      <c r="Q21" s="93"/>
      <c r="R21" s="77" t="s">
        <v>80</v>
      </c>
      <c r="S21" s="76"/>
      <c r="T21" s="95" t="s">
        <v>81</v>
      </c>
      <c r="U21" s="93"/>
      <c r="V21" s="77" t="s">
        <v>80</v>
      </c>
      <c r="W21" s="76"/>
      <c r="X21" s="95" t="s">
        <v>81</v>
      </c>
      <c r="Y21" s="93"/>
      <c r="Z21" s="77" t="s">
        <v>80</v>
      </c>
      <c r="AA21" s="76"/>
      <c r="AB21" s="95" t="s">
        <v>81</v>
      </c>
      <c r="AC21" s="93"/>
      <c r="AD21" s="77" t="s">
        <v>80</v>
      </c>
      <c r="AE21" s="76"/>
      <c r="AF21" s="88" t="s">
        <v>81</v>
      </c>
      <c r="AG21" s="90">
        <f>ROUNDDOWN(AG20,0)</f>
        <v>4</v>
      </c>
      <c r="AH21" s="79" t="s">
        <v>80</v>
      </c>
      <c r="AI21" s="78">
        <f>(AG20-AG21)*60</f>
        <v>0</v>
      </c>
      <c r="AJ21" s="82" t="s">
        <v>81</v>
      </c>
      <c r="AK21" s="484"/>
      <c r="AL21" s="27"/>
      <c r="AM21" s="27"/>
      <c r="AN21" s="45"/>
      <c r="AO21" s="40"/>
      <c r="AP21" s="483"/>
      <c r="AQ21" s="483"/>
      <c r="AR21" s="483"/>
      <c r="AS21" s="483"/>
      <c r="AT21" s="483"/>
      <c r="AU21" s="483"/>
      <c r="AV21" s="41"/>
    </row>
    <row r="22" spans="2:48" x14ac:dyDescent="0.2">
      <c r="B22" s="40"/>
      <c r="C22" s="10"/>
      <c r="D22" s="105" t="s">
        <v>138</v>
      </c>
      <c r="E22" s="658">
        <f>MAX(G19,IF($V$11=$AM$11,$AF$11,HLOOKUP(H19,Rates,$AL$11,FALSE)))</f>
        <v>13.6</v>
      </c>
      <c r="F22" s="651"/>
      <c r="G22" s="651"/>
      <c r="H22" s="652"/>
      <c r="I22" s="650">
        <f>MAX(K19,IF($V$11=$AM$11,$AF$11,HLOOKUP(L19,Rates,$AL$11,FALSE)))</f>
        <v>13.6</v>
      </c>
      <c r="J22" s="651"/>
      <c r="K22" s="651"/>
      <c r="L22" s="652"/>
      <c r="M22" s="650">
        <f>MAX(O19,IF($V$11=$AM$11,$AF$11,HLOOKUP(P19,Rates,$AL$11,FALSE)))</f>
        <v>13.6</v>
      </c>
      <c r="N22" s="651"/>
      <c r="O22" s="651"/>
      <c r="P22" s="652"/>
      <c r="Q22" s="650">
        <f>MAX(S19,IF($V$11=$AM$11,$AF$11,HLOOKUP(T19,Rates,$AL$11,FALSE)))</f>
        <v>13.6</v>
      </c>
      <c r="R22" s="651"/>
      <c r="S22" s="651"/>
      <c r="T22" s="652"/>
      <c r="U22" s="650">
        <f>MAX(W19,IF($V$11=$AM$11,$AF$11,HLOOKUP(X19,Rates,$AL$11,FALSE)))</f>
        <v>13.6</v>
      </c>
      <c r="V22" s="651"/>
      <c r="W22" s="651"/>
      <c r="X22" s="652"/>
      <c r="Y22" s="650">
        <f>MAX(AA19,IF($V$11=$AM$11,$AF$11,HLOOKUP(AB19,Rates,$AL$11,FALSE)))</f>
        <v>13.6</v>
      </c>
      <c r="Z22" s="651"/>
      <c r="AA22" s="651"/>
      <c r="AB22" s="652"/>
      <c r="AC22" s="650">
        <f>MAX(AE19,IF($V$11=$AM$11,$AF$11,HLOOKUP(AF19,Rates,$AL$11,FALSE)))</f>
        <v>13.6</v>
      </c>
      <c r="AD22" s="651"/>
      <c r="AE22" s="651"/>
      <c r="AF22" s="666"/>
      <c r="AG22" s="663">
        <f>SUMPRODUCT(E22:AF22,E20:AF20)</f>
        <v>54.4</v>
      </c>
      <c r="AH22" s="664"/>
      <c r="AI22" s="664"/>
      <c r="AJ22" s="665"/>
      <c r="AK22" s="484"/>
      <c r="AL22" s="35">
        <f>AG22*IF($V$11="Demonstrator Rate",0.1711,0.1207)</f>
        <v>9.3078400000000006</v>
      </c>
      <c r="AM22" s="5"/>
      <c r="AN22" s="45"/>
      <c r="AO22" s="40"/>
      <c r="AP22" s="686" t="s">
        <v>821</v>
      </c>
      <c r="AQ22" s="687"/>
      <c r="AR22" s="687"/>
      <c r="AS22" s="687"/>
      <c r="AT22" s="687"/>
      <c r="AU22" s="688"/>
      <c r="AV22" s="41"/>
    </row>
    <row r="23" spans="2:48" ht="21.75" hidden="1" customHeight="1" x14ac:dyDescent="0.2">
      <c r="B23" s="40"/>
      <c r="C23" s="10"/>
      <c r="D23" s="104" t="s">
        <v>139</v>
      </c>
      <c r="E23" s="96">
        <f>DATEDIF($E$5,E$18,"Y")</f>
        <v>24</v>
      </c>
      <c r="F23" s="97">
        <f>VLOOKUP(E23,Rates!$B:$C,2,1)</f>
        <v>5</v>
      </c>
      <c r="G23" s="98">
        <f>HLOOKUP(H23,Rates,F23,FALSE)</f>
        <v>8.91</v>
      </c>
      <c r="H23" s="99" t="str">
        <f>HLOOKUP(E$18,Rates!$1:$2,2,1)</f>
        <v>I</v>
      </c>
      <c r="I23" s="100">
        <f>DATEDIF($E$5,I$18,"Y")</f>
        <v>24</v>
      </c>
      <c r="J23" s="97">
        <f>VLOOKUP(I23,Rates!$B:$C,2,1)</f>
        <v>5</v>
      </c>
      <c r="K23" s="102">
        <f>HLOOKUP(L23,Rates,J23,FALSE)</f>
        <v>8.91</v>
      </c>
      <c r="L23" s="99" t="str">
        <f>HLOOKUP(I$18,Rates!$1:$2,2,1)</f>
        <v>I</v>
      </c>
      <c r="M23" s="100">
        <f>DATEDIF($E$5,M$18,"Y")</f>
        <v>24</v>
      </c>
      <c r="N23" s="97">
        <f>VLOOKUP(M23,Rates!$B:$C,2,1)</f>
        <v>5</v>
      </c>
      <c r="O23" s="102">
        <f>HLOOKUP(P23,Rates,N23,FALSE)</f>
        <v>8.91</v>
      </c>
      <c r="P23" s="99" t="str">
        <f>HLOOKUP(M$18,Rates!$1:$2,2,1)</f>
        <v>I</v>
      </c>
      <c r="Q23" s="100">
        <f>DATEDIF($E$5,Q$18,"Y")</f>
        <v>24</v>
      </c>
      <c r="R23" s="97">
        <f>VLOOKUP(Q23,Rates!$B:$C,2,1)</f>
        <v>5</v>
      </c>
      <c r="S23" s="102">
        <f>HLOOKUP(T23,Rates,R23,FALSE)</f>
        <v>8.1999999999999993</v>
      </c>
      <c r="T23" s="103" t="str">
        <f>IF(Q$18&gt;=Rates!$H$1,Rates!$H$2,IF(Q$18&gt;=Rates!$G$1,Rates!$G$2,IF(Q$18&gt;=Rates!$F$1,Rates!$F$2,IF(Q$18&gt;=Rates!$E$1,Rates!$E$2,IF(Q$18&gt;=Rates!$D$1,Rates!$D$2,0)))))</f>
        <v>F</v>
      </c>
      <c r="U23" s="100">
        <f>DATEDIF($E$5,U$18,"Y")</f>
        <v>24</v>
      </c>
      <c r="V23" s="97">
        <f>VLOOKUP(U23,Rates!$B:$C,2,1)</f>
        <v>5</v>
      </c>
      <c r="W23" s="102">
        <f>HLOOKUP(X23,Rates,V23,FALSE)</f>
        <v>8.91</v>
      </c>
      <c r="X23" s="99" t="str">
        <f>HLOOKUP(U$18,Rates!$1:$2,2,1)</f>
        <v>I</v>
      </c>
      <c r="Y23" s="100">
        <f>DATEDIF($E$5,Y$18,"Y")</f>
        <v>24</v>
      </c>
      <c r="Z23" s="97">
        <f>VLOOKUP(Y23,Rates!$B:$C,2,1)</f>
        <v>5</v>
      </c>
      <c r="AA23" s="102">
        <f>HLOOKUP(AB23,Rates,Z23,FALSE)</f>
        <v>8.1999999999999993</v>
      </c>
      <c r="AB23" s="103" t="str">
        <f>IF(Y$18&gt;=Rates!$H$1,Rates!$H$2,IF(Y$18&gt;=Rates!$G$1,Rates!$G$2,IF(Y$18&gt;=Rates!$F$1,Rates!$F$2,IF(Y$18&gt;=Rates!$E$1,Rates!$E$2,IF(Y$18&gt;=Rates!$D$1,Rates!$D$2,0)))))</f>
        <v>F</v>
      </c>
      <c r="AC23" s="100">
        <f>DATEDIF($E$5,AC$18,"Y")</f>
        <v>24</v>
      </c>
      <c r="AD23" s="97">
        <f>VLOOKUP(AC23,Rates!$B:$C,2,1)</f>
        <v>5</v>
      </c>
      <c r="AE23" s="102">
        <f>HLOOKUP(AF23,Rates,AD23,FALSE)</f>
        <v>8.91</v>
      </c>
      <c r="AF23" s="99" t="str">
        <f>HLOOKUP(AC$18,Rates!$1:$2,2,1)</f>
        <v>I</v>
      </c>
      <c r="AG23" s="659"/>
      <c r="AH23" s="660"/>
      <c r="AI23" s="660"/>
      <c r="AJ23" s="661"/>
      <c r="AK23" s="484"/>
      <c r="AL23" s="5"/>
      <c r="AM23" s="5"/>
      <c r="AN23" s="45"/>
      <c r="AO23" s="40"/>
      <c r="AP23" s="689"/>
      <c r="AQ23" s="690"/>
      <c r="AR23" s="690"/>
      <c r="AS23" s="690"/>
      <c r="AT23" s="690"/>
      <c r="AU23" s="691"/>
      <c r="AV23" s="41"/>
    </row>
    <row r="24" spans="2:48" ht="21.75" hidden="1" customHeight="1" x14ac:dyDescent="0.2">
      <c r="B24" s="40"/>
      <c r="C24" s="10"/>
      <c r="D24" s="104" t="s">
        <v>140</v>
      </c>
      <c r="E24" s="628">
        <f>E25+(G25/60)</f>
        <v>0</v>
      </c>
      <c r="F24" s="629"/>
      <c r="G24" s="629"/>
      <c r="H24" s="653"/>
      <c r="I24" s="629">
        <f t="shared" ref="I24" si="6">I25+(K25/60)</f>
        <v>0</v>
      </c>
      <c r="J24" s="629"/>
      <c r="K24" s="629"/>
      <c r="L24" s="653"/>
      <c r="M24" s="629">
        <f t="shared" ref="M24" si="7">M25+(O25/60)</f>
        <v>0</v>
      </c>
      <c r="N24" s="629"/>
      <c r="O24" s="629"/>
      <c r="P24" s="653"/>
      <c r="Q24" s="629">
        <f t="shared" ref="Q24" si="8">Q25+(S25/60)</f>
        <v>0</v>
      </c>
      <c r="R24" s="629"/>
      <c r="S24" s="629"/>
      <c r="T24" s="653"/>
      <c r="U24" s="629">
        <f t="shared" ref="U24" si="9">U25+(W25/60)</f>
        <v>0</v>
      </c>
      <c r="V24" s="629"/>
      <c r="W24" s="629"/>
      <c r="X24" s="653"/>
      <c r="Y24" s="629">
        <f t="shared" ref="Y24" si="10">Y25+(AA25/60)</f>
        <v>0</v>
      </c>
      <c r="Z24" s="629"/>
      <c r="AA24" s="629"/>
      <c r="AB24" s="653"/>
      <c r="AC24" s="629">
        <f t="shared" ref="AC24" si="11">AC25+(AE25/60)</f>
        <v>0</v>
      </c>
      <c r="AD24" s="629"/>
      <c r="AE24" s="629"/>
      <c r="AF24" s="653"/>
      <c r="AG24" s="628">
        <f>SUM(E24:AF24)</f>
        <v>0</v>
      </c>
      <c r="AH24" s="629"/>
      <c r="AI24" s="629"/>
      <c r="AJ24" s="630"/>
      <c r="AK24" s="484"/>
      <c r="AL24" s="5"/>
      <c r="AM24" s="5"/>
      <c r="AN24" s="45"/>
      <c r="AO24" s="40"/>
      <c r="AP24" s="689"/>
      <c r="AQ24" s="690"/>
      <c r="AR24" s="690"/>
      <c r="AS24" s="690"/>
      <c r="AT24" s="690"/>
      <c r="AU24" s="691"/>
      <c r="AV24" s="41"/>
    </row>
    <row r="25" spans="2:48" hidden="1" x14ac:dyDescent="0.2">
      <c r="B25" s="40"/>
      <c r="C25" s="10"/>
      <c r="D25" s="86" t="s">
        <v>141</v>
      </c>
      <c r="E25" s="81"/>
      <c r="F25" s="77" t="s">
        <v>80</v>
      </c>
      <c r="G25" s="76"/>
      <c r="H25" s="95" t="s">
        <v>81</v>
      </c>
      <c r="I25" s="93"/>
      <c r="J25" s="77" t="s">
        <v>80</v>
      </c>
      <c r="K25" s="76"/>
      <c r="L25" s="95" t="s">
        <v>81</v>
      </c>
      <c r="M25" s="93"/>
      <c r="N25" s="77" t="s">
        <v>80</v>
      </c>
      <c r="O25" s="76"/>
      <c r="P25" s="95" t="s">
        <v>81</v>
      </c>
      <c r="Q25" s="93"/>
      <c r="R25" s="77" t="s">
        <v>80</v>
      </c>
      <c r="S25" s="76"/>
      <c r="T25" s="95" t="s">
        <v>81</v>
      </c>
      <c r="U25" s="93"/>
      <c r="V25" s="77" t="s">
        <v>80</v>
      </c>
      <c r="W25" s="76"/>
      <c r="X25" s="95" t="s">
        <v>81</v>
      </c>
      <c r="Y25" s="93"/>
      <c r="Z25" s="77" t="s">
        <v>80</v>
      </c>
      <c r="AA25" s="76"/>
      <c r="AB25" s="95" t="s">
        <v>81</v>
      </c>
      <c r="AC25" s="93"/>
      <c r="AD25" s="77" t="s">
        <v>80</v>
      </c>
      <c r="AE25" s="76"/>
      <c r="AF25" s="88" t="s">
        <v>81</v>
      </c>
      <c r="AG25" s="90">
        <f>ROUNDDOWN(AG24,0)</f>
        <v>0</v>
      </c>
      <c r="AH25" s="79" t="s">
        <v>80</v>
      </c>
      <c r="AI25" s="78">
        <f>(AG24-AG25)*60</f>
        <v>0</v>
      </c>
      <c r="AJ25" s="82" t="s">
        <v>81</v>
      </c>
      <c r="AK25" s="484"/>
      <c r="AL25" s="27"/>
      <c r="AM25" s="27"/>
      <c r="AN25" s="45"/>
      <c r="AO25" s="40"/>
      <c r="AP25" s="689"/>
      <c r="AQ25" s="690"/>
      <c r="AR25" s="690"/>
      <c r="AS25" s="690"/>
      <c r="AT25" s="690"/>
      <c r="AU25" s="691"/>
      <c r="AV25" s="41"/>
    </row>
    <row r="26" spans="2:48" hidden="1" x14ac:dyDescent="0.2">
      <c r="B26" s="40"/>
      <c r="C26" s="10"/>
      <c r="D26" s="105" t="s">
        <v>142</v>
      </c>
      <c r="E26" s="658">
        <f>MAX(G23,IF($V$13=$AM$13,$AF$13,HLOOKUP(H23,Rates,$AL$13,FALSE)))</f>
        <v>8.91</v>
      </c>
      <c r="F26" s="651"/>
      <c r="G26" s="651"/>
      <c r="H26" s="652"/>
      <c r="I26" s="650">
        <f>MAX(K23,IF($V$13=$AM$13,$AF$13,HLOOKUP(L23,Rates,$AL$13,FALSE)))</f>
        <v>8.91</v>
      </c>
      <c r="J26" s="651"/>
      <c r="K26" s="651"/>
      <c r="L26" s="652"/>
      <c r="M26" s="650">
        <f>MAX(O23,IF($V$13=$AM$13,$AF$13,HLOOKUP(P23,Rates,$AL$13,FALSE)))</f>
        <v>8.91</v>
      </c>
      <c r="N26" s="651"/>
      <c r="O26" s="651"/>
      <c r="P26" s="652"/>
      <c r="Q26" s="650">
        <f>MAX(S23,IF($V$13=$AM$13,$AF$13,HLOOKUP(T23,Rates,$AL$13,FALSE)))</f>
        <v>8.1999999999999993</v>
      </c>
      <c r="R26" s="651"/>
      <c r="S26" s="651"/>
      <c r="T26" s="652"/>
      <c r="U26" s="650">
        <f>MAX(W23,IF($V$13=$AM$13,$AF$13,HLOOKUP(X23,Rates,$AL$13,FALSE)))</f>
        <v>8.91</v>
      </c>
      <c r="V26" s="651"/>
      <c r="W26" s="651"/>
      <c r="X26" s="652"/>
      <c r="Y26" s="650">
        <f>MAX(AA23,IF($V$13=$AM$13,$AF$13,HLOOKUP(AB23,Rates,$AL$13,FALSE)))</f>
        <v>8.1999999999999993</v>
      </c>
      <c r="Z26" s="651"/>
      <c r="AA26" s="651"/>
      <c r="AB26" s="652"/>
      <c r="AC26" s="650">
        <f>MAX(AE23,IF($V$13=$AM$13,$AF$13,HLOOKUP(AF23,Rates,$AL$13,FALSE)))</f>
        <v>8.91</v>
      </c>
      <c r="AD26" s="651"/>
      <c r="AE26" s="651"/>
      <c r="AF26" s="666"/>
      <c r="AG26" s="663">
        <f>SUMPRODUCT(E26:AF26,E24:AF24)</f>
        <v>0</v>
      </c>
      <c r="AH26" s="664"/>
      <c r="AI26" s="664"/>
      <c r="AJ26" s="665"/>
      <c r="AK26" s="484"/>
      <c r="AL26" s="35">
        <f>AG26*IF($V$13="Demonstrator Rate",0.1711,0.1207)</f>
        <v>0</v>
      </c>
      <c r="AM26" s="5"/>
      <c r="AN26" s="45"/>
      <c r="AO26" s="40"/>
      <c r="AP26" s="689"/>
      <c r="AQ26" s="690"/>
      <c r="AR26" s="690"/>
      <c r="AS26" s="690"/>
      <c r="AT26" s="690"/>
      <c r="AU26" s="691"/>
      <c r="AV26" s="41"/>
    </row>
    <row r="27" spans="2:48" ht="21.75" hidden="1" customHeight="1" x14ac:dyDescent="0.2">
      <c r="B27" s="40"/>
      <c r="C27" s="10"/>
      <c r="D27" s="104" t="s">
        <v>143</v>
      </c>
      <c r="E27" s="96">
        <f>DATEDIF($E$5,E$18,"Y")</f>
        <v>24</v>
      </c>
      <c r="F27" s="97">
        <f>VLOOKUP(E27,Rates!$B:$C,2,1)</f>
        <v>5</v>
      </c>
      <c r="G27" s="98">
        <f>HLOOKUP(H27,Rates,F27,FALSE)</f>
        <v>8.91</v>
      </c>
      <c r="H27" s="99" t="str">
        <f>HLOOKUP(E$18,Rates!$1:$2,2,1)</f>
        <v>I</v>
      </c>
      <c r="I27" s="100">
        <f>DATEDIF($E$5,I$18,"Y")</f>
        <v>24</v>
      </c>
      <c r="J27" s="97">
        <f>VLOOKUP(I27,Rates!$B:$C,2,1)</f>
        <v>5</v>
      </c>
      <c r="K27" s="102">
        <f>HLOOKUP(L27,Rates,J27,FALSE)</f>
        <v>8.91</v>
      </c>
      <c r="L27" s="99" t="str">
        <f>HLOOKUP(I$18,Rates!$1:$2,2,1)</f>
        <v>I</v>
      </c>
      <c r="M27" s="100">
        <f>DATEDIF($E$5,M$18,"Y")</f>
        <v>24</v>
      </c>
      <c r="N27" s="97">
        <f>VLOOKUP(M27,Rates!$B:$C,2,1)</f>
        <v>5</v>
      </c>
      <c r="O27" s="102">
        <f>HLOOKUP(P27,Rates,N27,FALSE)</f>
        <v>8.91</v>
      </c>
      <c r="P27" s="99" t="str">
        <f>HLOOKUP(M$18,Rates!$1:$2,2,1)</f>
        <v>I</v>
      </c>
      <c r="Q27" s="100">
        <f>DATEDIF($E$5,Q$18,"Y")</f>
        <v>24</v>
      </c>
      <c r="R27" s="97">
        <f>VLOOKUP(Q27,Rates!$B:$C,2,1)</f>
        <v>5</v>
      </c>
      <c r="S27" s="102">
        <f>HLOOKUP(T27,Rates,R27,FALSE)</f>
        <v>8.91</v>
      </c>
      <c r="T27" s="99" t="str">
        <f>HLOOKUP(Q$18,Rates!$1:$2,2,1)</f>
        <v>I</v>
      </c>
      <c r="U27" s="100">
        <f>DATEDIF($E$5,U$18,"Y")</f>
        <v>24</v>
      </c>
      <c r="V27" s="97">
        <f>VLOOKUP(U27,Rates!$B:$C,2,1)</f>
        <v>5</v>
      </c>
      <c r="W27" s="102">
        <f>HLOOKUP(X27,Rates,V27,FALSE)</f>
        <v>8.91</v>
      </c>
      <c r="X27" s="99" t="str">
        <f>HLOOKUP(U$18,Rates!$1:$2,2,1)</f>
        <v>I</v>
      </c>
      <c r="Y27" s="100">
        <f>DATEDIF($E$5,Y$18,"Y")</f>
        <v>24</v>
      </c>
      <c r="Z27" s="97">
        <f>VLOOKUP(Y27,Rates!$B:$C,2,1)</f>
        <v>5</v>
      </c>
      <c r="AA27" s="102">
        <f>HLOOKUP(AB27,Rates,Z27,FALSE)</f>
        <v>8.91</v>
      </c>
      <c r="AB27" s="99" t="str">
        <f>HLOOKUP(Y$18,Rates!$1:$2,2,1)</f>
        <v>I</v>
      </c>
      <c r="AC27" s="100">
        <f>DATEDIF($E$5,AC$18,"Y")</f>
        <v>24</v>
      </c>
      <c r="AD27" s="97">
        <f>VLOOKUP(AC27,Rates!$B:$C,2,1)</f>
        <v>5</v>
      </c>
      <c r="AE27" s="102">
        <f>HLOOKUP(AF27,Rates,AD27,FALSE)</f>
        <v>8.91</v>
      </c>
      <c r="AF27" s="99" t="str">
        <f>HLOOKUP(AC$18,Rates!$1:$2,2,1)</f>
        <v>I</v>
      </c>
      <c r="AG27" s="659"/>
      <c r="AH27" s="660"/>
      <c r="AI27" s="660"/>
      <c r="AJ27" s="661"/>
      <c r="AK27" s="484"/>
      <c r="AL27" s="5"/>
      <c r="AM27" s="5"/>
      <c r="AN27" s="45"/>
      <c r="AO27" s="40"/>
      <c r="AP27" s="689"/>
      <c r="AQ27" s="690"/>
      <c r="AR27" s="690"/>
      <c r="AS27" s="690"/>
      <c r="AT27" s="690"/>
      <c r="AU27" s="691"/>
      <c r="AV27" s="41"/>
    </row>
    <row r="28" spans="2:48" ht="21.75" hidden="1" customHeight="1" x14ac:dyDescent="0.2">
      <c r="B28" s="40"/>
      <c r="C28" s="10"/>
      <c r="D28" s="104" t="s">
        <v>144</v>
      </c>
      <c r="E28" s="628">
        <f>E29+(G29/60)</f>
        <v>0</v>
      </c>
      <c r="F28" s="629"/>
      <c r="G28" s="629"/>
      <c r="H28" s="653"/>
      <c r="I28" s="629">
        <f t="shared" ref="I28" si="12">I29+(K29/60)</f>
        <v>0</v>
      </c>
      <c r="J28" s="629"/>
      <c r="K28" s="629"/>
      <c r="L28" s="653"/>
      <c r="M28" s="629">
        <f t="shared" ref="M28" si="13">M29+(O29/60)</f>
        <v>0</v>
      </c>
      <c r="N28" s="629"/>
      <c r="O28" s="629"/>
      <c r="P28" s="653"/>
      <c r="Q28" s="629">
        <f t="shared" ref="Q28" si="14">Q29+(S29/60)</f>
        <v>0</v>
      </c>
      <c r="R28" s="629"/>
      <c r="S28" s="629"/>
      <c r="T28" s="653"/>
      <c r="U28" s="629">
        <f t="shared" ref="U28" si="15">U29+(W29/60)</f>
        <v>0</v>
      </c>
      <c r="V28" s="629"/>
      <c r="W28" s="629"/>
      <c r="X28" s="653"/>
      <c r="Y28" s="629">
        <f t="shared" ref="Y28" si="16">Y29+(AA29/60)</f>
        <v>0</v>
      </c>
      <c r="Z28" s="629"/>
      <c r="AA28" s="629"/>
      <c r="AB28" s="653"/>
      <c r="AC28" s="629">
        <f t="shared" ref="AC28" si="17">AC29+(AE29/60)</f>
        <v>0</v>
      </c>
      <c r="AD28" s="629"/>
      <c r="AE28" s="629"/>
      <c r="AF28" s="653"/>
      <c r="AG28" s="628">
        <f>SUM(E28:AF28)</f>
        <v>0</v>
      </c>
      <c r="AH28" s="629"/>
      <c r="AI28" s="629"/>
      <c r="AJ28" s="630"/>
      <c r="AK28" s="484"/>
      <c r="AL28" s="5"/>
      <c r="AM28" s="5"/>
      <c r="AN28" s="45"/>
      <c r="AO28" s="40"/>
      <c r="AP28" s="689"/>
      <c r="AQ28" s="690"/>
      <c r="AR28" s="690"/>
      <c r="AS28" s="690"/>
      <c r="AT28" s="690"/>
      <c r="AU28" s="691"/>
      <c r="AV28" s="41"/>
    </row>
    <row r="29" spans="2:48" hidden="1" x14ac:dyDescent="0.2">
      <c r="B29" s="40"/>
      <c r="C29" s="10"/>
      <c r="D29" s="86" t="s">
        <v>145</v>
      </c>
      <c r="E29" s="81"/>
      <c r="F29" s="77" t="s">
        <v>80</v>
      </c>
      <c r="G29" s="76"/>
      <c r="H29" s="95" t="s">
        <v>81</v>
      </c>
      <c r="I29" s="93"/>
      <c r="J29" s="77" t="s">
        <v>80</v>
      </c>
      <c r="K29" s="76"/>
      <c r="L29" s="95" t="s">
        <v>81</v>
      </c>
      <c r="M29" s="93"/>
      <c r="N29" s="77" t="s">
        <v>80</v>
      </c>
      <c r="O29" s="76"/>
      <c r="P29" s="95" t="s">
        <v>81</v>
      </c>
      <c r="Q29" s="93"/>
      <c r="R29" s="77" t="s">
        <v>80</v>
      </c>
      <c r="S29" s="76"/>
      <c r="T29" s="95" t="s">
        <v>81</v>
      </c>
      <c r="U29" s="93"/>
      <c r="V29" s="77" t="s">
        <v>80</v>
      </c>
      <c r="W29" s="76"/>
      <c r="X29" s="95" t="s">
        <v>81</v>
      </c>
      <c r="Y29" s="93"/>
      <c r="Z29" s="77" t="s">
        <v>80</v>
      </c>
      <c r="AA29" s="76"/>
      <c r="AB29" s="95" t="s">
        <v>81</v>
      </c>
      <c r="AC29" s="93"/>
      <c r="AD29" s="77" t="s">
        <v>80</v>
      </c>
      <c r="AE29" s="76"/>
      <c r="AF29" s="88" t="s">
        <v>81</v>
      </c>
      <c r="AG29" s="90">
        <f>ROUNDDOWN(AG28,0)</f>
        <v>0</v>
      </c>
      <c r="AH29" s="79" t="s">
        <v>80</v>
      </c>
      <c r="AI29" s="78">
        <f>(AG28-AG29)*60</f>
        <v>0</v>
      </c>
      <c r="AJ29" s="82" t="s">
        <v>81</v>
      </c>
      <c r="AK29" s="484"/>
      <c r="AL29" s="27"/>
      <c r="AM29" s="27"/>
      <c r="AN29" s="45"/>
      <c r="AO29" s="40"/>
      <c r="AP29" s="689"/>
      <c r="AQ29" s="690"/>
      <c r="AR29" s="690"/>
      <c r="AS29" s="690"/>
      <c r="AT29" s="690"/>
      <c r="AU29" s="691"/>
      <c r="AV29" s="41"/>
    </row>
    <row r="30" spans="2:48" hidden="1" x14ac:dyDescent="0.2">
      <c r="B30" s="40"/>
      <c r="C30" s="10"/>
      <c r="D30" s="105" t="s">
        <v>146</v>
      </c>
      <c r="E30" s="658">
        <f>MAX(G27,IF($V$15=$AM$15,$AF$15,HLOOKUP(H27,Rates,$AL$15,FALSE)))</f>
        <v>8.91</v>
      </c>
      <c r="F30" s="651"/>
      <c r="G30" s="651"/>
      <c r="H30" s="652"/>
      <c r="I30" s="650">
        <f>MAX(K27,IF($V$15=$AM$15,$AF$15,HLOOKUP(L27,Rates,$AL$15,FALSE)))</f>
        <v>8.91</v>
      </c>
      <c r="J30" s="651"/>
      <c r="K30" s="651"/>
      <c r="L30" s="652"/>
      <c r="M30" s="650">
        <f>MAX(O27,IF($V$15=$AM$15,$AF$15,HLOOKUP(P27,Rates,$AL$15,FALSE)))</f>
        <v>8.91</v>
      </c>
      <c r="N30" s="651"/>
      <c r="O30" s="651"/>
      <c r="P30" s="652"/>
      <c r="Q30" s="650">
        <f>MAX(S27,IF($V$15=$AM$15,$AF$15,HLOOKUP(T27,Rates,$AL$15,FALSE)))</f>
        <v>8.91</v>
      </c>
      <c r="R30" s="651"/>
      <c r="S30" s="651"/>
      <c r="T30" s="652"/>
      <c r="U30" s="650">
        <f>MAX(W27,IF($V$15=$AM$15,$AF$15,HLOOKUP(X27,Rates,$AL$15,FALSE)))</f>
        <v>8.91</v>
      </c>
      <c r="V30" s="651"/>
      <c r="W30" s="651"/>
      <c r="X30" s="652"/>
      <c r="Y30" s="650">
        <f>MAX(AA27,IF($V$15=$AM$15,$AF$15,HLOOKUP(AB27,Rates,$AL$15,FALSE)))</f>
        <v>8.91</v>
      </c>
      <c r="Z30" s="651"/>
      <c r="AA30" s="651"/>
      <c r="AB30" s="652"/>
      <c r="AC30" s="650">
        <f>MAX(AE27,IF($V$15=$AM$15,$AF$15,HLOOKUP(AF27,Rates,$AL$15,FALSE)))</f>
        <v>8.91</v>
      </c>
      <c r="AD30" s="651"/>
      <c r="AE30" s="651"/>
      <c r="AF30" s="666"/>
      <c r="AG30" s="663">
        <f>SUMPRODUCT(E30:AF30,E28:AF28)</f>
        <v>0</v>
      </c>
      <c r="AH30" s="664"/>
      <c r="AI30" s="664"/>
      <c r="AJ30" s="665"/>
      <c r="AK30" s="484"/>
      <c r="AL30" s="35">
        <f>AG30*IF($V$15="Demonstrator Rate",0.1711,0.1207)</f>
        <v>0</v>
      </c>
      <c r="AM30" s="5"/>
      <c r="AN30" s="45"/>
      <c r="AO30" s="40"/>
      <c r="AP30" s="689"/>
      <c r="AQ30" s="690"/>
      <c r="AR30" s="690"/>
      <c r="AS30" s="690"/>
      <c r="AT30" s="690"/>
      <c r="AU30" s="691"/>
      <c r="AV30" s="41"/>
    </row>
    <row r="31" spans="2:48" ht="21.75" hidden="1" customHeight="1" x14ac:dyDescent="0.2">
      <c r="B31" s="40"/>
      <c r="C31" s="10"/>
      <c r="D31" s="193" t="s">
        <v>147</v>
      </c>
      <c r="E31" s="634">
        <f>(E20*E22)+(E24*E26)+(E28*E30)</f>
        <v>54.4</v>
      </c>
      <c r="F31" s="635"/>
      <c r="G31" s="635"/>
      <c r="H31" s="741"/>
      <c r="I31" s="740">
        <f>((I21+(K21/60))*I22)+((I25+(K25/60))*I26)+((I29+(K29/60))*I30)</f>
        <v>0</v>
      </c>
      <c r="J31" s="635"/>
      <c r="K31" s="635"/>
      <c r="L31" s="741"/>
      <c r="M31" s="740">
        <f>((M21+(O21/60))*M22)+((M25+(O25/60))*M26)+((M29+(O29/60))*M30)</f>
        <v>0</v>
      </c>
      <c r="N31" s="635"/>
      <c r="O31" s="635"/>
      <c r="P31" s="741"/>
      <c r="Q31" s="740">
        <f>((Q21+(S21/60))*Q22)+((Q25+(S25/60))*Q26)+((Q29+(S29/60))*Q30)</f>
        <v>0</v>
      </c>
      <c r="R31" s="635"/>
      <c r="S31" s="635"/>
      <c r="T31" s="741"/>
      <c r="U31" s="740">
        <f>((U21+(W21/60))*U22)+((U25+(W25/60))*U26)+((U29+(W29/60))*U30)</f>
        <v>0</v>
      </c>
      <c r="V31" s="635"/>
      <c r="W31" s="635"/>
      <c r="X31" s="741"/>
      <c r="Y31" s="740">
        <f>((Y21+(AA21/60))*Y22)+((Y25+(AA25/60))*Y26)+((Y29+(AA29/60))*Y30)</f>
        <v>0</v>
      </c>
      <c r="Z31" s="635"/>
      <c r="AA31" s="635"/>
      <c r="AB31" s="741"/>
      <c r="AC31" s="740">
        <f>((AC21+(AE21/60))*AC22)+((AC25+(AE25/60))*AC26)+((AC29+(AE29/60))*AC30)</f>
        <v>0</v>
      </c>
      <c r="AD31" s="635"/>
      <c r="AE31" s="635"/>
      <c r="AF31" s="744"/>
      <c r="AG31" s="634">
        <f>AG30+AG26+AG22</f>
        <v>54.4</v>
      </c>
      <c r="AH31" s="635"/>
      <c r="AI31" s="635"/>
      <c r="AJ31" s="636"/>
      <c r="AK31" s="484"/>
      <c r="AL31" s="28">
        <f>AG32+AG28+AG24+AG20</f>
        <v>4</v>
      </c>
      <c r="AM31" s="27" t="str">
        <f>IF(AND(AL31&gt;0,AE7="Yes",OR(E33="",G33="",I33="",K33="",M33="",O33="",Q33="",S33="",U33="",W33="",Y33="",AA33="",AC33="",AE33="")),"FALSE","TRUE")</f>
        <v>TRUE</v>
      </c>
      <c r="AN31" s="45"/>
      <c r="AO31" s="40"/>
      <c r="AP31" s="689"/>
      <c r="AQ31" s="690"/>
      <c r="AR31" s="690"/>
      <c r="AS31" s="690"/>
      <c r="AT31" s="690"/>
      <c r="AU31" s="691"/>
      <c r="AV31" s="41"/>
    </row>
    <row r="32" spans="2:48" ht="21.75" hidden="1" customHeight="1" x14ac:dyDescent="0.2">
      <c r="B32" s="40"/>
      <c r="C32" s="10"/>
      <c r="D32" s="104" t="s">
        <v>148</v>
      </c>
      <c r="E32" s="631">
        <f>E33+(G33/60)</f>
        <v>0</v>
      </c>
      <c r="F32" s="632"/>
      <c r="G32" s="632"/>
      <c r="H32" s="654"/>
      <c r="I32" s="632">
        <f t="shared" ref="I32" si="18">I33+(K33/60)</f>
        <v>0</v>
      </c>
      <c r="J32" s="632"/>
      <c r="K32" s="632"/>
      <c r="L32" s="654"/>
      <c r="M32" s="632">
        <f t="shared" ref="M32" si="19">M33+(O33/60)</f>
        <v>0</v>
      </c>
      <c r="N32" s="632"/>
      <c r="O32" s="632"/>
      <c r="P32" s="654"/>
      <c r="Q32" s="632">
        <f t="shared" ref="Q32" si="20">Q33+(S33/60)</f>
        <v>0</v>
      </c>
      <c r="R32" s="632"/>
      <c r="S32" s="632"/>
      <c r="T32" s="654"/>
      <c r="U32" s="632">
        <f t="shared" ref="U32" si="21">U33+(W33/60)</f>
        <v>0</v>
      </c>
      <c r="V32" s="632"/>
      <c r="W32" s="632"/>
      <c r="X32" s="654"/>
      <c r="Y32" s="632">
        <f t="shared" ref="Y32" si="22">Y33+(AA33/60)</f>
        <v>0</v>
      </c>
      <c r="Z32" s="632"/>
      <c r="AA32" s="632"/>
      <c r="AB32" s="654"/>
      <c r="AC32" s="632">
        <f t="shared" ref="AC32" si="23">AC33+(AE33/60)</f>
        <v>0</v>
      </c>
      <c r="AD32" s="632"/>
      <c r="AE32" s="632"/>
      <c r="AF32" s="654"/>
      <c r="AG32" s="631">
        <f>SUM(E32:AF32)</f>
        <v>0</v>
      </c>
      <c r="AH32" s="632"/>
      <c r="AI32" s="632"/>
      <c r="AJ32" s="633"/>
      <c r="AK32" s="484"/>
      <c r="AL32" s="28"/>
      <c r="AM32" s="27"/>
      <c r="AN32" s="45"/>
      <c r="AO32" s="40"/>
      <c r="AP32" s="689"/>
      <c r="AQ32" s="690"/>
      <c r="AR32" s="690"/>
      <c r="AS32" s="690"/>
      <c r="AT32" s="690"/>
      <c r="AU32" s="691"/>
      <c r="AV32" s="41"/>
    </row>
    <row r="33" spans="2:48" ht="21.75" customHeight="1" x14ac:dyDescent="0.2">
      <c r="B33" s="40"/>
      <c r="C33" s="10"/>
      <c r="D33" s="75" t="s">
        <v>149</v>
      </c>
      <c r="E33" s="110"/>
      <c r="F33" s="111" t="s">
        <v>80</v>
      </c>
      <c r="G33" s="112"/>
      <c r="H33" s="113" t="s">
        <v>81</v>
      </c>
      <c r="I33" s="114"/>
      <c r="J33" s="111" t="s">
        <v>80</v>
      </c>
      <c r="K33" s="112"/>
      <c r="L33" s="113" t="s">
        <v>81</v>
      </c>
      <c r="M33" s="114"/>
      <c r="N33" s="111" t="s">
        <v>80</v>
      </c>
      <c r="O33" s="112"/>
      <c r="P33" s="113" t="s">
        <v>81</v>
      </c>
      <c r="Q33" s="114"/>
      <c r="R33" s="111" t="s">
        <v>80</v>
      </c>
      <c r="S33" s="112"/>
      <c r="T33" s="113" t="s">
        <v>81</v>
      </c>
      <c r="U33" s="114"/>
      <c r="V33" s="111" t="s">
        <v>80</v>
      </c>
      <c r="W33" s="112"/>
      <c r="X33" s="113" t="s">
        <v>81</v>
      </c>
      <c r="Y33" s="114"/>
      <c r="Z33" s="111" t="s">
        <v>80</v>
      </c>
      <c r="AA33" s="112"/>
      <c r="AB33" s="113" t="s">
        <v>81</v>
      </c>
      <c r="AC33" s="114"/>
      <c r="AD33" s="111" t="s">
        <v>80</v>
      </c>
      <c r="AE33" s="112"/>
      <c r="AF33" s="115" t="s">
        <v>81</v>
      </c>
      <c r="AG33" s="106">
        <f>ROUNDDOWN(AG32,0)</f>
        <v>0</v>
      </c>
      <c r="AH33" s="107" t="s">
        <v>80</v>
      </c>
      <c r="AI33" s="108">
        <f>ROUND((AG32-AG33)*60,0)</f>
        <v>0</v>
      </c>
      <c r="AJ33" s="109" t="s">
        <v>81</v>
      </c>
      <c r="AK33" s="484"/>
      <c r="AL33" s="27"/>
      <c r="AM33" s="27"/>
      <c r="AN33" s="45"/>
      <c r="AO33" s="40"/>
      <c r="AP33" s="689"/>
      <c r="AQ33" s="690"/>
      <c r="AR33" s="690"/>
      <c r="AS33" s="690"/>
      <c r="AT33" s="690"/>
      <c r="AU33" s="691"/>
      <c r="AV33" s="41"/>
    </row>
    <row r="34" spans="2:48" ht="11.25" customHeight="1" x14ac:dyDescent="0.2">
      <c r="B34" s="40"/>
      <c r="C34" s="10">
        <f>C18+7</f>
        <v>44627</v>
      </c>
      <c r="D34" s="71" t="s">
        <v>133</v>
      </c>
      <c r="E34" s="668">
        <f>IF(ISNA(C34),"",C34)</f>
        <v>44627</v>
      </c>
      <c r="F34" s="669"/>
      <c r="G34" s="669"/>
      <c r="H34" s="670"/>
      <c r="I34" s="671">
        <f>IF(ISNA(C34),"",E34+1)</f>
        <v>44628</v>
      </c>
      <c r="J34" s="669"/>
      <c r="K34" s="669"/>
      <c r="L34" s="670"/>
      <c r="M34" s="671">
        <f>IF(ISNA(C34),"",I34+1)</f>
        <v>44629</v>
      </c>
      <c r="N34" s="669"/>
      <c r="O34" s="669"/>
      <c r="P34" s="670"/>
      <c r="Q34" s="671">
        <f>IF(ISNA(C34),"",M34+1)</f>
        <v>44630</v>
      </c>
      <c r="R34" s="669"/>
      <c r="S34" s="669"/>
      <c r="T34" s="670"/>
      <c r="U34" s="671">
        <f>IF(ISNA(C34),"",Q34+1)</f>
        <v>44631</v>
      </c>
      <c r="V34" s="669"/>
      <c r="W34" s="669"/>
      <c r="X34" s="670"/>
      <c r="Y34" s="671">
        <f>IF(ISNA(C34),"",U34+1)</f>
        <v>44632</v>
      </c>
      <c r="Z34" s="669"/>
      <c r="AA34" s="669"/>
      <c r="AB34" s="670"/>
      <c r="AC34" s="671">
        <f>IF(ISNA(C34),"",Y34+1)</f>
        <v>44633</v>
      </c>
      <c r="AD34" s="669"/>
      <c r="AE34" s="669"/>
      <c r="AF34" s="699"/>
      <c r="AG34" s="668" t="str">
        <f>IF(AE7="Yes",VLOOKUP(C34,TermTime,2,FALSE),"Week Total")</f>
        <v>Week Total</v>
      </c>
      <c r="AH34" s="669"/>
      <c r="AI34" s="669"/>
      <c r="AJ34" s="685"/>
      <c r="AK34" s="695" t="str">
        <f>IF(OR(AL47&gt;36,AM47="FALSE",AND(AL47&gt;20,AE7="Yes")),"WARNING","")</f>
        <v/>
      </c>
      <c r="AL34" s="27"/>
      <c r="AM34" s="27"/>
      <c r="AN34" s="45"/>
      <c r="AO34" s="40"/>
      <c r="AP34" s="689"/>
      <c r="AQ34" s="690"/>
      <c r="AR34" s="690"/>
      <c r="AS34" s="690"/>
      <c r="AT34" s="690"/>
      <c r="AU34" s="691"/>
      <c r="AV34" s="41"/>
    </row>
    <row r="35" spans="2:48" ht="24" hidden="1" customHeight="1" x14ac:dyDescent="0.2">
      <c r="B35" s="40"/>
      <c r="C35" s="10"/>
      <c r="D35" s="104" t="s">
        <v>135</v>
      </c>
      <c r="E35" s="116">
        <f>DATEDIF($E$5,E$34,"Y")</f>
        <v>24</v>
      </c>
      <c r="F35" s="97">
        <f>VLOOKUP(E35,Rates!$B:$C,2,1)</f>
        <v>5</v>
      </c>
      <c r="G35" s="102">
        <f>HLOOKUP(H35,Rates,F35,FALSE)</f>
        <v>8.91</v>
      </c>
      <c r="H35" s="99" t="str">
        <f>HLOOKUP(E$34,Rates!$1:$2,2,1)</f>
        <v>I</v>
      </c>
      <c r="I35" s="100">
        <f>DATEDIF($E$5,I$34,"Y")</f>
        <v>24</v>
      </c>
      <c r="J35" s="101">
        <f>VLOOKUP(I35,Rates!$B:$C,2,1)</f>
        <v>5</v>
      </c>
      <c r="K35" s="102">
        <f>HLOOKUP(L35,Rates,J35,FALSE)</f>
        <v>8.91</v>
      </c>
      <c r="L35" s="99" t="str">
        <f>HLOOKUP(I$34,Rates!$1:$2,2,1)</f>
        <v>I</v>
      </c>
      <c r="M35" s="100">
        <f>DATEDIF($E$5,M$34,"Y")</f>
        <v>24</v>
      </c>
      <c r="N35" s="97">
        <f>VLOOKUP(M35,Rates!$B:$C,2,1)</f>
        <v>5</v>
      </c>
      <c r="O35" s="102">
        <f>HLOOKUP(P35,Rates,N35,FALSE)</f>
        <v>8.91</v>
      </c>
      <c r="P35" s="99" t="str">
        <f>HLOOKUP(M$34,Rates!$1:$2,2,1)</f>
        <v>I</v>
      </c>
      <c r="Q35" s="100">
        <f>DATEDIF($E$5,Q$34,"Y")</f>
        <v>24</v>
      </c>
      <c r="R35" s="97">
        <f>VLOOKUP(Q35,Rates!$B:$C,2,1)</f>
        <v>5</v>
      </c>
      <c r="S35" s="102">
        <f>HLOOKUP(T35,Rates,R35,FALSE)</f>
        <v>8.91</v>
      </c>
      <c r="T35" s="99" t="str">
        <f>HLOOKUP(Q$34,Rates!$1:$2,2,1)</f>
        <v>I</v>
      </c>
      <c r="U35" s="100">
        <f>DATEDIF($E$5,U$34,"Y")</f>
        <v>24</v>
      </c>
      <c r="V35" s="97">
        <f>VLOOKUP(U35,Rates!$B:$C,2,1)</f>
        <v>5</v>
      </c>
      <c r="W35" s="102">
        <f>HLOOKUP(X35,Rates,V35,FALSE)</f>
        <v>8.91</v>
      </c>
      <c r="X35" s="99" t="str">
        <f>HLOOKUP(U$34,Rates!$1:$2,2,1)</f>
        <v>I</v>
      </c>
      <c r="Y35" s="100">
        <f>DATEDIF($E$5,Y$34,"Y")</f>
        <v>24</v>
      </c>
      <c r="Z35" s="101">
        <f>VLOOKUP(Y35,Rates!$B:$C,2,1)</f>
        <v>5</v>
      </c>
      <c r="AA35" s="102">
        <f>HLOOKUP(AB35,Rates,Z35,FALSE)</f>
        <v>8.91</v>
      </c>
      <c r="AB35" s="99" t="str">
        <f>HLOOKUP(Y$34,Rates!$1:$2,2,1)</f>
        <v>I</v>
      </c>
      <c r="AC35" s="100">
        <f>DATEDIF($E$5,AC$34,"Y")</f>
        <v>24</v>
      </c>
      <c r="AD35" s="97">
        <f>VLOOKUP(AC35,Rates!$B:$C,2,1)</f>
        <v>5</v>
      </c>
      <c r="AE35" s="102">
        <f>HLOOKUP(AF35,Rates,AD35,FALSE)</f>
        <v>8.91</v>
      </c>
      <c r="AF35" s="99" t="str">
        <f>HLOOKUP(AC$34,Rates!$1:$2,2,1)</f>
        <v>I</v>
      </c>
      <c r="AG35" s="659"/>
      <c r="AH35" s="660"/>
      <c r="AI35" s="660"/>
      <c r="AJ35" s="661"/>
      <c r="AK35" s="695"/>
      <c r="AL35" s="27"/>
      <c r="AM35" s="27"/>
      <c r="AN35" s="45"/>
      <c r="AO35" s="40"/>
      <c r="AP35" s="689"/>
      <c r="AQ35" s="690"/>
      <c r="AR35" s="690"/>
      <c r="AS35" s="690"/>
      <c r="AT35" s="690"/>
      <c r="AU35" s="691"/>
      <c r="AV35" s="41"/>
    </row>
    <row r="36" spans="2:48" ht="24" hidden="1" customHeight="1" x14ac:dyDescent="0.2">
      <c r="B36" s="40"/>
      <c r="C36" s="10"/>
      <c r="D36" s="104" t="s">
        <v>136</v>
      </c>
      <c r="E36" s="628">
        <f>E37+(G37/60)</f>
        <v>4</v>
      </c>
      <c r="F36" s="629"/>
      <c r="G36" s="629"/>
      <c r="H36" s="653"/>
      <c r="I36" s="629">
        <f t="shared" ref="I36" si="24">I37+(K37/60)</f>
        <v>0</v>
      </c>
      <c r="J36" s="629"/>
      <c r="K36" s="629"/>
      <c r="L36" s="653"/>
      <c r="M36" s="629">
        <f t="shared" ref="M36" si="25">M37+(O37/60)</f>
        <v>0</v>
      </c>
      <c r="N36" s="629"/>
      <c r="O36" s="629"/>
      <c r="P36" s="653"/>
      <c r="Q36" s="629">
        <f t="shared" ref="Q36" si="26">Q37+(S37/60)</f>
        <v>0</v>
      </c>
      <c r="R36" s="629"/>
      <c r="S36" s="629"/>
      <c r="T36" s="653"/>
      <c r="U36" s="629">
        <f t="shared" ref="U36" si="27">U37+(W37/60)</f>
        <v>0</v>
      </c>
      <c r="V36" s="629"/>
      <c r="W36" s="629"/>
      <c r="X36" s="653"/>
      <c r="Y36" s="629">
        <f t="shared" ref="Y36" si="28">Y37+(AA37/60)</f>
        <v>0</v>
      </c>
      <c r="Z36" s="629"/>
      <c r="AA36" s="629"/>
      <c r="AB36" s="653"/>
      <c r="AC36" s="629">
        <f t="shared" ref="AC36" si="29">AC37+(AE37/60)</f>
        <v>0</v>
      </c>
      <c r="AD36" s="629"/>
      <c r="AE36" s="629"/>
      <c r="AF36" s="653"/>
      <c r="AG36" s="628">
        <f>SUM(E36:AF36)</f>
        <v>4</v>
      </c>
      <c r="AH36" s="629"/>
      <c r="AI36" s="629"/>
      <c r="AJ36" s="630"/>
      <c r="AK36" s="695"/>
      <c r="AL36" s="27"/>
      <c r="AM36" s="27"/>
      <c r="AN36" s="45"/>
      <c r="AO36" s="40"/>
      <c r="AP36" s="689"/>
      <c r="AQ36" s="690"/>
      <c r="AR36" s="690"/>
      <c r="AS36" s="690"/>
      <c r="AT36" s="690"/>
      <c r="AU36" s="691"/>
      <c r="AV36" s="41"/>
    </row>
    <row r="37" spans="2:48" x14ac:dyDescent="0.2">
      <c r="B37" s="40"/>
      <c r="C37" s="10"/>
      <c r="D37" s="91" t="s">
        <v>137</v>
      </c>
      <c r="E37" s="81">
        <v>4</v>
      </c>
      <c r="F37" s="77" t="s">
        <v>80</v>
      </c>
      <c r="G37" s="76"/>
      <c r="H37" s="95" t="s">
        <v>81</v>
      </c>
      <c r="I37" s="93"/>
      <c r="J37" s="77" t="s">
        <v>80</v>
      </c>
      <c r="K37" s="76"/>
      <c r="L37" s="95" t="s">
        <v>81</v>
      </c>
      <c r="M37" s="93"/>
      <c r="N37" s="77" t="s">
        <v>80</v>
      </c>
      <c r="O37" s="76"/>
      <c r="P37" s="95" t="s">
        <v>81</v>
      </c>
      <c r="Q37" s="93"/>
      <c r="R37" s="77" t="s">
        <v>80</v>
      </c>
      <c r="S37" s="76"/>
      <c r="T37" s="95" t="s">
        <v>81</v>
      </c>
      <c r="U37" s="93"/>
      <c r="V37" s="77" t="s">
        <v>80</v>
      </c>
      <c r="W37" s="76"/>
      <c r="X37" s="95" t="s">
        <v>81</v>
      </c>
      <c r="Y37" s="93"/>
      <c r="Z37" s="77" t="s">
        <v>80</v>
      </c>
      <c r="AA37" s="76"/>
      <c r="AB37" s="95" t="s">
        <v>81</v>
      </c>
      <c r="AC37" s="93"/>
      <c r="AD37" s="77" t="s">
        <v>80</v>
      </c>
      <c r="AE37" s="76"/>
      <c r="AF37" s="88" t="s">
        <v>81</v>
      </c>
      <c r="AG37" s="90">
        <f>ROUNDDOWN(AG36,0)</f>
        <v>4</v>
      </c>
      <c r="AH37" s="79" t="s">
        <v>80</v>
      </c>
      <c r="AI37" s="78">
        <f>(AG36-AG37)*60</f>
        <v>0</v>
      </c>
      <c r="AJ37" s="82" t="s">
        <v>81</v>
      </c>
      <c r="AK37" s="695"/>
      <c r="AL37" s="27"/>
      <c r="AM37" s="27"/>
      <c r="AN37" s="45"/>
      <c r="AO37" s="40"/>
      <c r="AP37" s="689"/>
      <c r="AQ37" s="690"/>
      <c r="AR37" s="690"/>
      <c r="AS37" s="690"/>
      <c r="AT37" s="690"/>
      <c r="AU37" s="691"/>
      <c r="AV37" s="41"/>
    </row>
    <row r="38" spans="2:48" ht="13.5" customHeight="1" x14ac:dyDescent="0.2">
      <c r="B38" s="40"/>
      <c r="C38" s="10"/>
      <c r="D38" s="124" t="s">
        <v>138</v>
      </c>
      <c r="E38" s="658">
        <f>MAX(G35,IF($V$11=$AM$11,$AF$11,HLOOKUP(H35,Rates,$AL$11,FALSE)))</f>
        <v>13.6</v>
      </c>
      <c r="F38" s="651"/>
      <c r="G38" s="651"/>
      <c r="H38" s="652"/>
      <c r="I38" s="650">
        <f>MAX(K35,IF($V$11=$AM$11,$AF$11,HLOOKUP(L35,Rates,$AL$11,FALSE)))</f>
        <v>13.6</v>
      </c>
      <c r="J38" s="651"/>
      <c r="K38" s="651"/>
      <c r="L38" s="652"/>
      <c r="M38" s="650">
        <f>MAX(O35,IF($V$11=$AM$11,$AF$11,HLOOKUP(P35,Rates,$AL$11,FALSE)))</f>
        <v>13.6</v>
      </c>
      <c r="N38" s="651"/>
      <c r="O38" s="651"/>
      <c r="P38" s="652"/>
      <c r="Q38" s="650">
        <f>MAX(S35,IF($V$11=$AM$11,$AF$11,HLOOKUP(T35,Rates,$AL$11,FALSE)))</f>
        <v>13.6</v>
      </c>
      <c r="R38" s="651"/>
      <c r="S38" s="651"/>
      <c r="T38" s="652"/>
      <c r="U38" s="650">
        <f>MAX(W35,IF($V$11=$AM$11,$AF$11,HLOOKUP(X35,Rates,$AL$11,FALSE)))</f>
        <v>13.6</v>
      </c>
      <c r="V38" s="651"/>
      <c r="W38" s="651"/>
      <c r="X38" s="652"/>
      <c r="Y38" s="650">
        <f>MAX(AA35,IF($V$11=$AM$11,$AF$11,HLOOKUP(AB35,Rates,$AL$11,FALSE)))</f>
        <v>13.6</v>
      </c>
      <c r="Z38" s="651"/>
      <c r="AA38" s="651"/>
      <c r="AB38" s="652"/>
      <c r="AC38" s="650">
        <f>MAX(AE35,IF($V$11=$AM$11,$AF$11,HLOOKUP(AF35,Rates,$AL$11,FALSE)))</f>
        <v>13.6</v>
      </c>
      <c r="AD38" s="651"/>
      <c r="AE38" s="651"/>
      <c r="AF38" s="666"/>
      <c r="AG38" s="663">
        <f>SUMPRODUCT(E38:AF38,E36:AF36)</f>
        <v>54.4</v>
      </c>
      <c r="AH38" s="664"/>
      <c r="AI38" s="664"/>
      <c r="AJ38" s="665"/>
      <c r="AK38" s="695"/>
      <c r="AL38" s="35">
        <f>AG38*IF($V$11="Demonstrator Rate",0.1711,0.1207)</f>
        <v>9.3078400000000006</v>
      </c>
      <c r="AM38" s="27"/>
      <c r="AN38" s="45"/>
      <c r="AO38" s="40"/>
      <c r="AP38" s="689"/>
      <c r="AQ38" s="690"/>
      <c r="AR38" s="690"/>
      <c r="AS38" s="690"/>
      <c r="AT38" s="690"/>
      <c r="AU38" s="691"/>
      <c r="AV38" s="41"/>
    </row>
    <row r="39" spans="2:48" ht="13.5" hidden="1" customHeight="1" x14ac:dyDescent="0.2">
      <c r="B39" s="40"/>
      <c r="C39" s="10"/>
      <c r="D39" s="104" t="s">
        <v>139</v>
      </c>
      <c r="E39" s="116">
        <f>DATEDIF($E$5,E$34,"Y")</f>
        <v>24</v>
      </c>
      <c r="F39" s="97">
        <f>VLOOKUP(E39,Rates!$B:$C,2,1)</f>
        <v>5</v>
      </c>
      <c r="G39" s="102">
        <f>HLOOKUP(H39,Rates,F39,FALSE)</f>
        <v>8.91</v>
      </c>
      <c r="H39" s="99" t="str">
        <f>HLOOKUP(E$34,Rates!$1:$2,2,1)</f>
        <v>I</v>
      </c>
      <c r="I39" s="100">
        <f>DATEDIF($E$5,I$34,"Y")</f>
        <v>24</v>
      </c>
      <c r="J39" s="97">
        <f>VLOOKUP(I39,Rates!$B:$C,2,1)</f>
        <v>5</v>
      </c>
      <c r="K39" s="102">
        <f>HLOOKUP(L39,Rates,J39,FALSE)</f>
        <v>8.91</v>
      </c>
      <c r="L39" s="99" t="str">
        <f>HLOOKUP(I$34,Rates!$1:$2,2,1)</f>
        <v>I</v>
      </c>
      <c r="M39" s="100">
        <f>DATEDIF($E$5,M$34,"Y")</f>
        <v>24</v>
      </c>
      <c r="N39" s="97">
        <f>VLOOKUP(M39,Rates!$B:$C,2,1)</f>
        <v>5</v>
      </c>
      <c r="O39" s="102">
        <f>HLOOKUP(P39,Rates,N39,FALSE)</f>
        <v>8.91</v>
      </c>
      <c r="P39" s="99" t="str">
        <f>HLOOKUP(M$34,Rates!$1:$2,2,1)</f>
        <v>I</v>
      </c>
      <c r="Q39" s="100">
        <f>DATEDIF($E$5,Q$34,"Y")</f>
        <v>24</v>
      </c>
      <c r="R39" s="97">
        <f>VLOOKUP(Q39,Rates!$B:$C,2,1)</f>
        <v>5</v>
      </c>
      <c r="S39" s="102">
        <f>HLOOKUP(T39,Rates,R39,FALSE)</f>
        <v>8.91</v>
      </c>
      <c r="T39" s="99" t="str">
        <f>HLOOKUP(Q$34,Rates!$1:$2,2,1)</f>
        <v>I</v>
      </c>
      <c r="U39" s="100">
        <f>DATEDIF($E$5,U$34,"Y")</f>
        <v>24</v>
      </c>
      <c r="V39" s="97">
        <f>VLOOKUP(U39,Rates!$B:$C,2,1)</f>
        <v>5</v>
      </c>
      <c r="W39" s="102">
        <f>HLOOKUP(X39,Rates,V39,FALSE)</f>
        <v>8.91</v>
      </c>
      <c r="X39" s="99" t="str">
        <f>HLOOKUP(U$34,Rates!$1:$2,2,1)</f>
        <v>I</v>
      </c>
      <c r="Y39" s="100">
        <f>DATEDIF($E$5,Y$34,"Y")</f>
        <v>24</v>
      </c>
      <c r="Z39" s="97">
        <f>VLOOKUP(Y39,Rates!$B:$C,2,1)</f>
        <v>5</v>
      </c>
      <c r="AA39" s="102">
        <f>HLOOKUP(AB39,Rates,Z39,FALSE)</f>
        <v>8.91</v>
      </c>
      <c r="AB39" s="99" t="str">
        <f>HLOOKUP(Y$34,Rates!$1:$2,2,1)</f>
        <v>I</v>
      </c>
      <c r="AC39" s="100">
        <f>DATEDIF($E$5,AC$34,"Y")</f>
        <v>24</v>
      </c>
      <c r="AD39" s="97">
        <f>VLOOKUP(AC39,Rates!$B:$C,2,1)</f>
        <v>5</v>
      </c>
      <c r="AE39" s="102">
        <f>HLOOKUP(AF39,Rates,AD39,FALSE)</f>
        <v>8.91</v>
      </c>
      <c r="AF39" s="99" t="str">
        <f>HLOOKUP(AC$34,Rates!$1:$2,2,1)</f>
        <v>I</v>
      </c>
      <c r="AG39" s="659"/>
      <c r="AH39" s="660"/>
      <c r="AI39" s="660"/>
      <c r="AJ39" s="661"/>
      <c r="AK39" s="695"/>
      <c r="AL39" s="5"/>
      <c r="AM39" s="27"/>
      <c r="AN39" s="45"/>
      <c r="AO39" s="40"/>
      <c r="AP39" s="689"/>
      <c r="AQ39" s="690"/>
      <c r="AR39" s="690"/>
      <c r="AS39" s="690"/>
      <c r="AT39" s="690"/>
      <c r="AU39" s="691"/>
      <c r="AV39" s="41"/>
    </row>
    <row r="40" spans="2:48" ht="13.5" hidden="1" customHeight="1" x14ac:dyDescent="0.2">
      <c r="B40" s="40"/>
      <c r="C40" s="10"/>
      <c r="D40" s="104" t="s">
        <v>140</v>
      </c>
      <c r="E40" s="628">
        <f>E41+(G41/60)</f>
        <v>0</v>
      </c>
      <c r="F40" s="629"/>
      <c r="G40" s="629"/>
      <c r="H40" s="653"/>
      <c r="I40" s="629">
        <f t="shared" ref="I40" si="30">I41+(K41/60)</f>
        <v>0</v>
      </c>
      <c r="J40" s="629"/>
      <c r="K40" s="629"/>
      <c r="L40" s="653"/>
      <c r="M40" s="629">
        <f t="shared" ref="M40" si="31">M41+(O41/60)</f>
        <v>0</v>
      </c>
      <c r="N40" s="629"/>
      <c r="O40" s="629"/>
      <c r="P40" s="653"/>
      <c r="Q40" s="629">
        <f t="shared" ref="Q40" si="32">Q41+(S41/60)</f>
        <v>0</v>
      </c>
      <c r="R40" s="629"/>
      <c r="S40" s="629"/>
      <c r="T40" s="653"/>
      <c r="U40" s="629">
        <f t="shared" ref="U40" si="33">U41+(W41/60)</f>
        <v>0</v>
      </c>
      <c r="V40" s="629"/>
      <c r="W40" s="629"/>
      <c r="X40" s="653"/>
      <c r="Y40" s="629">
        <f t="shared" ref="Y40" si="34">Y41+(AA41/60)</f>
        <v>0</v>
      </c>
      <c r="Z40" s="629"/>
      <c r="AA40" s="629"/>
      <c r="AB40" s="653"/>
      <c r="AC40" s="629">
        <f t="shared" ref="AC40" si="35">AC41+(AE41/60)</f>
        <v>0</v>
      </c>
      <c r="AD40" s="629"/>
      <c r="AE40" s="629"/>
      <c r="AF40" s="653"/>
      <c r="AG40" s="628">
        <f>SUM(E40:AF40)</f>
        <v>0</v>
      </c>
      <c r="AH40" s="629"/>
      <c r="AI40" s="629"/>
      <c r="AJ40" s="630"/>
      <c r="AK40" s="695"/>
      <c r="AL40" s="5"/>
      <c r="AM40" s="27"/>
      <c r="AN40" s="45"/>
      <c r="AO40" s="40"/>
      <c r="AP40" s="689"/>
      <c r="AQ40" s="690"/>
      <c r="AR40" s="690"/>
      <c r="AS40" s="690"/>
      <c r="AT40" s="690"/>
      <c r="AU40" s="691"/>
      <c r="AV40" s="41"/>
    </row>
    <row r="41" spans="2:48" hidden="1" x14ac:dyDescent="0.2">
      <c r="B41" s="40"/>
      <c r="C41" s="10"/>
      <c r="D41" s="91" t="s">
        <v>141</v>
      </c>
      <c r="E41" s="81"/>
      <c r="F41" s="77" t="s">
        <v>80</v>
      </c>
      <c r="G41" s="76"/>
      <c r="H41" s="95" t="s">
        <v>81</v>
      </c>
      <c r="I41" s="93"/>
      <c r="J41" s="77" t="s">
        <v>80</v>
      </c>
      <c r="K41" s="76"/>
      <c r="L41" s="95" t="s">
        <v>81</v>
      </c>
      <c r="M41" s="93"/>
      <c r="N41" s="77" t="s">
        <v>80</v>
      </c>
      <c r="O41" s="76"/>
      <c r="P41" s="95" t="s">
        <v>81</v>
      </c>
      <c r="Q41" s="93"/>
      <c r="R41" s="77" t="s">
        <v>80</v>
      </c>
      <c r="S41" s="76"/>
      <c r="T41" s="95" t="s">
        <v>81</v>
      </c>
      <c r="U41" s="93"/>
      <c r="V41" s="77" t="s">
        <v>80</v>
      </c>
      <c r="W41" s="76"/>
      <c r="X41" s="95" t="s">
        <v>81</v>
      </c>
      <c r="Y41" s="93"/>
      <c r="Z41" s="77" t="s">
        <v>80</v>
      </c>
      <c r="AA41" s="76"/>
      <c r="AB41" s="95" t="s">
        <v>81</v>
      </c>
      <c r="AC41" s="93"/>
      <c r="AD41" s="77" t="s">
        <v>80</v>
      </c>
      <c r="AE41" s="76"/>
      <c r="AF41" s="88" t="s">
        <v>81</v>
      </c>
      <c r="AG41" s="90">
        <f>ROUNDDOWN(AG40,0)</f>
        <v>0</v>
      </c>
      <c r="AH41" s="79" t="s">
        <v>80</v>
      </c>
      <c r="AI41" s="78">
        <f>(AG40-AG41)*60</f>
        <v>0</v>
      </c>
      <c r="AJ41" s="82" t="s">
        <v>81</v>
      </c>
      <c r="AK41" s="695"/>
      <c r="AL41" s="27"/>
      <c r="AM41" s="27"/>
      <c r="AN41" s="45"/>
      <c r="AO41" s="40"/>
      <c r="AP41" s="689"/>
      <c r="AQ41" s="690"/>
      <c r="AR41" s="690"/>
      <c r="AS41" s="690"/>
      <c r="AT41" s="690"/>
      <c r="AU41" s="691"/>
      <c r="AV41" s="41"/>
    </row>
    <row r="42" spans="2:48" ht="13.5" hidden="1" customHeight="1" x14ac:dyDescent="0.2">
      <c r="B42" s="40"/>
      <c r="C42" s="10"/>
      <c r="D42" s="124" t="s">
        <v>150</v>
      </c>
      <c r="E42" s="658">
        <f>MAX(G39,IF($V$13=$AM$13,$AF$13,HLOOKUP(H39,Rates,$AL$13,FALSE)))</f>
        <v>8.91</v>
      </c>
      <c r="F42" s="651"/>
      <c r="G42" s="651"/>
      <c r="H42" s="652"/>
      <c r="I42" s="650">
        <f>MAX(K39,IF($V$13=$AM$13,$AF$13,HLOOKUP(L39,Rates,$AL$13,FALSE)))</f>
        <v>8.91</v>
      </c>
      <c r="J42" s="651"/>
      <c r="K42" s="651"/>
      <c r="L42" s="652"/>
      <c r="M42" s="650">
        <f>MAX(O39,IF($V$13=$AM$13,$AF$13,HLOOKUP(P39,Rates,$AL$13,FALSE)))</f>
        <v>8.91</v>
      </c>
      <c r="N42" s="651"/>
      <c r="O42" s="651"/>
      <c r="P42" s="652"/>
      <c r="Q42" s="650">
        <f>MAX(S39,IF($V$13=$AM$13,$AF$13,HLOOKUP(T39,Rates,$AL$13,FALSE)))</f>
        <v>8.91</v>
      </c>
      <c r="R42" s="651"/>
      <c r="S42" s="651"/>
      <c r="T42" s="652"/>
      <c r="U42" s="650">
        <f>MAX(W39,IF($V$13=$AM$13,$AF$13,HLOOKUP(X39,Rates,$AL$13,FALSE)))</f>
        <v>8.91</v>
      </c>
      <c r="V42" s="651"/>
      <c r="W42" s="651"/>
      <c r="X42" s="652"/>
      <c r="Y42" s="650">
        <f>MAX(AA39,IF($V$13=$AM$13,$AF$13,HLOOKUP(AB39,Rates,$AL$13,FALSE)))</f>
        <v>8.91</v>
      </c>
      <c r="Z42" s="651"/>
      <c r="AA42" s="651"/>
      <c r="AB42" s="652"/>
      <c r="AC42" s="650">
        <f>MAX(AE39,IF($V$13=$AM$13,$AF$13,HLOOKUP(AF39,Rates,$AL$13,FALSE)))</f>
        <v>8.91</v>
      </c>
      <c r="AD42" s="651"/>
      <c r="AE42" s="651"/>
      <c r="AF42" s="666"/>
      <c r="AG42" s="663">
        <f>SUMPRODUCT(E42:AF42,E40:AF40)</f>
        <v>0</v>
      </c>
      <c r="AH42" s="664"/>
      <c r="AI42" s="664"/>
      <c r="AJ42" s="665"/>
      <c r="AK42" s="695"/>
      <c r="AL42" s="35">
        <f>AG42*IF($V$13="Demonstrator Rate",0.1711,0.1207)</f>
        <v>0</v>
      </c>
      <c r="AM42" s="27"/>
      <c r="AN42" s="45"/>
      <c r="AO42" s="40"/>
      <c r="AP42" s="689"/>
      <c r="AQ42" s="690"/>
      <c r="AR42" s="690"/>
      <c r="AS42" s="690"/>
      <c r="AT42" s="690"/>
      <c r="AU42" s="691"/>
      <c r="AV42" s="41"/>
    </row>
    <row r="43" spans="2:48" ht="13.5" hidden="1" customHeight="1" x14ac:dyDescent="0.2">
      <c r="B43" s="40"/>
      <c r="C43" s="10"/>
      <c r="D43" s="104" t="s">
        <v>143</v>
      </c>
      <c r="E43" s="116">
        <f>DATEDIF($E$5,E$34,"Y")</f>
        <v>24</v>
      </c>
      <c r="F43" s="97">
        <f>VLOOKUP(E43,Rates!$B:$C,2,1)</f>
        <v>5</v>
      </c>
      <c r="G43" s="102">
        <f>HLOOKUP(H43,Rates,F43,FALSE)</f>
        <v>8.91</v>
      </c>
      <c r="H43" s="99" t="str">
        <f>HLOOKUP(E$34,Rates!$1:$2,2,1)</f>
        <v>I</v>
      </c>
      <c r="I43" s="100">
        <f>DATEDIF($E$5,I$34,"Y")</f>
        <v>24</v>
      </c>
      <c r="J43" s="97">
        <f>VLOOKUP(I43,Rates!$B:$C,2,1)</f>
        <v>5</v>
      </c>
      <c r="K43" s="102">
        <f>HLOOKUP(L43,Rates,J43,FALSE)</f>
        <v>8.91</v>
      </c>
      <c r="L43" s="99" t="str">
        <f>HLOOKUP(I$34,Rates!$1:$2,2,1)</f>
        <v>I</v>
      </c>
      <c r="M43" s="100">
        <f>DATEDIF($E$5,M$34,"Y")</f>
        <v>24</v>
      </c>
      <c r="N43" s="97">
        <f>VLOOKUP(M43,Rates!$B:$C,2,1)</f>
        <v>5</v>
      </c>
      <c r="O43" s="102">
        <f>HLOOKUP(P43,Rates,N43,FALSE)</f>
        <v>8.91</v>
      </c>
      <c r="P43" s="99" t="str">
        <f>HLOOKUP(M$34,Rates!$1:$2,2,1)</f>
        <v>I</v>
      </c>
      <c r="Q43" s="100">
        <f>DATEDIF($E$5,Q$34,"Y")</f>
        <v>24</v>
      </c>
      <c r="R43" s="97">
        <f>VLOOKUP(Q43,Rates!$B:$C,2,1)</f>
        <v>5</v>
      </c>
      <c r="S43" s="102">
        <f>HLOOKUP(T43,Rates,R43,FALSE)</f>
        <v>8.1999999999999993</v>
      </c>
      <c r="T43" s="103" t="str">
        <f>IF(Q$34&gt;=Rates!$H$1,Rates!$H$2,IF(Q$34&gt;=Rates!$G$1,Rates!$G$2,IF(Q$34&gt;=Rates!$F$1,Rates!$F$2,IF(Q$34&gt;=Rates!$E$1,Rates!$E$2,IF(Q$34&gt;=Rates!$D$1,Rates!$D$2,0)))))</f>
        <v>F</v>
      </c>
      <c r="U43" s="100">
        <f>DATEDIF($E$5,U$34,"Y")</f>
        <v>24</v>
      </c>
      <c r="V43" s="97">
        <f>VLOOKUP(U43,Rates!$B:$C,2,1)</f>
        <v>5</v>
      </c>
      <c r="W43" s="102">
        <f>HLOOKUP(X43,Rates,V43,FALSE)</f>
        <v>8.91</v>
      </c>
      <c r="X43" s="99" t="str">
        <f>HLOOKUP(U$34,Rates!$1:$2,2,1)</f>
        <v>I</v>
      </c>
      <c r="Y43" s="100">
        <f>DATEDIF($E$5,Y$34,"Y")</f>
        <v>24</v>
      </c>
      <c r="Z43" s="97">
        <f>VLOOKUP(Y43,Rates!$B:$C,2,1)</f>
        <v>5</v>
      </c>
      <c r="AA43" s="102">
        <f>HLOOKUP(AB43,Rates,Z43,FALSE)</f>
        <v>8.1999999999999993</v>
      </c>
      <c r="AB43" s="103" t="str">
        <f>IF(Y$34&gt;=Rates!$H$1,Rates!$H$2,IF(Y$34&gt;=Rates!$G$1,Rates!$G$2,IF(Y$34&gt;=Rates!$F$1,Rates!$F$2,IF(Y$34&gt;=Rates!$E$1,Rates!$E$2,IF(Y$34&gt;=Rates!$D$1,Rates!$D$2,0)))))</f>
        <v>F</v>
      </c>
      <c r="AC43" s="100">
        <f>DATEDIF($E$5,AC$34,"Y")</f>
        <v>24</v>
      </c>
      <c r="AD43" s="97">
        <f>VLOOKUP(AC43,Rates!$B:$C,2,1)</f>
        <v>5</v>
      </c>
      <c r="AE43" s="102">
        <f>HLOOKUP(AF43,Rates,AD43,FALSE)</f>
        <v>8.91</v>
      </c>
      <c r="AF43" s="99" t="str">
        <f>HLOOKUP(AC$34,Rates!$1:$2,2,1)</f>
        <v>I</v>
      </c>
      <c r="AG43" s="659"/>
      <c r="AH43" s="660"/>
      <c r="AI43" s="660"/>
      <c r="AJ43" s="661"/>
      <c r="AK43" s="695"/>
      <c r="AL43" s="5"/>
      <c r="AM43" s="27"/>
      <c r="AN43" s="45"/>
      <c r="AO43" s="40"/>
      <c r="AP43" s="689"/>
      <c r="AQ43" s="690"/>
      <c r="AR43" s="690"/>
      <c r="AS43" s="690"/>
      <c r="AT43" s="690"/>
      <c r="AU43" s="691"/>
      <c r="AV43" s="41"/>
    </row>
    <row r="44" spans="2:48" ht="13.5" hidden="1" customHeight="1" x14ac:dyDescent="0.2">
      <c r="B44" s="40"/>
      <c r="C44" s="10"/>
      <c r="D44" s="104" t="s">
        <v>144</v>
      </c>
      <c r="E44" s="628">
        <f>E45+(G45/60)</f>
        <v>0</v>
      </c>
      <c r="F44" s="629"/>
      <c r="G44" s="629"/>
      <c r="H44" s="653"/>
      <c r="I44" s="629">
        <f t="shared" ref="I44" si="36">I45+(K45/60)</f>
        <v>0</v>
      </c>
      <c r="J44" s="629"/>
      <c r="K44" s="629"/>
      <c r="L44" s="653"/>
      <c r="M44" s="629">
        <f t="shared" ref="M44" si="37">M45+(O45/60)</f>
        <v>0</v>
      </c>
      <c r="N44" s="629"/>
      <c r="O44" s="629"/>
      <c r="P44" s="653"/>
      <c r="Q44" s="629">
        <f t="shared" ref="Q44" si="38">Q45+(S45/60)</f>
        <v>0</v>
      </c>
      <c r="R44" s="629"/>
      <c r="S44" s="629"/>
      <c r="T44" s="653"/>
      <c r="U44" s="629">
        <f t="shared" ref="U44" si="39">U45+(W45/60)</f>
        <v>0</v>
      </c>
      <c r="V44" s="629"/>
      <c r="W44" s="629"/>
      <c r="X44" s="653"/>
      <c r="Y44" s="629">
        <f t="shared" ref="Y44" si="40">Y45+(AA45/60)</f>
        <v>0</v>
      </c>
      <c r="Z44" s="629"/>
      <c r="AA44" s="629"/>
      <c r="AB44" s="653"/>
      <c r="AC44" s="629">
        <f t="shared" ref="AC44" si="41">AC45+(AE45/60)</f>
        <v>0</v>
      </c>
      <c r="AD44" s="629"/>
      <c r="AE44" s="629"/>
      <c r="AF44" s="653"/>
      <c r="AG44" s="628">
        <f>SUM(E44:AF44)</f>
        <v>0</v>
      </c>
      <c r="AH44" s="629"/>
      <c r="AI44" s="629"/>
      <c r="AJ44" s="630"/>
      <c r="AK44" s="695"/>
      <c r="AL44" s="5"/>
      <c r="AM44" s="27"/>
      <c r="AN44" s="45"/>
      <c r="AO44" s="40"/>
      <c r="AP44" s="689"/>
      <c r="AQ44" s="690"/>
      <c r="AR44" s="690"/>
      <c r="AS44" s="690"/>
      <c r="AT44" s="690"/>
      <c r="AU44" s="691"/>
      <c r="AV44" s="41"/>
    </row>
    <row r="45" spans="2:48" hidden="1" x14ac:dyDescent="0.2">
      <c r="B45" s="40"/>
      <c r="C45" s="10"/>
      <c r="D45" s="91" t="s">
        <v>145</v>
      </c>
      <c r="E45" s="81"/>
      <c r="F45" s="77" t="s">
        <v>80</v>
      </c>
      <c r="G45" s="76"/>
      <c r="H45" s="95" t="s">
        <v>81</v>
      </c>
      <c r="I45" s="93"/>
      <c r="J45" s="77" t="s">
        <v>80</v>
      </c>
      <c r="K45" s="76"/>
      <c r="L45" s="95" t="s">
        <v>81</v>
      </c>
      <c r="M45" s="93"/>
      <c r="N45" s="77" t="s">
        <v>80</v>
      </c>
      <c r="O45" s="76"/>
      <c r="P45" s="95" t="s">
        <v>81</v>
      </c>
      <c r="Q45" s="93"/>
      <c r="R45" s="77" t="s">
        <v>80</v>
      </c>
      <c r="S45" s="76"/>
      <c r="T45" s="95" t="s">
        <v>81</v>
      </c>
      <c r="U45" s="93"/>
      <c r="V45" s="77" t="s">
        <v>80</v>
      </c>
      <c r="W45" s="76"/>
      <c r="X45" s="95" t="s">
        <v>81</v>
      </c>
      <c r="Y45" s="93"/>
      <c r="Z45" s="77" t="s">
        <v>80</v>
      </c>
      <c r="AA45" s="76"/>
      <c r="AB45" s="95" t="s">
        <v>81</v>
      </c>
      <c r="AC45" s="93"/>
      <c r="AD45" s="77" t="s">
        <v>80</v>
      </c>
      <c r="AE45" s="76"/>
      <c r="AF45" s="88" t="s">
        <v>81</v>
      </c>
      <c r="AG45" s="90">
        <f>ROUNDDOWN(AG44,0)</f>
        <v>0</v>
      </c>
      <c r="AH45" s="79" t="s">
        <v>80</v>
      </c>
      <c r="AI45" s="78">
        <f>(AG44-AG45)*60</f>
        <v>0</v>
      </c>
      <c r="AJ45" s="82" t="s">
        <v>81</v>
      </c>
      <c r="AK45" s="695"/>
      <c r="AL45" s="27"/>
      <c r="AM45" s="27"/>
      <c r="AN45" s="45"/>
      <c r="AO45" s="40"/>
      <c r="AP45" s="689"/>
      <c r="AQ45" s="690"/>
      <c r="AR45" s="690"/>
      <c r="AS45" s="690"/>
      <c r="AT45" s="690"/>
      <c r="AU45" s="691"/>
      <c r="AV45" s="41"/>
    </row>
    <row r="46" spans="2:48" ht="13.5" hidden="1" customHeight="1" x14ac:dyDescent="0.2">
      <c r="B46" s="40"/>
      <c r="C46" s="10"/>
      <c r="D46" s="124" t="s">
        <v>146</v>
      </c>
      <c r="E46" s="658">
        <f>MAX(G43,IF($V$15=$AM$15,$AF$15,HLOOKUP(H43,Rates,$AL$15,FALSE)))</f>
        <v>8.91</v>
      </c>
      <c r="F46" s="651"/>
      <c r="G46" s="651"/>
      <c r="H46" s="652"/>
      <c r="I46" s="650">
        <f>MAX(K43,IF($V$15=$AM$15,$AF$15,HLOOKUP(L43,Rates,$AL$15,FALSE)))</f>
        <v>8.91</v>
      </c>
      <c r="J46" s="651"/>
      <c r="K46" s="651"/>
      <c r="L46" s="652"/>
      <c r="M46" s="650">
        <f>MAX(O43,IF($V$15=$AM$15,$AF$15,HLOOKUP(P43,Rates,$AL$15,FALSE)))</f>
        <v>8.91</v>
      </c>
      <c r="N46" s="651"/>
      <c r="O46" s="651"/>
      <c r="P46" s="652"/>
      <c r="Q46" s="650">
        <f>MAX(S43,IF($V$15=$AM$15,$AF$15,HLOOKUP(T43,Rates,$AL$15,FALSE)))</f>
        <v>8.1999999999999993</v>
      </c>
      <c r="R46" s="651"/>
      <c r="S46" s="651"/>
      <c r="T46" s="652"/>
      <c r="U46" s="650">
        <f>MAX(W43,IF($V$15=$AM$15,$AF$15,HLOOKUP(X43,Rates,$AL$15,FALSE)))</f>
        <v>8.91</v>
      </c>
      <c r="V46" s="651"/>
      <c r="W46" s="651"/>
      <c r="X46" s="652"/>
      <c r="Y46" s="650">
        <f>MAX(AA43,IF($V$15=$AM$15,$AF$15,HLOOKUP(AB43,Rates,$AL$15,FALSE)))</f>
        <v>8.1999999999999993</v>
      </c>
      <c r="Z46" s="651"/>
      <c r="AA46" s="651"/>
      <c r="AB46" s="652"/>
      <c r="AC46" s="650">
        <f>MAX(AE43,IF($V$15=$AM$15,$AF$15,HLOOKUP(AF43,Rates,$AL$15,FALSE)))</f>
        <v>8.91</v>
      </c>
      <c r="AD46" s="651"/>
      <c r="AE46" s="651"/>
      <c r="AF46" s="666"/>
      <c r="AG46" s="663">
        <f>SUMPRODUCT(E46:AF46,E44:AF44)</f>
        <v>0</v>
      </c>
      <c r="AH46" s="664"/>
      <c r="AI46" s="664"/>
      <c r="AJ46" s="665"/>
      <c r="AK46" s="695"/>
      <c r="AL46" s="35">
        <f>AG46*IF($V$15="Demonstrator Rate",0.1711,0.1207)</f>
        <v>0</v>
      </c>
      <c r="AM46" s="27"/>
      <c r="AN46" s="45"/>
      <c r="AO46" s="40"/>
      <c r="AP46" s="689"/>
      <c r="AQ46" s="690"/>
      <c r="AR46" s="690"/>
      <c r="AS46" s="690"/>
      <c r="AT46" s="690"/>
      <c r="AU46" s="691"/>
      <c r="AV46" s="41"/>
    </row>
    <row r="47" spans="2:48" ht="13.5" hidden="1" customHeight="1" x14ac:dyDescent="0.2">
      <c r="B47" s="40"/>
      <c r="C47" s="10"/>
      <c r="D47" s="193" t="s">
        <v>147</v>
      </c>
      <c r="E47" s="716">
        <f>((E37+(G37/60))*E38)+((E41+(G41/60))*E42)+((E45+(G45/60))*E46)</f>
        <v>54.4</v>
      </c>
      <c r="F47" s="673"/>
      <c r="G47" s="673"/>
      <c r="H47" s="674"/>
      <c r="I47" s="672">
        <f>((I37+(K37/60))*I38)+((I41+(K41/60))*I42)+((I45+(K45/60))*I46)</f>
        <v>0</v>
      </c>
      <c r="J47" s="673"/>
      <c r="K47" s="673"/>
      <c r="L47" s="674"/>
      <c r="M47" s="672">
        <f>((M37+(O37/60))*M38)+((M41+(O41/60))*M42)+((M45+(O45/60))*M46)</f>
        <v>0</v>
      </c>
      <c r="N47" s="673"/>
      <c r="O47" s="673"/>
      <c r="P47" s="674"/>
      <c r="Q47" s="672">
        <f>((Q37+(S37/60))*Q38)+((Q41+(S41/60))*Q42)+((Q45+(S45/60))*Q46)</f>
        <v>0</v>
      </c>
      <c r="R47" s="673"/>
      <c r="S47" s="673"/>
      <c r="T47" s="674"/>
      <c r="U47" s="672">
        <f>((U37+(W37/60))*U38)+((U41+(W41/60))*U42)+((U45+(W45/60))*U46)</f>
        <v>0</v>
      </c>
      <c r="V47" s="673"/>
      <c r="W47" s="673"/>
      <c r="X47" s="674"/>
      <c r="Y47" s="672">
        <f>((Y37+(AA37/60))*Y38)+((Y41+(AA41/60))*Y42)+((Y45+(AA45/60))*Y46)</f>
        <v>0</v>
      </c>
      <c r="Z47" s="673"/>
      <c r="AA47" s="673"/>
      <c r="AB47" s="674"/>
      <c r="AC47" s="672">
        <f>((AC37+(AE37/60))*AC38)+((AC41+(AE41/60))*AC42)+((AC45+(AE45/60))*AC46)</f>
        <v>0</v>
      </c>
      <c r="AD47" s="673"/>
      <c r="AE47" s="673"/>
      <c r="AF47" s="684"/>
      <c r="AG47" s="634">
        <f>AG46+AG42+AG38</f>
        <v>54.4</v>
      </c>
      <c r="AH47" s="635"/>
      <c r="AI47" s="635"/>
      <c r="AJ47" s="636"/>
      <c r="AK47" s="695"/>
      <c r="AL47" s="28">
        <f>AG36+AG40+AG44+AG48</f>
        <v>4</v>
      </c>
      <c r="AM47" s="27" t="str">
        <f>IF(AND(AL47&gt;0,AE7="Yes",OR(E49="",G49="",I49="",K49="",M49="",O49="",Q49="",S49="",U49="",W49="",Y49="",AA49="",AC49="",AE49="")),"FALSE","TRUE")</f>
        <v>TRUE</v>
      </c>
      <c r="AN47" s="45"/>
      <c r="AO47" s="40"/>
      <c r="AP47" s="689"/>
      <c r="AQ47" s="690"/>
      <c r="AR47" s="690"/>
      <c r="AS47" s="690"/>
      <c r="AT47" s="690"/>
      <c r="AU47" s="691"/>
      <c r="AV47" s="41"/>
    </row>
    <row r="48" spans="2:48" ht="13.5" hidden="1" customHeight="1" x14ac:dyDescent="0.2">
      <c r="B48" s="40"/>
      <c r="C48" s="10"/>
      <c r="D48" s="104" t="s">
        <v>148</v>
      </c>
      <c r="E48" s="631">
        <f>E49+(G49/60)</f>
        <v>0</v>
      </c>
      <c r="F48" s="632"/>
      <c r="G48" s="632"/>
      <c r="H48" s="654"/>
      <c r="I48" s="632">
        <f t="shared" ref="I48" si="42">I49+(K49/60)</f>
        <v>0</v>
      </c>
      <c r="J48" s="632"/>
      <c r="K48" s="632"/>
      <c r="L48" s="654"/>
      <c r="M48" s="632">
        <f t="shared" ref="M48" si="43">M49+(O49/60)</f>
        <v>0</v>
      </c>
      <c r="N48" s="632"/>
      <c r="O48" s="632"/>
      <c r="P48" s="654"/>
      <c r="Q48" s="632">
        <f t="shared" ref="Q48" si="44">Q49+(S49/60)</f>
        <v>0</v>
      </c>
      <c r="R48" s="632"/>
      <c r="S48" s="632"/>
      <c r="T48" s="654"/>
      <c r="U48" s="632">
        <f t="shared" ref="U48" si="45">U49+(W49/60)</f>
        <v>0</v>
      </c>
      <c r="V48" s="632"/>
      <c r="W48" s="632"/>
      <c r="X48" s="654"/>
      <c r="Y48" s="632">
        <f t="shared" ref="Y48" si="46">Y49+(AA49/60)</f>
        <v>0</v>
      </c>
      <c r="Z48" s="632"/>
      <c r="AA48" s="632"/>
      <c r="AB48" s="654"/>
      <c r="AC48" s="632">
        <f t="shared" ref="AC48" si="47">AC49+(AE49/60)</f>
        <v>0</v>
      </c>
      <c r="AD48" s="632"/>
      <c r="AE48" s="632"/>
      <c r="AF48" s="654"/>
      <c r="AG48" s="631">
        <f>SUM(E48:AF48)</f>
        <v>0</v>
      </c>
      <c r="AH48" s="632"/>
      <c r="AI48" s="632"/>
      <c r="AJ48" s="633"/>
      <c r="AK48" s="695"/>
      <c r="AL48" s="28"/>
      <c r="AM48" s="27"/>
      <c r="AN48" s="45"/>
      <c r="AO48" s="40"/>
      <c r="AP48" s="689"/>
      <c r="AQ48" s="690"/>
      <c r="AR48" s="690"/>
      <c r="AS48" s="690"/>
      <c r="AT48" s="690"/>
      <c r="AU48" s="691"/>
      <c r="AV48" s="41"/>
    </row>
    <row r="49" spans="2:48" ht="13.5" customHeight="1" x14ac:dyDescent="0.2">
      <c r="B49" s="40"/>
      <c r="C49" s="10"/>
      <c r="D49" s="87" t="s">
        <v>149</v>
      </c>
      <c r="E49" s="83"/>
      <c r="F49" s="84" t="s">
        <v>80</v>
      </c>
      <c r="G49" s="85"/>
      <c r="H49" s="94" t="s">
        <v>81</v>
      </c>
      <c r="I49" s="92"/>
      <c r="J49" s="84" t="s">
        <v>80</v>
      </c>
      <c r="K49" s="85"/>
      <c r="L49" s="94" t="s">
        <v>81</v>
      </c>
      <c r="M49" s="92"/>
      <c r="N49" s="84" t="s">
        <v>80</v>
      </c>
      <c r="O49" s="85"/>
      <c r="P49" s="94" t="s">
        <v>81</v>
      </c>
      <c r="Q49" s="92"/>
      <c r="R49" s="84" t="s">
        <v>80</v>
      </c>
      <c r="S49" s="85"/>
      <c r="T49" s="94" t="s">
        <v>81</v>
      </c>
      <c r="U49" s="92"/>
      <c r="V49" s="84" t="s">
        <v>80</v>
      </c>
      <c r="W49" s="85"/>
      <c r="X49" s="94" t="s">
        <v>81</v>
      </c>
      <c r="Y49" s="92"/>
      <c r="Z49" s="84" t="s">
        <v>80</v>
      </c>
      <c r="AA49" s="85"/>
      <c r="AB49" s="94" t="s">
        <v>81</v>
      </c>
      <c r="AC49" s="92"/>
      <c r="AD49" s="84" t="s">
        <v>80</v>
      </c>
      <c r="AE49" s="85"/>
      <c r="AF49" s="89" t="s">
        <v>81</v>
      </c>
      <c r="AG49" s="106">
        <f>ROUNDDOWN(AG48,0)</f>
        <v>0</v>
      </c>
      <c r="AH49" s="107" t="s">
        <v>80</v>
      </c>
      <c r="AI49" s="108">
        <f>ROUND((AG48-AG49)*60,0)</f>
        <v>0</v>
      </c>
      <c r="AJ49" s="109" t="s">
        <v>81</v>
      </c>
      <c r="AK49" s="695"/>
      <c r="AL49" s="27"/>
      <c r="AM49" s="27"/>
      <c r="AN49" s="45"/>
      <c r="AO49" s="40"/>
      <c r="AP49" s="689"/>
      <c r="AQ49" s="690"/>
      <c r="AR49" s="690"/>
      <c r="AS49" s="690"/>
      <c r="AT49" s="690"/>
      <c r="AU49" s="691"/>
      <c r="AV49" s="41"/>
    </row>
    <row r="50" spans="2:48" ht="12" customHeight="1" x14ac:dyDescent="0.2">
      <c r="B50" s="40"/>
      <c r="C50" s="10">
        <f>C34+7</f>
        <v>44634</v>
      </c>
      <c r="D50" s="71" t="s">
        <v>133</v>
      </c>
      <c r="E50" s="668">
        <f>IF(ISNA(C50),"",C50)</f>
        <v>44634</v>
      </c>
      <c r="F50" s="669"/>
      <c r="G50" s="669"/>
      <c r="H50" s="670"/>
      <c r="I50" s="671">
        <f>IF(ISNA(C50),"",E50+1)</f>
        <v>44635</v>
      </c>
      <c r="J50" s="669"/>
      <c r="K50" s="669"/>
      <c r="L50" s="670"/>
      <c r="M50" s="671">
        <f>IF(ISNA(C50),"",I50+1)</f>
        <v>44636</v>
      </c>
      <c r="N50" s="669"/>
      <c r="O50" s="669"/>
      <c r="P50" s="670"/>
      <c r="Q50" s="671">
        <f>IF(ISNA(C50),"",M50+1)</f>
        <v>44637</v>
      </c>
      <c r="R50" s="669"/>
      <c r="S50" s="669"/>
      <c r="T50" s="670"/>
      <c r="U50" s="671">
        <f>IF(ISNA(C50),"",Q50+1)</f>
        <v>44638</v>
      </c>
      <c r="V50" s="669"/>
      <c r="W50" s="669"/>
      <c r="X50" s="670"/>
      <c r="Y50" s="671">
        <f>IF(ISNA(C50),"",U50+1)</f>
        <v>44639</v>
      </c>
      <c r="Z50" s="669"/>
      <c r="AA50" s="669"/>
      <c r="AB50" s="670"/>
      <c r="AC50" s="671">
        <f>IF(ISNA(C50),"",Y50+1)</f>
        <v>44640</v>
      </c>
      <c r="AD50" s="669"/>
      <c r="AE50" s="669"/>
      <c r="AF50" s="699"/>
      <c r="AG50" s="668" t="str">
        <f>IF(AE7="Yes",VLOOKUP(C50,TermTime,2,FALSE),"Week Total")</f>
        <v>Week Total</v>
      </c>
      <c r="AH50" s="669"/>
      <c r="AI50" s="669"/>
      <c r="AJ50" s="685"/>
      <c r="AK50" s="695" t="str">
        <f>IF(OR(AL63&gt;36,AM63="FALSE",AND(AL63&gt;20,AE7="Yes")),"WARNING","")</f>
        <v/>
      </c>
      <c r="AL50" s="27"/>
      <c r="AM50" s="27"/>
      <c r="AN50" s="45"/>
      <c r="AO50" s="40"/>
      <c r="AP50" s="689"/>
      <c r="AQ50" s="690"/>
      <c r="AR50" s="690"/>
      <c r="AS50" s="690"/>
      <c r="AT50" s="690"/>
      <c r="AU50" s="691"/>
      <c r="AV50" s="41"/>
    </row>
    <row r="51" spans="2:48" ht="12" hidden="1" customHeight="1" x14ac:dyDescent="0.2">
      <c r="B51" s="40"/>
      <c r="C51" s="10"/>
      <c r="D51" s="104" t="s">
        <v>135</v>
      </c>
      <c r="E51" s="116">
        <f>DATEDIF($E$5,E$50,"Y")</f>
        <v>24</v>
      </c>
      <c r="F51" s="97">
        <f>VLOOKUP(E51,Rates!$B:$C,2,1)</f>
        <v>5</v>
      </c>
      <c r="G51" s="102">
        <f>HLOOKUP(H51,Rates,F51,FALSE)</f>
        <v>8.91</v>
      </c>
      <c r="H51" s="99" t="str">
        <f>HLOOKUP(E$50,Rates!$1:$2,2,1)</f>
        <v>I</v>
      </c>
      <c r="I51" s="100">
        <f>DATEDIF($E$5,I$50,"Y")</f>
        <v>24</v>
      </c>
      <c r="J51" s="97">
        <f>VLOOKUP(I51,Rates!$B:$C,2,1)</f>
        <v>5</v>
      </c>
      <c r="K51" s="102">
        <f>HLOOKUP(L51,Rates,J51,FALSE)</f>
        <v>8.91</v>
      </c>
      <c r="L51" s="99" t="str">
        <f>HLOOKUP(I$50,Rates!$1:$2,2,1)</f>
        <v>I</v>
      </c>
      <c r="M51" s="100">
        <f>DATEDIF($E$5,M$50,"Y")</f>
        <v>24</v>
      </c>
      <c r="N51" s="97">
        <f>VLOOKUP(M51,Rates!$B:$C,2,1)</f>
        <v>5</v>
      </c>
      <c r="O51" s="102">
        <f>HLOOKUP(P51,Rates,N51,FALSE)</f>
        <v>8.91</v>
      </c>
      <c r="P51" s="99" t="str">
        <f>HLOOKUP(M$50,Rates!$1:$2,2,1)</f>
        <v>I</v>
      </c>
      <c r="Q51" s="100">
        <f>DATEDIF($E$5,Q$50,"Y")</f>
        <v>24</v>
      </c>
      <c r="R51" s="97">
        <f>VLOOKUP(Q51,Rates!$B:$C,2,1)</f>
        <v>5</v>
      </c>
      <c r="S51" s="102">
        <f>HLOOKUP(T51,Rates,R51,FALSE)</f>
        <v>8.91</v>
      </c>
      <c r="T51" s="99" t="str">
        <f>HLOOKUP(Q$50,Rates!$1:$2,2,1)</f>
        <v>I</v>
      </c>
      <c r="U51" s="100">
        <f>DATEDIF($E$5,U$50,"Y")</f>
        <v>24</v>
      </c>
      <c r="V51" s="97">
        <f>VLOOKUP(U51,Rates!$B:$C,2,1)</f>
        <v>5</v>
      </c>
      <c r="W51" s="102">
        <f>HLOOKUP(X51,Rates,V51,FALSE)</f>
        <v>8.91</v>
      </c>
      <c r="X51" s="99" t="str">
        <f>HLOOKUP(U$50,Rates!$1:$2,2,1)</f>
        <v>I</v>
      </c>
      <c r="Y51" s="100">
        <f>DATEDIF($E$5,Y$50,"Y")</f>
        <v>24</v>
      </c>
      <c r="Z51" s="97">
        <f>VLOOKUP(Y51,Rates!$B:$C,2,1)</f>
        <v>5</v>
      </c>
      <c r="AA51" s="102">
        <f>HLOOKUP(AB51,Rates,Z51,FALSE)</f>
        <v>8.91</v>
      </c>
      <c r="AB51" s="99" t="str">
        <f>HLOOKUP(Y$50,Rates!$1:$2,2,1)</f>
        <v>I</v>
      </c>
      <c r="AC51" s="100">
        <f>DATEDIF($E$5,AC$50,"Y")</f>
        <v>24</v>
      </c>
      <c r="AD51" s="97">
        <f>VLOOKUP(AC51,Rates!$B:$C,2,1)</f>
        <v>5</v>
      </c>
      <c r="AE51" s="102">
        <f>HLOOKUP(AF51,Rates,AD51,FALSE)</f>
        <v>8.91</v>
      </c>
      <c r="AF51" s="99" t="str">
        <f>HLOOKUP(AC$50,Rates!$1:$2,2,1)</f>
        <v>I</v>
      </c>
      <c r="AG51" s="659"/>
      <c r="AH51" s="660"/>
      <c r="AI51" s="660"/>
      <c r="AJ51" s="661"/>
      <c r="AK51" s="695"/>
      <c r="AL51" s="27"/>
      <c r="AM51" s="27"/>
      <c r="AN51" s="45"/>
      <c r="AO51" s="40"/>
      <c r="AP51" s="689"/>
      <c r="AQ51" s="690"/>
      <c r="AR51" s="690"/>
      <c r="AS51" s="690"/>
      <c r="AT51" s="690"/>
      <c r="AU51" s="691"/>
      <c r="AV51" s="41"/>
    </row>
    <row r="52" spans="2:48" ht="12" hidden="1" customHeight="1" x14ac:dyDescent="0.2">
      <c r="B52" s="40"/>
      <c r="C52" s="10"/>
      <c r="D52" s="104" t="s">
        <v>136</v>
      </c>
      <c r="E52" s="628">
        <f>E53+(G53/60)</f>
        <v>4</v>
      </c>
      <c r="F52" s="629"/>
      <c r="G52" s="629"/>
      <c r="H52" s="653"/>
      <c r="I52" s="629">
        <f t="shared" ref="I52" si="48">I53+(K53/60)</f>
        <v>0</v>
      </c>
      <c r="J52" s="629"/>
      <c r="K52" s="629"/>
      <c r="L52" s="653"/>
      <c r="M52" s="629">
        <f t="shared" ref="M52" si="49">M53+(O53/60)</f>
        <v>0</v>
      </c>
      <c r="N52" s="629"/>
      <c r="O52" s="629"/>
      <c r="P52" s="653"/>
      <c r="Q52" s="629">
        <f t="shared" ref="Q52" si="50">Q53+(S53/60)</f>
        <v>0</v>
      </c>
      <c r="R52" s="629"/>
      <c r="S52" s="629"/>
      <c r="T52" s="653"/>
      <c r="U52" s="629">
        <f t="shared" ref="U52" si="51">U53+(W53/60)</f>
        <v>0</v>
      </c>
      <c r="V52" s="629"/>
      <c r="W52" s="629"/>
      <c r="X52" s="653"/>
      <c r="Y52" s="629">
        <f t="shared" ref="Y52" si="52">Y53+(AA53/60)</f>
        <v>0</v>
      </c>
      <c r="Z52" s="629"/>
      <c r="AA52" s="629"/>
      <c r="AB52" s="653"/>
      <c r="AC52" s="629">
        <f t="shared" ref="AC52" si="53">AC53+(AE53/60)</f>
        <v>0</v>
      </c>
      <c r="AD52" s="629"/>
      <c r="AE52" s="629"/>
      <c r="AF52" s="653"/>
      <c r="AG52" s="628">
        <f>SUM(E52:AF52)</f>
        <v>4</v>
      </c>
      <c r="AH52" s="629"/>
      <c r="AI52" s="629"/>
      <c r="AJ52" s="630"/>
      <c r="AK52" s="695"/>
      <c r="AL52" s="27"/>
      <c r="AM52" s="27"/>
      <c r="AN52" s="45"/>
      <c r="AO52" s="40"/>
      <c r="AP52" s="689"/>
      <c r="AQ52" s="690"/>
      <c r="AR52" s="690"/>
      <c r="AS52" s="690"/>
      <c r="AT52" s="690"/>
      <c r="AU52" s="691"/>
      <c r="AV52" s="41"/>
    </row>
    <row r="53" spans="2:48" ht="15" customHeight="1" x14ac:dyDescent="0.2">
      <c r="B53" s="40"/>
      <c r="C53" s="10"/>
      <c r="D53" s="91" t="s">
        <v>137</v>
      </c>
      <c r="E53" s="81">
        <v>4</v>
      </c>
      <c r="F53" s="77" t="s">
        <v>80</v>
      </c>
      <c r="G53" s="76"/>
      <c r="H53" s="95" t="s">
        <v>81</v>
      </c>
      <c r="I53" s="93"/>
      <c r="J53" s="77" t="s">
        <v>80</v>
      </c>
      <c r="K53" s="76"/>
      <c r="L53" s="95" t="s">
        <v>81</v>
      </c>
      <c r="M53" s="93"/>
      <c r="N53" s="77" t="s">
        <v>80</v>
      </c>
      <c r="O53" s="76"/>
      <c r="P53" s="95" t="s">
        <v>81</v>
      </c>
      <c r="Q53" s="93"/>
      <c r="R53" s="77" t="s">
        <v>80</v>
      </c>
      <c r="S53" s="76"/>
      <c r="T53" s="95" t="s">
        <v>81</v>
      </c>
      <c r="U53" s="93"/>
      <c r="V53" s="77" t="s">
        <v>80</v>
      </c>
      <c r="W53" s="76"/>
      <c r="X53" s="95" t="s">
        <v>81</v>
      </c>
      <c r="Y53" s="93"/>
      <c r="Z53" s="77" t="s">
        <v>80</v>
      </c>
      <c r="AA53" s="76"/>
      <c r="AB53" s="95" t="s">
        <v>81</v>
      </c>
      <c r="AC53" s="93"/>
      <c r="AD53" s="77" t="s">
        <v>80</v>
      </c>
      <c r="AE53" s="76"/>
      <c r="AF53" s="88" t="s">
        <v>81</v>
      </c>
      <c r="AG53" s="90">
        <f>ROUNDDOWN(AG52,0)</f>
        <v>4</v>
      </c>
      <c r="AH53" s="79" t="s">
        <v>80</v>
      </c>
      <c r="AI53" s="78">
        <f>(AG52-AG53)*60</f>
        <v>0</v>
      </c>
      <c r="AJ53" s="82" t="s">
        <v>81</v>
      </c>
      <c r="AK53" s="695"/>
      <c r="AL53" s="27"/>
      <c r="AM53" s="27"/>
      <c r="AN53" s="45"/>
      <c r="AO53" s="40"/>
      <c r="AP53" s="689"/>
      <c r="AQ53" s="690"/>
      <c r="AR53" s="690"/>
      <c r="AS53" s="690"/>
      <c r="AT53" s="690"/>
      <c r="AU53" s="691"/>
      <c r="AV53" s="41"/>
    </row>
    <row r="54" spans="2:48" ht="15" customHeight="1" x14ac:dyDescent="0.2">
      <c r="B54" s="40"/>
      <c r="C54" s="10"/>
      <c r="D54" s="124" t="s">
        <v>138</v>
      </c>
      <c r="E54" s="658">
        <f>MAX(G51,IF($V$11=$AM$11,$AF$11,HLOOKUP(H51,Rates,$AL$11,FALSE)))</f>
        <v>13.6</v>
      </c>
      <c r="F54" s="651"/>
      <c r="G54" s="651"/>
      <c r="H54" s="652"/>
      <c r="I54" s="650">
        <f>MAX(K51,IF($V$11=$AM$11,$AF$11,HLOOKUP(L51,Rates,$AL$11,FALSE)))</f>
        <v>13.6</v>
      </c>
      <c r="J54" s="651"/>
      <c r="K54" s="651"/>
      <c r="L54" s="652"/>
      <c r="M54" s="650">
        <f>MAX(O51,IF($V$11=$AM$11,$AF$11,HLOOKUP(P51,Rates,$AL$11,FALSE)))</f>
        <v>13.6</v>
      </c>
      <c r="N54" s="651"/>
      <c r="O54" s="651"/>
      <c r="P54" s="652"/>
      <c r="Q54" s="650">
        <f>MAX(S51,IF($V$11=$AM$11,$AF$11,HLOOKUP(T51,Rates,$AL$11,FALSE)))</f>
        <v>13.6</v>
      </c>
      <c r="R54" s="651"/>
      <c r="S54" s="651"/>
      <c r="T54" s="652"/>
      <c r="U54" s="650">
        <f>MAX(W51,IF($V$11=$AM$11,$AF$11,HLOOKUP(X51,Rates,$AL$11,FALSE)))</f>
        <v>13.6</v>
      </c>
      <c r="V54" s="651"/>
      <c r="W54" s="651"/>
      <c r="X54" s="652"/>
      <c r="Y54" s="650">
        <f>MAX(AA51,IF($V$11=$AM$11,$AF$11,HLOOKUP(AB51,Rates,$AL$11,FALSE)))</f>
        <v>13.6</v>
      </c>
      <c r="Z54" s="651"/>
      <c r="AA54" s="651"/>
      <c r="AB54" s="652"/>
      <c r="AC54" s="650">
        <f>MAX(AE51,IF($V$11=$AM$11,$AF$11,HLOOKUP(AF51,Rates,$AL$11,FALSE)))</f>
        <v>13.6</v>
      </c>
      <c r="AD54" s="651"/>
      <c r="AE54" s="651"/>
      <c r="AF54" s="666"/>
      <c r="AG54" s="663">
        <f>SUMPRODUCT(E54:AF54,E52:AF52)</f>
        <v>54.4</v>
      </c>
      <c r="AH54" s="664"/>
      <c r="AI54" s="664"/>
      <c r="AJ54" s="665"/>
      <c r="AK54" s="695"/>
      <c r="AL54" s="35">
        <f>AG54*IF($V$11="Demonstrator Rate",0.1711,0.1207)</f>
        <v>9.3078400000000006</v>
      </c>
      <c r="AM54" s="27"/>
      <c r="AN54" s="45"/>
      <c r="AO54" s="40"/>
      <c r="AP54" s="689"/>
      <c r="AQ54" s="690"/>
      <c r="AR54" s="690"/>
      <c r="AS54" s="690"/>
      <c r="AT54" s="690"/>
      <c r="AU54" s="691"/>
      <c r="AV54" s="41"/>
    </row>
    <row r="55" spans="2:48" ht="12" hidden="1" customHeight="1" x14ac:dyDescent="0.2">
      <c r="B55" s="40"/>
      <c r="C55" s="10"/>
      <c r="D55" s="104" t="s">
        <v>139</v>
      </c>
      <c r="E55" s="116">
        <f>DATEDIF($E$5,E$50,"Y")</f>
        <v>24</v>
      </c>
      <c r="F55" s="97">
        <f>VLOOKUP(E55,Rates!$B:$C,2,1)</f>
        <v>5</v>
      </c>
      <c r="G55" s="102">
        <f>HLOOKUP(H55,Rates,F55,FALSE)</f>
        <v>8.91</v>
      </c>
      <c r="H55" s="99" t="str">
        <f>HLOOKUP(E$50,Rates!$1:$2,2,1)</f>
        <v>I</v>
      </c>
      <c r="I55" s="100">
        <f>DATEDIF($E$5,I$50,"Y")</f>
        <v>24</v>
      </c>
      <c r="J55" s="97">
        <f>VLOOKUP(I55,Rates!$B:$C,2,1)</f>
        <v>5</v>
      </c>
      <c r="K55" s="102">
        <f>HLOOKUP(L55,Rates,J55,FALSE)</f>
        <v>8.91</v>
      </c>
      <c r="L55" s="99" t="str">
        <f>HLOOKUP(I$50,Rates!$1:$2,2,1)</f>
        <v>I</v>
      </c>
      <c r="M55" s="100">
        <f>DATEDIF($E$5,M$50,"Y")</f>
        <v>24</v>
      </c>
      <c r="N55" s="97">
        <f>VLOOKUP(M55,Rates!$B:$C,2,1)</f>
        <v>5</v>
      </c>
      <c r="O55" s="102">
        <f>HLOOKUP(P55,Rates,N55,FALSE)</f>
        <v>8.91</v>
      </c>
      <c r="P55" s="99" t="str">
        <f>HLOOKUP(M$50,Rates!$1:$2,2,1)</f>
        <v>I</v>
      </c>
      <c r="Q55" s="100">
        <f>DATEDIF($E$5,Q$50,"Y")</f>
        <v>24</v>
      </c>
      <c r="R55" s="97">
        <f>VLOOKUP(Q55,Rates!$B:$C,2,1)</f>
        <v>5</v>
      </c>
      <c r="S55" s="102">
        <f>HLOOKUP(T55,Rates,R55,FALSE)</f>
        <v>8.91</v>
      </c>
      <c r="T55" s="99" t="str">
        <f>HLOOKUP(Q$50,Rates!$1:$2,2,1)</f>
        <v>I</v>
      </c>
      <c r="U55" s="100">
        <f>DATEDIF($E$5,U$50,"Y")</f>
        <v>24</v>
      </c>
      <c r="V55" s="97">
        <f>VLOOKUP(U55,Rates!$B:$C,2,1)</f>
        <v>5</v>
      </c>
      <c r="W55" s="102">
        <f>HLOOKUP(X55,Rates,V55,FALSE)</f>
        <v>8.91</v>
      </c>
      <c r="X55" s="99" t="str">
        <f>HLOOKUP(U$50,Rates!$1:$2,2,1)</f>
        <v>I</v>
      </c>
      <c r="Y55" s="100">
        <f>DATEDIF($E$5,Y$50,"Y")</f>
        <v>24</v>
      </c>
      <c r="Z55" s="97">
        <f>VLOOKUP(Y55,Rates!$B:$C,2,1)</f>
        <v>5</v>
      </c>
      <c r="AA55" s="102">
        <f>HLOOKUP(AB55,Rates,Z55,FALSE)</f>
        <v>8.91</v>
      </c>
      <c r="AB55" s="99" t="str">
        <f>HLOOKUP(Y$50,Rates!$1:$2,2,1)</f>
        <v>I</v>
      </c>
      <c r="AC55" s="100">
        <f>DATEDIF($E$5,AC$50,"Y")</f>
        <v>24</v>
      </c>
      <c r="AD55" s="97">
        <f>VLOOKUP(AC55,Rates!$B:$C,2,1)</f>
        <v>5</v>
      </c>
      <c r="AE55" s="102">
        <f>HLOOKUP(AF55,Rates,AD55,FALSE)</f>
        <v>8.91</v>
      </c>
      <c r="AF55" s="99" t="str">
        <f>HLOOKUP(AC$50,Rates!$1:$2,2,1)</f>
        <v>I</v>
      </c>
      <c r="AG55" s="659"/>
      <c r="AH55" s="660"/>
      <c r="AI55" s="660"/>
      <c r="AJ55" s="661"/>
      <c r="AK55" s="695"/>
      <c r="AL55" s="5"/>
      <c r="AM55" s="27"/>
      <c r="AN55" s="45"/>
      <c r="AO55" s="40"/>
      <c r="AP55" s="689"/>
      <c r="AQ55" s="690"/>
      <c r="AR55" s="690"/>
      <c r="AS55" s="690"/>
      <c r="AT55" s="690"/>
      <c r="AU55" s="691"/>
      <c r="AV55" s="41"/>
    </row>
    <row r="56" spans="2:48" ht="12" hidden="1" customHeight="1" x14ac:dyDescent="0.2">
      <c r="B56" s="40"/>
      <c r="C56" s="10"/>
      <c r="D56" s="104" t="s">
        <v>140</v>
      </c>
      <c r="E56" s="628">
        <f>E57+(G57/60)</f>
        <v>0</v>
      </c>
      <c r="F56" s="629"/>
      <c r="G56" s="629"/>
      <c r="H56" s="653"/>
      <c r="I56" s="629">
        <f t="shared" ref="I56" si="54">I57+(K57/60)</f>
        <v>0</v>
      </c>
      <c r="J56" s="629"/>
      <c r="K56" s="629"/>
      <c r="L56" s="653"/>
      <c r="M56" s="629">
        <f t="shared" ref="M56" si="55">M57+(O57/60)</f>
        <v>0</v>
      </c>
      <c r="N56" s="629"/>
      <c r="O56" s="629"/>
      <c r="P56" s="653"/>
      <c r="Q56" s="629">
        <f t="shared" ref="Q56" si="56">Q57+(S57/60)</f>
        <v>0</v>
      </c>
      <c r="R56" s="629"/>
      <c r="S56" s="629"/>
      <c r="T56" s="653"/>
      <c r="U56" s="629">
        <f t="shared" ref="U56" si="57">U57+(W57/60)</f>
        <v>0</v>
      </c>
      <c r="V56" s="629"/>
      <c r="W56" s="629"/>
      <c r="X56" s="653"/>
      <c r="Y56" s="629">
        <f t="shared" ref="Y56" si="58">Y57+(AA57/60)</f>
        <v>0</v>
      </c>
      <c r="Z56" s="629"/>
      <c r="AA56" s="629"/>
      <c r="AB56" s="653"/>
      <c r="AC56" s="629">
        <f t="shared" ref="AC56" si="59">AC57+(AE57/60)</f>
        <v>0</v>
      </c>
      <c r="AD56" s="629"/>
      <c r="AE56" s="629"/>
      <c r="AF56" s="653"/>
      <c r="AG56" s="628">
        <f>SUM(E56:AF56)</f>
        <v>0</v>
      </c>
      <c r="AH56" s="629"/>
      <c r="AI56" s="629"/>
      <c r="AJ56" s="630"/>
      <c r="AK56" s="695"/>
      <c r="AL56" s="5"/>
      <c r="AM56" s="27"/>
      <c r="AN56" s="45"/>
      <c r="AO56" s="40"/>
      <c r="AP56" s="689"/>
      <c r="AQ56" s="690"/>
      <c r="AR56" s="690"/>
      <c r="AS56" s="690"/>
      <c r="AT56" s="690"/>
      <c r="AU56" s="691"/>
      <c r="AV56" s="41"/>
    </row>
    <row r="57" spans="2:48" ht="15" hidden="1" customHeight="1" x14ac:dyDescent="0.2">
      <c r="B57" s="40"/>
      <c r="C57" s="10"/>
      <c r="D57" s="91" t="s">
        <v>141</v>
      </c>
      <c r="E57" s="81"/>
      <c r="F57" s="77" t="s">
        <v>80</v>
      </c>
      <c r="G57" s="76"/>
      <c r="H57" s="95" t="s">
        <v>81</v>
      </c>
      <c r="I57" s="93"/>
      <c r="J57" s="77" t="s">
        <v>80</v>
      </c>
      <c r="K57" s="76"/>
      <c r="L57" s="95" t="s">
        <v>81</v>
      </c>
      <c r="M57" s="93"/>
      <c r="N57" s="77" t="s">
        <v>80</v>
      </c>
      <c r="O57" s="76"/>
      <c r="P57" s="95" t="s">
        <v>81</v>
      </c>
      <c r="Q57" s="93"/>
      <c r="R57" s="77" t="s">
        <v>80</v>
      </c>
      <c r="S57" s="76"/>
      <c r="T57" s="95" t="s">
        <v>81</v>
      </c>
      <c r="U57" s="93"/>
      <c r="V57" s="77" t="s">
        <v>80</v>
      </c>
      <c r="W57" s="76"/>
      <c r="X57" s="95" t="s">
        <v>81</v>
      </c>
      <c r="Y57" s="93"/>
      <c r="Z57" s="77" t="s">
        <v>80</v>
      </c>
      <c r="AA57" s="76"/>
      <c r="AB57" s="95" t="s">
        <v>81</v>
      </c>
      <c r="AC57" s="93"/>
      <c r="AD57" s="77" t="s">
        <v>80</v>
      </c>
      <c r="AE57" s="76"/>
      <c r="AF57" s="88" t="s">
        <v>81</v>
      </c>
      <c r="AG57" s="90">
        <f>ROUNDDOWN(AG56,0)</f>
        <v>0</v>
      </c>
      <c r="AH57" s="79" t="s">
        <v>80</v>
      </c>
      <c r="AI57" s="78">
        <f>(AG56-AG57)*60</f>
        <v>0</v>
      </c>
      <c r="AJ57" s="82" t="s">
        <v>81</v>
      </c>
      <c r="AK57" s="695"/>
      <c r="AL57" s="27"/>
      <c r="AM57" s="27"/>
      <c r="AN57" s="45"/>
      <c r="AO57" s="40"/>
      <c r="AP57" s="689"/>
      <c r="AQ57" s="690"/>
      <c r="AR57" s="690"/>
      <c r="AS57" s="690"/>
      <c r="AT57" s="690"/>
      <c r="AU57" s="691"/>
      <c r="AV57" s="41"/>
    </row>
    <row r="58" spans="2:48" ht="15" hidden="1" customHeight="1" x14ac:dyDescent="0.2">
      <c r="B58" s="40"/>
      <c r="C58" s="10"/>
      <c r="D58" s="91" t="s">
        <v>142</v>
      </c>
      <c r="E58" s="678">
        <f>MAX(G55,IF($V$13=$AM$13,$AF$13,HLOOKUP(H55,Rates,$AL$13,FALSE)))</f>
        <v>8.91</v>
      </c>
      <c r="F58" s="676"/>
      <c r="G58" s="676"/>
      <c r="H58" s="677"/>
      <c r="I58" s="675">
        <f>MAX(K55,IF($V$13=$AM$13,$AF$13,HLOOKUP(L55,Rates,$AL$13,FALSE)))</f>
        <v>8.91</v>
      </c>
      <c r="J58" s="676"/>
      <c r="K58" s="676"/>
      <c r="L58" s="677"/>
      <c r="M58" s="675">
        <f>MAX(O55,IF($V$13=$AM$13,$AF$13,HLOOKUP(P55,Rates,$AL$13,FALSE)))</f>
        <v>8.91</v>
      </c>
      <c r="N58" s="676"/>
      <c r="O58" s="676"/>
      <c r="P58" s="677"/>
      <c r="Q58" s="675">
        <f>MAX(S55,IF($V$13=$AM$13,$AF$13,HLOOKUP(T55,Rates,$AL$13,FALSE)))</f>
        <v>8.91</v>
      </c>
      <c r="R58" s="676"/>
      <c r="S58" s="676"/>
      <c r="T58" s="677"/>
      <c r="U58" s="675">
        <f>MAX(W55,IF($V$13=$AM$13,$AF$13,HLOOKUP(X55,Rates,$AL$13,FALSE)))</f>
        <v>8.91</v>
      </c>
      <c r="V58" s="676"/>
      <c r="W58" s="676"/>
      <c r="X58" s="677"/>
      <c r="Y58" s="675">
        <f>MAX(AA55,IF($V$13=$AM$13,$AF$13,HLOOKUP(AB55,Rates,$AL$13,FALSE)))</f>
        <v>8.91</v>
      </c>
      <c r="Z58" s="676"/>
      <c r="AA58" s="676"/>
      <c r="AB58" s="677"/>
      <c r="AC58" s="675">
        <f>MAX(AE55,IF($V$13=$AM$13,$AF$13,HLOOKUP(AF55,Rates,$AL$13,FALSE)))</f>
        <v>8.91</v>
      </c>
      <c r="AD58" s="676"/>
      <c r="AE58" s="676"/>
      <c r="AF58" s="682"/>
      <c r="AG58" s="663">
        <f>SUMPRODUCT(E58:AF58,E56:AF56)</f>
        <v>0</v>
      </c>
      <c r="AH58" s="664"/>
      <c r="AI58" s="664"/>
      <c r="AJ58" s="665"/>
      <c r="AK58" s="695"/>
      <c r="AL58" s="35">
        <f>AG58*IF($V$13="Demonstrator Rate",0.1711,0.1207)</f>
        <v>0</v>
      </c>
      <c r="AM58" s="27"/>
      <c r="AN58" s="45"/>
      <c r="AO58" s="40"/>
      <c r="AP58" s="689"/>
      <c r="AQ58" s="690"/>
      <c r="AR58" s="690"/>
      <c r="AS58" s="690"/>
      <c r="AT58" s="690"/>
      <c r="AU58" s="691"/>
      <c r="AV58" s="41"/>
    </row>
    <row r="59" spans="2:48" ht="12" hidden="1" customHeight="1" x14ac:dyDescent="0.2">
      <c r="B59" s="40"/>
      <c r="C59" s="10"/>
      <c r="D59" s="125" t="s">
        <v>143</v>
      </c>
      <c r="E59" s="126">
        <f>DATEDIF($E$5,E$50,"Y")</f>
        <v>24</v>
      </c>
      <c r="F59" s="97">
        <f>VLOOKUP(E59,Rates!$B:$C,2,1)</f>
        <v>5</v>
      </c>
      <c r="G59" s="127">
        <f>HLOOKUP(H59,Rates,F59,FALSE)</f>
        <v>8.91</v>
      </c>
      <c r="H59" s="99" t="str">
        <f>HLOOKUP(E$50,Rates!$1:$2,2,1)</f>
        <v>I</v>
      </c>
      <c r="I59" s="128">
        <f>DATEDIF($E$5,I$50,"Y")</f>
        <v>24</v>
      </c>
      <c r="J59" s="97">
        <f>VLOOKUP(I59,Rates!$B:$C,2,1)</f>
        <v>5</v>
      </c>
      <c r="K59" s="127">
        <f>HLOOKUP(L59,Rates,J59,FALSE)</f>
        <v>8.91</v>
      </c>
      <c r="L59" s="99" t="str">
        <f>HLOOKUP(I$50,Rates!$1:$2,2,1)</f>
        <v>I</v>
      </c>
      <c r="M59" s="128">
        <f>DATEDIF($E$5,M$50,"Y")</f>
        <v>24</v>
      </c>
      <c r="N59" s="97">
        <f>VLOOKUP(M59,Rates!$B:$C,2,1)</f>
        <v>5</v>
      </c>
      <c r="O59" s="127">
        <f>HLOOKUP(P59,Rates,N59,FALSE)</f>
        <v>8.91</v>
      </c>
      <c r="P59" s="99" t="str">
        <f>HLOOKUP(M$50,Rates!$1:$2,2,1)</f>
        <v>I</v>
      </c>
      <c r="Q59" s="128">
        <f>DATEDIF($E$5,Q$50,"Y")</f>
        <v>24</v>
      </c>
      <c r="R59" s="97">
        <f>VLOOKUP(Q59,Rates!$B:$C,2,1)</f>
        <v>5</v>
      </c>
      <c r="S59" s="127">
        <f>HLOOKUP(T59,Rates,R59,FALSE)</f>
        <v>8.91</v>
      </c>
      <c r="T59" s="99" t="str">
        <f>HLOOKUP(Q$50,Rates!$1:$2,2,1)</f>
        <v>I</v>
      </c>
      <c r="U59" s="128">
        <f>DATEDIF($E$5,U$50,"Y")</f>
        <v>24</v>
      </c>
      <c r="V59" s="97">
        <f>VLOOKUP(U59,Rates!$B:$C,2,1)</f>
        <v>5</v>
      </c>
      <c r="W59" s="127">
        <f>HLOOKUP(X59,Rates,V59,FALSE)</f>
        <v>8.91</v>
      </c>
      <c r="X59" s="99" t="str">
        <f>HLOOKUP(U$50,Rates!$1:$2,2,1)</f>
        <v>I</v>
      </c>
      <c r="Y59" s="128">
        <f>DATEDIF($E$5,Y$50,"Y")</f>
        <v>24</v>
      </c>
      <c r="Z59" s="97">
        <f>VLOOKUP(Y59,Rates!$B:$C,2,1)</f>
        <v>5</v>
      </c>
      <c r="AA59" s="127">
        <f>HLOOKUP(AB59,Rates,Z59,FALSE)</f>
        <v>8.91</v>
      </c>
      <c r="AB59" s="99" t="str">
        <f>HLOOKUP(Y$50,Rates!$1:$2,2,1)</f>
        <v>I</v>
      </c>
      <c r="AC59" s="128">
        <f>DATEDIF($E$5,AC$50,"Y")</f>
        <v>24</v>
      </c>
      <c r="AD59" s="97">
        <f>VLOOKUP(AC59,Rates!$B:$C,2,1)</f>
        <v>5</v>
      </c>
      <c r="AE59" s="127">
        <f>HLOOKUP(AF59,Rates,AD59,FALSE)</f>
        <v>8.91</v>
      </c>
      <c r="AF59" s="99" t="str">
        <f>HLOOKUP(AC$50,Rates!$1:$2,2,1)</f>
        <v>I</v>
      </c>
      <c r="AG59" s="659"/>
      <c r="AH59" s="660"/>
      <c r="AI59" s="660"/>
      <c r="AJ59" s="661"/>
      <c r="AK59" s="695"/>
      <c r="AL59" s="5"/>
      <c r="AM59" s="27"/>
      <c r="AN59" s="45"/>
      <c r="AO59" s="40"/>
      <c r="AP59" s="689"/>
      <c r="AQ59" s="690"/>
      <c r="AR59" s="690"/>
      <c r="AS59" s="690"/>
      <c r="AT59" s="690"/>
      <c r="AU59" s="691"/>
      <c r="AV59" s="41"/>
    </row>
    <row r="60" spans="2:48" ht="12" hidden="1" customHeight="1" x14ac:dyDescent="0.2">
      <c r="B60" s="40"/>
      <c r="C60" s="10"/>
      <c r="D60" s="104" t="s">
        <v>144</v>
      </c>
      <c r="E60" s="628">
        <f>E61+(G61/60)</f>
        <v>0</v>
      </c>
      <c r="F60" s="629"/>
      <c r="G60" s="629"/>
      <c r="H60" s="653"/>
      <c r="I60" s="629">
        <f t="shared" ref="I60" si="60">I61+(K61/60)</f>
        <v>0</v>
      </c>
      <c r="J60" s="629"/>
      <c r="K60" s="629"/>
      <c r="L60" s="653"/>
      <c r="M60" s="629">
        <f t="shared" ref="M60" si="61">M61+(O61/60)</f>
        <v>0</v>
      </c>
      <c r="N60" s="629"/>
      <c r="O60" s="629"/>
      <c r="P60" s="653"/>
      <c r="Q60" s="629">
        <f t="shared" ref="Q60" si="62">Q61+(S61/60)</f>
        <v>0</v>
      </c>
      <c r="R60" s="629"/>
      <c r="S60" s="629"/>
      <c r="T60" s="653"/>
      <c r="U60" s="629">
        <f t="shared" ref="U60" si="63">U61+(W61/60)</f>
        <v>0</v>
      </c>
      <c r="V60" s="629"/>
      <c r="W60" s="629"/>
      <c r="X60" s="653"/>
      <c r="Y60" s="629">
        <f t="shared" ref="Y60" si="64">Y61+(AA61/60)</f>
        <v>0</v>
      </c>
      <c r="Z60" s="629"/>
      <c r="AA60" s="629"/>
      <c r="AB60" s="653"/>
      <c r="AC60" s="629">
        <f t="shared" ref="AC60" si="65">AC61+(AE61/60)</f>
        <v>0</v>
      </c>
      <c r="AD60" s="629"/>
      <c r="AE60" s="629"/>
      <c r="AF60" s="653"/>
      <c r="AG60" s="628">
        <f>SUM(E60:AF60)</f>
        <v>0</v>
      </c>
      <c r="AH60" s="629"/>
      <c r="AI60" s="629"/>
      <c r="AJ60" s="630"/>
      <c r="AK60" s="695"/>
      <c r="AL60" s="5"/>
      <c r="AM60" s="27"/>
      <c r="AN60" s="45"/>
      <c r="AO60" s="40"/>
      <c r="AP60" s="689"/>
      <c r="AQ60" s="690"/>
      <c r="AR60" s="690"/>
      <c r="AS60" s="690"/>
      <c r="AT60" s="690"/>
      <c r="AU60" s="691"/>
      <c r="AV60" s="41"/>
    </row>
    <row r="61" spans="2:48" ht="15" hidden="1" customHeight="1" x14ac:dyDescent="0.2">
      <c r="B61" s="40"/>
      <c r="C61" s="10"/>
      <c r="D61" s="129" t="s">
        <v>145</v>
      </c>
      <c r="E61" s="130"/>
      <c r="F61" s="131" t="s">
        <v>80</v>
      </c>
      <c r="G61" s="132"/>
      <c r="H61" s="133" t="s">
        <v>81</v>
      </c>
      <c r="I61" s="134"/>
      <c r="J61" s="131" t="s">
        <v>80</v>
      </c>
      <c r="K61" s="132"/>
      <c r="L61" s="133" t="s">
        <v>81</v>
      </c>
      <c r="M61" s="134"/>
      <c r="N61" s="131" t="s">
        <v>80</v>
      </c>
      <c r="O61" s="132"/>
      <c r="P61" s="133" t="s">
        <v>81</v>
      </c>
      <c r="Q61" s="134"/>
      <c r="R61" s="131" t="s">
        <v>80</v>
      </c>
      <c r="S61" s="132"/>
      <c r="T61" s="133" t="s">
        <v>81</v>
      </c>
      <c r="U61" s="134"/>
      <c r="V61" s="131" t="s">
        <v>80</v>
      </c>
      <c r="W61" s="132"/>
      <c r="X61" s="133" t="s">
        <v>81</v>
      </c>
      <c r="Y61" s="134"/>
      <c r="Z61" s="131" t="s">
        <v>80</v>
      </c>
      <c r="AA61" s="132"/>
      <c r="AB61" s="133" t="s">
        <v>81</v>
      </c>
      <c r="AC61" s="134"/>
      <c r="AD61" s="131" t="s">
        <v>80</v>
      </c>
      <c r="AE61" s="132"/>
      <c r="AF61" s="135" t="s">
        <v>81</v>
      </c>
      <c r="AG61" s="90">
        <f>ROUNDDOWN(AG60,0)</f>
        <v>0</v>
      </c>
      <c r="AH61" s="79" t="s">
        <v>80</v>
      </c>
      <c r="AI61" s="78">
        <f>(AG60-AG61)*60</f>
        <v>0</v>
      </c>
      <c r="AJ61" s="82" t="s">
        <v>81</v>
      </c>
      <c r="AK61" s="695"/>
      <c r="AL61" s="27"/>
      <c r="AM61" s="27"/>
      <c r="AN61" s="45"/>
      <c r="AO61" s="40"/>
      <c r="AP61" s="689"/>
      <c r="AQ61" s="690"/>
      <c r="AR61" s="690"/>
      <c r="AS61" s="690"/>
      <c r="AT61" s="690"/>
      <c r="AU61" s="691"/>
      <c r="AV61" s="41"/>
    </row>
    <row r="62" spans="2:48" ht="15" hidden="1" customHeight="1" x14ac:dyDescent="0.2">
      <c r="B62" s="40"/>
      <c r="C62" s="10"/>
      <c r="D62" s="124" t="s">
        <v>146</v>
      </c>
      <c r="E62" s="658">
        <f>MAX(G59,IF($V$15=$AM$15,$AF$15,HLOOKUP(H59,Rates,$AL$15,FALSE)))</f>
        <v>8.91</v>
      </c>
      <c r="F62" s="651"/>
      <c r="G62" s="651"/>
      <c r="H62" s="652"/>
      <c r="I62" s="650">
        <f>MAX(K59,IF($V$15=$AM$15,$AF$15,HLOOKUP(L59,Rates,$AL$15,FALSE)))</f>
        <v>8.91</v>
      </c>
      <c r="J62" s="651"/>
      <c r="K62" s="651"/>
      <c r="L62" s="652"/>
      <c r="M62" s="650">
        <f>MAX(O59,IF($V$15=$AM$15,$AF$15,HLOOKUP(P59,Rates,$AL$15,FALSE)))</f>
        <v>8.91</v>
      </c>
      <c r="N62" s="651"/>
      <c r="O62" s="651"/>
      <c r="P62" s="652"/>
      <c r="Q62" s="650">
        <f>MAX(S59,IF($V$15=$AM$15,$AF$15,HLOOKUP(T59,Rates,$AL$15,FALSE)))</f>
        <v>8.91</v>
      </c>
      <c r="R62" s="651"/>
      <c r="S62" s="651"/>
      <c r="T62" s="652"/>
      <c r="U62" s="650">
        <f>MAX(W59,IF($V$15=$AM$15,$AF$15,HLOOKUP(X59,Rates,$AL$15,FALSE)))</f>
        <v>8.91</v>
      </c>
      <c r="V62" s="651"/>
      <c r="W62" s="651"/>
      <c r="X62" s="652"/>
      <c r="Y62" s="650">
        <f>MAX(AA59,IF($V$15=$AM$15,$AF$15,HLOOKUP(AB59,Rates,$AL$15,FALSE)))</f>
        <v>8.91</v>
      </c>
      <c r="Z62" s="651"/>
      <c r="AA62" s="651"/>
      <c r="AB62" s="652"/>
      <c r="AC62" s="650">
        <f>MAX(AE59,IF($V$15=$AM$15,$AF$15,HLOOKUP(AF59,Rates,$AL$15,FALSE)))</f>
        <v>8.91</v>
      </c>
      <c r="AD62" s="651"/>
      <c r="AE62" s="651"/>
      <c r="AF62" s="666"/>
      <c r="AG62" s="663">
        <f>SUMPRODUCT(E62:AF62,E60:AF60)</f>
        <v>0</v>
      </c>
      <c r="AH62" s="664"/>
      <c r="AI62" s="664"/>
      <c r="AJ62" s="665"/>
      <c r="AK62" s="695"/>
      <c r="AL62" s="35">
        <f>AG62*IF($V$15="Demonstrator Rate",0.1711,0.1207)</f>
        <v>0</v>
      </c>
      <c r="AM62" s="27"/>
      <c r="AN62" s="45"/>
      <c r="AO62" s="40"/>
      <c r="AP62" s="689"/>
      <c r="AQ62" s="690"/>
      <c r="AR62" s="690"/>
      <c r="AS62" s="690"/>
      <c r="AT62" s="690"/>
      <c r="AU62" s="691"/>
      <c r="AV62" s="41"/>
    </row>
    <row r="63" spans="2:48" ht="12" hidden="1" customHeight="1" x14ac:dyDescent="0.2">
      <c r="B63" s="40"/>
      <c r="C63" s="10"/>
      <c r="D63" s="193" t="s">
        <v>147</v>
      </c>
      <c r="E63" s="716">
        <f>((E53+(G53/60))*E54)+((E57+(G57/60))*E58)+((E61+(G61/60))*E62)</f>
        <v>54.4</v>
      </c>
      <c r="F63" s="673"/>
      <c r="G63" s="673"/>
      <c r="H63" s="674"/>
      <c r="I63" s="672">
        <f>((I53+(K53/60))*I54)+((I57+(K57/60))*I58)+((I61+(K61/60))*I62)</f>
        <v>0</v>
      </c>
      <c r="J63" s="673"/>
      <c r="K63" s="673"/>
      <c r="L63" s="674"/>
      <c r="M63" s="672">
        <f>((M53+(O53/60))*M54)+((M57+(O57/60))*M58)+((M61+(O61/60))*M62)</f>
        <v>0</v>
      </c>
      <c r="N63" s="673"/>
      <c r="O63" s="673"/>
      <c r="P63" s="674"/>
      <c r="Q63" s="672">
        <f>((Q53+(S53/60))*Q54)+((Q57+(S57/60))*Q58)+((Q61+(S61/60))*Q62)</f>
        <v>0</v>
      </c>
      <c r="R63" s="673"/>
      <c r="S63" s="673"/>
      <c r="T63" s="674"/>
      <c r="U63" s="672">
        <f>((U53+(W53/60))*U54)+((U57+(W57/60))*U58)+((U61+(W61/60))*U62)</f>
        <v>0</v>
      </c>
      <c r="V63" s="673"/>
      <c r="W63" s="673"/>
      <c r="X63" s="674"/>
      <c r="Y63" s="672">
        <f>((Y53+(AA53/60))*Y54)+((Y57+(AA57/60))*Y58)+((Y61+(AA61/60))*Y62)</f>
        <v>0</v>
      </c>
      <c r="Z63" s="673"/>
      <c r="AA63" s="673"/>
      <c r="AB63" s="674"/>
      <c r="AC63" s="672">
        <f>((AC53+(AE53/60))*AC54)+((AC57+(AE57/60))*AC58)+((AC61+(AE61/60))*AC62)</f>
        <v>0</v>
      </c>
      <c r="AD63" s="673"/>
      <c r="AE63" s="673"/>
      <c r="AF63" s="684"/>
      <c r="AG63" s="634">
        <f>AG62+AG58+AG54</f>
        <v>54.4</v>
      </c>
      <c r="AH63" s="635"/>
      <c r="AI63" s="635"/>
      <c r="AJ63" s="636"/>
      <c r="AK63" s="695"/>
      <c r="AL63" s="28">
        <f>AG52+AG56+AG60+AG64</f>
        <v>4</v>
      </c>
      <c r="AM63" s="27" t="str">
        <f>IF(AND(AL63&gt;0,AE7="Yes",OR(E65="",G65="",I65="",K65="",M65="",O65="",Q65="",S65="",U65="",W65="",Y65="",AA65="",AC65="",AE65="")),"FALSE","TRUE")</f>
        <v>TRUE</v>
      </c>
      <c r="AN63" s="45"/>
      <c r="AO63" s="40"/>
      <c r="AP63" s="689"/>
      <c r="AQ63" s="690"/>
      <c r="AR63" s="690"/>
      <c r="AS63" s="690"/>
      <c r="AT63" s="690"/>
      <c r="AU63" s="691"/>
      <c r="AV63" s="41"/>
    </row>
    <row r="64" spans="2:48" ht="12" hidden="1" customHeight="1" x14ac:dyDescent="0.2">
      <c r="B64" s="40"/>
      <c r="C64" s="10"/>
      <c r="D64" s="104" t="s">
        <v>148</v>
      </c>
      <c r="E64" s="631">
        <f>E65+(G65/60)</f>
        <v>0</v>
      </c>
      <c r="F64" s="632"/>
      <c r="G64" s="632"/>
      <c r="H64" s="654"/>
      <c r="I64" s="632">
        <f t="shared" ref="I64" si="66">I65+(K65/60)</f>
        <v>0</v>
      </c>
      <c r="J64" s="632"/>
      <c r="K64" s="632"/>
      <c r="L64" s="654"/>
      <c r="M64" s="632">
        <f t="shared" ref="M64" si="67">M65+(O65/60)</f>
        <v>0</v>
      </c>
      <c r="N64" s="632"/>
      <c r="O64" s="632"/>
      <c r="P64" s="654"/>
      <c r="Q64" s="632">
        <f t="shared" ref="Q64" si="68">Q65+(S65/60)</f>
        <v>0</v>
      </c>
      <c r="R64" s="632"/>
      <c r="S64" s="632"/>
      <c r="T64" s="654"/>
      <c r="U64" s="632">
        <f t="shared" ref="U64" si="69">U65+(W65/60)</f>
        <v>0</v>
      </c>
      <c r="V64" s="632"/>
      <c r="W64" s="632"/>
      <c r="X64" s="654"/>
      <c r="Y64" s="632">
        <f t="shared" ref="Y64" si="70">Y65+(AA65/60)</f>
        <v>0</v>
      </c>
      <c r="Z64" s="632"/>
      <c r="AA64" s="632"/>
      <c r="AB64" s="654"/>
      <c r="AC64" s="632">
        <f t="shared" ref="AC64" si="71">AC65+(AE65/60)</f>
        <v>0</v>
      </c>
      <c r="AD64" s="632"/>
      <c r="AE64" s="632"/>
      <c r="AF64" s="654"/>
      <c r="AG64" s="631">
        <f>SUM(E64:AF64)</f>
        <v>0</v>
      </c>
      <c r="AH64" s="632"/>
      <c r="AI64" s="632"/>
      <c r="AJ64" s="633"/>
      <c r="AK64" s="695"/>
      <c r="AL64" s="28"/>
      <c r="AM64" s="27"/>
      <c r="AN64" s="45"/>
      <c r="AO64" s="40"/>
      <c r="AP64" s="689"/>
      <c r="AQ64" s="690"/>
      <c r="AR64" s="690"/>
      <c r="AS64" s="690"/>
      <c r="AT64" s="690"/>
      <c r="AU64" s="691"/>
      <c r="AV64" s="41"/>
    </row>
    <row r="65" spans="2:48" x14ac:dyDescent="0.2">
      <c r="B65" s="40"/>
      <c r="C65" s="10"/>
      <c r="D65" s="123" t="s">
        <v>149</v>
      </c>
      <c r="E65" s="117"/>
      <c r="F65" s="118" t="s">
        <v>80</v>
      </c>
      <c r="G65" s="119"/>
      <c r="H65" s="120" t="s">
        <v>81</v>
      </c>
      <c r="I65" s="121"/>
      <c r="J65" s="118" t="s">
        <v>80</v>
      </c>
      <c r="K65" s="119"/>
      <c r="L65" s="120" t="s">
        <v>81</v>
      </c>
      <c r="M65" s="121"/>
      <c r="N65" s="118" t="s">
        <v>80</v>
      </c>
      <c r="O65" s="119"/>
      <c r="P65" s="120" t="s">
        <v>81</v>
      </c>
      <c r="Q65" s="121"/>
      <c r="R65" s="118" t="s">
        <v>80</v>
      </c>
      <c r="S65" s="119"/>
      <c r="T65" s="120" t="s">
        <v>81</v>
      </c>
      <c r="U65" s="121"/>
      <c r="V65" s="118" t="s">
        <v>80</v>
      </c>
      <c r="W65" s="119"/>
      <c r="X65" s="120" t="s">
        <v>81</v>
      </c>
      <c r="Y65" s="121"/>
      <c r="Z65" s="118" t="s">
        <v>80</v>
      </c>
      <c r="AA65" s="119"/>
      <c r="AB65" s="120" t="s">
        <v>81</v>
      </c>
      <c r="AC65" s="121"/>
      <c r="AD65" s="118" t="s">
        <v>80</v>
      </c>
      <c r="AE65" s="119"/>
      <c r="AF65" s="122" t="s">
        <v>81</v>
      </c>
      <c r="AG65" s="106">
        <f>ROUNDDOWN(AG64,0)</f>
        <v>0</v>
      </c>
      <c r="AH65" s="107" t="s">
        <v>80</v>
      </c>
      <c r="AI65" s="108">
        <f>ROUND((AG64-AG65)*60,0)</f>
        <v>0</v>
      </c>
      <c r="AJ65" s="109" t="s">
        <v>81</v>
      </c>
      <c r="AK65" s="695"/>
      <c r="AL65" s="27"/>
      <c r="AM65" s="27"/>
      <c r="AN65" s="45"/>
      <c r="AO65" s="40"/>
      <c r="AP65" s="689"/>
      <c r="AQ65" s="690"/>
      <c r="AR65" s="690"/>
      <c r="AS65" s="690"/>
      <c r="AT65" s="690"/>
      <c r="AU65" s="691"/>
      <c r="AV65" s="41"/>
    </row>
    <row r="66" spans="2:48" ht="13.5" customHeight="1" x14ac:dyDescent="0.2">
      <c r="B66" s="40"/>
      <c r="C66" s="10">
        <f>C50+7</f>
        <v>44641</v>
      </c>
      <c r="D66" s="152" t="s">
        <v>133</v>
      </c>
      <c r="E66" s="745">
        <f>IF(ISNA(C66),"",C66)</f>
        <v>44641</v>
      </c>
      <c r="F66" s="680"/>
      <c r="G66" s="680"/>
      <c r="H66" s="681"/>
      <c r="I66" s="679">
        <f>IF(ISNA(C66),"",E66+1)</f>
        <v>44642</v>
      </c>
      <c r="J66" s="680"/>
      <c r="K66" s="680"/>
      <c r="L66" s="681"/>
      <c r="M66" s="679">
        <f>IF(ISNA(C66),"",I66+1)</f>
        <v>44643</v>
      </c>
      <c r="N66" s="680"/>
      <c r="O66" s="680"/>
      <c r="P66" s="681"/>
      <c r="Q66" s="679">
        <f>IF(ISNA(C66),"",M66+1)</f>
        <v>44644</v>
      </c>
      <c r="R66" s="680"/>
      <c r="S66" s="680"/>
      <c r="T66" s="681"/>
      <c r="U66" s="679">
        <f>IF(ISNA(C66),"",Q66+1)</f>
        <v>44645</v>
      </c>
      <c r="V66" s="680"/>
      <c r="W66" s="680"/>
      <c r="X66" s="681"/>
      <c r="Y66" s="679">
        <f>IF(ISNA(C66),"",U66+1)</f>
        <v>44646</v>
      </c>
      <c r="Z66" s="680"/>
      <c r="AA66" s="680"/>
      <c r="AB66" s="681"/>
      <c r="AC66" s="679">
        <f>IF(ISNA(C66),"",Y66+1)</f>
        <v>44647</v>
      </c>
      <c r="AD66" s="680"/>
      <c r="AE66" s="680"/>
      <c r="AF66" s="683"/>
      <c r="AG66" s="696" t="str">
        <f>IF(AE7="Yes",VLOOKUP(C66,TermTime,2,FALSE),"Week Total")</f>
        <v>Week Total</v>
      </c>
      <c r="AH66" s="697"/>
      <c r="AI66" s="697"/>
      <c r="AJ66" s="698"/>
      <c r="AK66" s="695" t="str">
        <f>IF(OR(AL79&gt;36,AM79="FALSE",AND(AL79&gt;20,AE7="Yes")),"WARNING","")</f>
        <v/>
      </c>
      <c r="AL66" s="27"/>
      <c r="AM66" s="27"/>
      <c r="AN66" s="45"/>
      <c r="AO66" s="40"/>
      <c r="AP66" s="689"/>
      <c r="AQ66" s="690"/>
      <c r="AR66" s="690"/>
      <c r="AS66" s="690"/>
      <c r="AT66" s="690"/>
      <c r="AU66" s="691"/>
      <c r="AV66" s="41"/>
    </row>
    <row r="67" spans="2:48" ht="13.5" hidden="1" customHeight="1" x14ac:dyDescent="0.2">
      <c r="B67" s="40"/>
      <c r="C67" s="10"/>
      <c r="D67" s="104" t="s">
        <v>135</v>
      </c>
      <c r="E67" s="116">
        <f>DATEDIF($E$5,E$66,"Y")</f>
        <v>24</v>
      </c>
      <c r="F67" s="97">
        <f>VLOOKUP(E67,Rates!$B:$C,2,1)</f>
        <v>5</v>
      </c>
      <c r="G67" s="102">
        <f>HLOOKUP(H67,Rates,F67,FALSE)</f>
        <v>8.91</v>
      </c>
      <c r="H67" s="99" t="str">
        <f>HLOOKUP(E$66,Rates!$1:$2,2,1)</f>
        <v>I</v>
      </c>
      <c r="I67" s="100">
        <f>DATEDIF($E$5,I$66,"Y")</f>
        <v>24</v>
      </c>
      <c r="J67" s="97">
        <f>VLOOKUP(I67,Rates!$B:$C,2,1)</f>
        <v>5</v>
      </c>
      <c r="K67" s="102">
        <f>HLOOKUP(L67,Rates,J67,FALSE)</f>
        <v>8.91</v>
      </c>
      <c r="L67" s="99" t="str">
        <f>HLOOKUP(I$66,Rates!$1:$2,2,1)</f>
        <v>I</v>
      </c>
      <c r="M67" s="100">
        <f>DATEDIF($E$5,M$66,"Y")</f>
        <v>24</v>
      </c>
      <c r="N67" s="97">
        <f>VLOOKUP(M67,Rates!$B:$C,2,1)</f>
        <v>5</v>
      </c>
      <c r="O67" s="102">
        <f>HLOOKUP(P67,Rates,N67,FALSE)</f>
        <v>8.91</v>
      </c>
      <c r="P67" s="99" t="str">
        <f>HLOOKUP(M$66,Rates!$1:$2,2,1)</f>
        <v>I</v>
      </c>
      <c r="Q67" s="100">
        <f>DATEDIF($E$5,Q$66,"Y")</f>
        <v>24</v>
      </c>
      <c r="R67" s="97">
        <f>VLOOKUP(Q67,Rates!$B:$C,2,1)</f>
        <v>5</v>
      </c>
      <c r="S67" s="102">
        <f>HLOOKUP(T67,Rates,R67,FALSE)</f>
        <v>8.91</v>
      </c>
      <c r="T67" s="99" t="str">
        <f>HLOOKUP(Q$66,Rates!$1:$2,2,1)</f>
        <v>I</v>
      </c>
      <c r="U67" s="100">
        <f>DATEDIF($E$5,U$66,"Y")</f>
        <v>24</v>
      </c>
      <c r="V67" s="97">
        <f>VLOOKUP(U67,Rates!$B:$C,2,1)</f>
        <v>5</v>
      </c>
      <c r="W67" s="102">
        <f>HLOOKUP(X67,Rates,V67,FALSE)</f>
        <v>8.91</v>
      </c>
      <c r="X67" s="99" t="str">
        <f>HLOOKUP(U$66,Rates!$1:$2,2,1)</f>
        <v>I</v>
      </c>
      <c r="Y67" s="100">
        <f>DATEDIF($E$5,Y$66,"Y")</f>
        <v>24</v>
      </c>
      <c r="Z67" s="97">
        <f>VLOOKUP(Y67,Rates!$B:$C,2,1)</f>
        <v>5</v>
      </c>
      <c r="AA67" s="102">
        <f>HLOOKUP(AB67,Rates,Z67,FALSE)</f>
        <v>8.91</v>
      </c>
      <c r="AB67" s="103" t="str">
        <f>HLOOKUP(U$66,Rates!$1:$2,2,1)</f>
        <v>I</v>
      </c>
      <c r="AC67" s="100">
        <f>DATEDIF($E$5,AC$66,"Y")</f>
        <v>24</v>
      </c>
      <c r="AD67" s="97">
        <f>VLOOKUP(AC67,Rates!$B:$C,2,1)</f>
        <v>5</v>
      </c>
      <c r="AE67" s="102">
        <f>HLOOKUP(AF67,Rates,AD67,FALSE)</f>
        <v>8.91</v>
      </c>
      <c r="AF67" s="99" t="str">
        <f>HLOOKUP(AC$66,Rates!$1:$2,2,1)</f>
        <v>I</v>
      </c>
      <c r="AG67" s="659"/>
      <c r="AH67" s="660"/>
      <c r="AI67" s="660"/>
      <c r="AJ67" s="661"/>
      <c r="AK67" s="695"/>
      <c r="AL67" s="27"/>
      <c r="AM67" s="27"/>
      <c r="AN67" s="45"/>
      <c r="AO67" s="40"/>
      <c r="AP67" s="689"/>
      <c r="AQ67" s="690"/>
      <c r="AR67" s="690"/>
      <c r="AS67" s="690"/>
      <c r="AT67" s="690"/>
      <c r="AU67" s="691"/>
      <c r="AV67" s="41"/>
    </row>
    <row r="68" spans="2:48" ht="13.5" hidden="1" customHeight="1" x14ac:dyDescent="0.2">
      <c r="B68" s="40"/>
      <c r="C68" s="10"/>
      <c r="D68" s="104" t="s">
        <v>136</v>
      </c>
      <c r="E68" s="628">
        <f>E69+(G69/60)</f>
        <v>0</v>
      </c>
      <c r="F68" s="629"/>
      <c r="G68" s="629"/>
      <c r="H68" s="653"/>
      <c r="I68" s="629">
        <f t="shared" ref="I68" si="72">I69+(K69/60)</f>
        <v>0</v>
      </c>
      <c r="J68" s="629"/>
      <c r="K68" s="629"/>
      <c r="L68" s="653"/>
      <c r="M68" s="629">
        <f t="shared" ref="M68" si="73">M69+(O69/60)</f>
        <v>0</v>
      </c>
      <c r="N68" s="629"/>
      <c r="O68" s="629"/>
      <c r="P68" s="653"/>
      <c r="Q68" s="629">
        <f t="shared" ref="Q68" si="74">Q69+(S69/60)</f>
        <v>0</v>
      </c>
      <c r="R68" s="629"/>
      <c r="S68" s="629"/>
      <c r="T68" s="653"/>
      <c r="U68" s="629">
        <f t="shared" ref="U68" si="75">U69+(W69/60)</f>
        <v>0</v>
      </c>
      <c r="V68" s="629"/>
      <c r="W68" s="629"/>
      <c r="X68" s="653"/>
      <c r="Y68" s="629">
        <f t="shared" ref="Y68" si="76">Y69+(AA69/60)</f>
        <v>0</v>
      </c>
      <c r="Z68" s="629"/>
      <c r="AA68" s="629"/>
      <c r="AB68" s="653"/>
      <c r="AC68" s="629">
        <f t="shared" ref="AC68" si="77">AC69+(AE69/60)</f>
        <v>0</v>
      </c>
      <c r="AD68" s="629"/>
      <c r="AE68" s="629"/>
      <c r="AF68" s="653"/>
      <c r="AG68" s="628">
        <f>SUM(E68:AF68)</f>
        <v>0</v>
      </c>
      <c r="AH68" s="629"/>
      <c r="AI68" s="629"/>
      <c r="AJ68" s="630"/>
      <c r="AK68" s="695"/>
      <c r="AL68" s="27"/>
      <c r="AM68" s="27"/>
      <c r="AN68" s="45"/>
      <c r="AO68" s="40"/>
      <c r="AP68" s="689"/>
      <c r="AQ68" s="690"/>
      <c r="AR68" s="690"/>
      <c r="AS68" s="690"/>
      <c r="AT68" s="690"/>
      <c r="AU68" s="691"/>
      <c r="AV68" s="41"/>
    </row>
    <row r="69" spans="2:48" x14ac:dyDescent="0.2">
      <c r="B69" s="40"/>
      <c r="C69" s="10"/>
      <c r="D69" s="91" t="s">
        <v>137</v>
      </c>
      <c r="E69" s="81"/>
      <c r="F69" s="77" t="s">
        <v>80</v>
      </c>
      <c r="G69" s="76"/>
      <c r="H69" s="95" t="s">
        <v>81</v>
      </c>
      <c r="I69" s="93"/>
      <c r="J69" s="77" t="s">
        <v>80</v>
      </c>
      <c r="K69" s="76"/>
      <c r="L69" s="95" t="s">
        <v>81</v>
      </c>
      <c r="M69" s="93"/>
      <c r="N69" s="77" t="s">
        <v>80</v>
      </c>
      <c r="O69" s="76"/>
      <c r="P69" s="95" t="s">
        <v>81</v>
      </c>
      <c r="Q69" s="93"/>
      <c r="R69" s="77" t="s">
        <v>80</v>
      </c>
      <c r="S69" s="76"/>
      <c r="T69" s="95" t="s">
        <v>81</v>
      </c>
      <c r="U69" s="93"/>
      <c r="V69" s="77" t="s">
        <v>80</v>
      </c>
      <c r="W69" s="76"/>
      <c r="X69" s="95" t="s">
        <v>81</v>
      </c>
      <c r="Y69" s="93"/>
      <c r="Z69" s="77" t="s">
        <v>80</v>
      </c>
      <c r="AA69" s="76"/>
      <c r="AB69" s="95" t="s">
        <v>81</v>
      </c>
      <c r="AC69" s="93"/>
      <c r="AD69" s="77" t="s">
        <v>80</v>
      </c>
      <c r="AE69" s="76"/>
      <c r="AF69" s="88" t="s">
        <v>81</v>
      </c>
      <c r="AG69" s="90">
        <f>ROUNDDOWN(AG68,0)</f>
        <v>0</v>
      </c>
      <c r="AH69" s="79" t="s">
        <v>80</v>
      </c>
      <c r="AI69" s="78">
        <f>(AG68-AG69)*60</f>
        <v>0</v>
      </c>
      <c r="AJ69" s="82" t="s">
        <v>81</v>
      </c>
      <c r="AK69" s="695"/>
      <c r="AL69" s="27"/>
      <c r="AM69" s="27"/>
      <c r="AN69" s="45"/>
      <c r="AO69" s="40"/>
      <c r="AP69" s="689"/>
      <c r="AQ69" s="690"/>
      <c r="AR69" s="690"/>
      <c r="AS69" s="690"/>
      <c r="AT69" s="690"/>
      <c r="AU69" s="691"/>
      <c r="AV69" s="41"/>
    </row>
    <row r="70" spans="2:48" ht="17.25" customHeight="1" x14ac:dyDescent="0.2">
      <c r="B70" s="40"/>
      <c r="C70" s="10"/>
      <c r="D70" s="124" t="s">
        <v>138</v>
      </c>
      <c r="E70" s="658">
        <f>MAX(G67,IF($V$11=$AM$11,$AF$11,HLOOKUP(H67,Rates,$AL$11,FALSE)))</f>
        <v>13.6</v>
      </c>
      <c r="F70" s="651"/>
      <c r="G70" s="651"/>
      <c r="H70" s="652"/>
      <c r="I70" s="650">
        <f>MAX(K67,IF($V$11=$AM$11,$AF$11,HLOOKUP(L67,Rates,$AL$11,FALSE)))</f>
        <v>13.6</v>
      </c>
      <c r="J70" s="651"/>
      <c r="K70" s="651"/>
      <c r="L70" s="652"/>
      <c r="M70" s="650">
        <f>MAX(O67,IF($V$11=$AM$11,$AF$11,HLOOKUP(P67,Rates,$AL$11,FALSE)))</f>
        <v>13.6</v>
      </c>
      <c r="N70" s="651"/>
      <c r="O70" s="651"/>
      <c r="P70" s="652"/>
      <c r="Q70" s="650">
        <f>MAX(S67,IF($V$11=$AM$11,$AF$11,HLOOKUP(T67,Rates,$AL$11,FALSE)))</f>
        <v>13.6</v>
      </c>
      <c r="R70" s="651"/>
      <c r="S70" s="651"/>
      <c r="T70" s="652"/>
      <c r="U70" s="650">
        <f>MAX(W67,IF($V$11=$AM$11,$AF$11,HLOOKUP(X67,Rates,$AL$11,FALSE)))</f>
        <v>13.6</v>
      </c>
      <c r="V70" s="651"/>
      <c r="W70" s="651"/>
      <c r="X70" s="652"/>
      <c r="Y70" s="650">
        <f>MAX(AA67,IF($V$11=$AM$11,$AF$11,HLOOKUP(AB67,Rates,$AL$11,FALSE)))</f>
        <v>13.6</v>
      </c>
      <c r="Z70" s="651"/>
      <c r="AA70" s="651"/>
      <c r="AB70" s="652"/>
      <c r="AC70" s="650">
        <f>MAX(AE67,IF($V$11=$AM$11,$AF$11,HLOOKUP(AF67,Rates,$AL$11,FALSE)))</f>
        <v>13.6</v>
      </c>
      <c r="AD70" s="651"/>
      <c r="AE70" s="651"/>
      <c r="AF70" s="666"/>
      <c r="AG70" s="663">
        <f>SUMPRODUCT(E70:AF70,E68:AF68)</f>
        <v>0</v>
      </c>
      <c r="AH70" s="664"/>
      <c r="AI70" s="664"/>
      <c r="AJ70" s="665"/>
      <c r="AK70" s="695"/>
      <c r="AL70" s="35">
        <f>AG70*IF($V$11="Demonstrator Rate",0.1711,0.1207)</f>
        <v>0</v>
      </c>
      <c r="AM70" s="27"/>
      <c r="AN70" s="45"/>
      <c r="AO70" s="40"/>
      <c r="AP70" s="689"/>
      <c r="AQ70" s="690"/>
      <c r="AR70" s="690"/>
      <c r="AS70" s="690"/>
      <c r="AT70" s="690"/>
      <c r="AU70" s="691"/>
      <c r="AV70" s="41"/>
    </row>
    <row r="71" spans="2:48" ht="17.25" hidden="1" customHeight="1" x14ac:dyDescent="0.2">
      <c r="B71" s="40"/>
      <c r="C71" s="10"/>
      <c r="D71" s="104" t="s">
        <v>139</v>
      </c>
      <c r="E71" s="116">
        <f>DATEDIF($E$5,E$66,"Y")</f>
        <v>24</v>
      </c>
      <c r="F71" s="97">
        <f>VLOOKUP(E71,Rates!$B:$C,2,1)</f>
        <v>5</v>
      </c>
      <c r="G71" s="102">
        <f>HLOOKUP(H71,Rates,F71,FALSE)</f>
        <v>8.91</v>
      </c>
      <c r="H71" s="99" t="str">
        <f>HLOOKUP(E$66,Rates!$1:$2,2,1)</f>
        <v>I</v>
      </c>
      <c r="I71" s="100">
        <f>DATEDIF($E$5,I$66,"Y")</f>
        <v>24</v>
      </c>
      <c r="J71" s="97">
        <f>VLOOKUP(I71,Rates!$B:$C,2,1)</f>
        <v>5</v>
      </c>
      <c r="K71" s="102">
        <f>HLOOKUP(L71,Rates,J71,FALSE)</f>
        <v>8.91</v>
      </c>
      <c r="L71" s="99" t="str">
        <f>HLOOKUP(I$66,Rates!$1:$2,2,1)</f>
        <v>I</v>
      </c>
      <c r="M71" s="100">
        <f>DATEDIF($E$5,M$66,"Y")</f>
        <v>24</v>
      </c>
      <c r="N71" s="97">
        <f>VLOOKUP(M71,Rates!$B:$C,2,1)</f>
        <v>5</v>
      </c>
      <c r="O71" s="102">
        <f>HLOOKUP(P71,Rates,N71,FALSE)</f>
        <v>8.91</v>
      </c>
      <c r="P71" s="99" t="str">
        <f>HLOOKUP(M$66,Rates!$1:$2,2,1)</f>
        <v>I</v>
      </c>
      <c r="Q71" s="100">
        <f>DATEDIF($E$5,Q$66,"Y")</f>
        <v>24</v>
      </c>
      <c r="R71" s="97">
        <f>VLOOKUP(Q71,Rates!$B:$C,2,1)</f>
        <v>5</v>
      </c>
      <c r="S71" s="102">
        <f>HLOOKUP(T71,Rates,R71,FALSE)</f>
        <v>8.91</v>
      </c>
      <c r="T71" s="99" t="str">
        <f>HLOOKUP(Q$66,Rates!$1:$2,2,1)</f>
        <v>I</v>
      </c>
      <c r="U71" s="100">
        <f>DATEDIF($E$5,U$66,"Y")</f>
        <v>24</v>
      </c>
      <c r="V71" s="97">
        <f>VLOOKUP(U71,Rates!$B:$C,2,1)</f>
        <v>5</v>
      </c>
      <c r="W71" s="102">
        <f>HLOOKUP(X71,Rates,V71,FALSE)</f>
        <v>8.91</v>
      </c>
      <c r="X71" s="99" t="str">
        <f>HLOOKUP(U$66,Rates!$1:$2,2,1)</f>
        <v>I</v>
      </c>
      <c r="Y71" s="100">
        <f>DATEDIF($E$5,Y$66,"Y")</f>
        <v>24</v>
      </c>
      <c r="Z71" s="97">
        <f>VLOOKUP(Y71,Rates!$B:$C,2,1)</f>
        <v>5</v>
      </c>
      <c r="AA71" s="102">
        <f>HLOOKUP(AB71,Rates,Z71,FALSE)</f>
        <v>8.91</v>
      </c>
      <c r="AB71" s="99" t="str">
        <f>HLOOKUP(Y$66,Rates!$1:$2,2,1)</f>
        <v>I</v>
      </c>
      <c r="AC71" s="100">
        <f>DATEDIF($E$5,AC$66,"Y")</f>
        <v>24</v>
      </c>
      <c r="AD71" s="97">
        <f>VLOOKUP(AC71,Rates!$B:$C,2,1)</f>
        <v>5</v>
      </c>
      <c r="AE71" s="102">
        <f>HLOOKUP(AF71,Rates,AD71,FALSE)</f>
        <v>8.91</v>
      </c>
      <c r="AF71" s="99" t="str">
        <f>HLOOKUP(AC$66,Rates!$1:$2,2,1)</f>
        <v>I</v>
      </c>
      <c r="AG71" s="659"/>
      <c r="AH71" s="660"/>
      <c r="AI71" s="660"/>
      <c r="AJ71" s="661"/>
      <c r="AK71" s="695"/>
      <c r="AL71" s="5"/>
      <c r="AM71" s="27"/>
      <c r="AN71" s="45"/>
      <c r="AO71" s="40"/>
      <c r="AP71" s="689"/>
      <c r="AQ71" s="690"/>
      <c r="AR71" s="690"/>
      <c r="AS71" s="690"/>
      <c r="AT71" s="690"/>
      <c r="AU71" s="691"/>
      <c r="AV71" s="41"/>
    </row>
    <row r="72" spans="2:48" ht="17.25" hidden="1" customHeight="1" x14ac:dyDescent="0.2">
      <c r="B72" s="40"/>
      <c r="C72" s="10"/>
      <c r="D72" s="104" t="s">
        <v>140</v>
      </c>
      <c r="E72" s="628">
        <f>E73+(G73/60)</f>
        <v>0</v>
      </c>
      <c r="F72" s="629"/>
      <c r="G72" s="629"/>
      <c r="H72" s="653"/>
      <c r="I72" s="629">
        <f t="shared" ref="I72" si="78">I73+(K73/60)</f>
        <v>0</v>
      </c>
      <c r="J72" s="629"/>
      <c r="K72" s="629"/>
      <c r="L72" s="653"/>
      <c r="M72" s="629">
        <f t="shared" ref="M72" si="79">M73+(O73/60)</f>
        <v>0</v>
      </c>
      <c r="N72" s="629"/>
      <c r="O72" s="629"/>
      <c r="P72" s="653"/>
      <c r="Q72" s="629">
        <f t="shared" ref="Q72" si="80">Q73+(S73/60)</f>
        <v>0</v>
      </c>
      <c r="R72" s="629"/>
      <c r="S72" s="629"/>
      <c r="T72" s="653"/>
      <c r="U72" s="629">
        <f t="shared" ref="U72" si="81">U73+(W73/60)</f>
        <v>0</v>
      </c>
      <c r="V72" s="629"/>
      <c r="W72" s="629"/>
      <c r="X72" s="653"/>
      <c r="Y72" s="629">
        <f t="shared" ref="Y72" si="82">Y73+(AA73/60)</f>
        <v>0</v>
      </c>
      <c r="Z72" s="629"/>
      <c r="AA72" s="629"/>
      <c r="AB72" s="653"/>
      <c r="AC72" s="629">
        <f t="shared" ref="AC72" si="83">AC73+(AE73/60)</f>
        <v>0</v>
      </c>
      <c r="AD72" s="629"/>
      <c r="AE72" s="629"/>
      <c r="AF72" s="653"/>
      <c r="AG72" s="628">
        <f>SUM(E72:AF72)</f>
        <v>0</v>
      </c>
      <c r="AH72" s="629"/>
      <c r="AI72" s="629"/>
      <c r="AJ72" s="630"/>
      <c r="AK72" s="695"/>
      <c r="AL72" s="5"/>
      <c r="AM72" s="27"/>
      <c r="AN72" s="45"/>
      <c r="AO72" s="40"/>
      <c r="AP72" s="689"/>
      <c r="AQ72" s="690"/>
      <c r="AR72" s="690"/>
      <c r="AS72" s="690"/>
      <c r="AT72" s="690"/>
      <c r="AU72" s="691"/>
      <c r="AV72" s="41"/>
    </row>
    <row r="73" spans="2:48" ht="17.25" hidden="1" customHeight="1" x14ac:dyDescent="0.2">
      <c r="B73" s="40"/>
      <c r="C73" s="10"/>
      <c r="D73" s="91" t="s">
        <v>141</v>
      </c>
      <c r="E73" s="81"/>
      <c r="F73" s="77" t="s">
        <v>80</v>
      </c>
      <c r="G73" s="76"/>
      <c r="H73" s="95" t="s">
        <v>81</v>
      </c>
      <c r="I73" s="93"/>
      <c r="J73" s="77" t="s">
        <v>80</v>
      </c>
      <c r="K73" s="76"/>
      <c r="L73" s="95" t="s">
        <v>81</v>
      </c>
      <c r="M73" s="93"/>
      <c r="N73" s="77" t="s">
        <v>80</v>
      </c>
      <c r="O73" s="76"/>
      <c r="P73" s="95" t="s">
        <v>81</v>
      </c>
      <c r="Q73" s="93"/>
      <c r="R73" s="77" t="s">
        <v>80</v>
      </c>
      <c r="S73" s="76"/>
      <c r="T73" s="95" t="s">
        <v>81</v>
      </c>
      <c r="U73" s="93"/>
      <c r="V73" s="77" t="s">
        <v>80</v>
      </c>
      <c r="W73" s="76"/>
      <c r="X73" s="95" t="s">
        <v>81</v>
      </c>
      <c r="Y73" s="93"/>
      <c r="Z73" s="77" t="s">
        <v>80</v>
      </c>
      <c r="AA73" s="76"/>
      <c r="AB73" s="95" t="s">
        <v>81</v>
      </c>
      <c r="AC73" s="93"/>
      <c r="AD73" s="77" t="s">
        <v>80</v>
      </c>
      <c r="AE73" s="76"/>
      <c r="AF73" s="88" t="s">
        <v>81</v>
      </c>
      <c r="AG73" s="90">
        <f>ROUNDDOWN(AG72,0)</f>
        <v>0</v>
      </c>
      <c r="AH73" s="79" t="s">
        <v>80</v>
      </c>
      <c r="AI73" s="78">
        <f>(AG72-AG73)*60</f>
        <v>0</v>
      </c>
      <c r="AJ73" s="82" t="s">
        <v>81</v>
      </c>
      <c r="AK73" s="695"/>
      <c r="AL73" s="27"/>
      <c r="AM73" s="27"/>
      <c r="AN73" s="45"/>
      <c r="AO73" s="40"/>
      <c r="AP73" s="689"/>
      <c r="AQ73" s="690"/>
      <c r="AR73" s="690"/>
      <c r="AS73" s="690"/>
      <c r="AT73" s="690"/>
      <c r="AU73" s="691"/>
      <c r="AV73" s="41"/>
    </row>
    <row r="74" spans="2:48" ht="17.25" hidden="1" customHeight="1" x14ac:dyDescent="0.2">
      <c r="B74" s="40"/>
      <c r="C74" s="10"/>
      <c r="D74" s="124" t="s">
        <v>142</v>
      </c>
      <c r="E74" s="658">
        <f>MAX(G71,IF($V$13=$AM$13,$AF$13,HLOOKUP(H71,Rates,$AL$13,FALSE)))</f>
        <v>8.91</v>
      </c>
      <c r="F74" s="651"/>
      <c r="G74" s="651"/>
      <c r="H74" s="652"/>
      <c r="I74" s="650">
        <f>MAX(K71,IF($V$13=$AM$13,$AF$13,HLOOKUP(L71,Rates,$AL$13,FALSE)))</f>
        <v>8.91</v>
      </c>
      <c r="J74" s="651"/>
      <c r="K74" s="651"/>
      <c r="L74" s="652"/>
      <c r="M74" s="650">
        <f>MAX(O71,IF($V$13=$AM$13,$AF$13,HLOOKUP(P71,Rates,$AL$13,FALSE)))</f>
        <v>8.91</v>
      </c>
      <c r="N74" s="651"/>
      <c r="O74" s="651"/>
      <c r="P74" s="652"/>
      <c r="Q74" s="650">
        <f>MAX(S71,IF($V$13=$AM$13,$AF$13,HLOOKUP(T71,Rates,$AL$13,FALSE)))</f>
        <v>8.91</v>
      </c>
      <c r="R74" s="651"/>
      <c r="S74" s="651"/>
      <c r="T74" s="652"/>
      <c r="U74" s="650">
        <f>MAX(W71,IF($V$13=$AM$13,$AF$13,HLOOKUP(X71,Rates,$AL$13,FALSE)))</f>
        <v>8.91</v>
      </c>
      <c r="V74" s="651"/>
      <c r="W74" s="651"/>
      <c r="X74" s="652"/>
      <c r="Y74" s="650">
        <f>MAX(AA71,IF($V$13=$AM$13,$AF$13,HLOOKUP(AB71,Rates,$AL$13,FALSE)))</f>
        <v>8.91</v>
      </c>
      <c r="Z74" s="651"/>
      <c r="AA74" s="651"/>
      <c r="AB74" s="652"/>
      <c r="AC74" s="650">
        <f>MAX(AE71,IF($V$13=$AM$13,$AF$13,HLOOKUP(AF71,Rates,$AL$13,FALSE)))</f>
        <v>8.91</v>
      </c>
      <c r="AD74" s="651"/>
      <c r="AE74" s="651"/>
      <c r="AF74" s="666"/>
      <c r="AG74" s="663">
        <f>SUMPRODUCT(E74:AF74,E72:AF72)</f>
        <v>0</v>
      </c>
      <c r="AH74" s="664"/>
      <c r="AI74" s="664"/>
      <c r="AJ74" s="665"/>
      <c r="AK74" s="695"/>
      <c r="AL74" s="35">
        <f>AG74*IF($V$13="Demonstrator Rate",0.1711,0.1207)</f>
        <v>0</v>
      </c>
      <c r="AM74" s="27"/>
      <c r="AN74" s="45"/>
      <c r="AO74" s="40"/>
      <c r="AP74" s="689"/>
      <c r="AQ74" s="690"/>
      <c r="AR74" s="690"/>
      <c r="AS74" s="690"/>
      <c r="AT74" s="690"/>
      <c r="AU74" s="691"/>
      <c r="AV74" s="41"/>
    </row>
    <row r="75" spans="2:48" ht="17.25" hidden="1" customHeight="1" x14ac:dyDescent="0.2">
      <c r="B75" s="40"/>
      <c r="C75" s="10"/>
      <c r="D75" s="104" t="s">
        <v>143</v>
      </c>
      <c r="E75" s="116">
        <f>DATEDIF($E$5,E$66,"Y")</f>
        <v>24</v>
      </c>
      <c r="F75" s="97">
        <f>VLOOKUP(E75,Rates!$B:$C,2,1)</f>
        <v>5</v>
      </c>
      <c r="G75" s="102">
        <f>HLOOKUP(H75,Rates,F75,FALSE)</f>
        <v>8.91</v>
      </c>
      <c r="H75" s="99" t="str">
        <f>HLOOKUP(E$66,Rates!$1:$2,2,1)</f>
        <v>I</v>
      </c>
      <c r="I75" s="100">
        <f>DATEDIF($E$5,I$66,"Y")</f>
        <v>24</v>
      </c>
      <c r="J75" s="97">
        <f>VLOOKUP(I75,Rates!$B:$C,2,1)</f>
        <v>5</v>
      </c>
      <c r="K75" s="102">
        <f>HLOOKUP(L75,Rates,J75,FALSE)</f>
        <v>8.91</v>
      </c>
      <c r="L75" s="99" t="str">
        <f>HLOOKUP(I$66,Rates!$1:$2,2,1)</f>
        <v>I</v>
      </c>
      <c r="M75" s="100">
        <f>DATEDIF($E$5,M$66,"Y")</f>
        <v>24</v>
      </c>
      <c r="N75" s="97">
        <f>VLOOKUP(M75,Rates!$B:$C,2,1)</f>
        <v>5</v>
      </c>
      <c r="O75" s="102">
        <f>HLOOKUP(P75,Rates,N75,FALSE)</f>
        <v>8.91</v>
      </c>
      <c r="P75" s="99" t="str">
        <f>HLOOKUP(M$66,Rates!$1:$2,2,1)</f>
        <v>I</v>
      </c>
      <c r="Q75" s="100">
        <f>DATEDIF($E$5,Q$66,"Y")</f>
        <v>24</v>
      </c>
      <c r="R75" s="97">
        <f>VLOOKUP(Q75,Rates!$B:$C,2,1)</f>
        <v>5</v>
      </c>
      <c r="S75" s="102">
        <f>HLOOKUP(T75,Rates,R75,FALSE)</f>
        <v>8.91</v>
      </c>
      <c r="T75" s="99" t="str">
        <f>HLOOKUP(Q$66,Rates!$1:$2,2,1)</f>
        <v>I</v>
      </c>
      <c r="U75" s="100">
        <f>DATEDIF($E$5,U$66,"Y")</f>
        <v>24</v>
      </c>
      <c r="V75" s="97">
        <f>VLOOKUP(U75,Rates!$B:$C,2,1)</f>
        <v>5</v>
      </c>
      <c r="W75" s="102">
        <f>HLOOKUP(X75,Rates,V75,FALSE)</f>
        <v>8.91</v>
      </c>
      <c r="X75" s="99" t="str">
        <f>HLOOKUP(U$66,Rates!$1:$2,2,1)</f>
        <v>I</v>
      </c>
      <c r="Y75" s="100">
        <f>DATEDIF($E$5,Y$66,"Y")</f>
        <v>24</v>
      </c>
      <c r="Z75" s="97">
        <f>VLOOKUP(Y75,Rates!$B:$C,2,1)</f>
        <v>5</v>
      </c>
      <c r="AA75" s="102">
        <f>HLOOKUP(AB75,Rates,Z75,FALSE)</f>
        <v>8.91</v>
      </c>
      <c r="AB75" s="99" t="str">
        <f>HLOOKUP(Y$66,Rates!$1:$2,2,1)</f>
        <v>I</v>
      </c>
      <c r="AC75" s="100">
        <f>DATEDIF($E$5,AC$66,"Y")</f>
        <v>24</v>
      </c>
      <c r="AD75" s="97">
        <f>VLOOKUP(AC75,Rates!$B:$C,2,1)</f>
        <v>5</v>
      </c>
      <c r="AE75" s="102">
        <f>HLOOKUP(AF75,Rates,AD75,FALSE)</f>
        <v>8.91</v>
      </c>
      <c r="AF75" s="99" t="str">
        <f>HLOOKUP(AC$66,Rates!$1:$2,2,1)</f>
        <v>I</v>
      </c>
      <c r="AG75" s="659"/>
      <c r="AH75" s="660"/>
      <c r="AI75" s="660"/>
      <c r="AJ75" s="661"/>
      <c r="AK75" s="695"/>
      <c r="AL75" s="5"/>
      <c r="AM75" s="27"/>
      <c r="AN75" s="45"/>
      <c r="AO75" s="40"/>
      <c r="AP75" s="689"/>
      <c r="AQ75" s="690"/>
      <c r="AR75" s="690"/>
      <c r="AS75" s="690"/>
      <c r="AT75" s="690"/>
      <c r="AU75" s="691"/>
      <c r="AV75" s="41"/>
    </row>
    <row r="76" spans="2:48" ht="17.25" hidden="1" customHeight="1" x14ac:dyDescent="0.2">
      <c r="B76" s="40"/>
      <c r="C76" s="10"/>
      <c r="D76" s="104" t="s">
        <v>144</v>
      </c>
      <c r="E76" s="628">
        <f>E77+(G77/60)</f>
        <v>0</v>
      </c>
      <c r="F76" s="629"/>
      <c r="G76" s="629"/>
      <c r="H76" s="653"/>
      <c r="I76" s="629">
        <f t="shared" ref="I76" si="84">I77+(K77/60)</f>
        <v>0</v>
      </c>
      <c r="J76" s="629"/>
      <c r="K76" s="629"/>
      <c r="L76" s="653"/>
      <c r="M76" s="629">
        <f t="shared" ref="M76" si="85">M77+(O77/60)</f>
        <v>0</v>
      </c>
      <c r="N76" s="629"/>
      <c r="O76" s="629"/>
      <c r="P76" s="653"/>
      <c r="Q76" s="629">
        <f t="shared" ref="Q76" si="86">Q77+(S77/60)</f>
        <v>0</v>
      </c>
      <c r="R76" s="629"/>
      <c r="S76" s="629"/>
      <c r="T76" s="653"/>
      <c r="U76" s="629">
        <f t="shared" ref="U76" si="87">U77+(W77/60)</f>
        <v>0</v>
      </c>
      <c r="V76" s="629"/>
      <c r="W76" s="629"/>
      <c r="X76" s="653"/>
      <c r="Y76" s="629">
        <f t="shared" ref="Y76" si="88">Y77+(AA77/60)</f>
        <v>0</v>
      </c>
      <c r="Z76" s="629"/>
      <c r="AA76" s="629"/>
      <c r="AB76" s="653"/>
      <c r="AC76" s="629">
        <f t="shared" ref="AC76" si="89">AC77+(AE77/60)</f>
        <v>0</v>
      </c>
      <c r="AD76" s="629"/>
      <c r="AE76" s="629"/>
      <c r="AF76" s="653"/>
      <c r="AG76" s="628">
        <f>SUM(E76:AF76)</f>
        <v>0</v>
      </c>
      <c r="AH76" s="629"/>
      <c r="AI76" s="629"/>
      <c r="AJ76" s="630"/>
      <c r="AK76" s="695"/>
      <c r="AL76" s="5"/>
      <c r="AM76" s="27"/>
      <c r="AN76" s="45"/>
      <c r="AO76" s="40"/>
      <c r="AP76" s="689"/>
      <c r="AQ76" s="690"/>
      <c r="AR76" s="690"/>
      <c r="AS76" s="690"/>
      <c r="AT76" s="690"/>
      <c r="AU76" s="691"/>
      <c r="AV76" s="41"/>
    </row>
    <row r="77" spans="2:48" ht="17.25" hidden="1" customHeight="1" x14ac:dyDescent="0.2">
      <c r="B77" s="40"/>
      <c r="C77" s="10"/>
      <c r="D77" s="91" t="s">
        <v>145</v>
      </c>
      <c r="E77" s="81"/>
      <c r="F77" s="77" t="s">
        <v>80</v>
      </c>
      <c r="G77" s="76"/>
      <c r="H77" s="95" t="s">
        <v>81</v>
      </c>
      <c r="I77" s="93"/>
      <c r="J77" s="77" t="s">
        <v>80</v>
      </c>
      <c r="K77" s="76"/>
      <c r="L77" s="95" t="s">
        <v>81</v>
      </c>
      <c r="M77" s="93"/>
      <c r="N77" s="77" t="s">
        <v>80</v>
      </c>
      <c r="O77" s="76"/>
      <c r="P77" s="95" t="s">
        <v>81</v>
      </c>
      <c r="Q77" s="93"/>
      <c r="R77" s="77" t="s">
        <v>80</v>
      </c>
      <c r="S77" s="76"/>
      <c r="T77" s="95" t="s">
        <v>81</v>
      </c>
      <c r="U77" s="93"/>
      <c r="V77" s="77" t="s">
        <v>80</v>
      </c>
      <c r="W77" s="76"/>
      <c r="X77" s="95" t="s">
        <v>81</v>
      </c>
      <c r="Y77" s="93"/>
      <c r="Z77" s="77" t="s">
        <v>80</v>
      </c>
      <c r="AA77" s="76"/>
      <c r="AB77" s="95" t="s">
        <v>81</v>
      </c>
      <c r="AC77" s="93"/>
      <c r="AD77" s="77" t="s">
        <v>80</v>
      </c>
      <c r="AE77" s="76"/>
      <c r="AF77" s="88" t="s">
        <v>81</v>
      </c>
      <c r="AG77" s="90">
        <f>ROUNDDOWN(AG76,0)</f>
        <v>0</v>
      </c>
      <c r="AH77" s="79" t="s">
        <v>80</v>
      </c>
      <c r="AI77" s="78">
        <f>(AG76-AG77)*60</f>
        <v>0</v>
      </c>
      <c r="AJ77" s="82" t="s">
        <v>81</v>
      </c>
      <c r="AK77" s="695"/>
      <c r="AL77" s="27"/>
      <c r="AM77" s="27"/>
      <c r="AN77" s="45"/>
      <c r="AO77" s="40"/>
      <c r="AP77" s="689"/>
      <c r="AQ77" s="690"/>
      <c r="AR77" s="690"/>
      <c r="AS77" s="690"/>
      <c r="AT77" s="690"/>
      <c r="AU77" s="691"/>
      <c r="AV77" s="41"/>
    </row>
    <row r="78" spans="2:48" ht="17.25" hidden="1" customHeight="1" x14ac:dyDescent="0.2">
      <c r="B78" s="40"/>
      <c r="C78" s="10"/>
      <c r="D78" s="91" t="s">
        <v>146</v>
      </c>
      <c r="E78" s="678">
        <f>MAX(G75,IF($V$15=$AM$15,$AF$15,HLOOKUP(H75,Rates,$AL$15,FALSE)))</f>
        <v>8.91</v>
      </c>
      <c r="F78" s="676"/>
      <c r="G78" s="676"/>
      <c r="H78" s="677"/>
      <c r="I78" s="675">
        <f>MAX(K75,IF($V$15=$AM$15,$AF$15,HLOOKUP(L75,Rates,$AL$15,FALSE)))</f>
        <v>8.91</v>
      </c>
      <c r="J78" s="676"/>
      <c r="K78" s="676"/>
      <c r="L78" s="677"/>
      <c r="M78" s="675">
        <f>MAX(O75,IF($V$15=$AM$15,$AF$15,HLOOKUP(P75,Rates,$AL$15,FALSE)))</f>
        <v>8.91</v>
      </c>
      <c r="N78" s="676"/>
      <c r="O78" s="676"/>
      <c r="P78" s="677"/>
      <c r="Q78" s="675">
        <f>MAX(S75,IF($V$15=$AM$15,$AF$15,HLOOKUP(T75,Rates,$AL$15,FALSE)))</f>
        <v>8.91</v>
      </c>
      <c r="R78" s="676"/>
      <c r="S78" s="676"/>
      <c r="T78" s="677"/>
      <c r="U78" s="675">
        <f>MAX(W75,IF($V$15=$AM$15,$AF$15,HLOOKUP(X75,Rates,$AL$15,FALSE)))</f>
        <v>8.91</v>
      </c>
      <c r="V78" s="676"/>
      <c r="W78" s="676"/>
      <c r="X78" s="677"/>
      <c r="Y78" s="675">
        <f>MAX(AA75,IF($V$15=$AM$15,$AF$15,HLOOKUP(AB75,Rates,$AL$15,FALSE)))</f>
        <v>8.91</v>
      </c>
      <c r="Z78" s="676"/>
      <c r="AA78" s="676"/>
      <c r="AB78" s="677"/>
      <c r="AC78" s="675">
        <f>MAX(AE75,IF($V$15=$AM$15,$AF$15,HLOOKUP(AF75,Rates,$AL$15,FALSE)))</f>
        <v>8.91</v>
      </c>
      <c r="AD78" s="676"/>
      <c r="AE78" s="676"/>
      <c r="AF78" s="682"/>
      <c r="AG78" s="663">
        <f>SUMPRODUCT(E78:AF78,E76:AF76)</f>
        <v>0</v>
      </c>
      <c r="AH78" s="664"/>
      <c r="AI78" s="664"/>
      <c r="AJ78" s="665"/>
      <c r="AK78" s="695"/>
      <c r="AL78" s="35">
        <f>AG78*IF($V$15="Demonstrator Rate",0.1711,0.1207)</f>
        <v>0</v>
      </c>
      <c r="AM78" s="27"/>
      <c r="AN78" s="45"/>
      <c r="AO78" s="40"/>
      <c r="AP78" s="689"/>
      <c r="AQ78" s="690"/>
      <c r="AR78" s="690"/>
      <c r="AS78" s="690"/>
      <c r="AT78" s="690"/>
      <c r="AU78" s="691"/>
      <c r="AV78" s="41"/>
    </row>
    <row r="79" spans="2:48" ht="17.25" hidden="1" customHeight="1" x14ac:dyDescent="0.2">
      <c r="B79" s="40"/>
      <c r="C79" s="10"/>
      <c r="D79" s="194" t="s">
        <v>147</v>
      </c>
      <c r="E79" s="667">
        <f>((E69+(G69/60))*E70)+((E73+(G73/60))*E74)+((E77+(G77/60))*E78)</f>
        <v>0</v>
      </c>
      <c r="F79" s="638"/>
      <c r="G79" s="638"/>
      <c r="H79" s="639"/>
      <c r="I79" s="637">
        <f>((I69+(K69/60))*I70)+((I73+(K73/60))*I74)+((I77+(K77/60))*I78)</f>
        <v>0</v>
      </c>
      <c r="J79" s="638"/>
      <c r="K79" s="638"/>
      <c r="L79" s="639"/>
      <c r="M79" s="637">
        <f>((M69+(O69/60))*M70)+((M73+(O73/60))*M74)+((M77+(O77/60))*M78)</f>
        <v>0</v>
      </c>
      <c r="N79" s="638"/>
      <c r="O79" s="638"/>
      <c r="P79" s="639"/>
      <c r="Q79" s="637">
        <f>((Q69+(S69/60))*Q70)+((Q73+(S73/60))*Q74)+((Q77+(S77/60))*Q78)</f>
        <v>0</v>
      </c>
      <c r="R79" s="638"/>
      <c r="S79" s="638"/>
      <c r="T79" s="639"/>
      <c r="U79" s="637">
        <f>((U69+(W69/60))*U70)+((U73+(W73/60))*U74)+((U77+(W77/60))*U78)</f>
        <v>0</v>
      </c>
      <c r="V79" s="638"/>
      <c r="W79" s="638"/>
      <c r="X79" s="639"/>
      <c r="Y79" s="637">
        <f>((Y69+(AA69/60))*Y70)+((Y73+(AA73/60))*Y74)+((Y77+(AA77/60))*Y78)</f>
        <v>0</v>
      </c>
      <c r="Z79" s="638"/>
      <c r="AA79" s="638"/>
      <c r="AB79" s="639"/>
      <c r="AC79" s="637">
        <f>((AC69+(AE69/60))*AC70)+((AC73+(AE73/60))*AC74)+((AC77+(AE77/60))*AC78)</f>
        <v>0</v>
      </c>
      <c r="AD79" s="638"/>
      <c r="AE79" s="638"/>
      <c r="AF79" s="700"/>
      <c r="AG79" s="634">
        <f>AG78+AG74+AG70</f>
        <v>0</v>
      </c>
      <c r="AH79" s="635"/>
      <c r="AI79" s="635"/>
      <c r="AJ79" s="636"/>
      <c r="AK79" s="695"/>
      <c r="AL79" s="28">
        <f>AG68+AG72+AG76+AG80</f>
        <v>0</v>
      </c>
      <c r="AM79" s="27" t="str">
        <f>IF(AND(AL79&gt;0,AE7="Yes",OR(E81="",G81="",I81="",K81="",M81="",O81="",Q81="",S81="",U81="",W81="",Y81="",AA81="",AC81="",AE81="")),"FALSE","TRUE")</f>
        <v>TRUE</v>
      </c>
      <c r="AN79" s="45"/>
      <c r="AO79" s="40"/>
      <c r="AP79" s="689"/>
      <c r="AQ79" s="690"/>
      <c r="AR79" s="690"/>
      <c r="AS79" s="690"/>
      <c r="AT79" s="690"/>
      <c r="AU79" s="691"/>
      <c r="AV79" s="41"/>
    </row>
    <row r="80" spans="2:48" ht="17.25" hidden="1" customHeight="1" x14ac:dyDescent="0.2">
      <c r="B80" s="40"/>
      <c r="C80" s="10"/>
      <c r="D80" s="104" t="s">
        <v>148</v>
      </c>
      <c r="E80" s="631">
        <f>E81+(G81/60)</f>
        <v>0</v>
      </c>
      <c r="F80" s="632"/>
      <c r="G80" s="632"/>
      <c r="H80" s="654"/>
      <c r="I80" s="632">
        <f t="shared" ref="I80" si="90">I81+(K81/60)</f>
        <v>0</v>
      </c>
      <c r="J80" s="632"/>
      <c r="K80" s="632"/>
      <c r="L80" s="654"/>
      <c r="M80" s="632">
        <f t="shared" ref="M80" si="91">M81+(O81/60)</f>
        <v>0</v>
      </c>
      <c r="N80" s="632"/>
      <c r="O80" s="632"/>
      <c r="P80" s="654"/>
      <c r="Q80" s="632">
        <f t="shared" ref="Q80" si="92">Q81+(S81/60)</f>
        <v>0</v>
      </c>
      <c r="R80" s="632"/>
      <c r="S80" s="632"/>
      <c r="T80" s="654"/>
      <c r="U80" s="632">
        <f t="shared" ref="U80" si="93">U81+(W81/60)</f>
        <v>0</v>
      </c>
      <c r="V80" s="632"/>
      <c r="W80" s="632"/>
      <c r="X80" s="654"/>
      <c r="Y80" s="632">
        <f t="shared" ref="Y80" si="94">Y81+(AA81/60)</f>
        <v>0</v>
      </c>
      <c r="Z80" s="632"/>
      <c r="AA80" s="632"/>
      <c r="AB80" s="654"/>
      <c r="AC80" s="632">
        <f t="shared" ref="AC80" si="95">AC81+(AE81/60)</f>
        <v>0</v>
      </c>
      <c r="AD80" s="632"/>
      <c r="AE80" s="632"/>
      <c r="AF80" s="654"/>
      <c r="AG80" s="631">
        <f>SUM(E80:AF80)</f>
        <v>0</v>
      </c>
      <c r="AH80" s="632"/>
      <c r="AI80" s="632"/>
      <c r="AJ80" s="633"/>
      <c r="AK80" s="695"/>
      <c r="AL80" s="28"/>
      <c r="AM80" s="27"/>
      <c r="AN80" s="45"/>
      <c r="AO80" s="40"/>
      <c r="AP80" s="689"/>
      <c r="AQ80" s="690"/>
      <c r="AR80" s="690"/>
      <c r="AS80" s="690"/>
      <c r="AT80" s="690"/>
      <c r="AU80" s="691"/>
      <c r="AV80" s="41"/>
    </row>
    <row r="81" spans="2:48" ht="17.25" customHeight="1" x14ac:dyDescent="0.2">
      <c r="B81" s="40"/>
      <c r="C81" s="10"/>
      <c r="D81" s="136" t="s">
        <v>149</v>
      </c>
      <c r="E81" s="137"/>
      <c r="F81" s="138" t="s">
        <v>80</v>
      </c>
      <c r="G81" s="139"/>
      <c r="H81" s="140" t="s">
        <v>81</v>
      </c>
      <c r="I81" s="141"/>
      <c r="J81" s="138" t="s">
        <v>80</v>
      </c>
      <c r="K81" s="139"/>
      <c r="L81" s="140" t="s">
        <v>81</v>
      </c>
      <c r="M81" s="141"/>
      <c r="N81" s="138" t="s">
        <v>80</v>
      </c>
      <c r="O81" s="139"/>
      <c r="P81" s="140" t="s">
        <v>81</v>
      </c>
      <c r="Q81" s="141"/>
      <c r="R81" s="138" t="s">
        <v>80</v>
      </c>
      <c r="S81" s="139"/>
      <c r="T81" s="140" t="s">
        <v>81</v>
      </c>
      <c r="U81" s="141"/>
      <c r="V81" s="138" t="s">
        <v>80</v>
      </c>
      <c r="W81" s="139"/>
      <c r="X81" s="140" t="s">
        <v>81</v>
      </c>
      <c r="Y81" s="141"/>
      <c r="Z81" s="138" t="s">
        <v>80</v>
      </c>
      <c r="AA81" s="139"/>
      <c r="AB81" s="140" t="s">
        <v>81</v>
      </c>
      <c r="AC81" s="141"/>
      <c r="AD81" s="138" t="s">
        <v>80</v>
      </c>
      <c r="AE81" s="139"/>
      <c r="AF81" s="142" t="s">
        <v>81</v>
      </c>
      <c r="AG81" s="106">
        <f>ROUNDDOWN(AG80,0)</f>
        <v>0</v>
      </c>
      <c r="AH81" s="107" t="s">
        <v>80</v>
      </c>
      <c r="AI81" s="108">
        <f>ROUND((AG80-AG81)*60,0)</f>
        <v>0</v>
      </c>
      <c r="AJ81" s="109" t="s">
        <v>81</v>
      </c>
      <c r="AK81" s="695"/>
      <c r="AL81" s="27"/>
      <c r="AM81" s="27"/>
      <c r="AN81" s="45"/>
      <c r="AO81" s="72"/>
      <c r="AP81" s="689"/>
      <c r="AQ81" s="690"/>
      <c r="AR81" s="690"/>
      <c r="AS81" s="690"/>
      <c r="AT81" s="690"/>
      <c r="AU81" s="691"/>
      <c r="AV81" s="41"/>
    </row>
    <row r="82" spans="2:48" ht="9.75" customHeight="1" x14ac:dyDescent="0.2">
      <c r="B82" s="40"/>
      <c r="C82" s="10">
        <f>C66+7</f>
        <v>44648</v>
      </c>
      <c r="D82" s="71" t="s">
        <v>133</v>
      </c>
      <c r="E82" s="668">
        <f>IF(ISNA(C82),"",C82)</f>
        <v>44648</v>
      </c>
      <c r="F82" s="669"/>
      <c r="G82" s="669"/>
      <c r="H82" s="670"/>
      <c r="I82" s="671">
        <f>IF(ISNA(C82),"",E82+1)</f>
        <v>44649</v>
      </c>
      <c r="J82" s="669"/>
      <c r="K82" s="669"/>
      <c r="L82" s="670"/>
      <c r="M82" s="671">
        <f>IF(ISNA(C82),"",I82+1)</f>
        <v>44650</v>
      </c>
      <c r="N82" s="669"/>
      <c r="O82" s="669"/>
      <c r="P82" s="670"/>
      <c r="Q82" s="671">
        <f>IF(ISNA(C82),"",M82+1)</f>
        <v>44651</v>
      </c>
      <c r="R82" s="669"/>
      <c r="S82" s="669"/>
      <c r="T82" s="670"/>
      <c r="U82" s="671">
        <f>IF(ISNA(C82),"",Q82+1)</f>
        <v>44652</v>
      </c>
      <c r="V82" s="669"/>
      <c r="W82" s="669"/>
      <c r="X82" s="670"/>
      <c r="Y82" s="671">
        <f>IF(ISNA(C82),"",U82+1)</f>
        <v>44653</v>
      </c>
      <c r="Z82" s="669"/>
      <c r="AA82" s="669"/>
      <c r="AB82" s="670"/>
      <c r="AC82" s="671">
        <f>IF(ISNA(C82),"",Y82+1)</f>
        <v>44654</v>
      </c>
      <c r="AD82" s="669"/>
      <c r="AE82" s="669"/>
      <c r="AF82" s="699"/>
      <c r="AG82" s="748" t="str">
        <f>IF(AE7="Yes",VLOOKUP(C82,TermTime,2,FALSE),"Week Total")</f>
        <v>Week Total</v>
      </c>
      <c r="AH82" s="749"/>
      <c r="AI82" s="749"/>
      <c r="AJ82" s="750"/>
      <c r="AK82" s="695" t="str">
        <f>IF(OR(AL95&gt;36,AM95="FALSE",AND(AL95&gt;20,AE7="Yes")),"WARNING","")</f>
        <v/>
      </c>
      <c r="AL82" s="27"/>
      <c r="AM82" s="27"/>
      <c r="AN82" s="45"/>
      <c r="AO82" s="72"/>
      <c r="AP82" s="689"/>
      <c r="AQ82" s="690"/>
      <c r="AR82" s="690"/>
      <c r="AS82" s="690"/>
      <c r="AT82" s="690"/>
      <c r="AU82" s="691"/>
      <c r="AV82" s="41"/>
    </row>
    <row r="83" spans="2:48" ht="9.75" hidden="1" customHeight="1" x14ac:dyDescent="0.2">
      <c r="B83" s="40"/>
      <c r="C83" s="10"/>
      <c r="D83" s="104" t="s">
        <v>135</v>
      </c>
      <c r="E83" s="116">
        <f>DATEDIF($E$5,E$82,"Y")</f>
        <v>24</v>
      </c>
      <c r="F83" s="101">
        <f>VLOOKUP(E83,Rates!$B:$C,2,1)</f>
        <v>5</v>
      </c>
      <c r="G83" s="102">
        <f>HLOOKUP(H83,Rates,F83,FALSE)</f>
        <v>8.91</v>
      </c>
      <c r="H83" s="103" t="str">
        <f>HLOOKUP(E$82,Rates!$1:$2,2,1)</f>
        <v>I</v>
      </c>
      <c r="I83" s="100">
        <f>DATEDIF($E$5,I$82,"Y")</f>
        <v>24</v>
      </c>
      <c r="J83" s="101">
        <f>VLOOKUP(I83,Rates!$B:$C,2,1)</f>
        <v>5</v>
      </c>
      <c r="K83" s="102">
        <f>HLOOKUP(L83,Rates,J83,FALSE)</f>
        <v>8.91</v>
      </c>
      <c r="L83" s="103" t="str">
        <f>HLOOKUP(I$82,Rates!$1:$2,2,1)</f>
        <v>I</v>
      </c>
      <c r="M83" s="100">
        <f>DATEDIF($E$5,M$82,"Y")</f>
        <v>24</v>
      </c>
      <c r="N83" s="101">
        <f>VLOOKUP(M83,Rates!$B:$C,2,1)</f>
        <v>5</v>
      </c>
      <c r="O83" s="102">
        <f>HLOOKUP(P83,Rates,N83,FALSE)</f>
        <v>8.91</v>
      </c>
      <c r="P83" s="103" t="str">
        <f>HLOOKUP(M$82,Rates!$1:$2,2,1)</f>
        <v>I</v>
      </c>
      <c r="Q83" s="100">
        <f>DATEDIF($E$5,Q$82,"Y")</f>
        <v>24</v>
      </c>
      <c r="R83" s="101">
        <f>VLOOKUP(Q83,Rates!$B:$C,2,1)</f>
        <v>5</v>
      </c>
      <c r="S83" s="102">
        <f>HLOOKUP(T83,Rates,R83,FALSE)</f>
        <v>8.91</v>
      </c>
      <c r="T83" s="103" t="str">
        <f>HLOOKUP(Q$82,Rates!$1:$2,2,1)</f>
        <v>I</v>
      </c>
      <c r="U83" s="100">
        <f>DATEDIF($E$5,U$82,"Y")</f>
        <v>24</v>
      </c>
      <c r="V83" s="101">
        <f>VLOOKUP(U83,Rates!$B:$C,2,1)</f>
        <v>5</v>
      </c>
      <c r="W83" s="102">
        <f>HLOOKUP(X83,Rates,V83,FALSE)</f>
        <v>8.91</v>
      </c>
      <c r="X83" s="103" t="str">
        <f>HLOOKUP(U$82,Rates!$1:$2,2,1)</f>
        <v>I</v>
      </c>
      <c r="Y83" s="100">
        <f>DATEDIF($E$5,Y$82,"Y")</f>
        <v>24</v>
      </c>
      <c r="Z83" s="101">
        <f>VLOOKUP(Y83,Rates!$B:$C,2,1)</f>
        <v>5</v>
      </c>
      <c r="AA83" s="102">
        <f>HLOOKUP(AB83,Rates,Z83,FALSE)</f>
        <v>8.91</v>
      </c>
      <c r="AB83" s="103" t="str">
        <f>HLOOKUP(Y$82,Rates!$1:$2,2,1)</f>
        <v>I</v>
      </c>
      <c r="AC83" s="100">
        <f>ROUNDDOWN(YEARFRAC($E$5,AC$82),0)</f>
        <v>24</v>
      </c>
      <c r="AD83" s="101">
        <f>VLOOKUP(AC83,Rates!$B:$C,2,1)</f>
        <v>5</v>
      </c>
      <c r="AE83" s="102">
        <f>HLOOKUP(AF83,Rates,AD83,FALSE)</f>
        <v>8.91</v>
      </c>
      <c r="AF83" s="103" t="str">
        <f>HLOOKUP(AC$82,Rates!$1:$2,2,1)</f>
        <v>I</v>
      </c>
      <c r="AG83" s="659"/>
      <c r="AH83" s="660"/>
      <c r="AI83" s="660"/>
      <c r="AJ83" s="661"/>
      <c r="AK83" s="695"/>
      <c r="AL83" s="27"/>
      <c r="AM83" s="27"/>
      <c r="AN83" s="45"/>
      <c r="AO83" s="72"/>
      <c r="AP83" s="689"/>
      <c r="AQ83" s="690"/>
      <c r="AR83" s="690"/>
      <c r="AS83" s="690"/>
      <c r="AT83" s="690"/>
      <c r="AU83" s="691"/>
      <c r="AV83" s="41"/>
    </row>
    <row r="84" spans="2:48" ht="9.75" hidden="1" customHeight="1" x14ac:dyDescent="0.2">
      <c r="B84" s="40"/>
      <c r="C84" s="10"/>
      <c r="D84" s="104" t="s">
        <v>136</v>
      </c>
      <c r="E84" s="628">
        <f>E85+(G85/60)</f>
        <v>0</v>
      </c>
      <c r="F84" s="629"/>
      <c r="G84" s="629"/>
      <c r="H84" s="653"/>
      <c r="I84" s="629">
        <f t="shared" ref="I84" si="96">I85+(K85/60)</f>
        <v>0</v>
      </c>
      <c r="J84" s="629"/>
      <c r="K84" s="629"/>
      <c r="L84" s="653"/>
      <c r="M84" s="629">
        <f t="shared" ref="M84" si="97">M85+(O85/60)</f>
        <v>0</v>
      </c>
      <c r="N84" s="629"/>
      <c r="O84" s="629"/>
      <c r="P84" s="653"/>
      <c r="Q84" s="629">
        <f t="shared" ref="Q84" si="98">Q85+(S85/60)</f>
        <v>0</v>
      </c>
      <c r="R84" s="629"/>
      <c r="S84" s="629"/>
      <c r="T84" s="653"/>
      <c r="U84" s="629">
        <f t="shared" ref="U84" si="99">U85+(W85/60)</f>
        <v>0</v>
      </c>
      <c r="V84" s="629"/>
      <c r="W84" s="629"/>
      <c r="X84" s="653"/>
      <c r="Y84" s="629">
        <f t="shared" ref="Y84" si="100">Y85+(AA85/60)</f>
        <v>0</v>
      </c>
      <c r="Z84" s="629"/>
      <c r="AA84" s="629"/>
      <c r="AB84" s="653"/>
      <c r="AC84" s="629">
        <f t="shared" ref="AC84" si="101">AC85+(AE85/60)</f>
        <v>0</v>
      </c>
      <c r="AD84" s="629"/>
      <c r="AE84" s="629"/>
      <c r="AF84" s="653"/>
      <c r="AG84" s="628">
        <f>SUM(E84:AF84)</f>
        <v>0</v>
      </c>
      <c r="AH84" s="629"/>
      <c r="AI84" s="629"/>
      <c r="AJ84" s="630"/>
      <c r="AK84" s="695"/>
      <c r="AL84" s="27"/>
      <c r="AM84" s="27"/>
      <c r="AN84" s="45"/>
      <c r="AO84" s="72"/>
      <c r="AP84" s="689"/>
      <c r="AQ84" s="690"/>
      <c r="AR84" s="690"/>
      <c r="AS84" s="690"/>
      <c r="AT84" s="690"/>
      <c r="AU84" s="691"/>
      <c r="AV84" s="41"/>
    </row>
    <row r="85" spans="2:48" x14ac:dyDescent="0.2">
      <c r="B85" s="40"/>
      <c r="C85" s="10"/>
      <c r="D85" s="91" t="s">
        <v>137</v>
      </c>
      <c r="E85" s="81"/>
      <c r="F85" s="77" t="s">
        <v>80</v>
      </c>
      <c r="G85" s="76"/>
      <c r="H85" s="95" t="s">
        <v>81</v>
      </c>
      <c r="I85" s="93"/>
      <c r="J85" s="77" t="s">
        <v>80</v>
      </c>
      <c r="K85" s="76"/>
      <c r="L85" s="95" t="s">
        <v>81</v>
      </c>
      <c r="M85" s="93"/>
      <c r="N85" s="77" t="s">
        <v>80</v>
      </c>
      <c r="O85" s="76"/>
      <c r="P85" s="95" t="s">
        <v>81</v>
      </c>
      <c r="Q85" s="93"/>
      <c r="R85" s="77" t="s">
        <v>80</v>
      </c>
      <c r="S85" s="76"/>
      <c r="T85" s="95" t="s">
        <v>81</v>
      </c>
      <c r="U85" s="93"/>
      <c r="V85" s="77" t="s">
        <v>80</v>
      </c>
      <c r="W85" s="76"/>
      <c r="X85" s="95" t="s">
        <v>81</v>
      </c>
      <c r="Y85" s="93"/>
      <c r="Z85" s="77" t="s">
        <v>80</v>
      </c>
      <c r="AA85" s="76"/>
      <c r="AB85" s="95" t="s">
        <v>81</v>
      </c>
      <c r="AC85" s="93"/>
      <c r="AD85" s="77" t="s">
        <v>80</v>
      </c>
      <c r="AE85" s="76"/>
      <c r="AF85" s="88" t="s">
        <v>81</v>
      </c>
      <c r="AG85" s="90">
        <f>ROUNDDOWN(AG84,0)</f>
        <v>0</v>
      </c>
      <c r="AH85" s="79" t="s">
        <v>80</v>
      </c>
      <c r="AI85" s="78">
        <f>(AG84-AG85)*60</f>
        <v>0</v>
      </c>
      <c r="AJ85" s="82" t="s">
        <v>81</v>
      </c>
      <c r="AK85" s="695"/>
      <c r="AL85" s="27"/>
      <c r="AM85" s="27"/>
      <c r="AN85" s="45"/>
      <c r="AO85" s="72"/>
      <c r="AP85" s="689"/>
      <c r="AQ85" s="690"/>
      <c r="AR85" s="690"/>
      <c r="AS85" s="690"/>
      <c r="AT85" s="690"/>
      <c r="AU85" s="691"/>
      <c r="AV85" s="267"/>
    </row>
    <row r="86" spans="2:48" ht="15.75" customHeight="1" x14ac:dyDescent="0.2">
      <c r="B86" s="40"/>
      <c r="C86" s="10"/>
      <c r="D86" s="124" t="s">
        <v>138</v>
      </c>
      <c r="E86" s="658">
        <f>MAX(G83,IF($V$11=$AM$11,$AF$11,HLOOKUP(H83,Rates,$AL$11,FALSE)))</f>
        <v>13.6</v>
      </c>
      <c r="F86" s="651"/>
      <c r="G86" s="651"/>
      <c r="H86" s="652"/>
      <c r="I86" s="650">
        <f>MAX(K83,IF($V$11=$AM$11,$AF$11,HLOOKUP(L83,Rates,$AL$11,FALSE)))</f>
        <v>13.6</v>
      </c>
      <c r="J86" s="651"/>
      <c r="K86" s="651"/>
      <c r="L86" s="652"/>
      <c r="M86" s="650">
        <f>MAX(O83,IF($V$11=$AM$11,$AF$11,HLOOKUP(P83,Rates,$AL$11,FALSE)))</f>
        <v>13.6</v>
      </c>
      <c r="N86" s="651"/>
      <c r="O86" s="651"/>
      <c r="P86" s="652"/>
      <c r="Q86" s="650">
        <f>MAX(S83,IF($V$11=$AM$11,$AF$11,HLOOKUP(T83,Rates,$AL$11,FALSE)))</f>
        <v>13.6</v>
      </c>
      <c r="R86" s="651"/>
      <c r="S86" s="651"/>
      <c r="T86" s="652"/>
      <c r="U86" s="650">
        <f>MAX(W83,IF($V$11=$AM$11,$AF$11,HLOOKUP(X83,Rates,$AL$11,FALSE)))</f>
        <v>13.6</v>
      </c>
      <c r="V86" s="651"/>
      <c r="W86" s="651"/>
      <c r="X86" s="652"/>
      <c r="Y86" s="650">
        <f>MAX(AA83,IF($V$11=$AM$11,$AF$11,HLOOKUP(AB83,Rates,$AL$11,FALSE)))</f>
        <v>13.6</v>
      </c>
      <c r="Z86" s="651"/>
      <c r="AA86" s="651"/>
      <c r="AB86" s="652"/>
      <c r="AC86" s="650">
        <f>MAX(AE83,IF($V$11=$AM$11,$AF$11,HLOOKUP(AF83,Rates,$AL$11,FALSE)))</f>
        <v>13.6</v>
      </c>
      <c r="AD86" s="651"/>
      <c r="AE86" s="651"/>
      <c r="AF86" s="666"/>
      <c r="AG86" s="663">
        <f>IF(AM17&lt;&gt;5,0,SUMPRODUCT(E86:AF86,E84:AF84))</f>
        <v>0</v>
      </c>
      <c r="AH86" s="664"/>
      <c r="AI86" s="664"/>
      <c r="AJ86" s="665"/>
      <c r="AK86" s="695"/>
      <c r="AL86" s="35">
        <f>AG86*IF($V$11="Demonstrator Rate",0.1711,0.1207)</f>
        <v>0</v>
      </c>
      <c r="AM86" s="27"/>
      <c r="AN86" s="45"/>
      <c r="AO86" s="72"/>
      <c r="AP86" s="692"/>
      <c r="AQ86" s="693"/>
      <c r="AR86" s="693"/>
      <c r="AS86" s="693"/>
      <c r="AT86" s="693"/>
      <c r="AU86" s="694"/>
      <c r="AV86" s="267"/>
    </row>
    <row r="87" spans="2:48" ht="15.75" hidden="1" customHeight="1" x14ac:dyDescent="0.2">
      <c r="B87" s="40"/>
      <c r="C87" s="10"/>
      <c r="D87" s="104" t="s">
        <v>139</v>
      </c>
      <c r="E87" s="116">
        <f>DATEDIF($E$5,E$82,"Y")</f>
        <v>24</v>
      </c>
      <c r="F87" s="101">
        <f>VLOOKUP(E87,Rates!$B:$C,2,1)</f>
        <v>5</v>
      </c>
      <c r="G87" s="102">
        <f>HLOOKUP(H87,Rates,F87,FALSE)</f>
        <v>8.91</v>
      </c>
      <c r="H87" s="103" t="str">
        <f>HLOOKUP(E$82,Rates!$1:$2,2,1)</f>
        <v>I</v>
      </c>
      <c r="I87" s="100">
        <f>DATEDIF($E$5,I$82,"Y")</f>
        <v>24</v>
      </c>
      <c r="J87" s="101">
        <f>VLOOKUP(I87,Rates!$B:$C,2,1)</f>
        <v>5</v>
      </c>
      <c r="K87" s="102">
        <f>HLOOKUP(L87,Rates,J87,FALSE)</f>
        <v>8.91</v>
      </c>
      <c r="L87" s="103" t="str">
        <f>HLOOKUP(I$82,Rates!$1:$2,2,1)</f>
        <v>I</v>
      </c>
      <c r="M87" s="100">
        <f>DATEDIF($E$5,M$82,"Y")</f>
        <v>24</v>
      </c>
      <c r="N87" s="101">
        <f>VLOOKUP(M87,Rates!$B:$C,2,1)</f>
        <v>5</v>
      </c>
      <c r="O87" s="102">
        <f>HLOOKUP(P87,Rates,N87,FALSE)</f>
        <v>8.91</v>
      </c>
      <c r="P87" s="103" t="str">
        <f>HLOOKUP(M$82,Rates!$1:$2,2,1)</f>
        <v>I</v>
      </c>
      <c r="Q87" s="100">
        <f>DATEDIF($E$5,Q$82,"Y")</f>
        <v>24</v>
      </c>
      <c r="R87" s="101">
        <f>VLOOKUP(Q87,Rates!$B:$C,2,1)</f>
        <v>5</v>
      </c>
      <c r="S87" s="102">
        <f>HLOOKUP(T87,Rates,R87,FALSE)</f>
        <v>8.91</v>
      </c>
      <c r="T87" s="103" t="str">
        <f>HLOOKUP(Q$82,Rates!$1:$2,2,1)</f>
        <v>I</v>
      </c>
      <c r="U87" s="100">
        <f>DATEDIF($E$5,U$82,"Y")</f>
        <v>24</v>
      </c>
      <c r="V87" s="101">
        <f>VLOOKUP(U87,Rates!$B:$C,2,1)</f>
        <v>5</v>
      </c>
      <c r="W87" s="102">
        <f>HLOOKUP(X87,Rates,V87,FALSE)</f>
        <v>8.91</v>
      </c>
      <c r="X87" s="103" t="str">
        <f>HLOOKUP(U$82,Rates!$1:$2,2,1)</f>
        <v>I</v>
      </c>
      <c r="Y87" s="100">
        <f>DATEDIF($E$5,Y$82,"Y")</f>
        <v>24</v>
      </c>
      <c r="Z87" s="101">
        <f>VLOOKUP(Y87,Rates!$B:$C,2,1)</f>
        <v>5</v>
      </c>
      <c r="AA87" s="102">
        <f>HLOOKUP(AB87,Rates,Z87,FALSE)</f>
        <v>8.91</v>
      </c>
      <c r="AB87" s="103" t="str">
        <f>HLOOKUP(Y$82,Rates!$1:$2,2,1)</f>
        <v>I</v>
      </c>
      <c r="AC87" s="100">
        <f>ROUNDDOWN(YEARFRAC($E$5,AC$82),0)</f>
        <v>24</v>
      </c>
      <c r="AD87" s="101">
        <f>VLOOKUP(AC87,Rates!$B:$C,2,1)</f>
        <v>5</v>
      </c>
      <c r="AE87" s="102">
        <f>HLOOKUP(AF87,Rates,AD87,FALSE)</f>
        <v>8.91</v>
      </c>
      <c r="AF87" s="103" t="str">
        <f>HLOOKUP(AC$82,Rates!$1:$2,2,1)</f>
        <v>I</v>
      </c>
      <c r="AG87" s="659"/>
      <c r="AH87" s="660"/>
      <c r="AI87" s="660"/>
      <c r="AJ87" s="661"/>
      <c r="AK87" s="695"/>
      <c r="AL87" s="5"/>
      <c r="AM87" s="27"/>
      <c r="AN87" s="45"/>
      <c r="AO87" s="72"/>
      <c r="AP87" s="266"/>
      <c r="AQ87" s="351"/>
      <c r="AR87" s="351"/>
      <c r="AS87" s="351"/>
      <c r="AT87" s="351"/>
      <c r="AU87" s="266"/>
      <c r="AV87" s="267"/>
    </row>
    <row r="88" spans="2:48" ht="15.75" hidden="1" customHeight="1" x14ac:dyDescent="0.2">
      <c r="B88" s="40"/>
      <c r="C88" s="10"/>
      <c r="D88" s="104" t="s">
        <v>140</v>
      </c>
      <c r="E88" s="628">
        <f>E89+(G89/60)</f>
        <v>0</v>
      </c>
      <c r="F88" s="629"/>
      <c r="G88" s="629"/>
      <c r="H88" s="653"/>
      <c r="I88" s="629">
        <f t="shared" ref="I88" si="102">I89+(K89/60)</f>
        <v>0</v>
      </c>
      <c r="J88" s="629"/>
      <c r="K88" s="629"/>
      <c r="L88" s="653"/>
      <c r="M88" s="629">
        <f t="shared" ref="M88" si="103">M89+(O89/60)</f>
        <v>0</v>
      </c>
      <c r="N88" s="629"/>
      <c r="O88" s="629"/>
      <c r="P88" s="653"/>
      <c r="Q88" s="629">
        <f t="shared" ref="Q88" si="104">Q89+(S89/60)</f>
        <v>0</v>
      </c>
      <c r="R88" s="629"/>
      <c r="S88" s="629"/>
      <c r="T88" s="653"/>
      <c r="U88" s="629">
        <f t="shared" ref="U88" si="105">U89+(W89/60)</f>
        <v>0</v>
      </c>
      <c r="V88" s="629"/>
      <c r="W88" s="629"/>
      <c r="X88" s="653"/>
      <c r="Y88" s="629">
        <f t="shared" ref="Y88" si="106">Y89+(AA89/60)</f>
        <v>0</v>
      </c>
      <c r="Z88" s="629"/>
      <c r="AA88" s="629"/>
      <c r="AB88" s="653"/>
      <c r="AC88" s="629">
        <f t="shared" ref="AC88" si="107">AC89+(AE89/60)</f>
        <v>0</v>
      </c>
      <c r="AD88" s="629"/>
      <c r="AE88" s="629"/>
      <c r="AF88" s="653"/>
      <c r="AG88" s="628">
        <f>SUM(E88:AF88)</f>
        <v>0</v>
      </c>
      <c r="AH88" s="629"/>
      <c r="AI88" s="629"/>
      <c r="AJ88" s="630"/>
      <c r="AK88" s="695"/>
      <c r="AL88" s="5"/>
      <c r="AM88" s="27"/>
      <c r="AN88" s="45"/>
      <c r="AO88" s="72"/>
      <c r="AP88" s="266"/>
      <c r="AQ88" s="351"/>
      <c r="AR88" s="351"/>
      <c r="AS88" s="351"/>
      <c r="AT88" s="351"/>
      <c r="AU88" s="266"/>
      <c r="AV88" s="267"/>
    </row>
    <row r="89" spans="2:48" ht="15.75" hidden="1" customHeight="1" x14ac:dyDescent="0.2">
      <c r="B89" s="40"/>
      <c r="C89" s="10"/>
      <c r="D89" s="91" t="s">
        <v>141</v>
      </c>
      <c r="E89" s="81"/>
      <c r="F89" s="77" t="s">
        <v>80</v>
      </c>
      <c r="G89" s="76"/>
      <c r="H89" s="95" t="s">
        <v>81</v>
      </c>
      <c r="I89" s="93"/>
      <c r="J89" s="77" t="s">
        <v>80</v>
      </c>
      <c r="K89" s="76"/>
      <c r="L89" s="95" t="s">
        <v>81</v>
      </c>
      <c r="M89" s="93"/>
      <c r="N89" s="77" t="s">
        <v>80</v>
      </c>
      <c r="O89" s="76"/>
      <c r="P89" s="95" t="s">
        <v>81</v>
      </c>
      <c r="Q89" s="93"/>
      <c r="R89" s="77" t="s">
        <v>80</v>
      </c>
      <c r="S89" s="76"/>
      <c r="T89" s="95" t="s">
        <v>81</v>
      </c>
      <c r="U89" s="93"/>
      <c r="V89" s="77" t="s">
        <v>80</v>
      </c>
      <c r="W89" s="76"/>
      <c r="X89" s="95" t="s">
        <v>81</v>
      </c>
      <c r="Y89" s="93"/>
      <c r="Z89" s="77" t="s">
        <v>80</v>
      </c>
      <c r="AA89" s="76"/>
      <c r="AB89" s="95" t="s">
        <v>81</v>
      </c>
      <c r="AC89" s="93"/>
      <c r="AD89" s="77" t="s">
        <v>80</v>
      </c>
      <c r="AE89" s="76"/>
      <c r="AF89" s="88" t="s">
        <v>81</v>
      </c>
      <c r="AG89" s="90">
        <f>ROUNDDOWN(AG88,0)</f>
        <v>0</v>
      </c>
      <c r="AH89" s="79" t="s">
        <v>80</v>
      </c>
      <c r="AI89" s="78">
        <f>(AG88-AG89)*60</f>
        <v>0</v>
      </c>
      <c r="AJ89" s="82" t="s">
        <v>81</v>
      </c>
      <c r="AK89" s="695"/>
      <c r="AL89" s="27"/>
      <c r="AM89" s="27"/>
      <c r="AN89" s="45"/>
      <c r="AO89" s="72"/>
      <c r="AP89" s="266"/>
      <c r="AQ89" s="353"/>
      <c r="AR89" s="353"/>
      <c r="AS89" s="353"/>
      <c r="AT89" s="353"/>
      <c r="AU89" s="266"/>
      <c r="AV89" s="267"/>
    </row>
    <row r="90" spans="2:48" ht="15.75" hidden="1" customHeight="1" x14ac:dyDescent="0.2">
      <c r="B90" s="40"/>
      <c r="C90" s="10"/>
      <c r="D90" s="124" t="s">
        <v>142</v>
      </c>
      <c r="E90" s="658">
        <f>MAX(G87,IF($V$13=$AM$13,$AF$13,HLOOKUP(H87,Rates,$AL$13,FALSE)))</f>
        <v>8.91</v>
      </c>
      <c r="F90" s="651"/>
      <c r="G90" s="651"/>
      <c r="H90" s="652"/>
      <c r="I90" s="650">
        <f>MAX(K87,IF($V$13=$AM$13,$AF$13,HLOOKUP(L87,Rates,$AL$13,FALSE)))</f>
        <v>8.91</v>
      </c>
      <c r="J90" s="651"/>
      <c r="K90" s="651"/>
      <c r="L90" s="652"/>
      <c r="M90" s="650">
        <f>MAX(O87,IF($V$13=$AM$13,$AF$13,HLOOKUP(P87,Rates,$AL$13,FALSE)))</f>
        <v>8.91</v>
      </c>
      <c r="N90" s="651"/>
      <c r="O90" s="651"/>
      <c r="P90" s="652"/>
      <c r="Q90" s="650">
        <f>MAX(S87,IF($V$13=$AM$13,$AF$13,HLOOKUP(T87,Rates,$AL$13,FALSE)))</f>
        <v>8.91</v>
      </c>
      <c r="R90" s="651"/>
      <c r="S90" s="651"/>
      <c r="T90" s="652"/>
      <c r="U90" s="650">
        <f>MAX(W87,IF($V$13=$AM$13,$AF$13,HLOOKUP(X87,Rates,$AL$13,FALSE)))</f>
        <v>8.91</v>
      </c>
      <c r="V90" s="651"/>
      <c r="W90" s="651"/>
      <c r="X90" s="652"/>
      <c r="Y90" s="650">
        <f>MAX(AA87,IF($V$13=$AM$13,$AF$13,HLOOKUP(AB87,Rates,$AL$13,FALSE)))</f>
        <v>8.91</v>
      </c>
      <c r="Z90" s="651"/>
      <c r="AA90" s="651"/>
      <c r="AB90" s="652"/>
      <c r="AC90" s="650">
        <f>MAX(AE87,IF($V$13=$AM$13,$AF$13,HLOOKUP(AF87,Rates,$AL$13,FALSE)))</f>
        <v>8.91</v>
      </c>
      <c r="AD90" s="651"/>
      <c r="AE90" s="651"/>
      <c r="AF90" s="666"/>
      <c r="AG90" s="663">
        <f>IF(AM17&lt;&gt;5,0,SUMPRODUCT(E90:AF90,E88:AF88))</f>
        <v>0</v>
      </c>
      <c r="AH90" s="664"/>
      <c r="AI90" s="664"/>
      <c r="AJ90" s="665"/>
      <c r="AK90" s="695"/>
      <c r="AL90" s="35">
        <f>AG90*IF($V$13="Demonstrator Rate",0.1711,0.1207)</f>
        <v>0</v>
      </c>
      <c r="AM90" s="27"/>
      <c r="AN90" s="45"/>
      <c r="AO90" s="72"/>
      <c r="AP90" s="266"/>
      <c r="AQ90" s="353"/>
      <c r="AR90" s="353"/>
      <c r="AS90" s="353"/>
      <c r="AT90" s="353"/>
      <c r="AU90" s="266"/>
      <c r="AV90" s="267"/>
    </row>
    <row r="91" spans="2:48" ht="0.75" hidden="1" customHeight="1" x14ac:dyDescent="0.2">
      <c r="B91" s="40"/>
      <c r="C91" s="10"/>
      <c r="D91" s="104" t="s">
        <v>143</v>
      </c>
      <c r="E91" s="116">
        <f>DATEDIF($E$5,E$82,"Y")</f>
        <v>24</v>
      </c>
      <c r="F91" s="101">
        <f>VLOOKUP(E91,Rates!$B:$C,2,1)</f>
        <v>5</v>
      </c>
      <c r="G91" s="102">
        <f>HLOOKUP(H91,Rates,F91,FALSE)</f>
        <v>8.91</v>
      </c>
      <c r="H91" s="103" t="str">
        <f>HLOOKUP(E$82,Rates!$1:$2,2,1)</f>
        <v>I</v>
      </c>
      <c r="I91" s="100">
        <f>DATEDIF($E$5,I$82,"Y")</f>
        <v>24</v>
      </c>
      <c r="J91" s="101">
        <f>VLOOKUP(I91,Rates!$B:$C,2,1)</f>
        <v>5</v>
      </c>
      <c r="K91" s="102">
        <f>HLOOKUP(L91,Rates,J91,FALSE)</f>
        <v>8.91</v>
      </c>
      <c r="L91" s="103" t="str">
        <f>HLOOKUP(I$82,Rates!$1:$2,2,1)</f>
        <v>I</v>
      </c>
      <c r="M91" s="100">
        <f>DATEDIF($E$5,M$82,"Y")</f>
        <v>24</v>
      </c>
      <c r="N91" s="101">
        <f>VLOOKUP(M91,Rates!$B:$C,2,1)</f>
        <v>5</v>
      </c>
      <c r="O91" s="102">
        <f>HLOOKUP(P91,Rates,N91,FALSE)</f>
        <v>8.91</v>
      </c>
      <c r="P91" s="103" t="str">
        <f>HLOOKUP(M$82,Rates!$1:$2,2,1)</f>
        <v>I</v>
      </c>
      <c r="Q91" s="100">
        <f>DATEDIF($E$5,Q$82,"Y")</f>
        <v>24</v>
      </c>
      <c r="R91" s="101">
        <f>VLOOKUP(Q91,Rates!$B:$C,2,1)</f>
        <v>5</v>
      </c>
      <c r="S91" s="102">
        <f>HLOOKUP(T91,Rates,R91,FALSE)</f>
        <v>8.91</v>
      </c>
      <c r="T91" s="103" t="str">
        <f>HLOOKUP(Q$82,Rates!$1:$2,2,1)</f>
        <v>I</v>
      </c>
      <c r="U91" s="100">
        <f>DATEDIF($E$5,U$82,"Y")</f>
        <v>24</v>
      </c>
      <c r="V91" s="101">
        <f>VLOOKUP(U91,Rates!$B:$C,2,1)</f>
        <v>5</v>
      </c>
      <c r="W91" s="102">
        <f>HLOOKUP(X91,Rates,V91,FALSE)</f>
        <v>8.91</v>
      </c>
      <c r="X91" s="103" t="str">
        <f>HLOOKUP(U$82,Rates!$1:$2,2,1)</f>
        <v>I</v>
      </c>
      <c r="Y91" s="100">
        <f>DATEDIF($E$5,Y$82,"Y")</f>
        <v>24</v>
      </c>
      <c r="Z91" s="101">
        <f>VLOOKUP(Y91,Rates!$B:$C,2,1)</f>
        <v>5</v>
      </c>
      <c r="AA91" s="102">
        <f>HLOOKUP(AB91,Rates,Z91,FALSE)</f>
        <v>8.91</v>
      </c>
      <c r="AB91" s="103" t="str">
        <f>HLOOKUP(Y$82,Rates!$1:$2,2,1)</f>
        <v>I</v>
      </c>
      <c r="AC91" s="100">
        <f>ROUNDDOWN(YEARFRAC($E$5,AC$82),0)</f>
        <v>24</v>
      </c>
      <c r="AD91" s="101">
        <f>VLOOKUP(AC91,Rates!$B:$C,2,1)</f>
        <v>5</v>
      </c>
      <c r="AE91" s="102">
        <f>HLOOKUP(AF91,Rates,AD91,FALSE)</f>
        <v>8.91</v>
      </c>
      <c r="AF91" s="103" t="str">
        <f>HLOOKUP(AC$82,Rates!$1:$2,2,1)</f>
        <v>I</v>
      </c>
      <c r="AG91" s="659"/>
      <c r="AH91" s="660"/>
      <c r="AI91" s="660"/>
      <c r="AJ91" s="661"/>
      <c r="AK91" s="695"/>
      <c r="AL91" s="5"/>
      <c r="AM91" s="27"/>
      <c r="AN91" s="45"/>
      <c r="AO91" s="72"/>
      <c r="AP91" s="266"/>
      <c r="AQ91" s="353"/>
      <c r="AR91" s="353"/>
      <c r="AS91" s="353"/>
      <c r="AT91" s="353"/>
      <c r="AU91" s="266"/>
      <c r="AV91" s="267"/>
    </row>
    <row r="92" spans="2:48" ht="0.75" hidden="1" customHeight="1" x14ac:dyDescent="0.2">
      <c r="B92" s="40"/>
      <c r="C92" s="10"/>
      <c r="D92" s="104" t="s">
        <v>144</v>
      </c>
      <c r="E92" s="628">
        <f>E93+(G93/60)</f>
        <v>0</v>
      </c>
      <c r="F92" s="629"/>
      <c r="G92" s="629"/>
      <c r="H92" s="653"/>
      <c r="I92" s="629">
        <f t="shared" ref="I92" si="108">I93+(K93/60)</f>
        <v>0</v>
      </c>
      <c r="J92" s="629"/>
      <c r="K92" s="629"/>
      <c r="L92" s="653"/>
      <c r="M92" s="629">
        <f t="shared" ref="M92" si="109">M93+(O93/60)</f>
        <v>0</v>
      </c>
      <c r="N92" s="629"/>
      <c r="O92" s="629"/>
      <c r="P92" s="653"/>
      <c r="Q92" s="629">
        <f t="shared" ref="Q92" si="110">Q93+(S93/60)</f>
        <v>0</v>
      </c>
      <c r="R92" s="629"/>
      <c r="S92" s="629"/>
      <c r="T92" s="653"/>
      <c r="U92" s="629">
        <f t="shared" ref="U92" si="111">U93+(W93/60)</f>
        <v>0</v>
      </c>
      <c r="V92" s="629"/>
      <c r="W92" s="629"/>
      <c r="X92" s="653"/>
      <c r="Y92" s="629">
        <f t="shared" ref="Y92" si="112">Y93+(AA93/60)</f>
        <v>0</v>
      </c>
      <c r="Z92" s="629"/>
      <c r="AA92" s="629"/>
      <c r="AB92" s="653"/>
      <c r="AC92" s="629">
        <f t="shared" ref="AC92" si="113">AC93+(AE93/60)</f>
        <v>0</v>
      </c>
      <c r="AD92" s="629"/>
      <c r="AE92" s="629"/>
      <c r="AF92" s="653"/>
      <c r="AG92" s="628">
        <f>SUM(E92:AF92)</f>
        <v>0</v>
      </c>
      <c r="AH92" s="629"/>
      <c r="AI92" s="629"/>
      <c r="AJ92" s="630"/>
      <c r="AK92" s="695"/>
      <c r="AL92" s="5"/>
      <c r="AM92" s="27"/>
      <c r="AN92" s="45"/>
      <c r="AO92" s="72"/>
      <c r="AP92" s="266"/>
      <c r="AQ92" s="353"/>
      <c r="AR92" s="353"/>
      <c r="AS92" s="353"/>
      <c r="AT92" s="353"/>
      <c r="AU92" s="266"/>
      <c r="AV92" s="267"/>
    </row>
    <row r="93" spans="2:48" ht="15.75" hidden="1" customHeight="1" x14ac:dyDescent="0.2">
      <c r="B93" s="40"/>
      <c r="C93" s="10"/>
      <c r="D93" s="91" t="s">
        <v>145</v>
      </c>
      <c r="E93" s="81"/>
      <c r="F93" s="77" t="s">
        <v>80</v>
      </c>
      <c r="G93" s="76"/>
      <c r="H93" s="95" t="s">
        <v>81</v>
      </c>
      <c r="I93" s="93"/>
      <c r="J93" s="77" t="s">
        <v>80</v>
      </c>
      <c r="K93" s="76"/>
      <c r="L93" s="95" t="s">
        <v>81</v>
      </c>
      <c r="M93" s="93"/>
      <c r="N93" s="77" t="s">
        <v>80</v>
      </c>
      <c r="O93" s="76"/>
      <c r="P93" s="95" t="s">
        <v>81</v>
      </c>
      <c r="Q93" s="93"/>
      <c r="R93" s="77" t="s">
        <v>80</v>
      </c>
      <c r="S93" s="76"/>
      <c r="T93" s="95" t="s">
        <v>81</v>
      </c>
      <c r="U93" s="93"/>
      <c r="V93" s="77" t="s">
        <v>80</v>
      </c>
      <c r="W93" s="76"/>
      <c r="X93" s="95" t="s">
        <v>81</v>
      </c>
      <c r="Y93" s="93"/>
      <c r="Z93" s="77" t="s">
        <v>80</v>
      </c>
      <c r="AA93" s="76"/>
      <c r="AB93" s="95" t="s">
        <v>81</v>
      </c>
      <c r="AC93" s="93"/>
      <c r="AD93" s="77" t="s">
        <v>80</v>
      </c>
      <c r="AE93" s="76"/>
      <c r="AF93" s="88" t="s">
        <v>81</v>
      </c>
      <c r="AG93" s="90">
        <f>ROUNDDOWN(AG92,0)</f>
        <v>0</v>
      </c>
      <c r="AH93" s="79" t="s">
        <v>80</v>
      </c>
      <c r="AI93" s="78">
        <f>(AG92-AG93)*60</f>
        <v>0</v>
      </c>
      <c r="AJ93" s="82" t="s">
        <v>81</v>
      </c>
      <c r="AK93" s="695"/>
      <c r="AL93" s="27"/>
      <c r="AM93" s="27"/>
      <c r="AN93" s="45"/>
      <c r="AO93" s="72"/>
      <c r="AP93" s="266"/>
      <c r="AQ93" s="353"/>
      <c r="AR93" s="353"/>
      <c r="AS93" s="353"/>
      <c r="AT93" s="353"/>
      <c r="AU93" s="266"/>
      <c r="AV93" s="267"/>
    </row>
    <row r="94" spans="2:48" ht="15.75" hidden="1" customHeight="1" x14ac:dyDescent="0.2">
      <c r="B94" s="40"/>
      <c r="C94" s="10"/>
      <c r="D94" s="124" t="s">
        <v>146</v>
      </c>
      <c r="E94" s="658">
        <f>MAX(G91,IF($V$15=$AM$15,$AF$15,HLOOKUP(H91,Rates,$AL$15,FALSE)))</f>
        <v>8.91</v>
      </c>
      <c r="F94" s="651"/>
      <c r="G94" s="651"/>
      <c r="H94" s="652"/>
      <c r="I94" s="650">
        <f>MAX(K91,IF($V$15=$AM$15,$AF$15,HLOOKUP(L91,Rates,$AL$15,FALSE)))</f>
        <v>8.91</v>
      </c>
      <c r="J94" s="651"/>
      <c r="K94" s="651"/>
      <c r="L94" s="652"/>
      <c r="M94" s="650">
        <f>MAX(O91,IF($V$15=$AM$15,$AF$15,HLOOKUP(P91,Rates,$AL$15,FALSE)))</f>
        <v>8.91</v>
      </c>
      <c r="N94" s="651"/>
      <c r="O94" s="651"/>
      <c r="P94" s="652"/>
      <c r="Q94" s="650">
        <f>MAX(S91,IF($V$15=$AM$15,$AF$15,HLOOKUP(T91,Rates,$AL$15,FALSE)))</f>
        <v>8.91</v>
      </c>
      <c r="R94" s="651"/>
      <c r="S94" s="651"/>
      <c r="T94" s="652"/>
      <c r="U94" s="650">
        <f>MAX(W91,IF($V$15=$AM$15,$AF$15,HLOOKUP(X91,Rates,$AL$15,FALSE)))</f>
        <v>8.91</v>
      </c>
      <c r="V94" s="651"/>
      <c r="W94" s="651"/>
      <c r="X94" s="652"/>
      <c r="Y94" s="650">
        <f>MAX(AA91,IF($V$15=$AM$15,$AF$15,HLOOKUP(AB91,Rates,$AL$15,FALSE)))</f>
        <v>8.91</v>
      </c>
      <c r="Z94" s="651"/>
      <c r="AA94" s="651"/>
      <c r="AB94" s="652"/>
      <c r="AC94" s="650">
        <f>MAX(AE91,IF($V$15=$AM$15,$AF$15,HLOOKUP(AF91,Rates,$AL$15,FALSE)))</f>
        <v>8.91</v>
      </c>
      <c r="AD94" s="651"/>
      <c r="AE94" s="651"/>
      <c r="AF94" s="666"/>
      <c r="AG94" s="663">
        <f>IF(AM17&lt;&gt;5,0,SUMPRODUCT(E94:AF94,E92:AF92))</f>
        <v>0</v>
      </c>
      <c r="AH94" s="664"/>
      <c r="AI94" s="664"/>
      <c r="AJ94" s="665"/>
      <c r="AK94" s="695"/>
      <c r="AL94" s="35">
        <f>AG94*IF($V$15="Demonstrator Rate",0.1711,0.1207)</f>
        <v>0</v>
      </c>
      <c r="AM94" s="27"/>
      <c r="AN94" s="45"/>
      <c r="AO94" s="72"/>
      <c r="AP94" s="266"/>
      <c r="AQ94" s="353"/>
      <c r="AR94" s="353"/>
      <c r="AS94" s="353"/>
      <c r="AT94" s="353"/>
      <c r="AU94" s="266"/>
      <c r="AV94" s="267"/>
    </row>
    <row r="95" spans="2:48" ht="15.75" hidden="1" customHeight="1" x14ac:dyDescent="0.2">
      <c r="B95" s="40"/>
      <c r="C95" s="10"/>
      <c r="D95" s="193" t="s">
        <v>147</v>
      </c>
      <c r="E95" s="716">
        <f>((E85+(G85/60))*E86)+((E89+(G89/60))*E90)+((E93+(G93/60))*E94)</f>
        <v>0</v>
      </c>
      <c r="F95" s="673"/>
      <c r="G95" s="673"/>
      <c r="H95" s="674"/>
      <c r="I95" s="672">
        <f>((I85+(K85/60))*I86)+((I89+(K89/60))*I90)+((I93+(K93/60))*I94)</f>
        <v>0</v>
      </c>
      <c r="J95" s="673"/>
      <c r="K95" s="673"/>
      <c r="L95" s="674"/>
      <c r="M95" s="672">
        <f>((M85+(O85/60))*M86)+((M89+(O89/60))*M90)+((M93+(O93/60))*M94)</f>
        <v>0</v>
      </c>
      <c r="N95" s="673"/>
      <c r="O95" s="673"/>
      <c r="P95" s="674"/>
      <c r="Q95" s="672">
        <f>((Q85+(S85/60))*Q86)+((Q89+(S89/60))*Q90)+((Q93+(S93/60))*Q94)</f>
        <v>0</v>
      </c>
      <c r="R95" s="673"/>
      <c r="S95" s="673"/>
      <c r="T95" s="674"/>
      <c r="U95" s="672">
        <f>((U85+(W85/60))*U86)+((U89+(W89/60))*U90)+((U93+(W93/60))*U94)</f>
        <v>0</v>
      </c>
      <c r="V95" s="673"/>
      <c r="W95" s="673"/>
      <c r="X95" s="674"/>
      <c r="Y95" s="672">
        <f>((Y85+(AA85/60))*Y86)+((Y89+(AA89/60))*Y90)+((Y93+(AA93/60))*Y94)</f>
        <v>0</v>
      </c>
      <c r="Z95" s="673"/>
      <c r="AA95" s="673"/>
      <c r="AB95" s="674"/>
      <c r="AC95" s="672">
        <f>((AC85+(AE85/60))*AC86)+((AC89+(AE89/60))*AC90)+((AC93+(AE93/60))*AC94)</f>
        <v>0</v>
      </c>
      <c r="AD95" s="673"/>
      <c r="AE95" s="673"/>
      <c r="AF95" s="684"/>
      <c r="AG95" s="634">
        <f>AG94+AG90+AG86</f>
        <v>0</v>
      </c>
      <c r="AH95" s="635"/>
      <c r="AI95" s="635"/>
      <c r="AJ95" s="636"/>
      <c r="AK95" s="695"/>
      <c r="AL95" s="28">
        <f>IF(AM17&lt;&gt;5,0,AG96+AG92+AG88+AG84)</f>
        <v>0</v>
      </c>
      <c r="AM95" s="27" t="str">
        <f>IF(AND(AL95&gt;0,AE7="Yes",OR(E97="",G97="",I97="",K97="",M97="",O97="",Q97="",S97="",U97="",W97="",Y97="",AA97="",AC97="",AE97="")),"FALSE","TRUE")</f>
        <v>TRUE</v>
      </c>
      <c r="AN95" s="45"/>
      <c r="AO95" s="72"/>
      <c r="AP95" s="266"/>
      <c r="AQ95" s="351"/>
      <c r="AR95" s="351"/>
      <c r="AS95" s="351"/>
      <c r="AT95" s="351"/>
      <c r="AU95" s="266"/>
      <c r="AV95" s="267"/>
    </row>
    <row r="96" spans="2:48" ht="15.75" hidden="1" customHeight="1" x14ac:dyDescent="0.2">
      <c r="B96" s="40"/>
      <c r="C96" s="10"/>
      <c r="D96" s="192" t="s">
        <v>148</v>
      </c>
      <c r="E96" s="631">
        <f>E97+(G97/60)</f>
        <v>0</v>
      </c>
      <c r="F96" s="632"/>
      <c r="G96" s="632"/>
      <c r="H96" s="654"/>
      <c r="I96" s="632">
        <f t="shared" ref="I96" si="114">I97+(K97/60)</f>
        <v>0</v>
      </c>
      <c r="J96" s="632"/>
      <c r="K96" s="632"/>
      <c r="L96" s="654"/>
      <c r="M96" s="632">
        <f t="shared" ref="M96" si="115">M97+(O97/60)</f>
        <v>0</v>
      </c>
      <c r="N96" s="632"/>
      <c r="O96" s="632"/>
      <c r="P96" s="654"/>
      <c r="Q96" s="632">
        <f t="shared" ref="Q96" si="116">Q97+(S97/60)</f>
        <v>0</v>
      </c>
      <c r="R96" s="632"/>
      <c r="S96" s="632"/>
      <c r="T96" s="654"/>
      <c r="U96" s="632">
        <f t="shared" ref="U96" si="117">U97+(W97/60)</f>
        <v>0</v>
      </c>
      <c r="V96" s="632"/>
      <c r="W96" s="632"/>
      <c r="X96" s="654"/>
      <c r="Y96" s="632">
        <f t="shared" ref="Y96" si="118">Y97+(AA97/60)</f>
        <v>0</v>
      </c>
      <c r="Z96" s="632"/>
      <c r="AA96" s="632"/>
      <c r="AB96" s="654"/>
      <c r="AC96" s="632">
        <f t="shared" ref="AC96" si="119">AC97+(AE97/60)</f>
        <v>0</v>
      </c>
      <c r="AD96" s="632"/>
      <c r="AE96" s="632"/>
      <c r="AF96" s="654"/>
      <c r="AG96" s="631">
        <f>SUM(E96:AF96)</f>
        <v>0</v>
      </c>
      <c r="AH96" s="632"/>
      <c r="AI96" s="632"/>
      <c r="AJ96" s="633"/>
      <c r="AK96" s="695"/>
      <c r="AL96" s="28"/>
      <c r="AM96" s="27"/>
      <c r="AN96" s="45"/>
      <c r="AO96" s="72"/>
      <c r="AP96" s="266"/>
      <c r="AQ96" s="351"/>
      <c r="AR96" s="351"/>
      <c r="AS96" s="351"/>
      <c r="AT96" s="351"/>
      <c r="AU96" s="266"/>
      <c r="AV96" s="267"/>
    </row>
    <row r="97" spans="2:85" ht="15.75" customHeight="1" x14ac:dyDescent="0.2">
      <c r="B97" s="40"/>
      <c r="C97" s="11"/>
      <c r="D97" s="87" t="s">
        <v>149</v>
      </c>
      <c r="E97" s="83"/>
      <c r="F97" s="84" t="s">
        <v>80</v>
      </c>
      <c r="G97" s="85"/>
      <c r="H97" s="94" t="s">
        <v>81</v>
      </c>
      <c r="I97" s="92"/>
      <c r="J97" s="84" t="s">
        <v>80</v>
      </c>
      <c r="K97" s="85"/>
      <c r="L97" s="94" t="s">
        <v>81</v>
      </c>
      <c r="M97" s="92"/>
      <c r="N97" s="84" t="s">
        <v>80</v>
      </c>
      <c r="O97" s="85"/>
      <c r="P97" s="94" t="s">
        <v>81</v>
      </c>
      <c r="Q97" s="92"/>
      <c r="R97" s="84" t="s">
        <v>80</v>
      </c>
      <c r="S97" s="85"/>
      <c r="T97" s="94" t="s">
        <v>81</v>
      </c>
      <c r="U97" s="92"/>
      <c r="V97" s="84" t="s">
        <v>80</v>
      </c>
      <c r="W97" s="85"/>
      <c r="X97" s="94" t="s">
        <v>81</v>
      </c>
      <c r="Y97" s="92"/>
      <c r="Z97" s="84" t="s">
        <v>80</v>
      </c>
      <c r="AA97" s="85"/>
      <c r="AB97" s="94" t="s">
        <v>81</v>
      </c>
      <c r="AC97" s="92"/>
      <c r="AD97" s="84" t="s">
        <v>80</v>
      </c>
      <c r="AE97" s="85"/>
      <c r="AF97" s="89" t="s">
        <v>81</v>
      </c>
      <c r="AG97" s="106">
        <f>ROUNDDOWN(AG96,0)</f>
        <v>0</v>
      </c>
      <c r="AH97" s="107" t="s">
        <v>80</v>
      </c>
      <c r="AI97" s="108">
        <f>ROUND((AG96-AG97)*60,0)</f>
        <v>0</v>
      </c>
      <c r="AJ97" s="109" t="s">
        <v>81</v>
      </c>
      <c r="AK97" s="695"/>
      <c r="AL97" s="27"/>
      <c r="AM97" s="27"/>
      <c r="AN97" s="45"/>
      <c r="AO97" s="148"/>
      <c r="AP97" s="268"/>
      <c r="AQ97" s="352"/>
      <c r="AR97" s="352"/>
      <c r="AS97" s="352"/>
      <c r="AT97" s="352"/>
      <c r="AU97" s="268"/>
      <c r="AV97" s="269"/>
    </row>
    <row r="98" spans="2:85" ht="18.75" customHeight="1" x14ac:dyDescent="0.2">
      <c r="B98" s="40"/>
      <c r="D98" s="51" t="s">
        <v>88</v>
      </c>
      <c r="E98" s="37"/>
      <c r="F98" s="37"/>
      <c r="G98" s="37"/>
      <c r="H98" s="37"/>
      <c r="I98" s="37"/>
      <c r="J98" s="37"/>
      <c r="K98" s="37"/>
      <c r="L98" s="37"/>
      <c r="M98" s="37"/>
      <c r="N98" s="37"/>
      <c r="O98" s="264" t="s">
        <v>89</v>
      </c>
      <c r="P98" s="37"/>
      <c r="Q98" s="257"/>
      <c r="R98" s="37"/>
      <c r="S98" s="257"/>
      <c r="T98" s="257"/>
      <c r="U98" s="257"/>
      <c r="V98" s="257"/>
      <c r="W98" s="257"/>
      <c r="X98" s="257"/>
      <c r="Y98" s="257"/>
      <c r="Z98" s="257"/>
      <c r="AA98" s="257"/>
      <c r="AB98" s="257"/>
      <c r="AC98" s="257"/>
      <c r="AD98" s="257"/>
      <c r="AE98" s="257"/>
      <c r="AF98" s="257"/>
      <c r="AG98" s="257"/>
      <c r="AH98" s="257"/>
      <c r="AI98" s="37"/>
      <c r="AJ98" s="37"/>
      <c r="AL98" s="5"/>
      <c r="AM98" s="5"/>
      <c r="AN98" s="45"/>
      <c r="AO98" s="143"/>
      <c r="AP98" s="727" t="s">
        <v>86</v>
      </c>
      <c r="AQ98" s="727"/>
      <c r="AR98" s="727"/>
      <c r="AS98" s="727"/>
      <c r="AT98" s="727"/>
      <c r="AU98" s="727"/>
      <c r="AV98" s="26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row>
    <row r="99" spans="2:85" ht="15" customHeight="1" x14ac:dyDescent="0.2">
      <c r="B99" s="40"/>
      <c r="D99" s="70" t="s">
        <v>90</v>
      </c>
      <c r="E99" s="443" t="s">
        <v>822</v>
      </c>
      <c r="F99" s="444"/>
      <c r="G99" s="444"/>
      <c r="H99" s="444"/>
      <c r="I99" s="444"/>
      <c r="J99" s="444"/>
      <c r="K99" s="444"/>
      <c r="L99" s="444"/>
      <c r="M99" s="445"/>
      <c r="O99" s="551" t="s">
        <v>91</v>
      </c>
      <c r="P99" s="662"/>
      <c r="Q99" s="662"/>
      <c r="R99" s="648" t="s">
        <v>92</v>
      </c>
      <c r="S99" s="662"/>
      <c r="T99" s="553"/>
      <c r="U99" s="640" t="s">
        <v>93</v>
      </c>
      <c r="V99" s="640"/>
      <c r="W99" s="640"/>
      <c r="X99" s="640"/>
      <c r="Y99" s="647" t="s">
        <v>94</v>
      </c>
      <c r="Z99" s="640"/>
      <c r="AA99" s="640"/>
      <c r="AB99" s="648"/>
      <c r="AC99" s="647" t="s">
        <v>95</v>
      </c>
      <c r="AD99" s="640"/>
      <c r="AE99" s="640"/>
      <c r="AF99" s="552"/>
      <c r="AG99" s="551" t="s">
        <v>96</v>
      </c>
      <c r="AH99" s="662"/>
      <c r="AI99" s="662"/>
      <c r="AJ99" s="553"/>
      <c r="AL99" s="48" t="s">
        <v>97</v>
      </c>
      <c r="AM99" s="47" t="str">
        <f>IF((AG95+AG79+AG63+AG47+AG31)&gt;0,"TRUE","FALSE")</f>
        <v>TRUE</v>
      </c>
      <c r="AN99" s="45"/>
      <c r="AO99" s="143"/>
      <c r="AP99" s="725" t="s">
        <v>151</v>
      </c>
      <c r="AQ99" s="725"/>
      <c r="AR99" s="725"/>
      <c r="AS99" s="725"/>
      <c r="AT99" s="725"/>
      <c r="AU99" s="725"/>
      <c r="AV99" s="41"/>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row>
    <row r="100" spans="2:85" ht="15" customHeight="1" x14ac:dyDescent="0.2">
      <c r="B100" s="40"/>
      <c r="D100" s="739" t="s">
        <v>98</v>
      </c>
      <c r="E100" s="739"/>
      <c r="F100" s="739"/>
      <c r="G100" s="739"/>
      <c r="H100" s="739"/>
      <c r="I100" s="739"/>
      <c r="J100" s="739"/>
      <c r="K100" s="738" t="s">
        <v>99</v>
      </c>
      <c r="L100" s="738"/>
      <c r="M100" s="738"/>
      <c r="O100" s="734">
        <f>DH155</f>
        <v>4000</v>
      </c>
      <c r="P100" s="656"/>
      <c r="Q100" s="656"/>
      <c r="R100" s="735">
        <f>DI155</f>
        <v>13.6</v>
      </c>
      <c r="S100" s="736"/>
      <c r="T100" s="737"/>
      <c r="U100" s="641">
        <f>DJ155</f>
        <v>12</v>
      </c>
      <c r="V100" s="642"/>
      <c r="W100" s="642"/>
      <c r="X100" s="642"/>
      <c r="Y100" s="642">
        <f>DK155</f>
        <v>0</v>
      </c>
      <c r="Z100" s="642"/>
      <c r="AA100" s="642"/>
      <c r="AB100" s="642"/>
      <c r="AC100" s="642">
        <f>DL155</f>
        <v>0</v>
      </c>
      <c r="AD100" s="642"/>
      <c r="AE100" s="642"/>
      <c r="AF100" s="751"/>
      <c r="AG100" s="655">
        <f>DM155</f>
        <v>163.19999999999999</v>
      </c>
      <c r="AH100" s="656"/>
      <c r="AI100" s="656"/>
      <c r="AJ100" s="657"/>
      <c r="AL100" s="5">
        <f>VLOOKUP(E11,TypeFPE,2,FALSE)</f>
        <v>4000</v>
      </c>
      <c r="AM100" s="35" t="str">
        <f>IF((AG86+AG70+AG54+AG38+AG22)&gt;0,"TRUE","FALSE")</f>
        <v>TRUE</v>
      </c>
      <c r="AN100" s="45"/>
      <c r="AO100" s="144"/>
      <c r="AP100" s="726"/>
      <c r="AQ100" s="726"/>
      <c r="AR100" s="726"/>
      <c r="AS100" s="726"/>
      <c r="AT100" s="726"/>
      <c r="AU100" s="726"/>
      <c r="AV100" s="261"/>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row>
    <row r="101" spans="2:85" ht="15" customHeight="1" x14ac:dyDescent="0.2">
      <c r="B101" s="40"/>
      <c r="D101" s="649" t="s">
        <v>102</v>
      </c>
      <c r="E101" s="649"/>
      <c r="F101" s="649"/>
      <c r="G101" s="649"/>
      <c r="H101" s="649"/>
      <c r="I101" s="649"/>
      <c r="J101" s="649"/>
      <c r="K101" s="435">
        <f>'UniWorkforce Expenses Claim'!AF34</f>
        <v>0</v>
      </c>
      <c r="L101" s="436"/>
      <c r="M101" s="437"/>
      <c r="N101" s="258"/>
      <c r="O101" s="608" t="str">
        <f t="shared" ref="O101:O105" si="120">DH156</f>
        <v/>
      </c>
      <c r="P101" s="609"/>
      <c r="Q101" s="610"/>
      <c r="R101" s="611" t="str">
        <f t="shared" ref="R101:R105" si="121">DI156</f>
        <v/>
      </c>
      <c r="S101" s="612"/>
      <c r="T101" s="613"/>
      <c r="U101" s="643" t="str">
        <f t="shared" ref="U101:U105" si="122">DJ156</f>
        <v/>
      </c>
      <c r="V101" s="578"/>
      <c r="W101" s="578"/>
      <c r="X101" s="579"/>
      <c r="Y101" s="577" t="str">
        <f t="shared" ref="Y101:Y105" si="123">DK156</f>
        <v/>
      </c>
      <c r="Z101" s="578"/>
      <c r="AA101" s="578"/>
      <c r="AB101" s="579"/>
      <c r="AC101" s="577" t="str">
        <f t="shared" ref="AC101:AC105" si="124">DL156</f>
        <v/>
      </c>
      <c r="AD101" s="578"/>
      <c r="AE101" s="578"/>
      <c r="AF101" s="617"/>
      <c r="AG101" s="703" t="str">
        <f t="shared" ref="AG101:AG105" si="125">DM156</f>
        <v/>
      </c>
      <c r="AH101" s="704"/>
      <c r="AI101" s="704"/>
      <c r="AJ101" s="705"/>
      <c r="AL101" s="5" t="str">
        <f>VLOOKUP(E13,TypeFPE,2,FALSE)</f>
        <v>----</v>
      </c>
      <c r="AM101" s="35" t="str">
        <f>IF((AG90+AG74+AG58+AG42+AG26)&gt;0,"TRUE","FALSE")</f>
        <v>FALSE</v>
      </c>
      <c r="AN101" s="45"/>
      <c r="AO101" s="145"/>
      <c r="AP101" s="706" t="str">
        <f>IF(OR(E7="Please select",Z5=0,Z3="Please enter"),"[Pay Ref No] - [Surname] - [Claim Period].xlsx",CONCATENATE(Z5," - ",Z3," - ",VLOOKUP(E7,ClaimPeriods,5,FALSE),".xlsx"))</f>
        <v>2915413 - Giamouridis - Mar22.xlsx</v>
      </c>
      <c r="AQ101" s="707"/>
      <c r="AR101" s="707"/>
      <c r="AS101" s="707"/>
      <c r="AT101" s="707"/>
      <c r="AU101" s="708"/>
      <c r="AV101" s="261"/>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row>
    <row r="102" spans="2:85" ht="15" customHeight="1" x14ac:dyDescent="0.2">
      <c r="B102" s="40"/>
      <c r="C102" s="33"/>
      <c r="D102" s="649" t="s">
        <v>103</v>
      </c>
      <c r="E102" s="649"/>
      <c r="F102" s="649"/>
      <c r="G102" s="649"/>
      <c r="H102" s="649"/>
      <c r="I102" s="649"/>
      <c r="J102" s="649"/>
      <c r="K102" s="438">
        <f>'UniWorkforce Expenses Claim'!AF36</f>
        <v>0</v>
      </c>
      <c r="L102" s="439"/>
      <c r="M102" s="440"/>
      <c r="N102" s="64"/>
      <c r="O102" s="608" t="str">
        <f t="shared" si="120"/>
        <v/>
      </c>
      <c r="P102" s="609"/>
      <c r="Q102" s="610"/>
      <c r="R102" s="611" t="str">
        <f t="shared" si="121"/>
        <v/>
      </c>
      <c r="S102" s="612"/>
      <c r="T102" s="613"/>
      <c r="U102" s="643" t="str">
        <f t="shared" si="122"/>
        <v/>
      </c>
      <c r="V102" s="578"/>
      <c r="W102" s="578"/>
      <c r="X102" s="579"/>
      <c r="Y102" s="577" t="str">
        <f t="shared" si="123"/>
        <v/>
      </c>
      <c r="Z102" s="578"/>
      <c r="AA102" s="578"/>
      <c r="AB102" s="579"/>
      <c r="AC102" s="577" t="str">
        <f t="shared" si="124"/>
        <v/>
      </c>
      <c r="AD102" s="578"/>
      <c r="AE102" s="578"/>
      <c r="AF102" s="617"/>
      <c r="AG102" s="703" t="str">
        <f t="shared" si="125"/>
        <v/>
      </c>
      <c r="AH102" s="704"/>
      <c r="AI102" s="704"/>
      <c r="AJ102" s="705"/>
      <c r="AL102" s="5" t="str">
        <f>VLOOKUP(E15,TypeFPE,2,FALSE)</f>
        <v>----</v>
      </c>
      <c r="AM102" s="35" t="str">
        <f>IF((AG94+AG78+AG62+AG46+AG30)&gt;0,"TRUE","FALSE")</f>
        <v>FALSE</v>
      </c>
      <c r="AN102" s="45"/>
      <c r="AO102" s="143"/>
      <c r="AP102" s="709" t="s">
        <v>152</v>
      </c>
      <c r="AQ102" s="709"/>
      <c r="AR102" s="709"/>
      <c r="AS102" s="709"/>
      <c r="AT102" s="709"/>
      <c r="AU102" s="709"/>
      <c r="AV102" s="261"/>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row>
    <row r="103" spans="2:85" ht="15" customHeight="1" x14ac:dyDescent="0.2">
      <c r="B103" s="40"/>
      <c r="C103" s="33">
        <f>E105</f>
        <v>1</v>
      </c>
      <c r="D103" s="713" t="s">
        <v>104</v>
      </c>
      <c r="E103" s="713"/>
      <c r="F103" s="713"/>
      <c r="G103" s="713"/>
      <c r="H103" s="713"/>
      <c r="I103" s="713"/>
      <c r="J103" s="713"/>
      <c r="K103" s="713"/>
      <c r="L103" s="713"/>
      <c r="M103" s="713"/>
      <c r="N103" s="259"/>
      <c r="O103" s="608" t="str">
        <f t="shared" si="120"/>
        <v/>
      </c>
      <c r="P103" s="609"/>
      <c r="Q103" s="610"/>
      <c r="R103" s="611" t="str">
        <f t="shared" si="121"/>
        <v/>
      </c>
      <c r="S103" s="612"/>
      <c r="T103" s="613"/>
      <c r="U103" s="643" t="str">
        <f t="shared" si="122"/>
        <v/>
      </c>
      <c r="V103" s="578"/>
      <c r="W103" s="578"/>
      <c r="X103" s="579"/>
      <c r="Y103" s="577" t="str">
        <f t="shared" si="123"/>
        <v/>
      </c>
      <c r="Z103" s="578"/>
      <c r="AA103" s="578"/>
      <c r="AB103" s="579"/>
      <c r="AC103" s="577" t="str">
        <f t="shared" si="124"/>
        <v/>
      </c>
      <c r="AD103" s="578"/>
      <c r="AE103" s="578"/>
      <c r="AF103" s="617"/>
      <c r="AG103" s="703" t="str">
        <f t="shared" si="125"/>
        <v/>
      </c>
      <c r="AH103" s="704"/>
      <c r="AI103" s="704"/>
      <c r="AJ103" s="705"/>
      <c r="AN103" s="45"/>
      <c r="AO103" s="146"/>
      <c r="AP103" s="709"/>
      <c r="AQ103" s="709"/>
      <c r="AR103" s="709"/>
      <c r="AS103" s="709"/>
      <c r="AT103" s="709"/>
      <c r="AU103" s="709"/>
      <c r="AV103" s="261"/>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row>
    <row r="104" spans="2:85" x14ac:dyDescent="0.2">
      <c r="B104" s="40"/>
      <c r="C104" s="33">
        <f>E106+E105</f>
        <v>1</v>
      </c>
      <c r="D104" s="568"/>
      <c r="E104" s="568"/>
      <c r="F104" s="568"/>
      <c r="G104" s="568"/>
      <c r="H104" s="568"/>
      <c r="I104" s="568"/>
      <c r="J104" s="568"/>
      <c r="K104" s="568"/>
      <c r="L104" s="568"/>
      <c r="M104" s="568"/>
      <c r="N104" s="259"/>
      <c r="O104" s="608" t="str">
        <f t="shared" si="120"/>
        <v/>
      </c>
      <c r="P104" s="609"/>
      <c r="Q104" s="610"/>
      <c r="R104" s="611" t="str">
        <f t="shared" si="121"/>
        <v/>
      </c>
      <c r="S104" s="612"/>
      <c r="T104" s="613"/>
      <c r="U104" s="643" t="str">
        <f t="shared" si="122"/>
        <v/>
      </c>
      <c r="V104" s="578"/>
      <c r="W104" s="578"/>
      <c r="X104" s="579"/>
      <c r="Y104" s="577" t="str">
        <f t="shared" si="123"/>
        <v/>
      </c>
      <c r="Z104" s="578"/>
      <c r="AA104" s="578"/>
      <c r="AB104" s="579"/>
      <c r="AC104" s="577" t="str">
        <f t="shared" si="124"/>
        <v/>
      </c>
      <c r="AD104" s="578"/>
      <c r="AE104" s="578"/>
      <c r="AF104" s="617"/>
      <c r="AG104" s="703" t="str">
        <f t="shared" si="125"/>
        <v/>
      </c>
      <c r="AH104" s="704"/>
      <c r="AI104" s="704"/>
      <c r="AJ104" s="705"/>
      <c r="AL104" s="48"/>
      <c r="AM104" s="47"/>
      <c r="AN104" s="45"/>
      <c r="AO104" s="72"/>
      <c r="AP104" s="709"/>
      <c r="AQ104" s="709"/>
      <c r="AR104" s="709"/>
      <c r="AS104" s="709"/>
      <c r="AT104" s="709"/>
      <c r="AU104" s="709"/>
      <c r="AV104" s="261"/>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row>
    <row r="105" spans="2:85" ht="15" customHeight="1" thickBot="1" x14ac:dyDescent="0.25">
      <c r="B105" s="40"/>
      <c r="C105" s="33"/>
      <c r="D105" s="70" t="s">
        <v>106</v>
      </c>
      <c r="E105" s="458">
        <v>1</v>
      </c>
      <c r="F105" s="459"/>
      <c r="G105" s="459"/>
      <c r="H105" s="260" t="s">
        <v>17</v>
      </c>
      <c r="I105" s="619">
        <v>9</v>
      </c>
      <c r="J105" s="620"/>
      <c r="K105" s="620"/>
      <c r="L105" s="620"/>
      <c r="M105" s="621"/>
      <c r="N105" s="150"/>
      <c r="O105" s="614" t="str">
        <f t="shared" si="120"/>
        <v/>
      </c>
      <c r="P105" s="615"/>
      <c r="Q105" s="616"/>
      <c r="R105" s="622" t="str">
        <f t="shared" si="121"/>
        <v/>
      </c>
      <c r="S105" s="623"/>
      <c r="T105" s="624"/>
      <c r="U105" s="644" t="str">
        <f t="shared" si="122"/>
        <v/>
      </c>
      <c r="V105" s="645"/>
      <c r="W105" s="645"/>
      <c r="X105" s="646"/>
      <c r="Y105" s="701" t="str">
        <f t="shared" si="123"/>
        <v/>
      </c>
      <c r="Z105" s="645"/>
      <c r="AA105" s="645"/>
      <c r="AB105" s="646"/>
      <c r="AC105" s="701" t="str">
        <f t="shared" si="124"/>
        <v/>
      </c>
      <c r="AD105" s="645"/>
      <c r="AE105" s="645"/>
      <c r="AF105" s="702"/>
      <c r="AG105" s="625" t="str">
        <f t="shared" si="125"/>
        <v/>
      </c>
      <c r="AH105" s="626"/>
      <c r="AI105" s="626"/>
      <c r="AJ105" s="627"/>
      <c r="AL105" s="48"/>
      <c r="AM105" s="47"/>
      <c r="AN105" s="45"/>
      <c r="AO105" s="72"/>
      <c r="AP105" s="709"/>
      <c r="AQ105" s="709"/>
      <c r="AR105" s="709"/>
      <c r="AS105" s="709"/>
      <c r="AT105" s="709"/>
      <c r="AU105" s="709"/>
      <c r="AV105" s="261"/>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row>
    <row r="106" spans="2:85" ht="15" customHeight="1" thickTop="1" x14ac:dyDescent="0.2">
      <c r="B106" s="40"/>
      <c r="C106" s="33">
        <f>E107+E106+E105</f>
        <v>1</v>
      </c>
      <c r="D106" s="30" t="s">
        <v>108</v>
      </c>
      <c r="E106" s="458">
        <v>0</v>
      </c>
      <c r="F106" s="459"/>
      <c r="G106" s="618"/>
      <c r="H106" s="31" t="s">
        <v>17</v>
      </c>
      <c r="I106" s="619">
        <v>0</v>
      </c>
      <c r="J106" s="620"/>
      <c r="K106" s="620"/>
      <c r="L106" s="620"/>
      <c r="M106" s="621"/>
      <c r="N106" s="259"/>
      <c r="O106" s="583" t="s">
        <v>153</v>
      </c>
      <c r="P106" s="584"/>
      <c r="Q106" s="584"/>
      <c r="R106" s="584"/>
      <c r="S106" s="584"/>
      <c r="T106" s="585"/>
      <c r="U106" s="586">
        <f>DJ144</f>
        <v>0</v>
      </c>
      <c r="V106" s="586"/>
      <c r="W106" s="586"/>
      <c r="X106" s="587"/>
      <c r="Y106" s="588">
        <f>DK144</f>
        <v>0</v>
      </c>
      <c r="Z106" s="586"/>
      <c r="AA106" s="586"/>
      <c r="AB106" s="587"/>
      <c r="AC106" s="588">
        <f>DL144</f>
        <v>0</v>
      </c>
      <c r="AD106" s="586"/>
      <c r="AE106" s="586"/>
      <c r="AF106" s="589"/>
      <c r="AG106" s="590">
        <f>DM144</f>
        <v>0</v>
      </c>
      <c r="AH106" s="591"/>
      <c r="AI106" s="591"/>
      <c r="AJ106" s="592"/>
      <c r="AL106" s="48"/>
      <c r="AM106" s="47"/>
      <c r="AN106" s="45"/>
      <c r="AO106" s="144"/>
      <c r="AP106" s="709"/>
      <c r="AQ106" s="709"/>
      <c r="AR106" s="709"/>
      <c r="AS106" s="709"/>
      <c r="AT106" s="709"/>
      <c r="AU106" s="709"/>
      <c r="AV106" s="261"/>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row>
    <row r="107" spans="2:85" ht="15" customHeight="1" x14ac:dyDescent="0.2">
      <c r="B107" s="40"/>
      <c r="C107" s="33"/>
      <c r="D107" s="30" t="s">
        <v>109</v>
      </c>
      <c r="E107" s="458">
        <v>0</v>
      </c>
      <c r="F107" s="459"/>
      <c r="G107" s="618"/>
      <c r="H107" s="31" t="s">
        <v>17</v>
      </c>
      <c r="I107" s="619">
        <v>0</v>
      </c>
      <c r="J107" s="620"/>
      <c r="K107" s="620"/>
      <c r="L107" s="620"/>
      <c r="M107" s="621"/>
      <c r="N107" s="150"/>
      <c r="O107" s="593" t="s">
        <v>154</v>
      </c>
      <c r="P107" s="594"/>
      <c r="Q107" s="594"/>
      <c r="R107" s="594"/>
      <c r="S107" s="594"/>
      <c r="T107" s="595"/>
      <c r="U107" s="596">
        <f>DJ145</f>
        <v>0</v>
      </c>
      <c r="V107" s="597"/>
      <c r="W107" s="597"/>
      <c r="X107" s="598"/>
      <c r="Y107" s="599">
        <f>DK145</f>
        <v>0</v>
      </c>
      <c r="Z107" s="597"/>
      <c r="AA107" s="597"/>
      <c r="AB107" s="598"/>
      <c r="AC107" s="599">
        <f>DL145</f>
        <v>0</v>
      </c>
      <c r="AD107" s="597"/>
      <c r="AE107" s="597"/>
      <c r="AF107" s="600"/>
      <c r="AG107" s="596">
        <f>DM145</f>
        <v>0</v>
      </c>
      <c r="AH107" s="597"/>
      <c r="AI107" s="597"/>
      <c r="AJ107" s="600"/>
      <c r="AL107" s="48"/>
      <c r="AM107" s="47"/>
      <c r="AN107" s="45"/>
      <c r="AO107" s="144"/>
      <c r="AP107" s="709"/>
      <c r="AQ107" s="709"/>
      <c r="AR107" s="709"/>
      <c r="AS107" s="709"/>
      <c r="AT107" s="709"/>
      <c r="AU107" s="709"/>
      <c r="AV107" s="261"/>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row>
    <row r="108" spans="2:85" ht="15" customHeight="1" thickBot="1" x14ac:dyDescent="0.25">
      <c r="B108" s="40"/>
      <c r="C108" s="33"/>
      <c r="D108" s="3"/>
      <c r="E108" s="149"/>
      <c r="F108" s="149"/>
      <c r="G108" s="149"/>
      <c r="H108" s="149"/>
      <c r="I108" s="64"/>
      <c r="J108" s="150"/>
      <c r="K108" s="150"/>
      <c r="L108" s="150"/>
      <c r="M108" s="150"/>
      <c r="N108" s="150"/>
      <c r="O108" s="601" t="s">
        <v>105</v>
      </c>
      <c r="P108" s="602"/>
      <c r="Q108" s="602"/>
      <c r="R108" s="602"/>
      <c r="S108" s="602"/>
      <c r="T108" s="603"/>
      <c r="U108" s="604">
        <f>DJ146</f>
        <v>27.923520000000003</v>
      </c>
      <c r="V108" s="604"/>
      <c r="W108" s="604"/>
      <c r="X108" s="605"/>
      <c r="Y108" s="606">
        <f>DK146</f>
        <v>0</v>
      </c>
      <c r="Z108" s="604"/>
      <c r="AA108" s="604"/>
      <c r="AB108" s="605"/>
      <c r="AC108" s="606">
        <f>DL146</f>
        <v>0</v>
      </c>
      <c r="AD108" s="604"/>
      <c r="AE108" s="604"/>
      <c r="AF108" s="607"/>
      <c r="AG108" s="722">
        <f>DM146</f>
        <v>27.923520000000003</v>
      </c>
      <c r="AH108" s="723"/>
      <c r="AI108" s="723"/>
      <c r="AJ108" s="724"/>
      <c r="AL108" s="5">
        <v>4022</v>
      </c>
      <c r="AM108" s="35">
        <f>AL94+AL90+AL86+AL78+AL74+AL70+AL62+AL58+AL54+AL46+AL42+AL38+AL30+AL26+AL22</f>
        <v>27.923520000000003</v>
      </c>
      <c r="AN108" s="45"/>
      <c r="AO108" s="144"/>
      <c r="AP108" s="709"/>
      <c r="AQ108" s="709"/>
      <c r="AR108" s="709"/>
      <c r="AS108" s="709"/>
      <c r="AT108" s="709"/>
      <c r="AU108" s="709"/>
      <c r="AV108" s="261"/>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row>
    <row r="109" spans="2:85" ht="15" customHeight="1" thickTop="1" x14ac:dyDescent="0.2">
      <c r="B109" s="40"/>
      <c r="C109" s="33"/>
      <c r="D109" s="3"/>
      <c r="E109" s="149"/>
      <c r="F109" s="149"/>
      <c r="G109" s="149"/>
      <c r="H109" s="149"/>
      <c r="I109" s="64"/>
      <c r="J109" s="150"/>
      <c r="K109" s="150"/>
      <c r="L109" s="150"/>
      <c r="M109" s="150"/>
      <c r="N109" s="150"/>
      <c r="O109" s="150"/>
      <c r="P109" s="150"/>
      <c r="R109" s="256"/>
      <c r="S109" s="256"/>
      <c r="T109" s="256"/>
      <c r="U109" s="256"/>
      <c r="V109" s="256"/>
      <c r="W109" s="256"/>
      <c r="X109" s="580" t="s">
        <v>107</v>
      </c>
      <c r="Y109" s="581"/>
      <c r="Z109" s="581"/>
      <c r="AA109" s="581"/>
      <c r="AB109" s="581"/>
      <c r="AC109" s="581"/>
      <c r="AD109" s="581"/>
      <c r="AE109" s="581"/>
      <c r="AF109" s="582"/>
      <c r="AG109" s="710">
        <f>SUM(AG100:AJ108)</f>
        <v>191.12351999999998</v>
      </c>
      <c r="AH109" s="711"/>
      <c r="AI109" s="711"/>
      <c r="AJ109" s="711"/>
      <c r="AL109" s="48"/>
      <c r="AM109" s="47"/>
      <c r="AN109" s="45"/>
      <c r="AO109" s="144"/>
      <c r="AP109" s="709"/>
      <c r="AQ109" s="709"/>
      <c r="AR109" s="709"/>
      <c r="AS109" s="709"/>
      <c r="AT109" s="709"/>
      <c r="AU109" s="709"/>
      <c r="AV109" s="261"/>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row>
    <row r="110" spans="2:85" ht="5" customHeight="1" x14ac:dyDescent="0.2">
      <c r="B110" s="40"/>
      <c r="C110" s="33"/>
      <c r="N110" s="150"/>
      <c r="AL110" s="48"/>
      <c r="AM110" s="47"/>
      <c r="AN110" s="45"/>
      <c r="AO110" s="144"/>
      <c r="AP110" s="709"/>
      <c r="AQ110" s="709"/>
      <c r="AR110" s="709"/>
      <c r="AS110" s="709"/>
      <c r="AT110" s="709"/>
      <c r="AU110" s="709"/>
      <c r="AV110" s="261"/>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row>
    <row r="111" spans="2:85" ht="15" customHeight="1" x14ac:dyDescent="0.2">
      <c r="B111" s="40"/>
      <c r="C111" s="33"/>
      <c r="D111" s="370" t="s">
        <v>155</v>
      </c>
      <c r="E111" s="449" t="s">
        <v>59</v>
      </c>
      <c r="F111" s="450"/>
      <c r="G111" s="450"/>
      <c r="H111" s="450"/>
      <c r="I111" s="450"/>
      <c r="J111" s="450"/>
      <c r="K111" s="450"/>
      <c r="L111" s="450"/>
      <c r="M111" s="451"/>
      <c r="N111" s="150"/>
      <c r="O111" s="515" t="s">
        <v>110</v>
      </c>
      <c r="P111" s="515"/>
      <c r="Q111" s="515"/>
      <c r="R111" s="515"/>
      <c r="S111" s="515"/>
      <c r="T111" s="515"/>
      <c r="U111" s="515"/>
      <c r="V111" s="515"/>
      <c r="W111" s="515"/>
      <c r="X111" s="515"/>
      <c r="Y111" s="712" t="str">
        <f>IF(E11="PGR Student Demonstrator","0000-DEMO",IF(AND(E11="Exam Invigilation",E9="Professional Services"),"GX00-INVIG",IF(E11="Internship Third Sector","EW04-ESI1",IF(E11="Exam Invigilation",CONCATENATE(IF(ISNA(VLOOKUP(E9,Bucket,2,FALSE)),"----",IF(ISNA(VLOOKUP(E9,Bucket,2,FALSE)),"----",VLOOKUP(E9,Bucket,2,FALSE))),"-",VLOOKUP(E11,TypeFPE,3,FALSE)),CONCATENATE(IF(ISNA(VLOOKUP(W9,Bucket,2,FALSE)),IF(ISNA(VLOOKUP(E9,Bucket,2,FALSE)),"----",VLOOKUP(E9,Bucket,2,FALSE)),VLOOKUP(W9,Bucket,2,FALSE)),"-",VLOOKUP(E11,TypeFPE,3,FALSE))))))</f>
        <v>0000-DEMO</v>
      </c>
      <c r="Z111" s="712"/>
      <c r="AA111" s="712"/>
      <c r="AB111" s="712"/>
      <c r="AC111" s="712"/>
      <c r="AD111" s="712"/>
      <c r="AE111" s="712"/>
      <c r="AF111" s="712"/>
      <c r="AG111" s="712"/>
      <c r="AH111" s="712"/>
      <c r="AI111" s="712"/>
      <c r="AJ111" s="712"/>
      <c r="AL111" s="48"/>
      <c r="AM111" s="47"/>
      <c r="AN111" s="45"/>
      <c r="AO111" s="144"/>
      <c r="AP111" s="371"/>
      <c r="AQ111" s="371"/>
      <c r="AR111" s="371"/>
      <c r="AS111" s="371"/>
      <c r="AT111" s="371"/>
      <c r="AU111" s="371"/>
      <c r="AV111" s="261"/>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row>
    <row r="112" spans="2:85" ht="7.5" customHeight="1" x14ac:dyDescent="0.2">
      <c r="B112" s="66"/>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3"/>
      <c r="AM112" s="43"/>
      <c r="AN112" s="46"/>
      <c r="AO112" s="147"/>
      <c r="AP112" s="262"/>
      <c r="AQ112" s="262"/>
      <c r="AR112" s="262"/>
      <c r="AS112" s="262"/>
      <c r="AT112" s="262"/>
      <c r="AU112" s="262"/>
      <c r="AV112" s="263"/>
    </row>
    <row r="113" spans="2:79" ht="26.25" customHeight="1" x14ac:dyDescent="0.2">
      <c r="B113" s="499" t="s">
        <v>112</v>
      </c>
      <c r="C113" s="500"/>
      <c r="D113" s="500"/>
      <c r="E113" s="500"/>
      <c r="F113" s="500"/>
      <c r="G113" s="500"/>
      <c r="H113" s="500"/>
      <c r="I113" s="500"/>
      <c r="J113" s="500"/>
      <c r="K113" s="500"/>
      <c r="L113" s="500"/>
      <c r="M113" s="500"/>
      <c r="N113" s="500"/>
      <c r="O113" s="500"/>
      <c r="P113" s="500"/>
      <c r="Q113" s="500"/>
      <c r="R113" s="500"/>
      <c r="S113" s="500"/>
      <c r="T113" s="500"/>
      <c r="U113" s="500"/>
      <c r="V113" s="500"/>
      <c r="W113" s="500"/>
      <c r="X113" s="500"/>
      <c r="Y113" s="500"/>
      <c r="Z113" s="500"/>
      <c r="AA113" s="500"/>
      <c r="AB113" s="500"/>
      <c r="AC113" s="500"/>
      <c r="AD113" s="500"/>
      <c r="AE113" s="500"/>
      <c r="AF113" s="500"/>
      <c r="AG113" s="500"/>
      <c r="AH113" s="500"/>
      <c r="AI113" s="500"/>
      <c r="AJ113" s="500"/>
      <c r="AK113" s="500"/>
      <c r="AL113" s="500"/>
      <c r="AM113" s="500"/>
      <c r="AN113" s="500"/>
      <c r="AO113" s="500"/>
      <c r="AP113" s="500"/>
      <c r="AQ113" s="500"/>
      <c r="AR113" s="500"/>
      <c r="AS113" s="500"/>
      <c r="AT113" s="500"/>
      <c r="AU113" s="500"/>
      <c r="AV113" s="501"/>
    </row>
    <row r="114" spans="2:79" ht="15" customHeight="1" x14ac:dyDescent="0.2">
      <c r="B114" s="502" t="s">
        <v>156</v>
      </c>
      <c r="C114" s="503"/>
      <c r="D114" s="503"/>
      <c r="E114" s="503"/>
      <c r="F114" s="503"/>
      <c r="G114" s="503"/>
      <c r="H114" s="503"/>
      <c r="I114" s="503"/>
      <c r="J114" s="503"/>
      <c r="K114" s="503"/>
      <c r="L114" s="503"/>
      <c r="M114" s="503"/>
      <c r="N114" s="503"/>
      <c r="O114" s="503"/>
      <c r="P114" s="503"/>
      <c r="Q114" s="503"/>
      <c r="R114" s="503"/>
      <c r="S114" s="503"/>
      <c r="T114" s="503"/>
      <c r="U114" s="503"/>
      <c r="V114" s="503"/>
      <c r="W114" s="503"/>
      <c r="X114" s="503"/>
      <c r="Y114" s="503"/>
      <c r="Z114" s="503"/>
      <c r="AA114" s="503"/>
      <c r="AB114" s="503"/>
      <c r="AC114" s="503"/>
      <c r="AD114" s="503"/>
      <c r="AE114" s="503"/>
      <c r="AF114" s="503"/>
      <c r="AG114" s="503"/>
      <c r="AH114" s="503"/>
      <c r="AI114" s="503"/>
      <c r="AJ114" s="503"/>
      <c r="AK114" s="503"/>
      <c r="AL114" s="503"/>
      <c r="AM114" s="503"/>
      <c r="AN114" s="503"/>
      <c r="AO114" s="503"/>
      <c r="AP114" s="503"/>
      <c r="AQ114" s="503"/>
      <c r="AR114" s="503"/>
      <c r="AS114" s="503"/>
      <c r="AT114" s="503"/>
      <c r="AU114" s="503"/>
      <c r="AV114" s="504"/>
    </row>
    <row r="115" spans="2:79" x14ac:dyDescent="0.2">
      <c r="B115" s="505"/>
      <c r="C115" s="505"/>
      <c r="D115" s="505"/>
      <c r="E115" s="505"/>
      <c r="F115" s="505"/>
      <c r="G115" s="505"/>
      <c r="H115" s="505"/>
      <c r="I115" s="505"/>
      <c r="J115" s="505"/>
      <c r="K115" s="505"/>
      <c r="L115" s="505"/>
      <c r="M115" s="505"/>
      <c r="N115" s="505"/>
      <c r="O115" s="505"/>
      <c r="P115" s="505"/>
      <c r="Q115" s="505"/>
      <c r="R115" s="505"/>
      <c r="S115" s="505"/>
      <c r="T115" s="505"/>
      <c r="U115" s="505"/>
      <c r="V115" s="505"/>
      <c r="W115" s="505"/>
      <c r="X115" s="505"/>
      <c r="Y115" s="505"/>
      <c r="Z115" s="505"/>
      <c r="AA115" s="505"/>
      <c r="AB115" s="505"/>
      <c r="AC115" s="505"/>
      <c r="AD115" s="505"/>
      <c r="AE115" s="505"/>
      <c r="AF115" s="505"/>
      <c r="AG115" s="505"/>
      <c r="AH115" s="505"/>
      <c r="AI115" s="505"/>
      <c r="AJ115" s="505"/>
      <c r="AK115" s="505"/>
      <c r="AL115" s="505"/>
      <c r="AM115" s="505"/>
      <c r="AN115" s="505"/>
    </row>
    <row r="117" spans="2:79" hidden="1" x14ac:dyDescent="0.2">
      <c r="AX117" s="195" t="str">
        <f>IF(((SUM(BA120:BA126)-SUM(BA143:BA148))+(SUM(BA127:BA133)-SUM(BA149:BA154))+(SUM(BA134:BA140)-SUM(BA155:BA160)))&lt;&gt;0,"Too complicated to output","Ok")</f>
        <v>Ok</v>
      </c>
      <c r="AY117" s="196"/>
      <c r="AZ117" s="196"/>
      <c r="BA117" s="196"/>
      <c r="BB117" s="197"/>
      <c r="BD117" s="204" t="str">
        <f>IF(((SUM(BG120:BG126)-SUM(BG143:BG148))+(SUM(BG127:BG133)-SUM(BG149:BG154))+(SUM(BG134:BG140)-SUM(BG155:BG160)))&lt;&gt;0,"Too complicated to output","Ok")</f>
        <v>Ok</v>
      </c>
      <c r="BE117" s="205"/>
      <c r="BF117" s="205"/>
      <c r="BG117" s="205"/>
      <c r="BH117" s="206"/>
      <c r="BJ117" s="213" t="str">
        <f>IF(((SUM(BM120:BM126)-SUM(BM143:BM148))+(SUM(BM127:BM133)-SUM(BM149:BM154))+(SUM(BM134:BM140)-SUM(BM155:BM160)))&lt;&gt;0,"Too complicated to output","Ok")</f>
        <v>Ok</v>
      </c>
      <c r="BK117" s="214"/>
      <c r="BL117" s="214"/>
      <c r="BM117" s="214"/>
      <c r="BN117" s="215"/>
      <c r="BP117" s="222" t="str">
        <f>IF(((SUM(BS120:BS126)-SUM(BS143:BS148))+(SUM(BS127:BS133)-SUM(BS149:BS154))+(SUM(BS134:BS140)-SUM(BS155:BS160)))&lt;&gt;0,"Too complicated to output","Ok")</f>
        <v>Ok</v>
      </c>
      <c r="BQ117" s="223"/>
      <c r="BR117" s="223"/>
      <c r="BS117" s="223"/>
      <c r="BT117" s="224"/>
      <c r="BV117" s="231" t="str">
        <f>IF(((SUM(BY120:BY126)-SUM(BY143:BY148))+(SUM(BY127:BY133)-SUM(BY149:BY154))+(SUM(BY134:BY140)-SUM(BY155:BY160)))&lt;&gt;0,"Too complicated to output","Ok")</f>
        <v>Ok</v>
      </c>
      <c r="BW117" s="232"/>
      <c r="BX117" s="232"/>
      <c r="BY117" s="232"/>
      <c r="BZ117" s="233"/>
    </row>
    <row r="118" spans="2:79" hidden="1" x14ac:dyDescent="0.2">
      <c r="F118" s="187"/>
      <c r="AX118" s="196"/>
      <c r="AY118" s="196"/>
      <c r="AZ118" s="196"/>
      <c r="BA118" s="196"/>
      <c r="BB118" s="196"/>
      <c r="BD118" s="205"/>
      <c r="BE118" s="205"/>
      <c r="BF118" s="205"/>
      <c r="BG118" s="205"/>
      <c r="BH118" s="205"/>
      <c r="BJ118" s="214"/>
      <c r="BK118" s="214"/>
      <c r="BL118" s="214"/>
      <c r="BM118" s="214"/>
      <c r="BN118" s="214"/>
      <c r="BP118" s="223"/>
      <c r="BQ118" s="223"/>
      <c r="BR118" s="223"/>
      <c r="BS118" s="223"/>
      <c r="BT118" s="223"/>
      <c r="BV118" s="232"/>
      <c r="BW118" s="232"/>
      <c r="BX118" s="232"/>
      <c r="BY118" s="232"/>
      <c r="BZ118" s="232"/>
    </row>
    <row r="119" spans="2:79" hidden="1" x14ac:dyDescent="0.2">
      <c r="AX119" s="198" t="s">
        <v>157</v>
      </c>
      <c r="AY119" s="198" t="s">
        <v>92</v>
      </c>
      <c r="AZ119" s="198" t="s">
        <v>158</v>
      </c>
      <c r="BA119" s="198" t="s">
        <v>159</v>
      </c>
      <c r="BB119" s="198" t="s">
        <v>92</v>
      </c>
      <c r="BD119" s="207" t="s">
        <v>157</v>
      </c>
      <c r="BE119" s="207" t="s">
        <v>92</v>
      </c>
      <c r="BF119" s="207" t="s">
        <v>158</v>
      </c>
      <c r="BG119" s="207" t="s">
        <v>159</v>
      </c>
      <c r="BH119" s="207" t="s">
        <v>92</v>
      </c>
      <c r="BJ119" s="216" t="s">
        <v>157</v>
      </c>
      <c r="BK119" s="216" t="s">
        <v>92</v>
      </c>
      <c r="BL119" s="216" t="s">
        <v>158</v>
      </c>
      <c r="BM119" s="216" t="s">
        <v>159</v>
      </c>
      <c r="BN119" s="216" t="s">
        <v>92</v>
      </c>
      <c r="BP119" s="225" t="s">
        <v>157</v>
      </c>
      <c r="BQ119" s="225" t="s">
        <v>92</v>
      </c>
      <c r="BR119" s="225" t="s">
        <v>158</v>
      </c>
      <c r="BS119" s="225" t="s">
        <v>159</v>
      </c>
      <c r="BT119" s="225" t="s">
        <v>92</v>
      </c>
      <c r="BV119" s="234" t="s">
        <v>157</v>
      </c>
      <c r="BW119" s="234" t="s">
        <v>92</v>
      </c>
      <c r="BX119" s="234" t="s">
        <v>158</v>
      </c>
      <c r="BY119" s="234" t="s">
        <v>159</v>
      </c>
      <c r="BZ119" s="234" t="s">
        <v>92</v>
      </c>
      <c r="CA119" s="234" t="s">
        <v>160</v>
      </c>
    </row>
    <row r="120" spans="2:79" hidden="1" x14ac:dyDescent="0.2">
      <c r="AX120" s="199">
        <v>1</v>
      </c>
      <c r="AY120" s="199">
        <v>1</v>
      </c>
      <c r="AZ120" s="199">
        <v>1</v>
      </c>
      <c r="BA120" s="195">
        <f>$E20</f>
        <v>4</v>
      </c>
      <c r="BB120" s="197">
        <f>$E22</f>
        <v>13.6</v>
      </c>
      <c r="BD120" s="208">
        <v>2</v>
      </c>
      <c r="BE120" s="208">
        <v>1</v>
      </c>
      <c r="BF120" s="208">
        <v>1</v>
      </c>
      <c r="BG120" s="204">
        <f>$E36</f>
        <v>4</v>
      </c>
      <c r="BH120" s="206">
        <f>$E38</f>
        <v>13.6</v>
      </c>
      <c r="BJ120" s="217">
        <v>3</v>
      </c>
      <c r="BK120" s="217">
        <v>1</v>
      </c>
      <c r="BL120" s="217">
        <v>1</v>
      </c>
      <c r="BM120" s="213">
        <f>$E52</f>
        <v>4</v>
      </c>
      <c r="BN120" s="215">
        <f>$E54</f>
        <v>13.6</v>
      </c>
      <c r="BP120" s="226">
        <v>4</v>
      </c>
      <c r="BQ120" s="226">
        <v>1</v>
      </c>
      <c r="BR120" s="226">
        <v>1</v>
      </c>
      <c r="BS120" s="222">
        <f>$E68</f>
        <v>0</v>
      </c>
      <c r="BT120" s="224">
        <f>$E70</f>
        <v>13.6</v>
      </c>
      <c r="BV120" s="235">
        <v>5</v>
      </c>
      <c r="BW120" s="235">
        <v>1</v>
      </c>
      <c r="BX120" s="235">
        <v>1</v>
      </c>
      <c r="BY120" s="231">
        <f>IF(AM17&lt;&gt;5,0,$E84)</f>
        <v>0</v>
      </c>
      <c r="BZ120" s="233">
        <f>IF(AM17&lt;&gt;5,0,$E86)</f>
        <v>0</v>
      </c>
      <c r="CA120" s="233">
        <f>$E86</f>
        <v>13.6</v>
      </c>
    </row>
    <row r="121" spans="2:79" hidden="1" x14ac:dyDescent="0.2">
      <c r="AX121" s="199">
        <v>1</v>
      </c>
      <c r="AY121" s="199">
        <v>1</v>
      </c>
      <c r="AZ121" s="199">
        <v>2</v>
      </c>
      <c r="BA121" s="195">
        <f>$I20</f>
        <v>0</v>
      </c>
      <c r="BB121" s="197">
        <f>$I22</f>
        <v>13.6</v>
      </c>
      <c r="BD121" s="208">
        <v>2</v>
      </c>
      <c r="BE121" s="208">
        <v>1</v>
      </c>
      <c r="BF121" s="208">
        <v>2</v>
      </c>
      <c r="BG121" s="204">
        <f>$I36</f>
        <v>0</v>
      </c>
      <c r="BH121" s="206">
        <f>$I38</f>
        <v>13.6</v>
      </c>
      <c r="BJ121" s="217">
        <v>3</v>
      </c>
      <c r="BK121" s="217">
        <v>1</v>
      </c>
      <c r="BL121" s="217">
        <v>2</v>
      </c>
      <c r="BM121" s="213">
        <f>$I52</f>
        <v>0</v>
      </c>
      <c r="BN121" s="215">
        <f>$I54</f>
        <v>13.6</v>
      </c>
      <c r="BP121" s="226">
        <v>4</v>
      </c>
      <c r="BQ121" s="226">
        <v>1</v>
      </c>
      <c r="BR121" s="226">
        <v>2</v>
      </c>
      <c r="BS121" s="222">
        <f>$I68</f>
        <v>0</v>
      </c>
      <c r="BT121" s="224">
        <f>$I70</f>
        <v>13.6</v>
      </c>
      <c r="BV121" s="235">
        <v>5</v>
      </c>
      <c r="BW121" s="235">
        <v>1</v>
      </c>
      <c r="BX121" s="235">
        <v>2</v>
      </c>
      <c r="BY121" s="231">
        <f>IF(AM17&lt;&gt;5,0,$I84)</f>
        <v>0</v>
      </c>
      <c r="BZ121" s="233">
        <f>IF(AM17&lt;&gt;5,0,$I86)</f>
        <v>0</v>
      </c>
      <c r="CA121" s="233">
        <f>$I86</f>
        <v>13.6</v>
      </c>
    </row>
    <row r="122" spans="2:79" hidden="1" x14ac:dyDescent="0.2">
      <c r="AX122" s="199">
        <v>1</v>
      </c>
      <c r="AY122" s="199">
        <v>1</v>
      </c>
      <c r="AZ122" s="199">
        <v>3</v>
      </c>
      <c r="BA122" s="195">
        <f>$M20</f>
        <v>0</v>
      </c>
      <c r="BB122" s="197">
        <f>$M22</f>
        <v>13.6</v>
      </c>
      <c r="BD122" s="208">
        <v>2</v>
      </c>
      <c r="BE122" s="208">
        <v>1</v>
      </c>
      <c r="BF122" s="208">
        <v>3</v>
      </c>
      <c r="BG122" s="204">
        <f>$M36</f>
        <v>0</v>
      </c>
      <c r="BH122" s="206">
        <f>$M38</f>
        <v>13.6</v>
      </c>
      <c r="BJ122" s="217">
        <v>3</v>
      </c>
      <c r="BK122" s="217">
        <v>1</v>
      </c>
      <c r="BL122" s="217">
        <v>3</v>
      </c>
      <c r="BM122" s="213">
        <f>$M52</f>
        <v>0</v>
      </c>
      <c r="BN122" s="215">
        <f>$M54</f>
        <v>13.6</v>
      </c>
      <c r="BP122" s="226">
        <v>4</v>
      </c>
      <c r="BQ122" s="226">
        <v>1</v>
      </c>
      <c r="BR122" s="226">
        <v>3</v>
      </c>
      <c r="BS122" s="222">
        <f>$M68</f>
        <v>0</v>
      </c>
      <c r="BT122" s="224">
        <f>$M70</f>
        <v>13.6</v>
      </c>
      <c r="BV122" s="235">
        <v>5</v>
      </c>
      <c r="BW122" s="235">
        <v>1</v>
      </c>
      <c r="BX122" s="235">
        <v>3</v>
      </c>
      <c r="BY122" s="231">
        <f>IF(AM17&lt;&gt;5,0,$M84)</f>
        <v>0</v>
      </c>
      <c r="BZ122" s="233">
        <f>IF(AM17&lt;&gt;5,0,$M86)</f>
        <v>0</v>
      </c>
      <c r="CA122" s="233">
        <f>$M86</f>
        <v>13.6</v>
      </c>
    </row>
    <row r="123" spans="2:79" hidden="1" x14ac:dyDescent="0.2">
      <c r="AX123" s="199">
        <v>1</v>
      </c>
      <c r="AY123" s="199">
        <v>1</v>
      </c>
      <c r="AZ123" s="199">
        <v>4</v>
      </c>
      <c r="BA123" s="195">
        <f>$Q20</f>
        <v>0</v>
      </c>
      <c r="BB123" s="197">
        <f>$Q22</f>
        <v>13.6</v>
      </c>
      <c r="BD123" s="208">
        <v>2</v>
      </c>
      <c r="BE123" s="208">
        <v>1</v>
      </c>
      <c r="BF123" s="208">
        <v>4</v>
      </c>
      <c r="BG123" s="204">
        <f>$Q36</f>
        <v>0</v>
      </c>
      <c r="BH123" s="206">
        <f>$Q38</f>
        <v>13.6</v>
      </c>
      <c r="BJ123" s="217">
        <v>3</v>
      </c>
      <c r="BK123" s="217">
        <v>1</v>
      </c>
      <c r="BL123" s="217">
        <v>4</v>
      </c>
      <c r="BM123" s="213">
        <f>$Q52</f>
        <v>0</v>
      </c>
      <c r="BN123" s="215">
        <f>$Q54</f>
        <v>13.6</v>
      </c>
      <c r="BP123" s="226">
        <v>4</v>
      </c>
      <c r="BQ123" s="226">
        <v>1</v>
      </c>
      <c r="BR123" s="226">
        <v>4</v>
      </c>
      <c r="BS123" s="222">
        <f>$Q68</f>
        <v>0</v>
      </c>
      <c r="BT123" s="224">
        <f>$Q70</f>
        <v>13.6</v>
      </c>
      <c r="BV123" s="235">
        <v>5</v>
      </c>
      <c r="BW123" s="235">
        <v>1</v>
      </c>
      <c r="BX123" s="235">
        <v>4</v>
      </c>
      <c r="BY123" s="231">
        <f>IF(AM17&lt;&gt;5,0,$Q84)</f>
        <v>0</v>
      </c>
      <c r="BZ123" s="233">
        <f>IF(AM17&lt;&gt;5,0,$Q86)</f>
        <v>0</v>
      </c>
      <c r="CA123" s="233">
        <f>$Q86</f>
        <v>13.6</v>
      </c>
    </row>
    <row r="124" spans="2:79" hidden="1" x14ac:dyDescent="0.2">
      <c r="AX124" s="199">
        <v>1</v>
      </c>
      <c r="AY124" s="199">
        <v>1</v>
      </c>
      <c r="AZ124" s="199">
        <v>5</v>
      </c>
      <c r="BA124" s="195">
        <f>$U20</f>
        <v>0</v>
      </c>
      <c r="BB124" s="197">
        <f>$U22</f>
        <v>13.6</v>
      </c>
      <c r="BD124" s="208">
        <v>2</v>
      </c>
      <c r="BE124" s="208">
        <v>1</v>
      </c>
      <c r="BF124" s="208">
        <v>5</v>
      </c>
      <c r="BG124" s="204">
        <f>$U36</f>
        <v>0</v>
      </c>
      <c r="BH124" s="206">
        <f>$U38</f>
        <v>13.6</v>
      </c>
      <c r="BJ124" s="217">
        <v>3</v>
      </c>
      <c r="BK124" s="217">
        <v>1</v>
      </c>
      <c r="BL124" s="217">
        <v>5</v>
      </c>
      <c r="BM124" s="213">
        <f>$U52</f>
        <v>0</v>
      </c>
      <c r="BN124" s="215">
        <f>$U54</f>
        <v>13.6</v>
      </c>
      <c r="BP124" s="226">
        <v>4</v>
      </c>
      <c r="BQ124" s="226">
        <v>1</v>
      </c>
      <c r="BR124" s="226">
        <v>5</v>
      </c>
      <c r="BS124" s="222">
        <f>$U68</f>
        <v>0</v>
      </c>
      <c r="BT124" s="224">
        <f>$U70</f>
        <v>13.6</v>
      </c>
      <c r="BV124" s="235">
        <v>5</v>
      </c>
      <c r="BW124" s="235">
        <v>1</v>
      </c>
      <c r="BX124" s="235">
        <v>5</v>
      </c>
      <c r="BY124" s="231">
        <f>IF(AM17&lt;&gt;5,0,$U84)</f>
        <v>0</v>
      </c>
      <c r="BZ124" s="233">
        <f>IF(AM17&lt;&gt;5,0,$U86)</f>
        <v>0</v>
      </c>
      <c r="CA124" s="233">
        <f>$U86</f>
        <v>13.6</v>
      </c>
    </row>
    <row r="125" spans="2:79" hidden="1" x14ac:dyDescent="0.2">
      <c r="AX125" s="199">
        <v>1</v>
      </c>
      <c r="AY125" s="199">
        <v>1</v>
      </c>
      <c r="AZ125" s="199">
        <v>6</v>
      </c>
      <c r="BA125" s="195">
        <f>$Y20</f>
        <v>0</v>
      </c>
      <c r="BB125" s="197">
        <f>$Y22</f>
        <v>13.6</v>
      </c>
      <c r="BD125" s="208">
        <v>2</v>
      </c>
      <c r="BE125" s="208">
        <v>1</v>
      </c>
      <c r="BF125" s="208">
        <v>6</v>
      </c>
      <c r="BG125" s="204">
        <f>$Y36</f>
        <v>0</v>
      </c>
      <c r="BH125" s="206">
        <f>$Y38</f>
        <v>13.6</v>
      </c>
      <c r="BJ125" s="217">
        <v>3</v>
      </c>
      <c r="BK125" s="217">
        <v>1</v>
      </c>
      <c r="BL125" s="217">
        <v>6</v>
      </c>
      <c r="BM125" s="213">
        <f>$Y52</f>
        <v>0</v>
      </c>
      <c r="BN125" s="215">
        <f>$Y54</f>
        <v>13.6</v>
      </c>
      <c r="BP125" s="226">
        <v>4</v>
      </c>
      <c r="BQ125" s="226">
        <v>1</v>
      </c>
      <c r="BR125" s="226">
        <v>6</v>
      </c>
      <c r="BS125" s="222">
        <f>$Y68</f>
        <v>0</v>
      </c>
      <c r="BT125" s="224">
        <f>$Y70</f>
        <v>13.6</v>
      </c>
      <c r="BV125" s="235">
        <v>5</v>
      </c>
      <c r="BW125" s="235">
        <v>1</v>
      </c>
      <c r="BX125" s="235">
        <v>6</v>
      </c>
      <c r="BY125" s="231">
        <f>IF(AM17&lt;&gt;5,0,$Y84)</f>
        <v>0</v>
      </c>
      <c r="BZ125" s="233">
        <f>IF(AM17&lt;&gt;5,0,$Y86)</f>
        <v>0</v>
      </c>
      <c r="CA125" s="233">
        <f>$Y86</f>
        <v>13.6</v>
      </c>
    </row>
    <row r="126" spans="2:79" hidden="1" x14ac:dyDescent="0.2">
      <c r="AX126" s="199">
        <v>1</v>
      </c>
      <c r="AY126" s="199">
        <v>1</v>
      </c>
      <c r="AZ126" s="199">
        <v>7</v>
      </c>
      <c r="BA126" s="195">
        <f>$AC20</f>
        <v>0</v>
      </c>
      <c r="BB126" s="197">
        <f>$AC22</f>
        <v>13.6</v>
      </c>
      <c r="BD126" s="208">
        <v>2</v>
      </c>
      <c r="BE126" s="208">
        <v>1</v>
      </c>
      <c r="BF126" s="208">
        <v>7</v>
      </c>
      <c r="BG126" s="204">
        <f>$AC36</f>
        <v>0</v>
      </c>
      <c r="BH126" s="206">
        <f>$AC38</f>
        <v>13.6</v>
      </c>
      <c r="BJ126" s="217">
        <v>3</v>
      </c>
      <c r="BK126" s="217">
        <v>1</v>
      </c>
      <c r="BL126" s="217">
        <v>7</v>
      </c>
      <c r="BM126" s="213">
        <f>$AC52</f>
        <v>0</v>
      </c>
      <c r="BN126" s="215">
        <f>$AC54</f>
        <v>13.6</v>
      </c>
      <c r="BP126" s="226">
        <v>4</v>
      </c>
      <c r="BQ126" s="226">
        <v>1</v>
      </c>
      <c r="BR126" s="226">
        <v>7</v>
      </c>
      <c r="BS126" s="222">
        <f>$AC68</f>
        <v>0</v>
      </c>
      <c r="BT126" s="224">
        <f>$AC70</f>
        <v>13.6</v>
      </c>
      <c r="BV126" s="235">
        <v>5</v>
      </c>
      <c r="BW126" s="235">
        <v>1</v>
      </c>
      <c r="BX126" s="235">
        <v>7</v>
      </c>
      <c r="BY126" s="231">
        <f>IF(AM17&lt;&gt;5,0,$AC84)</f>
        <v>0</v>
      </c>
      <c r="BZ126" s="233">
        <f>IF(AM17&lt;&gt;5,0,$AC86)</f>
        <v>0</v>
      </c>
      <c r="CA126" s="233">
        <f>$AC86</f>
        <v>13.6</v>
      </c>
    </row>
    <row r="127" spans="2:79" hidden="1" x14ac:dyDescent="0.2">
      <c r="AX127" s="199">
        <v>1</v>
      </c>
      <c r="AY127" s="199">
        <v>2</v>
      </c>
      <c r="AZ127" s="199">
        <v>1</v>
      </c>
      <c r="BA127" s="195">
        <f>$E24</f>
        <v>0</v>
      </c>
      <c r="BB127" s="197">
        <f>$E26</f>
        <v>8.91</v>
      </c>
      <c r="BD127" s="208">
        <v>2</v>
      </c>
      <c r="BE127" s="208">
        <v>2</v>
      </c>
      <c r="BF127" s="208">
        <v>1</v>
      </c>
      <c r="BG127" s="204">
        <f>$E40</f>
        <v>0</v>
      </c>
      <c r="BH127" s="206">
        <f>$E42</f>
        <v>8.91</v>
      </c>
      <c r="BJ127" s="217">
        <v>3</v>
      </c>
      <c r="BK127" s="217">
        <v>2</v>
      </c>
      <c r="BL127" s="217">
        <v>1</v>
      </c>
      <c r="BM127" s="213">
        <f>$E56</f>
        <v>0</v>
      </c>
      <c r="BN127" s="215">
        <f>$E58</f>
        <v>8.91</v>
      </c>
      <c r="BP127" s="226">
        <v>4</v>
      </c>
      <c r="BQ127" s="226">
        <v>2</v>
      </c>
      <c r="BR127" s="226">
        <v>1</v>
      </c>
      <c r="BS127" s="222">
        <f>$E72</f>
        <v>0</v>
      </c>
      <c r="BT127" s="224">
        <f>$E74</f>
        <v>8.91</v>
      </c>
      <c r="BV127" s="235">
        <v>5</v>
      </c>
      <c r="BW127" s="235">
        <v>2</v>
      </c>
      <c r="BX127" s="235">
        <v>1</v>
      </c>
      <c r="BY127" s="231">
        <f>IF(AM17&lt;&gt;5,0,$E88)</f>
        <v>0</v>
      </c>
      <c r="BZ127" s="233">
        <f>IF(AM17&lt;&gt;5,0,$E90)</f>
        <v>0</v>
      </c>
      <c r="CA127" s="233">
        <f>$E90</f>
        <v>8.91</v>
      </c>
    </row>
    <row r="128" spans="2:79" hidden="1" x14ac:dyDescent="0.2">
      <c r="AX128" s="199">
        <v>1</v>
      </c>
      <c r="AY128" s="199">
        <v>2</v>
      </c>
      <c r="AZ128" s="199">
        <v>2</v>
      </c>
      <c r="BA128" s="195">
        <f>$I24</f>
        <v>0</v>
      </c>
      <c r="BB128" s="197">
        <f>$I26</f>
        <v>8.91</v>
      </c>
      <c r="BD128" s="208">
        <v>2</v>
      </c>
      <c r="BE128" s="208">
        <v>2</v>
      </c>
      <c r="BF128" s="208">
        <v>2</v>
      </c>
      <c r="BG128" s="204">
        <f>$I40</f>
        <v>0</v>
      </c>
      <c r="BH128" s="206">
        <f>$I42</f>
        <v>8.91</v>
      </c>
      <c r="BJ128" s="217">
        <v>3</v>
      </c>
      <c r="BK128" s="217">
        <v>2</v>
      </c>
      <c r="BL128" s="217">
        <v>2</v>
      </c>
      <c r="BM128" s="213">
        <f>$I56</f>
        <v>0</v>
      </c>
      <c r="BN128" s="215">
        <f>$I58</f>
        <v>8.91</v>
      </c>
      <c r="BP128" s="226">
        <v>4</v>
      </c>
      <c r="BQ128" s="226">
        <v>2</v>
      </c>
      <c r="BR128" s="226">
        <v>2</v>
      </c>
      <c r="BS128" s="222">
        <f>$I72</f>
        <v>0</v>
      </c>
      <c r="BT128" s="224">
        <f>$I74</f>
        <v>8.91</v>
      </c>
      <c r="BV128" s="235">
        <v>5</v>
      </c>
      <c r="BW128" s="235">
        <v>2</v>
      </c>
      <c r="BX128" s="235">
        <v>2</v>
      </c>
      <c r="BY128" s="231">
        <f>IF(AM17&lt;&gt;5,0,$I88)</f>
        <v>0</v>
      </c>
      <c r="BZ128" s="233">
        <f>IF(AM17&lt;&gt;5,0,$I90)</f>
        <v>0</v>
      </c>
      <c r="CA128" s="233">
        <f>$I90</f>
        <v>8.91</v>
      </c>
    </row>
    <row r="129" spans="50:117" hidden="1" x14ac:dyDescent="0.2">
      <c r="AX129" s="199">
        <v>1</v>
      </c>
      <c r="AY129" s="199">
        <v>2</v>
      </c>
      <c r="AZ129" s="199">
        <v>3</v>
      </c>
      <c r="BA129" s="195">
        <f>$M24</f>
        <v>0</v>
      </c>
      <c r="BB129" s="197">
        <f>$M26</f>
        <v>8.91</v>
      </c>
      <c r="BD129" s="208">
        <v>2</v>
      </c>
      <c r="BE129" s="208">
        <v>2</v>
      </c>
      <c r="BF129" s="208">
        <v>3</v>
      </c>
      <c r="BG129" s="204">
        <f>$M40</f>
        <v>0</v>
      </c>
      <c r="BH129" s="206">
        <f>$M42</f>
        <v>8.91</v>
      </c>
      <c r="BJ129" s="217">
        <v>3</v>
      </c>
      <c r="BK129" s="217">
        <v>2</v>
      </c>
      <c r="BL129" s="217">
        <v>3</v>
      </c>
      <c r="BM129" s="213">
        <f>$M56</f>
        <v>0</v>
      </c>
      <c r="BN129" s="215">
        <f>$M58</f>
        <v>8.91</v>
      </c>
      <c r="BP129" s="226">
        <v>4</v>
      </c>
      <c r="BQ129" s="226">
        <v>2</v>
      </c>
      <c r="BR129" s="226">
        <v>3</v>
      </c>
      <c r="BS129" s="222">
        <f>$M72</f>
        <v>0</v>
      </c>
      <c r="BT129" s="224">
        <f>$M74</f>
        <v>8.91</v>
      </c>
      <c r="BV129" s="235">
        <v>5</v>
      </c>
      <c r="BW129" s="235">
        <v>2</v>
      </c>
      <c r="BX129" s="235">
        <v>3</v>
      </c>
      <c r="BY129" s="231">
        <f>IF(AM17&lt;&gt;5,0,$M88)</f>
        <v>0</v>
      </c>
      <c r="BZ129" s="233">
        <f>IF(AM17&lt;&gt;5,0,$M90)</f>
        <v>0</v>
      </c>
      <c r="CA129" s="233">
        <f>$M90</f>
        <v>8.91</v>
      </c>
    </row>
    <row r="130" spans="50:117" hidden="1" x14ac:dyDescent="0.2">
      <c r="AX130" s="199">
        <v>1</v>
      </c>
      <c r="AY130" s="199">
        <v>2</v>
      </c>
      <c r="AZ130" s="199">
        <v>4</v>
      </c>
      <c r="BA130" s="195">
        <f>$Q24</f>
        <v>0</v>
      </c>
      <c r="BB130" s="197">
        <f>$Q26</f>
        <v>8.1999999999999993</v>
      </c>
      <c r="BD130" s="208">
        <v>2</v>
      </c>
      <c r="BE130" s="208">
        <v>2</v>
      </c>
      <c r="BF130" s="208">
        <v>4</v>
      </c>
      <c r="BG130" s="204">
        <f>$Q40</f>
        <v>0</v>
      </c>
      <c r="BH130" s="206">
        <f>$Q42</f>
        <v>8.91</v>
      </c>
      <c r="BJ130" s="217">
        <v>3</v>
      </c>
      <c r="BK130" s="217">
        <v>2</v>
      </c>
      <c r="BL130" s="217">
        <v>4</v>
      </c>
      <c r="BM130" s="213">
        <f>$Q56</f>
        <v>0</v>
      </c>
      <c r="BN130" s="215">
        <f>$Q58</f>
        <v>8.91</v>
      </c>
      <c r="BP130" s="226">
        <v>4</v>
      </c>
      <c r="BQ130" s="226">
        <v>2</v>
      </c>
      <c r="BR130" s="226">
        <v>4</v>
      </c>
      <c r="BS130" s="222">
        <f>$Q72</f>
        <v>0</v>
      </c>
      <c r="BT130" s="224">
        <f>$Q74</f>
        <v>8.91</v>
      </c>
      <c r="BV130" s="235">
        <v>5</v>
      </c>
      <c r="BW130" s="235">
        <v>2</v>
      </c>
      <c r="BX130" s="235">
        <v>4</v>
      </c>
      <c r="BY130" s="231">
        <f>IF(AM17&lt;&gt;5,0,$Q88)</f>
        <v>0</v>
      </c>
      <c r="BZ130" s="233">
        <f>IF(AM17&lt;&gt;5,0,$Q90)</f>
        <v>0</v>
      </c>
      <c r="CA130" s="233">
        <f>$Q90</f>
        <v>8.91</v>
      </c>
    </row>
    <row r="131" spans="50:117" hidden="1" x14ac:dyDescent="0.2">
      <c r="AX131" s="199">
        <v>1</v>
      </c>
      <c r="AY131" s="199">
        <v>2</v>
      </c>
      <c r="AZ131" s="199">
        <v>5</v>
      </c>
      <c r="BA131" s="195">
        <f>$U24</f>
        <v>0</v>
      </c>
      <c r="BB131" s="197">
        <f>$U26</f>
        <v>8.91</v>
      </c>
      <c r="BD131" s="208">
        <v>2</v>
      </c>
      <c r="BE131" s="208">
        <v>2</v>
      </c>
      <c r="BF131" s="208">
        <v>5</v>
      </c>
      <c r="BG131" s="204">
        <f>$U40</f>
        <v>0</v>
      </c>
      <c r="BH131" s="206">
        <f>$U42</f>
        <v>8.91</v>
      </c>
      <c r="BJ131" s="217">
        <v>3</v>
      </c>
      <c r="BK131" s="217">
        <v>2</v>
      </c>
      <c r="BL131" s="217">
        <v>5</v>
      </c>
      <c r="BM131" s="213">
        <f>$U56</f>
        <v>0</v>
      </c>
      <c r="BN131" s="215">
        <f>$U58</f>
        <v>8.91</v>
      </c>
      <c r="BP131" s="226">
        <v>4</v>
      </c>
      <c r="BQ131" s="226">
        <v>2</v>
      </c>
      <c r="BR131" s="226">
        <v>5</v>
      </c>
      <c r="BS131" s="222">
        <f>$U72</f>
        <v>0</v>
      </c>
      <c r="BT131" s="224">
        <f>$U74</f>
        <v>8.91</v>
      </c>
      <c r="BV131" s="235">
        <v>5</v>
      </c>
      <c r="BW131" s="235">
        <v>2</v>
      </c>
      <c r="BX131" s="235">
        <v>5</v>
      </c>
      <c r="BY131" s="231">
        <f>IF(AM17&lt;&gt;5,0,$U88)</f>
        <v>0</v>
      </c>
      <c r="BZ131" s="233">
        <f>IF(AM17&lt;&gt;5,0,$U90)</f>
        <v>0</v>
      </c>
      <c r="CA131" s="233">
        <f>$U90</f>
        <v>8.91</v>
      </c>
    </row>
    <row r="132" spans="50:117" hidden="1" x14ac:dyDescent="0.2">
      <c r="AX132" s="199">
        <v>1</v>
      </c>
      <c r="AY132" s="199">
        <v>2</v>
      </c>
      <c r="AZ132" s="199">
        <v>6</v>
      </c>
      <c r="BA132" s="195">
        <f>$Y24</f>
        <v>0</v>
      </c>
      <c r="BB132" s="197">
        <f>$Y26</f>
        <v>8.1999999999999993</v>
      </c>
      <c r="BD132" s="208">
        <v>2</v>
      </c>
      <c r="BE132" s="208">
        <v>2</v>
      </c>
      <c r="BF132" s="208">
        <v>6</v>
      </c>
      <c r="BG132" s="204">
        <f>$Y40</f>
        <v>0</v>
      </c>
      <c r="BH132" s="206">
        <f>$Y42</f>
        <v>8.91</v>
      </c>
      <c r="BJ132" s="217">
        <v>3</v>
      </c>
      <c r="BK132" s="217">
        <v>2</v>
      </c>
      <c r="BL132" s="217">
        <v>6</v>
      </c>
      <c r="BM132" s="213">
        <f>$Y56</f>
        <v>0</v>
      </c>
      <c r="BN132" s="215">
        <f>$Y58</f>
        <v>8.91</v>
      </c>
      <c r="BP132" s="226">
        <v>4</v>
      </c>
      <c r="BQ132" s="226">
        <v>2</v>
      </c>
      <c r="BR132" s="226">
        <v>6</v>
      </c>
      <c r="BS132" s="222">
        <f>$Y72</f>
        <v>0</v>
      </c>
      <c r="BT132" s="224">
        <f>$Y74</f>
        <v>8.91</v>
      </c>
      <c r="BV132" s="235">
        <v>5</v>
      </c>
      <c r="BW132" s="235">
        <v>2</v>
      </c>
      <c r="BX132" s="235">
        <v>6</v>
      </c>
      <c r="BY132" s="231">
        <f>IF(AM17&lt;&gt;5,0,$Y88)</f>
        <v>0</v>
      </c>
      <c r="BZ132" s="233">
        <f>IF(AM17&lt;&gt;5,0,$Y90)</f>
        <v>0</v>
      </c>
      <c r="CA132" s="233">
        <f>$Y90</f>
        <v>8.91</v>
      </c>
    </row>
    <row r="133" spans="50:117" hidden="1" x14ac:dyDescent="0.2">
      <c r="AX133" s="199">
        <v>1</v>
      </c>
      <c r="AY133" s="199">
        <v>2</v>
      </c>
      <c r="AZ133" s="199">
        <v>7</v>
      </c>
      <c r="BA133" s="195">
        <f>$AC24</f>
        <v>0</v>
      </c>
      <c r="BB133" s="197">
        <f>$AC26</f>
        <v>8.91</v>
      </c>
      <c r="BD133" s="208">
        <v>2</v>
      </c>
      <c r="BE133" s="208">
        <v>2</v>
      </c>
      <c r="BF133" s="208">
        <v>7</v>
      </c>
      <c r="BG133" s="204">
        <f>$AC40</f>
        <v>0</v>
      </c>
      <c r="BH133" s="206">
        <f>$AC42</f>
        <v>8.91</v>
      </c>
      <c r="BJ133" s="217">
        <v>3</v>
      </c>
      <c r="BK133" s="217">
        <v>2</v>
      </c>
      <c r="BL133" s="217">
        <v>7</v>
      </c>
      <c r="BM133" s="213">
        <f>$AC56</f>
        <v>0</v>
      </c>
      <c r="BN133" s="215">
        <f>$AC58</f>
        <v>8.91</v>
      </c>
      <c r="BP133" s="226">
        <v>4</v>
      </c>
      <c r="BQ133" s="226">
        <v>2</v>
      </c>
      <c r="BR133" s="226">
        <v>7</v>
      </c>
      <c r="BS133" s="222">
        <f>$AC72</f>
        <v>0</v>
      </c>
      <c r="BT133" s="224">
        <f>$AC74</f>
        <v>8.91</v>
      </c>
      <c r="BV133" s="235">
        <v>5</v>
      </c>
      <c r="BW133" s="235">
        <v>2</v>
      </c>
      <c r="BX133" s="235">
        <v>7</v>
      </c>
      <c r="BY133" s="231">
        <f>IF(AM17&lt;&gt;5,0,$AC88)</f>
        <v>0</v>
      </c>
      <c r="BZ133" s="233">
        <f>IF(AM17&lt;&gt;5,0,$AC90)</f>
        <v>0</v>
      </c>
      <c r="CA133" s="233">
        <f>$AC90</f>
        <v>8.91</v>
      </c>
    </row>
    <row r="134" spans="50:117" hidden="1" x14ac:dyDescent="0.2">
      <c r="AX134" s="199">
        <v>1</v>
      </c>
      <c r="AY134" s="199">
        <v>3</v>
      </c>
      <c r="AZ134" s="199">
        <v>1</v>
      </c>
      <c r="BA134" s="195">
        <f>$E28</f>
        <v>0</v>
      </c>
      <c r="BB134" s="197">
        <f>$E30</f>
        <v>8.91</v>
      </c>
      <c r="BD134" s="208">
        <v>2</v>
      </c>
      <c r="BE134" s="208">
        <v>3</v>
      </c>
      <c r="BF134" s="208">
        <v>1</v>
      </c>
      <c r="BG134" s="204">
        <f>$E44</f>
        <v>0</v>
      </c>
      <c r="BH134" s="206">
        <f>$E46</f>
        <v>8.91</v>
      </c>
      <c r="BJ134" s="217">
        <v>3</v>
      </c>
      <c r="BK134" s="217">
        <v>3</v>
      </c>
      <c r="BL134" s="217">
        <v>1</v>
      </c>
      <c r="BM134" s="213">
        <f>$E60</f>
        <v>0</v>
      </c>
      <c r="BN134" s="215">
        <f>$E62</f>
        <v>8.91</v>
      </c>
      <c r="BP134" s="226">
        <v>4</v>
      </c>
      <c r="BQ134" s="226">
        <v>3</v>
      </c>
      <c r="BR134" s="226">
        <v>1</v>
      </c>
      <c r="BS134" s="222">
        <f>$E76</f>
        <v>0</v>
      </c>
      <c r="BT134" s="224">
        <f>$E78</f>
        <v>8.91</v>
      </c>
      <c r="BV134" s="235">
        <v>5</v>
      </c>
      <c r="BW134" s="235">
        <v>3</v>
      </c>
      <c r="BX134" s="235">
        <v>1</v>
      </c>
      <c r="BY134" s="231">
        <f>IF(AM17&lt;&gt;5,0,$E92)</f>
        <v>0</v>
      </c>
      <c r="BZ134" s="233">
        <f>IF(AM17&lt;&gt;5,0,$E94)</f>
        <v>0</v>
      </c>
      <c r="CA134" s="233">
        <f>$E94</f>
        <v>8.91</v>
      </c>
    </row>
    <row r="135" spans="50:117" hidden="1" x14ac:dyDescent="0.2">
      <c r="AX135" s="199">
        <v>1</v>
      </c>
      <c r="AY135" s="199">
        <v>3</v>
      </c>
      <c r="AZ135" s="199">
        <v>2</v>
      </c>
      <c r="BA135" s="195">
        <f>$I28</f>
        <v>0</v>
      </c>
      <c r="BB135" s="197">
        <f>$I30</f>
        <v>8.91</v>
      </c>
      <c r="BD135" s="208">
        <v>2</v>
      </c>
      <c r="BE135" s="208">
        <v>3</v>
      </c>
      <c r="BF135" s="208">
        <v>2</v>
      </c>
      <c r="BG135" s="204">
        <f>$I44</f>
        <v>0</v>
      </c>
      <c r="BH135" s="206">
        <f>$I46</f>
        <v>8.91</v>
      </c>
      <c r="BJ135" s="217">
        <v>3</v>
      </c>
      <c r="BK135" s="217">
        <v>3</v>
      </c>
      <c r="BL135" s="217">
        <v>2</v>
      </c>
      <c r="BM135" s="213">
        <f>$I60</f>
        <v>0</v>
      </c>
      <c r="BN135" s="215">
        <f>$I62</f>
        <v>8.91</v>
      </c>
      <c r="BP135" s="226">
        <v>4</v>
      </c>
      <c r="BQ135" s="226">
        <v>3</v>
      </c>
      <c r="BR135" s="226">
        <v>2</v>
      </c>
      <c r="BS135" s="222">
        <f>$I76</f>
        <v>0</v>
      </c>
      <c r="BT135" s="224">
        <f>$I78</f>
        <v>8.91</v>
      </c>
      <c r="BV135" s="235">
        <v>5</v>
      </c>
      <c r="BW135" s="235">
        <v>3</v>
      </c>
      <c r="BX135" s="235">
        <v>2</v>
      </c>
      <c r="BY135" s="231">
        <f>IF(AM17&lt;&gt;5,0,$I92)</f>
        <v>0</v>
      </c>
      <c r="BZ135" s="233">
        <f>IF(AM17&lt;&gt;5,0,$I94)</f>
        <v>0</v>
      </c>
      <c r="CA135" s="233">
        <f>$I94</f>
        <v>8.91</v>
      </c>
    </row>
    <row r="136" spans="50:117" hidden="1" x14ac:dyDescent="0.2">
      <c r="AX136" s="199">
        <v>1</v>
      </c>
      <c r="AY136" s="199">
        <v>3</v>
      </c>
      <c r="AZ136" s="199">
        <v>3</v>
      </c>
      <c r="BA136" s="195">
        <f>$M28</f>
        <v>0</v>
      </c>
      <c r="BB136" s="197">
        <f>$M30</f>
        <v>8.91</v>
      </c>
      <c r="BD136" s="208">
        <v>2</v>
      </c>
      <c r="BE136" s="208">
        <v>3</v>
      </c>
      <c r="BF136" s="208">
        <v>3</v>
      </c>
      <c r="BG136" s="204">
        <f>$M44</f>
        <v>0</v>
      </c>
      <c r="BH136" s="206">
        <f>$M46</f>
        <v>8.91</v>
      </c>
      <c r="BJ136" s="217">
        <v>3</v>
      </c>
      <c r="BK136" s="217">
        <v>3</v>
      </c>
      <c r="BL136" s="217">
        <v>3</v>
      </c>
      <c r="BM136" s="213">
        <f>$M60</f>
        <v>0</v>
      </c>
      <c r="BN136" s="215">
        <f>$M62</f>
        <v>8.91</v>
      </c>
      <c r="BP136" s="226">
        <v>4</v>
      </c>
      <c r="BQ136" s="226">
        <v>3</v>
      </c>
      <c r="BR136" s="226">
        <v>3</v>
      </c>
      <c r="BS136" s="222">
        <f>$M76</f>
        <v>0</v>
      </c>
      <c r="BT136" s="224">
        <f>$M78</f>
        <v>8.91</v>
      </c>
      <c r="BV136" s="235">
        <v>5</v>
      </c>
      <c r="BW136" s="235">
        <v>3</v>
      </c>
      <c r="BX136" s="235">
        <v>3</v>
      </c>
      <c r="BY136" s="231">
        <f>IF(AM17&lt;&gt;5,0,$M92)</f>
        <v>0</v>
      </c>
      <c r="BZ136" s="233">
        <f>IF(AM17&lt;&gt;5,0,$M94)</f>
        <v>0</v>
      </c>
      <c r="CA136" s="233">
        <f>$M94</f>
        <v>8.91</v>
      </c>
    </row>
    <row r="137" spans="50:117" hidden="1" x14ac:dyDescent="0.2">
      <c r="AX137" s="199">
        <v>1</v>
      </c>
      <c r="AY137" s="199">
        <v>3</v>
      </c>
      <c r="AZ137" s="199">
        <v>4</v>
      </c>
      <c r="BA137" s="195">
        <f>$Q28</f>
        <v>0</v>
      </c>
      <c r="BB137" s="197">
        <f>$Q30</f>
        <v>8.91</v>
      </c>
      <c r="BD137" s="208">
        <v>2</v>
      </c>
      <c r="BE137" s="208">
        <v>3</v>
      </c>
      <c r="BF137" s="208">
        <v>4</v>
      </c>
      <c r="BG137" s="204">
        <f>$Q44</f>
        <v>0</v>
      </c>
      <c r="BH137" s="206">
        <f>$Q46</f>
        <v>8.1999999999999993</v>
      </c>
      <c r="BJ137" s="217">
        <v>3</v>
      </c>
      <c r="BK137" s="217">
        <v>3</v>
      </c>
      <c r="BL137" s="217">
        <v>4</v>
      </c>
      <c r="BM137" s="213">
        <f>$Q60</f>
        <v>0</v>
      </c>
      <c r="BN137" s="215">
        <f>$Q62</f>
        <v>8.91</v>
      </c>
      <c r="BP137" s="226">
        <v>4</v>
      </c>
      <c r="BQ137" s="226">
        <v>3</v>
      </c>
      <c r="BR137" s="226">
        <v>4</v>
      </c>
      <c r="BS137" s="222">
        <f>$Q76</f>
        <v>0</v>
      </c>
      <c r="BT137" s="224">
        <f>$Q78</f>
        <v>8.91</v>
      </c>
      <c r="BV137" s="235">
        <v>5</v>
      </c>
      <c r="BW137" s="235">
        <v>3</v>
      </c>
      <c r="BX137" s="235">
        <v>4</v>
      </c>
      <c r="BY137" s="231">
        <f>IF(AM17&lt;&gt;5,0,$Q92)</f>
        <v>0</v>
      </c>
      <c r="BZ137" s="233">
        <f>IF(AM17&lt;&gt;5,0,$Q94)</f>
        <v>0</v>
      </c>
      <c r="CA137" s="233">
        <f>$Q94</f>
        <v>8.91</v>
      </c>
    </row>
    <row r="138" spans="50:117" hidden="1" x14ac:dyDescent="0.2">
      <c r="AX138" s="199">
        <v>1</v>
      </c>
      <c r="AY138" s="199">
        <v>3</v>
      </c>
      <c r="AZ138" s="199">
        <v>5</v>
      </c>
      <c r="BA138" s="195">
        <f>$U28</f>
        <v>0</v>
      </c>
      <c r="BB138" s="197">
        <f>$U30</f>
        <v>8.91</v>
      </c>
      <c r="BD138" s="208">
        <v>2</v>
      </c>
      <c r="BE138" s="208">
        <v>3</v>
      </c>
      <c r="BF138" s="208">
        <v>5</v>
      </c>
      <c r="BG138" s="204">
        <f>$U44</f>
        <v>0</v>
      </c>
      <c r="BH138" s="206">
        <f>$U46</f>
        <v>8.91</v>
      </c>
      <c r="BJ138" s="217">
        <v>3</v>
      </c>
      <c r="BK138" s="217">
        <v>3</v>
      </c>
      <c r="BL138" s="217">
        <v>5</v>
      </c>
      <c r="BM138" s="213">
        <f>$U60</f>
        <v>0</v>
      </c>
      <c r="BN138" s="215">
        <f>$U62</f>
        <v>8.91</v>
      </c>
      <c r="BP138" s="226">
        <v>4</v>
      </c>
      <c r="BQ138" s="226">
        <v>3</v>
      </c>
      <c r="BR138" s="226">
        <v>5</v>
      </c>
      <c r="BS138" s="222">
        <f>$U76</f>
        <v>0</v>
      </c>
      <c r="BT138" s="224">
        <f>$U78</f>
        <v>8.91</v>
      </c>
      <c r="BV138" s="235">
        <v>5</v>
      </c>
      <c r="BW138" s="235">
        <v>3</v>
      </c>
      <c r="BX138" s="235">
        <v>5</v>
      </c>
      <c r="BY138" s="231">
        <f>IF(AM17&lt;&gt;5,0,$U92)</f>
        <v>0</v>
      </c>
      <c r="BZ138" s="233">
        <f>IF(AM17&lt;&gt;5,0,$U94)</f>
        <v>0</v>
      </c>
      <c r="CA138" s="233">
        <f>$U94</f>
        <v>8.91</v>
      </c>
    </row>
    <row r="139" spans="50:117" hidden="1" x14ac:dyDescent="0.2">
      <c r="AX139" s="199">
        <v>1</v>
      </c>
      <c r="AY139" s="199">
        <v>3</v>
      </c>
      <c r="AZ139" s="199">
        <v>6</v>
      </c>
      <c r="BA139" s="195">
        <f>$Y28</f>
        <v>0</v>
      </c>
      <c r="BB139" s="197">
        <f>$Y30</f>
        <v>8.91</v>
      </c>
      <c r="BD139" s="208">
        <v>2</v>
      </c>
      <c r="BE139" s="208">
        <v>3</v>
      </c>
      <c r="BF139" s="208">
        <v>6</v>
      </c>
      <c r="BG139" s="204">
        <f>$Y44</f>
        <v>0</v>
      </c>
      <c r="BH139" s="206">
        <f>$Y46</f>
        <v>8.1999999999999993</v>
      </c>
      <c r="BJ139" s="217">
        <v>3</v>
      </c>
      <c r="BK139" s="217">
        <v>3</v>
      </c>
      <c r="BL139" s="217">
        <v>6</v>
      </c>
      <c r="BM139" s="213">
        <f>$Y60</f>
        <v>0</v>
      </c>
      <c r="BN139" s="215">
        <f>$Y62</f>
        <v>8.91</v>
      </c>
      <c r="BP139" s="226">
        <v>4</v>
      </c>
      <c r="BQ139" s="226">
        <v>3</v>
      </c>
      <c r="BR139" s="226">
        <v>6</v>
      </c>
      <c r="BS139" s="222">
        <f>$Y76</f>
        <v>0</v>
      </c>
      <c r="BT139" s="224">
        <f>$Y78</f>
        <v>8.91</v>
      </c>
      <c r="BV139" s="235">
        <v>5</v>
      </c>
      <c r="BW139" s="235">
        <v>3</v>
      </c>
      <c r="BX139" s="235">
        <v>6</v>
      </c>
      <c r="BY139" s="231">
        <f>IF(AM17&lt;&gt;5,0,$Y92)</f>
        <v>0</v>
      </c>
      <c r="BZ139" s="233">
        <f>IF(AM17&lt;&gt;5,0,$Y94)</f>
        <v>0</v>
      </c>
      <c r="CA139" s="233">
        <f>$Y94</f>
        <v>8.91</v>
      </c>
    </row>
    <row r="140" spans="50:117" hidden="1" x14ac:dyDescent="0.2">
      <c r="AX140" s="199">
        <v>1</v>
      </c>
      <c r="AY140" s="199">
        <v>3</v>
      </c>
      <c r="AZ140" s="199">
        <v>7</v>
      </c>
      <c r="BA140" s="195">
        <f>$AC28</f>
        <v>0</v>
      </c>
      <c r="BB140" s="197">
        <f>$AC30</f>
        <v>8.91</v>
      </c>
      <c r="BD140" s="208">
        <v>2</v>
      </c>
      <c r="BE140" s="208">
        <v>3</v>
      </c>
      <c r="BF140" s="208">
        <v>7</v>
      </c>
      <c r="BG140" s="204">
        <f>$AC44</f>
        <v>0</v>
      </c>
      <c r="BH140" s="206">
        <f>$AC46</f>
        <v>8.91</v>
      </c>
      <c r="BJ140" s="217">
        <v>3</v>
      </c>
      <c r="BK140" s="217">
        <v>3</v>
      </c>
      <c r="BL140" s="217">
        <v>7</v>
      </c>
      <c r="BM140" s="213">
        <f>$AC60</f>
        <v>0</v>
      </c>
      <c r="BN140" s="215">
        <f>$AC62</f>
        <v>8.91</v>
      </c>
      <c r="BP140" s="226">
        <v>4</v>
      </c>
      <c r="BQ140" s="226">
        <v>3</v>
      </c>
      <c r="BR140" s="226">
        <v>7</v>
      </c>
      <c r="BS140" s="222">
        <f>$AC76</f>
        <v>0</v>
      </c>
      <c r="BT140" s="224">
        <f>$AC78</f>
        <v>8.91</v>
      </c>
      <c r="BV140" s="235">
        <v>5</v>
      </c>
      <c r="BW140" s="235">
        <v>3</v>
      </c>
      <c r="BX140" s="235">
        <v>7</v>
      </c>
      <c r="BY140" s="231">
        <f>IF(AM17&lt;&gt;5,0,$AC92)</f>
        <v>0</v>
      </c>
      <c r="BZ140" s="233">
        <f>IF(AM17&lt;&gt;5,0,$AC94)</f>
        <v>0</v>
      </c>
      <c r="CA140" s="233">
        <f>$AC94</f>
        <v>8.91</v>
      </c>
    </row>
    <row r="141" spans="50:117" hidden="1" x14ac:dyDescent="0.2">
      <c r="AX141" s="199"/>
      <c r="AY141" s="199"/>
      <c r="AZ141" s="199"/>
      <c r="BA141" s="199"/>
      <c r="BB141" s="199"/>
      <c r="BD141" s="208"/>
      <c r="BE141" s="208"/>
      <c r="BF141" s="208"/>
      <c r="BG141" s="208"/>
      <c r="BH141" s="208"/>
      <c r="BJ141" s="217"/>
      <c r="BK141" s="217"/>
      <c r="BL141" s="217"/>
      <c r="BM141" s="217"/>
      <c r="BN141" s="217"/>
      <c r="BP141" s="226"/>
      <c r="BQ141" s="226"/>
      <c r="BR141" s="226"/>
      <c r="BS141" s="226"/>
      <c r="BT141" s="226"/>
      <c r="BV141" s="235"/>
      <c r="BW141" s="235"/>
      <c r="BX141" s="235"/>
      <c r="BY141" s="235"/>
      <c r="BZ141" s="235"/>
    </row>
    <row r="142" spans="50:117" hidden="1" x14ac:dyDescent="0.2">
      <c r="AX142" s="198" t="s">
        <v>161</v>
      </c>
      <c r="AY142" s="198" t="s">
        <v>162</v>
      </c>
      <c r="AZ142" s="198" t="s">
        <v>163</v>
      </c>
      <c r="BA142" s="198" t="s">
        <v>159</v>
      </c>
      <c r="BB142" s="198" t="s">
        <v>92</v>
      </c>
      <c r="BD142" s="207" t="s">
        <v>161</v>
      </c>
      <c r="BE142" s="207" t="s">
        <v>162</v>
      </c>
      <c r="BF142" s="207" t="s">
        <v>163</v>
      </c>
      <c r="BG142" s="207" t="s">
        <v>159</v>
      </c>
      <c r="BH142" s="207" t="s">
        <v>92</v>
      </c>
      <c r="BJ142" s="216" t="s">
        <v>161</v>
      </c>
      <c r="BK142" s="216" t="s">
        <v>162</v>
      </c>
      <c r="BL142" s="216" t="s">
        <v>163</v>
      </c>
      <c r="BM142" s="216" t="s">
        <v>159</v>
      </c>
      <c r="BN142" s="216" t="s">
        <v>92</v>
      </c>
      <c r="BP142" s="225" t="s">
        <v>161</v>
      </c>
      <c r="BQ142" s="225" t="s">
        <v>162</v>
      </c>
      <c r="BR142" s="225" t="s">
        <v>163</v>
      </c>
      <c r="BS142" s="225" t="s">
        <v>159</v>
      </c>
      <c r="BT142" s="225" t="s">
        <v>92</v>
      </c>
      <c r="BV142" s="234" t="s">
        <v>161</v>
      </c>
      <c r="BW142" s="234" t="s">
        <v>162</v>
      </c>
      <c r="BX142" s="234" t="s">
        <v>163</v>
      </c>
      <c r="BY142" s="234" t="s">
        <v>159</v>
      </c>
      <c r="BZ142" s="234" t="s">
        <v>92</v>
      </c>
      <c r="CA142" s="234" t="s">
        <v>160</v>
      </c>
    </row>
    <row r="143" spans="50:117" hidden="1" x14ac:dyDescent="0.2">
      <c r="AX143" s="199" t="str">
        <f t="shared" ref="AX143:AX160" si="126">IF(OR(BA143=0,AY143=0),"Ignore me","Claim")</f>
        <v>Claim</v>
      </c>
      <c r="AY143" s="200">
        <f>$I$105</f>
        <v>9</v>
      </c>
      <c r="AZ143" s="199">
        <f>$AL$100</f>
        <v>4000</v>
      </c>
      <c r="BA143" s="195">
        <f>(1-($E$106+$E$107))*SUMIF(BB$120:BB$126,BB143,BA$120:BA$126)</f>
        <v>4</v>
      </c>
      <c r="BB143" s="197">
        <f>MIN(BB$120:BB$126)</f>
        <v>13.6</v>
      </c>
      <c r="BD143" s="208" t="str">
        <f t="shared" ref="BD143:BD160" si="127">IF(OR(BG143=0,BE143=0),"Ignore me","Claim")</f>
        <v>Claim</v>
      </c>
      <c r="BE143" s="209">
        <f>$I$105</f>
        <v>9</v>
      </c>
      <c r="BF143" s="208">
        <f>$AL$100</f>
        <v>4000</v>
      </c>
      <c r="BG143" s="204">
        <f>(1-($E$106+$E$107))*SUMIF(BH$120:BH$126,BH143,BG$120:BG$126)</f>
        <v>4</v>
      </c>
      <c r="BH143" s="206">
        <f>MIN(BH$120:BH$126)</f>
        <v>13.6</v>
      </c>
      <c r="BJ143" s="217" t="str">
        <f t="shared" ref="BJ143:BJ160" si="128">IF(OR(BM143=0,BK143=0),"Ignore me","Claim")</f>
        <v>Claim</v>
      </c>
      <c r="BK143" s="218">
        <f>$I$105</f>
        <v>9</v>
      </c>
      <c r="BL143" s="217">
        <f>$AL$100</f>
        <v>4000</v>
      </c>
      <c r="BM143" s="213">
        <f>(1-($E$106+$E$107))*SUMIF(BN$120:BN$126,BN143,BM$120:BM$126)</f>
        <v>4</v>
      </c>
      <c r="BN143" s="215">
        <f>MIN(BN$120:BN$126)</f>
        <v>13.6</v>
      </c>
      <c r="BP143" s="226" t="str">
        <f t="shared" ref="BP143:BP160" si="129">IF(OR(BS143=0,BQ143=0),"Ignore me","Claim")</f>
        <v>Ignore me</v>
      </c>
      <c r="BQ143" s="227">
        <f>$I$105</f>
        <v>9</v>
      </c>
      <c r="BR143" s="226">
        <f>$AL$100</f>
        <v>4000</v>
      </c>
      <c r="BS143" s="222">
        <f>(1-($E$106+$E$107))*SUMIF(BT$120:BT$126,BT143,BS$120:BS$126)</f>
        <v>0</v>
      </c>
      <c r="BT143" s="224">
        <f>MIN(BT$120:BT$126)</f>
        <v>13.6</v>
      </c>
      <c r="BV143" s="235" t="str">
        <f t="shared" ref="BV143:BV160" si="130">IF(OR(BY143=0,BW143=0),"Ignore me","Claim")</f>
        <v>Ignore me</v>
      </c>
      <c r="BW143" s="236">
        <f>$I$105</f>
        <v>9</v>
      </c>
      <c r="BX143" s="235">
        <f>$AL$100</f>
        <v>4000</v>
      </c>
      <c r="BY143" s="231">
        <f>(1-($E$106+$E$107))*SUMIF(BZ$120:BZ$126,BZ143,BY$120:BY$126)</f>
        <v>0</v>
      </c>
      <c r="BZ143" s="233">
        <f t="shared" ref="BZ143:CA145" si="131">MIN(BZ$120:BZ$126)</f>
        <v>0</v>
      </c>
      <c r="CA143" s="233">
        <f t="shared" si="131"/>
        <v>13.6</v>
      </c>
      <c r="DA143" s="5" t="s">
        <v>161</v>
      </c>
      <c r="DB143" s="5" t="s">
        <v>162</v>
      </c>
      <c r="DC143" s="5" t="s">
        <v>163</v>
      </c>
      <c r="DD143" s="5" t="s">
        <v>159</v>
      </c>
      <c r="DE143" s="5" t="s">
        <v>92</v>
      </c>
      <c r="DF143" s="5"/>
      <c r="DH143" s="48" t="s">
        <v>163</v>
      </c>
      <c r="DI143" s="48" t="s">
        <v>92</v>
      </c>
      <c r="DJ143" s="48" t="s">
        <v>93</v>
      </c>
      <c r="DK143" s="48" t="s">
        <v>94</v>
      </c>
      <c r="DL143" s="48" t="s">
        <v>95</v>
      </c>
      <c r="DM143" s="48" t="s">
        <v>164</v>
      </c>
    </row>
    <row r="144" spans="50:117" hidden="1" x14ac:dyDescent="0.2">
      <c r="AX144" s="199" t="str">
        <f t="shared" si="126"/>
        <v>Ignore me</v>
      </c>
      <c r="AY144" s="200">
        <f>$I$106</f>
        <v>0</v>
      </c>
      <c r="AZ144" s="199">
        <f t="shared" ref="AZ144:AZ148" si="132">$AL$100</f>
        <v>4000</v>
      </c>
      <c r="BA144" s="195">
        <f>$E$106*SUMIF(BB$120:BB$126,BB143,BA$120:BA$126)</f>
        <v>0</v>
      </c>
      <c r="BB144" s="197">
        <f>MIN(BB$120:BB$126)</f>
        <v>13.6</v>
      </c>
      <c r="BD144" s="208" t="str">
        <f t="shared" si="127"/>
        <v>Ignore me</v>
      </c>
      <c r="BE144" s="209">
        <f>$I$106</f>
        <v>0</v>
      </c>
      <c r="BF144" s="208">
        <f t="shared" ref="BF144:BF148" si="133">$AL$100</f>
        <v>4000</v>
      </c>
      <c r="BG144" s="204">
        <f>$E$106*SUMIF(BH$120:BH$126,BH143,BG$120:BG$126)</f>
        <v>0</v>
      </c>
      <c r="BH144" s="206">
        <f>MIN(BH$120:BH$126)</f>
        <v>13.6</v>
      </c>
      <c r="BJ144" s="217" t="str">
        <f t="shared" si="128"/>
        <v>Ignore me</v>
      </c>
      <c r="BK144" s="218">
        <f>$I$106</f>
        <v>0</v>
      </c>
      <c r="BL144" s="217">
        <f t="shared" ref="BL144:BL148" si="134">$AL$100</f>
        <v>4000</v>
      </c>
      <c r="BM144" s="213">
        <f>$E$106*SUMIF(BN$120:BN$126,BN143,BM$120:BM$126)</f>
        <v>0</v>
      </c>
      <c r="BN144" s="215">
        <f>MIN(BN$120:BN$126)</f>
        <v>13.6</v>
      </c>
      <c r="BP144" s="226" t="str">
        <f t="shared" si="129"/>
        <v>Ignore me</v>
      </c>
      <c r="BQ144" s="227">
        <f>$I$106</f>
        <v>0</v>
      </c>
      <c r="BR144" s="226">
        <f t="shared" ref="BR144:BR148" si="135">$AL$100</f>
        <v>4000</v>
      </c>
      <c r="BS144" s="222">
        <f>$E$106*SUMIF(BT$120:BT$126,BT143,BS$120:BS$126)</f>
        <v>0</v>
      </c>
      <c r="BT144" s="224">
        <f>MIN(BT$120:BT$126)</f>
        <v>13.6</v>
      </c>
      <c r="BV144" s="235" t="str">
        <f t="shared" si="130"/>
        <v>Ignore me</v>
      </c>
      <c r="BW144" s="236">
        <f>$I$106</f>
        <v>0</v>
      </c>
      <c r="BX144" s="235">
        <f t="shared" ref="BX144:BX148" si="136">$AL$100</f>
        <v>4000</v>
      </c>
      <c r="BY144" s="231">
        <f>$E$106*SUMIF(BZ$120:BZ$126,BZ143,BY$120:BY$126)</f>
        <v>0</v>
      </c>
      <c r="BZ144" s="233">
        <f t="shared" si="131"/>
        <v>0</v>
      </c>
      <c r="CA144" s="233">
        <f t="shared" si="131"/>
        <v>13.6</v>
      </c>
      <c r="DA144" s="5" t="s">
        <v>165</v>
      </c>
      <c r="DB144" s="5" t="s">
        <v>93</v>
      </c>
      <c r="DC144" s="5">
        <f t="shared" ref="DC144:DE144" si="137">AZ143</f>
        <v>4000</v>
      </c>
      <c r="DD144" s="5">
        <f t="shared" si="137"/>
        <v>4</v>
      </c>
      <c r="DE144" s="35">
        <f t="shared" si="137"/>
        <v>13.6</v>
      </c>
      <c r="DF144" s="35"/>
      <c r="DH144" s="392">
        <v>3062</v>
      </c>
      <c r="DI144" s="392" t="s">
        <v>100</v>
      </c>
      <c r="DJ144" s="395">
        <f>'UniWorkforce Expenses Claim'!AF34*(1-($E$106+$E$107))</f>
        <v>0</v>
      </c>
      <c r="DK144" s="395">
        <f>'UniWorkforce Expenses Claim'!AF34*$E$106</f>
        <v>0</v>
      </c>
      <c r="DL144" s="395">
        <f>'UniWorkforce Expenses Claim'!AF34*$E$107</f>
        <v>0</v>
      </c>
      <c r="DM144" s="393">
        <f>'UniWorkforce Expenses Claim'!AF34</f>
        <v>0</v>
      </c>
    </row>
    <row r="145" spans="50:117" hidden="1" x14ac:dyDescent="0.2">
      <c r="AX145" s="199" t="str">
        <f t="shared" si="126"/>
        <v>Ignore me</v>
      </c>
      <c r="AY145" s="200">
        <f>$I$107</f>
        <v>0</v>
      </c>
      <c r="AZ145" s="199">
        <f t="shared" si="132"/>
        <v>4000</v>
      </c>
      <c r="BA145" s="195">
        <f>$E$107*SUMIF(BB$120:BB$126,BB143,BA$120:BA$126)</f>
        <v>0</v>
      </c>
      <c r="BB145" s="197">
        <f>MIN(BB$120:BB$126)</f>
        <v>13.6</v>
      </c>
      <c r="BD145" s="208" t="str">
        <f t="shared" si="127"/>
        <v>Ignore me</v>
      </c>
      <c r="BE145" s="209">
        <f>$I$107</f>
        <v>0</v>
      </c>
      <c r="BF145" s="208">
        <f t="shared" si="133"/>
        <v>4000</v>
      </c>
      <c r="BG145" s="204">
        <f>$E$107*SUMIF(BH$120:BH$126,BH143,BG$120:BG$126)</f>
        <v>0</v>
      </c>
      <c r="BH145" s="206">
        <f>MIN(BH$120:BH$126)</f>
        <v>13.6</v>
      </c>
      <c r="BJ145" s="217" t="str">
        <f t="shared" si="128"/>
        <v>Ignore me</v>
      </c>
      <c r="BK145" s="218">
        <f>$I$107</f>
        <v>0</v>
      </c>
      <c r="BL145" s="217">
        <f t="shared" si="134"/>
        <v>4000</v>
      </c>
      <c r="BM145" s="213">
        <f>$E$107*SUMIF(BN$120:BN$126,BN143,BM$120:BM$126)</f>
        <v>0</v>
      </c>
      <c r="BN145" s="215">
        <f>MIN(BN$120:BN$126)</f>
        <v>13.6</v>
      </c>
      <c r="BP145" s="226" t="str">
        <f t="shared" si="129"/>
        <v>Ignore me</v>
      </c>
      <c r="BQ145" s="227">
        <f>$I$107</f>
        <v>0</v>
      </c>
      <c r="BR145" s="226">
        <f t="shared" si="135"/>
        <v>4000</v>
      </c>
      <c r="BS145" s="222">
        <f>$E$107*SUMIF(BT$120:BT$126,BT143,BS$120:BS$126)</f>
        <v>0</v>
      </c>
      <c r="BT145" s="224">
        <f>MIN(BT$120:BT$126)</f>
        <v>13.6</v>
      </c>
      <c r="BV145" s="235" t="str">
        <f t="shared" si="130"/>
        <v>Ignore me</v>
      </c>
      <c r="BW145" s="236">
        <f>$I$107</f>
        <v>0</v>
      </c>
      <c r="BX145" s="235">
        <f t="shared" si="136"/>
        <v>4000</v>
      </c>
      <c r="BY145" s="231">
        <f>$E$107*SUMIF(BZ$120:BZ$126,BZ143,BY$120:BY$126)</f>
        <v>0</v>
      </c>
      <c r="BZ145" s="233">
        <f t="shared" si="131"/>
        <v>0</v>
      </c>
      <c r="CA145" s="233">
        <f t="shared" si="131"/>
        <v>13.6</v>
      </c>
      <c r="DA145" s="5" t="s">
        <v>165</v>
      </c>
      <c r="DB145" s="5" t="s">
        <v>94</v>
      </c>
      <c r="DC145" s="5">
        <f t="shared" ref="DC145:DC161" si="138">AZ144</f>
        <v>4000</v>
      </c>
      <c r="DD145" s="5">
        <f t="shared" ref="DD145:DD161" si="139">BA144</f>
        <v>0</v>
      </c>
      <c r="DE145" s="35">
        <f t="shared" ref="DE145:DE161" si="140">BB144</f>
        <v>13.6</v>
      </c>
      <c r="DF145" s="35"/>
      <c r="DH145" s="392">
        <v>3502</v>
      </c>
      <c r="DI145" s="392" t="s">
        <v>100</v>
      </c>
      <c r="DJ145" s="394">
        <f>'UniWorkforce Expenses Claim'!AF36*(1-($E$106+$E$107))</f>
        <v>0</v>
      </c>
      <c r="DK145" s="394">
        <f>'UniWorkforce Expenses Claim'!AF36*$E$106</f>
        <v>0</v>
      </c>
      <c r="DL145" s="394">
        <f>'UniWorkforce Expenses Claim'!AF36*$E$107</f>
        <v>0</v>
      </c>
      <c r="DM145" s="393">
        <f>'UniWorkforce Expenses Claim'!AF36</f>
        <v>0</v>
      </c>
    </row>
    <row r="146" spans="50:117" hidden="1" x14ac:dyDescent="0.2">
      <c r="AX146" s="199" t="str">
        <f t="shared" si="126"/>
        <v>Ignore me</v>
      </c>
      <c r="AY146" s="200">
        <f>$I$105</f>
        <v>9</v>
      </c>
      <c r="AZ146" s="199">
        <f t="shared" si="132"/>
        <v>4000</v>
      </c>
      <c r="BA146" s="195">
        <f>(1-($E$106+$E$107))*IF(BB143=BB146,0,SUMIF(BB$120:BB$126,BB146,BA$120:BA$126))</f>
        <v>0</v>
      </c>
      <c r="BB146" s="197">
        <f>MAX(BB$120:BB$126)</f>
        <v>13.6</v>
      </c>
      <c r="BD146" s="208" t="str">
        <f t="shared" si="127"/>
        <v>Ignore me</v>
      </c>
      <c r="BE146" s="209">
        <f>$I$105</f>
        <v>9</v>
      </c>
      <c r="BF146" s="208">
        <f t="shared" si="133"/>
        <v>4000</v>
      </c>
      <c r="BG146" s="204">
        <f>(1-($E$106+$E$107))*IF(BH143=BH146,0,SUMIF(BH$120:BH$126,BH146,BG$120:BG$126))</f>
        <v>0</v>
      </c>
      <c r="BH146" s="206">
        <f>MAX(BH$120:BH$126)</f>
        <v>13.6</v>
      </c>
      <c r="BJ146" s="217" t="str">
        <f t="shared" si="128"/>
        <v>Ignore me</v>
      </c>
      <c r="BK146" s="218">
        <f>$I$105</f>
        <v>9</v>
      </c>
      <c r="BL146" s="217">
        <f t="shared" si="134"/>
        <v>4000</v>
      </c>
      <c r="BM146" s="213">
        <f>(1-($E$106+$E$107))*IF(BN143=BN146,0,SUMIF(BN$120:BN$126,BN146,BM$120:BM$126))</f>
        <v>0</v>
      </c>
      <c r="BN146" s="215">
        <f>MAX(BN$120:BN$126)</f>
        <v>13.6</v>
      </c>
      <c r="BP146" s="226" t="str">
        <f t="shared" si="129"/>
        <v>Ignore me</v>
      </c>
      <c r="BQ146" s="227">
        <f>$I$105</f>
        <v>9</v>
      </c>
      <c r="BR146" s="226">
        <f t="shared" si="135"/>
        <v>4000</v>
      </c>
      <c r="BS146" s="222">
        <f>(1-($E$106+$E$107))*IF(BT143=BT146,0,SUMIF(BT$120:BT$126,BT146,BS$120:BS$126))</f>
        <v>0</v>
      </c>
      <c r="BT146" s="224">
        <f>MAX(BT$120:BT$126)</f>
        <v>13.6</v>
      </c>
      <c r="BV146" s="235" t="str">
        <f t="shared" si="130"/>
        <v>Ignore me</v>
      </c>
      <c r="BW146" s="236">
        <f>$I$105</f>
        <v>9</v>
      </c>
      <c r="BX146" s="235">
        <f t="shared" si="136"/>
        <v>4000</v>
      </c>
      <c r="BY146" s="231">
        <f>(1-($E$106+$E$107))*IF(BZ143=BZ146,0,SUMIF(BZ$120:BZ$126,BZ146,BY$120:BY$126))</f>
        <v>0</v>
      </c>
      <c r="BZ146" s="233">
        <f t="shared" ref="BZ146:CA148" si="141">MAX(BZ$120:BZ$126)</f>
        <v>0</v>
      </c>
      <c r="CA146" s="233">
        <f t="shared" si="141"/>
        <v>13.6</v>
      </c>
      <c r="DA146" s="5" t="s">
        <v>165</v>
      </c>
      <c r="DB146" s="5" t="s">
        <v>95</v>
      </c>
      <c r="DC146" s="5">
        <f t="shared" si="138"/>
        <v>4000</v>
      </c>
      <c r="DD146" s="5">
        <f t="shared" si="139"/>
        <v>0</v>
      </c>
      <c r="DE146" s="35">
        <f t="shared" si="140"/>
        <v>13.6</v>
      </c>
      <c r="DF146" s="35"/>
      <c r="DH146" s="48">
        <v>4022</v>
      </c>
      <c r="DI146" s="48" t="s">
        <v>100</v>
      </c>
      <c r="DJ146" s="35">
        <f>DM146*(1-($E$106+$E$107))</f>
        <v>27.923520000000003</v>
      </c>
      <c r="DK146" s="255">
        <f>DM146*$E$106</f>
        <v>0</v>
      </c>
      <c r="DL146" s="255">
        <f>DM146*$E$107</f>
        <v>0</v>
      </c>
      <c r="DM146" s="35">
        <f>AM108</f>
        <v>27.923520000000003</v>
      </c>
    </row>
    <row r="147" spans="50:117" hidden="1" x14ac:dyDescent="0.2">
      <c r="AX147" s="199" t="str">
        <f t="shared" si="126"/>
        <v>Ignore me</v>
      </c>
      <c r="AY147" s="200">
        <f>$I$106</f>
        <v>0</v>
      </c>
      <c r="AZ147" s="199">
        <f t="shared" si="132"/>
        <v>4000</v>
      </c>
      <c r="BA147" s="195">
        <f>$E$106*IF(BB143=BB146,0,SUMIF(BB$120:BB$126,BB146,BA$120:BA$126))</f>
        <v>0</v>
      </c>
      <c r="BB147" s="197">
        <f>MAX(BB$120:BB$126)</f>
        <v>13.6</v>
      </c>
      <c r="BD147" s="208" t="str">
        <f t="shared" si="127"/>
        <v>Ignore me</v>
      </c>
      <c r="BE147" s="209">
        <f>$I$106</f>
        <v>0</v>
      </c>
      <c r="BF147" s="208">
        <f t="shared" si="133"/>
        <v>4000</v>
      </c>
      <c r="BG147" s="204">
        <f>$E$106*IF(BH143=BH146,0,SUMIF(BH$120:BH$126,BH146,BG$120:BG$126))</f>
        <v>0</v>
      </c>
      <c r="BH147" s="206">
        <f>MAX(BH$120:BH$126)</f>
        <v>13.6</v>
      </c>
      <c r="BJ147" s="217" t="str">
        <f t="shared" si="128"/>
        <v>Ignore me</v>
      </c>
      <c r="BK147" s="218">
        <f>$I$106</f>
        <v>0</v>
      </c>
      <c r="BL147" s="217">
        <f t="shared" si="134"/>
        <v>4000</v>
      </c>
      <c r="BM147" s="213">
        <f>$E$106*IF(BN143=BN146,0,SUMIF(BN$120:BN$126,BN146,BM$120:BM$126))</f>
        <v>0</v>
      </c>
      <c r="BN147" s="215">
        <f>MAX(BN$120:BN$126)</f>
        <v>13.6</v>
      </c>
      <c r="BP147" s="226" t="str">
        <f t="shared" si="129"/>
        <v>Ignore me</v>
      </c>
      <c r="BQ147" s="227">
        <f>$I$106</f>
        <v>0</v>
      </c>
      <c r="BR147" s="226">
        <f t="shared" si="135"/>
        <v>4000</v>
      </c>
      <c r="BS147" s="222">
        <f>$E$106*IF(BT143=BT146,0,SUMIF(BT$120:BT$126,BT146,BS$120:BS$126))</f>
        <v>0</v>
      </c>
      <c r="BT147" s="224">
        <f>MAX(BT$120:BT$126)</f>
        <v>13.6</v>
      </c>
      <c r="BV147" s="235" t="str">
        <f t="shared" si="130"/>
        <v>Ignore me</v>
      </c>
      <c r="BW147" s="236">
        <f>$I$106</f>
        <v>0</v>
      </c>
      <c r="BX147" s="235">
        <f t="shared" si="136"/>
        <v>4000</v>
      </c>
      <c r="BY147" s="231">
        <f>$E$106*IF(BZ143=BZ146,0,SUMIF(BZ$120:BZ$126,BZ146,BY$120:BY$126))</f>
        <v>0</v>
      </c>
      <c r="BZ147" s="233">
        <f t="shared" si="141"/>
        <v>0</v>
      </c>
      <c r="CA147" s="233">
        <f t="shared" si="141"/>
        <v>13.6</v>
      </c>
      <c r="DA147" s="5" t="s">
        <v>165</v>
      </c>
      <c r="DB147" s="5" t="s">
        <v>93</v>
      </c>
      <c r="DC147" s="5">
        <f t="shared" si="138"/>
        <v>4000</v>
      </c>
      <c r="DD147" s="5">
        <f t="shared" si="139"/>
        <v>0</v>
      </c>
      <c r="DE147" s="35">
        <f t="shared" si="140"/>
        <v>13.6</v>
      </c>
      <c r="DF147" s="35"/>
      <c r="DG147" s="5" t="s">
        <v>165</v>
      </c>
      <c r="DH147" s="186">
        <f>VLOOKUP(E11,TypeFPE,2,FALSE)</f>
        <v>4000</v>
      </c>
      <c r="DI147" s="35">
        <f t="array" ref="DI147">MIN(IF(DA144:DA233="PE1",DE144:DE233))</f>
        <v>13.6</v>
      </c>
      <c r="DJ147" s="28">
        <f>SUMIFS($DD$144:$DD$233,$DC$144:$DC$233,$DH147,$DB$144:$DB$233,DJ$143,$DA$144:$DA$233,$DG147,$DE$144:$DE$233,$DI147)</f>
        <v>12</v>
      </c>
      <c r="DK147" s="28">
        <f>SUMIFS($DD$144:$DD$233,$DC$144:$DC$233,$DH147,$DB$144:$DB$233,DK$143,$DA$144:$DA$233,$DG147,$DE$144:$DE$233,$DI147)</f>
        <v>0</v>
      </c>
      <c r="DL147" s="28">
        <f>SUMIFS($DD$144:$DD$233,$DC$144:$DC$233,$DH147,$DB$144:$DB$233,DL$143,$DA$144:$DA$233,$DG147,$DE$144:$DE$233,$DI147)</f>
        <v>0</v>
      </c>
      <c r="DM147" s="35">
        <f>DI147*SUM(DJ147:DL147)</f>
        <v>163.19999999999999</v>
      </c>
    </row>
    <row r="148" spans="50:117" hidden="1" x14ac:dyDescent="0.2">
      <c r="AX148" s="199" t="str">
        <f t="shared" si="126"/>
        <v>Ignore me</v>
      </c>
      <c r="AY148" s="200">
        <f>$I$107</f>
        <v>0</v>
      </c>
      <c r="AZ148" s="199">
        <f t="shared" si="132"/>
        <v>4000</v>
      </c>
      <c r="BA148" s="195">
        <f>$E$107*IF(BB143=BB146,0,SUMIF(BB$120:BB$126,BB146,BA$120:BA$126))</f>
        <v>0</v>
      </c>
      <c r="BB148" s="197">
        <f>MAX(BB$120:BB$126)</f>
        <v>13.6</v>
      </c>
      <c r="BD148" s="208" t="str">
        <f t="shared" si="127"/>
        <v>Ignore me</v>
      </c>
      <c r="BE148" s="209">
        <f>$I$107</f>
        <v>0</v>
      </c>
      <c r="BF148" s="208">
        <f t="shared" si="133"/>
        <v>4000</v>
      </c>
      <c r="BG148" s="204">
        <f>$E$107*IF(BH143=BH146,0,SUMIF(BH$120:BH$126,BH146,BG$120:BG$126))</f>
        <v>0</v>
      </c>
      <c r="BH148" s="206">
        <f>MAX(BH$120:BH$126)</f>
        <v>13.6</v>
      </c>
      <c r="BJ148" s="217" t="str">
        <f t="shared" si="128"/>
        <v>Ignore me</v>
      </c>
      <c r="BK148" s="218">
        <f>$I$107</f>
        <v>0</v>
      </c>
      <c r="BL148" s="217">
        <f t="shared" si="134"/>
        <v>4000</v>
      </c>
      <c r="BM148" s="213">
        <f>$E$107*IF(BN143=BN146,0,SUMIF(BN$120:BN$126,BN146,BM$120:BM$126))</f>
        <v>0</v>
      </c>
      <c r="BN148" s="215">
        <f>MAX(BN$120:BN$126)</f>
        <v>13.6</v>
      </c>
      <c r="BP148" s="226" t="str">
        <f t="shared" si="129"/>
        <v>Ignore me</v>
      </c>
      <c r="BQ148" s="227">
        <f>$I$107</f>
        <v>0</v>
      </c>
      <c r="BR148" s="226">
        <f t="shared" si="135"/>
        <v>4000</v>
      </c>
      <c r="BS148" s="222">
        <f>$E$107*IF(BT143=BT146,0,SUMIF(BT$120:BT$126,BT146,BS$120:BS$126))</f>
        <v>0</v>
      </c>
      <c r="BT148" s="224">
        <f>MAX(BT$120:BT$126)</f>
        <v>13.6</v>
      </c>
      <c r="BV148" s="235" t="str">
        <f t="shared" si="130"/>
        <v>Ignore me</v>
      </c>
      <c r="BW148" s="236">
        <f>$I$107</f>
        <v>0</v>
      </c>
      <c r="BX148" s="235">
        <f t="shared" si="136"/>
        <v>4000</v>
      </c>
      <c r="BY148" s="231">
        <f>$E$107*IF(BZ143=BZ146,0,SUMIF(BZ$120:BZ$126,BZ146,BY$120:BY$126))</f>
        <v>0</v>
      </c>
      <c r="BZ148" s="233">
        <f t="shared" si="141"/>
        <v>0</v>
      </c>
      <c r="CA148" s="233">
        <f t="shared" si="141"/>
        <v>13.6</v>
      </c>
      <c r="DA148" s="5" t="s">
        <v>165</v>
      </c>
      <c r="DB148" s="5" t="s">
        <v>94</v>
      </c>
      <c r="DC148" s="5">
        <f t="shared" si="138"/>
        <v>4000</v>
      </c>
      <c r="DD148" s="5">
        <f t="shared" si="139"/>
        <v>0</v>
      </c>
      <c r="DE148" s="35">
        <f t="shared" si="140"/>
        <v>13.6</v>
      </c>
      <c r="DF148" s="35"/>
      <c r="DG148" s="5" t="s">
        <v>165</v>
      </c>
      <c r="DH148" s="186">
        <f>DH147</f>
        <v>4000</v>
      </c>
      <c r="DI148" s="35">
        <f t="array" ref="DI148">MAX(IF(DA144:DA233="PE1",DE144:DE233))</f>
        <v>13.6</v>
      </c>
      <c r="DJ148" s="28">
        <f>IF($DI148=$DI147,0,SUMIFS($DD$144:$DD$233,$DC$144:$DC$233,$DH148,$DB$144:$DB$233,DJ$143,$DA$144:$DA$233,$DG148,$DE$144:$DE$233,$DI148))</f>
        <v>0</v>
      </c>
      <c r="DK148" s="28">
        <f>IF($DI148=$DI147,0,SUMIFS($DD$144:$DD$233,$DC$144:$DC$233,$DH148,$DB$144:$DB$233,DK$143,$DA$144:$DA$233,$DG148,$DE$144:$DE$233,$DI148))</f>
        <v>0</v>
      </c>
      <c r="DL148" s="28">
        <f>IF($DI148=$DI147,0,SUMIFS($DD$144:$DD$233,$DC$144:$DC$233,$DH148,$DB$144:$DB$233,DL$143,$DA$144:$DA$233,$DG148,$DE$144:$DE$233,$DI148))</f>
        <v>0</v>
      </c>
      <c r="DM148" s="35">
        <f>DI148*SUM(DJ148:DL148)</f>
        <v>0</v>
      </c>
    </row>
    <row r="149" spans="50:117" hidden="1" x14ac:dyDescent="0.2">
      <c r="AX149" s="199" t="str">
        <f t="shared" si="126"/>
        <v>Ignore me</v>
      </c>
      <c r="AY149" s="200">
        <f>$I$105</f>
        <v>9</v>
      </c>
      <c r="AZ149" s="199" t="str">
        <f>$AL$101</f>
        <v>----</v>
      </c>
      <c r="BA149" s="195">
        <f>(1-($E$106+$E$107))*SUMIF(BB$127:BB$133,BB149,BA$127:BA$133)</f>
        <v>0</v>
      </c>
      <c r="BB149" s="197">
        <f>MIN(BB$127:BB$133)</f>
        <v>8.1999999999999993</v>
      </c>
      <c r="BD149" s="208" t="str">
        <f t="shared" si="127"/>
        <v>Ignore me</v>
      </c>
      <c r="BE149" s="209">
        <f>$I$105</f>
        <v>9</v>
      </c>
      <c r="BF149" s="208" t="str">
        <f>$AL$101</f>
        <v>----</v>
      </c>
      <c r="BG149" s="204">
        <f>(1-($E$106+$E$107))*SUMIF(BH$127:BH$133,BH149,BG$127:BG$133)</f>
        <v>0</v>
      </c>
      <c r="BH149" s="206">
        <f>MIN(BH$127:BH$133)</f>
        <v>8.91</v>
      </c>
      <c r="BJ149" s="217" t="str">
        <f t="shared" si="128"/>
        <v>Ignore me</v>
      </c>
      <c r="BK149" s="218">
        <f>$I$105</f>
        <v>9</v>
      </c>
      <c r="BL149" s="217" t="str">
        <f>$AL$101</f>
        <v>----</v>
      </c>
      <c r="BM149" s="213">
        <f>(1-($E$106+$E$107))*SUMIF(BN$127:BN$133,BN149,BM$127:BM$133)</f>
        <v>0</v>
      </c>
      <c r="BN149" s="215">
        <f>MIN(BN$127:BN$133)</f>
        <v>8.91</v>
      </c>
      <c r="BP149" s="226" t="str">
        <f t="shared" si="129"/>
        <v>Ignore me</v>
      </c>
      <c r="BQ149" s="227">
        <f>$I$105</f>
        <v>9</v>
      </c>
      <c r="BR149" s="226" t="str">
        <f>$AL$101</f>
        <v>----</v>
      </c>
      <c r="BS149" s="222">
        <f>(1-($E$106+$E$107))*SUMIF(BT$127:BT$133,BT149,BS$127:BS$133)</f>
        <v>0</v>
      </c>
      <c r="BT149" s="224">
        <f>MIN(BT$127:BT$133)</f>
        <v>8.91</v>
      </c>
      <c r="BV149" s="235" t="str">
        <f t="shared" si="130"/>
        <v>Ignore me</v>
      </c>
      <c r="BW149" s="236">
        <f>$I$105</f>
        <v>9</v>
      </c>
      <c r="BX149" s="235" t="str">
        <f>$AL$101</f>
        <v>----</v>
      </c>
      <c r="BY149" s="231">
        <f>(1-($E$106+$E$107))*SUMIF(BZ$127:BZ$133,BZ149,BY$127:BY$133)</f>
        <v>0</v>
      </c>
      <c r="BZ149" s="233">
        <f t="shared" ref="BZ149:CA151" si="142">MIN(BZ$127:BZ$133)</f>
        <v>0</v>
      </c>
      <c r="CA149" s="233">
        <f t="shared" si="142"/>
        <v>8.91</v>
      </c>
      <c r="DA149" s="5" t="s">
        <v>165</v>
      </c>
      <c r="DB149" s="5" t="s">
        <v>95</v>
      </c>
      <c r="DC149" s="5">
        <f t="shared" si="138"/>
        <v>4000</v>
      </c>
      <c r="DD149" s="5">
        <f t="shared" si="139"/>
        <v>0</v>
      </c>
      <c r="DE149" s="35">
        <f t="shared" si="140"/>
        <v>13.6</v>
      </c>
      <c r="DF149" s="35"/>
      <c r="DG149" s="5" t="s">
        <v>166</v>
      </c>
      <c r="DH149" s="186" t="str">
        <f>VLOOKUP(E13,TypeFPE,2,FALSE)</f>
        <v>----</v>
      </c>
      <c r="DI149" s="35">
        <f t="array" ref="DI149">MIN(IF(DA144:DA233="PE2",DE144:DE233))</f>
        <v>8.1999999999999993</v>
      </c>
      <c r="DJ149" s="28">
        <f>SUMIFS($DD$144:$DD$233,$DC$144:$DC$233,$DH149,$DB$144:$DB$233,DJ$143,$DA$144:$DA$233,$DG149,$DE$144:$DE$233,$DI149)</f>
        <v>0</v>
      </c>
      <c r="DK149" s="28">
        <f>SUMIFS($DD$144:$DD$233,$DC$144:$DC$233,$DH149,$DB$144:$DB$233,DK$143,$DA$144:$DA$233,$DG149,$DE$144:$DE$233,$DI149)</f>
        <v>0</v>
      </c>
      <c r="DL149" s="28">
        <f>SUMIFS($DD$144:$DD$233,$DC$144:$DC$233,$DH149,$DB$144:$DB$233,DL$143,$DA$144:$DA$233,$DG149,$DE$144:$DE$233,$DI149)</f>
        <v>0</v>
      </c>
      <c r="DM149" s="35">
        <f t="shared" ref="DM149:DM152" si="143">DI149*SUM(DJ149:DL149)</f>
        <v>0</v>
      </c>
    </row>
    <row r="150" spans="50:117" hidden="1" x14ac:dyDescent="0.2">
      <c r="AX150" s="199" t="str">
        <f t="shared" si="126"/>
        <v>Ignore me</v>
      </c>
      <c r="AY150" s="200">
        <f>$I$106</f>
        <v>0</v>
      </c>
      <c r="AZ150" s="199" t="str">
        <f t="shared" ref="AZ150:AZ154" si="144">$AL$101</f>
        <v>----</v>
      </c>
      <c r="BA150" s="195">
        <f>$E$106*SUMIF(BB$127:BB$133,BB149,BA$127:BA$133)</f>
        <v>0</v>
      </c>
      <c r="BB150" s="197">
        <f>MIN(BB$127:BB$133)</f>
        <v>8.1999999999999993</v>
      </c>
      <c r="BD150" s="208" t="str">
        <f t="shared" si="127"/>
        <v>Ignore me</v>
      </c>
      <c r="BE150" s="209">
        <f>$I$106</f>
        <v>0</v>
      </c>
      <c r="BF150" s="208" t="str">
        <f t="shared" ref="BF150:BF154" si="145">$AL$101</f>
        <v>----</v>
      </c>
      <c r="BG150" s="204">
        <f>$E$106*SUMIF(BH$127:BH$133,BH149,BG$127:BG$133)</f>
        <v>0</v>
      </c>
      <c r="BH150" s="206">
        <f>MIN(BH$127:BH$133)</f>
        <v>8.91</v>
      </c>
      <c r="BJ150" s="217" t="str">
        <f t="shared" si="128"/>
        <v>Ignore me</v>
      </c>
      <c r="BK150" s="218">
        <f>$I$106</f>
        <v>0</v>
      </c>
      <c r="BL150" s="217" t="str">
        <f t="shared" ref="BL150:BL154" si="146">$AL$101</f>
        <v>----</v>
      </c>
      <c r="BM150" s="213">
        <f>$E$106*SUMIF(BN$127:BN$133,BN149,BM$127:BM$133)</f>
        <v>0</v>
      </c>
      <c r="BN150" s="215">
        <f>MIN(BN$127:BN$133)</f>
        <v>8.91</v>
      </c>
      <c r="BP150" s="226" t="str">
        <f t="shared" si="129"/>
        <v>Ignore me</v>
      </c>
      <c r="BQ150" s="227">
        <f>$I$106</f>
        <v>0</v>
      </c>
      <c r="BR150" s="226" t="str">
        <f t="shared" ref="BR150:BR154" si="147">$AL$101</f>
        <v>----</v>
      </c>
      <c r="BS150" s="222">
        <f>$E$106*SUMIF(BT$127:BT$133,BT149,BS$127:BS$133)</f>
        <v>0</v>
      </c>
      <c r="BT150" s="224">
        <f>MIN(BT$127:BT$133)</f>
        <v>8.91</v>
      </c>
      <c r="BV150" s="235" t="str">
        <f t="shared" si="130"/>
        <v>Ignore me</v>
      </c>
      <c r="BW150" s="236">
        <f>$I$106</f>
        <v>0</v>
      </c>
      <c r="BX150" s="235" t="str">
        <f t="shared" ref="BX150:BX154" si="148">$AL$101</f>
        <v>----</v>
      </c>
      <c r="BY150" s="231">
        <f>$E$106*SUMIF(BZ$127:BZ$133,BZ149,BY$127:BY$133)</f>
        <v>0</v>
      </c>
      <c r="BZ150" s="233">
        <f t="shared" si="142"/>
        <v>0</v>
      </c>
      <c r="CA150" s="233">
        <f t="shared" si="142"/>
        <v>8.91</v>
      </c>
      <c r="DA150" s="5" t="s">
        <v>166</v>
      </c>
      <c r="DB150" s="5" t="s">
        <v>93</v>
      </c>
      <c r="DC150" s="5" t="str">
        <f t="shared" si="138"/>
        <v>----</v>
      </c>
      <c r="DD150" s="5">
        <f t="shared" si="139"/>
        <v>0</v>
      </c>
      <c r="DE150" s="35">
        <f t="shared" si="140"/>
        <v>8.1999999999999993</v>
      </c>
      <c r="DF150" s="35"/>
      <c r="DG150" s="5" t="s">
        <v>166</v>
      </c>
      <c r="DH150" s="186" t="str">
        <f>DH149</f>
        <v>----</v>
      </c>
      <c r="DI150" s="35">
        <f t="array" ref="DI150">MAX(IF(DA144:DA233="PE2",DE144:DE233))</f>
        <v>8.91</v>
      </c>
      <c r="DJ150" s="28">
        <f>IF($DI150=$DI149,0,SUMIFS($DD$144:$DD$233,$DC$144:$DC$233,$DH150,$DB$144:$DB$233,DJ$143,$DA$144:$DA$233,$DG150,$DE$144:$DE$233,$DI150))</f>
        <v>0</v>
      </c>
      <c r="DK150" s="28">
        <f>IF($DI150=$DI149,0,SUMIFS($DD$144:$DD$233,$DC$144:$DC$233,$DH150,$DB$144:$DB$233,DK$143,$DA$144:$DA$233,$DG150,$DE$144:$DE$233,$DI150))</f>
        <v>0</v>
      </c>
      <c r="DL150" s="28">
        <f>IF($DI150=$DI149,0,SUMIFS($DD$144:$DD$233,$DC$144:$DC$233,$DH150,$DB$144:$DB$233,DL$143,$DA$144:$DA$233,$DG150,$DE$144:$DE$233,$DI150))</f>
        <v>0</v>
      </c>
      <c r="DM150" s="35">
        <f t="shared" si="143"/>
        <v>0</v>
      </c>
    </row>
    <row r="151" spans="50:117" hidden="1" x14ac:dyDescent="0.2">
      <c r="AX151" s="199" t="str">
        <f t="shared" si="126"/>
        <v>Ignore me</v>
      </c>
      <c r="AY151" s="200">
        <f>$I$107</f>
        <v>0</v>
      </c>
      <c r="AZ151" s="199" t="str">
        <f t="shared" si="144"/>
        <v>----</v>
      </c>
      <c r="BA151" s="195">
        <f>$E$107*SUMIF(BB$127:BB$133,BB149,BA$127:BA$133)</f>
        <v>0</v>
      </c>
      <c r="BB151" s="197">
        <f>MIN(BB$127:BB$133)</f>
        <v>8.1999999999999993</v>
      </c>
      <c r="BD151" s="208" t="str">
        <f t="shared" si="127"/>
        <v>Ignore me</v>
      </c>
      <c r="BE151" s="209">
        <f>$I$107</f>
        <v>0</v>
      </c>
      <c r="BF151" s="208" t="str">
        <f t="shared" si="145"/>
        <v>----</v>
      </c>
      <c r="BG151" s="204">
        <f>$E$107*SUMIF(BH$127:BH$133,BH149,BG$127:BG$133)</f>
        <v>0</v>
      </c>
      <c r="BH151" s="206">
        <f>MIN(BH$127:BH$133)</f>
        <v>8.91</v>
      </c>
      <c r="BJ151" s="217" t="str">
        <f t="shared" si="128"/>
        <v>Ignore me</v>
      </c>
      <c r="BK151" s="218">
        <f>$I$107</f>
        <v>0</v>
      </c>
      <c r="BL151" s="217" t="str">
        <f t="shared" si="146"/>
        <v>----</v>
      </c>
      <c r="BM151" s="213">
        <f>$E$107*SUMIF(BN$127:BN$133,BN149,BM$127:BM$133)</f>
        <v>0</v>
      </c>
      <c r="BN151" s="215">
        <f>MIN(BN$127:BN$133)</f>
        <v>8.91</v>
      </c>
      <c r="BP151" s="226" t="str">
        <f t="shared" si="129"/>
        <v>Ignore me</v>
      </c>
      <c r="BQ151" s="227">
        <f>$I$107</f>
        <v>0</v>
      </c>
      <c r="BR151" s="226" t="str">
        <f t="shared" si="147"/>
        <v>----</v>
      </c>
      <c r="BS151" s="222">
        <f>$E$107*SUMIF(BT$127:BT$133,BT149,BS$127:BS$133)</f>
        <v>0</v>
      </c>
      <c r="BT151" s="224">
        <f>MIN(BT$127:BT$133)</f>
        <v>8.91</v>
      </c>
      <c r="BV151" s="235" t="str">
        <f t="shared" si="130"/>
        <v>Ignore me</v>
      </c>
      <c r="BW151" s="236">
        <f>$I$107</f>
        <v>0</v>
      </c>
      <c r="BX151" s="235" t="str">
        <f t="shared" si="148"/>
        <v>----</v>
      </c>
      <c r="BY151" s="231">
        <f>$E$107*SUMIF(BZ$127:BZ$133,BZ149,BY$127:BY$133)</f>
        <v>0</v>
      </c>
      <c r="BZ151" s="233">
        <f t="shared" si="142"/>
        <v>0</v>
      </c>
      <c r="CA151" s="233">
        <f t="shared" si="142"/>
        <v>8.91</v>
      </c>
      <c r="DA151" s="5" t="s">
        <v>166</v>
      </c>
      <c r="DB151" s="5" t="s">
        <v>94</v>
      </c>
      <c r="DC151" s="5" t="str">
        <f t="shared" si="138"/>
        <v>----</v>
      </c>
      <c r="DD151" s="5">
        <f t="shared" si="139"/>
        <v>0</v>
      </c>
      <c r="DE151" s="35">
        <f t="shared" si="140"/>
        <v>8.1999999999999993</v>
      </c>
      <c r="DF151" s="35"/>
      <c r="DG151" s="5" t="s">
        <v>167</v>
      </c>
      <c r="DH151" s="186" t="str">
        <f>VLOOKUP(E15,TypeFPE,2,FALSE)</f>
        <v>----</v>
      </c>
      <c r="DI151" s="35">
        <f t="array" ref="DI151">MIN(IF(DA144:DA233="PE3",DE144:DE233))</f>
        <v>8.1999999999999993</v>
      </c>
      <c r="DJ151" s="28">
        <f>SUMIFS($DD$144:$DD$233,$DC$144:$DC$233,$DH151,$DB$144:$DB$233,DJ$143,$DA$144:$DA$233,$DG151,$DE$144:$DE$233,$DI151)</f>
        <v>0</v>
      </c>
      <c r="DK151" s="28">
        <f>SUMIFS($DD$144:$DD$233,$DC$144:$DC$233,$DH151,$DB$144:$DB$233,DK$143,$DA$144:$DA$233,$DG151,$DE$144:$DE$233,$DI151)</f>
        <v>0</v>
      </c>
      <c r="DL151" s="28">
        <f>SUMIFS($DD$144:$DD$233,$DC$144:$DC$233,$DH151,$DB$144:$DB$233,DL$143,$DA$144:$DA$233,$DG151,$DE$144:$DE$233,$DI151)</f>
        <v>0</v>
      </c>
      <c r="DM151" s="35">
        <f t="shared" si="143"/>
        <v>0</v>
      </c>
    </row>
    <row r="152" spans="50:117" hidden="1" x14ac:dyDescent="0.2">
      <c r="AX152" s="199" t="str">
        <f t="shared" si="126"/>
        <v>Ignore me</v>
      </c>
      <c r="AY152" s="200">
        <f>$I$105</f>
        <v>9</v>
      </c>
      <c r="AZ152" s="199" t="str">
        <f t="shared" si="144"/>
        <v>----</v>
      </c>
      <c r="BA152" s="195">
        <f>(1-($E$106+$E$107))*IF(BB149=BB152,0,SUMIF(BB$127:BB$133,BB152,BA$127:BA$133))</f>
        <v>0</v>
      </c>
      <c r="BB152" s="197">
        <f>MAX(BB$127:BB$133)</f>
        <v>8.91</v>
      </c>
      <c r="BD152" s="208" t="str">
        <f t="shared" si="127"/>
        <v>Ignore me</v>
      </c>
      <c r="BE152" s="209">
        <f>$I$105</f>
        <v>9</v>
      </c>
      <c r="BF152" s="208" t="str">
        <f t="shared" si="145"/>
        <v>----</v>
      </c>
      <c r="BG152" s="204">
        <f>(1-($E$106+$E$107))*IF(BH149=BH152,0,SUMIF(BH$127:BH$133,BH152,BG$127:BG$133))</f>
        <v>0</v>
      </c>
      <c r="BH152" s="206">
        <f>MAX(BH$127:BH$133)</f>
        <v>8.91</v>
      </c>
      <c r="BJ152" s="217" t="str">
        <f t="shared" si="128"/>
        <v>Ignore me</v>
      </c>
      <c r="BK152" s="218">
        <f>$I$105</f>
        <v>9</v>
      </c>
      <c r="BL152" s="217" t="str">
        <f t="shared" si="146"/>
        <v>----</v>
      </c>
      <c r="BM152" s="213">
        <f>(1-($E$106+$E$107))*IF(BN149=BN152,0,SUMIF(BN$127:BN$133,BN152,BM$127:BM$133))</f>
        <v>0</v>
      </c>
      <c r="BN152" s="215">
        <f>MAX(BN$127:BN$133)</f>
        <v>8.91</v>
      </c>
      <c r="BP152" s="226" t="str">
        <f t="shared" si="129"/>
        <v>Ignore me</v>
      </c>
      <c r="BQ152" s="227">
        <f>$I$105</f>
        <v>9</v>
      </c>
      <c r="BR152" s="226" t="str">
        <f t="shared" si="147"/>
        <v>----</v>
      </c>
      <c r="BS152" s="222">
        <f>(1-($E$106+$E$107))*IF(BT149=BT152,0,SUMIF(BT$127:BT$133,BT152,BS$127:BS$133))</f>
        <v>0</v>
      </c>
      <c r="BT152" s="224">
        <f>MAX(BT$127:BT$133)</f>
        <v>8.91</v>
      </c>
      <c r="BV152" s="235" t="str">
        <f t="shared" si="130"/>
        <v>Ignore me</v>
      </c>
      <c r="BW152" s="236">
        <f>$I$105</f>
        <v>9</v>
      </c>
      <c r="BX152" s="235" t="str">
        <f t="shared" si="148"/>
        <v>----</v>
      </c>
      <c r="BY152" s="231">
        <f>(1-($E$106+$E$107))*IF(BZ149=BZ152,0,SUMIF(BZ$127:BZ$133,BZ152,BY$127:BY$133))</f>
        <v>0</v>
      </c>
      <c r="BZ152" s="233">
        <f t="shared" ref="BZ152:CA154" si="149">MAX(BZ$127:BZ$133)</f>
        <v>0</v>
      </c>
      <c r="CA152" s="233">
        <f t="shared" si="149"/>
        <v>8.91</v>
      </c>
      <c r="DA152" s="5" t="s">
        <v>166</v>
      </c>
      <c r="DB152" s="5" t="s">
        <v>95</v>
      </c>
      <c r="DC152" s="5" t="str">
        <f t="shared" si="138"/>
        <v>----</v>
      </c>
      <c r="DD152" s="5">
        <f t="shared" si="139"/>
        <v>0</v>
      </c>
      <c r="DE152" s="35">
        <f t="shared" si="140"/>
        <v>8.1999999999999993</v>
      </c>
      <c r="DF152" s="35"/>
      <c r="DG152" s="5" t="s">
        <v>167</v>
      </c>
      <c r="DH152" s="186" t="str">
        <f>DH151</f>
        <v>----</v>
      </c>
      <c r="DI152" s="35">
        <f t="array" ref="DI152">MAX(IF(DA144:DA233="PE3",DE144:DE233))</f>
        <v>8.91</v>
      </c>
      <c r="DJ152" s="28">
        <f>IF($DI152=$DI151,0,SUMIFS($DD$144:$DD$233,$DC$144:$DC$233,$DH152,$DB$144:$DB$233,DJ$143,$DA$144:$DA$233,$DG152,$DE$144:$DE$233,$DI152))</f>
        <v>0</v>
      </c>
      <c r="DK152" s="28">
        <f>IF($DI152=$DI151,0,SUMIFS($DD$144:$DD$233,$DC$144:$DC$233,$DH152,$DB$144:$DB$233,DK$143,$DA$144:$DA$233,$DG152,$DE$144:$DE$233,$DI152))</f>
        <v>0</v>
      </c>
      <c r="DL152" s="28">
        <f>IF($DI152=$DI151,0,SUMIFS($DD$144:$DD$233,$DC$144:$DC$233,$DH152,$DB$144:$DB$233,DL$143,$DA$144:$DA$233,$DG152,$DE$144:$DE$233,$DI152))</f>
        <v>0</v>
      </c>
      <c r="DM152" s="35">
        <f t="shared" si="143"/>
        <v>0</v>
      </c>
    </row>
    <row r="153" spans="50:117" hidden="1" x14ac:dyDescent="0.2">
      <c r="AX153" s="199" t="str">
        <f t="shared" si="126"/>
        <v>Ignore me</v>
      </c>
      <c r="AY153" s="200">
        <f>$I$106</f>
        <v>0</v>
      </c>
      <c r="AZ153" s="199" t="str">
        <f t="shared" si="144"/>
        <v>----</v>
      </c>
      <c r="BA153" s="195">
        <f>$E$106*IF(BB149=BB152,0,SUMIF(BB$127:BB$133,BB152,BA$127:BA$133))</f>
        <v>0</v>
      </c>
      <c r="BB153" s="197">
        <f>MAX(BB$127:BB$133)</f>
        <v>8.91</v>
      </c>
      <c r="BD153" s="208" t="str">
        <f t="shared" si="127"/>
        <v>Ignore me</v>
      </c>
      <c r="BE153" s="209">
        <f>$I$106</f>
        <v>0</v>
      </c>
      <c r="BF153" s="208" t="str">
        <f t="shared" si="145"/>
        <v>----</v>
      </c>
      <c r="BG153" s="204">
        <f>$E$106*IF(BH149=BH152,0,SUMIF(BH$127:BH$133,BH152,BG$127:BG$133))</f>
        <v>0</v>
      </c>
      <c r="BH153" s="206">
        <f>MAX(BH$127:BH$133)</f>
        <v>8.91</v>
      </c>
      <c r="BJ153" s="217" t="str">
        <f t="shared" si="128"/>
        <v>Ignore me</v>
      </c>
      <c r="BK153" s="218">
        <f>$I$106</f>
        <v>0</v>
      </c>
      <c r="BL153" s="217" t="str">
        <f t="shared" si="146"/>
        <v>----</v>
      </c>
      <c r="BM153" s="213">
        <f>$E$106*IF(BN149=BN152,0,SUMIF(BN$127:BN$133,BN152,BM$127:BM$133))</f>
        <v>0</v>
      </c>
      <c r="BN153" s="215">
        <f>MAX(BN$127:BN$133)</f>
        <v>8.91</v>
      </c>
      <c r="BP153" s="226" t="str">
        <f t="shared" si="129"/>
        <v>Ignore me</v>
      </c>
      <c r="BQ153" s="227">
        <f>$I$106</f>
        <v>0</v>
      </c>
      <c r="BR153" s="226" t="str">
        <f t="shared" si="147"/>
        <v>----</v>
      </c>
      <c r="BS153" s="222">
        <f>$E$106*IF(BT149=BT152,0,SUMIF(BT$127:BT$133,BT152,BS$127:BS$133))</f>
        <v>0</v>
      </c>
      <c r="BT153" s="224">
        <f>MAX(BT$127:BT$133)</f>
        <v>8.91</v>
      </c>
      <c r="BV153" s="235" t="str">
        <f t="shared" si="130"/>
        <v>Ignore me</v>
      </c>
      <c r="BW153" s="236">
        <f>$I$106</f>
        <v>0</v>
      </c>
      <c r="BX153" s="235" t="str">
        <f t="shared" si="148"/>
        <v>----</v>
      </c>
      <c r="BY153" s="231">
        <f>$E$106*IF(BZ149=BZ152,0,SUMIF(BZ$127:BZ$133,BZ152,BY$127:BY$133))</f>
        <v>0</v>
      </c>
      <c r="BZ153" s="233">
        <f t="shared" si="149"/>
        <v>0</v>
      </c>
      <c r="CA153" s="233">
        <f t="shared" si="149"/>
        <v>8.91</v>
      </c>
      <c r="DA153" s="5" t="s">
        <v>166</v>
      </c>
      <c r="DB153" s="5" t="s">
        <v>93</v>
      </c>
      <c r="DC153" s="5" t="str">
        <f t="shared" si="138"/>
        <v>----</v>
      </c>
      <c r="DD153" s="5">
        <f t="shared" si="139"/>
        <v>0</v>
      </c>
      <c r="DE153" s="35">
        <f t="shared" si="140"/>
        <v>8.91</v>
      </c>
      <c r="DF153" s="35"/>
      <c r="DH153" s="186"/>
      <c r="DI153" s="35"/>
      <c r="DJ153" s="28"/>
      <c r="DK153" s="28"/>
      <c r="DL153" s="28"/>
      <c r="DM153" s="35"/>
    </row>
    <row r="154" spans="50:117" hidden="1" x14ac:dyDescent="0.2">
      <c r="AX154" s="199" t="str">
        <f t="shared" si="126"/>
        <v>Ignore me</v>
      </c>
      <c r="AY154" s="200">
        <f>$I$107</f>
        <v>0</v>
      </c>
      <c r="AZ154" s="199" t="str">
        <f t="shared" si="144"/>
        <v>----</v>
      </c>
      <c r="BA154" s="195">
        <f>$E$107*IF(BB149=BB152,0,SUMIF(BB$127:BB$133,BB152,BA$127:BA$133))</f>
        <v>0</v>
      </c>
      <c r="BB154" s="197">
        <f>MAX(BB$127:BB$133)</f>
        <v>8.91</v>
      </c>
      <c r="BD154" s="208" t="str">
        <f t="shared" si="127"/>
        <v>Ignore me</v>
      </c>
      <c r="BE154" s="209">
        <f>$I$107</f>
        <v>0</v>
      </c>
      <c r="BF154" s="208" t="str">
        <f t="shared" si="145"/>
        <v>----</v>
      </c>
      <c r="BG154" s="204">
        <f>$E$107*IF(BH149=BH152,0,SUMIF(BH$127:BH$133,BH152,BG$127:BG$133))</f>
        <v>0</v>
      </c>
      <c r="BH154" s="206">
        <f>MAX(BH$127:BH$133)</f>
        <v>8.91</v>
      </c>
      <c r="BJ154" s="217" t="str">
        <f t="shared" si="128"/>
        <v>Ignore me</v>
      </c>
      <c r="BK154" s="218">
        <f>$I$107</f>
        <v>0</v>
      </c>
      <c r="BL154" s="217" t="str">
        <f t="shared" si="146"/>
        <v>----</v>
      </c>
      <c r="BM154" s="213">
        <f>$E$107*IF(BN149=BN152,0,SUMIF(BN$127:BN$133,BN152,BM$127:BM$133))</f>
        <v>0</v>
      </c>
      <c r="BN154" s="215">
        <f>MAX(BN$127:BN$133)</f>
        <v>8.91</v>
      </c>
      <c r="BP154" s="226" t="str">
        <f t="shared" si="129"/>
        <v>Ignore me</v>
      </c>
      <c r="BQ154" s="227">
        <f>$I$107</f>
        <v>0</v>
      </c>
      <c r="BR154" s="226" t="str">
        <f t="shared" si="147"/>
        <v>----</v>
      </c>
      <c r="BS154" s="222">
        <f>$E$107*IF(BT149=BT152,0,SUMIF(BT$127:BT$133,BT152,BS$127:BS$133))</f>
        <v>0</v>
      </c>
      <c r="BT154" s="224">
        <f>MAX(BT$127:BT$133)</f>
        <v>8.91</v>
      </c>
      <c r="BV154" s="235" t="str">
        <f t="shared" si="130"/>
        <v>Ignore me</v>
      </c>
      <c r="BW154" s="236">
        <f>$I$107</f>
        <v>0</v>
      </c>
      <c r="BX154" s="235" t="str">
        <f t="shared" si="148"/>
        <v>----</v>
      </c>
      <c r="BY154" s="231">
        <f>$E$107*IF(BZ149=BZ152,0,SUMIF(BZ$127:BZ$133,BZ152,BY$127:BY$133))</f>
        <v>0</v>
      </c>
      <c r="BZ154" s="233">
        <f t="shared" si="149"/>
        <v>0</v>
      </c>
      <c r="CA154" s="233">
        <f t="shared" si="149"/>
        <v>8.91</v>
      </c>
      <c r="DA154" s="5" t="s">
        <v>166</v>
      </c>
      <c r="DB154" s="5" t="s">
        <v>94</v>
      </c>
      <c r="DC154" s="5" t="str">
        <f t="shared" si="138"/>
        <v>----</v>
      </c>
      <c r="DD154" s="5">
        <f t="shared" si="139"/>
        <v>0</v>
      </c>
      <c r="DE154" s="35">
        <f t="shared" si="140"/>
        <v>8.91</v>
      </c>
      <c r="DF154" s="35"/>
      <c r="DH154" s="48" t="s">
        <v>163</v>
      </c>
      <c r="DI154" s="48" t="s">
        <v>92</v>
      </c>
      <c r="DJ154" s="48" t="s">
        <v>93</v>
      </c>
      <c r="DK154" s="48" t="s">
        <v>94</v>
      </c>
      <c r="DL154" s="48" t="s">
        <v>95</v>
      </c>
      <c r="DM154" s="48" t="s">
        <v>164</v>
      </c>
    </row>
    <row r="155" spans="50:117" hidden="1" x14ac:dyDescent="0.2">
      <c r="AX155" s="199" t="str">
        <f t="shared" si="126"/>
        <v>Ignore me</v>
      </c>
      <c r="AY155" s="200">
        <f>$I$105</f>
        <v>9</v>
      </c>
      <c r="AZ155" s="199" t="str">
        <f t="shared" ref="AZ155:AZ160" si="150">$AL$102</f>
        <v>----</v>
      </c>
      <c r="BA155" s="195">
        <f>(1-($E$106+$E$107))*SUMIF(BB$134:BB$140,BB155,BA$134:BA$140)</f>
        <v>0</v>
      </c>
      <c r="BB155" s="197">
        <f>MIN(BB$134:BB$140)</f>
        <v>8.91</v>
      </c>
      <c r="BD155" s="208" t="str">
        <f t="shared" si="127"/>
        <v>Ignore me</v>
      </c>
      <c r="BE155" s="209">
        <f>$I$105</f>
        <v>9</v>
      </c>
      <c r="BF155" s="208" t="str">
        <f t="shared" ref="BF155:BF160" si="151">$AL$102</f>
        <v>----</v>
      </c>
      <c r="BG155" s="204">
        <f>(1-($E$106+$E$107))*SUMIF(BH$134:BH$140,BH155,BG$134:BG$140)</f>
        <v>0</v>
      </c>
      <c r="BH155" s="206">
        <f>MIN(BH$134:BH$140)</f>
        <v>8.1999999999999993</v>
      </c>
      <c r="BJ155" s="217" t="str">
        <f t="shared" si="128"/>
        <v>Ignore me</v>
      </c>
      <c r="BK155" s="218">
        <f>$I$105</f>
        <v>9</v>
      </c>
      <c r="BL155" s="217" t="str">
        <f t="shared" ref="BL155:BL160" si="152">$AL$102</f>
        <v>----</v>
      </c>
      <c r="BM155" s="213">
        <f>(1-($E$106+$E$107))*SUMIF(BN$134:BN$140,BN155,BM$134:BM$140)</f>
        <v>0</v>
      </c>
      <c r="BN155" s="215">
        <f>MIN(BN$134:BN$140)</f>
        <v>8.91</v>
      </c>
      <c r="BP155" s="226" t="str">
        <f t="shared" si="129"/>
        <v>Ignore me</v>
      </c>
      <c r="BQ155" s="227">
        <f>$I$105</f>
        <v>9</v>
      </c>
      <c r="BR155" s="226" t="str">
        <f t="shared" ref="BR155:BR160" si="153">$AL$102</f>
        <v>----</v>
      </c>
      <c r="BS155" s="222">
        <f>(1-($E$106+$E$107))*SUMIF(BT$134:BT$140,BT155,BS$134:BS$140)</f>
        <v>0</v>
      </c>
      <c r="BT155" s="224">
        <f>MIN(BT$134:BT$140)</f>
        <v>8.91</v>
      </c>
      <c r="BV155" s="235" t="str">
        <f t="shared" si="130"/>
        <v>Ignore me</v>
      </c>
      <c r="BW155" s="236">
        <f>$I$105</f>
        <v>9</v>
      </c>
      <c r="BX155" s="235" t="str">
        <f t="shared" ref="BX155:BX160" si="154">$AL$102</f>
        <v>----</v>
      </c>
      <c r="BY155" s="231">
        <f>(1-($E$106+$E$107))*SUMIF(BZ$134:BZ$140,BZ155,BY$134:BY$140)</f>
        <v>0</v>
      </c>
      <c r="BZ155" s="233">
        <f t="shared" ref="BZ155:CA157" si="155">MIN(BZ$134:BZ$140)</f>
        <v>0</v>
      </c>
      <c r="CA155" s="233">
        <f t="shared" si="155"/>
        <v>8.91</v>
      </c>
      <c r="DA155" s="5" t="s">
        <v>166</v>
      </c>
      <c r="DB155" s="5" t="s">
        <v>95</v>
      </c>
      <c r="DC155" s="5" t="str">
        <f t="shared" si="138"/>
        <v>----</v>
      </c>
      <c r="DD155" s="5">
        <f t="shared" si="139"/>
        <v>0</v>
      </c>
      <c r="DE155" s="35">
        <f t="shared" si="140"/>
        <v>8.91</v>
      </c>
      <c r="DF155" s="35"/>
      <c r="DG155" s="1">
        <v>1</v>
      </c>
      <c r="DH155" s="48">
        <f t="array" ref="DH155">IFERROR(INDEX(DH$147:DH$152, SMALL(IF($DM$147:$DM$152&lt;&gt;0, ROW(DH$147:DH$152)-MIN(ROW(DH$147:DH$152))+1, ""), ROW(A1))), "")</f>
        <v>4000</v>
      </c>
      <c r="DI155" s="48">
        <f t="array" ref="DI155">IFERROR(INDEX(DI$147:DI$152, SMALL(IF($DM$147:$DM$152&lt;&gt;0, ROW(DI$147:DI$152)-MIN(ROW(DI$147:DI$152))+1, ""), ROW(B1))), "")</f>
        <v>13.6</v>
      </c>
      <c r="DJ155" s="28">
        <f t="array" ref="DJ155">IFERROR(INDEX(DJ$147:DJ$152, SMALL(IF($DM$147:$DM$152&lt;&gt;0, ROW(DJ$147:DJ$152)-MIN(ROW(DJ$147:DJ$152))+1, ""), ROW(C1))), "")</f>
        <v>12</v>
      </c>
      <c r="DK155" s="404">
        <f t="array" ref="DK155">IFERROR(INDEX(DK$147:DK$152, SMALL(IF($DM$147:$DM$152&lt;&gt;0, ROW(DK$147:DK$152)-MIN(ROW(DK$147:DK$152))+1, ""), ROW(D1))), "")</f>
        <v>0</v>
      </c>
      <c r="DL155" s="404">
        <f t="array" ref="DL155">IFERROR(INDEX(DL$147:DL$152, SMALL(IF($DM$147:$DM$152&lt;&gt;0, ROW(DL$147:DL$152)-MIN(ROW(DL$147:DL$152))+1, ""), ROW(E1))), "")</f>
        <v>0</v>
      </c>
      <c r="DM155" s="35">
        <f t="array" ref="DM155">IFERROR(INDEX(DM$147:DM$152, SMALL(IF($DM$147:$DM$152&lt;&gt;0, ROW(DM$147:DM$152)-MIN(ROW(DM$147:DM$152))+1, ""), ROW(F1))), "")</f>
        <v>163.19999999999999</v>
      </c>
    </row>
    <row r="156" spans="50:117" hidden="1" x14ac:dyDescent="0.2">
      <c r="AX156" s="199" t="str">
        <f t="shared" si="126"/>
        <v>Ignore me</v>
      </c>
      <c r="AY156" s="200">
        <f>$I$106</f>
        <v>0</v>
      </c>
      <c r="AZ156" s="199" t="str">
        <f t="shared" si="150"/>
        <v>----</v>
      </c>
      <c r="BA156" s="195">
        <f>$E$106*SUMIF(BB$134:BB$140,BB155,BA$134:BA$140)</f>
        <v>0</v>
      </c>
      <c r="BB156" s="197">
        <f>MIN(BB$134:BB$140)</f>
        <v>8.91</v>
      </c>
      <c r="BD156" s="208" t="str">
        <f t="shared" si="127"/>
        <v>Ignore me</v>
      </c>
      <c r="BE156" s="209">
        <f>$I$106</f>
        <v>0</v>
      </c>
      <c r="BF156" s="208" t="str">
        <f t="shared" si="151"/>
        <v>----</v>
      </c>
      <c r="BG156" s="204">
        <f>$E$106*SUMIF(BH$134:BH$140,BH155,BG$134:BG$140)</f>
        <v>0</v>
      </c>
      <c r="BH156" s="206">
        <f>MIN(BH$134:BH$140)</f>
        <v>8.1999999999999993</v>
      </c>
      <c r="BJ156" s="217" t="str">
        <f t="shared" si="128"/>
        <v>Ignore me</v>
      </c>
      <c r="BK156" s="218">
        <f>$I$106</f>
        <v>0</v>
      </c>
      <c r="BL156" s="217" t="str">
        <f t="shared" si="152"/>
        <v>----</v>
      </c>
      <c r="BM156" s="213">
        <f>$E$106*SUMIF(BN$134:BN$140,BN155,BM$134:BM$140)</f>
        <v>0</v>
      </c>
      <c r="BN156" s="215">
        <f>MIN(BN$134:BN$140)</f>
        <v>8.91</v>
      </c>
      <c r="BP156" s="226" t="str">
        <f t="shared" si="129"/>
        <v>Ignore me</v>
      </c>
      <c r="BQ156" s="227">
        <f>$I$106</f>
        <v>0</v>
      </c>
      <c r="BR156" s="226" t="str">
        <f t="shared" si="153"/>
        <v>----</v>
      </c>
      <c r="BS156" s="222">
        <f>$E$106*SUMIF(BT$134:BT$140,BT155,BS$134:BS$140)</f>
        <v>0</v>
      </c>
      <c r="BT156" s="224">
        <f>MIN(BT$134:BT$140)</f>
        <v>8.91</v>
      </c>
      <c r="BV156" s="235" t="str">
        <f t="shared" si="130"/>
        <v>Ignore me</v>
      </c>
      <c r="BW156" s="236">
        <f>$I$106</f>
        <v>0</v>
      </c>
      <c r="BX156" s="235" t="str">
        <f t="shared" si="154"/>
        <v>----</v>
      </c>
      <c r="BY156" s="231">
        <f>$E$106*SUMIF(BZ$134:BZ$140,BZ155,BY$134:BY$140)</f>
        <v>0</v>
      </c>
      <c r="BZ156" s="233">
        <f t="shared" si="155"/>
        <v>0</v>
      </c>
      <c r="CA156" s="233">
        <f t="shared" si="155"/>
        <v>8.91</v>
      </c>
      <c r="DA156" s="5" t="s">
        <v>167</v>
      </c>
      <c r="DB156" s="5" t="s">
        <v>93</v>
      </c>
      <c r="DC156" s="5" t="str">
        <f t="shared" si="138"/>
        <v>----</v>
      </c>
      <c r="DD156" s="5">
        <f t="shared" si="139"/>
        <v>0</v>
      </c>
      <c r="DE156" s="35">
        <f t="shared" si="140"/>
        <v>8.91</v>
      </c>
      <c r="DF156" s="35"/>
      <c r="DG156" s="1">
        <v>2</v>
      </c>
      <c r="DH156" s="48" t="str">
        <f t="array" ref="DH156">IFERROR(INDEX(DH$147:DH$152, SMALL(IF($DM$147:$DM$152&lt;&gt;0, ROW(DH$147:DH$152)-MIN(ROW(DH$147:DH$152))+1, ""), ROW(A2))), "")</f>
        <v/>
      </c>
      <c r="DI156" s="48" t="str">
        <f t="array" ref="DI156">IFERROR(INDEX(DI$147:DI$152, SMALL(IF($DM$147:$DM$152&lt;&gt;0, ROW(DI$147:DI$152)-MIN(ROW(DI$147:DI$152))+1, ""), ROW(B2))), "")</f>
        <v/>
      </c>
      <c r="DJ156" s="28" t="str">
        <f t="array" ref="DJ156">IFERROR(INDEX(DJ$147:DJ$152, SMALL(IF($DM$147:$DM$152&lt;&gt;0, ROW(DJ$147:DJ$152)-MIN(ROW(DJ$147:DJ$152))+1, ""), ROW(C2))), "")</f>
        <v/>
      </c>
      <c r="DK156" s="404" t="str">
        <f t="array" ref="DK156">IFERROR(INDEX(DK$147:DK$152, SMALL(IF($DM$147:$DM$152&lt;&gt;0, ROW(DK$147:DK$152)-MIN(ROW(DK$147:DK$152))+1, ""), ROW(D2))), "")</f>
        <v/>
      </c>
      <c r="DL156" s="404" t="str">
        <f t="array" ref="DL156">IFERROR(INDEX(DL$147:DL$152, SMALL(IF($DM$147:$DM$152&lt;&gt;0, ROW(DL$147:DL$152)-MIN(ROW(DL$147:DL$152))+1, ""), ROW(E2))), "")</f>
        <v/>
      </c>
      <c r="DM156" s="35" t="str">
        <f t="array" ref="DM156">IFERROR(INDEX(DM$147:DM$152, SMALL(IF($DM$147:$DM$152&lt;&gt;0, ROW(DM$147:DM$152)-MIN(ROW(DM$147:DM$152))+1, ""), ROW(F2))), "")</f>
        <v/>
      </c>
    </row>
    <row r="157" spans="50:117" hidden="1" x14ac:dyDescent="0.2">
      <c r="AX157" s="199" t="str">
        <f t="shared" si="126"/>
        <v>Ignore me</v>
      </c>
      <c r="AY157" s="200">
        <f>$I$107</f>
        <v>0</v>
      </c>
      <c r="AZ157" s="199" t="str">
        <f t="shared" si="150"/>
        <v>----</v>
      </c>
      <c r="BA157" s="195">
        <f>$E$107*SUMIF(BB$134:BB$140,BB155,BA$134:BA$140)</f>
        <v>0</v>
      </c>
      <c r="BB157" s="197">
        <f>MIN(BB$134:BB$140)</f>
        <v>8.91</v>
      </c>
      <c r="BD157" s="208" t="str">
        <f t="shared" si="127"/>
        <v>Ignore me</v>
      </c>
      <c r="BE157" s="209">
        <f>$I$107</f>
        <v>0</v>
      </c>
      <c r="BF157" s="208" t="str">
        <f t="shared" si="151"/>
        <v>----</v>
      </c>
      <c r="BG157" s="204">
        <f>$E$107*SUMIF(BH$134:BH$140,BH155,BG$134:BG$140)</f>
        <v>0</v>
      </c>
      <c r="BH157" s="206">
        <f>MIN(BH$134:BH$140)</f>
        <v>8.1999999999999993</v>
      </c>
      <c r="BJ157" s="217" t="str">
        <f t="shared" si="128"/>
        <v>Ignore me</v>
      </c>
      <c r="BK157" s="218">
        <f>$I$107</f>
        <v>0</v>
      </c>
      <c r="BL157" s="217" t="str">
        <f t="shared" si="152"/>
        <v>----</v>
      </c>
      <c r="BM157" s="213">
        <f>$E$107*SUMIF(BN$134:BN$140,BN155,BM$134:BM$140)</f>
        <v>0</v>
      </c>
      <c r="BN157" s="215">
        <f>MIN(BN$134:BN$140)</f>
        <v>8.91</v>
      </c>
      <c r="BP157" s="226" t="str">
        <f t="shared" si="129"/>
        <v>Ignore me</v>
      </c>
      <c r="BQ157" s="227">
        <f>$I$107</f>
        <v>0</v>
      </c>
      <c r="BR157" s="226" t="str">
        <f t="shared" si="153"/>
        <v>----</v>
      </c>
      <c r="BS157" s="222">
        <f>$E$107*SUMIF(BT$134:BT$140,BT155,BS$134:BS$140)</f>
        <v>0</v>
      </c>
      <c r="BT157" s="224">
        <f>MIN(BT$134:BT$140)</f>
        <v>8.91</v>
      </c>
      <c r="BV157" s="235" t="str">
        <f t="shared" si="130"/>
        <v>Ignore me</v>
      </c>
      <c r="BW157" s="236">
        <f>$I$107</f>
        <v>0</v>
      </c>
      <c r="BX157" s="235" t="str">
        <f t="shared" si="154"/>
        <v>----</v>
      </c>
      <c r="BY157" s="231">
        <f>$E$107*SUMIF(BZ$134:BZ$140,BZ155,BY$134:BY$140)</f>
        <v>0</v>
      </c>
      <c r="BZ157" s="233">
        <f t="shared" si="155"/>
        <v>0</v>
      </c>
      <c r="CA157" s="233">
        <f t="shared" si="155"/>
        <v>8.91</v>
      </c>
      <c r="DA157" s="5" t="s">
        <v>167</v>
      </c>
      <c r="DB157" s="5" t="s">
        <v>94</v>
      </c>
      <c r="DC157" s="5" t="str">
        <f t="shared" si="138"/>
        <v>----</v>
      </c>
      <c r="DD157" s="5">
        <f t="shared" si="139"/>
        <v>0</v>
      </c>
      <c r="DE157" s="35">
        <f t="shared" si="140"/>
        <v>8.91</v>
      </c>
      <c r="DF157" s="35"/>
      <c r="DG157" s="1">
        <v>3</v>
      </c>
      <c r="DH157" s="48" t="str">
        <f t="array" ref="DH157">IFERROR(INDEX(DH$147:DH$152, SMALL(IF($DM$147:$DM$152&lt;&gt;0, ROW(DH$147:DH$152)-MIN(ROW(DH$147:DH$152))+1, ""), ROW(A3))), "")</f>
        <v/>
      </c>
      <c r="DI157" s="48" t="str">
        <f t="array" ref="DI157">IFERROR(INDEX(DI$147:DI$152, SMALL(IF($DM$147:$DM$152&lt;&gt;0, ROW(DI$147:DI$152)-MIN(ROW(DI$147:DI$152))+1, ""), ROW(B3))), "")</f>
        <v/>
      </c>
      <c r="DJ157" s="28" t="str">
        <f t="array" ref="DJ157">IFERROR(INDEX(DJ$147:DJ$152, SMALL(IF($DM$147:$DM$152&lt;&gt;0, ROW(DJ$147:DJ$152)-MIN(ROW(DJ$147:DJ$152))+1, ""), ROW(C3))), "")</f>
        <v/>
      </c>
      <c r="DK157" s="404" t="str">
        <f t="array" ref="DK157">IFERROR(INDEX(DK$147:DK$152, SMALL(IF($DM$147:$DM$152&lt;&gt;0, ROW(DK$147:DK$152)-MIN(ROW(DK$147:DK$152))+1, ""), ROW(D3))), "")</f>
        <v/>
      </c>
      <c r="DL157" s="404" t="str">
        <f t="array" ref="DL157">IFERROR(INDEX(DL$147:DL$152, SMALL(IF($DM$147:$DM$152&lt;&gt;0, ROW(DL$147:DL$152)-MIN(ROW(DL$147:DL$152))+1, ""), ROW(E3))), "")</f>
        <v/>
      </c>
      <c r="DM157" s="35" t="str">
        <f t="array" ref="DM157">IFERROR(INDEX(DM$147:DM$152, SMALL(IF($DM$147:$DM$152&lt;&gt;0, ROW(DM$147:DM$152)-MIN(ROW(DM$147:DM$152))+1, ""), ROW(F3))), "")</f>
        <v/>
      </c>
    </row>
    <row r="158" spans="50:117" hidden="1" x14ac:dyDescent="0.2">
      <c r="AX158" s="199" t="str">
        <f t="shared" si="126"/>
        <v>Ignore me</v>
      </c>
      <c r="AY158" s="200">
        <f>$I$105</f>
        <v>9</v>
      </c>
      <c r="AZ158" s="199" t="str">
        <f t="shared" si="150"/>
        <v>----</v>
      </c>
      <c r="BA158" s="195">
        <f>(1-($E$106+$E$107))*IF(BB155=BB158,0,SUMIF(BB$134:BB$140,BB158,BA$134:BA$140))</f>
        <v>0</v>
      </c>
      <c r="BB158" s="197">
        <f>MAX(BB$134:BB$140)</f>
        <v>8.91</v>
      </c>
      <c r="BD158" s="208" t="str">
        <f t="shared" si="127"/>
        <v>Ignore me</v>
      </c>
      <c r="BE158" s="209">
        <f>$I$105</f>
        <v>9</v>
      </c>
      <c r="BF158" s="208" t="str">
        <f t="shared" si="151"/>
        <v>----</v>
      </c>
      <c r="BG158" s="204">
        <f>(1-($E$106+$E$107))*IF(BH155=BH158,0,SUMIF(BH$134:BH$140,BH158,BG$134:BG$140))</f>
        <v>0</v>
      </c>
      <c r="BH158" s="206">
        <f>MAX(BH$134:BH$140)</f>
        <v>8.91</v>
      </c>
      <c r="BJ158" s="217" t="str">
        <f t="shared" si="128"/>
        <v>Ignore me</v>
      </c>
      <c r="BK158" s="218">
        <f>$I$105</f>
        <v>9</v>
      </c>
      <c r="BL158" s="217" t="str">
        <f t="shared" si="152"/>
        <v>----</v>
      </c>
      <c r="BM158" s="213">
        <f>(1-($E$106+$E$107))*IF(BN155=BN158,0,SUMIF(BN$134:BN$140,BN158,BM$134:BM$140))</f>
        <v>0</v>
      </c>
      <c r="BN158" s="215">
        <f>MAX(BN$134:BN$140)</f>
        <v>8.91</v>
      </c>
      <c r="BP158" s="226" t="str">
        <f t="shared" si="129"/>
        <v>Ignore me</v>
      </c>
      <c r="BQ158" s="227">
        <f>$I$105</f>
        <v>9</v>
      </c>
      <c r="BR158" s="226" t="str">
        <f t="shared" si="153"/>
        <v>----</v>
      </c>
      <c r="BS158" s="222">
        <f>(1-($E$106+$E$107))*IF(BT155=BT158,0,SUMIF(BT$134:BT$140,BT158,BS$134:BS$140))</f>
        <v>0</v>
      </c>
      <c r="BT158" s="224">
        <f>MAX(BT$134:BT$140)</f>
        <v>8.91</v>
      </c>
      <c r="BV158" s="235" t="str">
        <f t="shared" si="130"/>
        <v>Ignore me</v>
      </c>
      <c r="BW158" s="236">
        <f>$I$105</f>
        <v>9</v>
      </c>
      <c r="BX158" s="235" t="str">
        <f t="shared" si="154"/>
        <v>----</v>
      </c>
      <c r="BY158" s="231">
        <f>(1-($E$106+$E$107))*IF(BZ155=BZ158,0,SUMIF(BZ$134:BZ$140,BZ158,BY$134:BY$140))</f>
        <v>0</v>
      </c>
      <c r="BZ158" s="233">
        <f t="shared" ref="BZ158:CA160" si="156">MAX(BZ$134:BZ$140)</f>
        <v>0</v>
      </c>
      <c r="CA158" s="233">
        <f t="shared" si="156"/>
        <v>8.91</v>
      </c>
      <c r="DA158" s="5" t="s">
        <v>167</v>
      </c>
      <c r="DB158" s="5" t="s">
        <v>95</v>
      </c>
      <c r="DC158" s="5" t="str">
        <f t="shared" si="138"/>
        <v>----</v>
      </c>
      <c r="DD158" s="5">
        <f t="shared" si="139"/>
        <v>0</v>
      </c>
      <c r="DE158" s="35">
        <f t="shared" si="140"/>
        <v>8.91</v>
      </c>
      <c r="DF158" s="35"/>
      <c r="DG158" s="1">
        <v>4</v>
      </c>
      <c r="DH158" s="48" t="str">
        <f t="array" ref="DH158">IFERROR(INDEX(DH$147:DH$152, SMALL(IF($DM$147:$DM$152&lt;&gt;0, ROW(DH$147:DH$152)-MIN(ROW(DH$147:DH$152))+1, ""), ROW(A4))), "")</f>
        <v/>
      </c>
      <c r="DI158" s="48" t="str">
        <f t="array" ref="DI158">IFERROR(INDEX(DI$147:DI$152, SMALL(IF($DM$147:$DM$152&lt;&gt;0, ROW(DI$147:DI$152)-MIN(ROW(DI$147:DI$152))+1, ""), ROW(B4))), "")</f>
        <v/>
      </c>
      <c r="DJ158" s="28" t="str">
        <f t="array" ref="DJ158">IFERROR(INDEX(DJ$147:DJ$152, SMALL(IF($DM$147:$DM$152&lt;&gt;0, ROW(DJ$147:DJ$152)-MIN(ROW(DJ$147:DJ$152))+1, ""), ROW(C4))), "")</f>
        <v/>
      </c>
      <c r="DK158" s="404" t="str">
        <f t="array" ref="DK158">IFERROR(INDEX(DK$147:DK$152, SMALL(IF($DM$147:$DM$152&lt;&gt;0, ROW(DK$147:DK$152)-MIN(ROW(DK$147:DK$152))+1, ""), ROW(D4))), "")</f>
        <v/>
      </c>
      <c r="DL158" s="404" t="str">
        <f t="array" ref="DL158">IFERROR(INDEX(DL$147:DL$152, SMALL(IF($DM$147:$DM$152&lt;&gt;0, ROW(DL$147:DL$152)-MIN(ROW(DL$147:DL$152))+1, ""), ROW(E4))), "")</f>
        <v/>
      </c>
      <c r="DM158" s="35" t="str">
        <f t="array" ref="DM158">IFERROR(INDEX(DM$147:DM$152, SMALL(IF($DM$147:$DM$152&lt;&gt;0, ROW(DM$147:DM$152)-MIN(ROW(DM$147:DM$152))+1, ""), ROW(F4))), "")</f>
        <v/>
      </c>
    </row>
    <row r="159" spans="50:117" hidden="1" x14ac:dyDescent="0.2">
      <c r="AX159" s="199" t="str">
        <f t="shared" si="126"/>
        <v>Ignore me</v>
      </c>
      <c r="AY159" s="200">
        <f>$I$106</f>
        <v>0</v>
      </c>
      <c r="AZ159" s="199" t="str">
        <f t="shared" si="150"/>
        <v>----</v>
      </c>
      <c r="BA159" s="195">
        <f>$E$106*IF(BB155=BB158,0,SUMIF(BB$134:BB$140,BB158,BA$134:BA$140))</f>
        <v>0</v>
      </c>
      <c r="BB159" s="197">
        <f>MAX(BB$134:BB$140)</f>
        <v>8.91</v>
      </c>
      <c r="BD159" s="208" t="str">
        <f t="shared" si="127"/>
        <v>Ignore me</v>
      </c>
      <c r="BE159" s="209">
        <f>$I$106</f>
        <v>0</v>
      </c>
      <c r="BF159" s="208" t="str">
        <f t="shared" si="151"/>
        <v>----</v>
      </c>
      <c r="BG159" s="204">
        <f>$E$106*IF(BH155=BH158,0,SUMIF(BH$134:BH$140,BH158,BG$134:BG$140))</f>
        <v>0</v>
      </c>
      <c r="BH159" s="206">
        <f>MAX(BH$134:BH$140)</f>
        <v>8.91</v>
      </c>
      <c r="BJ159" s="217" t="str">
        <f t="shared" si="128"/>
        <v>Ignore me</v>
      </c>
      <c r="BK159" s="218">
        <f>$I$106</f>
        <v>0</v>
      </c>
      <c r="BL159" s="217" t="str">
        <f t="shared" si="152"/>
        <v>----</v>
      </c>
      <c r="BM159" s="213">
        <f>$E$106*IF(BN155=BN158,0,SUMIF(BN$134:BN$140,BN158,BM$134:BM$140))</f>
        <v>0</v>
      </c>
      <c r="BN159" s="215">
        <f>MAX(BN$134:BN$140)</f>
        <v>8.91</v>
      </c>
      <c r="BP159" s="226" t="str">
        <f t="shared" si="129"/>
        <v>Ignore me</v>
      </c>
      <c r="BQ159" s="227">
        <f>$I$106</f>
        <v>0</v>
      </c>
      <c r="BR159" s="226" t="str">
        <f t="shared" si="153"/>
        <v>----</v>
      </c>
      <c r="BS159" s="222">
        <f>$E$106*IF(BT155=BT158,0,SUMIF(BT$134:BT$140,BT158,BS$134:BS$140))</f>
        <v>0</v>
      </c>
      <c r="BT159" s="224">
        <f>MAX(BT$134:BT$140)</f>
        <v>8.91</v>
      </c>
      <c r="BV159" s="235" t="str">
        <f t="shared" si="130"/>
        <v>Ignore me</v>
      </c>
      <c r="BW159" s="236">
        <f>$I$106</f>
        <v>0</v>
      </c>
      <c r="BX159" s="235" t="str">
        <f t="shared" si="154"/>
        <v>----</v>
      </c>
      <c r="BY159" s="231">
        <f>$E$106*IF(BZ155=BZ158,0,SUMIF(BZ$134:BZ$140,BZ158,BY$134:BY$140))</f>
        <v>0</v>
      </c>
      <c r="BZ159" s="233">
        <f t="shared" si="156"/>
        <v>0</v>
      </c>
      <c r="CA159" s="233">
        <f t="shared" si="156"/>
        <v>8.91</v>
      </c>
      <c r="DA159" s="5" t="s">
        <v>167</v>
      </c>
      <c r="DB159" s="5" t="s">
        <v>93</v>
      </c>
      <c r="DC159" s="5" t="str">
        <f t="shared" si="138"/>
        <v>----</v>
      </c>
      <c r="DD159" s="5">
        <f t="shared" si="139"/>
        <v>0</v>
      </c>
      <c r="DE159" s="35">
        <f t="shared" si="140"/>
        <v>8.91</v>
      </c>
      <c r="DF159" s="35"/>
      <c r="DG159" s="1">
        <v>5</v>
      </c>
      <c r="DH159" s="48" t="str">
        <f t="array" ref="DH159">IFERROR(INDEX(DH$147:DH$152, SMALL(IF($DM$147:$DM$152&lt;&gt;0, ROW(DH$147:DH$152)-MIN(ROW(DH$147:DH$152))+1, ""), ROW(A5))), "")</f>
        <v/>
      </c>
      <c r="DI159" s="48" t="str">
        <f t="array" ref="DI159">IFERROR(INDEX(DI$147:DI$152, SMALL(IF($DM$147:$DM$152&lt;&gt;0, ROW(DI$147:DI$152)-MIN(ROW(DI$147:DI$152))+1, ""), ROW(B5))), "")</f>
        <v/>
      </c>
      <c r="DJ159" s="28" t="str">
        <f t="array" ref="DJ159">IFERROR(INDEX(DJ$147:DJ$152, SMALL(IF($DM$147:$DM$152&lt;&gt;0, ROW(DJ$147:DJ$152)-MIN(ROW(DJ$147:DJ$152))+1, ""), ROW(C5))), "")</f>
        <v/>
      </c>
      <c r="DK159" s="404" t="str">
        <f t="array" ref="DK159">IFERROR(INDEX(DK$147:DK$152, SMALL(IF($DM$147:$DM$152&lt;&gt;0, ROW(DK$147:DK$152)-MIN(ROW(DK$147:DK$152))+1, ""), ROW(D5))), "")</f>
        <v/>
      </c>
      <c r="DL159" s="404" t="str">
        <f t="array" ref="DL159">IFERROR(INDEX(DL$147:DL$152, SMALL(IF($DM$147:$DM$152&lt;&gt;0, ROW(DL$147:DL$152)-MIN(ROW(DL$147:DL$152))+1, ""), ROW(E5))), "")</f>
        <v/>
      </c>
      <c r="DM159" s="35" t="str">
        <f t="array" ref="DM159">IFERROR(INDEX(DM$147:DM$152, SMALL(IF($DM$147:$DM$152&lt;&gt;0, ROW(DM$147:DM$152)-MIN(ROW(DM$147:DM$152))+1, ""), ROW(F5))), "")</f>
        <v/>
      </c>
    </row>
    <row r="160" spans="50:117" hidden="1" x14ac:dyDescent="0.2">
      <c r="AX160" s="199" t="str">
        <f t="shared" si="126"/>
        <v>Ignore me</v>
      </c>
      <c r="AY160" s="200">
        <f>$I$107</f>
        <v>0</v>
      </c>
      <c r="AZ160" s="199" t="str">
        <f t="shared" si="150"/>
        <v>----</v>
      </c>
      <c r="BA160" s="195">
        <f>$E$107*IF(BB155=BB158,0,SUMIF(BB$134:BB$140,BB158,BA$134:BA$140))</f>
        <v>0</v>
      </c>
      <c r="BB160" s="197">
        <f>MAX(BB$134:BB$140)</f>
        <v>8.91</v>
      </c>
      <c r="BD160" s="208" t="str">
        <f t="shared" si="127"/>
        <v>Ignore me</v>
      </c>
      <c r="BE160" s="209">
        <f>$I$107</f>
        <v>0</v>
      </c>
      <c r="BF160" s="208" t="str">
        <f t="shared" si="151"/>
        <v>----</v>
      </c>
      <c r="BG160" s="204">
        <f>$E$107*IF(BH155=BH158,0,SUMIF(BH$134:BH$140,BH158,BG$134:BG$140))</f>
        <v>0</v>
      </c>
      <c r="BH160" s="206">
        <f>MAX(BH$134:BH$140)</f>
        <v>8.91</v>
      </c>
      <c r="BJ160" s="217" t="str">
        <f t="shared" si="128"/>
        <v>Ignore me</v>
      </c>
      <c r="BK160" s="218">
        <f>$I$107</f>
        <v>0</v>
      </c>
      <c r="BL160" s="217" t="str">
        <f t="shared" si="152"/>
        <v>----</v>
      </c>
      <c r="BM160" s="213">
        <f>$E$107*IF(BN155=BN158,0,SUMIF(BN$134:BN$140,BN158,BM$134:BM$140))</f>
        <v>0</v>
      </c>
      <c r="BN160" s="215">
        <f>MAX(BN$134:BN$140)</f>
        <v>8.91</v>
      </c>
      <c r="BP160" s="226" t="str">
        <f t="shared" si="129"/>
        <v>Ignore me</v>
      </c>
      <c r="BQ160" s="227">
        <f>$I$107</f>
        <v>0</v>
      </c>
      <c r="BR160" s="226" t="str">
        <f t="shared" si="153"/>
        <v>----</v>
      </c>
      <c r="BS160" s="222">
        <f>$E$107*IF(BT155=BT158,0,SUMIF(BT$134:BT$140,BT158,BS$134:BS$140))</f>
        <v>0</v>
      </c>
      <c r="BT160" s="224">
        <f>MAX(BT$134:BT$140)</f>
        <v>8.91</v>
      </c>
      <c r="BV160" s="235" t="str">
        <f t="shared" si="130"/>
        <v>Ignore me</v>
      </c>
      <c r="BW160" s="236">
        <f>$I$107</f>
        <v>0</v>
      </c>
      <c r="BX160" s="235" t="str">
        <f t="shared" si="154"/>
        <v>----</v>
      </c>
      <c r="BY160" s="231">
        <f>$E$107*IF(BZ155=BZ158,0,SUMIF(BZ$134:BZ$140,BZ158,BY$134:BY$140))</f>
        <v>0</v>
      </c>
      <c r="BZ160" s="233">
        <f t="shared" si="156"/>
        <v>0</v>
      </c>
      <c r="CA160" s="233">
        <f t="shared" si="156"/>
        <v>8.91</v>
      </c>
      <c r="DA160" s="5" t="s">
        <v>167</v>
      </c>
      <c r="DB160" s="5" t="s">
        <v>94</v>
      </c>
      <c r="DC160" s="5" t="str">
        <f t="shared" si="138"/>
        <v>----</v>
      </c>
      <c r="DD160" s="5">
        <f t="shared" si="139"/>
        <v>0</v>
      </c>
      <c r="DE160" s="35">
        <f t="shared" si="140"/>
        <v>8.91</v>
      </c>
      <c r="DF160" s="35"/>
      <c r="DG160" s="1">
        <v>6</v>
      </c>
      <c r="DH160" s="48" t="str">
        <f t="array" ref="DH160">IFERROR(INDEX(DH$147:DH$152, SMALL(IF($DM$147:$DM$152&lt;&gt;0, ROW(DH$147:DH$152)-MIN(ROW(DH$147:DH$152))+1, ""), ROW(A6))), "")</f>
        <v/>
      </c>
      <c r="DI160" s="48" t="str">
        <f t="array" ref="DI160">IFERROR(INDEX(DI$147:DI$152, SMALL(IF($DM$147:$DM$152&lt;&gt;0, ROW(DI$147:DI$152)-MIN(ROW(DI$147:DI$152))+1, ""), ROW(B6))), "")</f>
        <v/>
      </c>
      <c r="DJ160" s="28" t="str">
        <f t="array" ref="DJ160">IFERROR(INDEX(DJ$147:DJ$152, SMALL(IF($DM$147:$DM$152&lt;&gt;0, ROW(DJ$147:DJ$152)-MIN(ROW(DJ$147:DJ$152))+1, ""), ROW(C6))), "")</f>
        <v/>
      </c>
      <c r="DK160" s="404" t="str">
        <f t="array" ref="DK160">IFERROR(INDEX(DK$147:DK$152, SMALL(IF($DM$147:$DM$152&lt;&gt;0, ROW(DK$147:DK$152)-MIN(ROW(DK$147:DK$152))+1, ""), ROW(D6))), "")</f>
        <v/>
      </c>
      <c r="DL160" s="404" t="str">
        <f t="array" ref="DL160">IFERROR(INDEX(DL$147:DL$152, SMALL(IF($DM$147:$DM$152&lt;&gt;0, ROW(DL$147:DL$152)-MIN(ROW(DL$147:DL$152))+1, ""), ROW(E6))), "")</f>
        <v/>
      </c>
      <c r="DM160" s="35" t="str">
        <f t="array" ref="DM160">IFERROR(INDEX(DM$147:DM$152, SMALL(IF($DM$147:$DM$152&lt;&gt;0, ROW(DM$147:DM$152)-MIN(ROW(DM$147:DM$152))+1, ""), ROW(F6))), "")</f>
        <v/>
      </c>
    </row>
    <row r="161" spans="3:117" hidden="1" x14ac:dyDescent="0.2">
      <c r="AX161" s="199"/>
      <c r="AY161" s="199"/>
      <c r="AZ161" s="199"/>
      <c r="BA161" s="196"/>
      <c r="BB161" s="196"/>
      <c r="BD161" s="208"/>
      <c r="BE161" s="208"/>
      <c r="BF161" s="208"/>
      <c r="BG161" s="205"/>
      <c r="BH161" s="205"/>
      <c r="BJ161" s="217"/>
      <c r="BK161" s="217"/>
      <c r="BL161" s="217"/>
      <c r="BM161" s="214"/>
      <c r="BN161" s="214"/>
      <c r="BP161" s="226"/>
      <c r="BQ161" s="226"/>
      <c r="BR161" s="226"/>
      <c r="BS161" s="223"/>
      <c r="BT161" s="223"/>
      <c r="BV161" s="235"/>
      <c r="BW161" s="235"/>
      <c r="BX161" s="235"/>
      <c r="BY161" s="232"/>
      <c r="BZ161" s="232"/>
      <c r="DA161" s="5" t="s">
        <v>167</v>
      </c>
      <c r="DB161" s="5" t="s">
        <v>95</v>
      </c>
      <c r="DC161" s="5" t="str">
        <f t="shared" si="138"/>
        <v>----</v>
      </c>
      <c r="DD161" s="5">
        <f t="shared" si="139"/>
        <v>0</v>
      </c>
      <c r="DE161" s="35">
        <f t="shared" si="140"/>
        <v>8.91</v>
      </c>
      <c r="DF161" s="35"/>
      <c r="DH161" s="48"/>
      <c r="DI161" s="48"/>
      <c r="DJ161" s="35"/>
      <c r="DK161" s="255"/>
      <c r="DL161" s="255"/>
      <c r="DM161" s="35"/>
    </row>
    <row r="162" spans="3:117" hidden="1" x14ac:dyDescent="0.2">
      <c r="AX162" s="196"/>
      <c r="AY162" s="196"/>
      <c r="AZ162" s="196"/>
      <c r="BA162" s="201"/>
      <c r="BB162" s="202"/>
      <c r="BD162" s="205"/>
      <c r="BE162" s="205"/>
      <c r="BF162" s="205"/>
      <c r="BG162" s="210"/>
      <c r="BH162" s="211"/>
      <c r="BJ162" s="214"/>
      <c r="BK162" s="214"/>
      <c r="BL162" s="214"/>
      <c r="BM162" s="219"/>
      <c r="BN162" s="220"/>
      <c r="BP162" s="223"/>
      <c r="BQ162" s="223"/>
      <c r="BR162" s="223"/>
      <c r="BS162" s="228"/>
      <c r="BT162" s="229"/>
      <c r="BV162" s="232"/>
      <c r="BW162" s="232"/>
      <c r="BX162" s="232"/>
      <c r="BY162" s="237"/>
      <c r="BZ162" s="238"/>
      <c r="DA162" s="5" t="s">
        <v>165</v>
      </c>
      <c r="DB162" s="5" t="s">
        <v>93</v>
      </c>
      <c r="DC162" s="5">
        <f t="shared" ref="DC162:DE162" si="157">BF143</f>
        <v>4000</v>
      </c>
      <c r="DD162" s="5">
        <f t="shared" si="157"/>
        <v>4</v>
      </c>
      <c r="DE162" s="35">
        <f t="shared" si="157"/>
        <v>13.6</v>
      </c>
      <c r="DF162" s="35"/>
      <c r="DH162" s="48"/>
      <c r="DI162" s="48"/>
      <c r="DJ162" s="35"/>
      <c r="DK162" s="255"/>
      <c r="DL162" s="255"/>
      <c r="DM162" s="35"/>
    </row>
    <row r="163" spans="3:117" hidden="1" x14ac:dyDescent="0.2">
      <c r="AX163" s="197">
        <f>MIN(BB120:BB126)</f>
        <v>13.6</v>
      </c>
      <c r="AY163" s="197">
        <f>SMALL(AX$163:AX$168,1)</f>
        <v>8.1999999999999993</v>
      </c>
      <c r="AZ163" s="197">
        <f t="array" ref="AZ163">IFERROR(INDEX($AY$163:$AY$168, MATCH(0, COUNTIF(AZ$162:$AZ162, $AY$163:$AY$168), 0),1),0)</f>
        <v>8.1999999999999993</v>
      </c>
      <c r="BA163" s="196"/>
      <c r="BB163" s="196"/>
      <c r="BD163" s="206">
        <f>MIN(BH120:BH126)</f>
        <v>13.6</v>
      </c>
      <c r="BE163" s="206">
        <f>SMALL(BD$163:BD$168,1)</f>
        <v>8.1999999999999993</v>
      </c>
      <c r="BF163" s="206">
        <f t="array" ref="BF163">IFERROR(INDEX($BE$163:$BE$168, MATCH(0, COUNTIF($BF$162:BF162, $BE$163:$BE$168), 0),1),0)</f>
        <v>8.1999999999999993</v>
      </c>
      <c r="BG163" s="205"/>
      <c r="BH163" s="205"/>
      <c r="BJ163" s="215">
        <f>MIN(BN120:BN126)</f>
        <v>13.6</v>
      </c>
      <c r="BK163" s="215">
        <f>SMALL(BJ$163:BJ$168,1)</f>
        <v>8.91</v>
      </c>
      <c r="BL163" s="215">
        <f t="array" ref="BL163">IFERROR(INDEX($BK$163:$BK$168, MATCH(0, COUNTIF($BL$162:BL162, $BK$163:$BK$168), 0),1),0)</f>
        <v>8.91</v>
      </c>
      <c r="BM163" s="214"/>
      <c r="BN163" s="214"/>
      <c r="BP163" s="224">
        <f>MIN(BT120:BT126)</f>
        <v>13.6</v>
      </c>
      <c r="BQ163" s="224">
        <f>SMALL(BP$163:BP$168,1)</f>
        <v>8.91</v>
      </c>
      <c r="BR163" s="224">
        <f t="array" ref="BR163">IFERROR(INDEX($BQ$163:$BQ$168, MATCH(0, COUNTIF($BR$162:BR162, $BQ$163:$BQ$168), 0),1),0)</f>
        <v>8.91</v>
      </c>
      <c r="BS163" s="223"/>
      <c r="BT163" s="223"/>
      <c r="BV163" s="233">
        <f>MIN(BZ120:BZ126)</f>
        <v>0</v>
      </c>
      <c r="BW163" s="233">
        <f>SMALL(BV$163:BV$168,1)</f>
        <v>0</v>
      </c>
      <c r="BX163" s="233">
        <f t="array" ref="BX163">IFERROR(INDEX($BW$163:$BW$168, MATCH(0, COUNTIF($BX$162:BX162, $BW$163:$BW$168), 0),1),0)</f>
        <v>0</v>
      </c>
      <c r="BY163" s="232"/>
      <c r="BZ163" s="232"/>
      <c r="DA163" s="5" t="s">
        <v>165</v>
      </c>
      <c r="DB163" s="5" t="s">
        <v>94</v>
      </c>
      <c r="DC163" s="5">
        <f t="shared" ref="DC163:DC169" si="158">BF144</f>
        <v>4000</v>
      </c>
      <c r="DD163" s="5">
        <f t="shared" ref="DD163:DD169" si="159">BG144</f>
        <v>0</v>
      </c>
      <c r="DE163" s="35">
        <f t="shared" ref="DE163:DE169" si="160">BH144</f>
        <v>13.6</v>
      </c>
      <c r="DF163" s="35"/>
      <c r="DH163" s="48"/>
      <c r="DI163" s="48"/>
      <c r="DJ163" s="35"/>
      <c r="DK163" s="255"/>
      <c r="DL163" s="255"/>
      <c r="DM163" s="35"/>
    </row>
    <row r="164" spans="3:117" hidden="1" x14ac:dyDescent="0.2">
      <c r="AX164" s="197">
        <f>MAX(BB120:BB126)</f>
        <v>13.6</v>
      </c>
      <c r="AY164" s="197">
        <f>SMALL(AX$163:AX$168,2)</f>
        <v>8.91</v>
      </c>
      <c r="AZ164" s="197">
        <f t="array" ref="AZ164">IFERROR(INDEX($AY$163:$AY$168, MATCH(0, COUNTIF(AZ$162:$AZ163, $AY$163:$AY$168), 0),1),0)</f>
        <v>8.91</v>
      </c>
      <c r="BA164" s="196"/>
      <c r="BB164" s="196"/>
      <c r="BD164" s="206">
        <f>MAX(BH120:BH126)</f>
        <v>13.6</v>
      </c>
      <c r="BE164" s="206">
        <f>SMALL(BD$163:BD$168,2)</f>
        <v>8.91</v>
      </c>
      <c r="BF164" s="206">
        <f t="array" ref="BF164">IFERROR(INDEX($BE$163:$BE$168, MATCH(0, COUNTIF($BF$162:BF163, $BE$163:$BE$168), 0),1),0)</f>
        <v>8.91</v>
      </c>
      <c r="BG164" s="205"/>
      <c r="BH164" s="205"/>
      <c r="BJ164" s="215">
        <f>MAX(BN120:BN126)</f>
        <v>13.6</v>
      </c>
      <c r="BK164" s="215">
        <f>SMALL(BJ$163:BJ$168,2)</f>
        <v>8.91</v>
      </c>
      <c r="BL164" s="215">
        <f t="array" ref="BL164">IFERROR(INDEX($BK$163:$BK$168, MATCH(0, COUNTIF($BL$162:BL163, $BK$163:$BK$168), 0),1),0)</f>
        <v>13.6</v>
      </c>
      <c r="BM164" s="214"/>
      <c r="BN164" s="214"/>
      <c r="BP164" s="224">
        <f>MAX(BT120:BT126)</f>
        <v>13.6</v>
      </c>
      <c r="BQ164" s="224">
        <f>SMALL(BP$163:BP$168,2)</f>
        <v>8.91</v>
      </c>
      <c r="BR164" s="224">
        <f t="array" ref="BR164">IFERROR(INDEX($BQ$163:$BQ$168, MATCH(0, COUNTIF($BR$162:BR163, $BQ$163:$BQ$168), 0),1),0)</f>
        <v>13.6</v>
      </c>
      <c r="BS164" s="223"/>
      <c r="BT164" s="223"/>
      <c r="BV164" s="233">
        <f>MAX(BZ120:BZ126)</f>
        <v>0</v>
      </c>
      <c r="BW164" s="233">
        <f>SMALL(BV$163:BV$168,2)</f>
        <v>0</v>
      </c>
      <c r="BX164" s="233">
        <f t="array" ref="BX164">IFERROR(INDEX($BW$163:$BW$168, MATCH(0, COUNTIF($BX$162:BX163, $BW$163:$BW$168), 0),1),0)</f>
        <v>0</v>
      </c>
      <c r="BY164" s="232"/>
      <c r="BZ164" s="232"/>
      <c r="DA164" s="5" t="s">
        <v>165</v>
      </c>
      <c r="DB164" s="5" t="s">
        <v>95</v>
      </c>
      <c r="DC164" s="5">
        <f t="shared" si="158"/>
        <v>4000</v>
      </c>
      <c r="DD164" s="5">
        <f t="shared" si="159"/>
        <v>0</v>
      </c>
      <c r="DE164" s="35">
        <f t="shared" si="160"/>
        <v>13.6</v>
      </c>
      <c r="DF164" s="35"/>
    </row>
    <row r="165" spans="3:117" hidden="1" x14ac:dyDescent="0.2">
      <c r="AX165" s="197">
        <f>MIN(BB127:BB133)</f>
        <v>8.1999999999999993</v>
      </c>
      <c r="AY165" s="197">
        <f>SMALL(AX$163:AX$168,3)</f>
        <v>8.91</v>
      </c>
      <c r="AZ165" s="197">
        <f t="array" ref="AZ165">IFERROR(INDEX($AY$163:$AY$168, MATCH(0, COUNTIF(AZ$162:$AZ164, $AY$163:$AY$168), 0),1),0)</f>
        <v>13.6</v>
      </c>
      <c r="BA165" s="196"/>
      <c r="BB165" s="196"/>
      <c r="BD165" s="206">
        <f>MIN(BH127:BH133)</f>
        <v>8.91</v>
      </c>
      <c r="BE165" s="206">
        <f>SMALL(BD$163:BD$168,3)</f>
        <v>8.91</v>
      </c>
      <c r="BF165" s="206">
        <f t="array" ref="BF165">IFERROR(INDEX($BE$163:$BE$168, MATCH(0, COUNTIF($BF$162:BF164, $BE$163:$BE$168), 0),1),0)</f>
        <v>13.6</v>
      </c>
      <c r="BG165" s="205"/>
      <c r="BH165" s="205"/>
      <c r="BJ165" s="215">
        <f>MIN(BN127:BN133)</f>
        <v>8.91</v>
      </c>
      <c r="BK165" s="215">
        <f>SMALL(BJ$163:BJ$168,3)</f>
        <v>8.91</v>
      </c>
      <c r="BL165" s="215">
        <f t="array" ref="BL165">IFERROR(INDEX($BK$163:$BK$168, MATCH(0, COUNTIF($BL$162:BL164, $BK$163:$BK$168), 0),1),0)</f>
        <v>0</v>
      </c>
      <c r="BM165" s="214"/>
      <c r="BN165" s="214"/>
      <c r="BP165" s="224">
        <f>MIN(BT127:BT133)</f>
        <v>8.91</v>
      </c>
      <c r="BQ165" s="224">
        <f>SMALL(BP$163:BP$168,3)</f>
        <v>8.91</v>
      </c>
      <c r="BR165" s="224">
        <f t="array" ref="BR165">IFERROR(INDEX($BQ$163:$BQ$168, MATCH(0, COUNTIF($BR$162:BR164, $BQ$163:$BQ$168), 0),1),0)</f>
        <v>0</v>
      </c>
      <c r="BS165" s="223"/>
      <c r="BT165" s="223"/>
      <c r="BV165" s="233">
        <f>MIN(BZ127:BZ133)</f>
        <v>0</v>
      </c>
      <c r="BW165" s="233">
        <f>SMALL(BV$163:BV$168,3)</f>
        <v>0</v>
      </c>
      <c r="BX165" s="233">
        <f t="array" ref="BX165">IFERROR(INDEX($BW$163:$BW$168, MATCH(0, COUNTIF($BX$162:BX164, $BW$163:$BW$168), 0),1),0)</f>
        <v>0</v>
      </c>
      <c r="BY165" s="232"/>
      <c r="BZ165" s="232"/>
      <c r="DA165" s="5" t="s">
        <v>165</v>
      </c>
      <c r="DB165" s="5" t="s">
        <v>93</v>
      </c>
      <c r="DC165" s="5">
        <f t="shared" si="158"/>
        <v>4000</v>
      </c>
      <c r="DD165" s="5">
        <f t="shared" si="159"/>
        <v>0</v>
      </c>
      <c r="DE165" s="35">
        <f t="shared" si="160"/>
        <v>13.6</v>
      </c>
      <c r="DF165" s="35"/>
    </row>
    <row r="166" spans="3:117" hidden="1" x14ac:dyDescent="0.2">
      <c r="AX166" s="197">
        <f>MAX(BB127:BB133)</f>
        <v>8.91</v>
      </c>
      <c r="AY166" s="197">
        <f>SMALL(AX$163:AX$168,4)</f>
        <v>8.91</v>
      </c>
      <c r="AZ166" s="197">
        <f t="array" ref="AZ166">IFERROR(INDEX($AY$163:$AY$168, MATCH(0, COUNTIF(AZ$162:$AZ165, $AY$163:$AY$168), 0),1),0)</f>
        <v>0</v>
      </c>
      <c r="BA166" s="203"/>
      <c r="BB166" s="196"/>
      <c r="BD166" s="206">
        <f>MAX(BH127:BH133)</f>
        <v>8.91</v>
      </c>
      <c r="BE166" s="206">
        <f>SMALL(BD$163:BD$168,4)</f>
        <v>8.91</v>
      </c>
      <c r="BF166" s="206">
        <f t="array" ref="BF166">IFERROR(INDEX($BE$163:$BE$168, MATCH(0, COUNTIF($BF$162:BF165, $BE$163:$BE$168), 0),1),0)</f>
        <v>0</v>
      </c>
      <c r="BG166" s="212"/>
      <c r="BH166" s="205"/>
      <c r="BJ166" s="215">
        <f>MAX(BN127:BN133)</f>
        <v>8.91</v>
      </c>
      <c r="BK166" s="215">
        <f>SMALL(BJ$163:BJ$168,4)</f>
        <v>8.91</v>
      </c>
      <c r="BL166" s="215">
        <f t="array" ref="BL166">IFERROR(INDEX($BK$163:$BK$168, MATCH(0, COUNTIF($BL$162:BL165, $BK$163:$BK$168), 0),1),0)</f>
        <v>0</v>
      </c>
      <c r="BM166" s="221"/>
      <c r="BN166" s="214"/>
      <c r="BP166" s="224">
        <f>MAX(BT127:BT133)</f>
        <v>8.91</v>
      </c>
      <c r="BQ166" s="224">
        <f>SMALL(BP$163:BP$168,4)</f>
        <v>8.91</v>
      </c>
      <c r="BR166" s="224">
        <f t="array" ref="BR166">IFERROR(INDEX($BQ$163:$BQ$168, MATCH(0, COUNTIF($BR$162:BR165, $BQ$163:$BQ$168), 0),1),0)</f>
        <v>0</v>
      </c>
      <c r="BS166" s="230"/>
      <c r="BT166" s="223"/>
      <c r="BV166" s="233">
        <f>MAX(BZ127:BZ133)</f>
        <v>0</v>
      </c>
      <c r="BW166" s="233">
        <f>SMALL(BV$163:BV$168,4)</f>
        <v>0</v>
      </c>
      <c r="BX166" s="233">
        <f t="array" ref="BX166">IFERROR(INDEX($BW$163:$BW$168, MATCH(0, COUNTIF($BX$162:BX165, $BW$163:$BW$168), 0),1),0)</f>
        <v>0</v>
      </c>
      <c r="BY166" s="239"/>
      <c r="BZ166" s="232"/>
      <c r="DA166" s="5" t="s">
        <v>165</v>
      </c>
      <c r="DB166" s="5" t="s">
        <v>94</v>
      </c>
      <c r="DC166" s="5">
        <f t="shared" si="158"/>
        <v>4000</v>
      </c>
      <c r="DD166" s="5">
        <f t="shared" si="159"/>
        <v>0</v>
      </c>
      <c r="DE166" s="35">
        <f t="shared" si="160"/>
        <v>13.6</v>
      </c>
      <c r="DF166" s="35"/>
    </row>
    <row r="167" spans="3:117" hidden="1" x14ac:dyDescent="0.2">
      <c r="AX167" s="197">
        <f>MIN(BB134:BB140)</f>
        <v>8.91</v>
      </c>
      <c r="AY167" s="197">
        <f>SMALL(AX$163:AX$168,5)</f>
        <v>13.6</v>
      </c>
      <c r="AZ167" s="197">
        <f t="array" ref="AZ167">IFERROR(INDEX($AY$163:$AY$168, MATCH(0, COUNTIF(AZ$162:$AZ166, $AY$163:$AY$168), 0),1),0)</f>
        <v>0</v>
      </c>
      <c r="BA167" s="203"/>
      <c r="BB167" s="197"/>
      <c r="BD167" s="206">
        <f>MIN(BH134:BH140)</f>
        <v>8.1999999999999993</v>
      </c>
      <c r="BE167" s="206">
        <f>SMALL(BD$163:BD$168,5)</f>
        <v>13.6</v>
      </c>
      <c r="BF167" s="206">
        <f t="array" ref="BF167">IFERROR(INDEX($BE$163:$BE$168, MATCH(0, COUNTIF($BF$162:BF166, $BE$163:$BE$168), 0),1),0)</f>
        <v>0</v>
      </c>
      <c r="BG167" s="212"/>
      <c r="BH167" s="206"/>
      <c r="BJ167" s="215">
        <f>MIN(BN134:BN140)</f>
        <v>8.91</v>
      </c>
      <c r="BK167" s="215">
        <f>SMALL(BJ$163:BJ$168,5)</f>
        <v>13.6</v>
      </c>
      <c r="BL167" s="215">
        <f t="array" ref="BL167">IFERROR(INDEX($BK$163:$BK$168, MATCH(0, COUNTIF($BL$162:BL166, $BK$163:$BK$168), 0),1),0)</f>
        <v>0</v>
      </c>
      <c r="BM167" s="221"/>
      <c r="BN167" s="215"/>
      <c r="BP167" s="224">
        <f>MIN(BT134:BT140)</f>
        <v>8.91</v>
      </c>
      <c r="BQ167" s="224">
        <f>SMALL(BP$163:BP$168,5)</f>
        <v>13.6</v>
      </c>
      <c r="BR167" s="224">
        <f t="array" ref="BR167">IFERROR(INDEX($BQ$163:$BQ$168, MATCH(0, COUNTIF($BR$162:BR166, $BQ$163:$BQ$168), 0),1),0)</f>
        <v>0</v>
      </c>
      <c r="BS167" s="230"/>
      <c r="BT167" s="224"/>
      <c r="BV167" s="233">
        <f>MIN(BZ134:BZ140)</f>
        <v>0</v>
      </c>
      <c r="BW167" s="233">
        <f>SMALL(BV$163:BV$168,5)</f>
        <v>0</v>
      </c>
      <c r="BX167" s="233">
        <f t="array" ref="BX167">IFERROR(INDEX($BW$163:$BW$168, MATCH(0, COUNTIF($BX$162:BX166, $BW$163:$BW$168), 0),1),0)</f>
        <v>0</v>
      </c>
      <c r="BY167" s="239"/>
      <c r="BZ167" s="233"/>
      <c r="DA167" s="5" t="s">
        <v>165</v>
      </c>
      <c r="DB167" s="5" t="s">
        <v>95</v>
      </c>
      <c r="DC167" s="5">
        <f t="shared" si="158"/>
        <v>4000</v>
      </c>
      <c r="DD167" s="5">
        <f t="shared" si="159"/>
        <v>0</v>
      </c>
      <c r="DE167" s="35">
        <f t="shared" si="160"/>
        <v>13.6</v>
      </c>
      <c r="DF167" s="35"/>
    </row>
    <row r="168" spans="3:117" hidden="1" x14ac:dyDescent="0.2">
      <c r="AX168" s="197">
        <f>MAX(BB134:BB140)</f>
        <v>8.91</v>
      </c>
      <c r="AY168" s="197">
        <f>SMALL(AX$163:AX$168,6)</f>
        <v>13.6</v>
      </c>
      <c r="AZ168" s="197">
        <f t="array" ref="AZ168">IFERROR(INDEX($AY$163:$AY$168, MATCH(0, COUNTIF(AZ$162:$AZ167, $AY$163:$AY$168), 0),1),0)</f>
        <v>0</v>
      </c>
      <c r="BA168" s="203"/>
      <c r="BB168" s="197"/>
      <c r="BD168" s="206">
        <f>MAX(BH134:BH140)</f>
        <v>8.91</v>
      </c>
      <c r="BE168" s="206">
        <f>SMALL(BD$163:BD$168,6)</f>
        <v>13.6</v>
      </c>
      <c r="BF168" s="206">
        <f t="array" ref="BF168">IFERROR(INDEX($BE$163:$BE$168, MATCH(0, COUNTIF($BF$162:BF167, $BE$163:$BE$168), 0),1),0)</f>
        <v>0</v>
      </c>
      <c r="BG168" s="212"/>
      <c r="BH168" s="206"/>
      <c r="BJ168" s="215">
        <f>MAX(BN134:BN140)</f>
        <v>8.91</v>
      </c>
      <c r="BK168" s="215">
        <f>SMALL(BJ$163:BJ$168,6)</f>
        <v>13.6</v>
      </c>
      <c r="BL168" s="215">
        <f t="array" ref="BL168">IFERROR(INDEX($BK$163:$BK$168, MATCH(0, COUNTIF($BL$162:BL167, $BK$163:$BK$168), 0),1),0)</f>
        <v>0</v>
      </c>
      <c r="BM168" s="221"/>
      <c r="BN168" s="215"/>
      <c r="BP168" s="224">
        <f>MAX(BT134:BT140)</f>
        <v>8.91</v>
      </c>
      <c r="BQ168" s="224">
        <f>SMALL(BP$163:BP$168,6)</f>
        <v>13.6</v>
      </c>
      <c r="BR168" s="224">
        <f t="array" ref="BR168">IFERROR(INDEX($BQ$163:$BQ$168, MATCH(0, COUNTIF($BR$162:BR167, $BQ$163:$BQ$168), 0),1),0)</f>
        <v>0</v>
      </c>
      <c r="BS168" s="230"/>
      <c r="BT168" s="224"/>
      <c r="BV168" s="233">
        <f>MAX(BZ134:BZ140)</f>
        <v>0</v>
      </c>
      <c r="BW168" s="233">
        <f>SMALL(BV$163:BV$168,6)</f>
        <v>0</v>
      </c>
      <c r="BX168" s="233">
        <f t="array" ref="BX168">IFERROR(INDEX($BW$163:$BW$168, MATCH(0, COUNTIF($BX$162:BX167, $BW$163:$BW$168), 0),1),0)</f>
        <v>0</v>
      </c>
      <c r="BY168" s="239"/>
      <c r="BZ168" s="233"/>
      <c r="DA168" s="5" t="s">
        <v>166</v>
      </c>
      <c r="DB168" s="5" t="s">
        <v>93</v>
      </c>
      <c r="DC168" s="5" t="str">
        <f t="shared" si="158"/>
        <v>----</v>
      </c>
      <c r="DD168" s="5">
        <f t="shared" si="159"/>
        <v>0</v>
      </c>
      <c r="DE168" s="35">
        <f t="shared" si="160"/>
        <v>8.91</v>
      </c>
      <c r="DF168" s="35"/>
    </row>
    <row r="169" spans="3:117" hidden="1" x14ac:dyDescent="0.2">
      <c r="D169" s="156"/>
      <c r="AX169" s="8"/>
      <c r="AY169" s="8"/>
      <c r="AZ169" s="8"/>
      <c r="BA169" s="8"/>
      <c r="BB169" s="34"/>
      <c r="BJ169" s="8"/>
      <c r="BK169" s="8"/>
      <c r="BL169" s="8"/>
      <c r="BM169" s="8"/>
      <c r="BN169" s="34"/>
      <c r="BP169" s="8"/>
      <c r="BQ169" s="8"/>
      <c r="BR169" s="8"/>
      <c r="BS169" s="8"/>
      <c r="BT169" s="34"/>
      <c r="BV169" s="8"/>
      <c r="BW169" s="8"/>
      <c r="BX169" s="8"/>
      <c r="BY169" s="8"/>
      <c r="BZ169" s="34"/>
      <c r="DA169" s="5" t="s">
        <v>166</v>
      </c>
      <c r="DB169" s="5" t="s">
        <v>94</v>
      </c>
      <c r="DC169" s="5" t="str">
        <f t="shared" si="158"/>
        <v>----</v>
      </c>
      <c r="DD169" s="5">
        <f t="shared" si="159"/>
        <v>0</v>
      </c>
      <c r="DE169" s="35">
        <f t="shared" si="160"/>
        <v>8.91</v>
      </c>
      <c r="DF169" s="35"/>
    </row>
    <row r="170" spans="3:117" hidden="1" x14ac:dyDescent="0.2">
      <c r="AW170" s="5"/>
      <c r="AX170" s="5" t="s">
        <v>161</v>
      </c>
      <c r="AY170" s="191" t="s">
        <v>168</v>
      </c>
      <c r="AZ170" s="191" t="s">
        <v>169</v>
      </c>
      <c r="BA170" s="191" t="s">
        <v>170</v>
      </c>
      <c r="BB170" s="191">
        <v>4000</v>
      </c>
      <c r="BC170" s="191"/>
      <c r="BD170" s="191">
        <v>4004</v>
      </c>
      <c r="BE170" s="191"/>
      <c r="BF170" s="191">
        <v>4005</v>
      </c>
      <c r="BG170" s="191"/>
      <c r="BH170" s="191">
        <v>4006</v>
      </c>
      <c r="BI170" s="191"/>
      <c r="BJ170" s="191">
        <v>4007</v>
      </c>
      <c r="BK170" s="191"/>
      <c r="BL170" s="191">
        <v>4009</v>
      </c>
      <c r="BM170" s="191"/>
      <c r="BN170" s="191">
        <v>4011</v>
      </c>
      <c r="BO170" s="191"/>
      <c r="BP170" s="191">
        <v>4012</v>
      </c>
      <c r="BQ170" s="191"/>
      <c r="BR170" s="191">
        <v>4013</v>
      </c>
      <c r="BS170" s="191"/>
      <c r="BT170" s="191">
        <v>4015</v>
      </c>
      <c r="BU170" s="191"/>
      <c r="BV170" s="191">
        <v>4016</v>
      </c>
      <c r="BW170" s="191"/>
      <c r="BX170" s="191">
        <v>4019</v>
      </c>
      <c r="BY170" s="191"/>
      <c r="BZ170" s="191">
        <v>4040</v>
      </c>
      <c r="CA170" s="191"/>
      <c r="CB170" s="336">
        <v>4023</v>
      </c>
      <c r="CC170" s="334"/>
      <c r="CD170" s="334" t="s">
        <v>171</v>
      </c>
      <c r="CE170" s="334"/>
      <c r="CF170" s="334" t="s">
        <v>171</v>
      </c>
      <c r="CG170" s="333"/>
      <c r="DA170" s="5" t="s">
        <v>166</v>
      </c>
      <c r="DB170" s="5" t="s">
        <v>95</v>
      </c>
      <c r="DC170" s="5" t="str">
        <f t="shared" ref="DC170:DC179" si="161">BF151</f>
        <v>----</v>
      </c>
      <c r="DD170" s="5">
        <f t="shared" ref="DD170:DD179" si="162">BG151</f>
        <v>0</v>
      </c>
      <c r="DE170" s="35">
        <f t="shared" ref="DE170:DE179" si="163">BH151</f>
        <v>8.91</v>
      </c>
      <c r="DF170" s="35"/>
    </row>
    <row r="171" spans="3:117" hidden="1" x14ac:dyDescent="0.2">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333"/>
      <c r="CC171" s="333"/>
      <c r="CD171" s="333"/>
      <c r="CE171" s="333"/>
      <c r="CF171" s="333"/>
      <c r="CG171" s="333"/>
      <c r="CI171" s="377" t="s">
        <v>172</v>
      </c>
      <c r="CJ171" s="377" t="s">
        <v>172</v>
      </c>
      <c r="DA171" s="5" t="s">
        <v>166</v>
      </c>
      <c r="DB171" s="5" t="s">
        <v>93</v>
      </c>
      <c r="DC171" s="5" t="str">
        <f t="shared" si="161"/>
        <v>----</v>
      </c>
      <c r="DD171" s="5">
        <f t="shared" si="162"/>
        <v>0</v>
      </c>
      <c r="DE171" s="35">
        <f t="shared" si="163"/>
        <v>8.91</v>
      </c>
      <c r="DF171" s="35"/>
    </row>
    <row r="172" spans="3:117" hidden="1" x14ac:dyDescent="0.2">
      <c r="AW172" s="5"/>
      <c r="AX172" s="5"/>
      <c r="AY172" s="5" t="s">
        <v>173</v>
      </c>
      <c r="AZ172" s="5" t="s">
        <v>174</v>
      </c>
      <c r="BA172" s="5" t="s">
        <v>175</v>
      </c>
      <c r="BB172" s="5" t="s">
        <v>176</v>
      </c>
      <c r="BC172" s="5" t="s">
        <v>177</v>
      </c>
      <c r="BD172" s="5" t="s">
        <v>178</v>
      </c>
      <c r="BE172" s="5" t="s">
        <v>179</v>
      </c>
      <c r="BF172" s="5" t="s">
        <v>180</v>
      </c>
      <c r="BG172" s="5" t="s">
        <v>181</v>
      </c>
      <c r="BH172" s="5" t="s">
        <v>182</v>
      </c>
      <c r="BI172" s="5" t="s">
        <v>183</v>
      </c>
      <c r="BJ172" s="5" t="s">
        <v>184</v>
      </c>
      <c r="BK172" s="5" t="s">
        <v>185</v>
      </c>
      <c r="BL172" s="5" t="s">
        <v>186</v>
      </c>
      <c r="BM172" s="5" t="s">
        <v>187</v>
      </c>
      <c r="BN172" s="5" t="s">
        <v>188</v>
      </c>
      <c r="BO172" s="5" t="s">
        <v>189</v>
      </c>
      <c r="BP172" s="5" t="s">
        <v>190</v>
      </c>
      <c r="BQ172" s="5" t="s">
        <v>191</v>
      </c>
      <c r="BR172" s="5" t="s">
        <v>192</v>
      </c>
      <c r="BS172" s="5" t="s">
        <v>193</v>
      </c>
      <c r="BT172" s="5" t="s">
        <v>194</v>
      </c>
      <c r="BU172" s="5" t="s">
        <v>195</v>
      </c>
      <c r="BV172" s="5" t="s">
        <v>196</v>
      </c>
      <c r="BW172" s="5" t="s">
        <v>197</v>
      </c>
      <c r="BX172" s="5" t="s">
        <v>198</v>
      </c>
      <c r="BY172" s="5" t="s">
        <v>199</v>
      </c>
      <c r="BZ172" s="5" t="s">
        <v>200</v>
      </c>
      <c r="CA172" s="5" t="s">
        <v>201</v>
      </c>
      <c r="CB172" s="337" t="s">
        <v>202</v>
      </c>
      <c r="CC172" s="337" t="s">
        <v>203</v>
      </c>
      <c r="CD172" s="333" t="s">
        <v>204</v>
      </c>
      <c r="CE172" s="333" t="s">
        <v>205</v>
      </c>
      <c r="CF172" s="333" t="s">
        <v>204</v>
      </c>
      <c r="CG172" s="333" t="s">
        <v>205</v>
      </c>
      <c r="CH172" s="5" t="s">
        <v>206</v>
      </c>
      <c r="CI172" s="1" t="s">
        <v>207</v>
      </c>
      <c r="CJ172" s="1" t="s">
        <v>208</v>
      </c>
      <c r="DA172" s="5" t="s">
        <v>166</v>
      </c>
      <c r="DB172" s="5" t="s">
        <v>94</v>
      </c>
      <c r="DC172" s="5" t="str">
        <f t="shared" si="161"/>
        <v>----</v>
      </c>
      <c r="DD172" s="5">
        <f t="shared" si="162"/>
        <v>0</v>
      </c>
      <c r="DE172" s="35">
        <f t="shared" si="163"/>
        <v>8.91</v>
      </c>
      <c r="DF172" s="35"/>
    </row>
    <row r="173" spans="3:117" hidden="1" x14ac:dyDescent="0.2">
      <c r="C173" s="379">
        <f>E$18</f>
        <v>44620</v>
      </c>
      <c r="D173" s="384">
        <f>E$31</f>
        <v>54.4</v>
      </c>
      <c r="E173" s="378"/>
      <c r="F173" s="378"/>
      <c r="G173" s="378"/>
      <c r="H173" s="378"/>
      <c r="I173" s="378"/>
      <c r="J173" s="378"/>
      <c r="K173" s="378"/>
      <c r="L173" s="378"/>
      <c r="M173" s="378"/>
      <c r="N173" s="378"/>
      <c r="O173" s="747"/>
      <c r="P173" s="747"/>
      <c r="Q173" s="747"/>
      <c r="R173" s="747"/>
      <c r="S173" s="747"/>
      <c r="AR173" s="377"/>
      <c r="AS173" s="328">
        <v>0</v>
      </c>
      <c r="AT173" s="1" t="str">
        <f>BA173&amp;(ROUND((AY173*AZ173)*(SUM(BB173:CJ173)/1000000),0))</f>
        <v>9261212</v>
      </c>
      <c r="AV173" s="328" t="str">
        <f>BA173&amp;(ROUND((AY173*AZ173)*(SUM(BB173:CJ173)/1000000),0))</f>
        <v>9261212</v>
      </c>
      <c r="AW173" s="328">
        <v>0</v>
      </c>
      <c r="AX173" s="201" t="str">
        <f>IF((BB173+BD173+BF173+BH173+BJ173+BL173+BN173+BP173+BR173+BT173+BV173+BX173+BZ173+CB173+CD173+CF173+CH173)=0,"Ignore me","Claim")</f>
        <v>Ignore me</v>
      </c>
      <c r="AY173" s="243">
        <f t="array" ref="AY173">IF(SUM($D$173:$D$179)=0,$E$18,MIN(IF($D$173:$D$179&gt;0,$C$173:$C$179)))</f>
        <v>44620</v>
      </c>
      <c r="AZ173" s="243">
        <f t="array" ref="AZ173">IF(SUM($D$173:$D$179)=0,$AC$18,MAX(IF($D$173:$D$179&gt;0,$C$173:$C$179)))</f>
        <v>44620</v>
      </c>
      <c r="BA173" s="244">
        <f t="shared" ref="BA173:BA178" si="164">$I$105</f>
        <v>9</v>
      </c>
      <c r="BB173" s="195">
        <f t="shared" ref="BB173:BB190" si="165">SUMPRODUCT(($AY$143:$AY$160=$BA173)*($AZ$143:$AZ$160=BB$170)*($BB$143:$BB$160=BC173)*$BA$143:$BA$160)</f>
        <v>0</v>
      </c>
      <c r="BC173" s="245">
        <f>$AZ$163</f>
        <v>8.1999999999999993</v>
      </c>
      <c r="BD173" s="195">
        <f t="shared" ref="BD173:BD190" si="166">SUMPRODUCT(($AY$143:$AY$160=$BA173)*($AZ$143:$AZ$160=BD$170)*($BB$143:$BB$160=BE173)*$BA$143:$BA$160)</f>
        <v>0</v>
      </c>
      <c r="BE173" s="245">
        <f>$AZ$163</f>
        <v>8.1999999999999993</v>
      </c>
      <c r="BF173" s="195">
        <f t="shared" ref="BF173:BF190" si="167">SUMPRODUCT(($AY$143:$AY$160=$BA173)*($AZ$143:$AZ$160=BF$170)*($BB$143:$BB$160=BG173)*$BA$143:$BA$160)</f>
        <v>0</v>
      </c>
      <c r="BG173" s="245">
        <f>$AZ$163</f>
        <v>8.1999999999999993</v>
      </c>
      <c r="BH173" s="195">
        <f t="shared" ref="BH173:BH190" si="168">SUMPRODUCT(($AY$143:$AY$160=$BA173)*($AZ$143:$AZ$160=BH$170)*($BB$143:$BB$160=BI173)*$BA$143:$BA$160)</f>
        <v>0</v>
      </c>
      <c r="BI173" s="245">
        <f>$AZ$163</f>
        <v>8.1999999999999993</v>
      </c>
      <c r="BJ173" s="195">
        <f t="shared" ref="BJ173:BJ190" si="169">SUMPRODUCT(($AY$143:$AY$160=$BA173)*($AZ$143:$AZ$160=BJ$170)*($BB$143:$BB$160=BK173)*$BA$143:$BA$160)</f>
        <v>0</v>
      </c>
      <c r="BK173" s="245">
        <f>$AZ$163</f>
        <v>8.1999999999999993</v>
      </c>
      <c r="BL173" s="195">
        <f t="shared" ref="BL173:BL190" si="170">SUMPRODUCT(($AY$143:$AY$160=$BA173)*($AZ$143:$AZ$160=BL$170)*($BB$143:$BB$160=BM173)*$BA$143:$BA$160)</f>
        <v>0</v>
      </c>
      <c r="BM173" s="245">
        <f>$AZ$163</f>
        <v>8.1999999999999993</v>
      </c>
      <c r="BN173" s="195">
        <f t="shared" ref="BN173:BN190" si="171">SUMPRODUCT(($AY$143:$AY$160=$BA173)*($AZ$143:$AZ$160=BN$170)*($BB$143:$BB$160=BO173)*$BA$143:$BA$160)</f>
        <v>0</v>
      </c>
      <c r="BO173" s="245">
        <f>$AZ$163</f>
        <v>8.1999999999999993</v>
      </c>
      <c r="BP173" s="195">
        <f t="shared" ref="BP173:BP190" si="172">SUMPRODUCT(($AY$143:$AY$160=$BA173)*($AZ$143:$AZ$160=BP$170)*($BB$143:$BB$160=BQ173)*$BA$143:$BA$160)</f>
        <v>0</v>
      </c>
      <c r="BQ173" s="245">
        <f>$AZ$163</f>
        <v>8.1999999999999993</v>
      </c>
      <c r="BR173" s="195">
        <f t="shared" ref="BR173:BR190" si="173">SUMPRODUCT(($AY$143:$AY$160=$BA173)*($AZ$143:$AZ$160=BR$170)*($BB$143:$BB$160=BS173)*$BA$143:$BA$160)</f>
        <v>0</v>
      </c>
      <c r="BS173" s="245">
        <f>$AZ$163</f>
        <v>8.1999999999999993</v>
      </c>
      <c r="BT173" s="195">
        <f t="shared" ref="BT173:BT190" si="174">SUMPRODUCT(($AY$143:$AY$160=$BA173)*($AZ$143:$AZ$160=BT$170)*($BB$143:$BB$160=BU173)*$BA$143:$BA$160)</f>
        <v>0</v>
      </c>
      <c r="BU173" s="245">
        <f>$AZ$163</f>
        <v>8.1999999999999993</v>
      </c>
      <c r="BV173" s="195">
        <f t="shared" ref="BV173:BV190" si="175">SUMPRODUCT(($AY$143:$AY$160=$BA173)*($AZ$143:$AZ$160=BV$170)*($BB$143:$BB$160=BW173)*$BA$143:$BA$160)</f>
        <v>0</v>
      </c>
      <c r="BW173" s="245">
        <f>$AZ$163</f>
        <v>8.1999999999999993</v>
      </c>
      <c r="BX173" s="195">
        <f t="shared" ref="BX173:BX190" si="176">SUMPRODUCT(($AY$143:$AY$160=$BA173)*($AZ$143:$AZ$160=BX$170)*($BB$143:$BB$160=BY173)*$BA$143:$BA$160)</f>
        <v>0</v>
      </c>
      <c r="BY173" s="245">
        <f>$AZ$163</f>
        <v>8.1999999999999993</v>
      </c>
      <c r="BZ173" s="195">
        <f t="shared" ref="BZ173:BZ190" si="177">SUMPRODUCT(($AY$143:$AY$160=$BA173)*($AZ$143:$AZ$160=BZ$170)*($BB$143:$BB$160=CA173)*$BA$143:$BA$160)</f>
        <v>0</v>
      </c>
      <c r="CA173" s="245">
        <f>$AZ$163</f>
        <v>8.1999999999999993</v>
      </c>
      <c r="CB173" s="195">
        <f t="shared" ref="CB173:CB190" si="178">SUMPRODUCT(($AY$143:$AY$160=$BA173)*($AZ$143:$AZ$160=CB$170)*($BB$143:$BB$160=CC173)*$BA$143:$BA$160)</f>
        <v>0</v>
      </c>
      <c r="CC173" s="245">
        <f>$AZ$163</f>
        <v>8.1999999999999993</v>
      </c>
      <c r="CD173" s="195">
        <f t="shared" ref="CD173:CD190" si="179">SUMPRODUCT(($AY$143:$AY$160=$BA173)*($AZ$143:$AZ$160=CD$170)*($BB$143:$BB$160=CE173)*$BA$143:$BA$160)</f>
        <v>0</v>
      </c>
      <c r="CE173" s="245">
        <f>$AZ$163</f>
        <v>8.1999999999999993</v>
      </c>
      <c r="CF173" s="195">
        <f t="shared" ref="CF173:CF190" si="180">SUMPRODUCT(($AY$143:$AY$160=$BA173)*($AZ$143:$AZ$160=CF$170)*($BB$143:$BB$160=CG173)*$BA$143:$BA$160)</f>
        <v>0</v>
      </c>
      <c r="CG173" s="245">
        <f>$AZ$163</f>
        <v>8.1999999999999993</v>
      </c>
      <c r="CH173" s="35">
        <v>0</v>
      </c>
      <c r="CI173" s="35">
        <v>0</v>
      </c>
      <c r="CJ173" s="35">
        <v>0</v>
      </c>
      <c r="DA173" s="5" t="s">
        <v>166</v>
      </c>
      <c r="DB173" s="5" t="s">
        <v>95</v>
      </c>
      <c r="DC173" s="5" t="str">
        <f t="shared" si="161"/>
        <v>----</v>
      </c>
      <c r="DD173" s="5">
        <f t="shared" si="162"/>
        <v>0</v>
      </c>
      <c r="DE173" s="35">
        <f t="shared" si="163"/>
        <v>8.91</v>
      </c>
      <c r="DF173" s="35"/>
    </row>
    <row r="174" spans="3:117" hidden="1" x14ac:dyDescent="0.2">
      <c r="C174" s="379">
        <f>I$18</f>
        <v>44621</v>
      </c>
      <c r="D174" s="384">
        <f>I$31</f>
        <v>0</v>
      </c>
      <c r="AR174" s="377"/>
      <c r="AS174" s="328">
        <f>COUNTIF($AT$173:$AT173,$AT174)</f>
        <v>0</v>
      </c>
      <c r="AT174" s="1" t="str">
        <f t="shared" ref="AT174:AT237" si="181">BA174&amp;(ROUND((AY174*AZ174)*(SUM(BB174:CJ174)/1000000),0))</f>
        <v>9283829</v>
      </c>
      <c r="AV174" s="328" t="str">
        <f t="shared" ref="AV174:AV237" si="182">BA174&amp;(ROUND((AY174*AZ174)*(SUM(BB174:CJ174)/1000000),0))</f>
        <v>9283829</v>
      </c>
      <c r="AW174" s="328">
        <f>COUNTIF($AT$173:$AT173,$AT174)</f>
        <v>0</v>
      </c>
      <c r="AX174" s="201" t="str">
        <f>IF(OR((BB174+BD174+BF174+BH174+BJ174+BL174+BN174+BP174+BR174+BT174+BV174+BX174+BZ174+CB174+CD174+CF174+CH174)=0,AW174&lt;&gt;0),"Ignore me","Claim")</f>
        <v>Ignore me</v>
      </c>
      <c r="AY174" s="243">
        <f t="array" ref="AY174">IF(SUM($D$173:$D$179)=0,$E$18,MIN(IF($D$173:$D$179&gt;0,$C$173:$C$179)))</f>
        <v>44620</v>
      </c>
      <c r="AZ174" s="243">
        <f t="array" ref="AZ174">IF(SUM($D$173:$D$179)=0,$AC$18,MAX(IF($D$173:$D$179&gt;0,$C$173:$C$179)))</f>
        <v>44620</v>
      </c>
      <c r="BA174" s="244">
        <f t="shared" si="164"/>
        <v>9</v>
      </c>
      <c r="BB174" s="195">
        <f t="shared" si="165"/>
        <v>0</v>
      </c>
      <c r="BC174" s="245">
        <f>$AZ$164</f>
        <v>8.91</v>
      </c>
      <c r="BD174" s="195">
        <f t="shared" si="166"/>
        <v>0</v>
      </c>
      <c r="BE174" s="245">
        <f>$AZ$164</f>
        <v>8.91</v>
      </c>
      <c r="BF174" s="195">
        <f t="shared" si="167"/>
        <v>0</v>
      </c>
      <c r="BG174" s="245">
        <f>$AZ$164</f>
        <v>8.91</v>
      </c>
      <c r="BH174" s="195">
        <f t="shared" si="168"/>
        <v>0</v>
      </c>
      <c r="BI174" s="245">
        <f>$AZ$164</f>
        <v>8.91</v>
      </c>
      <c r="BJ174" s="195">
        <f t="shared" si="169"/>
        <v>0</v>
      </c>
      <c r="BK174" s="245">
        <f>$AZ$164</f>
        <v>8.91</v>
      </c>
      <c r="BL174" s="195">
        <f t="shared" si="170"/>
        <v>0</v>
      </c>
      <c r="BM174" s="245">
        <f>$AZ$164</f>
        <v>8.91</v>
      </c>
      <c r="BN174" s="195">
        <f t="shared" si="171"/>
        <v>0</v>
      </c>
      <c r="BO174" s="245">
        <f>$AZ$164</f>
        <v>8.91</v>
      </c>
      <c r="BP174" s="195">
        <f t="shared" si="172"/>
        <v>0</v>
      </c>
      <c r="BQ174" s="245">
        <f>$AZ$164</f>
        <v>8.91</v>
      </c>
      <c r="BR174" s="195">
        <f t="shared" si="173"/>
        <v>0</v>
      </c>
      <c r="BS174" s="245">
        <f>$AZ$164</f>
        <v>8.91</v>
      </c>
      <c r="BT174" s="195">
        <f t="shared" si="174"/>
        <v>0</v>
      </c>
      <c r="BU174" s="245">
        <f>$AZ$164</f>
        <v>8.91</v>
      </c>
      <c r="BV174" s="195">
        <f t="shared" si="175"/>
        <v>0</v>
      </c>
      <c r="BW174" s="245">
        <f>$AZ$164</f>
        <v>8.91</v>
      </c>
      <c r="BX174" s="195">
        <f t="shared" si="176"/>
        <v>0</v>
      </c>
      <c r="BY174" s="245">
        <f>$AZ$164</f>
        <v>8.91</v>
      </c>
      <c r="BZ174" s="195">
        <f t="shared" si="177"/>
        <v>0</v>
      </c>
      <c r="CA174" s="245">
        <f>$AZ$164</f>
        <v>8.91</v>
      </c>
      <c r="CB174" s="195">
        <f t="shared" si="178"/>
        <v>0</v>
      </c>
      <c r="CC174" s="245">
        <f>$AZ$164</f>
        <v>8.91</v>
      </c>
      <c r="CD174" s="195">
        <f t="shared" si="179"/>
        <v>0</v>
      </c>
      <c r="CE174" s="245">
        <f>$AZ$164</f>
        <v>8.91</v>
      </c>
      <c r="CF174" s="195">
        <f t="shared" si="180"/>
        <v>0</v>
      </c>
      <c r="CG174" s="245">
        <f>$AZ$164</f>
        <v>8.91</v>
      </c>
      <c r="CH174" s="35">
        <v>0</v>
      </c>
      <c r="CI174" s="35">
        <v>0</v>
      </c>
      <c r="CJ174" s="35">
        <v>0</v>
      </c>
      <c r="DA174" s="5" t="s">
        <v>167</v>
      </c>
      <c r="DB174" s="5" t="s">
        <v>93</v>
      </c>
      <c r="DC174" s="5" t="str">
        <f t="shared" si="161"/>
        <v>----</v>
      </c>
      <c r="DD174" s="5">
        <f t="shared" si="162"/>
        <v>0</v>
      </c>
      <c r="DE174" s="35">
        <f t="shared" si="163"/>
        <v>8.1999999999999993</v>
      </c>
      <c r="DF174" s="35"/>
    </row>
    <row r="175" spans="3:117" hidden="1" x14ac:dyDescent="0.2">
      <c r="C175" s="379">
        <f>M$18</f>
        <v>44622</v>
      </c>
      <c r="D175" s="384">
        <f>M$31</f>
        <v>0</v>
      </c>
      <c r="AR175" s="377"/>
      <c r="AS175" s="328">
        <f>COUNTIF($AT$173:$AT174,$AT175)</f>
        <v>0</v>
      </c>
      <c r="AT175" s="1" t="str">
        <f t="shared" si="181"/>
        <v>9441193</v>
      </c>
      <c r="AV175" s="328" t="str">
        <f t="shared" si="182"/>
        <v>9441193</v>
      </c>
      <c r="AW175" s="328">
        <f>COUNTIF($AT$173:$AT174,$AT175)</f>
        <v>0</v>
      </c>
      <c r="AX175" s="201" t="str">
        <f t="shared" ref="AX175:AX238" si="183">IF(OR((BB175+BD175+BF175+BH175+BJ175+BL175+BN175+BP175+BR175+BT175+BV175+BX175+BZ175+CB175+CD175+CF175+CH175)=0,AW175&lt;&gt;0),"Ignore me","Claim")</f>
        <v>Claim</v>
      </c>
      <c r="AY175" s="243">
        <f t="array" ref="AY175">IF(SUM($D$173:$D$179)=0,$E$18,MIN(IF($D$173:$D$179&gt;0,$C$173:$C$179)))</f>
        <v>44620</v>
      </c>
      <c r="AZ175" s="243">
        <f t="array" ref="AZ175">IF(SUM($D$173:$D$179)=0,$AC$18,MAX(IF($D$173:$D$179&gt;0,$C$173:$C$179)))</f>
        <v>44620</v>
      </c>
      <c r="BA175" s="244">
        <f t="shared" si="164"/>
        <v>9</v>
      </c>
      <c r="BB175" s="195">
        <f t="shared" si="165"/>
        <v>4</v>
      </c>
      <c r="BC175" s="245">
        <f>$AZ$165</f>
        <v>13.6</v>
      </c>
      <c r="BD175" s="195">
        <f t="shared" si="166"/>
        <v>0</v>
      </c>
      <c r="BE175" s="245">
        <f>$AZ$165</f>
        <v>13.6</v>
      </c>
      <c r="BF175" s="195">
        <f t="shared" si="167"/>
        <v>0</v>
      </c>
      <c r="BG175" s="245">
        <f>$AZ$165</f>
        <v>13.6</v>
      </c>
      <c r="BH175" s="195">
        <f t="shared" si="168"/>
        <v>0</v>
      </c>
      <c r="BI175" s="245">
        <f>$AZ$165</f>
        <v>13.6</v>
      </c>
      <c r="BJ175" s="195">
        <f t="shared" si="169"/>
        <v>0</v>
      </c>
      <c r="BK175" s="245">
        <f>$AZ$165</f>
        <v>13.6</v>
      </c>
      <c r="BL175" s="195">
        <f t="shared" si="170"/>
        <v>0</v>
      </c>
      <c r="BM175" s="245">
        <f>$AZ$165</f>
        <v>13.6</v>
      </c>
      <c r="BN175" s="195">
        <f t="shared" si="171"/>
        <v>0</v>
      </c>
      <c r="BO175" s="245">
        <f>$AZ$165</f>
        <v>13.6</v>
      </c>
      <c r="BP175" s="195">
        <f t="shared" si="172"/>
        <v>0</v>
      </c>
      <c r="BQ175" s="245">
        <f>$AZ$165</f>
        <v>13.6</v>
      </c>
      <c r="BR175" s="195">
        <f t="shared" si="173"/>
        <v>0</v>
      </c>
      <c r="BS175" s="245">
        <f>$AZ$165</f>
        <v>13.6</v>
      </c>
      <c r="BT175" s="195">
        <f t="shared" si="174"/>
        <v>0</v>
      </c>
      <c r="BU175" s="245">
        <f>$AZ$165</f>
        <v>13.6</v>
      </c>
      <c r="BV175" s="195">
        <f t="shared" si="175"/>
        <v>0</v>
      </c>
      <c r="BW175" s="245">
        <f>$AZ$165</f>
        <v>13.6</v>
      </c>
      <c r="BX175" s="195">
        <f t="shared" si="176"/>
        <v>0</v>
      </c>
      <c r="BY175" s="245">
        <f>$AZ$165</f>
        <v>13.6</v>
      </c>
      <c r="BZ175" s="195">
        <f t="shared" si="177"/>
        <v>0</v>
      </c>
      <c r="CA175" s="245">
        <f>$AZ$165</f>
        <v>13.6</v>
      </c>
      <c r="CB175" s="195">
        <f t="shared" si="178"/>
        <v>0</v>
      </c>
      <c r="CC175" s="245">
        <f>$AZ$165</f>
        <v>13.6</v>
      </c>
      <c r="CD175" s="195">
        <f t="shared" si="179"/>
        <v>0</v>
      </c>
      <c r="CE175" s="245">
        <f>$AZ$165</f>
        <v>13.6</v>
      </c>
      <c r="CF175" s="195">
        <f t="shared" si="180"/>
        <v>0</v>
      </c>
      <c r="CG175" s="245">
        <f>$AZ$165</f>
        <v>13.6</v>
      </c>
      <c r="CH175" s="35">
        <v>0</v>
      </c>
      <c r="CI175" s="35">
        <v>0</v>
      </c>
      <c r="CJ175" s="35">
        <v>0</v>
      </c>
      <c r="DA175" s="5" t="s">
        <v>167</v>
      </c>
      <c r="DB175" s="5" t="s">
        <v>94</v>
      </c>
      <c r="DC175" s="5" t="str">
        <f t="shared" si="161"/>
        <v>----</v>
      </c>
      <c r="DD175" s="5">
        <f t="shared" si="162"/>
        <v>0</v>
      </c>
      <c r="DE175" s="35">
        <f t="shared" si="163"/>
        <v>8.1999999999999993</v>
      </c>
      <c r="DF175" s="35"/>
    </row>
    <row r="176" spans="3:117" hidden="1" x14ac:dyDescent="0.2">
      <c r="C176" s="379">
        <f>Q$18</f>
        <v>44623</v>
      </c>
      <c r="D176" s="384">
        <f>Q$31</f>
        <v>0</v>
      </c>
      <c r="AR176" s="377"/>
      <c r="AS176" s="328">
        <f>COUNTIF($AT$173:$AT175,$AT176)</f>
        <v>0</v>
      </c>
      <c r="AT176" s="1" t="str">
        <f t="shared" si="181"/>
        <v>90</v>
      </c>
      <c r="AV176" s="328" t="str">
        <f t="shared" si="182"/>
        <v>90</v>
      </c>
      <c r="AW176" s="328">
        <f>COUNTIF($AT$173:$AT175,$AT176)</f>
        <v>0</v>
      </c>
      <c r="AX176" s="201" t="str">
        <f t="shared" si="183"/>
        <v>Ignore me</v>
      </c>
      <c r="AY176" s="243">
        <f t="array" ref="AY176">IF(SUM($D$173:$D$179)=0,$E$18,MIN(IF($D$173:$D$179&gt;0,$C$173:$C$179)))</f>
        <v>44620</v>
      </c>
      <c r="AZ176" s="243">
        <f t="array" ref="AZ176">IF(SUM($D$173:$D$179)=0,$AC$18,MAX(IF($D$173:$D$179&gt;0,$C$173:$C$179)))</f>
        <v>44620</v>
      </c>
      <c r="BA176" s="244">
        <f t="shared" si="164"/>
        <v>9</v>
      </c>
      <c r="BB176" s="195">
        <f t="shared" si="165"/>
        <v>0</v>
      </c>
      <c r="BC176" s="245">
        <f>$AZ$166</f>
        <v>0</v>
      </c>
      <c r="BD176" s="195">
        <f t="shared" si="166"/>
        <v>0</v>
      </c>
      <c r="BE176" s="245">
        <f>$AZ$166</f>
        <v>0</v>
      </c>
      <c r="BF176" s="195">
        <f t="shared" si="167"/>
        <v>0</v>
      </c>
      <c r="BG176" s="245">
        <f>$AZ$166</f>
        <v>0</v>
      </c>
      <c r="BH176" s="195">
        <f t="shared" si="168"/>
        <v>0</v>
      </c>
      <c r="BI176" s="245">
        <f>$AZ$166</f>
        <v>0</v>
      </c>
      <c r="BJ176" s="195">
        <f t="shared" si="169"/>
        <v>0</v>
      </c>
      <c r="BK176" s="245">
        <f>$AZ$166</f>
        <v>0</v>
      </c>
      <c r="BL176" s="195">
        <f t="shared" si="170"/>
        <v>0</v>
      </c>
      <c r="BM176" s="245">
        <f>$AZ$166</f>
        <v>0</v>
      </c>
      <c r="BN176" s="195">
        <f t="shared" si="171"/>
        <v>0</v>
      </c>
      <c r="BO176" s="245">
        <f>$AZ$166</f>
        <v>0</v>
      </c>
      <c r="BP176" s="195">
        <f t="shared" si="172"/>
        <v>0</v>
      </c>
      <c r="BQ176" s="245">
        <f>$AZ$166</f>
        <v>0</v>
      </c>
      <c r="BR176" s="195">
        <f t="shared" si="173"/>
        <v>0</v>
      </c>
      <c r="BS176" s="245">
        <f>$AZ$166</f>
        <v>0</v>
      </c>
      <c r="BT176" s="195">
        <f t="shared" si="174"/>
        <v>0</v>
      </c>
      <c r="BU176" s="245">
        <f>$AZ$166</f>
        <v>0</v>
      </c>
      <c r="BV176" s="195">
        <f t="shared" si="175"/>
        <v>0</v>
      </c>
      <c r="BW176" s="245">
        <f>$AZ$166</f>
        <v>0</v>
      </c>
      <c r="BX176" s="195">
        <f>SUMPRODUCT(($AY$143:$AY$160=$BA176)*($AZ$143:$AZ$160=BX$170)*($BB$143:$BB$160=BY176)*$BA$143:$BA$160)</f>
        <v>0</v>
      </c>
      <c r="BY176" s="245">
        <f>$AZ$166</f>
        <v>0</v>
      </c>
      <c r="BZ176" s="195">
        <f t="shared" si="177"/>
        <v>0</v>
      </c>
      <c r="CA176" s="245">
        <f>$AZ$166</f>
        <v>0</v>
      </c>
      <c r="CB176" s="195">
        <f t="shared" si="178"/>
        <v>0</v>
      </c>
      <c r="CC176" s="245">
        <f>$AZ$166</f>
        <v>0</v>
      </c>
      <c r="CD176" s="195">
        <f t="shared" si="179"/>
        <v>0</v>
      </c>
      <c r="CE176" s="245">
        <f>$AZ$166</f>
        <v>0</v>
      </c>
      <c r="CF176" s="195">
        <f t="shared" si="180"/>
        <v>0</v>
      </c>
      <c r="CG176" s="245">
        <f>$AZ$166</f>
        <v>0</v>
      </c>
      <c r="CH176" s="35">
        <v>0</v>
      </c>
      <c r="CI176" s="35">
        <v>0</v>
      </c>
      <c r="CJ176" s="35">
        <v>0</v>
      </c>
      <c r="DA176" s="5" t="s">
        <v>167</v>
      </c>
      <c r="DB176" s="5" t="s">
        <v>95</v>
      </c>
      <c r="DC176" s="5" t="str">
        <f t="shared" si="161"/>
        <v>----</v>
      </c>
      <c r="DD176" s="5">
        <f t="shared" si="162"/>
        <v>0</v>
      </c>
      <c r="DE176" s="35">
        <f t="shared" si="163"/>
        <v>8.1999999999999993</v>
      </c>
      <c r="DF176" s="35"/>
    </row>
    <row r="177" spans="3:110" hidden="1" x14ac:dyDescent="0.2">
      <c r="C177" s="379">
        <f>U$18</f>
        <v>44624</v>
      </c>
      <c r="D177" s="384">
        <f>U$31</f>
        <v>0</v>
      </c>
      <c r="AR177" s="377"/>
      <c r="AS177" s="328">
        <f>COUNTIF($AT$173:$AT176,$AT177)</f>
        <v>1</v>
      </c>
      <c r="AT177" s="1" t="str">
        <f t="shared" si="181"/>
        <v>90</v>
      </c>
      <c r="AV177" s="328" t="str">
        <f t="shared" si="182"/>
        <v>90</v>
      </c>
      <c r="AW177" s="328">
        <f>COUNTIF($AT$173:$AT176,$AT177)</f>
        <v>1</v>
      </c>
      <c r="AX177" s="201" t="str">
        <f t="shared" si="183"/>
        <v>Ignore me</v>
      </c>
      <c r="AY177" s="243">
        <f t="array" ref="AY177">IF(SUM($D$173:$D$179)=0,$E$18,MIN(IF($D$173:$D$179&gt;0,$C$173:$C$179)))</f>
        <v>44620</v>
      </c>
      <c r="AZ177" s="243">
        <f t="array" ref="AZ177">IF(SUM($D$173:$D$179)=0,$AC$18,MAX(IF($D$173:$D$179&gt;0,$C$173:$C$179)))</f>
        <v>44620</v>
      </c>
      <c r="BA177" s="244">
        <f t="shared" si="164"/>
        <v>9</v>
      </c>
      <c r="BB177" s="195">
        <f t="shared" si="165"/>
        <v>0</v>
      </c>
      <c r="BC177" s="245">
        <f>$AZ$167</f>
        <v>0</v>
      </c>
      <c r="BD177" s="195">
        <f t="shared" si="166"/>
        <v>0</v>
      </c>
      <c r="BE177" s="245">
        <f>$AZ$167</f>
        <v>0</v>
      </c>
      <c r="BF177" s="195">
        <f t="shared" si="167"/>
        <v>0</v>
      </c>
      <c r="BG177" s="245">
        <f>$AZ$167</f>
        <v>0</v>
      </c>
      <c r="BH177" s="195">
        <f t="shared" si="168"/>
        <v>0</v>
      </c>
      <c r="BI177" s="245">
        <f>$AZ$167</f>
        <v>0</v>
      </c>
      <c r="BJ177" s="195">
        <f t="shared" si="169"/>
        <v>0</v>
      </c>
      <c r="BK177" s="245">
        <f>$AZ$167</f>
        <v>0</v>
      </c>
      <c r="BL177" s="195">
        <f t="shared" si="170"/>
        <v>0</v>
      </c>
      <c r="BM177" s="245">
        <f>$AZ$167</f>
        <v>0</v>
      </c>
      <c r="BN177" s="195">
        <f t="shared" si="171"/>
        <v>0</v>
      </c>
      <c r="BO177" s="245">
        <f>$AZ$167</f>
        <v>0</v>
      </c>
      <c r="BP177" s="195">
        <f t="shared" si="172"/>
        <v>0</v>
      </c>
      <c r="BQ177" s="245">
        <f>$AZ$167</f>
        <v>0</v>
      </c>
      <c r="BR177" s="195">
        <f t="shared" si="173"/>
        <v>0</v>
      </c>
      <c r="BS177" s="245">
        <f>$AZ$167</f>
        <v>0</v>
      </c>
      <c r="BT177" s="195">
        <f t="shared" si="174"/>
        <v>0</v>
      </c>
      <c r="BU177" s="245">
        <f>$AZ$167</f>
        <v>0</v>
      </c>
      <c r="BV177" s="195">
        <f t="shared" si="175"/>
        <v>0</v>
      </c>
      <c r="BW177" s="245">
        <f>$AZ$167</f>
        <v>0</v>
      </c>
      <c r="BX177" s="195">
        <f t="shared" si="176"/>
        <v>0</v>
      </c>
      <c r="BY177" s="245">
        <f>$AZ$167</f>
        <v>0</v>
      </c>
      <c r="BZ177" s="195">
        <f t="shared" si="177"/>
        <v>0</v>
      </c>
      <c r="CA177" s="245">
        <f>$AZ$167</f>
        <v>0</v>
      </c>
      <c r="CB177" s="195">
        <f t="shared" si="178"/>
        <v>0</v>
      </c>
      <c r="CC177" s="245">
        <f>$AZ$167</f>
        <v>0</v>
      </c>
      <c r="CD177" s="195">
        <f t="shared" si="179"/>
        <v>0</v>
      </c>
      <c r="CE177" s="245">
        <f>$AZ$167</f>
        <v>0</v>
      </c>
      <c r="CF177" s="195">
        <f t="shared" si="180"/>
        <v>0</v>
      </c>
      <c r="CG177" s="245">
        <f>$AZ$167</f>
        <v>0</v>
      </c>
      <c r="CH177" s="35">
        <v>0</v>
      </c>
      <c r="CI177" s="35">
        <v>0</v>
      </c>
      <c r="CJ177" s="35">
        <v>0</v>
      </c>
      <c r="DA177" s="5" t="s">
        <v>167</v>
      </c>
      <c r="DB177" s="5" t="s">
        <v>93</v>
      </c>
      <c r="DC177" s="5" t="str">
        <f t="shared" si="161"/>
        <v>----</v>
      </c>
      <c r="DD177" s="5">
        <f t="shared" si="162"/>
        <v>0</v>
      </c>
      <c r="DE177" s="35">
        <f t="shared" si="163"/>
        <v>8.91</v>
      </c>
      <c r="DF177" s="35"/>
    </row>
    <row r="178" spans="3:110" hidden="1" x14ac:dyDescent="0.2">
      <c r="C178" s="379">
        <f>Y$18</f>
        <v>44625</v>
      </c>
      <c r="D178" s="384">
        <f>Y$31</f>
        <v>0</v>
      </c>
      <c r="AR178" s="377"/>
      <c r="AS178" s="328">
        <f>COUNTIF($AT$173:$AT177,$AT178)</f>
        <v>2</v>
      </c>
      <c r="AT178" s="1" t="str">
        <f t="shared" si="181"/>
        <v>90</v>
      </c>
      <c r="AV178" s="328" t="str">
        <f t="shared" si="182"/>
        <v>90</v>
      </c>
      <c r="AW178" s="328">
        <f>COUNTIF($AT$173:$AT177,$AT178)</f>
        <v>2</v>
      </c>
      <c r="AX178" s="201" t="str">
        <f t="shared" si="183"/>
        <v>Ignore me</v>
      </c>
      <c r="AY178" s="243">
        <f t="array" ref="AY178">IF(SUM($D$173:$D$179)=0,$E$18,MIN(IF($D$173:$D$179&gt;0,$C$173:$C$179)))</f>
        <v>44620</v>
      </c>
      <c r="AZ178" s="243">
        <f t="array" ref="AZ178">IF(SUM($D$173:$D$179)=0,$AC$18,MAX(IF($D$173:$D$179&gt;0,$C$173:$C$179)))</f>
        <v>44620</v>
      </c>
      <c r="BA178" s="244">
        <f t="shared" si="164"/>
        <v>9</v>
      </c>
      <c r="BB178" s="195">
        <f t="shared" si="165"/>
        <v>0</v>
      </c>
      <c r="BC178" s="245">
        <f>$AZ$168</f>
        <v>0</v>
      </c>
      <c r="BD178" s="195">
        <f t="shared" si="166"/>
        <v>0</v>
      </c>
      <c r="BE178" s="245">
        <f>$AZ$168</f>
        <v>0</v>
      </c>
      <c r="BF178" s="195">
        <f t="shared" si="167"/>
        <v>0</v>
      </c>
      <c r="BG178" s="245">
        <f>$AZ$168</f>
        <v>0</v>
      </c>
      <c r="BH178" s="195">
        <f t="shared" si="168"/>
        <v>0</v>
      </c>
      <c r="BI178" s="245">
        <f>$AZ$168</f>
        <v>0</v>
      </c>
      <c r="BJ178" s="195">
        <f t="shared" si="169"/>
        <v>0</v>
      </c>
      <c r="BK178" s="245">
        <f>$AZ$168</f>
        <v>0</v>
      </c>
      <c r="BL178" s="195">
        <f t="shared" si="170"/>
        <v>0</v>
      </c>
      <c r="BM178" s="245">
        <f>$AZ$168</f>
        <v>0</v>
      </c>
      <c r="BN178" s="195">
        <f t="shared" si="171"/>
        <v>0</v>
      </c>
      <c r="BO178" s="245">
        <f>$AZ$168</f>
        <v>0</v>
      </c>
      <c r="BP178" s="195">
        <f t="shared" si="172"/>
        <v>0</v>
      </c>
      <c r="BQ178" s="245">
        <f>$AZ$168</f>
        <v>0</v>
      </c>
      <c r="BR178" s="195">
        <f t="shared" si="173"/>
        <v>0</v>
      </c>
      <c r="BS178" s="245">
        <f>$AZ$168</f>
        <v>0</v>
      </c>
      <c r="BT178" s="195">
        <f t="shared" si="174"/>
        <v>0</v>
      </c>
      <c r="BU178" s="245">
        <f>$AZ$168</f>
        <v>0</v>
      </c>
      <c r="BV178" s="195">
        <f t="shared" si="175"/>
        <v>0</v>
      </c>
      <c r="BW178" s="245">
        <f>$AZ$168</f>
        <v>0</v>
      </c>
      <c r="BX178" s="195">
        <f t="shared" si="176"/>
        <v>0</v>
      </c>
      <c r="BY178" s="245">
        <f>$AZ$168</f>
        <v>0</v>
      </c>
      <c r="BZ178" s="195">
        <f t="shared" si="177"/>
        <v>0</v>
      </c>
      <c r="CA178" s="245">
        <f>$AZ$168</f>
        <v>0</v>
      </c>
      <c r="CB178" s="195">
        <f t="shared" si="178"/>
        <v>0</v>
      </c>
      <c r="CC178" s="245">
        <f>$AZ$168</f>
        <v>0</v>
      </c>
      <c r="CD178" s="195">
        <f t="shared" si="179"/>
        <v>0</v>
      </c>
      <c r="CE178" s="245">
        <f>$AZ$168</f>
        <v>0</v>
      </c>
      <c r="CF178" s="195">
        <f t="shared" si="180"/>
        <v>0</v>
      </c>
      <c r="CG178" s="245">
        <f>$AZ$168</f>
        <v>0</v>
      </c>
      <c r="CH178" s="35">
        <v>0</v>
      </c>
      <c r="CI178" s="35">
        <v>0</v>
      </c>
      <c r="CJ178" s="35">
        <v>0</v>
      </c>
      <c r="DA178" s="5" t="s">
        <v>167</v>
      </c>
      <c r="DB178" s="5" t="s">
        <v>94</v>
      </c>
      <c r="DC178" s="5" t="str">
        <f t="shared" si="161"/>
        <v>----</v>
      </c>
      <c r="DD178" s="5">
        <f t="shared" si="162"/>
        <v>0</v>
      </c>
      <c r="DE178" s="35">
        <f t="shared" si="163"/>
        <v>8.91</v>
      </c>
      <c r="DF178" s="35"/>
    </row>
    <row r="179" spans="3:110" hidden="1" x14ac:dyDescent="0.2">
      <c r="C179" s="379">
        <f>AC$18</f>
        <v>44626</v>
      </c>
      <c r="D179" s="384">
        <f>AC$31</f>
        <v>0</v>
      </c>
      <c r="AR179" s="377"/>
      <c r="AS179" s="328">
        <f>COUNTIF($AT$173:$AT178,$AT179)</f>
        <v>0</v>
      </c>
      <c r="AT179" s="1" t="str">
        <f t="shared" si="181"/>
        <v>0261212</v>
      </c>
      <c r="AV179" s="328" t="str">
        <f t="shared" si="182"/>
        <v>0261212</v>
      </c>
      <c r="AW179" s="328">
        <f>COUNTIF($AT$173:$AT178,$AT179)</f>
        <v>0</v>
      </c>
      <c r="AX179" s="201" t="str">
        <f t="shared" si="183"/>
        <v>Ignore me</v>
      </c>
      <c r="AY179" s="243">
        <f t="array" ref="AY179">IF(SUM($D$173:$D$179)=0,$E$18,MIN(IF($D$173:$D$179&gt;0,$C$173:$C$179)))</f>
        <v>44620</v>
      </c>
      <c r="AZ179" s="243">
        <f t="array" ref="AZ179">IF(SUM($D$173:$D$179)=0,$AC$18,MAX(IF($D$173:$D$179&gt;0,$C$173:$C$179)))</f>
        <v>44620</v>
      </c>
      <c r="BA179" s="244">
        <f t="shared" ref="BA179:BA184" si="184">$I$106</f>
        <v>0</v>
      </c>
      <c r="BB179" s="195">
        <f t="shared" si="165"/>
        <v>0</v>
      </c>
      <c r="BC179" s="245">
        <f>$AZ$163</f>
        <v>8.1999999999999993</v>
      </c>
      <c r="BD179" s="195">
        <f t="shared" si="166"/>
        <v>0</v>
      </c>
      <c r="BE179" s="245">
        <f>$AZ$163</f>
        <v>8.1999999999999993</v>
      </c>
      <c r="BF179" s="195">
        <f t="shared" si="167"/>
        <v>0</v>
      </c>
      <c r="BG179" s="245">
        <f>$AZ$163</f>
        <v>8.1999999999999993</v>
      </c>
      <c r="BH179" s="195">
        <f t="shared" si="168"/>
        <v>0</v>
      </c>
      <c r="BI179" s="245">
        <f>$AZ$163</f>
        <v>8.1999999999999993</v>
      </c>
      <c r="BJ179" s="195">
        <f t="shared" si="169"/>
        <v>0</v>
      </c>
      <c r="BK179" s="245">
        <f>$AZ$163</f>
        <v>8.1999999999999993</v>
      </c>
      <c r="BL179" s="195">
        <f t="shared" si="170"/>
        <v>0</v>
      </c>
      <c r="BM179" s="245">
        <f>$AZ$163</f>
        <v>8.1999999999999993</v>
      </c>
      <c r="BN179" s="195">
        <f t="shared" si="171"/>
        <v>0</v>
      </c>
      <c r="BO179" s="245">
        <f>$AZ$163</f>
        <v>8.1999999999999993</v>
      </c>
      <c r="BP179" s="195">
        <f t="shared" si="172"/>
        <v>0</v>
      </c>
      <c r="BQ179" s="245">
        <f>$AZ$163</f>
        <v>8.1999999999999993</v>
      </c>
      <c r="BR179" s="195">
        <f t="shared" si="173"/>
        <v>0</v>
      </c>
      <c r="BS179" s="245">
        <f>$AZ$163</f>
        <v>8.1999999999999993</v>
      </c>
      <c r="BT179" s="195">
        <f t="shared" si="174"/>
        <v>0</v>
      </c>
      <c r="BU179" s="245">
        <f>$AZ$163</f>
        <v>8.1999999999999993</v>
      </c>
      <c r="BV179" s="195">
        <f t="shared" si="175"/>
        <v>0</v>
      </c>
      <c r="BW179" s="245">
        <f>$AZ$163</f>
        <v>8.1999999999999993</v>
      </c>
      <c r="BX179" s="195">
        <f t="shared" si="176"/>
        <v>0</v>
      </c>
      <c r="BY179" s="245">
        <f>$AZ$163</f>
        <v>8.1999999999999993</v>
      </c>
      <c r="BZ179" s="195">
        <f t="shared" si="177"/>
        <v>0</v>
      </c>
      <c r="CA179" s="245">
        <f>$AZ$163</f>
        <v>8.1999999999999993</v>
      </c>
      <c r="CB179" s="195">
        <f t="shared" si="178"/>
        <v>0</v>
      </c>
      <c r="CC179" s="245">
        <f>$AZ$163</f>
        <v>8.1999999999999993</v>
      </c>
      <c r="CD179" s="195">
        <f t="shared" si="179"/>
        <v>0</v>
      </c>
      <c r="CE179" s="245">
        <f>$AZ$163</f>
        <v>8.1999999999999993</v>
      </c>
      <c r="CF179" s="195">
        <f t="shared" si="180"/>
        <v>0</v>
      </c>
      <c r="CG179" s="245">
        <f>$AZ$163</f>
        <v>8.1999999999999993</v>
      </c>
      <c r="CH179" s="35">
        <v>0</v>
      </c>
      <c r="CI179" s="35">
        <v>0</v>
      </c>
      <c r="CJ179" s="35">
        <v>0</v>
      </c>
      <c r="DA179" s="5" t="s">
        <v>167</v>
      </c>
      <c r="DB179" s="5" t="s">
        <v>95</v>
      </c>
      <c r="DC179" s="5" t="str">
        <f t="shared" si="161"/>
        <v>----</v>
      </c>
      <c r="DD179" s="5">
        <f t="shared" si="162"/>
        <v>0</v>
      </c>
      <c r="DE179" s="35">
        <f t="shared" si="163"/>
        <v>8.91</v>
      </c>
      <c r="DF179" s="35"/>
    </row>
    <row r="180" spans="3:110" hidden="1" x14ac:dyDescent="0.2">
      <c r="C180" s="380">
        <f>E$34</f>
        <v>44627</v>
      </c>
      <c r="D180" s="385">
        <f>E$47</f>
        <v>54.4</v>
      </c>
      <c r="AR180" s="377"/>
      <c r="AS180" s="328">
        <f>COUNTIF($AT$173:$AT179,$AT180)</f>
        <v>0</v>
      </c>
      <c r="AT180" s="1" t="str">
        <f t="shared" si="181"/>
        <v>0283829</v>
      </c>
      <c r="AV180" s="328" t="str">
        <f t="shared" si="182"/>
        <v>0283829</v>
      </c>
      <c r="AW180" s="328">
        <f>COUNTIF($AT$173:$AT179,$AT180)</f>
        <v>0</v>
      </c>
      <c r="AX180" s="201" t="str">
        <f t="shared" si="183"/>
        <v>Ignore me</v>
      </c>
      <c r="AY180" s="243">
        <f t="array" ref="AY180">IF(SUM($D$173:$D$179)=0,$E$18,MIN(IF($D$173:$D$179&gt;0,$C$173:$C$179)))</f>
        <v>44620</v>
      </c>
      <c r="AZ180" s="243">
        <f t="array" ref="AZ180">IF(SUM($D$173:$D$179)=0,$AC$18,MAX(IF($D$173:$D$179&gt;0,$C$173:$C$179)))</f>
        <v>44620</v>
      </c>
      <c r="BA180" s="244">
        <f t="shared" si="184"/>
        <v>0</v>
      </c>
      <c r="BB180" s="195">
        <f t="shared" si="165"/>
        <v>0</v>
      </c>
      <c r="BC180" s="245">
        <f>$AZ$164</f>
        <v>8.91</v>
      </c>
      <c r="BD180" s="195">
        <f t="shared" si="166"/>
        <v>0</v>
      </c>
      <c r="BE180" s="245">
        <f>$AZ$164</f>
        <v>8.91</v>
      </c>
      <c r="BF180" s="195">
        <f t="shared" si="167"/>
        <v>0</v>
      </c>
      <c r="BG180" s="245">
        <f>$AZ$164</f>
        <v>8.91</v>
      </c>
      <c r="BH180" s="195">
        <f t="shared" si="168"/>
        <v>0</v>
      </c>
      <c r="BI180" s="245">
        <f>$AZ$164</f>
        <v>8.91</v>
      </c>
      <c r="BJ180" s="195">
        <f t="shared" si="169"/>
        <v>0</v>
      </c>
      <c r="BK180" s="245">
        <f>$AZ$164</f>
        <v>8.91</v>
      </c>
      <c r="BL180" s="195">
        <f t="shared" si="170"/>
        <v>0</v>
      </c>
      <c r="BM180" s="245">
        <f>$AZ$164</f>
        <v>8.91</v>
      </c>
      <c r="BN180" s="195">
        <f t="shared" si="171"/>
        <v>0</v>
      </c>
      <c r="BO180" s="245">
        <f>$AZ$164</f>
        <v>8.91</v>
      </c>
      <c r="BP180" s="195">
        <f t="shared" si="172"/>
        <v>0</v>
      </c>
      <c r="BQ180" s="245">
        <f>$AZ$164</f>
        <v>8.91</v>
      </c>
      <c r="BR180" s="195">
        <f t="shared" si="173"/>
        <v>0</v>
      </c>
      <c r="BS180" s="245">
        <f>$AZ$164</f>
        <v>8.91</v>
      </c>
      <c r="BT180" s="195">
        <f t="shared" si="174"/>
        <v>0</v>
      </c>
      <c r="BU180" s="245">
        <f>$AZ$164</f>
        <v>8.91</v>
      </c>
      <c r="BV180" s="195">
        <f t="shared" si="175"/>
        <v>0</v>
      </c>
      <c r="BW180" s="245">
        <f>$AZ$164</f>
        <v>8.91</v>
      </c>
      <c r="BX180" s="195">
        <f t="shared" si="176"/>
        <v>0</v>
      </c>
      <c r="BY180" s="245">
        <f>$AZ$164</f>
        <v>8.91</v>
      </c>
      <c r="BZ180" s="195">
        <f t="shared" si="177"/>
        <v>0</v>
      </c>
      <c r="CA180" s="245">
        <f>$AZ$164</f>
        <v>8.91</v>
      </c>
      <c r="CB180" s="195">
        <f t="shared" si="178"/>
        <v>0</v>
      </c>
      <c r="CC180" s="245">
        <f>$AZ$164</f>
        <v>8.91</v>
      </c>
      <c r="CD180" s="195">
        <f t="shared" si="179"/>
        <v>0</v>
      </c>
      <c r="CE180" s="245">
        <f>$AZ$164</f>
        <v>8.91</v>
      </c>
      <c r="CF180" s="195">
        <f t="shared" si="180"/>
        <v>0</v>
      </c>
      <c r="CG180" s="245">
        <f>$AZ$164</f>
        <v>8.91</v>
      </c>
      <c r="CH180" s="35">
        <v>0</v>
      </c>
      <c r="CI180" s="35">
        <v>0</v>
      </c>
      <c r="CJ180" s="35">
        <v>0</v>
      </c>
      <c r="DA180" s="5" t="s">
        <v>165</v>
      </c>
      <c r="DB180" s="5" t="s">
        <v>93</v>
      </c>
      <c r="DC180" s="5">
        <f t="shared" ref="DC180:DC197" si="185">BL143</f>
        <v>4000</v>
      </c>
      <c r="DD180" s="5">
        <f t="shared" ref="DD180:DD197" si="186">BM143</f>
        <v>4</v>
      </c>
      <c r="DE180" s="35">
        <f t="shared" ref="DE180:DE197" si="187">BN143</f>
        <v>13.6</v>
      </c>
      <c r="DF180" s="35"/>
    </row>
    <row r="181" spans="3:110" hidden="1" x14ac:dyDescent="0.2">
      <c r="C181" s="380">
        <f>I$34</f>
        <v>44628</v>
      </c>
      <c r="D181" s="385">
        <f>I$47</f>
        <v>0</v>
      </c>
      <c r="AR181" s="377"/>
      <c r="AS181" s="328">
        <f>COUNTIF($AT$173:$AT180,$AT181)</f>
        <v>0</v>
      </c>
      <c r="AT181" s="1" t="str">
        <f t="shared" si="181"/>
        <v>0433230</v>
      </c>
      <c r="AV181" s="328" t="str">
        <f t="shared" si="182"/>
        <v>0433230</v>
      </c>
      <c r="AW181" s="328">
        <f>COUNTIF($AT$173:$AT180,$AT181)</f>
        <v>0</v>
      </c>
      <c r="AX181" s="201" t="str">
        <f t="shared" si="183"/>
        <v>Ignore me</v>
      </c>
      <c r="AY181" s="243">
        <f t="array" ref="AY181">IF(SUM($D$173:$D$179)=0,$E$18,MIN(IF($D$173:$D$179&gt;0,$C$173:$C$179)))</f>
        <v>44620</v>
      </c>
      <c r="AZ181" s="243">
        <f t="array" ref="AZ181">IF(SUM($D$173:$D$179)=0,$AC$18,MAX(IF($D$173:$D$179&gt;0,$C$173:$C$179)))</f>
        <v>44620</v>
      </c>
      <c r="BA181" s="244">
        <f t="shared" si="184"/>
        <v>0</v>
      </c>
      <c r="BB181" s="195">
        <f t="shared" si="165"/>
        <v>0</v>
      </c>
      <c r="BC181" s="245">
        <f>$AZ$165</f>
        <v>13.6</v>
      </c>
      <c r="BD181" s="195">
        <f t="shared" si="166"/>
        <v>0</v>
      </c>
      <c r="BE181" s="245">
        <f>$AZ$165</f>
        <v>13.6</v>
      </c>
      <c r="BF181" s="195">
        <f t="shared" si="167"/>
        <v>0</v>
      </c>
      <c r="BG181" s="245">
        <f>$AZ$165</f>
        <v>13.6</v>
      </c>
      <c r="BH181" s="195">
        <f t="shared" si="168"/>
        <v>0</v>
      </c>
      <c r="BI181" s="245">
        <f>$AZ$165</f>
        <v>13.6</v>
      </c>
      <c r="BJ181" s="195">
        <f t="shared" si="169"/>
        <v>0</v>
      </c>
      <c r="BK181" s="245">
        <f>$AZ$165</f>
        <v>13.6</v>
      </c>
      <c r="BL181" s="195">
        <f t="shared" si="170"/>
        <v>0</v>
      </c>
      <c r="BM181" s="245">
        <f>$AZ$165</f>
        <v>13.6</v>
      </c>
      <c r="BN181" s="195">
        <f t="shared" si="171"/>
        <v>0</v>
      </c>
      <c r="BO181" s="245">
        <f>$AZ$165</f>
        <v>13.6</v>
      </c>
      <c r="BP181" s="195">
        <f t="shared" si="172"/>
        <v>0</v>
      </c>
      <c r="BQ181" s="245">
        <f>$AZ$165</f>
        <v>13.6</v>
      </c>
      <c r="BR181" s="195">
        <f t="shared" si="173"/>
        <v>0</v>
      </c>
      <c r="BS181" s="245">
        <f>$AZ$165</f>
        <v>13.6</v>
      </c>
      <c r="BT181" s="195">
        <f t="shared" si="174"/>
        <v>0</v>
      </c>
      <c r="BU181" s="245">
        <f>$AZ$165</f>
        <v>13.6</v>
      </c>
      <c r="BV181" s="195">
        <f t="shared" si="175"/>
        <v>0</v>
      </c>
      <c r="BW181" s="245">
        <f>$AZ$165</f>
        <v>13.6</v>
      </c>
      <c r="BX181" s="195">
        <f t="shared" si="176"/>
        <v>0</v>
      </c>
      <c r="BY181" s="245">
        <f>$AZ$165</f>
        <v>13.6</v>
      </c>
      <c r="BZ181" s="195">
        <f t="shared" si="177"/>
        <v>0</v>
      </c>
      <c r="CA181" s="245">
        <f>$AZ$165</f>
        <v>13.6</v>
      </c>
      <c r="CB181" s="195">
        <f t="shared" si="178"/>
        <v>0</v>
      </c>
      <c r="CC181" s="245">
        <f>$AZ$165</f>
        <v>13.6</v>
      </c>
      <c r="CD181" s="195">
        <f t="shared" si="179"/>
        <v>0</v>
      </c>
      <c r="CE181" s="245">
        <f>$AZ$165</f>
        <v>13.6</v>
      </c>
      <c r="CF181" s="195">
        <f t="shared" si="180"/>
        <v>0</v>
      </c>
      <c r="CG181" s="245">
        <f>$AZ$165</f>
        <v>13.6</v>
      </c>
      <c r="CH181" s="35">
        <v>0</v>
      </c>
      <c r="CI181" s="35">
        <v>0</v>
      </c>
      <c r="CJ181" s="35">
        <v>0</v>
      </c>
      <c r="DA181" s="5" t="s">
        <v>165</v>
      </c>
      <c r="DB181" s="5" t="s">
        <v>94</v>
      </c>
      <c r="DC181" s="5">
        <f t="shared" si="185"/>
        <v>4000</v>
      </c>
      <c r="DD181" s="5">
        <f t="shared" si="186"/>
        <v>0</v>
      </c>
      <c r="DE181" s="35">
        <f t="shared" si="187"/>
        <v>13.6</v>
      </c>
      <c r="DF181" s="35"/>
    </row>
    <row r="182" spans="3:110" hidden="1" x14ac:dyDescent="0.2">
      <c r="C182" s="380">
        <f>M$34</f>
        <v>44629</v>
      </c>
      <c r="D182" s="385">
        <f>M$47</f>
        <v>0</v>
      </c>
      <c r="AR182" s="377"/>
      <c r="AS182" s="328">
        <f>COUNTIF($AT$173:$AT181,$AT182)</f>
        <v>0</v>
      </c>
      <c r="AT182" s="1" t="str">
        <f t="shared" si="181"/>
        <v>00</v>
      </c>
      <c r="AV182" s="328" t="str">
        <f t="shared" si="182"/>
        <v>00</v>
      </c>
      <c r="AW182" s="328">
        <f>COUNTIF($AT$173:$AT181,$AT182)</f>
        <v>0</v>
      </c>
      <c r="AX182" s="201" t="str">
        <f t="shared" si="183"/>
        <v>Ignore me</v>
      </c>
      <c r="AY182" s="243">
        <f t="array" ref="AY182">IF(SUM($D$173:$D$179)=0,$E$18,MIN(IF($D$173:$D$179&gt;0,$C$173:$C$179)))</f>
        <v>44620</v>
      </c>
      <c r="AZ182" s="243">
        <f t="array" ref="AZ182">IF(SUM($D$173:$D$179)=0,$AC$18,MAX(IF($D$173:$D$179&gt;0,$C$173:$C$179)))</f>
        <v>44620</v>
      </c>
      <c r="BA182" s="244">
        <f t="shared" si="184"/>
        <v>0</v>
      </c>
      <c r="BB182" s="195">
        <f t="shared" si="165"/>
        <v>0</v>
      </c>
      <c r="BC182" s="245">
        <f>$AZ$166</f>
        <v>0</v>
      </c>
      <c r="BD182" s="195">
        <f t="shared" si="166"/>
        <v>0</v>
      </c>
      <c r="BE182" s="245">
        <f>$AZ$166</f>
        <v>0</v>
      </c>
      <c r="BF182" s="195">
        <f t="shared" si="167"/>
        <v>0</v>
      </c>
      <c r="BG182" s="245">
        <f>$AZ$166</f>
        <v>0</v>
      </c>
      <c r="BH182" s="195">
        <f t="shared" si="168"/>
        <v>0</v>
      </c>
      <c r="BI182" s="245">
        <f>$AZ$166</f>
        <v>0</v>
      </c>
      <c r="BJ182" s="195">
        <f t="shared" si="169"/>
        <v>0</v>
      </c>
      <c r="BK182" s="245">
        <f>$AZ$166</f>
        <v>0</v>
      </c>
      <c r="BL182" s="195">
        <f t="shared" si="170"/>
        <v>0</v>
      </c>
      <c r="BM182" s="245">
        <f>$AZ$166</f>
        <v>0</v>
      </c>
      <c r="BN182" s="195">
        <f t="shared" si="171"/>
        <v>0</v>
      </c>
      <c r="BO182" s="245">
        <f>$AZ$166</f>
        <v>0</v>
      </c>
      <c r="BP182" s="195">
        <f t="shared" si="172"/>
        <v>0</v>
      </c>
      <c r="BQ182" s="245">
        <f>$AZ$166</f>
        <v>0</v>
      </c>
      <c r="BR182" s="195">
        <f t="shared" si="173"/>
        <v>0</v>
      </c>
      <c r="BS182" s="245">
        <f>$AZ$166</f>
        <v>0</v>
      </c>
      <c r="BT182" s="195">
        <f t="shared" si="174"/>
        <v>0</v>
      </c>
      <c r="BU182" s="245">
        <f>$AZ$166</f>
        <v>0</v>
      </c>
      <c r="BV182" s="195">
        <f t="shared" si="175"/>
        <v>0</v>
      </c>
      <c r="BW182" s="245">
        <f>$AZ$166</f>
        <v>0</v>
      </c>
      <c r="BX182" s="195">
        <f t="shared" si="176"/>
        <v>0</v>
      </c>
      <c r="BY182" s="245">
        <f>$AZ$166</f>
        <v>0</v>
      </c>
      <c r="BZ182" s="195">
        <f t="shared" si="177"/>
        <v>0</v>
      </c>
      <c r="CA182" s="245">
        <f>$AZ$166</f>
        <v>0</v>
      </c>
      <c r="CB182" s="195">
        <f t="shared" si="178"/>
        <v>0</v>
      </c>
      <c r="CC182" s="245">
        <f>$AZ$166</f>
        <v>0</v>
      </c>
      <c r="CD182" s="195">
        <f t="shared" si="179"/>
        <v>0</v>
      </c>
      <c r="CE182" s="245">
        <f>$AZ$166</f>
        <v>0</v>
      </c>
      <c r="CF182" s="195">
        <f t="shared" si="180"/>
        <v>0</v>
      </c>
      <c r="CG182" s="245">
        <f>$AZ$166</f>
        <v>0</v>
      </c>
      <c r="CH182" s="35">
        <v>0</v>
      </c>
      <c r="CI182" s="35">
        <v>0</v>
      </c>
      <c r="CJ182" s="35">
        <v>0</v>
      </c>
      <c r="DA182" s="5" t="s">
        <v>165</v>
      </c>
      <c r="DB182" s="5" t="s">
        <v>95</v>
      </c>
      <c r="DC182" s="5">
        <f t="shared" si="185"/>
        <v>4000</v>
      </c>
      <c r="DD182" s="5">
        <f t="shared" si="186"/>
        <v>0</v>
      </c>
      <c r="DE182" s="35">
        <f t="shared" si="187"/>
        <v>13.6</v>
      </c>
      <c r="DF182" s="35"/>
    </row>
    <row r="183" spans="3:110" hidden="1" x14ac:dyDescent="0.2">
      <c r="C183" s="380">
        <f>Q$34</f>
        <v>44630</v>
      </c>
      <c r="D183" s="385">
        <f>Q$47</f>
        <v>0</v>
      </c>
      <c r="AR183" s="377"/>
      <c r="AS183" s="328">
        <f>COUNTIF($AT$173:$AT182,$AT183)</f>
        <v>1</v>
      </c>
      <c r="AT183" s="1" t="str">
        <f t="shared" si="181"/>
        <v>00</v>
      </c>
      <c r="AV183" s="328" t="str">
        <f t="shared" si="182"/>
        <v>00</v>
      </c>
      <c r="AW183" s="328">
        <f>COUNTIF($AT$173:$AT182,$AT183)</f>
        <v>1</v>
      </c>
      <c r="AX183" s="201" t="str">
        <f t="shared" si="183"/>
        <v>Ignore me</v>
      </c>
      <c r="AY183" s="243">
        <f t="array" ref="AY183">IF(SUM($D$173:$D$179)=0,$E$18,MIN(IF($D$173:$D$179&gt;0,$C$173:$C$179)))</f>
        <v>44620</v>
      </c>
      <c r="AZ183" s="243">
        <f t="array" ref="AZ183">IF(SUM($D$173:$D$179)=0,$AC$18,MAX(IF($D$173:$D$179&gt;0,$C$173:$C$179)))</f>
        <v>44620</v>
      </c>
      <c r="BA183" s="244">
        <f t="shared" si="184"/>
        <v>0</v>
      </c>
      <c r="BB183" s="195">
        <f t="shared" si="165"/>
        <v>0</v>
      </c>
      <c r="BC183" s="245">
        <f>$AZ$167</f>
        <v>0</v>
      </c>
      <c r="BD183" s="195">
        <f t="shared" si="166"/>
        <v>0</v>
      </c>
      <c r="BE183" s="245">
        <f>$AZ$167</f>
        <v>0</v>
      </c>
      <c r="BF183" s="195">
        <f t="shared" si="167"/>
        <v>0</v>
      </c>
      <c r="BG183" s="245">
        <f>$AZ$167</f>
        <v>0</v>
      </c>
      <c r="BH183" s="195">
        <f t="shared" si="168"/>
        <v>0</v>
      </c>
      <c r="BI183" s="245">
        <f>$AZ$167</f>
        <v>0</v>
      </c>
      <c r="BJ183" s="195">
        <f t="shared" si="169"/>
        <v>0</v>
      </c>
      <c r="BK183" s="245">
        <f>$AZ$167</f>
        <v>0</v>
      </c>
      <c r="BL183" s="195">
        <f t="shared" si="170"/>
        <v>0</v>
      </c>
      <c r="BM183" s="245">
        <f>$AZ$167</f>
        <v>0</v>
      </c>
      <c r="BN183" s="195">
        <f t="shared" si="171"/>
        <v>0</v>
      </c>
      <c r="BO183" s="245">
        <f>$AZ$167</f>
        <v>0</v>
      </c>
      <c r="BP183" s="195">
        <f t="shared" si="172"/>
        <v>0</v>
      </c>
      <c r="BQ183" s="245">
        <f>$AZ$167</f>
        <v>0</v>
      </c>
      <c r="BR183" s="195">
        <f t="shared" si="173"/>
        <v>0</v>
      </c>
      <c r="BS183" s="245">
        <f>$AZ$167</f>
        <v>0</v>
      </c>
      <c r="BT183" s="195">
        <f t="shared" si="174"/>
        <v>0</v>
      </c>
      <c r="BU183" s="245">
        <f>$AZ$167</f>
        <v>0</v>
      </c>
      <c r="BV183" s="195">
        <f t="shared" si="175"/>
        <v>0</v>
      </c>
      <c r="BW183" s="245">
        <f>$AZ$167</f>
        <v>0</v>
      </c>
      <c r="BX183" s="195">
        <f t="shared" si="176"/>
        <v>0</v>
      </c>
      <c r="BY183" s="245">
        <f>$AZ$167</f>
        <v>0</v>
      </c>
      <c r="BZ183" s="195">
        <f t="shared" si="177"/>
        <v>0</v>
      </c>
      <c r="CA183" s="245">
        <f>$AZ$167</f>
        <v>0</v>
      </c>
      <c r="CB183" s="195">
        <f t="shared" si="178"/>
        <v>0</v>
      </c>
      <c r="CC183" s="245">
        <f>$AZ$167</f>
        <v>0</v>
      </c>
      <c r="CD183" s="195">
        <f t="shared" si="179"/>
        <v>0</v>
      </c>
      <c r="CE183" s="245">
        <f>$AZ$167</f>
        <v>0</v>
      </c>
      <c r="CF183" s="195">
        <f t="shared" si="180"/>
        <v>0</v>
      </c>
      <c r="CG183" s="245">
        <f>$AZ$167</f>
        <v>0</v>
      </c>
      <c r="CH183" s="35">
        <v>0</v>
      </c>
      <c r="CI183" s="35">
        <v>0</v>
      </c>
      <c r="CJ183" s="35">
        <v>0</v>
      </c>
      <c r="DA183" s="5" t="s">
        <v>165</v>
      </c>
      <c r="DB183" s="5" t="s">
        <v>93</v>
      </c>
      <c r="DC183" s="5">
        <f t="shared" si="185"/>
        <v>4000</v>
      </c>
      <c r="DD183" s="5">
        <f t="shared" si="186"/>
        <v>0</v>
      </c>
      <c r="DE183" s="35">
        <f t="shared" si="187"/>
        <v>13.6</v>
      </c>
      <c r="DF183" s="35"/>
    </row>
    <row r="184" spans="3:110" hidden="1" x14ac:dyDescent="0.2">
      <c r="C184" s="380">
        <f>U$34</f>
        <v>44631</v>
      </c>
      <c r="D184" s="385">
        <f>U$47</f>
        <v>0</v>
      </c>
      <c r="AR184" s="377"/>
      <c r="AS184" s="328">
        <f>COUNTIF($AT$173:$AT183,$AT184)</f>
        <v>2</v>
      </c>
      <c r="AT184" s="1" t="str">
        <f t="shared" si="181"/>
        <v>00</v>
      </c>
      <c r="AV184" s="328" t="str">
        <f t="shared" si="182"/>
        <v>00</v>
      </c>
      <c r="AW184" s="328">
        <f>COUNTIF($AT$173:$AT183,$AT184)</f>
        <v>2</v>
      </c>
      <c r="AX184" s="201" t="str">
        <f t="shared" si="183"/>
        <v>Ignore me</v>
      </c>
      <c r="AY184" s="243">
        <f t="array" ref="AY184">IF(SUM($D$173:$D$179)=0,$E$18,MIN(IF($D$173:$D$179&gt;0,$C$173:$C$179)))</f>
        <v>44620</v>
      </c>
      <c r="AZ184" s="243">
        <f t="array" ref="AZ184">IF(SUM($D$173:$D$179)=0,$AC$18,MAX(IF($D$173:$D$179&gt;0,$C$173:$C$179)))</f>
        <v>44620</v>
      </c>
      <c r="BA184" s="244">
        <f t="shared" si="184"/>
        <v>0</v>
      </c>
      <c r="BB184" s="195">
        <f t="shared" si="165"/>
        <v>0</v>
      </c>
      <c r="BC184" s="245">
        <f>$AZ$168</f>
        <v>0</v>
      </c>
      <c r="BD184" s="195">
        <f t="shared" si="166"/>
        <v>0</v>
      </c>
      <c r="BE184" s="245">
        <f>$AZ$168</f>
        <v>0</v>
      </c>
      <c r="BF184" s="195">
        <f t="shared" si="167"/>
        <v>0</v>
      </c>
      <c r="BG184" s="245">
        <f>$AZ$168</f>
        <v>0</v>
      </c>
      <c r="BH184" s="195">
        <f t="shared" si="168"/>
        <v>0</v>
      </c>
      <c r="BI184" s="245">
        <f>$AZ$168</f>
        <v>0</v>
      </c>
      <c r="BJ184" s="195">
        <f t="shared" si="169"/>
        <v>0</v>
      </c>
      <c r="BK184" s="245">
        <f>$AZ$168</f>
        <v>0</v>
      </c>
      <c r="BL184" s="195">
        <f t="shared" si="170"/>
        <v>0</v>
      </c>
      <c r="BM184" s="245">
        <f>$AZ$168</f>
        <v>0</v>
      </c>
      <c r="BN184" s="195">
        <f t="shared" si="171"/>
        <v>0</v>
      </c>
      <c r="BO184" s="245">
        <f>$AZ$168</f>
        <v>0</v>
      </c>
      <c r="BP184" s="195">
        <f t="shared" si="172"/>
        <v>0</v>
      </c>
      <c r="BQ184" s="245">
        <f>$AZ$168</f>
        <v>0</v>
      </c>
      <c r="BR184" s="195">
        <f t="shared" si="173"/>
        <v>0</v>
      </c>
      <c r="BS184" s="245">
        <f>$AZ$168</f>
        <v>0</v>
      </c>
      <c r="BT184" s="195">
        <f t="shared" si="174"/>
        <v>0</v>
      </c>
      <c r="BU184" s="245">
        <f>$AZ$168</f>
        <v>0</v>
      </c>
      <c r="BV184" s="195">
        <f t="shared" si="175"/>
        <v>0</v>
      </c>
      <c r="BW184" s="245">
        <f>$AZ$168</f>
        <v>0</v>
      </c>
      <c r="BX184" s="195">
        <f t="shared" si="176"/>
        <v>0</v>
      </c>
      <c r="BY184" s="245">
        <f>$AZ$168</f>
        <v>0</v>
      </c>
      <c r="BZ184" s="195">
        <f t="shared" si="177"/>
        <v>0</v>
      </c>
      <c r="CA184" s="245">
        <f>$AZ$168</f>
        <v>0</v>
      </c>
      <c r="CB184" s="195">
        <f t="shared" si="178"/>
        <v>0</v>
      </c>
      <c r="CC184" s="245">
        <f>$AZ$168</f>
        <v>0</v>
      </c>
      <c r="CD184" s="195">
        <f t="shared" si="179"/>
        <v>0</v>
      </c>
      <c r="CE184" s="245">
        <f>$AZ$168</f>
        <v>0</v>
      </c>
      <c r="CF184" s="195">
        <f t="shared" si="180"/>
        <v>0</v>
      </c>
      <c r="CG184" s="245">
        <f>$AZ$168</f>
        <v>0</v>
      </c>
      <c r="CH184" s="35">
        <v>0</v>
      </c>
      <c r="CI184" s="35">
        <v>0</v>
      </c>
      <c r="CJ184" s="35">
        <v>0</v>
      </c>
      <c r="DA184" s="5" t="s">
        <v>165</v>
      </c>
      <c r="DB184" s="5" t="s">
        <v>94</v>
      </c>
      <c r="DC184" s="5">
        <f t="shared" si="185"/>
        <v>4000</v>
      </c>
      <c r="DD184" s="5">
        <f t="shared" si="186"/>
        <v>0</v>
      </c>
      <c r="DE184" s="35">
        <f t="shared" si="187"/>
        <v>13.6</v>
      </c>
      <c r="DF184" s="35"/>
    </row>
    <row r="185" spans="3:110" hidden="1" x14ac:dyDescent="0.2">
      <c r="C185" s="380">
        <f>Y$34</f>
        <v>44632</v>
      </c>
      <c r="D185" s="385">
        <f>Y$47</f>
        <v>0</v>
      </c>
      <c r="AR185" s="377"/>
      <c r="AS185" s="328">
        <f>COUNTIF($AT$173:$AT184,$AT185)</f>
        <v>1</v>
      </c>
      <c r="AT185" s="1" t="str">
        <f t="shared" si="181"/>
        <v>0261212</v>
      </c>
      <c r="AV185" s="328" t="str">
        <f t="shared" si="182"/>
        <v>0261212</v>
      </c>
      <c r="AW185" s="328">
        <f>COUNTIF($AT$173:$AT184,$AT185)</f>
        <v>1</v>
      </c>
      <c r="AX185" s="201" t="str">
        <f t="shared" si="183"/>
        <v>Ignore me</v>
      </c>
      <c r="AY185" s="243">
        <f t="array" ref="AY185">IF(SUM($D$173:$D$179)=0,$E$18,MIN(IF($D$173:$D$179&gt;0,$C$173:$C$179)))</f>
        <v>44620</v>
      </c>
      <c r="AZ185" s="243">
        <f t="array" ref="AZ185">IF(SUM($D$173:$D$179)=0,$AC$18,MAX(IF($D$173:$D$179&gt;0,$C$173:$C$179)))</f>
        <v>44620</v>
      </c>
      <c r="BA185" s="244">
        <f t="shared" ref="BA185:BA190" si="188">$I$107</f>
        <v>0</v>
      </c>
      <c r="BB185" s="195">
        <f t="shared" si="165"/>
        <v>0</v>
      </c>
      <c r="BC185" s="245">
        <f>$AZ$163</f>
        <v>8.1999999999999993</v>
      </c>
      <c r="BD185" s="195">
        <f t="shared" si="166"/>
        <v>0</v>
      </c>
      <c r="BE185" s="245">
        <f>$AZ$163</f>
        <v>8.1999999999999993</v>
      </c>
      <c r="BF185" s="195">
        <f t="shared" si="167"/>
        <v>0</v>
      </c>
      <c r="BG185" s="245">
        <f>$AZ$163</f>
        <v>8.1999999999999993</v>
      </c>
      <c r="BH185" s="195">
        <f t="shared" si="168"/>
        <v>0</v>
      </c>
      <c r="BI185" s="245">
        <f>$AZ$163</f>
        <v>8.1999999999999993</v>
      </c>
      <c r="BJ185" s="195">
        <f t="shared" si="169"/>
        <v>0</v>
      </c>
      <c r="BK185" s="245">
        <f>$AZ$163</f>
        <v>8.1999999999999993</v>
      </c>
      <c r="BL185" s="195">
        <f t="shared" si="170"/>
        <v>0</v>
      </c>
      <c r="BM185" s="245">
        <f>$AZ$163</f>
        <v>8.1999999999999993</v>
      </c>
      <c r="BN185" s="195">
        <f t="shared" si="171"/>
        <v>0</v>
      </c>
      <c r="BO185" s="245">
        <f>$AZ$163</f>
        <v>8.1999999999999993</v>
      </c>
      <c r="BP185" s="195">
        <f t="shared" si="172"/>
        <v>0</v>
      </c>
      <c r="BQ185" s="245">
        <f>$AZ$163</f>
        <v>8.1999999999999993</v>
      </c>
      <c r="BR185" s="195">
        <f t="shared" si="173"/>
        <v>0</v>
      </c>
      <c r="BS185" s="245">
        <f>$AZ$163</f>
        <v>8.1999999999999993</v>
      </c>
      <c r="BT185" s="195">
        <f t="shared" si="174"/>
        <v>0</v>
      </c>
      <c r="BU185" s="245">
        <f>$AZ$163</f>
        <v>8.1999999999999993</v>
      </c>
      <c r="BV185" s="195">
        <f t="shared" si="175"/>
        <v>0</v>
      </c>
      <c r="BW185" s="245">
        <f>$AZ$163</f>
        <v>8.1999999999999993</v>
      </c>
      <c r="BX185" s="195">
        <f t="shared" si="176"/>
        <v>0</v>
      </c>
      <c r="BY185" s="245">
        <f>$AZ$163</f>
        <v>8.1999999999999993</v>
      </c>
      <c r="BZ185" s="195">
        <f t="shared" si="177"/>
        <v>0</v>
      </c>
      <c r="CA185" s="245">
        <f>$AZ$163</f>
        <v>8.1999999999999993</v>
      </c>
      <c r="CB185" s="195">
        <f t="shared" si="178"/>
        <v>0</v>
      </c>
      <c r="CC185" s="245">
        <f>$AZ$163</f>
        <v>8.1999999999999993</v>
      </c>
      <c r="CD185" s="195">
        <f t="shared" si="179"/>
        <v>0</v>
      </c>
      <c r="CE185" s="245">
        <f>$AZ$163</f>
        <v>8.1999999999999993</v>
      </c>
      <c r="CF185" s="195">
        <f t="shared" si="180"/>
        <v>0</v>
      </c>
      <c r="CG185" s="245">
        <f>$AZ$163</f>
        <v>8.1999999999999993</v>
      </c>
      <c r="CH185" s="35">
        <v>0</v>
      </c>
      <c r="CI185" s="35">
        <v>0</v>
      </c>
      <c r="CJ185" s="35">
        <v>0</v>
      </c>
      <c r="DA185" s="5" t="s">
        <v>165</v>
      </c>
      <c r="DB185" s="5" t="s">
        <v>95</v>
      </c>
      <c r="DC185" s="5">
        <f t="shared" si="185"/>
        <v>4000</v>
      </c>
      <c r="DD185" s="5">
        <f t="shared" si="186"/>
        <v>0</v>
      </c>
      <c r="DE185" s="35">
        <f t="shared" si="187"/>
        <v>13.6</v>
      </c>
      <c r="DF185" s="35"/>
    </row>
    <row r="186" spans="3:110" hidden="1" x14ac:dyDescent="0.2">
      <c r="C186" s="380">
        <f>AC$34</f>
        <v>44633</v>
      </c>
      <c r="D186" s="385">
        <f>AC$47</f>
        <v>0</v>
      </c>
      <c r="AR186" s="377"/>
      <c r="AS186" s="328">
        <f>COUNTIF($AT$173:$AT185,$AT186)</f>
        <v>1</v>
      </c>
      <c r="AT186" s="1" t="str">
        <f t="shared" si="181"/>
        <v>0283829</v>
      </c>
      <c r="AV186" s="328" t="str">
        <f t="shared" si="182"/>
        <v>0283829</v>
      </c>
      <c r="AW186" s="328">
        <f>COUNTIF($AT$173:$AT185,$AT186)</f>
        <v>1</v>
      </c>
      <c r="AX186" s="201" t="str">
        <f t="shared" si="183"/>
        <v>Ignore me</v>
      </c>
      <c r="AY186" s="243">
        <f t="array" ref="AY186">IF(SUM($D$173:$D$179)=0,$E$18,MIN(IF($D$173:$D$179&gt;0,$C$173:$C$179)))</f>
        <v>44620</v>
      </c>
      <c r="AZ186" s="243">
        <f t="array" ref="AZ186">IF(SUM($D$173:$D$179)=0,$AC$18,MAX(IF($D$173:$D$179&gt;0,$C$173:$C$179)))</f>
        <v>44620</v>
      </c>
      <c r="BA186" s="244">
        <f t="shared" si="188"/>
        <v>0</v>
      </c>
      <c r="BB186" s="195">
        <f t="shared" si="165"/>
        <v>0</v>
      </c>
      <c r="BC186" s="245">
        <f>$AZ$164</f>
        <v>8.91</v>
      </c>
      <c r="BD186" s="195">
        <f t="shared" si="166"/>
        <v>0</v>
      </c>
      <c r="BE186" s="245">
        <f>$AZ$164</f>
        <v>8.91</v>
      </c>
      <c r="BF186" s="195">
        <f t="shared" si="167"/>
        <v>0</v>
      </c>
      <c r="BG186" s="245">
        <f>$AZ$164</f>
        <v>8.91</v>
      </c>
      <c r="BH186" s="195">
        <f t="shared" si="168"/>
        <v>0</v>
      </c>
      <c r="BI186" s="245">
        <f>$AZ$164</f>
        <v>8.91</v>
      </c>
      <c r="BJ186" s="195">
        <f t="shared" si="169"/>
        <v>0</v>
      </c>
      <c r="BK186" s="245">
        <f>$AZ$164</f>
        <v>8.91</v>
      </c>
      <c r="BL186" s="195">
        <f t="shared" si="170"/>
        <v>0</v>
      </c>
      <c r="BM186" s="245">
        <f>$AZ$164</f>
        <v>8.91</v>
      </c>
      <c r="BN186" s="195">
        <f t="shared" si="171"/>
        <v>0</v>
      </c>
      <c r="BO186" s="245">
        <f>$AZ$164</f>
        <v>8.91</v>
      </c>
      <c r="BP186" s="195">
        <f t="shared" si="172"/>
        <v>0</v>
      </c>
      <c r="BQ186" s="245">
        <f>$AZ$164</f>
        <v>8.91</v>
      </c>
      <c r="BR186" s="195">
        <f t="shared" si="173"/>
        <v>0</v>
      </c>
      <c r="BS186" s="245">
        <f>$AZ$164</f>
        <v>8.91</v>
      </c>
      <c r="BT186" s="195">
        <f t="shared" si="174"/>
        <v>0</v>
      </c>
      <c r="BU186" s="245">
        <f>$AZ$164</f>
        <v>8.91</v>
      </c>
      <c r="BV186" s="195">
        <f t="shared" si="175"/>
        <v>0</v>
      </c>
      <c r="BW186" s="245">
        <f>$AZ$164</f>
        <v>8.91</v>
      </c>
      <c r="BX186" s="195">
        <f t="shared" si="176"/>
        <v>0</v>
      </c>
      <c r="BY186" s="245">
        <f>$AZ$164</f>
        <v>8.91</v>
      </c>
      <c r="BZ186" s="195">
        <f t="shared" si="177"/>
        <v>0</v>
      </c>
      <c r="CA186" s="245">
        <f>$AZ$164</f>
        <v>8.91</v>
      </c>
      <c r="CB186" s="195">
        <f t="shared" si="178"/>
        <v>0</v>
      </c>
      <c r="CC186" s="245">
        <f>$AZ$164</f>
        <v>8.91</v>
      </c>
      <c r="CD186" s="195">
        <f t="shared" si="179"/>
        <v>0</v>
      </c>
      <c r="CE186" s="245">
        <f>$AZ$164</f>
        <v>8.91</v>
      </c>
      <c r="CF186" s="195">
        <f t="shared" si="180"/>
        <v>0</v>
      </c>
      <c r="CG186" s="245">
        <f>$AZ$164</f>
        <v>8.91</v>
      </c>
      <c r="CH186" s="35">
        <v>0</v>
      </c>
      <c r="CI186" s="35">
        <v>0</v>
      </c>
      <c r="CJ186" s="35">
        <v>0</v>
      </c>
      <c r="DA186" s="5" t="s">
        <v>166</v>
      </c>
      <c r="DB186" s="5" t="s">
        <v>93</v>
      </c>
      <c r="DC186" s="5" t="str">
        <f t="shared" si="185"/>
        <v>----</v>
      </c>
      <c r="DD186" s="5">
        <f t="shared" si="186"/>
        <v>0</v>
      </c>
      <c r="DE186" s="35">
        <f t="shared" si="187"/>
        <v>8.91</v>
      </c>
      <c r="DF186" s="35"/>
    </row>
    <row r="187" spans="3:110" hidden="1" x14ac:dyDescent="0.2">
      <c r="C187" s="381">
        <f>E$50</f>
        <v>44634</v>
      </c>
      <c r="D187" s="386">
        <f>E$63</f>
        <v>54.4</v>
      </c>
      <c r="AR187" s="377"/>
      <c r="AS187" s="328">
        <f>COUNTIF($AT$173:$AT186,$AT187)</f>
        <v>1</v>
      </c>
      <c r="AT187" s="1" t="str">
        <f t="shared" si="181"/>
        <v>0433230</v>
      </c>
      <c r="AV187" s="328" t="str">
        <f t="shared" si="182"/>
        <v>0433230</v>
      </c>
      <c r="AW187" s="328">
        <f>COUNTIF($AT$173:$AT186,$AT187)</f>
        <v>1</v>
      </c>
      <c r="AX187" s="201" t="str">
        <f t="shared" si="183"/>
        <v>Ignore me</v>
      </c>
      <c r="AY187" s="243">
        <f t="array" ref="AY187">IF(SUM($D$173:$D$179)=0,$E$18,MIN(IF($D$173:$D$179&gt;0,$C$173:$C$179)))</f>
        <v>44620</v>
      </c>
      <c r="AZ187" s="243">
        <f t="array" ref="AZ187">IF(SUM($D$173:$D$179)=0,$AC$18,MAX(IF($D$173:$D$179&gt;0,$C$173:$C$179)))</f>
        <v>44620</v>
      </c>
      <c r="BA187" s="244">
        <f t="shared" si="188"/>
        <v>0</v>
      </c>
      <c r="BB187" s="195">
        <f t="shared" si="165"/>
        <v>0</v>
      </c>
      <c r="BC187" s="245">
        <f>$AZ$165</f>
        <v>13.6</v>
      </c>
      <c r="BD187" s="195">
        <f t="shared" si="166"/>
        <v>0</v>
      </c>
      <c r="BE187" s="245">
        <f>$AZ$165</f>
        <v>13.6</v>
      </c>
      <c r="BF187" s="195">
        <f t="shared" si="167"/>
        <v>0</v>
      </c>
      <c r="BG187" s="245">
        <f>$AZ$165</f>
        <v>13.6</v>
      </c>
      <c r="BH187" s="195">
        <f t="shared" si="168"/>
        <v>0</v>
      </c>
      <c r="BI187" s="245">
        <f>$AZ$165</f>
        <v>13.6</v>
      </c>
      <c r="BJ187" s="195">
        <f t="shared" si="169"/>
        <v>0</v>
      </c>
      <c r="BK187" s="245">
        <f>$AZ$165</f>
        <v>13.6</v>
      </c>
      <c r="BL187" s="195">
        <f t="shared" si="170"/>
        <v>0</v>
      </c>
      <c r="BM187" s="245">
        <f>$AZ$165</f>
        <v>13.6</v>
      </c>
      <c r="BN187" s="195">
        <f t="shared" si="171"/>
        <v>0</v>
      </c>
      <c r="BO187" s="245">
        <f>$AZ$165</f>
        <v>13.6</v>
      </c>
      <c r="BP187" s="195">
        <f t="shared" si="172"/>
        <v>0</v>
      </c>
      <c r="BQ187" s="245">
        <f>$AZ$165</f>
        <v>13.6</v>
      </c>
      <c r="BR187" s="195">
        <f t="shared" si="173"/>
        <v>0</v>
      </c>
      <c r="BS187" s="245">
        <f>$AZ$165</f>
        <v>13.6</v>
      </c>
      <c r="BT187" s="195">
        <f t="shared" si="174"/>
        <v>0</v>
      </c>
      <c r="BU187" s="245">
        <f>$AZ$165</f>
        <v>13.6</v>
      </c>
      <c r="BV187" s="195">
        <f t="shared" si="175"/>
        <v>0</v>
      </c>
      <c r="BW187" s="245">
        <f>$AZ$165</f>
        <v>13.6</v>
      </c>
      <c r="BX187" s="195">
        <f t="shared" si="176"/>
        <v>0</v>
      </c>
      <c r="BY187" s="245">
        <f>$AZ$165</f>
        <v>13.6</v>
      </c>
      <c r="BZ187" s="195">
        <f t="shared" si="177"/>
        <v>0</v>
      </c>
      <c r="CA187" s="245">
        <f>$AZ$165</f>
        <v>13.6</v>
      </c>
      <c r="CB187" s="195">
        <f t="shared" si="178"/>
        <v>0</v>
      </c>
      <c r="CC187" s="245">
        <f>$AZ$165</f>
        <v>13.6</v>
      </c>
      <c r="CD187" s="195">
        <f t="shared" si="179"/>
        <v>0</v>
      </c>
      <c r="CE187" s="245">
        <f>$AZ$165</f>
        <v>13.6</v>
      </c>
      <c r="CF187" s="195">
        <f t="shared" si="180"/>
        <v>0</v>
      </c>
      <c r="CG187" s="245">
        <f>$AZ$165</f>
        <v>13.6</v>
      </c>
      <c r="CH187" s="35">
        <v>0</v>
      </c>
      <c r="CI187" s="35">
        <v>0</v>
      </c>
      <c r="CJ187" s="35">
        <v>0</v>
      </c>
      <c r="DA187" s="5" t="s">
        <v>166</v>
      </c>
      <c r="DB187" s="5" t="s">
        <v>94</v>
      </c>
      <c r="DC187" s="5" t="str">
        <f t="shared" si="185"/>
        <v>----</v>
      </c>
      <c r="DD187" s="5">
        <f t="shared" si="186"/>
        <v>0</v>
      </c>
      <c r="DE187" s="35">
        <f t="shared" si="187"/>
        <v>8.91</v>
      </c>
      <c r="DF187" s="35"/>
    </row>
    <row r="188" spans="3:110" hidden="1" x14ac:dyDescent="0.2">
      <c r="C188" s="381">
        <f>I$50</f>
        <v>44635</v>
      </c>
      <c r="D188" s="386">
        <f>I$63</f>
        <v>0</v>
      </c>
      <c r="AR188" s="377"/>
      <c r="AS188" s="328">
        <f>COUNTIF($AT$173:$AT187,$AT188)</f>
        <v>3</v>
      </c>
      <c r="AT188" s="1" t="str">
        <f t="shared" si="181"/>
        <v>00</v>
      </c>
      <c r="AV188" s="328" t="str">
        <f t="shared" si="182"/>
        <v>00</v>
      </c>
      <c r="AW188" s="328">
        <f>COUNTIF($AT$173:$AT187,$AT188)</f>
        <v>3</v>
      </c>
      <c r="AX188" s="201" t="str">
        <f t="shared" si="183"/>
        <v>Ignore me</v>
      </c>
      <c r="AY188" s="243">
        <f t="array" ref="AY188">IF(SUM($D$173:$D$179)=0,$E$18,MIN(IF($D$173:$D$179&gt;0,$C$173:$C$179)))</f>
        <v>44620</v>
      </c>
      <c r="AZ188" s="243">
        <f t="array" ref="AZ188">IF(SUM($D$173:$D$179)=0,$AC$18,MAX(IF($D$173:$D$179&gt;0,$C$173:$C$179)))</f>
        <v>44620</v>
      </c>
      <c r="BA188" s="244">
        <f t="shared" si="188"/>
        <v>0</v>
      </c>
      <c r="BB188" s="195">
        <f t="shared" si="165"/>
        <v>0</v>
      </c>
      <c r="BC188" s="245">
        <f>$AZ$166</f>
        <v>0</v>
      </c>
      <c r="BD188" s="195">
        <f t="shared" si="166"/>
        <v>0</v>
      </c>
      <c r="BE188" s="245">
        <f>$AZ$166</f>
        <v>0</v>
      </c>
      <c r="BF188" s="195">
        <f t="shared" si="167"/>
        <v>0</v>
      </c>
      <c r="BG188" s="245">
        <f>$AZ$166</f>
        <v>0</v>
      </c>
      <c r="BH188" s="195">
        <f t="shared" si="168"/>
        <v>0</v>
      </c>
      <c r="BI188" s="245">
        <f>$AZ$166</f>
        <v>0</v>
      </c>
      <c r="BJ188" s="195">
        <f t="shared" si="169"/>
        <v>0</v>
      </c>
      <c r="BK188" s="245">
        <f>$AZ$166</f>
        <v>0</v>
      </c>
      <c r="BL188" s="195">
        <f t="shared" si="170"/>
        <v>0</v>
      </c>
      <c r="BM188" s="245">
        <f>$AZ$166</f>
        <v>0</v>
      </c>
      <c r="BN188" s="195">
        <f t="shared" si="171"/>
        <v>0</v>
      </c>
      <c r="BO188" s="245">
        <f>$AZ$166</f>
        <v>0</v>
      </c>
      <c r="BP188" s="195">
        <f t="shared" si="172"/>
        <v>0</v>
      </c>
      <c r="BQ188" s="245">
        <f>$AZ$166</f>
        <v>0</v>
      </c>
      <c r="BR188" s="195">
        <f t="shared" si="173"/>
        <v>0</v>
      </c>
      <c r="BS188" s="245">
        <f>$AZ$166</f>
        <v>0</v>
      </c>
      <c r="BT188" s="195">
        <f t="shared" si="174"/>
        <v>0</v>
      </c>
      <c r="BU188" s="245">
        <f>$AZ$166</f>
        <v>0</v>
      </c>
      <c r="BV188" s="195">
        <f t="shared" si="175"/>
        <v>0</v>
      </c>
      <c r="BW188" s="245">
        <f>$AZ$166</f>
        <v>0</v>
      </c>
      <c r="BX188" s="195">
        <f t="shared" si="176"/>
        <v>0</v>
      </c>
      <c r="BY188" s="245">
        <f>$AZ$166</f>
        <v>0</v>
      </c>
      <c r="BZ188" s="195">
        <f t="shared" si="177"/>
        <v>0</v>
      </c>
      <c r="CA188" s="245">
        <f>$AZ$166</f>
        <v>0</v>
      </c>
      <c r="CB188" s="195">
        <f t="shared" si="178"/>
        <v>0</v>
      </c>
      <c r="CC188" s="245">
        <f>$AZ$166</f>
        <v>0</v>
      </c>
      <c r="CD188" s="195">
        <f t="shared" si="179"/>
        <v>0</v>
      </c>
      <c r="CE188" s="245">
        <f>$AZ$166</f>
        <v>0</v>
      </c>
      <c r="CF188" s="195">
        <f t="shared" si="180"/>
        <v>0</v>
      </c>
      <c r="CG188" s="245">
        <f>$AZ$166</f>
        <v>0</v>
      </c>
      <c r="CH188" s="35">
        <v>0</v>
      </c>
      <c r="CI188" s="35">
        <v>0</v>
      </c>
      <c r="CJ188" s="35">
        <v>0</v>
      </c>
      <c r="DA188" s="5" t="s">
        <v>166</v>
      </c>
      <c r="DB188" s="5" t="s">
        <v>95</v>
      </c>
      <c r="DC188" s="5" t="str">
        <f t="shared" si="185"/>
        <v>----</v>
      </c>
      <c r="DD188" s="5">
        <f t="shared" si="186"/>
        <v>0</v>
      </c>
      <c r="DE188" s="35">
        <f t="shared" si="187"/>
        <v>8.91</v>
      </c>
      <c r="DF188" s="35"/>
    </row>
    <row r="189" spans="3:110" hidden="1" x14ac:dyDescent="0.2">
      <c r="C189" s="381">
        <f>M$50</f>
        <v>44636</v>
      </c>
      <c r="D189" s="386">
        <f>M$63</f>
        <v>0</v>
      </c>
      <c r="AR189" s="377"/>
      <c r="AS189" s="328">
        <f>COUNTIF($AT$173:$AT188,$AT189)</f>
        <v>4</v>
      </c>
      <c r="AT189" s="1" t="str">
        <f t="shared" si="181"/>
        <v>00</v>
      </c>
      <c r="AV189" s="328" t="str">
        <f t="shared" si="182"/>
        <v>00</v>
      </c>
      <c r="AW189" s="328">
        <f>COUNTIF($AT$173:$AT188,$AT189)</f>
        <v>4</v>
      </c>
      <c r="AX189" s="201" t="str">
        <f t="shared" si="183"/>
        <v>Ignore me</v>
      </c>
      <c r="AY189" s="243">
        <f t="array" ref="AY189">IF(SUM($D$173:$D$179)=0,$E$18,MIN(IF($D$173:$D$179&gt;0,$C$173:$C$179)))</f>
        <v>44620</v>
      </c>
      <c r="AZ189" s="243">
        <f t="array" ref="AZ189">IF(SUM($D$173:$D$179)=0,$AC$18,MAX(IF($D$173:$D$179&gt;0,$C$173:$C$179)))</f>
        <v>44620</v>
      </c>
      <c r="BA189" s="244">
        <f t="shared" si="188"/>
        <v>0</v>
      </c>
      <c r="BB189" s="195">
        <f t="shared" si="165"/>
        <v>0</v>
      </c>
      <c r="BC189" s="245">
        <f>$AZ$167</f>
        <v>0</v>
      </c>
      <c r="BD189" s="195">
        <f t="shared" si="166"/>
        <v>0</v>
      </c>
      <c r="BE189" s="245">
        <f>$AZ$167</f>
        <v>0</v>
      </c>
      <c r="BF189" s="195">
        <f t="shared" si="167"/>
        <v>0</v>
      </c>
      <c r="BG189" s="245">
        <f>$AZ$167</f>
        <v>0</v>
      </c>
      <c r="BH189" s="195">
        <f t="shared" si="168"/>
        <v>0</v>
      </c>
      <c r="BI189" s="245">
        <f>$AZ$167</f>
        <v>0</v>
      </c>
      <c r="BJ189" s="195">
        <f t="shared" si="169"/>
        <v>0</v>
      </c>
      <c r="BK189" s="245">
        <f>$AZ$167</f>
        <v>0</v>
      </c>
      <c r="BL189" s="195">
        <f t="shared" si="170"/>
        <v>0</v>
      </c>
      <c r="BM189" s="245">
        <f>$AZ$167</f>
        <v>0</v>
      </c>
      <c r="BN189" s="195">
        <f t="shared" si="171"/>
        <v>0</v>
      </c>
      <c r="BO189" s="245">
        <f>$AZ$167</f>
        <v>0</v>
      </c>
      <c r="BP189" s="195">
        <f t="shared" si="172"/>
        <v>0</v>
      </c>
      <c r="BQ189" s="245">
        <f>$AZ$167</f>
        <v>0</v>
      </c>
      <c r="BR189" s="195">
        <f t="shared" si="173"/>
        <v>0</v>
      </c>
      <c r="BS189" s="245">
        <f>$AZ$167</f>
        <v>0</v>
      </c>
      <c r="BT189" s="195">
        <f t="shared" si="174"/>
        <v>0</v>
      </c>
      <c r="BU189" s="245">
        <f>$AZ$167</f>
        <v>0</v>
      </c>
      <c r="BV189" s="195">
        <f t="shared" si="175"/>
        <v>0</v>
      </c>
      <c r="BW189" s="245">
        <f>$AZ$167</f>
        <v>0</v>
      </c>
      <c r="BX189" s="195">
        <f t="shared" si="176"/>
        <v>0</v>
      </c>
      <c r="BY189" s="245">
        <f>$AZ$167</f>
        <v>0</v>
      </c>
      <c r="BZ189" s="195">
        <f t="shared" si="177"/>
        <v>0</v>
      </c>
      <c r="CA189" s="245">
        <f>$AZ$167</f>
        <v>0</v>
      </c>
      <c r="CB189" s="195">
        <f t="shared" si="178"/>
        <v>0</v>
      </c>
      <c r="CC189" s="245">
        <f>$AZ$167</f>
        <v>0</v>
      </c>
      <c r="CD189" s="195">
        <f t="shared" si="179"/>
        <v>0</v>
      </c>
      <c r="CE189" s="245">
        <f>$AZ$167</f>
        <v>0</v>
      </c>
      <c r="CF189" s="195">
        <f t="shared" si="180"/>
        <v>0</v>
      </c>
      <c r="CG189" s="245">
        <f>$AZ$167</f>
        <v>0</v>
      </c>
      <c r="CH189" s="35">
        <v>0</v>
      </c>
      <c r="CI189" s="35">
        <v>0</v>
      </c>
      <c r="CJ189" s="35">
        <v>0</v>
      </c>
      <c r="DA189" s="5" t="s">
        <v>166</v>
      </c>
      <c r="DB189" s="5" t="s">
        <v>93</v>
      </c>
      <c r="DC189" s="5" t="str">
        <f t="shared" si="185"/>
        <v>----</v>
      </c>
      <c r="DD189" s="5">
        <f t="shared" si="186"/>
        <v>0</v>
      </c>
      <c r="DE189" s="35">
        <f t="shared" si="187"/>
        <v>8.91</v>
      </c>
      <c r="DF189" s="35"/>
    </row>
    <row r="190" spans="3:110" hidden="1" x14ac:dyDescent="0.2">
      <c r="C190" s="381">
        <f>Q$50</f>
        <v>44637</v>
      </c>
      <c r="D190" s="386">
        <f>Q$63</f>
        <v>0</v>
      </c>
      <c r="AR190" s="377"/>
      <c r="AS190" s="328">
        <f>COUNTIF($AT$173:$AT189,$AT190)</f>
        <v>5</v>
      </c>
      <c r="AT190" s="1" t="str">
        <f t="shared" si="181"/>
        <v>00</v>
      </c>
      <c r="AV190" s="328" t="str">
        <f t="shared" si="182"/>
        <v>00</v>
      </c>
      <c r="AW190" s="328">
        <f>COUNTIF($AT$173:$AT189,$AT190)</f>
        <v>5</v>
      </c>
      <c r="AX190" s="201" t="str">
        <f t="shared" si="183"/>
        <v>Ignore me</v>
      </c>
      <c r="AY190" s="243">
        <f t="array" ref="AY190">IF(SUM($D$173:$D$179)=0,$E$18,MIN(IF($D$173:$D$179&gt;0,$C$173:$C$179)))</f>
        <v>44620</v>
      </c>
      <c r="AZ190" s="243">
        <f t="array" ref="AZ190">IF(SUM($D$173:$D$179)=0,$AC$18,MAX(IF($D$173:$D$179&gt;0,$C$173:$C$179)))</f>
        <v>44620</v>
      </c>
      <c r="BA190" s="244">
        <f t="shared" si="188"/>
        <v>0</v>
      </c>
      <c r="BB190" s="195">
        <f t="shared" si="165"/>
        <v>0</v>
      </c>
      <c r="BC190" s="245">
        <f>$AZ$168</f>
        <v>0</v>
      </c>
      <c r="BD190" s="195">
        <f t="shared" si="166"/>
        <v>0</v>
      </c>
      <c r="BE190" s="245">
        <f>$AZ$168</f>
        <v>0</v>
      </c>
      <c r="BF190" s="195">
        <f t="shared" si="167"/>
        <v>0</v>
      </c>
      <c r="BG190" s="245">
        <f>$AZ$168</f>
        <v>0</v>
      </c>
      <c r="BH190" s="195">
        <f t="shared" si="168"/>
        <v>0</v>
      </c>
      <c r="BI190" s="245">
        <f>$AZ$168</f>
        <v>0</v>
      </c>
      <c r="BJ190" s="195">
        <f t="shared" si="169"/>
        <v>0</v>
      </c>
      <c r="BK190" s="245">
        <f>$AZ$168</f>
        <v>0</v>
      </c>
      <c r="BL190" s="195">
        <f t="shared" si="170"/>
        <v>0</v>
      </c>
      <c r="BM190" s="245">
        <f>$AZ$168</f>
        <v>0</v>
      </c>
      <c r="BN190" s="195">
        <f t="shared" si="171"/>
        <v>0</v>
      </c>
      <c r="BO190" s="245">
        <f>$AZ$168</f>
        <v>0</v>
      </c>
      <c r="BP190" s="195">
        <f t="shared" si="172"/>
        <v>0</v>
      </c>
      <c r="BQ190" s="245">
        <f>$AZ$168</f>
        <v>0</v>
      </c>
      <c r="BR190" s="195">
        <f t="shared" si="173"/>
        <v>0</v>
      </c>
      <c r="BS190" s="245">
        <f>$AZ$168</f>
        <v>0</v>
      </c>
      <c r="BT190" s="195">
        <f t="shared" si="174"/>
        <v>0</v>
      </c>
      <c r="BU190" s="245">
        <f>$AZ$168</f>
        <v>0</v>
      </c>
      <c r="BV190" s="195">
        <f t="shared" si="175"/>
        <v>0</v>
      </c>
      <c r="BW190" s="245">
        <f>$AZ$168</f>
        <v>0</v>
      </c>
      <c r="BX190" s="195">
        <f t="shared" si="176"/>
        <v>0</v>
      </c>
      <c r="BY190" s="245">
        <f>$AZ$168</f>
        <v>0</v>
      </c>
      <c r="BZ190" s="195">
        <f t="shared" si="177"/>
        <v>0</v>
      </c>
      <c r="CA190" s="245">
        <f>$AZ$168</f>
        <v>0</v>
      </c>
      <c r="CB190" s="195">
        <f t="shared" si="178"/>
        <v>0</v>
      </c>
      <c r="CC190" s="245">
        <f>$AZ$168</f>
        <v>0</v>
      </c>
      <c r="CD190" s="195">
        <f t="shared" si="179"/>
        <v>0</v>
      </c>
      <c r="CE190" s="245">
        <f>$AZ$168</f>
        <v>0</v>
      </c>
      <c r="CF190" s="195">
        <f t="shared" si="180"/>
        <v>0</v>
      </c>
      <c r="CG190" s="245">
        <f>$AZ$168</f>
        <v>0</v>
      </c>
      <c r="CH190" s="35">
        <v>0</v>
      </c>
      <c r="CI190" s="35">
        <v>0</v>
      </c>
      <c r="CJ190" s="35">
        <v>0</v>
      </c>
      <c r="DA190" s="5" t="s">
        <v>166</v>
      </c>
      <c r="DB190" s="5" t="s">
        <v>94</v>
      </c>
      <c r="DC190" s="5" t="str">
        <f t="shared" si="185"/>
        <v>----</v>
      </c>
      <c r="DD190" s="5">
        <f t="shared" si="186"/>
        <v>0</v>
      </c>
      <c r="DE190" s="35">
        <f t="shared" si="187"/>
        <v>8.91</v>
      </c>
      <c r="DF190" s="35"/>
    </row>
    <row r="191" spans="3:110" hidden="1" x14ac:dyDescent="0.2">
      <c r="C191" s="381">
        <f>U$50</f>
        <v>44638</v>
      </c>
      <c r="D191" s="386">
        <f>U$63</f>
        <v>0</v>
      </c>
      <c r="AR191" s="377"/>
      <c r="AS191" s="328">
        <f>COUNTIF($AT$173:$AT190,$AT191)</f>
        <v>0</v>
      </c>
      <c r="AT191" s="1" t="str">
        <f t="shared" si="181"/>
        <v>9261294</v>
      </c>
      <c r="AV191" s="328" t="str">
        <f t="shared" si="182"/>
        <v>9261294</v>
      </c>
      <c r="AW191" s="328">
        <f>COUNTIF($AT$173:$AT190,$AT191)</f>
        <v>0</v>
      </c>
      <c r="AX191" s="201" t="str">
        <f t="shared" si="183"/>
        <v>Ignore me</v>
      </c>
      <c r="AY191" s="240">
        <f t="array" ref="AY191">IF(SUM($D$180:$D$186)=0,$E$34,MIN(IF($D$180:$D$186&gt;0,$C$180:$C$186)))</f>
        <v>44627</v>
      </c>
      <c r="AZ191" s="240">
        <f t="array" ref="AZ191">IF(SUM($D$180:$D$186)=0,$AC$34,MAX(IF($D$180:$D$186&gt;0,$C$180:$C$186)))</f>
        <v>44627</v>
      </c>
      <c r="BA191" s="241">
        <f t="shared" ref="BA191:BA196" si="189">$I$105</f>
        <v>9</v>
      </c>
      <c r="BB191" s="204">
        <f>SUMPRODUCT(($BE$143:$BE$160=$BA191)*($BF$143:$BF$160=BB$170)*($BH$143:$BH$160=BC191)*$BG$143:$BG$160)</f>
        <v>0</v>
      </c>
      <c r="BC191" s="242">
        <f>$BF$163</f>
        <v>8.1999999999999993</v>
      </c>
      <c r="BD191" s="204">
        <f t="shared" ref="BD191:CF199" si="190">SUMPRODUCT(($BE$143:$BE$160=$BA191)*($BF$143:$BF$160=BD$170)*($BH$143:$BH$160=BE191)*$BG$143:$BG$160)</f>
        <v>0</v>
      </c>
      <c r="BE191" s="242">
        <f>$BF$163</f>
        <v>8.1999999999999993</v>
      </c>
      <c r="BF191" s="204">
        <f t="shared" si="190"/>
        <v>0</v>
      </c>
      <c r="BG191" s="242">
        <f>$BF$163</f>
        <v>8.1999999999999993</v>
      </c>
      <c r="BH191" s="204">
        <f t="shared" si="190"/>
        <v>0</v>
      </c>
      <c r="BI191" s="242">
        <f>$BF$163</f>
        <v>8.1999999999999993</v>
      </c>
      <c r="BJ191" s="204">
        <f t="shared" si="190"/>
        <v>0</v>
      </c>
      <c r="BK191" s="242">
        <f>$BF$163</f>
        <v>8.1999999999999993</v>
      </c>
      <c r="BL191" s="204">
        <f t="shared" si="190"/>
        <v>0</v>
      </c>
      <c r="BM191" s="242">
        <f>$BF$163</f>
        <v>8.1999999999999993</v>
      </c>
      <c r="BN191" s="204">
        <f t="shared" si="190"/>
        <v>0</v>
      </c>
      <c r="BO191" s="242">
        <f>$BF$163</f>
        <v>8.1999999999999993</v>
      </c>
      <c r="BP191" s="204">
        <f t="shared" si="190"/>
        <v>0</v>
      </c>
      <c r="BQ191" s="242">
        <f>$BF$163</f>
        <v>8.1999999999999993</v>
      </c>
      <c r="BR191" s="204">
        <f t="shared" si="190"/>
        <v>0</v>
      </c>
      <c r="BS191" s="242">
        <f>$BF$163</f>
        <v>8.1999999999999993</v>
      </c>
      <c r="BT191" s="204">
        <f t="shared" si="190"/>
        <v>0</v>
      </c>
      <c r="BU191" s="242">
        <f>$BF$163</f>
        <v>8.1999999999999993</v>
      </c>
      <c r="BV191" s="204">
        <f t="shared" si="190"/>
        <v>0</v>
      </c>
      <c r="BW191" s="242">
        <f>$BF$163</f>
        <v>8.1999999999999993</v>
      </c>
      <c r="BX191" s="204">
        <f t="shared" si="190"/>
        <v>0</v>
      </c>
      <c r="BY191" s="242">
        <f>$BF$163</f>
        <v>8.1999999999999993</v>
      </c>
      <c r="BZ191" s="204">
        <f t="shared" si="190"/>
        <v>0</v>
      </c>
      <c r="CA191" s="242">
        <f>$BF$163</f>
        <v>8.1999999999999993</v>
      </c>
      <c r="CB191" s="204">
        <f t="shared" si="190"/>
        <v>0</v>
      </c>
      <c r="CC191" s="242">
        <f>$BF$163</f>
        <v>8.1999999999999993</v>
      </c>
      <c r="CD191" s="204">
        <f t="shared" si="190"/>
        <v>0</v>
      </c>
      <c r="CE191" s="242">
        <f>$BF$163</f>
        <v>8.1999999999999993</v>
      </c>
      <c r="CF191" s="204">
        <f t="shared" si="190"/>
        <v>0</v>
      </c>
      <c r="CG191" s="242">
        <f>$BF$163</f>
        <v>8.1999999999999993</v>
      </c>
      <c r="CH191" s="35">
        <v>0</v>
      </c>
      <c r="CI191" s="35">
        <v>0</v>
      </c>
      <c r="CJ191" s="35">
        <v>0</v>
      </c>
      <c r="DA191" s="5" t="s">
        <v>166</v>
      </c>
      <c r="DB191" s="5" t="s">
        <v>95</v>
      </c>
      <c r="DC191" s="5" t="str">
        <f t="shared" si="185"/>
        <v>----</v>
      </c>
      <c r="DD191" s="5">
        <f t="shared" si="186"/>
        <v>0</v>
      </c>
      <c r="DE191" s="35">
        <f t="shared" si="187"/>
        <v>8.91</v>
      </c>
      <c r="DF191" s="35"/>
    </row>
    <row r="192" spans="3:110" hidden="1" x14ac:dyDescent="0.2">
      <c r="C192" s="381">
        <f>Y$50</f>
        <v>44639</v>
      </c>
      <c r="D192" s="386">
        <f>Y$63</f>
        <v>0</v>
      </c>
      <c r="AR192" s="377"/>
      <c r="AS192" s="328">
        <f>COUNTIF($AT$173:$AT191,$AT192)</f>
        <v>0</v>
      </c>
      <c r="AT192" s="1" t="str">
        <f t="shared" si="181"/>
        <v>9283918</v>
      </c>
      <c r="AV192" s="328" t="str">
        <f t="shared" si="182"/>
        <v>9283918</v>
      </c>
      <c r="AW192" s="328">
        <f>COUNTIF($AT$173:$AT191,$AT192)</f>
        <v>0</v>
      </c>
      <c r="AX192" s="201" t="str">
        <f t="shared" si="183"/>
        <v>Ignore me</v>
      </c>
      <c r="AY192" s="240">
        <f t="array" ref="AY192">IF(SUM($D$180:$D$186)=0,$E$34,MIN(IF($D$180:$D$186&gt;0,$C$180:$C$186)))</f>
        <v>44627</v>
      </c>
      <c r="AZ192" s="240">
        <f t="array" ref="AZ192">IF(SUM($D$180:$D$186)=0,$AC$34,MAX(IF($D$180:$D$186&gt;0,$C$180:$C$186)))</f>
        <v>44627</v>
      </c>
      <c r="BA192" s="241">
        <f t="shared" si="189"/>
        <v>9</v>
      </c>
      <c r="BB192" s="204">
        <f t="shared" ref="BB192:BP207" si="191">SUMPRODUCT(($BE$143:$BE$160=$BA192)*($BF$143:$BF$160=BB$170)*($BH$143:$BH$160=BC192)*$BG$143:$BG$160)</f>
        <v>0</v>
      </c>
      <c r="BC192" s="242">
        <f>$BF$164</f>
        <v>8.91</v>
      </c>
      <c r="BD192" s="204">
        <f t="shared" si="191"/>
        <v>0</v>
      </c>
      <c r="BE192" s="242">
        <f>$BF$164</f>
        <v>8.91</v>
      </c>
      <c r="BF192" s="204">
        <f t="shared" si="191"/>
        <v>0</v>
      </c>
      <c r="BG192" s="242">
        <f>$BF$164</f>
        <v>8.91</v>
      </c>
      <c r="BH192" s="204">
        <f t="shared" si="191"/>
        <v>0</v>
      </c>
      <c r="BI192" s="242">
        <f>$BF$164</f>
        <v>8.91</v>
      </c>
      <c r="BJ192" s="204">
        <f t="shared" si="191"/>
        <v>0</v>
      </c>
      <c r="BK192" s="242">
        <f>$BF$164</f>
        <v>8.91</v>
      </c>
      <c r="BL192" s="204">
        <f t="shared" si="191"/>
        <v>0</v>
      </c>
      <c r="BM192" s="242">
        <f>$BF$164</f>
        <v>8.91</v>
      </c>
      <c r="BN192" s="204">
        <f t="shared" si="191"/>
        <v>0</v>
      </c>
      <c r="BO192" s="242">
        <f>$BF$164</f>
        <v>8.91</v>
      </c>
      <c r="BP192" s="204">
        <f t="shared" si="191"/>
        <v>0</v>
      </c>
      <c r="BQ192" s="242">
        <f>$BF$164</f>
        <v>8.91</v>
      </c>
      <c r="BR192" s="204">
        <f t="shared" si="190"/>
        <v>0</v>
      </c>
      <c r="BS192" s="242">
        <f>$BF$164</f>
        <v>8.91</v>
      </c>
      <c r="BT192" s="204">
        <f t="shared" si="190"/>
        <v>0</v>
      </c>
      <c r="BU192" s="242">
        <f>$BF$164</f>
        <v>8.91</v>
      </c>
      <c r="BV192" s="204">
        <f t="shared" si="190"/>
        <v>0</v>
      </c>
      <c r="BW192" s="242">
        <f>$BF$164</f>
        <v>8.91</v>
      </c>
      <c r="BX192" s="204">
        <f t="shared" si="190"/>
        <v>0</v>
      </c>
      <c r="BY192" s="242">
        <f>$BF$164</f>
        <v>8.91</v>
      </c>
      <c r="BZ192" s="204">
        <f t="shared" si="190"/>
        <v>0</v>
      </c>
      <c r="CA192" s="242">
        <f>$BF$164</f>
        <v>8.91</v>
      </c>
      <c r="CB192" s="204">
        <f t="shared" si="190"/>
        <v>0</v>
      </c>
      <c r="CC192" s="242">
        <f>$BF$164</f>
        <v>8.91</v>
      </c>
      <c r="CD192" s="204">
        <f t="shared" si="190"/>
        <v>0</v>
      </c>
      <c r="CE192" s="242">
        <f>$BF$164</f>
        <v>8.91</v>
      </c>
      <c r="CF192" s="204">
        <f t="shared" si="190"/>
        <v>0</v>
      </c>
      <c r="CG192" s="242">
        <f>$BF$164</f>
        <v>8.91</v>
      </c>
      <c r="CH192" s="35">
        <v>0</v>
      </c>
      <c r="CI192" s="35">
        <v>0</v>
      </c>
      <c r="CJ192" s="35">
        <v>0</v>
      </c>
      <c r="DA192" s="5" t="s">
        <v>167</v>
      </c>
      <c r="DB192" s="5" t="s">
        <v>93</v>
      </c>
      <c r="DC192" s="5" t="str">
        <f t="shared" si="185"/>
        <v>----</v>
      </c>
      <c r="DD192" s="5">
        <f t="shared" si="186"/>
        <v>0</v>
      </c>
      <c r="DE192" s="35">
        <f t="shared" si="187"/>
        <v>8.91</v>
      </c>
      <c r="DF192" s="35"/>
    </row>
    <row r="193" spans="3:110" hidden="1" x14ac:dyDescent="0.2">
      <c r="C193" s="381">
        <f>AC$50</f>
        <v>44640</v>
      </c>
      <c r="D193" s="386">
        <f>AC$63</f>
        <v>0</v>
      </c>
      <c r="AR193" s="377"/>
      <c r="AS193" s="328">
        <f>COUNTIF($AT$173:$AT192,$AT193)</f>
        <v>0</v>
      </c>
      <c r="AT193" s="1" t="str">
        <f t="shared" si="181"/>
        <v>9441332</v>
      </c>
      <c r="AV193" s="328" t="str">
        <f t="shared" si="182"/>
        <v>9441332</v>
      </c>
      <c r="AW193" s="328">
        <f>COUNTIF($AT$173:$AT192,$AT193)</f>
        <v>0</v>
      </c>
      <c r="AX193" s="201" t="str">
        <f t="shared" si="183"/>
        <v>Claim</v>
      </c>
      <c r="AY193" s="240">
        <f t="array" ref="AY193">IF(SUM($D$180:$D$186)=0,$E$34,MIN(IF($D$180:$D$186&gt;0,$C$180:$C$186)))</f>
        <v>44627</v>
      </c>
      <c r="AZ193" s="240">
        <f t="array" ref="AZ193">IF(SUM($D$180:$D$186)=0,$AC$34,MAX(IF($D$180:$D$186&gt;0,$C$180:$C$186)))</f>
        <v>44627</v>
      </c>
      <c r="BA193" s="241">
        <f t="shared" si="189"/>
        <v>9</v>
      </c>
      <c r="BB193" s="204">
        <f t="shared" si="191"/>
        <v>4</v>
      </c>
      <c r="BC193" s="242">
        <f>$BF$165</f>
        <v>13.6</v>
      </c>
      <c r="BD193" s="204">
        <f t="shared" si="190"/>
        <v>0</v>
      </c>
      <c r="BE193" s="242">
        <f>$BF$165</f>
        <v>13.6</v>
      </c>
      <c r="BF193" s="204">
        <f t="shared" si="190"/>
        <v>0</v>
      </c>
      <c r="BG193" s="242">
        <f>$BF$165</f>
        <v>13.6</v>
      </c>
      <c r="BH193" s="204">
        <f t="shared" si="190"/>
        <v>0</v>
      </c>
      <c r="BI193" s="242">
        <f>$BF$165</f>
        <v>13.6</v>
      </c>
      <c r="BJ193" s="204">
        <f t="shared" si="190"/>
        <v>0</v>
      </c>
      <c r="BK193" s="242">
        <f>$BF$165</f>
        <v>13.6</v>
      </c>
      <c r="BL193" s="204">
        <f t="shared" si="190"/>
        <v>0</v>
      </c>
      <c r="BM193" s="242">
        <f>$BF$165</f>
        <v>13.6</v>
      </c>
      <c r="BN193" s="204">
        <f t="shared" si="190"/>
        <v>0</v>
      </c>
      <c r="BO193" s="242">
        <f>$BF$165</f>
        <v>13.6</v>
      </c>
      <c r="BP193" s="204">
        <f t="shared" si="190"/>
        <v>0</v>
      </c>
      <c r="BQ193" s="242">
        <f>$BF$165</f>
        <v>13.6</v>
      </c>
      <c r="BR193" s="204">
        <f t="shared" si="190"/>
        <v>0</v>
      </c>
      <c r="BS193" s="242">
        <f>$BF$165</f>
        <v>13.6</v>
      </c>
      <c r="BT193" s="204">
        <f t="shared" si="190"/>
        <v>0</v>
      </c>
      <c r="BU193" s="242">
        <f>$BF$165</f>
        <v>13.6</v>
      </c>
      <c r="BV193" s="204">
        <f t="shared" si="190"/>
        <v>0</v>
      </c>
      <c r="BW193" s="242">
        <f>$BF$165</f>
        <v>13.6</v>
      </c>
      <c r="BX193" s="204">
        <f t="shared" si="190"/>
        <v>0</v>
      </c>
      <c r="BY193" s="242">
        <f>$BF$165</f>
        <v>13.6</v>
      </c>
      <c r="BZ193" s="204">
        <f t="shared" si="190"/>
        <v>0</v>
      </c>
      <c r="CA193" s="242">
        <f>$BF$165</f>
        <v>13.6</v>
      </c>
      <c r="CB193" s="204">
        <f t="shared" si="190"/>
        <v>0</v>
      </c>
      <c r="CC193" s="242">
        <f>$BF$165</f>
        <v>13.6</v>
      </c>
      <c r="CD193" s="204">
        <f t="shared" si="190"/>
        <v>0</v>
      </c>
      <c r="CE193" s="242">
        <f>$BF$165</f>
        <v>13.6</v>
      </c>
      <c r="CF193" s="204">
        <f t="shared" si="190"/>
        <v>0</v>
      </c>
      <c r="CG193" s="242">
        <f>$BF$165</f>
        <v>13.6</v>
      </c>
      <c r="CH193" s="35">
        <v>0</v>
      </c>
      <c r="CI193" s="35">
        <v>0</v>
      </c>
      <c r="CJ193" s="35">
        <v>0</v>
      </c>
      <c r="DA193" s="5" t="s">
        <v>167</v>
      </c>
      <c r="DB193" s="5" t="s">
        <v>94</v>
      </c>
      <c r="DC193" s="5" t="str">
        <f t="shared" si="185"/>
        <v>----</v>
      </c>
      <c r="DD193" s="5">
        <f t="shared" si="186"/>
        <v>0</v>
      </c>
      <c r="DE193" s="35">
        <f t="shared" si="187"/>
        <v>8.91</v>
      </c>
      <c r="DF193" s="35"/>
    </row>
    <row r="194" spans="3:110" hidden="1" x14ac:dyDescent="0.2">
      <c r="C194" s="382">
        <f>E$66</f>
        <v>44641</v>
      </c>
      <c r="D194" s="387">
        <f>E$79</f>
        <v>0</v>
      </c>
      <c r="AR194" s="377"/>
      <c r="AS194" s="328">
        <f>COUNTIF($AT$173:$AT193,$AT194)</f>
        <v>3</v>
      </c>
      <c r="AT194" s="1" t="str">
        <f t="shared" si="181"/>
        <v>90</v>
      </c>
      <c r="AV194" s="328" t="str">
        <f t="shared" si="182"/>
        <v>90</v>
      </c>
      <c r="AW194" s="328">
        <f>COUNTIF($AT$173:$AT193,$AT194)</f>
        <v>3</v>
      </c>
      <c r="AX194" s="201" t="str">
        <f t="shared" si="183"/>
        <v>Ignore me</v>
      </c>
      <c r="AY194" s="240">
        <f t="array" ref="AY194">IF(SUM($D$180:$D$186)=0,$E$34,MIN(IF($D$180:$D$186&gt;0,$C$180:$C$186)))</f>
        <v>44627</v>
      </c>
      <c r="AZ194" s="240">
        <f t="array" ref="AZ194">IF(SUM($D$180:$D$186)=0,$AC$34,MAX(IF($D$180:$D$186&gt;0,$C$180:$C$186)))</f>
        <v>44627</v>
      </c>
      <c r="BA194" s="241">
        <f t="shared" si="189"/>
        <v>9</v>
      </c>
      <c r="BB194" s="204">
        <f t="shared" si="191"/>
        <v>0</v>
      </c>
      <c r="BC194" s="242">
        <f>$BF$166</f>
        <v>0</v>
      </c>
      <c r="BD194" s="204">
        <f t="shared" si="190"/>
        <v>0</v>
      </c>
      <c r="BE194" s="242">
        <f>$BF$166</f>
        <v>0</v>
      </c>
      <c r="BF194" s="204">
        <f t="shared" si="190"/>
        <v>0</v>
      </c>
      <c r="BG194" s="242">
        <f>$BF$166</f>
        <v>0</v>
      </c>
      <c r="BH194" s="204">
        <f t="shared" si="190"/>
        <v>0</v>
      </c>
      <c r="BI194" s="242">
        <f>$BF$166</f>
        <v>0</v>
      </c>
      <c r="BJ194" s="204">
        <f t="shared" si="190"/>
        <v>0</v>
      </c>
      <c r="BK194" s="242">
        <f>$BF$166</f>
        <v>0</v>
      </c>
      <c r="BL194" s="204">
        <f t="shared" si="190"/>
        <v>0</v>
      </c>
      <c r="BM194" s="242">
        <f>$BF$166</f>
        <v>0</v>
      </c>
      <c r="BN194" s="204">
        <f t="shared" si="190"/>
        <v>0</v>
      </c>
      <c r="BO194" s="242">
        <f>$BF$166</f>
        <v>0</v>
      </c>
      <c r="BP194" s="204">
        <f t="shared" si="190"/>
        <v>0</v>
      </c>
      <c r="BQ194" s="242">
        <f>$BF$166</f>
        <v>0</v>
      </c>
      <c r="BR194" s="204">
        <f t="shared" si="190"/>
        <v>0</v>
      </c>
      <c r="BS194" s="242">
        <f>$BF$166</f>
        <v>0</v>
      </c>
      <c r="BT194" s="204">
        <f t="shared" si="190"/>
        <v>0</v>
      </c>
      <c r="BU194" s="242">
        <f>$BF$166</f>
        <v>0</v>
      </c>
      <c r="BV194" s="204">
        <f t="shared" si="190"/>
        <v>0</v>
      </c>
      <c r="BW194" s="242">
        <f>$BF$166</f>
        <v>0</v>
      </c>
      <c r="BX194" s="204">
        <f t="shared" si="190"/>
        <v>0</v>
      </c>
      <c r="BY194" s="242">
        <f>$BF$166</f>
        <v>0</v>
      </c>
      <c r="BZ194" s="204">
        <f t="shared" si="190"/>
        <v>0</v>
      </c>
      <c r="CA194" s="242">
        <f>$BF$166</f>
        <v>0</v>
      </c>
      <c r="CB194" s="204">
        <f t="shared" si="190"/>
        <v>0</v>
      </c>
      <c r="CC194" s="242">
        <f>$BF$166</f>
        <v>0</v>
      </c>
      <c r="CD194" s="204">
        <f t="shared" si="190"/>
        <v>0</v>
      </c>
      <c r="CE194" s="242">
        <f>$BF$166</f>
        <v>0</v>
      </c>
      <c r="CF194" s="204">
        <f t="shared" si="190"/>
        <v>0</v>
      </c>
      <c r="CG194" s="242">
        <f>$BF$166</f>
        <v>0</v>
      </c>
      <c r="CH194" s="35">
        <v>0</v>
      </c>
      <c r="CI194" s="35">
        <v>0</v>
      </c>
      <c r="CJ194" s="35">
        <v>0</v>
      </c>
      <c r="DA194" s="5" t="s">
        <v>167</v>
      </c>
      <c r="DB194" s="5" t="s">
        <v>95</v>
      </c>
      <c r="DC194" s="5" t="str">
        <f t="shared" si="185"/>
        <v>----</v>
      </c>
      <c r="DD194" s="5">
        <f t="shared" si="186"/>
        <v>0</v>
      </c>
      <c r="DE194" s="35">
        <f t="shared" si="187"/>
        <v>8.91</v>
      </c>
      <c r="DF194" s="35"/>
    </row>
    <row r="195" spans="3:110" hidden="1" x14ac:dyDescent="0.2">
      <c r="C195" s="382">
        <f>I$66</f>
        <v>44642</v>
      </c>
      <c r="D195" s="387">
        <f>I$79</f>
        <v>0</v>
      </c>
      <c r="AR195" s="377"/>
      <c r="AS195" s="328">
        <f>COUNTIF($AT$173:$AT194,$AT195)</f>
        <v>4</v>
      </c>
      <c r="AT195" s="1" t="str">
        <f t="shared" si="181"/>
        <v>90</v>
      </c>
      <c r="AV195" s="328" t="str">
        <f t="shared" si="182"/>
        <v>90</v>
      </c>
      <c r="AW195" s="328">
        <f>COUNTIF($AT$173:$AT194,$AT195)</f>
        <v>4</v>
      </c>
      <c r="AX195" s="201" t="str">
        <f t="shared" si="183"/>
        <v>Ignore me</v>
      </c>
      <c r="AY195" s="240">
        <f t="array" ref="AY195">IF(SUM($D$180:$D$186)=0,$E$34,MIN(IF($D$180:$D$186&gt;0,$C$180:$C$186)))</f>
        <v>44627</v>
      </c>
      <c r="AZ195" s="240">
        <f t="array" ref="AZ195">IF(SUM($D$180:$D$186)=0,$AC$34,MAX(IF($D$180:$D$186&gt;0,$C$180:$C$186)))</f>
        <v>44627</v>
      </c>
      <c r="BA195" s="241">
        <f t="shared" si="189"/>
        <v>9</v>
      </c>
      <c r="BB195" s="204">
        <f t="shared" si="191"/>
        <v>0</v>
      </c>
      <c r="BC195" s="242">
        <f>$BF$167</f>
        <v>0</v>
      </c>
      <c r="BD195" s="204">
        <f t="shared" si="190"/>
        <v>0</v>
      </c>
      <c r="BE195" s="242">
        <f>$BF$167</f>
        <v>0</v>
      </c>
      <c r="BF195" s="204">
        <f t="shared" si="190"/>
        <v>0</v>
      </c>
      <c r="BG195" s="242">
        <f>$BF$167</f>
        <v>0</v>
      </c>
      <c r="BH195" s="204">
        <f t="shared" si="190"/>
        <v>0</v>
      </c>
      <c r="BI195" s="242">
        <f>$BF$167</f>
        <v>0</v>
      </c>
      <c r="BJ195" s="204">
        <f t="shared" si="190"/>
        <v>0</v>
      </c>
      <c r="BK195" s="242">
        <f>$BF$167</f>
        <v>0</v>
      </c>
      <c r="BL195" s="204">
        <f t="shared" si="190"/>
        <v>0</v>
      </c>
      <c r="BM195" s="242">
        <f>$BF$167</f>
        <v>0</v>
      </c>
      <c r="BN195" s="204">
        <f t="shared" si="190"/>
        <v>0</v>
      </c>
      <c r="BO195" s="242">
        <f>$BF$167</f>
        <v>0</v>
      </c>
      <c r="BP195" s="204">
        <f t="shared" si="190"/>
        <v>0</v>
      </c>
      <c r="BQ195" s="242">
        <f>$BF$167</f>
        <v>0</v>
      </c>
      <c r="BR195" s="204">
        <f t="shared" si="190"/>
        <v>0</v>
      </c>
      <c r="BS195" s="242">
        <f>$BF$167</f>
        <v>0</v>
      </c>
      <c r="BT195" s="204">
        <f t="shared" si="190"/>
        <v>0</v>
      </c>
      <c r="BU195" s="242">
        <f>$BF$167</f>
        <v>0</v>
      </c>
      <c r="BV195" s="204">
        <f t="shared" si="190"/>
        <v>0</v>
      </c>
      <c r="BW195" s="242">
        <f>$BF$167</f>
        <v>0</v>
      </c>
      <c r="BX195" s="204">
        <f t="shared" si="190"/>
        <v>0</v>
      </c>
      <c r="BY195" s="242">
        <f>$BF$167</f>
        <v>0</v>
      </c>
      <c r="BZ195" s="204">
        <f t="shared" si="190"/>
        <v>0</v>
      </c>
      <c r="CA195" s="242">
        <f>$BF$167</f>
        <v>0</v>
      </c>
      <c r="CB195" s="204">
        <f t="shared" si="190"/>
        <v>0</v>
      </c>
      <c r="CC195" s="242">
        <f>$BF$167</f>
        <v>0</v>
      </c>
      <c r="CD195" s="204">
        <f t="shared" si="190"/>
        <v>0</v>
      </c>
      <c r="CE195" s="242">
        <f>$BF$167</f>
        <v>0</v>
      </c>
      <c r="CF195" s="204">
        <f t="shared" si="190"/>
        <v>0</v>
      </c>
      <c r="CG195" s="242">
        <f>$BF$167</f>
        <v>0</v>
      </c>
      <c r="CH195" s="35">
        <v>0</v>
      </c>
      <c r="CI195" s="35">
        <v>0</v>
      </c>
      <c r="CJ195" s="35">
        <v>0</v>
      </c>
      <c r="DA195" s="5" t="s">
        <v>167</v>
      </c>
      <c r="DB195" s="5" t="s">
        <v>93</v>
      </c>
      <c r="DC195" s="5" t="str">
        <f t="shared" si="185"/>
        <v>----</v>
      </c>
      <c r="DD195" s="5">
        <f t="shared" si="186"/>
        <v>0</v>
      </c>
      <c r="DE195" s="35">
        <f t="shared" si="187"/>
        <v>8.91</v>
      </c>
      <c r="DF195" s="35"/>
    </row>
    <row r="196" spans="3:110" hidden="1" x14ac:dyDescent="0.2">
      <c r="C196" s="382">
        <f>M$66</f>
        <v>44643</v>
      </c>
      <c r="D196" s="387">
        <f>M$79</f>
        <v>0</v>
      </c>
      <c r="AR196" s="377"/>
      <c r="AS196" s="328">
        <f>COUNTIF($AT$173:$AT195,$AT196)</f>
        <v>5</v>
      </c>
      <c r="AT196" s="1" t="str">
        <f t="shared" si="181"/>
        <v>90</v>
      </c>
      <c r="AV196" s="328" t="str">
        <f t="shared" si="182"/>
        <v>90</v>
      </c>
      <c r="AW196" s="328">
        <f>COUNTIF($AT$173:$AT195,$AT196)</f>
        <v>5</v>
      </c>
      <c r="AX196" s="201" t="str">
        <f t="shared" si="183"/>
        <v>Ignore me</v>
      </c>
      <c r="AY196" s="240">
        <f t="array" ref="AY196">IF(SUM($D$180:$D$186)=0,$E$34,MIN(IF($D$180:$D$186&gt;0,$C$180:$C$186)))</f>
        <v>44627</v>
      </c>
      <c r="AZ196" s="240">
        <f t="array" ref="AZ196">IF(SUM($D$180:$D$186)=0,$AC$34,MAX(IF($D$180:$D$186&gt;0,$C$180:$C$186)))</f>
        <v>44627</v>
      </c>
      <c r="BA196" s="241">
        <f t="shared" si="189"/>
        <v>9</v>
      </c>
      <c r="BB196" s="204">
        <f t="shared" si="191"/>
        <v>0</v>
      </c>
      <c r="BC196" s="242">
        <f>$BF$168</f>
        <v>0</v>
      </c>
      <c r="BD196" s="204">
        <f t="shared" si="190"/>
        <v>0</v>
      </c>
      <c r="BE196" s="242">
        <f>$BF$168</f>
        <v>0</v>
      </c>
      <c r="BF196" s="204">
        <f t="shared" si="190"/>
        <v>0</v>
      </c>
      <c r="BG196" s="242">
        <f>$BF$168</f>
        <v>0</v>
      </c>
      <c r="BH196" s="204">
        <f t="shared" si="190"/>
        <v>0</v>
      </c>
      <c r="BI196" s="242">
        <f>$BF$168</f>
        <v>0</v>
      </c>
      <c r="BJ196" s="204">
        <f t="shared" si="190"/>
        <v>0</v>
      </c>
      <c r="BK196" s="242">
        <f>$BF$168</f>
        <v>0</v>
      </c>
      <c r="BL196" s="204">
        <f t="shared" si="190"/>
        <v>0</v>
      </c>
      <c r="BM196" s="242">
        <f>$BF$168</f>
        <v>0</v>
      </c>
      <c r="BN196" s="204">
        <f t="shared" si="190"/>
        <v>0</v>
      </c>
      <c r="BO196" s="242">
        <f>$BF$168</f>
        <v>0</v>
      </c>
      <c r="BP196" s="204">
        <f t="shared" si="190"/>
        <v>0</v>
      </c>
      <c r="BQ196" s="242">
        <f>$BF$168</f>
        <v>0</v>
      </c>
      <c r="BR196" s="204">
        <f t="shared" si="190"/>
        <v>0</v>
      </c>
      <c r="BS196" s="242">
        <f>$BF$168</f>
        <v>0</v>
      </c>
      <c r="BT196" s="204">
        <f t="shared" si="190"/>
        <v>0</v>
      </c>
      <c r="BU196" s="242">
        <f>$BF$168</f>
        <v>0</v>
      </c>
      <c r="BV196" s="204">
        <f t="shared" si="190"/>
        <v>0</v>
      </c>
      <c r="BW196" s="242">
        <f>$BF$168</f>
        <v>0</v>
      </c>
      <c r="BX196" s="204">
        <f t="shared" si="190"/>
        <v>0</v>
      </c>
      <c r="BY196" s="242">
        <f>$BF$168</f>
        <v>0</v>
      </c>
      <c r="BZ196" s="204">
        <f t="shared" si="190"/>
        <v>0</v>
      </c>
      <c r="CA196" s="242">
        <f>$BF$168</f>
        <v>0</v>
      </c>
      <c r="CB196" s="204">
        <f t="shared" si="190"/>
        <v>0</v>
      </c>
      <c r="CC196" s="242">
        <f>$BF$168</f>
        <v>0</v>
      </c>
      <c r="CD196" s="204">
        <f t="shared" si="190"/>
        <v>0</v>
      </c>
      <c r="CE196" s="242">
        <f>$BF$168</f>
        <v>0</v>
      </c>
      <c r="CF196" s="204">
        <f t="shared" si="190"/>
        <v>0</v>
      </c>
      <c r="CG196" s="242">
        <f>$BF$168</f>
        <v>0</v>
      </c>
      <c r="CH196" s="35">
        <v>0</v>
      </c>
      <c r="CI196" s="35">
        <v>0</v>
      </c>
      <c r="CJ196" s="35">
        <v>0</v>
      </c>
      <c r="DA196" s="5" t="s">
        <v>167</v>
      </c>
      <c r="DB196" s="5" t="s">
        <v>94</v>
      </c>
      <c r="DC196" s="5" t="str">
        <f t="shared" si="185"/>
        <v>----</v>
      </c>
      <c r="DD196" s="5">
        <f t="shared" si="186"/>
        <v>0</v>
      </c>
      <c r="DE196" s="35">
        <f t="shared" si="187"/>
        <v>8.91</v>
      </c>
      <c r="DF196" s="35"/>
    </row>
    <row r="197" spans="3:110" hidden="1" x14ac:dyDescent="0.2">
      <c r="C197" s="382">
        <f>Q$66</f>
        <v>44644</v>
      </c>
      <c r="D197" s="387">
        <f>Q$79</f>
        <v>0</v>
      </c>
      <c r="AR197" s="377"/>
      <c r="AS197" s="328">
        <f>COUNTIF($AT$173:$AT196,$AT197)</f>
        <v>0</v>
      </c>
      <c r="AT197" s="1" t="str">
        <f t="shared" si="181"/>
        <v>0261294</v>
      </c>
      <c r="AV197" s="328" t="str">
        <f t="shared" si="182"/>
        <v>0261294</v>
      </c>
      <c r="AW197" s="328">
        <f>COUNTIF($AT$173:$AT196,$AT197)</f>
        <v>0</v>
      </c>
      <c r="AX197" s="201" t="str">
        <f t="shared" si="183"/>
        <v>Ignore me</v>
      </c>
      <c r="AY197" s="240">
        <f t="array" ref="AY197">IF(SUM($D$180:$D$186)=0,$E$34,MIN(IF($D$180:$D$186&gt;0,$C$180:$C$186)))</f>
        <v>44627</v>
      </c>
      <c r="AZ197" s="240">
        <f t="array" ref="AZ197">IF(SUM($D$180:$D$186)=0,$AC$34,MAX(IF($D$180:$D$186&gt;0,$C$180:$C$186)))</f>
        <v>44627</v>
      </c>
      <c r="BA197" s="241">
        <f t="shared" ref="BA197:BA202" si="192">$I$106</f>
        <v>0</v>
      </c>
      <c r="BB197" s="204">
        <f t="shared" si="191"/>
        <v>0</v>
      </c>
      <c r="BC197" s="242">
        <f>$BF$163</f>
        <v>8.1999999999999993</v>
      </c>
      <c r="BD197" s="204">
        <f t="shared" si="190"/>
        <v>0</v>
      </c>
      <c r="BE197" s="242">
        <f>$BF$163</f>
        <v>8.1999999999999993</v>
      </c>
      <c r="BF197" s="204">
        <f t="shared" si="190"/>
        <v>0</v>
      </c>
      <c r="BG197" s="242">
        <f>$BF$163</f>
        <v>8.1999999999999993</v>
      </c>
      <c r="BH197" s="204">
        <f t="shared" si="190"/>
        <v>0</v>
      </c>
      <c r="BI197" s="242">
        <f>$BF$163</f>
        <v>8.1999999999999993</v>
      </c>
      <c r="BJ197" s="204">
        <f t="shared" si="190"/>
        <v>0</v>
      </c>
      <c r="BK197" s="242">
        <f>$BF$163</f>
        <v>8.1999999999999993</v>
      </c>
      <c r="BL197" s="204">
        <f t="shared" si="190"/>
        <v>0</v>
      </c>
      <c r="BM197" s="242">
        <f>$BF$163</f>
        <v>8.1999999999999993</v>
      </c>
      <c r="BN197" s="204">
        <f t="shared" si="190"/>
        <v>0</v>
      </c>
      <c r="BO197" s="242">
        <f>$BF$163</f>
        <v>8.1999999999999993</v>
      </c>
      <c r="BP197" s="204">
        <f t="shared" si="190"/>
        <v>0</v>
      </c>
      <c r="BQ197" s="242">
        <f>$BF$163</f>
        <v>8.1999999999999993</v>
      </c>
      <c r="BR197" s="204">
        <f t="shared" si="190"/>
        <v>0</v>
      </c>
      <c r="BS197" s="242">
        <f>$BF$163</f>
        <v>8.1999999999999993</v>
      </c>
      <c r="BT197" s="204">
        <f t="shared" si="190"/>
        <v>0</v>
      </c>
      <c r="BU197" s="242">
        <f>$BF$163</f>
        <v>8.1999999999999993</v>
      </c>
      <c r="BV197" s="204">
        <f t="shared" si="190"/>
        <v>0</v>
      </c>
      <c r="BW197" s="242">
        <f>$BF$163</f>
        <v>8.1999999999999993</v>
      </c>
      <c r="BX197" s="204">
        <f t="shared" si="190"/>
        <v>0</v>
      </c>
      <c r="BY197" s="242">
        <f>$BF$163</f>
        <v>8.1999999999999993</v>
      </c>
      <c r="BZ197" s="204">
        <f t="shared" si="190"/>
        <v>0</v>
      </c>
      <c r="CA197" s="242">
        <f>$BF$163</f>
        <v>8.1999999999999993</v>
      </c>
      <c r="CB197" s="204">
        <f t="shared" si="190"/>
        <v>0</v>
      </c>
      <c r="CC197" s="242">
        <f>$BF$163</f>
        <v>8.1999999999999993</v>
      </c>
      <c r="CD197" s="204">
        <f t="shared" si="190"/>
        <v>0</v>
      </c>
      <c r="CE197" s="242">
        <f>$BF$163</f>
        <v>8.1999999999999993</v>
      </c>
      <c r="CF197" s="204">
        <f t="shared" si="190"/>
        <v>0</v>
      </c>
      <c r="CG197" s="242">
        <f>$BF$163</f>
        <v>8.1999999999999993</v>
      </c>
      <c r="CH197" s="35">
        <v>0</v>
      </c>
      <c r="CI197" s="35">
        <v>0</v>
      </c>
      <c r="CJ197" s="35">
        <v>0</v>
      </c>
      <c r="DA197" s="5" t="s">
        <v>167</v>
      </c>
      <c r="DB197" s="5" t="s">
        <v>95</v>
      </c>
      <c r="DC197" s="5" t="str">
        <f t="shared" si="185"/>
        <v>----</v>
      </c>
      <c r="DD197" s="5">
        <f t="shared" si="186"/>
        <v>0</v>
      </c>
      <c r="DE197" s="35">
        <f t="shared" si="187"/>
        <v>8.91</v>
      </c>
      <c r="DF197" s="35"/>
    </row>
    <row r="198" spans="3:110" hidden="1" x14ac:dyDescent="0.2">
      <c r="C198" s="382">
        <f>U$66</f>
        <v>44645</v>
      </c>
      <c r="D198" s="387">
        <f>U$79</f>
        <v>0</v>
      </c>
      <c r="AR198" s="377"/>
      <c r="AS198" s="328">
        <f>COUNTIF($AT$173:$AT197,$AT198)</f>
        <v>0</v>
      </c>
      <c r="AT198" s="1" t="str">
        <f t="shared" si="181"/>
        <v>0283918</v>
      </c>
      <c r="AV198" s="328" t="str">
        <f t="shared" si="182"/>
        <v>0283918</v>
      </c>
      <c r="AW198" s="328">
        <f>COUNTIF($AT$173:$AT197,$AT198)</f>
        <v>0</v>
      </c>
      <c r="AX198" s="201" t="str">
        <f t="shared" si="183"/>
        <v>Ignore me</v>
      </c>
      <c r="AY198" s="240">
        <f t="array" ref="AY198">IF(SUM($D$180:$D$186)=0,$E$34,MIN(IF($D$180:$D$186&gt;0,$C$180:$C$186)))</f>
        <v>44627</v>
      </c>
      <c r="AZ198" s="240">
        <f t="array" ref="AZ198">IF(SUM($D$180:$D$186)=0,$AC$34,MAX(IF($D$180:$D$186&gt;0,$C$180:$C$186)))</f>
        <v>44627</v>
      </c>
      <c r="BA198" s="241">
        <f t="shared" si="192"/>
        <v>0</v>
      </c>
      <c r="BB198" s="204">
        <f t="shared" si="191"/>
        <v>0</v>
      </c>
      <c r="BC198" s="242">
        <f>$BF$164</f>
        <v>8.91</v>
      </c>
      <c r="BD198" s="204">
        <f t="shared" si="190"/>
        <v>0</v>
      </c>
      <c r="BE198" s="242">
        <f>$BF$164</f>
        <v>8.91</v>
      </c>
      <c r="BF198" s="204">
        <f t="shared" si="190"/>
        <v>0</v>
      </c>
      <c r="BG198" s="242">
        <f>$BF$164</f>
        <v>8.91</v>
      </c>
      <c r="BH198" s="204">
        <f t="shared" si="190"/>
        <v>0</v>
      </c>
      <c r="BI198" s="242">
        <f>$BF$164</f>
        <v>8.91</v>
      </c>
      <c r="BJ198" s="204">
        <f t="shared" si="190"/>
        <v>0</v>
      </c>
      <c r="BK198" s="242">
        <f>$BF$164</f>
        <v>8.91</v>
      </c>
      <c r="BL198" s="204">
        <f t="shared" si="190"/>
        <v>0</v>
      </c>
      <c r="BM198" s="242">
        <f>$BF$164</f>
        <v>8.91</v>
      </c>
      <c r="BN198" s="204">
        <f t="shared" si="190"/>
        <v>0</v>
      </c>
      <c r="BO198" s="242">
        <f>$BF$164</f>
        <v>8.91</v>
      </c>
      <c r="BP198" s="204">
        <f t="shared" si="190"/>
        <v>0</v>
      </c>
      <c r="BQ198" s="242">
        <f>$BF$164</f>
        <v>8.91</v>
      </c>
      <c r="BR198" s="204">
        <f t="shared" si="190"/>
        <v>0</v>
      </c>
      <c r="BS198" s="242">
        <f>$BF$164</f>
        <v>8.91</v>
      </c>
      <c r="BT198" s="204">
        <f t="shared" si="190"/>
        <v>0</v>
      </c>
      <c r="BU198" s="242">
        <f>$BF$164</f>
        <v>8.91</v>
      </c>
      <c r="BV198" s="204">
        <f t="shared" si="190"/>
        <v>0</v>
      </c>
      <c r="BW198" s="242">
        <f>$BF$164</f>
        <v>8.91</v>
      </c>
      <c r="BX198" s="204">
        <f t="shared" si="190"/>
        <v>0</v>
      </c>
      <c r="BY198" s="242">
        <f>$BF$164</f>
        <v>8.91</v>
      </c>
      <c r="BZ198" s="204">
        <f t="shared" si="190"/>
        <v>0</v>
      </c>
      <c r="CA198" s="242">
        <f>$BF$164</f>
        <v>8.91</v>
      </c>
      <c r="CB198" s="204">
        <f t="shared" si="190"/>
        <v>0</v>
      </c>
      <c r="CC198" s="242">
        <f>$BF$164</f>
        <v>8.91</v>
      </c>
      <c r="CD198" s="204">
        <f t="shared" si="190"/>
        <v>0</v>
      </c>
      <c r="CE198" s="242">
        <f>$BF$164</f>
        <v>8.91</v>
      </c>
      <c r="CF198" s="204">
        <f t="shared" si="190"/>
        <v>0</v>
      </c>
      <c r="CG198" s="242">
        <f>$BF$164</f>
        <v>8.91</v>
      </c>
      <c r="CH198" s="35">
        <v>0</v>
      </c>
      <c r="CI198" s="35">
        <v>0</v>
      </c>
      <c r="CJ198" s="35">
        <v>0</v>
      </c>
      <c r="DA198" s="5" t="s">
        <v>165</v>
      </c>
      <c r="DB198" s="5" t="s">
        <v>93</v>
      </c>
      <c r="DC198" s="5">
        <f t="shared" ref="DC198:DC215" si="193">BR143</f>
        <v>4000</v>
      </c>
      <c r="DD198" s="5">
        <f t="shared" ref="DD198:DD215" si="194">BS143</f>
        <v>0</v>
      </c>
      <c r="DE198" s="35">
        <f t="shared" ref="DE198:DE215" si="195">BT143</f>
        <v>13.6</v>
      </c>
      <c r="DF198" s="35"/>
    </row>
    <row r="199" spans="3:110" hidden="1" x14ac:dyDescent="0.2">
      <c r="C199" s="382">
        <f>Y$66</f>
        <v>44646</v>
      </c>
      <c r="D199" s="387">
        <f>Y$79</f>
        <v>0</v>
      </c>
      <c r="AR199" s="377"/>
      <c r="AS199" s="328">
        <f>COUNTIF($AT$173:$AT198,$AT199)</f>
        <v>0</v>
      </c>
      <c r="AT199" s="1" t="str">
        <f t="shared" si="181"/>
        <v>0433365</v>
      </c>
      <c r="AV199" s="328" t="str">
        <f t="shared" si="182"/>
        <v>0433365</v>
      </c>
      <c r="AW199" s="328">
        <f>COUNTIF($AT$173:$AT198,$AT199)</f>
        <v>0</v>
      </c>
      <c r="AX199" s="201" t="str">
        <f t="shared" si="183"/>
        <v>Ignore me</v>
      </c>
      <c r="AY199" s="240">
        <f t="array" ref="AY199">IF(SUM($D$180:$D$186)=0,$E$34,MIN(IF($D$180:$D$186&gt;0,$C$180:$C$186)))</f>
        <v>44627</v>
      </c>
      <c r="AZ199" s="240">
        <f t="array" ref="AZ199">IF(SUM($D$180:$D$186)=0,$AC$34,MAX(IF($D$180:$D$186&gt;0,$C$180:$C$186)))</f>
        <v>44627</v>
      </c>
      <c r="BA199" s="241">
        <f t="shared" si="192"/>
        <v>0</v>
      </c>
      <c r="BB199" s="204">
        <f t="shared" si="191"/>
        <v>0</v>
      </c>
      <c r="BC199" s="242">
        <f>$BF$165</f>
        <v>13.6</v>
      </c>
      <c r="BD199" s="204">
        <f t="shared" si="190"/>
        <v>0</v>
      </c>
      <c r="BE199" s="242">
        <f>$BF$165</f>
        <v>13.6</v>
      </c>
      <c r="BF199" s="204">
        <f t="shared" si="190"/>
        <v>0</v>
      </c>
      <c r="BG199" s="242">
        <f>$BF$165</f>
        <v>13.6</v>
      </c>
      <c r="BH199" s="204">
        <f t="shared" si="190"/>
        <v>0</v>
      </c>
      <c r="BI199" s="242">
        <f>$BF$165</f>
        <v>13.6</v>
      </c>
      <c r="BJ199" s="204">
        <f t="shared" si="190"/>
        <v>0</v>
      </c>
      <c r="BK199" s="242">
        <f>$BF$165</f>
        <v>13.6</v>
      </c>
      <c r="BL199" s="204">
        <f t="shared" si="190"/>
        <v>0</v>
      </c>
      <c r="BM199" s="242">
        <f>$BF$165</f>
        <v>13.6</v>
      </c>
      <c r="BN199" s="204">
        <f t="shared" si="190"/>
        <v>0</v>
      </c>
      <c r="BO199" s="242">
        <f>$BF$165</f>
        <v>13.6</v>
      </c>
      <c r="BP199" s="204">
        <f t="shared" si="190"/>
        <v>0</v>
      </c>
      <c r="BQ199" s="242">
        <f>$BF$165</f>
        <v>13.6</v>
      </c>
      <c r="BR199" s="204">
        <f t="shared" si="190"/>
        <v>0</v>
      </c>
      <c r="BS199" s="242">
        <f>$BF$165</f>
        <v>13.6</v>
      </c>
      <c r="BT199" s="204">
        <f t="shared" si="190"/>
        <v>0</v>
      </c>
      <c r="BU199" s="242">
        <f>$BF$165</f>
        <v>13.6</v>
      </c>
      <c r="BV199" s="204">
        <f t="shared" si="190"/>
        <v>0</v>
      </c>
      <c r="BW199" s="242">
        <f>$BF$165</f>
        <v>13.6</v>
      </c>
      <c r="BX199" s="204">
        <f t="shared" si="190"/>
        <v>0</v>
      </c>
      <c r="BY199" s="242">
        <f>$BF$165</f>
        <v>13.6</v>
      </c>
      <c r="BZ199" s="204">
        <f t="shared" ref="BD199:CF207" si="196">SUMPRODUCT(($BE$143:$BE$160=$BA199)*($BF$143:$BF$160=BZ$170)*($BH$143:$BH$160=CA199)*$BG$143:$BG$160)</f>
        <v>0</v>
      </c>
      <c r="CA199" s="242">
        <f>$BF$165</f>
        <v>13.6</v>
      </c>
      <c r="CB199" s="204">
        <f t="shared" si="196"/>
        <v>0</v>
      </c>
      <c r="CC199" s="242">
        <f>$BF$165</f>
        <v>13.6</v>
      </c>
      <c r="CD199" s="204">
        <f t="shared" si="196"/>
        <v>0</v>
      </c>
      <c r="CE199" s="242">
        <f>$BF$165</f>
        <v>13.6</v>
      </c>
      <c r="CF199" s="204">
        <f t="shared" si="196"/>
        <v>0</v>
      </c>
      <c r="CG199" s="242">
        <f>$BF$165</f>
        <v>13.6</v>
      </c>
      <c r="CH199" s="35">
        <v>0</v>
      </c>
      <c r="CI199" s="35">
        <v>0</v>
      </c>
      <c r="CJ199" s="35">
        <v>0</v>
      </c>
      <c r="DA199" s="5" t="s">
        <v>165</v>
      </c>
      <c r="DB199" s="5" t="s">
        <v>94</v>
      </c>
      <c r="DC199" s="5">
        <f t="shared" si="193"/>
        <v>4000</v>
      </c>
      <c r="DD199" s="5">
        <f t="shared" si="194"/>
        <v>0</v>
      </c>
      <c r="DE199" s="35">
        <f t="shared" si="195"/>
        <v>13.6</v>
      </c>
      <c r="DF199" s="35"/>
    </row>
    <row r="200" spans="3:110" hidden="1" x14ac:dyDescent="0.2">
      <c r="C200" s="382">
        <f>AC$66</f>
        <v>44647</v>
      </c>
      <c r="D200" s="387">
        <f>AC$79</f>
        <v>0</v>
      </c>
      <c r="AR200" s="377"/>
      <c r="AS200" s="328">
        <f>COUNTIF($AT$173:$AT199,$AT200)</f>
        <v>6</v>
      </c>
      <c r="AT200" s="1" t="str">
        <f t="shared" si="181"/>
        <v>00</v>
      </c>
      <c r="AV200" s="328" t="str">
        <f t="shared" si="182"/>
        <v>00</v>
      </c>
      <c r="AW200" s="328">
        <f>COUNTIF($AT$173:$AT199,$AT200)</f>
        <v>6</v>
      </c>
      <c r="AX200" s="201" t="str">
        <f t="shared" si="183"/>
        <v>Ignore me</v>
      </c>
      <c r="AY200" s="240">
        <f t="array" ref="AY200">IF(SUM($D$180:$D$186)=0,$E$34,MIN(IF($D$180:$D$186&gt;0,$C$180:$C$186)))</f>
        <v>44627</v>
      </c>
      <c r="AZ200" s="240">
        <f t="array" ref="AZ200">IF(SUM($D$180:$D$186)=0,$AC$34,MAX(IF($D$180:$D$186&gt;0,$C$180:$C$186)))</f>
        <v>44627</v>
      </c>
      <c r="BA200" s="241">
        <f t="shared" si="192"/>
        <v>0</v>
      </c>
      <c r="BB200" s="204">
        <f t="shared" si="191"/>
        <v>0</v>
      </c>
      <c r="BC200" s="242">
        <f>$BF$166</f>
        <v>0</v>
      </c>
      <c r="BD200" s="204">
        <f t="shared" si="196"/>
        <v>0</v>
      </c>
      <c r="BE200" s="242">
        <f>$BF$166</f>
        <v>0</v>
      </c>
      <c r="BF200" s="204">
        <f t="shared" si="196"/>
        <v>0</v>
      </c>
      <c r="BG200" s="242">
        <f>$BF$166</f>
        <v>0</v>
      </c>
      <c r="BH200" s="204">
        <f t="shared" si="196"/>
        <v>0</v>
      </c>
      <c r="BI200" s="242">
        <f>$BF$166</f>
        <v>0</v>
      </c>
      <c r="BJ200" s="204">
        <f t="shared" si="196"/>
        <v>0</v>
      </c>
      <c r="BK200" s="242">
        <f>$BF$166</f>
        <v>0</v>
      </c>
      <c r="BL200" s="204">
        <f t="shared" si="196"/>
        <v>0</v>
      </c>
      <c r="BM200" s="242">
        <f>$BF$166</f>
        <v>0</v>
      </c>
      <c r="BN200" s="204">
        <f t="shared" si="196"/>
        <v>0</v>
      </c>
      <c r="BO200" s="242">
        <f>$BF$166</f>
        <v>0</v>
      </c>
      <c r="BP200" s="204">
        <f t="shared" si="196"/>
        <v>0</v>
      </c>
      <c r="BQ200" s="242">
        <f>$BF$166</f>
        <v>0</v>
      </c>
      <c r="BR200" s="204">
        <f t="shared" si="196"/>
        <v>0</v>
      </c>
      <c r="BS200" s="242">
        <f>$BF$166</f>
        <v>0</v>
      </c>
      <c r="BT200" s="204">
        <f t="shared" si="196"/>
        <v>0</v>
      </c>
      <c r="BU200" s="242">
        <f>$BF$166</f>
        <v>0</v>
      </c>
      <c r="BV200" s="204">
        <f t="shared" si="196"/>
        <v>0</v>
      </c>
      <c r="BW200" s="242">
        <f>$BF$166</f>
        <v>0</v>
      </c>
      <c r="BX200" s="204">
        <f t="shared" si="196"/>
        <v>0</v>
      </c>
      <c r="BY200" s="242">
        <f>$BF$166</f>
        <v>0</v>
      </c>
      <c r="BZ200" s="204">
        <f t="shared" si="196"/>
        <v>0</v>
      </c>
      <c r="CA200" s="242">
        <f>$BF$166</f>
        <v>0</v>
      </c>
      <c r="CB200" s="204">
        <f t="shared" si="196"/>
        <v>0</v>
      </c>
      <c r="CC200" s="242">
        <f>$BF$166</f>
        <v>0</v>
      </c>
      <c r="CD200" s="204">
        <f t="shared" si="196"/>
        <v>0</v>
      </c>
      <c r="CE200" s="242">
        <f>$BF$166</f>
        <v>0</v>
      </c>
      <c r="CF200" s="204">
        <f t="shared" si="196"/>
        <v>0</v>
      </c>
      <c r="CG200" s="242">
        <f>$BF$166</f>
        <v>0</v>
      </c>
      <c r="CH200" s="35">
        <v>0</v>
      </c>
      <c r="CI200" s="35">
        <v>0</v>
      </c>
      <c r="CJ200" s="35">
        <v>0</v>
      </c>
      <c r="DA200" s="5" t="s">
        <v>165</v>
      </c>
      <c r="DB200" s="5" t="s">
        <v>95</v>
      </c>
      <c r="DC200" s="5">
        <f t="shared" si="193"/>
        <v>4000</v>
      </c>
      <c r="DD200" s="5">
        <f t="shared" si="194"/>
        <v>0</v>
      </c>
      <c r="DE200" s="35">
        <f t="shared" si="195"/>
        <v>13.6</v>
      </c>
      <c r="DF200" s="35"/>
    </row>
    <row r="201" spans="3:110" hidden="1" x14ac:dyDescent="0.2">
      <c r="C201" s="383">
        <f>E$82</f>
        <v>44648</v>
      </c>
      <c r="D201" s="388">
        <f>E$95</f>
        <v>0</v>
      </c>
      <c r="AR201" s="377"/>
      <c r="AS201" s="328">
        <f>COUNTIF($AT$173:$AT200,$AT201)</f>
        <v>7</v>
      </c>
      <c r="AT201" s="1" t="str">
        <f t="shared" si="181"/>
        <v>00</v>
      </c>
      <c r="AV201" s="328" t="str">
        <f t="shared" si="182"/>
        <v>00</v>
      </c>
      <c r="AW201" s="328">
        <f>COUNTIF($AT$173:$AT200,$AT201)</f>
        <v>7</v>
      </c>
      <c r="AX201" s="201" t="str">
        <f t="shared" si="183"/>
        <v>Ignore me</v>
      </c>
      <c r="AY201" s="240">
        <f t="array" ref="AY201">IF(SUM($D$180:$D$186)=0,$E$34,MIN(IF($D$180:$D$186&gt;0,$C$180:$C$186)))</f>
        <v>44627</v>
      </c>
      <c r="AZ201" s="240">
        <f t="array" ref="AZ201">IF(SUM($D$180:$D$186)=0,$AC$34,MAX(IF($D$180:$D$186&gt;0,$C$180:$C$186)))</f>
        <v>44627</v>
      </c>
      <c r="BA201" s="241">
        <f t="shared" si="192"/>
        <v>0</v>
      </c>
      <c r="BB201" s="204">
        <f t="shared" si="191"/>
        <v>0</v>
      </c>
      <c r="BC201" s="242">
        <f>$BF$167</f>
        <v>0</v>
      </c>
      <c r="BD201" s="204">
        <f t="shared" si="196"/>
        <v>0</v>
      </c>
      <c r="BE201" s="242">
        <f>$BF$167</f>
        <v>0</v>
      </c>
      <c r="BF201" s="204">
        <f t="shared" si="196"/>
        <v>0</v>
      </c>
      <c r="BG201" s="242">
        <f>$BF$167</f>
        <v>0</v>
      </c>
      <c r="BH201" s="204">
        <f t="shared" si="196"/>
        <v>0</v>
      </c>
      <c r="BI201" s="242">
        <f>$BF$167</f>
        <v>0</v>
      </c>
      <c r="BJ201" s="204">
        <f t="shared" si="196"/>
        <v>0</v>
      </c>
      <c r="BK201" s="242">
        <f>$BF$167</f>
        <v>0</v>
      </c>
      <c r="BL201" s="204">
        <f t="shared" si="196"/>
        <v>0</v>
      </c>
      <c r="BM201" s="242">
        <f>$BF$167</f>
        <v>0</v>
      </c>
      <c r="BN201" s="204">
        <f t="shared" si="196"/>
        <v>0</v>
      </c>
      <c r="BO201" s="242">
        <f>$BF$167</f>
        <v>0</v>
      </c>
      <c r="BP201" s="204">
        <f t="shared" si="196"/>
        <v>0</v>
      </c>
      <c r="BQ201" s="242">
        <f>$BF$167</f>
        <v>0</v>
      </c>
      <c r="BR201" s="204">
        <f t="shared" si="196"/>
        <v>0</v>
      </c>
      <c r="BS201" s="242">
        <f>$BF$167</f>
        <v>0</v>
      </c>
      <c r="BT201" s="204">
        <f t="shared" si="196"/>
        <v>0</v>
      </c>
      <c r="BU201" s="242">
        <f>$BF$167</f>
        <v>0</v>
      </c>
      <c r="BV201" s="204">
        <f t="shared" si="196"/>
        <v>0</v>
      </c>
      <c r="BW201" s="242">
        <f>$BF$167</f>
        <v>0</v>
      </c>
      <c r="BX201" s="204">
        <f t="shared" si="196"/>
        <v>0</v>
      </c>
      <c r="BY201" s="242">
        <f>$BF$167</f>
        <v>0</v>
      </c>
      <c r="BZ201" s="204">
        <f t="shared" si="196"/>
        <v>0</v>
      </c>
      <c r="CA201" s="242">
        <f>$BF$167</f>
        <v>0</v>
      </c>
      <c r="CB201" s="204">
        <f t="shared" si="196"/>
        <v>0</v>
      </c>
      <c r="CC201" s="242">
        <f>$BF$167</f>
        <v>0</v>
      </c>
      <c r="CD201" s="204">
        <f t="shared" si="196"/>
        <v>0</v>
      </c>
      <c r="CE201" s="242">
        <f>$BF$167</f>
        <v>0</v>
      </c>
      <c r="CF201" s="204">
        <f t="shared" si="196"/>
        <v>0</v>
      </c>
      <c r="CG201" s="242">
        <f>$BF$167</f>
        <v>0</v>
      </c>
      <c r="CH201" s="35">
        <v>0</v>
      </c>
      <c r="CI201" s="35">
        <v>0</v>
      </c>
      <c r="CJ201" s="35">
        <v>0</v>
      </c>
      <c r="DA201" s="5" t="s">
        <v>165</v>
      </c>
      <c r="DB201" s="5" t="s">
        <v>93</v>
      </c>
      <c r="DC201" s="5">
        <f t="shared" si="193"/>
        <v>4000</v>
      </c>
      <c r="DD201" s="5">
        <f t="shared" si="194"/>
        <v>0</v>
      </c>
      <c r="DE201" s="35">
        <f t="shared" si="195"/>
        <v>13.6</v>
      </c>
      <c r="DF201" s="35"/>
    </row>
    <row r="202" spans="3:110" hidden="1" x14ac:dyDescent="0.2">
      <c r="C202" s="383">
        <f>I$82</f>
        <v>44649</v>
      </c>
      <c r="D202" s="388">
        <f>I$95</f>
        <v>0</v>
      </c>
      <c r="AR202" s="377"/>
      <c r="AS202" s="328">
        <f>COUNTIF($AT$173:$AT201,$AT202)</f>
        <v>8</v>
      </c>
      <c r="AT202" s="1" t="str">
        <f t="shared" si="181"/>
        <v>00</v>
      </c>
      <c r="AV202" s="328" t="str">
        <f t="shared" si="182"/>
        <v>00</v>
      </c>
      <c r="AW202" s="328">
        <f>COUNTIF($AT$173:$AT201,$AT202)</f>
        <v>8</v>
      </c>
      <c r="AX202" s="201" t="str">
        <f t="shared" si="183"/>
        <v>Ignore me</v>
      </c>
      <c r="AY202" s="240">
        <f t="array" ref="AY202">IF(SUM($D$180:$D$186)=0,$E$34,MIN(IF($D$180:$D$186&gt;0,$C$180:$C$186)))</f>
        <v>44627</v>
      </c>
      <c r="AZ202" s="240">
        <f t="array" ref="AZ202">IF(SUM($D$180:$D$186)=0,$AC$34,MAX(IF($D$180:$D$186&gt;0,$C$180:$C$186)))</f>
        <v>44627</v>
      </c>
      <c r="BA202" s="241">
        <f t="shared" si="192"/>
        <v>0</v>
      </c>
      <c r="BB202" s="204">
        <f t="shared" si="191"/>
        <v>0</v>
      </c>
      <c r="BC202" s="242">
        <f>$BF$168</f>
        <v>0</v>
      </c>
      <c r="BD202" s="204">
        <f t="shared" si="196"/>
        <v>0</v>
      </c>
      <c r="BE202" s="242">
        <f>$BF$168</f>
        <v>0</v>
      </c>
      <c r="BF202" s="204">
        <f t="shared" si="196"/>
        <v>0</v>
      </c>
      <c r="BG202" s="242">
        <f>$BF$168</f>
        <v>0</v>
      </c>
      <c r="BH202" s="204">
        <f t="shared" si="196"/>
        <v>0</v>
      </c>
      <c r="BI202" s="242">
        <f>$BF$168</f>
        <v>0</v>
      </c>
      <c r="BJ202" s="204">
        <f t="shared" si="196"/>
        <v>0</v>
      </c>
      <c r="BK202" s="242">
        <f>$BF$168</f>
        <v>0</v>
      </c>
      <c r="BL202" s="204">
        <f t="shared" si="196"/>
        <v>0</v>
      </c>
      <c r="BM202" s="242">
        <f>$BF$168</f>
        <v>0</v>
      </c>
      <c r="BN202" s="204">
        <f t="shared" si="196"/>
        <v>0</v>
      </c>
      <c r="BO202" s="242">
        <f>$BF$168</f>
        <v>0</v>
      </c>
      <c r="BP202" s="204">
        <f t="shared" si="196"/>
        <v>0</v>
      </c>
      <c r="BQ202" s="242">
        <f>$BF$168</f>
        <v>0</v>
      </c>
      <c r="BR202" s="204">
        <f t="shared" si="196"/>
        <v>0</v>
      </c>
      <c r="BS202" s="242">
        <f>$BF$168</f>
        <v>0</v>
      </c>
      <c r="BT202" s="204">
        <f t="shared" si="196"/>
        <v>0</v>
      </c>
      <c r="BU202" s="242">
        <f>$BF$168</f>
        <v>0</v>
      </c>
      <c r="BV202" s="204">
        <f t="shared" si="196"/>
        <v>0</v>
      </c>
      <c r="BW202" s="242">
        <f>$BF$168</f>
        <v>0</v>
      </c>
      <c r="BX202" s="204">
        <f t="shared" si="196"/>
        <v>0</v>
      </c>
      <c r="BY202" s="242">
        <f>$BF$168</f>
        <v>0</v>
      </c>
      <c r="BZ202" s="204">
        <f t="shared" si="196"/>
        <v>0</v>
      </c>
      <c r="CA202" s="242">
        <f>$BF$168</f>
        <v>0</v>
      </c>
      <c r="CB202" s="204">
        <f t="shared" si="196"/>
        <v>0</v>
      </c>
      <c r="CC202" s="242">
        <f>$BF$168</f>
        <v>0</v>
      </c>
      <c r="CD202" s="204">
        <f t="shared" si="196"/>
        <v>0</v>
      </c>
      <c r="CE202" s="242">
        <f>$BF$168</f>
        <v>0</v>
      </c>
      <c r="CF202" s="204">
        <f t="shared" si="196"/>
        <v>0</v>
      </c>
      <c r="CG202" s="242">
        <f>$BF$168</f>
        <v>0</v>
      </c>
      <c r="CH202" s="35">
        <v>0</v>
      </c>
      <c r="CI202" s="35">
        <v>0</v>
      </c>
      <c r="CJ202" s="35">
        <v>0</v>
      </c>
      <c r="DA202" s="5" t="s">
        <v>165</v>
      </c>
      <c r="DB202" s="5" t="s">
        <v>94</v>
      </c>
      <c r="DC202" s="5">
        <f t="shared" si="193"/>
        <v>4000</v>
      </c>
      <c r="DD202" s="5">
        <f t="shared" si="194"/>
        <v>0</v>
      </c>
      <c r="DE202" s="35">
        <f t="shared" si="195"/>
        <v>13.6</v>
      </c>
      <c r="DF202" s="35"/>
    </row>
    <row r="203" spans="3:110" hidden="1" x14ac:dyDescent="0.2">
      <c r="C203" s="383">
        <f>M$82</f>
        <v>44650</v>
      </c>
      <c r="D203" s="388">
        <f>M$95</f>
        <v>0</v>
      </c>
      <c r="AR203" s="377"/>
      <c r="AS203" s="328">
        <f>COUNTIF($AT$173:$AT202,$AT203)</f>
        <v>1</v>
      </c>
      <c r="AT203" s="1" t="str">
        <f t="shared" si="181"/>
        <v>0261294</v>
      </c>
      <c r="AV203" s="328" t="str">
        <f t="shared" si="182"/>
        <v>0261294</v>
      </c>
      <c r="AW203" s="328">
        <f>COUNTIF($AT$173:$AT202,$AT203)</f>
        <v>1</v>
      </c>
      <c r="AX203" s="201" t="str">
        <f t="shared" si="183"/>
        <v>Ignore me</v>
      </c>
      <c r="AY203" s="240">
        <f t="array" ref="AY203">IF(SUM($D$180:$D$186)=0,$E$34,MIN(IF($D$180:$D$186&gt;0,$C$180:$C$186)))</f>
        <v>44627</v>
      </c>
      <c r="AZ203" s="240">
        <f t="array" ref="AZ203">IF(SUM($D$180:$D$186)=0,$AC$34,MAX(IF($D$180:$D$186&gt;0,$C$180:$C$186)))</f>
        <v>44627</v>
      </c>
      <c r="BA203" s="241">
        <f t="shared" ref="BA203:BA208" si="197">$I$107</f>
        <v>0</v>
      </c>
      <c r="BB203" s="204">
        <f t="shared" si="191"/>
        <v>0</v>
      </c>
      <c r="BC203" s="242">
        <f>$BF$163</f>
        <v>8.1999999999999993</v>
      </c>
      <c r="BD203" s="204">
        <f t="shared" si="196"/>
        <v>0</v>
      </c>
      <c r="BE203" s="242">
        <f>$BF$163</f>
        <v>8.1999999999999993</v>
      </c>
      <c r="BF203" s="204">
        <f t="shared" si="196"/>
        <v>0</v>
      </c>
      <c r="BG203" s="242">
        <f>$BF$163</f>
        <v>8.1999999999999993</v>
      </c>
      <c r="BH203" s="204">
        <f t="shared" si="196"/>
        <v>0</v>
      </c>
      <c r="BI203" s="242">
        <f>$BF$163</f>
        <v>8.1999999999999993</v>
      </c>
      <c r="BJ203" s="204">
        <f t="shared" si="196"/>
        <v>0</v>
      </c>
      <c r="BK203" s="242">
        <f>$BF$163</f>
        <v>8.1999999999999993</v>
      </c>
      <c r="BL203" s="204">
        <f t="shared" si="196"/>
        <v>0</v>
      </c>
      <c r="BM203" s="242">
        <f>$BF$163</f>
        <v>8.1999999999999993</v>
      </c>
      <c r="BN203" s="204">
        <f t="shared" si="196"/>
        <v>0</v>
      </c>
      <c r="BO203" s="242">
        <f>$BF$163</f>
        <v>8.1999999999999993</v>
      </c>
      <c r="BP203" s="204">
        <f t="shared" si="196"/>
        <v>0</v>
      </c>
      <c r="BQ203" s="242">
        <f>$BF$163</f>
        <v>8.1999999999999993</v>
      </c>
      <c r="BR203" s="204">
        <f t="shared" si="196"/>
        <v>0</v>
      </c>
      <c r="BS203" s="242">
        <f>$BF$163</f>
        <v>8.1999999999999993</v>
      </c>
      <c r="BT203" s="204">
        <f t="shared" si="196"/>
        <v>0</v>
      </c>
      <c r="BU203" s="242">
        <f>$BF$163</f>
        <v>8.1999999999999993</v>
      </c>
      <c r="BV203" s="204">
        <f t="shared" si="196"/>
        <v>0</v>
      </c>
      <c r="BW203" s="242">
        <f>$BF$163</f>
        <v>8.1999999999999993</v>
      </c>
      <c r="BX203" s="204">
        <f t="shared" si="196"/>
        <v>0</v>
      </c>
      <c r="BY203" s="242">
        <f>$BF$163</f>
        <v>8.1999999999999993</v>
      </c>
      <c r="BZ203" s="204">
        <f t="shared" si="196"/>
        <v>0</v>
      </c>
      <c r="CA203" s="242">
        <f>$BF$163</f>
        <v>8.1999999999999993</v>
      </c>
      <c r="CB203" s="204">
        <f t="shared" si="196"/>
        <v>0</v>
      </c>
      <c r="CC203" s="242">
        <f>$BF$163</f>
        <v>8.1999999999999993</v>
      </c>
      <c r="CD203" s="204">
        <f t="shared" si="196"/>
        <v>0</v>
      </c>
      <c r="CE203" s="242">
        <f>$BF$163</f>
        <v>8.1999999999999993</v>
      </c>
      <c r="CF203" s="204">
        <f t="shared" si="196"/>
        <v>0</v>
      </c>
      <c r="CG203" s="242">
        <f>$BF$163</f>
        <v>8.1999999999999993</v>
      </c>
      <c r="CH203" s="35">
        <v>0</v>
      </c>
      <c r="CI203" s="35">
        <v>0</v>
      </c>
      <c r="CJ203" s="35">
        <v>0</v>
      </c>
      <c r="DA203" s="5" t="s">
        <v>165</v>
      </c>
      <c r="DB203" s="5" t="s">
        <v>95</v>
      </c>
      <c r="DC203" s="5">
        <f t="shared" si="193"/>
        <v>4000</v>
      </c>
      <c r="DD203" s="5">
        <f t="shared" si="194"/>
        <v>0</v>
      </c>
      <c r="DE203" s="35">
        <f t="shared" si="195"/>
        <v>13.6</v>
      </c>
      <c r="DF203" s="35"/>
    </row>
    <row r="204" spans="3:110" hidden="1" x14ac:dyDescent="0.2">
      <c r="C204" s="383">
        <f>Q$82</f>
        <v>44651</v>
      </c>
      <c r="D204" s="388">
        <f>Q$95</f>
        <v>0</v>
      </c>
      <c r="AR204" s="377"/>
      <c r="AS204" s="328">
        <f>COUNTIF($AT$173:$AT203,$AT204)</f>
        <v>1</v>
      </c>
      <c r="AT204" s="1" t="str">
        <f t="shared" si="181"/>
        <v>0283918</v>
      </c>
      <c r="AV204" s="328" t="str">
        <f t="shared" si="182"/>
        <v>0283918</v>
      </c>
      <c r="AW204" s="328">
        <f>COUNTIF($AT$173:$AT203,$AT204)</f>
        <v>1</v>
      </c>
      <c r="AX204" s="201" t="str">
        <f t="shared" si="183"/>
        <v>Ignore me</v>
      </c>
      <c r="AY204" s="240">
        <f t="array" ref="AY204">IF(SUM($D$180:$D$186)=0,$E$34,MIN(IF($D$180:$D$186&gt;0,$C$180:$C$186)))</f>
        <v>44627</v>
      </c>
      <c r="AZ204" s="240">
        <f t="array" ref="AZ204">IF(SUM($D$180:$D$186)=0,$AC$34,MAX(IF($D$180:$D$186&gt;0,$C$180:$C$186)))</f>
        <v>44627</v>
      </c>
      <c r="BA204" s="241">
        <f t="shared" si="197"/>
        <v>0</v>
      </c>
      <c r="BB204" s="204">
        <f t="shared" si="191"/>
        <v>0</v>
      </c>
      <c r="BC204" s="242">
        <f>$BF$164</f>
        <v>8.91</v>
      </c>
      <c r="BD204" s="204">
        <f t="shared" si="196"/>
        <v>0</v>
      </c>
      <c r="BE204" s="242">
        <f>$BF$164</f>
        <v>8.91</v>
      </c>
      <c r="BF204" s="204">
        <f t="shared" si="196"/>
        <v>0</v>
      </c>
      <c r="BG204" s="242">
        <f>$BF$164</f>
        <v>8.91</v>
      </c>
      <c r="BH204" s="204">
        <f t="shared" si="196"/>
        <v>0</v>
      </c>
      <c r="BI204" s="242">
        <f>$BF$164</f>
        <v>8.91</v>
      </c>
      <c r="BJ204" s="204">
        <f t="shared" si="196"/>
        <v>0</v>
      </c>
      <c r="BK204" s="242">
        <f>$BF$164</f>
        <v>8.91</v>
      </c>
      <c r="BL204" s="204">
        <f t="shared" si="196"/>
        <v>0</v>
      </c>
      <c r="BM204" s="242">
        <f>$BF$164</f>
        <v>8.91</v>
      </c>
      <c r="BN204" s="204">
        <f t="shared" si="196"/>
        <v>0</v>
      </c>
      <c r="BO204" s="242">
        <f>$BF$164</f>
        <v>8.91</v>
      </c>
      <c r="BP204" s="204">
        <f t="shared" si="196"/>
        <v>0</v>
      </c>
      <c r="BQ204" s="242">
        <f>$BF$164</f>
        <v>8.91</v>
      </c>
      <c r="BR204" s="204">
        <f t="shared" si="196"/>
        <v>0</v>
      </c>
      <c r="BS204" s="242">
        <f>$BF$164</f>
        <v>8.91</v>
      </c>
      <c r="BT204" s="204">
        <f t="shared" si="196"/>
        <v>0</v>
      </c>
      <c r="BU204" s="242">
        <f>$BF$164</f>
        <v>8.91</v>
      </c>
      <c r="BV204" s="204">
        <f t="shared" si="196"/>
        <v>0</v>
      </c>
      <c r="BW204" s="242">
        <f>$BF$164</f>
        <v>8.91</v>
      </c>
      <c r="BX204" s="204">
        <f t="shared" si="196"/>
        <v>0</v>
      </c>
      <c r="BY204" s="242">
        <f>$BF$164</f>
        <v>8.91</v>
      </c>
      <c r="BZ204" s="204">
        <f t="shared" si="196"/>
        <v>0</v>
      </c>
      <c r="CA204" s="242">
        <f>$BF$164</f>
        <v>8.91</v>
      </c>
      <c r="CB204" s="204">
        <f t="shared" si="196"/>
        <v>0</v>
      </c>
      <c r="CC204" s="242">
        <f>$BF$164</f>
        <v>8.91</v>
      </c>
      <c r="CD204" s="204">
        <f t="shared" si="196"/>
        <v>0</v>
      </c>
      <c r="CE204" s="242">
        <f>$BF$164</f>
        <v>8.91</v>
      </c>
      <c r="CF204" s="204">
        <f t="shared" si="196"/>
        <v>0</v>
      </c>
      <c r="CG204" s="242">
        <f>$BF$164</f>
        <v>8.91</v>
      </c>
      <c r="CH204" s="35">
        <v>0</v>
      </c>
      <c r="CI204" s="35">
        <v>0</v>
      </c>
      <c r="CJ204" s="35">
        <v>0</v>
      </c>
      <c r="DA204" s="5" t="s">
        <v>166</v>
      </c>
      <c r="DB204" s="5" t="s">
        <v>93</v>
      </c>
      <c r="DC204" s="5" t="str">
        <f t="shared" si="193"/>
        <v>----</v>
      </c>
      <c r="DD204" s="5">
        <f t="shared" si="194"/>
        <v>0</v>
      </c>
      <c r="DE204" s="35">
        <f t="shared" si="195"/>
        <v>8.91</v>
      </c>
      <c r="DF204" s="35"/>
    </row>
    <row r="205" spans="3:110" hidden="1" x14ac:dyDescent="0.2">
      <c r="C205" s="383">
        <f>U$82</f>
        <v>44652</v>
      </c>
      <c r="D205" s="388">
        <f>U$95</f>
        <v>0</v>
      </c>
      <c r="AR205" s="377"/>
      <c r="AS205" s="328">
        <f>COUNTIF($AT$173:$AT204,$AT205)</f>
        <v>1</v>
      </c>
      <c r="AT205" s="1" t="str">
        <f t="shared" si="181"/>
        <v>0433365</v>
      </c>
      <c r="AV205" s="328" t="str">
        <f t="shared" si="182"/>
        <v>0433365</v>
      </c>
      <c r="AW205" s="328">
        <f>COUNTIF($AT$173:$AT204,$AT205)</f>
        <v>1</v>
      </c>
      <c r="AX205" s="201" t="str">
        <f t="shared" si="183"/>
        <v>Ignore me</v>
      </c>
      <c r="AY205" s="240">
        <f t="array" ref="AY205">IF(SUM($D$180:$D$186)=0,$E$34,MIN(IF($D$180:$D$186&gt;0,$C$180:$C$186)))</f>
        <v>44627</v>
      </c>
      <c r="AZ205" s="240">
        <f t="array" ref="AZ205">IF(SUM($D$180:$D$186)=0,$AC$34,MAX(IF($D$180:$D$186&gt;0,$C$180:$C$186)))</f>
        <v>44627</v>
      </c>
      <c r="BA205" s="241">
        <f t="shared" si="197"/>
        <v>0</v>
      </c>
      <c r="BB205" s="204">
        <f t="shared" si="191"/>
        <v>0</v>
      </c>
      <c r="BC205" s="242">
        <f>$BF$165</f>
        <v>13.6</v>
      </c>
      <c r="BD205" s="204">
        <f t="shared" si="196"/>
        <v>0</v>
      </c>
      <c r="BE205" s="242">
        <f>$BF$165</f>
        <v>13.6</v>
      </c>
      <c r="BF205" s="204">
        <f t="shared" si="196"/>
        <v>0</v>
      </c>
      <c r="BG205" s="242">
        <f>$BF$165</f>
        <v>13.6</v>
      </c>
      <c r="BH205" s="204">
        <f t="shared" si="196"/>
        <v>0</v>
      </c>
      <c r="BI205" s="242">
        <f>$BF$165</f>
        <v>13.6</v>
      </c>
      <c r="BJ205" s="204">
        <f t="shared" si="196"/>
        <v>0</v>
      </c>
      <c r="BK205" s="242">
        <f>$BF$165</f>
        <v>13.6</v>
      </c>
      <c r="BL205" s="204">
        <f t="shared" si="196"/>
        <v>0</v>
      </c>
      <c r="BM205" s="242">
        <f>$BF$165</f>
        <v>13.6</v>
      </c>
      <c r="BN205" s="204">
        <f t="shared" si="196"/>
        <v>0</v>
      </c>
      <c r="BO205" s="242">
        <f>$BF$165</f>
        <v>13.6</v>
      </c>
      <c r="BP205" s="204">
        <f t="shared" si="196"/>
        <v>0</v>
      </c>
      <c r="BQ205" s="242">
        <f>$BF$165</f>
        <v>13.6</v>
      </c>
      <c r="BR205" s="204">
        <f t="shared" si="196"/>
        <v>0</v>
      </c>
      <c r="BS205" s="242">
        <f>$BF$165</f>
        <v>13.6</v>
      </c>
      <c r="BT205" s="204">
        <f t="shared" si="196"/>
        <v>0</v>
      </c>
      <c r="BU205" s="242">
        <f>$BF$165</f>
        <v>13.6</v>
      </c>
      <c r="BV205" s="204">
        <f t="shared" si="196"/>
        <v>0</v>
      </c>
      <c r="BW205" s="242">
        <f>$BF$165</f>
        <v>13.6</v>
      </c>
      <c r="BX205" s="204">
        <f t="shared" si="196"/>
        <v>0</v>
      </c>
      <c r="BY205" s="242">
        <f>$BF$165</f>
        <v>13.6</v>
      </c>
      <c r="BZ205" s="204">
        <f t="shared" si="196"/>
        <v>0</v>
      </c>
      <c r="CA205" s="242">
        <f>$BF$165</f>
        <v>13.6</v>
      </c>
      <c r="CB205" s="204">
        <f t="shared" si="196"/>
        <v>0</v>
      </c>
      <c r="CC205" s="242">
        <f>$BF$165</f>
        <v>13.6</v>
      </c>
      <c r="CD205" s="204">
        <f t="shared" si="196"/>
        <v>0</v>
      </c>
      <c r="CE205" s="242">
        <f>$BF$165</f>
        <v>13.6</v>
      </c>
      <c r="CF205" s="204">
        <f t="shared" si="196"/>
        <v>0</v>
      </c>
      <c r="CG205" s="242">
        <f>$BF$165</f>
        <v>13.6</v>
      </c>
      <c r="CH205" s="35">
        <v>0</v>
      </c>
      <c r="CI205" s="35">
        <v>0</v>
      </c>
      <c r="CJ205" s="35">
        <v>0</v>
      </c>
      <c r="DA205" s="5" t="s">
        <v>166</v>
      </c>
      <c r="DB205" s="5" t="s">
        <v>94</v>
      </c>
      <c r="DC205" s="5" t="str">
        <f t="shared" si="193"/>
        <v>----</v>
      </c>
      <c r="DD205" s="5">
        <f t="shared" si="194"/>
        <v>0</v>
      </c>
      <c r="DE205" s="35">
        <f t="shared" si="195"/>
        <v>8.91</v>
      </c>
      <c r="DF205" s="35"/>
    </row>
    <row r="206" spans="3:110" hidden="1" x14ac:dyDescent="0.2">
      <c r="C206" s="383">
        <f>Y$82</f>
        <v>44653</v>
      </c>
      <c r="D206" s="388">
        <f>Y$95</f>
        <v>0</v>
      </c>
      <c r="AR206" s="377"/>
      <c r="AS206" s="328">
        <f>COUNTIF($AT$173:$AT205,$AT206)</f>
        <v>9</v>
      </c>
      <c r="AT206" s="1" t="str">
        <f t="shared" si="181"/>
        <v>00</v>
      </c>
      <c r="AV206" s="328" t="str">
        <f t="shared" si="182"/>
        <v>00</v>
      </c>
      <c r="AW206" s="328">
        <f>COUNTIF($AT$173:$AT205,$AT206)</f>
        <v>9</v>
      </c>
      <c r="AX206" s="201" t="str">
        <f t="shared" si="183"/>
        <v>Ignore me</v>
      </c>
      <c r="AY206" s="240">
        <f t="array" ref="AY206">IF(SUM($D$180:$D$186)=0,$E$34,MIN(IF($D$180:$D$186&gt;0,$C$180:$C$186)))</f>
        <v>44627</v>
      </c>
      <c r="AZ206" s="240">
        <f t="array" ref="AZ206">IF(SUM($D$180:$D$186)=0,$AC$34,MAX(IF($D$180:$D$186&gt;0,$C$180:$C$186)))</f>
        <v>44627</v>
      </c>
      <c r="BA206" s="241">
        <f t="shared" si="197"/>
        <v>0</v>
      </c>
      <c r="BB206" s="204">
        <f t="shared" si="191"/>
        <v>0</v>
      </c>
      <c r="BC206" s="242">
        <f>$BF$166</f>
        <v>0</v>
      </c>
      <c r="BD206" s="204">
        <f t="shared" si="196"/>
        <v>0</v>
      </c>
      <c r="BE206" s="242">
        <f>$BF$166</f>
        <v>0</v>
      </c>
      <c r="BF206" s="204">
        <f t="shared" si="196"/>
        <v>0</v>
      </c>
      <c r="BG206" s="242">
        <f>$BF$166</f>
        <v>0</v>
      </c>
      <c r="BH206" s="204">
        <f t="shared" si="196"/>
        <v>0</v>
      </c>
      <c r="BI206" s="242">
        <f>$BF$166</f>
        <v>0</v>
      </c>
      <c r="BJ206" s="204">
        <f t="shared" si="196"/>
        <v>0</v>
      </c>
      <c r="BK206" s="242">
        <f>$BF$166</f>
        <v>0</v>
      </c>
      <c r="BL206" s="204">
        <f t="shared" si="196"/>
        <v>0</v>
      </c>
      <c r="BM206" s="242">
        <f>$BF$166</f>
        <v>0</v>
      </c>
      <c r="BN206" s="204">
        <f t="shared" si="196"/>
        <v>0</v>
      </c>
      <c r="BO206" s="242">
        <f>$BF$166</f>
        <v>0</v>
      </c>
      <c r="BP206" s="204">
        <f t="shared" si="196"/>
        <v>0</v>
      </c>
      <c r="BQ206" s="242">
        <f>$BF$166</f>
        <v>0</v>
      </c>
      <c r="BR206" s="204">
        <f t="shared" si="196"/>
        <v>0</v>
      </c>
      <c r="BS206" s="242">
        <f>$BF$166</f>
        <v>0</v>
      </c>
      <c r="BT206" s="204">
        <f t="shared" si="196"/>
        <v>0</v>
      </c>
      <c r="BU206" s="242">
        <f>$BF$166</f>
        <v>0</v>
      </c>
      <c r="BV206" s="204">
        <f t="shared" si="196"/>
        <v>0</v>
      </c>
      <c r="BW206" s="242">
        <f>$BF$166</f>
        <v>0</v>
      </c>
      <c r="BX206" s="204">
        <f t="shared" si="196"/>
        <v>0</v>
      </c>
      <c r="BY206" s="242">
        <f>$BF$166</f>
        <v>0</v>
      </c>
      <c r="BZ206" s="204">
        <f t="shared" si="196"/>
        <v>0</v>
      </c>
      <c r="CA206" s="242">
        <f>$BF$166</f>
        <v>0</v>
      </c>
      <c r="CB206" s="204">
        <f t="shared" si="196"/>
        <v>0</v>
      </c>
      <c r="CC206" s="242">
        <f>$BF$166</f>
        <v>0</v>
      </c>
      <c r="CD206" s="204">
        <f t="shared" si="196"/>
        <v>0</v>
      </c>
      <c r="CE206" s="242">
        <f>$BF$166</f>
        <v>0</v>
      </c>
      <c r="CF206" s="204">
        <f t="shared" si="196"/>
        <v>0</v>
      </c>
      <c r="CG206" s="242">
        <f>$BF$166</f>
        <v>0</v>
      </c>
      <c r="CH206" s="35">
        <v>0</v>
      </c>
      <c r="CI206" s="35">
        <v>0</v>
      </c>
      <c r="CJ206" s="35">
        <v>0</v>
      </c>
      <c r="DA206" s="5" t="s">
        <v>166</v>
      </c>
      <c r="DB206" s="5" t="s">
        <v>95</v>
      </c>
      <c r="DC206" s="5" t="str">
        <f t="shared" si="193"/>
        <v>----</v>
      </c>
      <c r="DD206" s="5">
        <f t="shared" si="194"/>
        <v>0</v>
      </c>
      <c r="DE206" s="35">
        <f t="shared" si="195"/>
        <v>8.91</v>
      </c>
      <c r="DF206" s="35"/>
    </row>
    <row r="207" spans="3:110" hidden="1" x14ac:dyDescent="0.2">
      <c r="C207" s="383">
        <f>AC$82</f>
        <v>44654</v>
      </c>
      <c r="D207" s="388">
        <f>AC$95</f>
        <v>0</v>
      </c>
      <c r="AR207" s="377"/>
      <c r="AS207" s="328">
        <f>COUNTIF($AT$173:$AT206,$AT207)</f>
        <v>10</v>
      </c>
      <c r="AT207" s="1" t="str">
        <f t="shared" si="181"/>
        <v>00</v>
      </c>
      <c r="AV207" s="328" t="str">
        <f t="shared" si="182"/>
        <v>00</v>
      </c>
      <c r="AW207" s="328">
        <f>COUNTIF($AT$173:$AT206,$AT207)</f>
        <v>10</v>
      </c>
      <c r="AX207" s="201" t="str">
        <f t="shared" si="183"/>
        <v>Ignore me</v>
      </c>
      <c r="AY207" s="240">
        <f t="array" ref="AY207">IF(SUM($D$180:$D$186)=0,$E$34,MIN(IF($D$180:$D$186&gt;0,$C$180:$C$186)))</f>
        <v>44627</v>
      </c>
      <c r="AZ207" s="240">
        <f t="array" ref="AZ207">IF(SUM($D$180:$D$186)=0,$AC$34,MAX(IF($D$180:$D$186&gt;0,$C$180:$C$186)))</f>
        <v>44627</v>
      </c>
      <c r="BA207" s="241">
        <f t="shared" si="197"/>
        <v>0</v>
      </c>
      <c r="BB207" s="204">
        <f t="shared" si="191"/>
        <v>0</v>
      </c>
      <c r="BC207" s="242">
        <f>$BF$167</f>
        <v>0</v>
      </c>
      <c r="BD207" s="204">
        <f t="shared" si="196"/>
        <v>0</v>
      </c>
      <c r="BE207" s="242">
        <f>$BF$167</f>
        <v>0</v>
      </c>
      <c r="BF207" s="204">
        <f t="shared" si="196"/>
        <v>0</v>
      </c>
      <c r="BG207" s="242">
        <f>$BF$167</f>
        <v>0</v>
      </c>
      <c r="BH207" s="204">
        <f t="shared" si="196"/>
        <v>0</v>
      </c>
      <c r="BI207" s="242">
        <f>$BF$167</f>
        <v>0</v>
      </c>
      <c r="BJ207" s="204">
        <f t="shared" si="196"/>
        <v>0</v>
      </c>
      <c r="BK207" s="242">
        <f>$BF$167</f>
        <v>0</v>
      </c>
      <c r="BL207" s="204">
        <f t="shared" si="196"/>
        <v>0</v>
      </c>
      <c r="BM207" s="242">
        <f>$BF$167</f>
        <v>0</v>
      </c>
      <c r="BN207" s="204">
        <f t="shared" si="196"/>
        <v>0</v>
      </c>
      <c r="BO207" s="242">
        <f>$BF$167</f>
        <v>0</v>
      </c>
      <c r="BP207" s="204">
        <f t="shared" si="196"/>
        <v>0</v>
      </c>
      <c r="BQ207" s="242">
        <f>$BF$167</f>
        <v>0</v>
      </c>
      <c r="BR207" s="204">
        <f t="shared" si="196"/>
        <v>0</v>
      </c>
      <c r="BS207" s="242">
        <f>$BF$167</f>
        <v>0</v>
      </c>
      <c r="BT207" s="204">
        <f t="shared" si="196"/>
        <v>0</v>
      </c>
      <c r="BU207" s="242">
        <f>$BF$167</f>
        <v>0</v>
      </c>
      <c r="BV207" s="204">
        <f t="shared" si="196"/>
        <v>0</v>
      </c>
      <c r="BW207" s="242">
        <f>$BF$167</f>
        <v>0</v>
      </c>
      <c r="BX207" s="204">
        <f t="shared" si="196"/>
        <v>0</v>
      </c>
      <c r="BY207" s="242">
        <f>$BF$167</f>
        <v>0</v>
      </c>
      <c r="BZ207" s="204">
        <f t="shared" si="196"/>
        <v>0</v>
      </c>
      <c r="CA207" s="242">
        <f>$BF$167</f>
        <v>0</v>
      </c>
      <c r="CB207" s="204">
        <f t="shared" si="196"/>
        <v>0</v>
      </c>
      <c r="CC207" s="242">
        <f>$BF$167</f>
        <v>0</v>
      </c>
      <c r="CD207" s="204">
        <f t="shared" si="196"/>
        <v>0</v>
      </c>
      <c r="CE207" s="242">
        <f>$BF$167</f>
        <v>0</v>
      </c>
      <c r="CF207" s="204">
        <f t="shared" ref="CF207" si="198">SUMPRODUCT(($BE$143:$BE$160=$BA207)*($BF$143:$BF$160=CF$170)*($BH$143:$BH$160=CG207)*$BG$143:$BG$160)</f>
        <v>0</v>
      </c>
      <c r="CG207" s="242">
        <f>$BF$167</f>
        <v>0</v>
      </c>
      <c r="CH207" s="35">
        <v>0</v>
      </c>
      <c r="CI207" s="35">
        <v>0</v>
      </c>
      <c r="CJ207" s="35">
        <v>0</v>
      </c>
      <c r="DA207" s="5" t="s">
        <v>166</v>
      </c>
      <c r="DB207" s="5" t="s">
        <v>93</v>
      </c>
      <c r="DC207" s="5" t="str">
        <f t="shared" si="193"/>
        <v>----</v>
      </c>
      <c r="DD207" s="5">
        <f t="shared" si="194"/>
        <v>0</v>
      </c>
      <c r="DE207" s="35">
        <f t="shared" si="195"/>
        <v>8.91</v>
      </c>
      <c r="DF207" s="35"/>
    </row>
    <row r="208" spans="3:110" hidden="1" x14ac:dyDescent="0.2">
      <c r="AR208" s="377"/>
      <c r="AS208" s="328">
        <f>COUNTIF($AT$173:$AT207,$AT208)</f>
        <v>11</v>
      </c>
      <c r="AT208" s="1" t="str">
        <f t="shared" si="181"/>
        <v>00</v>
      </c>
      <c r="AV208" s="328" t="str">
        <f t="shared" si="182"/>
        <v>00</v>
      </c>
      <c r="AW208" s="328">
        <f>COUNTIF($AT$173:$AT207,$AT208)</f>
        <v>11</v>
      </c>
      <c r="AX208" s="201" t="str">
        <f t="shared" si="183"/>
        <v>Ignore me</v>
      </c>
      <c r="AY208" s="240">
        <f t="array" ref="AY208">IF(SUM($D$180:$D$186)=0,$E$34,MIN(IF($D$180:$D$186&gt;0,$C$180:$C$186)))</f>
        <v>44627</v>
      </c>
      <c r="AZ208" s="240">
        <f t="array" ref="AZ208">IF(SUM($D$180:$D$186)=0,$AC$34,MAX(IF($D$180:$D$186&gt;0,$C$180:$C$186)))</f>
        <v>44627</v>
      </c>
      <c r="BA208" s="241">
        <f t="shared" si="197"/>
        <v>0</v>
      </c>
      <c r="BB208" s="204">
        <f>SUMPRODUCT(($BE$143:$BE$160=$BA208)*($BF$143:$BF$160=BB$170)*($BH$143:$BH$160=BC208)*$BG$143:$BG$160)</f>
        <v>0</v>
      </c>
      <c r="BC208" s="242">
        <f>$BF$168</f>
        <v>0</v>
      </c>
      <c r="BD208" s="204">
        <f t="shared" ref="BD208:CF208" si="199">SUMPRODUCT(($BE$143:$BE$160=$BA208)*($BF$143:$BF$160=BD$170)*($BH$143:$BH$160=BE208)*$BG$143:$BG$160)</f>
        <v>0</v>
      </c>
      <c r="BE208" s="242">
        <f>$BF$168</f>
        <v>0</v>
      </c>
      <c r="BF208" s="204">
        <f t="shared" si="199"/>
        <v>0</v>
      </c>
      <c r="BG208" s="242">
        <f>$BF$168</f>
        <v>0</v>
      </c>
      <c r="BH208" s="204">
        <f t="shared" si="199"/>
        <v>0</v>
      </c>
      <c r="BI208" s="242">
        <f>$BF$168</f>
        <v>0</v>
      </c>
      <c r="BJ208" s="204">
        <f t="shared" si="199"/>
        <v>0</v>
      </c>
      <c r="BK208" s="242">
        <f>$BF$168</f>
        <v>0</v>
      </c>
      <c r="BL208" s="204">
        <f t="shared" si="199"/>
        <v>0</v>
      </c>
      <c r="BM208" s="242">
        <f>$BF$168</f>
        <v>0</v>
      </c>
      <c r="BN208" s="204">
        <f t="shared" si="199"/>
        <v>0</v>
      </c>
      <c r="BO208" s="242">
        <f>$BF$168</f>
        <v>0</v>
      </c>
      <c r="BP208" s="204">
        <f t="shared" si="199"/>
        <v>0</v>
      </c>
      <c r="BQ208" s="242">
        <f>$BF$168</f>
        <v>0</v>
      </c>
      <c r="BR208" s="204">
        <f t="shared" si="199"/>
        <v>0</v>
      </c>
      <c r="BS208" s="242">
        <f>$BF$168</f>
        <v>0</v>
      </c>
      <c r="BT208" s="204">
        <f t="shared" si="199"/>
        <v>0</v>
      </c>
      <c r="BU208" s="242">
        <f>$BF$168</f>
        <v>0</v>
      </c>
      <c r="BV208" s="204">
        <f t="shared" si="199"/>
        <v>0</v>
      </c>
      <c r="BW208" s="242">
        <f>$BF$168</f>
        <v>0</v>
      </c>
      <c r="BX208" s="204">
        <f t="shared" si="199"/>
        <v>0</v>
      </c>
      <c r="BY208" s="242">
        <f>$BF$168</f>
        <v>0</v>
      </c>
      <c r="BZ208" s="204">
        <f t="shared" si="199"/>
        <v>0</v>
      </c>
      <c r="CA208" s="242">
        <f>$BF$168</f>
        <v>0</v>
      </c>
      <c r="CB208" s="204">
        <f t="shared" si="199"/>
        <v>0</v>
      </c>
      <c r="CC208" s="242">
        <f>$BF$168</f>
        <v>0</v>
      </c>
      <c r="CD208" s="204">
        <f t="shared" si="199"/>
        <v>0</v>
      </c>
      <c r="CE208" s="242">
        <f>$BF$168</f>
        <v>0</v>
      </c>
      <c r="CF208" s="204">
        <f t="shared" si="199"/>
        <v>0</v>
      </c>
      <c r="CG208" s="242">
        <f>$BF$168</f>
        <v>0</v>
      </c>
      <c r="CH208" s="35">
        <v>0</v>
      </c>
      <c r="CI208" s="35">
        <v>0</v>
      </c>
      <c r="CJ208" s="35">
        <v>0</v>
      </c>
      <c r="DA208" s="5" t="s">
        <v>166</v>
      </c>
      <c r="DB208" s="5" t="s">
        <v>94</v>
      </c>
      <c r="DC208" s="5" t="str">
        <f t="shared" si="193"/>
        <v>----</v>
      </c>
      <c r="DD208" s="5">
        <f t="shared" si="194"/>
        <v>0</v>
      </c>
      <c r="DE208" s="35">
        <f t="shared" si="195"/>
        <v>8.91</v>
      </c>
      <c r="DF208" s="35"/>
    </row>
    <row r="209" spans="44:110" hidden="1" x14ac:dyDescent="0.2">
      <c r="AR209" s="377"/>
      <c r="AS209" s="328">
        <f>COUNTIF($AT$173:$AT208,$AT209)</f>
        <v>0</v>
      </c>
      <c r="AT209" s="1" t="str">
        <f t="shared" si="181"/>
        <v>9284007</v>
      </c>
      <c r="AV209" s="328" t="str">
        <f t="shared" si="182"/>
        <v>9284007</v>
      </c>
      <c r="AW209" s="328">
        <f>COUNTIF($AT$173:$AT208,$AT209)</f>
        <v>0</v>
      </c>
      <c r="AX209" s="201" t="str">
        <f t="shared" si="183"/>
        <v>Ignore me</v>
      </c>
      <c r="AY209" s="246">
        <f t="array" ref="AY209">IF(SUM($D$187:$D$193)=0,$E$50,MIN(IF($D$187:$D$193&gt;0,$C$187:$C$193)))</f>
        <v>44634</v>
      </c>
      <c r="AZ209" s="246">
        <f t="array" ref="AZ209">IF(SUM($D$187:$D$193)=0,$AC$50,MAX(IF($D$187:$D$193&gt;0,$C$187:$C$193)))</f>
        <v>44634</v>
      </c>
      <c r="BA209" s="247">
        <f t="shared" ref="BA209:BA214" si="200">$I$105</f>
        <v>9</v>
      </c>
      <c r="BB209" s="213">
        <f>SUMPRODUCT(($BK$143:$BK$160=$BA209)*($BL$143:$BL$160=BB$170)*($BN$143:$BN$160=BC209)*$BM$143:$BM$160)</f>
        <v>0</v>
      </c>
      <c r="BC209" s="248">
        <f>$BL$163</f>
        <v>8.91</v>
      </c>
      <c r="BD209" s="213">
        <f t="shared" ref="BD209:CF217" si="201">SUMPRODUCT(($BK$143:$BK$160=$BA209)*($BL$143:$BL$160=BD$170)*($BN$143:$BN$160=BE209)*$BM$143:$BM$160)</f>
        <v>0</v>
      </c>
      <c r="BE209" s="248">
        <f>$BL$163</f>
        <v>8.91</v>
      </c>
      <c r="BF209" s="213">
        <f t="shared" si="201"/>
        <v>0</v>
      </c>
      <c r="BG209" s="248">
        <f>$BL$163</f>
        <v>8.91</v>
      </c>
      <c r="BH209" s="213">
        <f t="shared" si="201"/>
        <v>0</v>
      </c>
      <c r="BI209" s="248">
        <f>$BL$163</f>
        <v>8.91</v>
      </c>
      <c r="BJ209" s="213">
        <f t="shared" si="201"/>
        <v>0</v>
      </c>
      <c r="BK209" s="248">
        <f>$BL$163</f>
        <v>8.91</v>
      </c>
      <c r="BL209" s="213">
        <f t="shared" si="201"/>
        <v>0</v>
      </c>
      <c r="BM209" s="248">
        <f>$BL$163</f>
        <v>8.91</v>
      </c>
      <c r="BN209" s="213">
        <f t="shared" si="201"/>
        <v>0</v>
      </c>
      <c r="BO209" s="248">
        <f>$BL$163</f>
        <v>8.91</v>
      </c>
      <c r="BP209" s="213">
        <f t="shared" si="201"/>
        <v>0</v>
      </c>
      <c r="BQ209" s="248">
        <f>$BL$163</f>
        <v>8.91</v>
      </c>
      <c r="BR209" s="213">
        <f t="shared" si="201"/>
        <v>0</v>
      </c>
      <c r="BS209" s="248">
        <f>$BL$163</f>
        <v>8.91</v>
      </c>
      <c r="BT209" s="213">
        <f t="shared" si="201"/>
        <v>0</v>
      </c>
      <c r="BU209" s="248">
        <f>$BL$163</f>
        <v>8.91</v>
      </c>
      <c r="BV209" s="213">
        <f t="shared" si="201"/>
        <v>0</v>
      </c>
      <c r="BW209" s="248">
        <f>$BL$163</f>
        <v>8.91</v>
      </c>
      <c r="BX209" s="213">
        <f t="shared" si="201"/>
        <v>0</v>
      </c>
      <c r="BY209" s="248">
        <f>$BL$163</f>
        <v>8.91</v>
      </c>
      <c r="BZ209" s="213">
        <f t="shared" si="201"/>
        <v>0</v>
      </c>
      <c r="CA209" s="248">
        <f>$BL$163</f>
        <v>8.91</v>
      </c>
      <c r="CB209" s="213">
        <f t="shared" si="201"/>
        <v>0</v>
      </c>
      <c r="CC209" s="248">
        <f>$BL$163</f>
        <v>8.91</v>
      </c>
      <c r="CD209" s="213">
        <f t="shared" si="201"/>
        <v>0</v>
      </c>
      <c r="CE209" s="248">
        <f>$BL$163</f>
        <v>8.91</v>
      </c>
      <c r="CF209" s="213">
        <f t="shared" si="201"/>
        <v>0</v>
      </c>
      <c r="CG209" s="248">
        <f>$BL$163</f>
        <v>8.91</v>
      </c>
      <c r="CH209" s="35">
        <v>0</v>
      </c>
      <c r="CI209" s="35">
        <v>0</v>
      </c>
      <c r="CJ209" s="35">
        <v>0</v>
      </c>
      <c r="DA209" s="5" t="s">
        <v>166</v>
      </c>
      <c r="DB209" s="5" t="s">
        <v>95</v>
      </c>
      <c r="DC209" s="5" t="str">
        <f t="shared" si="193"/>
        <v>----</v>
      </c>
      <c r="DD209" s="5">
        <f t="shared" si="194"/>
        <v>0</v>
      </c>
      <c r="DE209" s="35">
        <f t="shared" si="195"/>
        <v>8.91</v>
      </c>
      <c r="DF209" s="35"/>
    </row>
    <row r="210" spans="44:110" hidden="1" x14ac:dyDescent="0.2">
      <c r="AR210" s="377"/>
      <c r="AS210" s="328">
        <f>COUNTIF($AT$173:$AT209,$AT210)</f>
        <v>0</v>
      </c>
      <c r="AT210" s="1" t="str">
        <f t="shared" si="181"/>
        <v>9441470</v>
      </c>
      <c r="AV210" s="328" t="str">
        <f t="shared" si="182"/>
        <v>9441470</v>
      </c>
      <c r="AW210" s="328">
        <f>COUNTIF($AT$173:$AT209,$AT210)</f>
        <v>0</v>
      </c>
      <c r="AX210" s="201" t="str">
        <f t="shared" si="183"/>
        <v>Claim</v>
      </c>
      <c r="AY210" s="246">
        <f t="array" ref="AY210">IF(SUM($D$187:$D$193)=0,$E$50,MIN(IF($D$187:$D$193&gt;0,$C$187:$C$193)))</f>
        <v>44634</v>
      </c>
      <c r="AZ210" s="246">
        <f t="array" ref="AZ210">IF(SUM($D$187:$D$193)=0,$AC$50,MAX(IF($D$187:$D$193&gt;0,$C$187:$C$193)))</f>
        <v>44634</v>
      </c>
      <c r="BA210" s="247">
        <f t="shared" si="200"/>
        <v>9</v>
      </c>
      <c r="BB210" s="213">
        <f t="shared" ref="BB210:BP226" si="202">SUMPRODUCT(($BK$143:$BK$160=$BA210)*($BL$143:$BL$160=BB$170)*($BN$143:$BN$160=BC210)*$BM$143:$BM$160)</f>
        <v>4</v>
      </c>
      <c r="BC210" s="248">
        <f>$BL$164</f>
        <v>13.6</v>
      </c>
      <c r="BD210" s="213">
        <f t="shared" si="202"/>
        <v>0</v>
      </c>
      <c r="BE210" s="248">
        <f>$BL$164</f>
        <v>13.6</v>
      </c>
      <c r="BF210" s="213">
        <f t="shared" si="202"/>
        <v>0</v>
      </c>
      <c r="BG210" s="248">
        <f>$BL$164</f>
        <v>13.6</v>
      </c>
      <c r="BH210" s="213">
        <f t="shared" si="202"/>
        <v>0</v>
      </c>
      <c r="BI210" s="248">
        <f>$BL$164</f>
        <v>13.6</v>
      </c>
      <c r="BJ210" s="213">
        <f t="shared" si="202"/>
        <v>0</v>
      </c>
      <c r="BK210" s="248">
        <f>$BL$164</f>
        <v>13.6</v>
      </c>
      <c r="BL210" s="213">
        <f t="shared" si="202"/>
        <v>0</v>
      </c>
      <c r="BM210" s="248">
        <f>$BL$164</f>
        <v>13.6</v>
      </c>
      <c r="BN210" s="213">
        <f t="shared" si="202"/>
        <v>0</v>
      </c>
      <c r="BO210" s="248">
        <f>$BL$164</f>
        <v>13.6</v>
      </c>
      <c r="BP210" s="213">
        <f t="shared" si="202"/>
        <v>0</v>
      </c>
      <c r="BQ210" s="248">
        <f>$BL$164</f>
        <v>13.6</v>
      </c>
      <c r="BR210" s="213">
        <f t="shared" si="201"/>
        <v>0</v>
      </c>
      <c r="BS210" s="248">
        <f>$BL$164</f>
        <v>13.6</v>
      </c>
      <c r="BT210" s="213">
        <f t="shared" si="201"/>
        <v>0</v>
      </c>
      <c r="BU210" s="248">
        <f>$BL$164</f>
        <v>13.6</v>
      </c>
      <c r="BV210" s="213">
        <f t="shared" si="201"/>
        <v>0</v>
      </c>
      <c r="BW210" s="248">
        <f>$BL$164</f>
        <v>13.6</v>
      </c>
      <c r="BX210" s="213">
        <f t="shared" si="201"/>
        <v>0</v>
      </c>
      <c r="BY210" s="248">
        <f>$BL$164</f>
        <v>13.6</v>
      </c>
      <c r="BZ210" s="213">
        <f t="shared" si="201"/>
        <v>0</v>
      </c>
      <c r="CA210" s="248">
        <f>$BL$164</f>
        <v>13.6</v>
      </c>
      <c r="CB210" s="213">
        <f t="shared" si="201"/>
        <v>0</v>
      </c>
      <c r="CC210" s="248">
        <f>$BL$164</f>
        <v>13.6</v>
      </c>
      <c r="CD210" s="213">
        <f t="shared" si="201"/>
        <v>0</v>
      </c>
      <c r="CE210" s="248">
        <f>$BL$164</f>
        <v>13.6</v>
      </c>
      <c r="CF210" s="213">
        <f t="shared" si="201"/>
        <v>0</v>
      </c>
      <c r="CG210" s="248">
        <f>$BL$164</f>
        <v>13.6</v>
      </c>
      <c r="CH210" s="35">
        <v>0</v>
      </c>
      <c r="CI210" s="35">
        <v>0</v>
      </c>
      <c r="CJ210" s="35">
        <v>0</v>
      </c>
      <c r="DA210" s="5" t="s">
        <v>167</v>
      </c>
      <c r="DB210" s="5" t="s">
        <v>93</v>
      </c>
      <c r="DC210" s="5" t="str">
        <f t="shared" si="193"/>
        <v>----</v>
      </c>
      <c r="DD210" s="5">
        <f t="shared" si="194"/>
        <v>0</v>
      </c>
      <c r="DE210" s="35">
        <f t="shared" si="195"/>
        <v>8.91</v>
      </c>
      <c r="DF210" s="35"/>
    </row>
    <row r="211" spans="44:110" hidden="1" x14ac:dyDescent="0.2">
      <c r="AR211" s="377"/>
      <c r="AS211" s="328">
        <f>COUNTIF($AT$173:$AT210,$AT211)</f>
        <v>6</v>
      </c>
      <c r="AT211" s="1" t="str">
        <f t="shared" si="181"/>
        <v>90</v>
      </c>
      <c r="AV211" s="328" t="str">
        <f t="shared" si="182"/>
        <v>90</v>
      </c>
      <c r="AW211" s="328">
        <f>COUNTIF($AT$173:$AT210,$AT211)</f>
        <v>6</v>
      </c>
      <c r="AX211" s="201" t="str">
        <f t="shared" si="183"/>
        <v>Ignore me</v>
      </c>
      <c r="AY211" s="246">
        <f t="array" ref="AY211">IF(SUM($D$187:$D$193)=0,$E$50,MIN(IF($D$187:$D$193&gt;0,$C$187:$C$193)))</f>
        <v>44634</v>
      </c>
      <c r="AZ211" s="246">
        <f t="array" ref="AZ211">IF(SUM($D$187:$D$193)=0,$AC$50,MAX(IF($D$187:$D$193&gt;0,$C$187:$C$193)))</f>
        <v>44634</v>
      </c>
      <c r="BA211" s="247">
        <f t="shared" si="200"/>
        <v>9</v>
      </c>
      <c r="BB211" s="213">
        <f t="shared" si="202"/>
        <v>0</v>
      </c>
      <c r="BC211" s="248">
        <f>$BL$165</f>
        <v>0</v>
      </c>
      <c r="BD211" s="213">
        <f t="shared" si="201"/>
        <v>0</v>
      </c>
      <c r="BE211" s="248">
        <f>$BL$165</f>
        <v>0</v>
      </c>
      <c r="BF211" s="213">
        <f t="shared" si="201"/>
        <v>0</v>
      </c>
      <c r="BG211" s="248">
        <f>$BL$165</f>
        <v>0</v>
      </c>
      <c r="BH211" s="213">
        <f t="shared" si="201"/>
        <v>0</v>
      </c>
      <c r="BI211" s="248">
        <f>$BL$165</f>
        <v>0</v>
      </c>
      <c r="BJ211" s="213">
        <f t="shared" si="201"/>
        <v>0</v>
      </c>
      <c r="BK211" s="248">
        <f>$BL$165</f>
        <v>0</v>
      </c>
      <c r="BL211" s="213">
        <f t="shared" si="201"/>
        <v>0</v>
      </c>
      <c r="BM211" s="248">
        <f>$BL$165</f>
        <v>0</v>
      </c>
      <c r="BN211" s="213">
        <f t="shared" si="201"/>
        <v>0</v>
      </c>
      <c r="BO211" s="248">
        <f>$BL$165</f>
        <v>0</v>
      </c>
      <c r="BP211" s="213">
        <f t="shared" si="201"/>
        <v>0</v>
      </c>
      <c r="BQ211" s="248">
        <f>$BL$165</f>
        <v>0</v>
      </c>
      <c r="BR211" s="213">
        <f t="shared" si="201"/>
        <v>0</v>
      </c>
      <c r="BS211" s="248">
        <f>$BL$165</f>
        <v>0</v>
      </c>
      <c r="BT211" s="213">
        <f t="shared" si="201"/>
        <v>0</v>
      </c>
      <c r="BU211" s="248">
        <f>$BL$165</f>
        <v>0</v>
      </c>
      <c r="BV211" s="213">
        <f t="shared" si="201"/>
        <v>0</v>
      </c>
      <c r="BW211" s="248">
        <f>$BL$165</f>
        <v>0</v>
      </c>
      <c r="BX211" s="213">
        <f t="shared" si="201"/>
        <v>0</v>
      </c>
      <c r="BY211" s="248">
        <f>$BL$165</f>
        <v>0</v>
      </c>
      <c r="BZ211" s="213">
        <f t="shared" si="201"/>
        <v>0</v>
      </c>
      <c r="CA211" s="248">
        <f>$BL$165</f>
        <v>0</v>
      </c>
      <c r="CB211" s="213">
        <f t="shared" si="201"/>
        <v>0</v>
      </c>
      <c r="CC211" s="248">
        <f>$BL$165</f>
        <v>0</v>
      </c>
      <c r="CD211" s="213">
        <f t="shared" si="201"/>
        <v>0</v>
      </c>
      <c r="CE211" s="248">
        <f>$BL$165</f>
        <v>0</v>
      </c>
      <c r="CF211" s="213">
        <f t="shared" si="201"/>
        <v>0</v>
      </c>
      <c r="CG211" s="248">
        <f>$BL$165</f>
        <v>0</v>
      </c>
      <c r="CH211" s="35">
        <v>0</v>
      </c>
      <c r="CI211" s="35">
        <v>0</v>
      </c>
      <c r="CJ211" s="35">
        <v>0</v>
      </c>
      <c r="DA211" s="5" t="s">
        <v>167</v>
      </c>
      <c r="DB211" s="5" t="s">
        <v>94</v>
      </c>
      <c r="DC211" s="5" t="str">
        <f t="shared" si="193"/>
        <v>----</v>
      </c>
      <c r="DD211" s="5">
        <f t="shared" si="194"/>
        <v>0</v>
      </c>
      <c r="DE211" s="35">
        <f t="shared" si="195"/>
        <v>8.91</v>
      </c>
      <c r="DF211" s="35"/>
    </row>
    <row r="212" spans="44:110" hidden="1" x14ac:dyDescent="0.2">
      <c r="AR212" s="377"/>
      <c r="AS212" s="328">
        <f>COUNTIF($AT$173:$AT211,$AT212)</f>
        <v>7</v>
      </c>
      <c r="AT212" s="1" t="str">
        <f t="shared" si="181"/>
        <v>90</v>
      </c>
      <c r="AV212" s="328" t="str">
        <f t="shared" si="182"/>
        <v>90</v>
      </c>
      <c r="AW212" s="328">
        <f>COUNTIF($AT$173:$AT211,$AT212)</f>
        <v>7</v>
      </c>
      <c r="AX212" s="201" t="str">
        <f t="shared" si="183"/>
        <v>Ignore me</v>
      </c>
      <c r="AY212" s="246">
        <f t="array" ref="AY212">IF(SUM($D$187:$D$193)=0,$E$50,MIN(IF($D$187:$D$193&gt;0,$C$187:$C$193)))</f>
        <v>44634</v>
      </c>
      <c r="AZ212" s="246">
        <f t="array" ref="AZ212">IF(SUM($D$187:$D$193)=0,$AC$50,MAX(IF($D$187:$D$193&gt;0,$C$187:$C$193)))</f>
        <v>44634</v>
      </c>
      <c r="BA212" s="247">
        <f t="shared" si="200"/>
        <v>9</v>
      </c>
      <c r="BB212" s="213">
        <f t="shared" si="202"/>
        <v>0</v>
      </c>
      <c r="BC212" s="248">
        <f>$BL$166</f>
        <v>0</v>
      </c>
      <c r="BD212" s="213">
        <f t="shared" si="201"/>
        <v>0</v>
      </c>
      <c r="BE212" s="248">
        <f>$BL$166</f>
        <v>0</v>
      </c>
      <c r="BF212" s="213">
        <f t="shared" si="201"/>
        <v>0</v>
      </c>
      <c r="BG212" s="248">
        <f>$BL$166</f>
        <v>0</v>
      </c>
      <c r="BH212" s="213">
        <f t="shared" si="201"/>
        <v>0</v>
      </c>
      <c r="BI212" s="248">
        <f>$BL$166</f>
        <v>0</v>
      </c>
      <c r="BJ212" s="213">
        <f t="shared" si="201"/>
        <v>0</v>
      </c>
      <c r="BK212" s="248">
        <f>$BL$166</f>
        <v>0</v>
      </c>
      <c r="BL212" s="213">
        <f t="shared" si="201"/>
        <v>0</v>
      </c>
      <c r="BM212" s="248">
        <f>$BL$166</f>
        <v>0</v>
      </c>
      <c r="BN212" s="213">
        <f t="shared" si="201"/>
        <v>0</v>
      </c>
      <c r="BO212" s="248">
        <f>$BL$166</f>
        <v>0</v>
      </c>
      <c r="BP212" s="213">
        <f t="shared" si="201"/>
        <v>0</v>
      </c>
      <c r="BQ212" s="248">
        <f>$BL$166</f>
        <v>0</v>
      </c>
      <c r="BR212" s="213">
        <f t="shared" si="201"/>
        <v>0</v>
      </c>
      <c r="BS212" s="248">
        <f>$BL$166</f>
        <v>0</v>
      </c>
      <c r="BT212" s="213">
        <f t="shared" si="201"/>
        <v>0</v>
      </c>
      <c r="BU212" s="248">
        <f>$BL$166</f>
        <v>0</v>
      </c>
      <c r="BV212" s="213">
        <f t="shared" si="201"/>
        <v>0</v>
      </c>
      <c r="BW212" s="248">
        <f>$BL$166</f>
        <v>0</v>
      </c>
      <c r="BX212" s="213">
        <f t="shared" si="201"/>
        <v>0</v>
      </c>
      <c r="BY212" s="248">
        <f>$BL$166</f>
        <v>0</v>
      </c>
      <c r="BZ212" s="213">
        <f t="shared" si="201"/>
        <v>0</v>
      </c>
      <c r="CA212" s="248">
        <f>$BL$166</f>
        <v>0</v>
      </c>
      <c r="CB212" s="213">
        <f t="shared" si="201"/>
        <v>0</v>
      </c>
      <c r="CC212" s="248">
        <f>$BL$166</f>
        <v>0</v>
      </c>
      <c r="CD212" s="213">
        <f t="shared" si="201"/>
        <v>0</v>
      </c>
      <c r="CE212" s="248">
        <f>$BL$166</f>
        <v>0</v>
      </c>
      <c r="CF212" s="213">
        <f t="shared" si="201"/>
        <v>0</v>
      </c>
      <c r="CG212" s="248">
        <f>$BL$166</f>
        <v>0</v>
      </c>
      <c r="CH212" s="35">
        <v>0</v>
      </c>
      <c r="CI212" s="35">
        <v>0</v>
      </c>
      <c r="CJ212" s="35">
        <v>0</v>
      </c>
      <c r="DA212" s="5" t="s">
        <v>167</v>
      </c>
      <c r="DB212" s="5" t="s">
        <v>95</v>
      </c>
      <c r="DC212" s="5" t="str">
        <f t="shared" si="193"/>
        <v>----</v>
      </c>
      <c r="DD212" s="5">
        <f t="shared" si="194"/>
        <v>0</v>
      </c>
      <c r="DE212" s="35">
        <f t="shared" si="195"/>
        <v>8.91</v>
      </c>
      <c r="DF212" s="35"/>
    </row>
    <row r="213" spans="44:110" hidden="1" x14ac:dyDescent="0.2">
      <c r="AR213" s="377"/>
      <c r="AS213" s="328">
        <f>COUNTIF($AT$173:$AT212,$AT213)</f>
        <v>8</v>
      </c>
      <c r="AT213" s="1" t="str">
        <f t="shared" si="181"/>
        <v>90</v>
      </c>
      <c r="AV213" s="328" t="str">
        <f t="shared" si="182"/>
        <v>90</v>
      </c>
      <c r="AW213" s="328">
        <f>COUNTIF($AT$173:$AT212,$AT213)</f>
        <v>8</v>
      </c>
      <c r="AX213" s="201" t="str">
        <f t="shared" si="183"/>
        <v>Ignore me</v>
      </c>
      <c r="AY213" s="246">
        <f t="array" ref="AY213">IF(SUM($D$187:$D$193)=0,$E$50,MIN(IF($D$187:$D$193&gt;0,$C$187:$C$193)))</f>
        <v>44634</v>
      </c>
      <c r="AZ213" s="246">
        <f t="array" ref="AZ213">IF(SUM($D$187:$D$193)=0,$AC$50,MAX(IF($D$187:$D$193&gt;0,$C$187:$C$193)))</f>
        <v>44634</v>
      </c>
      <c r="BA213" s="247">
        <f t="shared" si="200"/>
        <v>9</v>
      </c>
      <c r="BB213" s="213">
        <f t="shared" si="202"/>
        <v>0</v>
      </c>
      <c r="BC213" s="248">
        <f>$BL$167</f>
        <v>0</v>
      </c>
      <c r="BD213" s="213">
        <f t="shared" si="201"/>
        <v>0</v>
      </c>
      <c r="BE213" s="248">
        <f>$BL$167</f>
        <v>0</v>
      </c>
      <c r="BF213" s="213">
        <f t="shared" si="201"/>
        <v>0</v>
      </c>
      <c r="BG213" s="248">
        <f>$BL$167</f>
        <v>0</v>
      </c>
      <c r="BH213" s="213">
        <f t="shared" si="201"/>
        <v>0</v>
      </c>
      <c r="BI213" s="248">
        <f>$BL$167</f>
        <v>0</v>
      </c>
      <c r="BJ213" s="213">
        <f t="shared" si="201"/>
        <v>0</v>
      </c>
      <c r="BK213" s="248">
        <f>$BL$167</f>
        <v>0</v>
      </c>
      <c r="BL213" s="213">
        <f t="shared" si="201"/>
        <v>0</v>
      </c>
      <c r="BM213" s="248">
        <f>$BL$167</f>
        <v>0</v>
      </c>
      <c r="BN213" s="213">
        <f t="shared" si="201"/>
        <v>0</v>
      </c>
      <c r="BO213" s="248">
        <f>$BL$167</f>
        <v>0</v>
      </c>
      <c r="BP213" s="213">
        <f t="shared" si="201"/>
        <v>0</v>
      </c>
      <c r="BQ213" s="248">
        <f>$BL$167</f>
        <v>0</v>
      </c>
      <c r="BR213" s="213">
        <f t="shared" si="201"/>
        <v>0</v>
      </c>
      <c r="BS213" s="248">
        <f>$BL$167</f>
        <v>0</v>
      </c>
      <c r="BT213" s="213">
        <f t="shared" si="201"/>
        <v>0</v>
      </c>
      <c r="BU213" s="248">
        <f>$BL$167</f>
        <v>0</v>
      </c>
      <c r="BV213" s="213">
        <f t="shared" si="201"/>
        <v>0</v>
      </c>
      <c r="BW213" s="248">
        <f>$BL$167</f>
        <v>0</v>
      </c>
      <c r="BX213" s="213">
        <f t="shared" si="201"/>
        <v>0</v>
      </c>
      <c r="BY213" s="248">
        <f>$BL$167</f>
        <v>0</v>
      </c>
      <c r="BZ213" s="213">
        <f t="shared" si="201"/>
        <v>0</v>
      </c>
      <c r="CA213" s="248">
        <f>$BL$167</f>
        <v>0</v>
      </c>
      <c r="CB213" s="213">
        <f t="shared" si="201"/>
        <v>0</v>
      </c>
      <c r="CC213" s="248">
        <f>$BL$167</f>
        <v>0</v>
      </c>
      <c r="CD213" s="213">
        <f t="shared" si="201"/>
        <v>0</v>
      </c>
      <c r="CE213" s="248">
        <f>$BL$167</f>
        <v>0</v>
      </c>
      <c r="CF213" s="213">
        <f t="shared" si="201"/>
        <v>0</v>
      </c>
      <c r="CG213" s="248">
        <f>$BL$167</f>
        <v>0</v>
      </c>
      <c r="CH213" s="35">
        <v>0</v>
      </c>
      <c r="CI213" s="35">
        <v>0</v>
      </c>
      <c r="CJ213" s="35">
        <v>0</v>
      </c>
      <c r="DA213" s="5" t="s">
        <v>167</v>
      </c>
      <c r="DB213" s="5" t="s">
        <v>93</v>
      </c>
      <c r="DC213" s="5" t="str">
        <f t="shared" si="193"/>
        <v>----</v>
      </c>
      <c r="DD213" s="5">
        <f t="shared" si="194"/>
        <v>0</v>
      </c>
      <c r="DE213" s="35">
        <f t="shared" si="195"/>
        <v>8.91</v>
      </c>
      <c r="DF213" s="35"/>
    </row>
    <row r="214" spans="44:110" hidden="1" x14ac:dyDescent="0.2">
      <c r="AR214" s="377"/>
      <c r="AS214" s="328">
        <f>COUNTIF($AT$173:$AT213,$AT214)</f>
        <v>9</v>
      </c>
      <c r="AT214" s="1" t="str">
        <f t="shared" si="181"/>
        <v>90</v>
      </c>
      <c r="AV214" s="328" t="str">
        <f t="shared" si="182"/>
        <v>90</v>
      </c>
      <c r="AW214" s="328">
        <f>COUNTIF($AT$173:$AT213,$AT214)</f>
        <v>9</v>
      </c>
      <c r="AX214" s="201" t="str">
        <f t="shared" si="183"/>
        <v>Ignore me</v>
      </c>
      <c r="AY214" s="246">
        <f t="array" ref="AY214">IF(SUM($D$187:$D$193)=0,$E$50,MIN(IF($D$187:$D$193&gt;0,$C$187:$C$193)))</f>
        <v>44634</v>
      </c>
      <c r="AZ214" s="246">
        <f t="array" ref="AZ214">IF(SUM($D$187:$D$193)=0,$AC$50,MAX(IF($D$187:$D$193&gt;0,$C$187:$C$193)))</f>
        <v>44634</v>
      </c>
      <c r="BA214" s="247">
        <f t="shared" si="200"/>
        <v>9</v>
      </c>
      <c r="BB214" s="213">
        <f t="shared" si="202"/>
        <v>0</v>
      </c>
      <c r="BC214" s="248">
        <f>$BL$168</f>
        <v>0</v>
      </c>
      <c r="BD214" s="213">
        <f t="shared" si="201"/>
        <v>0</v>
      </c>
      <c r="BE214" s="248">
        <f>$BL$168</f>
        <v>0</v>
      </c>
      <c r="BF214" s="213">
        <f t="shared" si="201"/>
        <v>0</v>
      </c>
      <c r="BG214" s="248">
        <f>$BL$168</f>
        <v>0</v>
      </c>
      <c r="BH214" s="213">
        <f t="shared" si="201"/>
        <v>0</v>
      </c>
      <c r="BI214" s="248">
        <f>$BL$168</f>
        <v>0</v>
      </c>
      <c r="BJ214" s="213">
        <f t="shared" si="201"/>
        <v>0</v>
      </c>
      <c r="BK214" s="248">
        <f>$BL$168</f>
        <v>0</v>
      </c>
      <c r="BL214" s="213">
        <f t="shared" si="201"/>
        <v>0</v>
      </c>
      <c r="BM214" s="248">
        <f>$BL$168</f>
        <v>0</v>
      </c>
      <c r="BN214" s="213">
        <f t="shared" si="201"/>
        <v>0</v>
      </c>
      <c r="BO214" s="248">
        <f>$BL$168</f>
        <v>0</v>
      </c>
      <c r="BP214" s="213">
        <f t="shared" si="201"/>
        <v>0</v>
      </c>
      <c r="BQ214" s="248">
        <f>$BL$168</f>
        <v>0</v>
      </c>
      <c r="BR214" s="213">
        <f t="shared" si="201"/>
        <v>0</v>
      </c>
      <c r="BS214" s="248">
        <f>$BL$168</f>
        <v>0</v>
      </c>
      <c r="BT214" s="213">
        <f t="shared" si="201"/>
        <v>0</v>
      </c>
      <c r="BU214" s="248">
        <f>$BL$168</f>
        <v>0</v>
      </c>
      <c r="BV214" s="213">
        <f t="shared" si="201"/>
        <v>0</v>
      </c>
      <c r="BW214" s="248">
        <f>$BL$168</f>
        <v>0</v>
      </c>
      <c r="BX214" s="213">
        <f t="shared" si="201"/>
        <v>0</v>
      </c>
      <c r="BY214" s="248">
        <f>$BL$168</f>
        <v>0</v>
      </c>
      <c r="BZ214" s="213">
        <f t="shared" si="201"/>
        <v>0</v>
      </c>
      <c r="CA214" s="248">
        <f>$BL$168</f>
        <v>0</v>
      </c>
      <c r="CB214" s="213">
        <f t="shared" si="201"/>
        <v>0</v>
      </c>
      <c r="CC214" s="248">
        <f>$BL$168</f>
        <v>0</v>
      </c>
      <c r="CD214" s="213">
        <f t="shared" si="201"/>
        <v>0</v>
      </c>
      <c r="CE214" s="248">
        <f>$BL$168</f>
        <v>0</v>
      </c>
      <c r="CF214" s="213">
        <f t="shared" si="201"/>
        <v>0</v>
      </c>
      <c r="CG214" s="248">
        <f>$BL$168</f>
        <v>0</v>
      </c>
      <c r="CH214" s="35">
        <v>0</v>
      </c>
      <c r="CI214" s="35">
        <v>0</v>
      </c>
      <c r="CJ214" s="35">
        <v>0</v>
      </c>
      <c r="DA214" s="5" t="s">
        <v>167</v>
      </c>
      <c r="DB214" s="5" t="s">
        <v>94</v>
      </c>
      <c r="DC214" s="5" t="str">
        <f t="shared" si="193"/>
        <v>----</v>
      </c>
      <c r="DD214" s="5">
        <f t="shared" si="194"/>
        <v>0</v>
      </c>
      <c r="DE214" s="35">
        <f t="shared" si="195"/>
        <v>8.91</v>
      </c>
      <c r="DF214" s="35"/>
    </row>
    <row r="215" spans="44:110" hidden="1" x14ac:dyDescent="0.2">
      <c r="AR215" s="377"/>
      <c r="AS215" s="328">
        <f>COUNTIF($AT$173:$AT214,$AT215)</f>
        <v>0</v>
      </c>
      <c r="AT215" s="1" t="str">
        <f t="shared" si="181"/>
        <v>0284007</v>
      </c>
      <c r="AV215" s="328" t="str">
        <f t="shared" si="182"/>
        <v>0284007</v>
      </c>
      <c r="AW215" s="328">
        <f>COUNTIF($AT$173:$AT214,$AT215)</f>
        <v>0</v>
      </c>
      <c r="AX215" s="201" t="str">
        <f t="shared" si="183"/>
        <v>Ignore me</v>
      </c>
      <c r="AY215" s="246">
        <f t="array" ref="AY215">IF(SUM($D$187:$D$193)=0,$E$50,MIN(IF($D$187:$D$193&gt;0,$C$187:$C$193)))</f>
        <v>44634</v>
      </c>
      <c r="AZ215" s="246">
        <f t="array" ref="AZ215">IF(SUM($D$187:$D$193)=0,$AC$50,MAX(IF($D$187:$D$193&gt;0,$C$187:$C$193)))</f>
        <v>44634</v>
      </c>
      <c r="BA215" s="247">
        <f t="shared" ref="BA215:BA220" si="203">$I$106</f>
        <v>0</v>
      </c>
      <c r="BB215" s="213">
        <f t="shared" si="202"/>
        <v>0</v>
      </c>
      <c r="BC215" s="248">
        <f>$BL$163</f>
        <v>8.91</v>
      </c>
      <c r="BD215" s="213">
        <f t="shared" si="201"/>
        <v>0</v>
      </c>
      <c r="BE215" s="248">
        <f>$BL$163</f>
        <v>8.91</v>
      </c>
      <c r="BF215" s="213">
        <f t="shared" si="201"/>
        <v>0</v>
      </c>
      <c r="BG215" s="248">
        <f>$BL$163</f>
        <v>8.91</v>
      </c>
      <c r="BH215" s="213">
        <f t="shared" si="201"/>
        <v>0</v>
      </c>
      <c r="BI215" s="248">
        <f>$BL$163</f>
        <v>8.91</v>
      </c>
      <c r="BJ215" s="213">
        <f t="shared" si="201"/>
        <v>0</v>
      </c>
      <c r="BK215" s="248">
        <f>$BL$163</f>
        <v>8.91</v>
      </c>
      <c r="BL215" s="213">
        <f t="shared" si="201"/>
        <v>0</v>
      </c>
      <c r="BM215" s="248">
        <f>$BL$163</f>
        <v>8.91</v>
      </c>
      <c r="BN215" s="213">
        <f t="shared" si="201"/>
        <v>0</v>
      </c>
      <c r="BO215" s="248">
        <f>$BL$163</f>
        <v>8.91</v>
      </c>
      <c r="BP215" s="213">
        <f t="shared" si="201"/>
        <v>0</v>
      </c>
      <c r="BQ215" s="248">
        <f>$BL$163</f>
        <v>8.91</v>
      </c>
      <c r="BR215" s="213">
        <f t="shared" si="201"/>
        <v>0</v>
      </c>
      <c r="BS215" s="248">
        <f>$BL$163</f>
        <v>8.91</v>
      </c>
      <c r="BT215" s="213">
        <f t="shared" si="201"/>
        <v>0</v>
      </c>
      <c r="BU215" s="248">
        <f>$BL$163</f>
        <v>8.91</v>
      </c>
      <c r="BV215" s="213">
        <f t="shared" si="201"/>
        <v>0</v>
      </c>
      <c r="BW215" s="248">
        <f>$BL$163</f>
        <v>8.91</v>
      </c>
      <c r="BX215" s="213">
        <f t="shared" si="201"/>
        <v>0</v>
      </c>
      <c r="BY215" s="248">
        <f>$BL$163</f>
        <v>8.91</v>
      </c>
      <c r="BZ215" s="213">
        <f t="shared" si="201"/>
        <v>0</v>
      </c>
      <c r="CA215" s="248">
        <f>$BL$163</f>
        <v>8.91</v>
      </c>
      <c r="CB215" s="213">
        <f t="shared" si="201"/>
        <v>0</v>
      </c>
      <c r="CC215" s="248">
        <f>$BL$163</f>
        <v>8.91</v>
      </c>
      <c r="CD215" s="213">
        <f t="shared" si="201"/>
        <v>0</v>
      </c>
      <c r="CE215" s="248">
        <f>$BL$163</f>
        <v>8.91</v>
      </c>
      <c r="CF215" s="213">
        <f t="shared" si="201"/>
        <v>0</v>
      </c>
      <c r="CG215" s="248">
        <f>$BL$163</f>
        <v>8.91</v>
      </c>
      <c r="CH215" s="35">
        <v>0</v>
      </c>
      <c r="CI215" s="35">
        <v>0</v>
      </c>
      <c r="CJ215" s="35">
        <v>0</v>
      </c>
      <c r="DA215" s="5" t="s">
        <v>167</v>
      </c>
      <c r="DB215" s="5" t="s">
        <v>95</v>
      </c>
      <c r="DC215" s="5" t="str">
        <f t="shared" si="193"/>
        <v>----</v>
      </c>
      <c r="DD215" s="5">
        <f t="shared" si="194"/>
        <v>0</v>
      </c>
      <c r="DE215" s="35">
        <f t="shared" si="195"/>
        <v>8.91</v>
      </c>
      <c r="DF215" s="35"/>
    </row>
    <row r="216" spans="44:110" hidden="1" x14ac:dyDescent="0.2">
      <c r="AR216" s="377"/>
      <c r="AS216" s="328">
        <f>COUNTIF($AT$173:$AT215,$AT216)</f>
        <v>0</v>
      </c>
      <c r="AT216" s="1" t="str">
        <f t="shared" si="181"/>
        <v>0433501</v>
      </c>
      <c r="AV216" s="328" t="str">
        <f t="shared" si="182"/>
        <v>0433501</v>
      </c>
      <c r="AW216" s="328">
        <f>COUNTIF($AT$173:$AT215,$AT216)</f>
        <v>0</v>
      </c>
      <c r="AX216" s="201" t="str">
        <f t="shared" si="183"/>
        <v>Ignore me</v>
      </c>
      <c r="AY216" s="246">
        <f t="array" ref="AY216">IF(SUM($D$187:$D$193)=0,$E$50,MIN(IF($D$187:$D$193&gt;0,$C$187:$C$193)))</f>
        <v>44634</v>
      </c>
      <c r="AZ216" s="246">
        <f t="array" ref="AZ216">IF(SUM($D$187:$D$193)=0,$AC$50,MAX(IF($D$187:$D$193&gt;0,$C$187:$C$193)))</f>
        <v>44634</v>
      </c>
      <c r="BA216" s="247">
        <f t="shared" si="203"/>
        <v>0</v>
      </c>
      <c r="BB216" s="213">
        <f t="shared" si="202"/>
        <v>0</v>
      </c>
      <c r="BC216" s="248">
        <f>$BL$164</f>
        <v>13.6</v>
      </c>
      <c r="BD216" s="213">
        <f t="shared" si="201"/>
        <v>0</v>
      </c>
      <c r="BE216" s="248">
        <f>$BL$164</f>
        <v>13.6</v>
      </c>
      <c r="BF216" s="213">
        <f t="shared" si="201"/>
        <v>0</v>
      </c>
      <c r="BG216" s="248">
        <f>$BL$164</f>
        <v>13.6</v>
      </c>
      <c r="BH216" s="213">
        <f t="shared" si="201"/>
        <v>0</v>
      </c>
      <c r="BI216" s="248">
        <f>$BL$164</f>
        <v>13.6</v>
      </c>
      <c r="BJ216" s="213">
        <f t="shared" si="201"/>
        <v>0</v>
      </c>
      <c r="BK216" s="248">
        <f>$BL$164</f>
        <v>13.6</v>
      </c>
      <c r="BL216" s="213">
        <f t="shared" si="201"/>
        <v>0</v>
      </c>
      <c r="BM216" s="248">
        <f>$BL$164</f>
        <v>13.6</v>
      </c>
      <c r="BN216" s="213">
        <f t="shared" si="201"/>
        <v>0</v>
      </c>
      <c r="BO216" s="248">
        <f>$BL$164</f>
        <v>13.6</v>
      </c>
      <c r="BP216" s="213">
        <f t="shared" si="201"/>
        <v>0</v>
      </c>
      <c r="BQ216" s="248">
        <f>$BL$164</f>
        <v>13.6</v>
      </c>
      <c r="BR216" s="213">
        <f t="shared" si="201"/>
        <v>0</v>
      </c>
      <c r="BS216" s="248">
        <f>$BL$164</f>
        <v>13.6</v>
      </c>
      <c r="BT216" s="213">
        <f t="shared" si="201"/>
        <v>0</v>
      </c>
      <c r="BU216" s="248">
        <f>$BL$164</f>
        <v>13.6</v>
      </c>
      <c r="BV216" s="213">
        <f t="shared" si="201"/>
        <v>0</v>
      </c>
      <c r="BW216" s="248">
        <f>$BL$164</f>
        <v>13.6</v>
      </c>
      <c r="BX216" s="213">
        <f t="shared" si="201"/>
        <v>0</v>
      </c>
      <c r="BY216" s="248">
        <f>$BL$164</f>
        <v>13.6</v>
      </c>
      <c r="BZ216" s="213">
        <f t="shared" si="201"/>
        <v>0</v>
      </c>
      <c r="CA216" s="248">
        <f>$BL$164</f>
        <v>13.6</v>
      </c>
      <c r="CB216" s="213">
        <f t="shared" si="201"/>
        <v>0</v>
      </c>
      <c r="CC216" s="248">
        <f>$BL$164</f>
        <v>13.6</v>
      </c>
      <c r="CD216" s="213">
        <f t="shared" si="201"/>
        <v>0</v>
      </c>
      <c r="CE216" s="248">
        <f>$BL$164</f>
        <v>13.6</v>
      </c>
      <c r="CF216" s="213">
        <f t="shared" si="201"/>
        <v>0</v>
      </c>
      <c r="CG216" s="248">
        <f>$BL$164</f>
        <v>13.6</v>
      </c>
      <c r="CH216" s="35">
        <v>0</v>
      </c>
      <c r="CI216" s="35">
        <v>0</v>
      </c>
      <c r="CJ216" s="35">
        <v>0</v>
      </c>
      <c r="DA216" s="5" t="s">
        <v>165</v>
      </c>
      <c r="DB216" s="5" t="s">
        <v>93</v>
      </c>
      <c r="DC216" s="5">
        <f t="shared" ref="DC216:DC233" si="204">BX143</f>
        <v>4000</v>
      </c>
      <c r="DD216" s="5">
        <f t="shared" ref="DD216:DD233" si="205">BY143</f>
        <v>0</v>
      </c>
      <c r="DE216" s="35">
        <f t="shared" ref="DE216:DE233" si="206">CA143</f>
        <v>13.6</v>
      </c>
      <c r="DF216" s="35"/>
    </row>
    <row r="217" spans="44:110" hidden="1" x14ac:dyDescent="0.2">
      <c r="AR217" s="377"/>
      <c r="AS217" s="328">
        <f>COUNTIF($AT$173:$AT216,$AT217)</f>
        <v>12</v>
      </c>
      <c r="AT217" s="1" t="str">
        <f t="shared" si="181"/>
        <v>00</v>
      </c>
      <c r="AV217" s="328" t="str">
        <f t="shared" si="182"/>
        <v>00</v>
      </c>
      <c r="AW217" s="328">
        <f>COUNTIF($AT$173:$AT216,$AT217)</f>
        <v>12</v>
      </c>
      <c r="AX217" s="201" t="str">
        <f t="shared" si="183"/>
        <v>Ignore me</v>
      </c>
      <c r="AY217" s="246">
        <f t="array" ref="AY217">IF(SUM($D$187:$D$193)=0,$E$50,MIN(IF($D$187:$D$193&gt;0,$C$187:$C$193)))</f>
        <v>44634</v>
      </c>
      <c r="AZ217" s="246">
        <f t="array" ref="AZ217">IF(SUM($D$187:$D$193)=0,$AC$50,MAX(IF($D$187:$D$193&gt;0,$C$187:$C$193)))</f>
        <v>44634</v>
      </c>
      <c r="BA217" s="247">
        <f t="shared" si="203"/>
        <v>0</v>
      </c>
      <c r="BB217" s="213">
        <f t="shared" si="202"/>
        <v>0</v>
      </c>
      <c r="BC217" s="248">
        <f>$BL$165</f>
        <v>0</v>
      </c>
      <c r="BD217" s="213">
        <f t="shared" si="201"/>
        <v>0</v>
      </c>
      <c r="BE217" s="248">
        <f>$BL$165</f>
        <v>0</v>
      </c>
      <c r="BF217" s="213">
        <f t="shared" si="201"/>
        <v>0</v>
      </c>
      <c r="BG217" s="248">
        <f>$BL$165</f>
        <v>0</v>
      </c>
      <c r="BH217" s="213">
        <f t="shared" si="201"/>
        <v>0</v>
      </c>
      <c r="BI217" s="248">
        <f>$BL$165</f>
        <v>0</v>
      </c>
      <c r="BJ217" s="213">
        <f t="shared" si="201"/>
        <v>0</v>
      </c>
      <c r="BK217" s="248">
        <f>$BL$165</f>
        <v>0</v>
      </c>
      <c r="BL217" s="213">
        <f t="shared" si="201"/>
        <v>0</v>
      </c>
      <c r="BM217" s="248">
        <f>$BL$165</f>
        <v>0</v>
      </c>
      <c r="BN217" s="213">
        <f t="shared" si="201"/>
        <v>0</v>
      </c>
      <c r="BO217" s="248">
        <f>$BL$165</f>
        <v>0</v>
      </c>
      <c r="BP217" s="213">
        <f t="shared" si="201"/>
        <v>0</v>
      </c>
      <c r="BQ217" s="248">
        <f>$BL$165</f>
        <v>0</v>
      </c>
      <c r="BR217" s="213">
        <f t="shared" si="201"/>
        <v>0</v>
      </c>
      <c r="BS217" s="248">
        <f>$BL$165</f>
        <v>0</v>
      </c>
      <c r="BT217" s="213">
        <f t="shared" si="201"/>
        <v>0</v>
      </c>
      <c r="BU217" s="248">
        <f>$BL$165</f>
        <v>0</v>
      </c>
      <c r="BV217" s="213">
        <f t="shared" si="201"/>
        <v>0</v>
      </c>
      <c r="BW217" s="248">
        <f>$BL$165</f>
        <v>0</v>
      </c>
      <c r="BX217" s="213">
        <f t="shared" si="201"/>
        <v>0</v>
      </c>
      <c r="BY217" s="248">
        <f>$BL$165</f>
        <v>0</v>
      </c>
      <c r="BZ217" s="213">
        <f t="shared" ref="BD217:CF225" si="207">SUMPRODUCT(($BK$143:$BK$160=$BA217)*($BL$143:$BL$160=BZ$170)*($BN$143:$BN$160=CA217)*$BM$143:$BM$160)</f>
        <v>0</v>
      </c>
      <c r="CA217" s="248">
        <f>$BL$165</f>
        <v>0</v>
      </c>
      <c r="CB217" s="213">
        <f t="shared" si="207"/>
        <v>0</v>
      </c>
      <c r="CC217" s="248">
        <f>$BL$165</f>
        <v>0</v>
      </c>
      <c r="CD217" s="213">
        <f t="shared" si="207"/>
        <v>0</v>
      </c>
      <c r="CE217" s="248">
        <f>$BL$165</f>
        <v>0</v>
      </c>
      <c r="CF217" s="213">
        <f t="shared" si="207"/>
        <v>0</v>
      </c>
      <c r="CG217" s="248">
        <f>$BL$165</f>
        <v>0</v>
      </c>
      <c r="CH217" s="35">
        <v>0</v>
      </c>
      <c r="CI217" s="35">
        <v>0</v>
      </c>
      <c r="CJ217" s="35">
        <v>0</v>
      </c>
      <c r="DA217" s="5" t="s">
        <v>165</v>
      </c>
      <c r="DB217" s="5" t="s">
        <v>94</v>
      </c>
      <c r="DC217" s="5">
        <f t="shared" si="204"/>
        <v>4000</v>
      </c>
      <c r="DD217" s="5">
        <f t="shared" si="205"/>
        <v>0</v>
      </c>
      <c r="DE217" s="35">
        <f t="shared" si="206"/>
        <v>13.6</v>
      </c>
      <c r="DF217" s="35"/>
    </row>
    <row r="218" spans="44:110" hidden="1" x14ac:dyDescent="0.2">
      <c r="AR218" s="377"/>
      <c r="AS218" s="328">
        <f>COUNTIF($AT$173:$AT217,$AT218)</f>
        <v>13</v>
      </c>
      <c r="AT218" s="1" t="str">
        <f t="shared" si="181"/>
        <v>00</v>
      </c>
      <c r="AV218" s="328" t="str">
        <f t="shared" si="182"/>
        <v>00</v>
      </c>
      <c r="AW218" s="328">
        <f>COUNTIF($AT$173:$AT217,$AT218)</f>
        <v>13</v>
      </c>
      <c r="AX218" s="201" t="str">
        <f t="shared" si="183"/>
        <v>Ignore me</v>
      </c>
      <c r="AY218" s="246">
        <f t="array" ref="AY218">IF(SUM($D$187:$D$193)=0,$E$50,MIN(IF($D$187:$D$193&gt;0,$C$187:$C$193)))</f>
        <v>44634</v>
      </c>
      <c r="AZ218" s="246">
        <f t="array" ref="AZ218">IF(SUM($D$187:$D$193)=0,$AC$50,MAX(IF($D$187:$D$193&gt;0,$C$187:$C$193)))</f>
        <v>44634</v>
      </c>
      <c r="BA218" s="247">
        <f t="shared" si="203"/>
        <v>0</v>
      </c>
      <c r="BB218" s="213">
        <f t="shared" si="202"/>
        <v>0</v>
      </c>
      <c r="BC218" s="248">
        <f>$BL$166</f>
        <v>0</v>
      </c>
      <c r="BD218" s="213">
        <f t="shared" si="207"/>
        <v>0</v>
      </c>
      <c r="BE218" s="248">
        <f>$BL$166</f>
        <v>0</v>
      </c>
      <c r="BF218" s="213">
        <f t="shared" si="207"/>
        <v>0</v>
      </c>
      <c r="BG218" s="248">
        <f>$BL$166</f>
        <v>0</v>
      </c>
      <c r="BH218" s="213">
        <f t="shared" si="207"/>
        <v>0</v>
      </c>
      <c r="BI218" s="248">
        <f>$BL$166</f>
        <v>0</v>
      </c>
      <c r="BJ218" s="213">
        <f t="shared" si="207"/>
        <v>0</v>
      </c>
      <c r="BK218" s="248">
        <f>$BL$166</f>
        <v>0</v>
      </c>
      <c r="BL218" s="213">
        <f t="shared" si="207"/>
        <v>0</v>
      </c>
      <c r="BM218" s="248">
        <f>$BL$166</f>
        <v>0</v>
      </c>
      <c r="BN218" s="213">
        <f t="shared" si="207"/>
        <v>0</v>
      </c>
      <c r="BO218" s="248">
        <f>$BL$166</f>
        <v>0</v>
      </c>
      <c r="BP218" s="213">
        <f t="shared" si="207"/>
        <v>0</v>
      </c>
      <c r="BQ218" s="248">
        <f>$BL$166</f>
        <v>0</v>
      </c>
      <c r="BR218" s="213">
        <f t="shared" si="207"/>
        <v>0</v>
      </c>
      <c r="BS218" s="248">
        <f>$BL$166</f>
        <v>0</v>
      </c>
      <c r="BT218" s="213">
        <f t="shared" si="207"/>
        <v>0</v>
      </c>
      <c r="BU218" s="248">
        <f>$BL$166</f>
        <v>0</v>
      </c>
      <c r="BV218" s="213">
        <f t="shared" si="207"/>
        <v>0</v>
      </c>
      <c r="BW218" s="248">
        <f>$BL$166</f>
        <v>0</v>
      </c>
      <c r="BX218" s="213">
        <f t="shared" si="207"/>
        <v>0</v>
      </c>
      <c r="BY218" s="248">
        <f>$BL$166</f>
        <v>0</v>
      </c>
      <c r="BZ218" s="213">
        <f t="shared" si="207"/>
        <v>0</v>
      </c>
      <c r="CA218" s="248">
        <f>$BL$166</f>
        <v>0</v>
      </c>
      <c r="CB218" s="213">
        <f t="shared" si="207"/>
        <v>0</v>
      </c>
      <c r="CC218" s="248">
        <f>$BL$166</f>
        <v>0</v>
      </c>
      <c r="CD218" s="213">
        <f t="shared" si="207"/>
        <v>0</v>
      </c>
      <c r="CE218" s="248">
        <f>$BL$166</f>
        <v>0</v>
      </c>
      <c r="CF218" s="213">
        <f t="shared" si="207"/>
        <v>0</v>
      </c>
      <c r="CG218" s="248">
        <f>$BL$166</f>
        <v>0</v>
      </c>
      <c r="CH218" s="35">
        <v>0</v>
      </c>
      <c r="CI218" s="35">
        <v>0</v>
      </c>
      <c r="CJ218" s="35">
        <v>0</v>
      </c>
      <c r="DA218" s="5" t="s">
        <v>165</v>
      </c>
      <c r="DB218" s="5" t="s">
        <v>95</v>
      </c>
      <c r="DC218" s="5">
        <f t="shared" si="204"/>
        <v>4000</v>
      </c>
      <c r="DD218" s="5">
        <f t="shared" si="205"/>
        <v>0</v>
      </c>
      <c r="DE218" s="35">
        <f t="shared" si="206"/>
        <v>13.6</v>
      </c>
      <c r="DF218" s="35"/>
    </row>
    <row r="219" spans="44:110" hidden="1" x14ac:dyDescent="0.2">
      <c r="AR219" s="377"/>
      <c r="AS219" s="328">
        <f>COUNTIF($AT$173:$AT218,$AT219)</f>
        <v>14</v>
      </c>
      <c r="AT219" s="1" t="str">
        <f t="shared" si="181"/>
        <v>00</v>
      </c>
      <c r="AV219" s="328" t="str">
        <f t="shared" si="182"/>
        <v>00</v>
      </c>
      <c r="AW219" s="328">
        <f>COUNTIF($AT$173:$AT218,$AT219)</f>
        <v>14</v>
      </c>
      <c r="AX219" s="201" t="str">
        <f t="shared" si="183"/>
        <v>Ignore me</v>
      </c>
      <c r="AY219" s="246">
        <f t="array" ref="AY219">IF(SUM($D$187:$D$193)=0,$E$50,MIN(IF($D$187:$D$193&gt;0,$C$187:$C$193)))</f>
        <v>44634</v>
      </c>
      <c r="AZ219" s="246">
        <f t="array" ref="AZ219">IF(SUM($D$187:$D$193)=0,$AC$50,MAX(IF($D$187:$D$193&gt;0,$C$187:$C$193)))</f>
        <v>44634</v>
      </c>
      <c r="BA219" s="247">
        <f t="shared" si="203"/>
        <v>0</v>
      </c>
      <c r="BB219" s="213">
        <f t="shared" si="202"/>
        <v>0</v>
      </c>
      <c r="BC219" s="248">
        <f>$BL$167</f>
        <v>0</v>
      </c>
      <c r="BD219" s="213">
        <f t="shared" si="207"/>
        <v>0</v>
      </c>
      <c r="BE219" s="248">
        <f>$BL$167</f>
        <v>0</v>
      </c>
      <c r="BF219" s="213">
        <f t="shared" si="207"/>
        <v>0</v>
      </c>
      <c r="BG219" s="248">
        <f>$BL$167</f>
        <v>0</v>
      </c>
      <c r="BH219" s="213">
        <f t="shared" si="207"/>
        <v>0</v>
      </c>
      <c r="BI219" s="248">
        <f>$BL$167</f>
        <v>0</v>
      </c>
      <c r="BJ219" s="213">
        <f t="shared" si="207"/>
        <v>0</v>
      </c>
      <c r="BK219" s="248">
        <f>$BL$167</f>
        <v>0</v>
      </c>
      <c r="BL219" s="213">
        <f t="shared" si="207"/>
        <v>0</v>
      </c>
      <c r="BM219" s="248">
        <f>$BL$167</f>
        <v>0</v>
      </c>
      <c r="BN219" s="213">
        <f t="shared" si="207"/>
        <v>0</v>
      </c>
      <c r="BO219" s="248">
        <f>$BL$167</f>
        <v>0</v>
      </c>
      <c r="BP219" s="213">
        <f t="shared" si="207"/>
        <v>0</v>
      </c>
      <c r="BQ219" s="248">
        <f>$BL$167</f>
        <v>0</v>
      </c>
      <c r="BR219" s="213">
        <f t="shared" si="207"/>
        <v>0</v>
      </c>
      <c r="BS219" s="248">
        <f>$BL$167</f>
        <v>0</v>
      </c>
      <c r="BT219" s="213">
        <f t="shared" si="207"/>
        <v>0</v>
      </c>
      <c r="BU219" s="248">
        <f>$BL$167</f>
        <v>0</v>
      </c>
      <c r="BV219" s="213">
        <f t="shared" si="207"/>
        <v>0</v>
      </c>
      <c r="BW219" s="248">
        <f>$BL$167</f>
        <v>0</v>
      </c>
      <c r="BX219" s="213">
        <f t="shared" si="207"/>
        <v>0</v>
      </c>
      <c r="BY219" s="248">
        <f>$BL$167</f>
        <v>0</v>
      </c>
      <c r="BZ219" s="213">
        <f t="shared" si="207"/>
        <v>0</v>
      </c>
      <c r="CA219" s="248">
        <f>$BL$167</f>
        <v>0</v>
      </c>
      <c r="CB219" s="213">
        <f t="shared" si="207"/>
        <v>0</v>
      </c>
      <c r="CC219" s="248">
        <f>$BL$167</f>
        <v>0</v>
      </c>
      <c r="CD219" s="213">
        <f t="shared" si="207"/>
        <v>0</v>
      </c>
      <c r="CE219" s="248">
        <f>$BL$167</f>
        <v>0</v>
      </c>
      <c r="CF219" s="213">
        <f t="shared" si="207"/>
        <v>0</v>
      </c>
      <c r="CG219" s="248">
        <f>$BL$167</f>
        <v>0</v>
      </c>
      <c r="CH219" s="35">
        <v>0</v>
      </c>
      <c r="CI219" s="35">
        <v>0</v>
      </c>
      <c r="CJ219" s="35">
        <v>0</v>
      </c>
      <c r="DA219" s="5" t="s">
        <v>165</v>
      </c>
      <c r="DB219" s="5" t="s">
        <v>93</v>
      </c>
      <c r="DC219" s="5">
        <f t="shared" si="204"/>
        <v>4000</v>
      </c>
      <c r="DD219" s="5">
        <f t="shared" si="205"/>
        <v>0</v>
      </c>
      <c r="DE219" s="35">
        <f t="shared" si="206"/>
        <v>13.6</v>
      </c>
      <c r="DF219" s="35"/>
    </row>
    <row r="220" spans="44:110" hidden="1" x14ac:dyDescent="0.2">
      <c r="AR220" s="377"/>
      <c r="AS220" s="328">
        <f>COUNTIF($AT$173:$AT219,$AT220)</f>
        <v>15</v>
      </c>
      <c r="AT220" s="1" t="str">
        <f t="shared" si="181"/>
        <v>00</v>
      </c>
      <c r="AV220" s="328" t="str">
        <f t="shared" si="182"/>
        <v>00</v>
      </c>
      <c r="AW220" s="328">
        <f>COUNTIF($AT$173:$AT219,$AT220)</f>
        <v>15</v>
      </c>
      <c r="AX220" s="201" t="str">
        <f t="shared" si="183"/>
        <v>Ignore me</v>
      </c>
      <c r="AY220" s="246">
        <f t="array" ref="AY220">IF(SUM($D$187:$D$193)=0,$E$50,MIN(IF($D$187:$D$193&gt;0,$C$187:$C$193)))</f>
        <v>44634</v>
      </c>
      <c r="AZ220" s="246">
        <f t="array" ref="AZ220">IF(SUM($D$187:$D$193)=0,$AC$50,MAX(IF($D$187:$D$193&gt;0,$C$187:$C$193)))</f>
        <v>44634</v>
      </c>
      <c r="BA220" s="247">
        <f t="shared" si="203"/>
        <v>0</v>
      </c>
      <c r="BB220" s="213">
        <f t="shared" si="202"/>
        <v>0</v>
      </c>
      <c r="BC220" s="248">
        <f>$BL$168</f>
        <v>0</v>
      </c>
      <c r="BD220" s="213">
        <f t="shared" si="207"/>
        <v>0</v>
      </c>
      <c r="BE220" s="248">
        <f>$BL$168</f>
        <v>0</v>
      </c>
      <c r="BF220" s="213">
        <f t="shared" si="207"/>
        <v>0</v>
      </c>
      <c r="BG220" s="248">
        <f>$BL$168</f>
        <v>0</v>
      </c>
      <c r="BH220" s="213">
        <f t="shared" si="207"/>
        <v>0</v>
      </c>
      <c r="BI220" s="248">
        <f>$BL$168</f>
        <v>0</v>
      </c>
      <c r="BJ220" s="213">
        <f t="shared" si="207"/>
        <v>0</v>
      </c>
      <c r="BK220" s="248">
        <f>$BL$168</f>
        <v>0</v>
      </c>
      <c r="BL220" s="213">
        <f t="shared" si="207"/>
        <v>0</v>
      </c>
      <c r="BM220" s="248">
        <f>$BL$168</f>
        <v>0</v>
      </c>
      <c r="BN220" s="213">
        <f t="shared" si="207"/>
        <v>0</v>
      </c>
      <c r="BO220" s="248">
        <f>$BL$168</f>
        <v>0</v>
      </c>
      <c r="BP220" s="213">
        <f t="shared" si="207"/>
        <v>0</v>
      </c>
      <c r="BQ220" s="248">
        <f>$BL$168</f>
        <v>0</v>
      </c>
      <c r="BR220" s="213">
        <f t="shared" si="207"/>
        <v>0</v>
      </c>
      <c r="BS220" s="248">
        <f>$BL$168</f>
        <v>0</v>
      </c>
      <c r="BT220" s="213">
        <f t="shared" si="207"/>
        <v>0</v>
      </c>
      <c r="BU220" s="248">
        <f>$BL$168</f>
        <v>0</v>
      </c>
      <c r="BV220" s="213">
        <f t="shared" si="207"/>
        <v>0</v>
      </c>
      <c r="BW220" s="248">
        <f>$BL$168</f>
        <v>0</v>
      </c>
      <c r="BX220" s="213">
        <f t="shared" si="207"/>
        <v>0</v>
      </c>
      <c r="BY220" s="248">
        <f>$BL$168</f>
        <v>0</v>
      </c>
      <c r="BZ220" s="213">
        <f t="shared" si="207"/>
        <v>0</v>
      </c>
      <c r="CA220" s="248">
        <f>$BL$168</f>
        <v>0</v>
      </c>
      <c r="CB220" s="213">
        <f t="shared" si="207"/>
        <v>0</v>
      </c>
      <c r="CC220" s="248">
        <f>$BL$168</f>
        <v>0</v>
      </c>
      <c r="CD220" s="213">
        <f t="shared" si="207"/>
        <v>0</v>
      </c>
      <c r="CE220" s="248">
        <f>$BL$168</f>
        <v>0</v>
      </c>
      <c r="CF220" s="213">
        <f t="shared" si="207"/>
        <v>0</v>
      </c>
      <c r="CG220" s="248">
        <f>$BL$168</f>
        <v>0</v>
      </c>
      <c r="CH220" s="35">
        <v>0</v>
      </c>
      <c r="CI220" s="35">
        <v>0</v>
      </c>
      <c r="CJ220" s="35">
        <v>0</v>
      </c>
      <c r="DA220" s="5" t="s">
        <v>165</v>
      </c>
      <c r="DB220" s="5" t="s">
        <v>94</v>
      </c>
      <c r="DC220" s="5">
        <f t="shared" si="204"/>
        <v>4000</v>
      </c>
      <c r="DD220" s="5">
        <f t="shared" si="205"/>
        <v>0</v>
      </c>
      <c r="DE220" s="35">
        <f t="shared" si="206"/>
        <v>13.6</v>
      </c>
      <c r="DF220" s="35"/>
    </row>
    <row r="221" spans="44:110" hidden="1" x14ac:dyDescent="0.2">
      <c r="AR221" s="377"/>
      <c r="AS221" s="328">
        <f>COUNTIF($AT$173:$AT220,$AT221)</f>
        <v>1</v>
      </c>
      <c r="AT221" s="1" t="str">
        <f t="shared" si="181"/>
        <v>0284007</v>
      </c>
      <c r="AV221" s="328" t="str">
        <f t="shared" si="182"/>
        <v>0284007</v>
      </c>
      <c r="AW221" s="328">
        <f>COUNTIF($AT$173:$AT220,$AT221)</f>
        <v>1</v>
      </c>
      <c r="AX221" s="201" t="str">
        <f t="shared" si="183"/>
        <v>Ignore me</v>
      </c>
      <c r="AY221" s="246">
        <f t="array" ref="AY221">IF(SUM($D$187:$D$193)=0,$E$50,MIN(IF($D$187:$D$193&gt;0,$C$187:$C$193)))</f>
        <v>44634</v>
      </c>
      <c r="AZ221" s="246">
        <f t="array" ref="AZ221">IF(SUM($D$187:$D$193)=0,$AC$50,MAX(IF($D$187:$D$193&gt;0,$C$187:$C$193)))</f>
        <v>44634</v>
      </c>
      <c r="BA221" s="247">
        <f t="shared" ref="BA221:BA226" si="208">$I$107</f>
        <v>0</v>
      </c>
      <c r="BB221" s="213">
        <f t="shared" si="202"/>
        <v>0</v>
      </c>
      <c r="BC221" s="248">
        <f>$BL$163</f>
        <v>8.91</v>
      </c>
      <c r="BD221" s="213">
        <f t="shared" si="207"/>
        <v>0</v>
      </c>
      <c r="BE221" s="248">
        <f>$BL$163</f>
        <v>8.91</v>
      </c>
      <c r="BF221" s="213">
        <f t="shared" si="207"/>
        <v>0</v>
      </c>
      <c r="BG221" s="248">
        <f>$BL$163</f>
        <v>8.91</v>
      </c>
      <c r="BH221" s="213">
        <f t="shared" si="207"/>
        <v>0</v>
      </c>
      <c r="BI221" s="248">
        <f>$BL$163</f>
        <v>8.91</v>
      </c>
      <c r="BJ221" s="213">
        <f t="shared" si="207"/>
        <v>0</v>
      </c>
      <c r="BK221" s="248">
        <f>$BL$163</f>
        <v>8.91</v>
      </c>
      <c r="BL221" s="213">
        <f t="shared" si="207"/>
        <v>0</v>
      </c>
      <c r="BM221" s="248">
        <f>$BL$163</f>
        <v>8.91</v>
      </c>
      <c r="BN221" s="213">
        <f t="shared" si="207"/>
        <v>0</v>
      </c>
      <c r="BO221" s="248">
        <f>$BL$163</f>
        <v>8.91</v>
      </c>
      <c r="BP221" s="213">
        <f t="shared" si="207"/>
        <v>0</v>
      </c>
      <c r="BQ221" s="248">
        <f>$BL$163</f>
        <v>8.91</v>
      </c>
      <c r="BR221" s="213">
        <f t="shared" si="207"/>
        <v>0</v>
      </c>
      <c r="BS221" s="248">
        <f>$BL$163</f>
        <v>8.91</v>
      </c>
      <c r="BT221" s="213">
        <f t="shared" si="207"/>
        <v>0</v>
      </c>
      <c r="BU221" s="248">
        <f>$BL$163</f>
        <v>8.91</v>
      </c>
      <c r="BV221" s="213">
        <f t="shared" si="207"/>
        <v>0</v>
      </c>
      <c r="BW221" s="248">
        <f>$BL$163</f>
        <v>8.91</v>
      </c>
      <c r="BX221" s="213">
        <f t="shared" si="207"/>
        <v>0</v>
      </c>
      <c r="BY221" s="248">
        <f>$BL$163</f>
        <v>8.91</v>
      </c>
      <c r="BZ221" s="213">
        <f t="shared" si="207"/>
        <v>0</v>
      </c>
      <c r="CA221" s="248">
        <f>$BL$163</f>
        <v>8.91</v>
      </c>
      <c r="CB221" s="213">
        <f t="shared" si="207"/>
        <v>0</v>
      </c>
      <c r="CC221" s="248">
        <f>$BL$163</f>
        <v>8.91</v>
      </c>
      <c r="CD221" s="213">
        <f t="shared" si="207"/>
        <v>0</v>
      </c>
      <c r="CE221" s="248">
        <f>$BL$163</f>
        <v>8.91</v>
      </c>
      <c r="CF221" s="213">
        <f t="shared" si="207"/>
        <v>0</v>
      </c>
      <c r="CG221" s="248">
        <f>$BL$163</f>
        <v>8.91</v>
      </c>
      <c r="CH221" s="35">
        <v>0</v>
      </c>
      <c r="CI221" s="35">
        <v>0</v>
      </c>
      <c r="CJ221" s="35">
        <v>0</v>
      </c>
      <c r="DA221" s="5" t="s">
        <v>165</v>
      </c>
      <c r="DB221" s="5" t="s">
        <v>95</v>
      </c>
      <c r="DC221" s="5">
        <f t="shared" si="204"/>
        <v>4000</v>
      </c>
      <c r="DD221" s="5">
        <f t="shared" si="205"/>
        <v>0</v>
      </c>
      <c r="DE221" s="35">
        <f t="shared" si="206"/>
        <v>13.6</v>
      </c>
      <c r="DF221" s="35"/>
    </row>
    <row r="222" spans="44:110" hidden="1" x14ac:dyDescent="0.2">
      <c r="AR222" s="377"/>
      <c r="AS222" s="328">
        <f>COUNTIF($AT$173:$AT221,$AT222)</f>
        <v>1</v>
      </c>
      <c r="AT222" s="1" t="str">
        <f t="shared" si="181"/>
        <v>0433501</v>
      </c>
      <c r="AV222" s="328" t="str">
        <f t="shared" si="182"/>
        <v>0433501</v>
      </c>
      <c r="AW222" s="328">
        <f>COUNTIF($AT$173:$AT221,$AT222)</f>
        <v>1</v>
      </c>
      <c r="AX222" s="201" t="str">
        <f t="shared" si="183"/>
        <v>Ignore me</v>
      </c>
      <c r="AY222" s="246">
        <f t="array" ref="AY222">IF(SUM($D$187:$D$193)=0,$E$50,MIN(IF($D$187:$D$193&gt;0,$C$187:$C$193)))</f>
        <v>44634</v>
      </c>
      <c r="AZ222" s="246">
        <f t="array" ref="AZ222">IF(SUM($D$187:$D$193)=0,$AC$50,MAX(IF($D$187:$D$193&gt;0,$C$187:$C$193)))</f>
        <v>44634</v>
      </c>
      <c r="BA222" s="247">
        <f t="shared" si="208"/>
        <v>0</v>
      </c>
      <c r="BB222" s="213">
        <f t="shared" si="202"/>
        <v>0</v>
      </c>
      <c r="BC222" s="248">
        <f>$BL$164</f>
        <v>13.6</v>
      </c>
      <c r="BD222" s="213">
        <f t="shared" si="207"/>
        <v>0</v>
      </c>
      <c r="BE222" s="248">
        <f>$BL$164</f>
        <v>13.6</v>
      </c>
      <c r="BF222" s="213">
        <f t="shared" si="207"/>
        <v>0</v>
      </c>
      <c r="BG222" s="248">
        <f>$BL$164</f>
        <v>13.6</v>
      </c>
      <c r="BH222" s="213">
        <f t="shared" si="207"/>
        <v>0</v>
      </c>
      <c r="BI222" s="248">
        <f>$BL$164</f>
        <v>13.6</v>
      </c>
      <c r="BJ222" s="213">
        <f t="shared" si="207"/>
        <v>0</v>
      </c>
      <c r="BK222" s="248">
        <f>$BL$164</f>
        <v>13.6</v>
      </c>
      <c r="BL222" s="213">
        <f t="shared" si="207"/>
        <v>0</v>
      </c>
      <c r="BM222" s="248">
        <f>$BL$164</f>
        <v>13.6</v>
      </c>
      <c r="BN222" s="213">
        <f t="shared" si="207"/>
        <v>0</v>
      </c>
      <c r="BO222" s="248">
        <f>$BL$164</f>
        <v>13.6</v>
      </c>
      <c r="BP222" s="213">
        <f t="shared" si="207"/>
        <v>0</v>
      </c>
      <c r="BQ222" s="248">
        <f>$BL$164</f>
        <v>13.6</v>
      </c>
      <c r="BR222" s="213">
        <f t="shared" si="207"/>
        <v>0</v>
      </c>
      <c r="BS222" s="248">
        <f>$BL$164</f>
        <v>13.6</v>
      </c>
      <c r="BT222" s="213">
        <f t="shared" si="207"/>
        <v>0</v>
      </c>
      <c r="BU222" s="248">
        <f>$BL$164</f>
        <v>13.6</v>
      </c>
      <c r="BV222" s="213">
        <f t="shared" si="207"/>
        <v>0</v>
      </c>
      <c r="BW222" s="248">
        <f>$BL$164</f>
        <v>13.6</v>
      </c>
      <c r="BX222" s="213">
        <f t="shared" si="207"/>
        <v>0</v>
      </c>
      <c r="BY222" s="248">
        <f>$BL$164</f>
        <v>13.6</v>
      </c>
      <c r="BZ222" s="213">
        <f t="shared" si="207"/>
        <v>0</v>
      </c>
      <c r="CA222" s="248">
        <f>$BL$164</f>
        <v>13.6</v>
      </c>
      <c r="CB222" s="213">
        <f t="shared" si="207"/>
        <v>0</v>
      </c>
      <c r="CC222" s="248">
        <f>$BL$164</f>
        <v>13.6</v>
      </c>
      <c r="CD222" s="213">
        <f t="shared" si="207"/>
        <v>0</v>
      </c>
      <c r="CE222" s="248">
        <f>$BL$164</f>
        <v>13.6</v>
      </c>
      <c r="CF222" s="213">
        <f t="shared" si="207"/>
        <v>0</v>
      </c>
      <c r="CG222" s="248">
        <f>$BL$164</f>
        <v>13.6</v>
      </c>
      <c r="CH222" s="35">
        <v>0</v>
      </c>
      <c r="CI222" s="35">
        <v>0</v>
      </c>
      <c r="CJ222" s="35">
        <v>0</v>
      </c>
      <c r="DA222" s="5" t="s">
        <v>166</v>
      </c>
      <c r="DB222" s="5" t="s">
        <v>93</v>
      </c>
      <c r="DC222" s="5" t="str">
        <f t="shared" si="204"/>
        <v>----</v>
      </c>
      <c r="DD222" s="5">
        <f t="shared" si="205"/>
        <v>0</v>
      </c>
      <c r="DE222" s="35">
        <f t="shared" si="206"/>
        <v>8.91</v>
      </c>
      <c r="DF222" s="35"/>
    </row>
    <row r="223" spans="44:110" hidden="1" x14ac:dyDescent="0.2">
      <c r="AR223" s="377"/>
      <c r="AS223" s="328">
        <f>COUNTIF($AT$173:$AT222,$AT223)</f>
        <v>16</v>
      </c>
      <c r="AT223" s="1" t="str">
        <f t="shared" si="181"/>
        <v>00</v>
      </c>
      <c r="AV223" s="328" t="str">
        <f t="shared" si="182"/>
        <v>00</v>
      </c>
      <c r="AW223" s="328">
        <f>COUNTIF($AT$173:$AT222,$AT223)</f>
        <v>16</v>
      </c>
      <c r="AX223" s="201" t="str">
        <f t="shared" si="183"/>
        <v>Ignore me</v>
      </c>
      <c r="AY223" s="246">
        <f t="array" ref="AY223">IF(SUM($D$187:$D$193)=0,$E$50,MIN(IF($D$187:$D$193&gt;0,$C$187:$C$193)))</f>
        <v>44634</v>
      </c>
      <c r="AZ223" s="246">
        <f t="array" ref="AZ223">IF(SUM($D$187:$D$193)=0,$AC$50,MAX(IF($D$187:$D$193&gt;0,$C$187:$C$193)))</f>
        <v>44634</v>
      </c>
      <c r="BA223" s="247">
        <f t="shared" si="208"/>
        <v>0</v>
      </c>
      <c r="BB223" s="213">
        <f t="shared" si="202"/>
        <v>0</v>
      </c>
      <c r="BC223" s="248">
        <f>$BL$165</f>
        <v>0</v>
      </c>
      <c r="BD223" s="213">
        <f t="shared" si="207"/>
        <v>0</v>
      </c>
      <c r="BE223" s="248">
        <f>$BL$165</f>
        <v>0</v>
      </c>
      <c r="BF223" s="213">
        <f t="shared" si="207"/>
        <v>0</v>
      </c>
      <c r="BG223" s="248">
        <f>$BL$165</f>
        <v>0</v>
      </c>
      <c r="BH223" s="213">
        <f t="shared" si="207"/>
        <v>0</v>
      </c>
      <c r="BI223" s="248">
        <f>$BL$165</f>
        <v>0</v>
      </c>
      <c r="BJ223" s="213">
        <f t="shared" si="207"/>
        <v>0</v>
      </c>
      <c r="BK223" s="248">
        <f>$BL$165</f>
        <v>0</v>
      </c>
      <c r="BL223" s="213">
        <f t="shared" si="207"/>
        <v>0</v>
      </c>
      <c r="BM223" s="248">
        <f>$BL$165</f>
        <v>0</v>
      </c>
      <c r="BN223" s="213">
        <f t="shared" si="207"/>
        <v>0</v>
      </c>
      <c r="BO223" s="248">
        <f>$BL$165</f>
        <v>0</v>
      </c>
      <c r="BP223" s="213">
        <f t="shared" si="207"/>
        <v>0</v>
      </c>
      <c r="BQ223" s="248">
        <f>$BL$165</f>
        <v>0</v>
      </c>
      <c r="BR223" s="213">
        <f t="shared" si="207"/>
        <v>0</v>
      </c>
      <c r="BS223" s="248">
        <f>$BL$165</f>
        <v>0</v>
      </c>
      <c r="BT223" s="213">
        <f t="shared" si="207"/>
        <v>0</v>
      </c>
      <c r="BU223" s="248">
        <f>$BL$165</f>
        <v>0</v>
      </c>
      <c r="BV223" s="213">
        <f t="shared" si="207"/>
        <v>0</v>
      </c>
      <c r="BW223" s="248">
        <f>$BL$165</f>
        <v>0</v>
      </c>
      <c r="BX223" s="213">
        <f t="shared" si="207"/>
        <v>0</v>
      </c>
      <c r="BY223" s="248">
        <f>$BL$165</f>
        <v>0</v>
      </c>
      <c r="BZ223" s="213">
        <f t="shared" si="207"/>
        <v>0</v>
      </c>
      <c r="CA223" s="248">
        <f>$BL$165</f>
        <v>0</v>
      </c>
      <c r="CB223" s="213">
        <f t="shared" si="207"/>
        <v>0</v>
      </c>
      <c r="CC223" s="248">
        <f>$BL$165</f>
        <v>0</v>
      </c>
      <c r="CD223" s="213">
        <f t="shared" si="207"/>
        <v>0</v>
      </c>
      <c r="CE223" s="248">
        <f>$BL$165</f>
        <v>0</v>
      </c>
      <c r="CF223" s="213">
        <f t="shared" si="207"/>
        <v>0</v>
      </c>
      <c r="CG223" s="248">
        <f>$BL$165</f>
        <v>0</v>
      </c>
      <c r="CH223" s="35">
        <v>0</v>
      </c>
      <c r="CI223" s="35">
        <v>0</v>
      </c>
      <c r="CJ223" s="35">
        <v>0</v>
      </c>
      <c r="DA223" s="5" t="s">
        <v>166</v>
      </c>
      <c r="DB223" s="5" t="s">
        <v>94</v>
      </c>
      <c r="DC223" s="5" t="str">
        <f t="shared" si="204"/>
        <v>----</v>
      </c>
      <c r="DD223" s="5">
        <f t="shared" si="205"/>
        <v>0</v>
      </c>
      <c r="DE223" s="35">
        <f t="shared" si="206"/>
        <v>8.91</v>
      </c>
      <c r="DF223" s="35"/>
    </row>
    <row r="224" spans="44:110" hidden="1" x14ac:dyDescent="0.2">
      <c r="AR224" s="377"/>
      <c r="AS224" s="328">
        <f>COUNTIF($AT$173:$AT223,$AT224)</f>
        <v>17</v>
      </c>
      <c r="AT224" s="1" t="str">
        <f t="shared" si="181"/>
        <v>00</v>
      </c>
      <c r="AV224" s="328" t="str">
        <f t="shared" si="182"/>
        <v>00</v>
      </c>
      <c r="AW224" s="328">
        <f>COUNTIF($AT$173:$AT223,$AT224)</f>
        <v>17</v>
      </c>
      <c r="AX224" s="201" t="str">
        <f t="shared" si="183"/>
        <v>Ignore me</v>
      </c>
      <c r="AY224" s="246">
        <f t="array" ref="AY224">IF(SUM($D$187:$D$193)=0,$E$50,MIN(IF($D$187:$D$193&gt;0,$C$187:$C$193)))</f>
        <v>44634</v>
      </c>
      <c r="AZ224" s="246">
        <f t="array" ref="AZ224">IF(SUM($D$187:$D$193)=0,$AC$50,MAX(IF($D$187:$D$193&gt;0,$C$187:$C$193)))</f>
        <v>44634</v>
      </c>
      <c r="BA224" s="247">
        <f t="shared" si="208"/>
        <v>0</v>
      </c>
      <c r="BB224" s="213">
        <f t="shared" si="202"/>
        <v>0</v>
      </c>
      <c r="BC224" s="248">
        <f>$BL$166</f>
        <v>0</v>
      </c>
      <c r="BD224" s="213">
        <f t="shared" si="207"/>
        <v>0</v>
      </c>
      <c r="BE224" s="248">
        <f>$BL$166</f>
        <v>0</v>
      </c>
      <c r="BF224" s="213">
        <f t="shared" si="207"/>
        <v>0</v>
      </c>
      <c r="BG224" s="248">
        <f>$BL$166</f>
        <v>0</v>
      </c>
      <c r="BH224" s="213">
        <f t="shared" si="207"/>
        <v>0</v>
      </c>
      <c r="BI224" s="248">
        <f>$BL$166</f>
        <v>0</v>
      </c>
      <c r="BJ224" s="213">
        <f t="shared" si="207"/>
        <v>0</v>
      </c>
      <c r="BK224" s="248">
        <f>$BL$166</f>
        <v>0</v>
      </c>
      <c r="BL224" s="213">
        <f t="shared" si="207"/>
        <v>0</v>
      </c>
      <c r="BM224" s="248">
        <f>$BL$166</f>
        <v>0</v>
      </c>
      <c r="BN224" s="213">
        <f t="shared" si="207"/>
        <v>0</v>
      </c>
      <c r="BO224" s="248">
        <f>$BL$166</f>
        <v>0</v>
      </c>
      <c r="BP224" s="213">
        <f t="shared" si="207"/>
        <v>0</v>
      </c>
      <c r="BQ224" s="248">
        <f>$BL$166</f>
        <v>0</v>
      </c>
      <c r="BR224" s="213">
        <f t="shared" si="207"/>
        <v>0</v>
      </c>
      <c r="BS224" s="248">
        <f>$BL$166</f>
        <v>0</v>
      </c>
      <c r="BT224" s="213">
        <f t="shared" si="207"/>
        <v>0</v>
      </c>
      <c r="BU224" s="248">
        <f>$BL$166</f>
        <v>0</v>
      </c>
      <c r="BV224" s="213">
        <f t="shared" si="207"/>
        <v>0</v>
      </c>
      <c r="BW224" s="248">
        <f>$BL$166</f>
        <v>0</v>
      </c>
      <c r="BX224" s="213">
        <f t="shared" si="207"/>
        <v>0</v>
      </c>
      <c r="BY224" s="248">
        <f>$BL$166</f>
        <v>0</v>
      </c>
      <c r="BZ224" s="213">
        <f t="shared" si="207"/>
        <v>0</v>
      </c>
      <c r="CA224" s="248">
        <f>$BL$166</f>
        <v>0</v>
      </c>
      <c r="CB224" s="213">
        <f t="shared" si="207"/>
        <v>0</v>
      </c>
      <c r="CC224" s="248">
        <f>$BL$166</f>
        <v>0</v>
      </c>
      <c r="CD224" s="213">
        <f t="shared" si="207"/>
        <v>0</v>
      </c>
      <c r="CE224" s="248">
        <f>$BL$166</f>
        <v>0</v>
      </c>
      <c r="CF224" s="213">
        <f t="shared" si="207"/>
        <v>0</v>
      </c>
      <c r="CG224" s="248">
        <f>$BL$166</f>
        <v>0</v>
      </c>
      <c r="CH224" s="35">
        <v>0</v>
      </c>
      <c r="CI224" s="35">
        <v>0</v>
      </c>
      <c r="CJ224" s="35">
        <v>0</v>
      </c>
      <c r="DA224" s="5" t="s">
        <v>166</v>
      </c>
      <c r="DB224" s="5" t="s">
        <v>95</v>
      </c>
      <c r="DC224" s="5" t="str">
        <f t="shared" si="204"/>
        <v>----</v>
      </c>
      <c r="DD224" s="5">
        <f t="shared" si="205"/>
        <v>0</v>
      </c>
      <c r="DE224" s="35">
        <f t="shared" si="206"/>
        <v>8.91</v>
      </c>
      <c r="DF224" s="35"/>
    </row>
    <row r="225" spans="44:110" hidden="1" x14ac:dyDescent="0.2">
      <c r="AR225" s="377"/>
      <c r="AS225" s="328">
        <f>COUNTIF($AT$173:$AT224,$AT225)</f>
        <v>18</v>
      </c>
      <c r="AT225" s="1" t="str">
        <f t="shared" si="181"/>
        <v>00</v>
      </c>
      <c r="AV225" s="328" t="str">
        <f t="shared" si="182"/>
        <v>00</v>
      </c>
      <c r="AW225" s="328">
        <f>COUNTIF($AT$173:$AT224,$AT225)</f>
        <v>18</v>
      </c>
      <c r="AX225" s="201" t="str">
        <f t="shared" si="183"/>
        <v>Ignore me</v>
      </c>
      <c r="AY225" s="246">
        <f t="array" ref="AY225">IF(SUM($D$187:$D$193)=0,$E$50,MIN(IF($D$187:$D$193&gt;0,$C$187:$C$193)))</f>
        <v>44634</v>
      </c>
      <c r="AZ225" s="246">
        <f t="array" ref="AZ225">IF(SUM($D$187:$D$193)=0,$AC$50,MAX(IF($D$187:$D$193&gt;0,$C$187:$C$193)))</f>
        <v>44634</v>
      </c>
      <c r="BA225" s="247">
        <f t="shared" si="208"/>
        <v>0</v>
      </c>
      <c r="BB225" s="213">
        <f t="shared" si="202"/>
        <v>0</v>
      </c>
      <c r="BC225" s="248">
        <f>$BL$167</f>
        <v>0</v>
      </c>
      <c r="BD225" s="213">
        <f t="shared" si="207"/>
        <v>0</v>
      </c>
      <c r="BE225" s="248">
        <f>$BL$167</f>
        <v>0</v>
      </c>
      <c r="BF225" s="213">
        <f t="shared" si="207"/>
        <v>0</v>
      </c>
      <c r="BG225" s="248">
        <f>$BL$167</f>
        <v>0</v>
      </c>
      <c r="BH225" s="213">
        <f t="shared" si="207"/>
        <v>0</v>
      </c>
      <c r="BI225" s="248">
        <f>$BL$167</f>
        <v>0</v>
      </c>
      <c r="BJ225" s="213">
        <f t="shared" si="207"/>
        <v>0</v>
      </c>
      <c r="BK225" s="248">
        <f>$BL$167</f>
        <v>0</v>
      </c>
      <c r="BL225" s="213">
        <f t="shared" si="207"/>
        <v>0</v>
      </c>
      <c r="BM225" s="248">
        <f>$BL$167</f>
        <v>0</v>
      </c>
      <c r="BN225" s="213">
        <f t="shared" si="207"/>
        <v>0</v>
      </c>
      <c r="BO225" s="248">
        <f>$BL$167</f>
        <v>0</v>
      </c>
      <c r="BP225" s="213">
        <f t="shared" si="207"/>
        <v>0</v>
      </c>
      <c r="BQ225" s="248">
        <f>$BL$167</f>
        <v>0</v>
      </c>
      <c r="BR225" s="213">
        <f t="shared" si="207"/>
        <v>0</v>
      </c>
      <c r="BS225" s="248">
        <f>$BL$167</f>
        <v>0</v>
      </c>
      <c r="BT225" s="213">
        <f t="shared" si="207"/>
        <v>0</v>
      </c>
      <c r="BU225" s="248">
        <f>$BL$167</f>
        <v>0</v>
      </c>
      <c r="BV225" s="213">
        <f t="shared" si="207"/>
        <v>0</v>
      </c>
      <c r="BW225" s="248">
        <f>$BL$167</f>
        <v>0</v>
      </c>
      <c r="BX225" s="213">
        <f t="shared" si="207"/>
        <v>0</v>
      </c>
      <c r="BY225" s="248">
        <f>$BL$167</f>
        <v>0</v>
      </c>
      <c r="BZ225" s="213">
        <f t="shared" si="207"/>
        <v>0</v>
      </c>
      <c r="CA225" s="248">
        <f>$BL$167</f>
        <v>0</v>
      </c>
      <c r="CB225" s="213">
        <f t="shared" si="207"/>
        <v>0</v>
      </c>
      <c r="CC225" s="248">
        <f>$BL$167</f>
        <v>0</v>
      </c>
      <c r="CD225" s="213">
        <f t="shared" si="207"/>
        <v>0</v>
      </c>
      <c r="CE225" s="248">
        <f>$BL$167</f>
        <v>0</v>
      </c>
      <c r="CF225" s="213">
        <f t="shared" ref="BD225:CF226" si="209">SUMPRODUCT(($BK$143:$BK$160=$BA225)*($BL$143:$BL$160=CF$170)*($BN$143:$BN$160=CG225)*$BM$143:$BM$160)</f>
        <v>0</v>
      </c>
      <c r="CG225" s="248">
        <f>$BL$167</f>
        <v>0</v>
      </c>
      <c r="CH225" s="35">
        <v>0</v>
      </c>
      <c r="CI225" s="35">
        <v>0</v>
      </c>
      <c r="CJ225" s="35">
        <v>0</v>
      </c>
      <c r="DA225" s="5" t="s">
        <v>166</v>
      </c>
      <c r="DB225" s="5" t="s">
        <v>93</v>
      </c>
      <c r="DC225" s="5" t="str">
        <f t="shared" si="204"/>
        <v>----</v>
      </c>
      <c r="DD225" s="5">
        <f t="shared" si="205"/>
        <v>0</v>
      </c>
      <c r="DE225" s="35">
        <f t="shared" si="206"/>
        <v>8.91</v>
      </c>
      <c r="DF225" s="35"/>
    </row>
    <row r="226" spans="44:110" hidden="1" x14ac:dyDescent="0.2">
      <c r="AR226" s="377"/>
      <c r="AS226" s="328">
        <f>COUNTIF($AT$173:$AT225,$AT226)</f>
        <v>19</v>
      </c>
      <c r="AT226" s="1" t="str">
        <f t="shared" si="181"/>
        <v>00</v>
      </c>
      <c r="AV226" s="328" t="str">
        <f t="shared" si="182"/>
        <v>00</v>
      </c>
      <c r="AW226" s="328">
        <f>COUNTIF($AT$173:$AT225,$AT226)</f>
        <v>19</v>
      </c>
      <c r="AX226" s="201" t="str">
        <f t="shared" si="183"/>
        <v>Ignore me</v>
      </c>
      <c r="AY226" s="246">
        <f t="array" ref="AY226">IF(SUM($D$187:$D$193)=0,$E$50,MIN(IF($D$187:$D$193&gt;0,$C$187:$C$193)))</f>
        <v>44634</v>
      </c>
      <c r="AZ226" s="246">
        <f t="array" ref="AZ226">IF(SUM($D$187:$D$193)=0,$AC$50,MAX(IF($D$187:$D$193&gt;0,$C$187:$C$193)))</f>
        <v>44634</v>
      </c>
      <c r="BA226" s="247">
        <f t="shared" si="208"/>
        <v>0</v>
      </c>
      <c r="BB226" s="213">
        <f t="shared" si="202"/>
        <v>0</v>
      </c>
      <c r="BC226" s="248">
        <f>$BL$168</f>
        <v>0</v>
      </c>
      <c r="BD226" s="213">
        <f t="shared" si="209"/>
        <v>0</v>
      </c>
      <c r="BE226" s="248">
        <f>$BL$168</f>
        <v>0</v>
      </c>
      <c r="BF226" s="213">
        <f t="shared" si="209"/>
        <v>0</v>
      </c>
      <c r="BG226" s="248">
        <f>$BL$168</f>
        <v>0</v>
      </c>
      <c r="BH226" s="213">
        <f t="shared" si="209"/>
        <v>0</v>
      </c>
      <c r="BI226" s="248">
        <f>$BL$168</f>
        <v>0</v>
      </c>
      <c r="BJ226" s="213">
        <f t="shared" si="209"/>
        <v>0</v>
      </c>
      <c r="BK226" s="248">
        <f>$BL$168</f>
        <v>0</v>
      </c>
      <c r="BL226" s="213">
        <f t="shared" si="209"/>
        <v>0</v>
      </c>
      <c r="BM226" s="248">
        <f>$BL$168</f>
        <v>0</v>
      </c>
      <c r="BN226" s="213">
        <f t="shared" si="209"/>
        <v>0</v>
      </c>
      <c r="BO226" s="248">
        <f>$BL$168</f>
        <v>0</v>
      </c>
      <c r="BP226" s="213">
        <f t="shared" si="209"/>
        <v>0</v>
      </c>
      <c r="BQ226" s="248">
        <f>$BL$168</f>
        <v>0</v>
      </c>
      <c r="BR226" s="213">
        <f t="shared" si="209"/>
        <v>0</v>
      </c>
      <c r="BS226" s="248">
        <f>$BL$168</f>
        <v>0</v>
      </c>
      <c r="BT226" s="213">
        <f t="shared" si="209"/>
        <v>0</v>
      </c>
      <c r="BU226" s="248">
        <f>$BL$168</f>
        <v>0</v>
      </c>
      <c r="BV226" s="213">
        <f t="shared" si="209"/>
        <v>0</v>
      </c>
      <c r="BW226" s="248">
        <f>$BL$168</f>
        <v>0</v>
      </c>
      <c r="BX226" s="213">
        <f t="shared" si="209"/>
        <v>0</v>
      </c>
      <c r="BY226" s="248">
        <f>$BL$168</f>
        <v>0</v>
      </c>
      <c r="BZ226" s="213">
        <f t="shared" si="209"/>
        <v>0</v>
      </c>
      <c r="CA226" s="248">
        <f>$BL$168</f>
        <v>0</v>
      </c>
      <c r="CB226" s="213">
        <f t="shared" si="209"/>
        <v>0</v>
      </c>
      <c r="CC226" s="248">
        <f>$BL$168</f>
        <v>0</v>
      </c>
      <c r="CD226" s="213">
        <f t="shared" si="209"/>
        <v>0</v>
      </c>
      <c r="CE226" s="248">
        <f>$BL$168</f>
        <v>0</v>
      </c>
      <c r="CF226" s="213">
        <f t="shared" si="209"/>
        <v>0</v>
      </c>
      <c r="CG226" s="248">
        <f>$BL$168</f>
        <v>0</v>
      </c>
      <c r="CH226" s="35">
        <v>0</v>
      </c>
      <c r="CI226" s="35">
        <v>0</v>
      </c>
      <c r="CJ226" s="35">
        <v>0</v>
      </c>
      <c r="DA226" s="5" t="s">
        <v>166</v>
      </c>
      <c r="DB226" s="5" t="s">
        <v>94</v>
      </c>
      <c r="DC226" s="5" t="str">
        <f t="shared" si="204"/>
        <v>----</v>
      </c>
      <c r="DD226" s="5">
        <f t="shared" si="205"/>
        <v>0</v>
      </c>
      <c r="DE226" s="35">
        <f t="shared" si="206"/>
        <v>8.91</v>
      </c>
      <c r="DF226" s="35"/>
    </row>
    <row r="227" spans="44:110" hidden="1" x14ac:dyDescent="0.2">
      <c r="AR227" s="377"/>
      <c r="AS227" s="328">
        <f>COUNTIF($AT$173:$AT226,$AT227)</f>
        <v>0</v>
      </c>
      <c r="AT227" s="1" t="str">
        <f t="shared" si="181"/>
        <v>9284134</v>
      </c>
      <c r="AV227" s="328" t="str">
        <f t="shared" si="182"/>
        <v>9284134</v>
      </c>
      <c r="AW227" s="328">
        <f>COUNTIF($AT$173:$AT226,$AT227)</f>
        <v>0</v>
      </c>
      <c r="AX227" s="201" t="str">
        <f t="shared" si="183"/>
        <v>Ignore me</v>
      </c>
      <c r="AY227" s="249">
        <f t="array" ref="AY227">IF(SUM($D$194:$D$200)=0,$E$66,MIN(IF($D$194:$D$200&gt;0,$C$194:$C$200)))</f>
        <v>44641</v>
      </c>
      <c r="AZ227" s="249">
        <f t="array" ref="AZ227">IF(SUM($D$194:$D$200)=0,$AC$66,MAX(IF($D$194:$D$200&gt;0,$C$194:$C$200)))</f>
        <v>44647</v>
      </c>
      <c r="BA227" s="250">
        <f t="shared" ref="BA227:BA232" si="210">$I$105</f>
        <v>9</v>
      </c>
      <c r="BB227" s="222">
        <f>SUMPRODUCT(($BQ$143:$BQ$160=$BA227)*($BR$143:$BR$160=BB$170)*($BT$143:$BT$160=BC227)*$BS$143:$BS$160)</f>
        <v>0</v>
      </c>
      <c r="BC227" s="251">
        <f>$BR$163</f>
        <v>8.91</v>
      </c>
      <c r="BD227" s="222">
        <f t="shared" ref="BD227:CF235" si="211">SUMPRODUCT(($BQ$143:$BQ$160=$BA227)*($BR$143:$BR$160=BD$170)*($BT$143:$BT$160=BE227)*$BS$143:$BS$160)</f>
        <v>0</v>
      </c>
      <c r="BE227" s="251">
        <f>$BR$163</f>
        <v>8.91</v>
      </c>
      <c r="BF227" s="222">
        <f t="shared" si="211"/>
        <v>0</v>
      </c>
      <c r="BG227" s="251">
        <f>$BR$163</f>
        <v>8.91</v>
      </c>
      <c r="BH227" s="222">
        <f t="shared" si="211"/>
        <v>0</v>
      </c>
      <c r="BI227" s="251">
        <f>$BR$163</f>
        <v>8.91</v>
      </c>
      <c r="BJ227" s="222">
        <f t="shared" si="211"/>
        <v>0</v>
      </c>
      <c r="BK227" s="251">
        <f>$BR$163</f>
        <v>8.91</v>
      </c>
      <c r="BL227" s="222">
        <f t="shared" si="211"/>
        <v>0</v>
      </c>
      <c r="BM227" s="251">
        <f>$BR$163</f>
        <v>8.91</v>
      </c>
      <c r="BN227" s="222">
        <f t="shared" si="211"/>
        <v>0</v>
      </c>
      <c r="BO227" s="251">
        <f>$BR$163</f>
        <v>8.91</v>
      </c>
      <c r="BP227" s="222">
        <f t="shared" si="211"/>
        <v>0</v>
      </c>
      <c r="BQ227" s="251">
        <f>$BR$163</f>
        <v>8.91</v>
      </c>
      <c r="BR227" s="222">
        <f t="shared" si="211"/>
        <v>0</v>
      </c>
      <c r="BS227" s="251">
        <f>$BR$163</f>
        <v>8.91</v>
      </c>
      <c r="BT227" s="222">
        <f t="shared" si="211"/>
        <v>0</v>
      </c>
      <c r="BU227" s="251">
        <f>$BR$163</f>
        <v>8.91</v>
      </c>
      <c r="BV227" s="222">
        <f t="shared" si="211"/>
        <v>0</v>
      </c>
      <c r="BW227" s="251">
        <f>$BR$163</f>
        <v>8.91</v>
      </c>
      <c r="BX227" s="222">
        <f t="shared" si="211"/>
        <v>0</v>
      </c>
      <c r="BY227" s="251">
        <f>$BR$163</f>
        <v>8.91</v>
      </c>
      <c r="BZ227" s="222">
        <f t="shared" si="211"/>
        <v>0</v>
      </c>
      <c r="CA227" s="251">
        <f>$BR$163</f>
        <v>8.91</v>
      </c>
      <c r="CB227" s="222">
        <f t="shared" si="211"/>
        <v>0</v>
      </c>
      <c r="CC227" s="251">
        <f>$BR$163</f>
        <v>8.91</v>
      </c>
      <c r="CD227" s="222">
        <f t="shared" si="211"/>
        <v>0</v>
      </c>
      <c r="CE227" s="251">
        <f>$BR$163</f>
        <v>8.91</v>
      </c>
      <c r="CF227" s="222">
        <f t="shared" si="211"/>
        <v>0</v>
      </c>
      <c r="CG227" s="251">
        <f>$BR$163</f>
        <v>8.91</v>
      </c>
      <c r="CH227" s="35">
        <v>0</v>
      </c>
      <c r="CI227" s="35">
        <v>0</v>
      </c>
      <c r="CJ227" s="35">
        <v>0</v>
      </c>
      <c r="DA227" s="5" t="s">
        <v>166</v>
      </c>
      <c r="DB227" s="5" t="s">
        <v>95</v>
      </c>
      <c r="DC227" s="5" t="str">
        <f t="shared" si="204"/>
        <v>----</v>
      </c>
      <c r="DD227" s="5">
        <f t="shared" si="205"/>
        <v>0</v>
      </c>
      <c r="DE227" s="35">
        <f t="shared" si="206"/>
        <v>8.91</v>
      </c>
      <c r="DF227" s="35"/>
    </row>
    <row r="228" spans="44:110" hidden="1" x14ac:dyDescent="0.2">
      <c r="AR228" s="377"/>
      <c r="AS228" s="328">
        <f>COUNTIF($AT$173:$AT227,$AT228)</f>
        <v>0</v>
      </c>
      <c r="AT228" s="1" t="str">
        <f t="shared" si="181"/>
        <v>9433696</v>
      </c>
      <c r="AV228" s="328" t="str">
        <f t="shared" si="182"/>
        <v>9433696</v>
      </c>
      <c r="AW228" s="328">
        <f>COUNTIF($AT$173:$AT227,$AT228)</f>
        <v>0</v>
      </c>
      <c r="AX228" s="201" t="str">
        <f t="shared" si="183"/>
        <v>Ignore me</v>
      </c>
      <c r="AY228" s="249">
        <f t="array" ref="AY228">IF(SUM($D$194:$D$200)=0,$E$66,MIN(IF($D$194:$D$200&gt;0,$C$194:$C$200)))</f>
        <v>44641</v>
      </c>
      <c r="AZ228" s="249">
        <f t="array" ref="AZ228">IF(SUM($D$194:$D$200)=0,$AC$66,MAX(IF($D$194:$D$200&gt;0,$C$194:$C$200)))</f>
        <v>44647</v>
      </c>
      <c r="BA228" s="250">
        <f t="shared" si="210"/>
        <v>9</v>
      </c>
      <c r="BB228" s="222">
        <f t="shared" ref="BB228:BP244" si="212">SUMPRODUCT(($BQ$143:$BQ$160=$BA228)*($BR$143:$BR$160=BB$170)*($BT$143:$BT$160=BC228)*$BS$143:$BS$160)</f>
        <v>0</v>
      </c>
      <c r="BC228" s="251">
        <f>$BR$164</f>
        <v>13.6</v>
      </c>
      <c r="BD228" s="222">
        <f t="shared" si="212"/>
        <v>0</v>
      </c>
      <c r="BE228" s="251">
        <f>$BR$164</f>
        <v>13.6</v>
      </c>
      <c r="BF228" s="222">
        <f t="shared" si="212"/>
        <v>0</v>
      </c>
      <c r="BG228" s="251">
        <f>$BR$164</f>
        <v>13.6</v>
      </c>
      <c r="BH228" s="222">
        <f t="shared" si="212"/>
        <v>0</v>
      </c>
      <c r="BI228" s="251">
        <f>$BR$164</f>
        <v>13.6</v>
      </c>
      <c r="BJ228" s="222">
        <f t="shared" si="212"/>
        <v>0</v>
      </c>
      <c r="BK228" s="251">
        <f>$BR$164</f>
        <v>13.6</v>
      </c>
      <c r="BL228" s="222">
        <f t="shared" si="212"/>
        <v>0</v>
      </c>
      <c r="BM228" s="251">
        <f>$BR$164</f>
        <v>13.6</v>
      </c>
      <c r="BN228" s="222">
        <f t="shared" si="212"/>
        <v>0</v>
      </c>
      <c r="BO228" s="251">
        <f>$BR$164</f>
        <v>13.6</v>
      </c>
      <c r="BP228" s="222">
        <f t="shared" si="212"/>
        <v>0</v>
      </c>
      <c r="BQ228" s="251">
        <f>$BR$164</f>
        <v>13.6</v>
      </c>
      <c r="BR228" s="222">
        <f t="shared" si="211"/>
        <v>0</v>
      </c>
      <c r="BS228" s="251">
        <f>$BR$164</f>
        <v>13.6</v>
      </c>
      <c r="BT228" s="222">
        <f t="shared" si="211"/>
        <v>0</v>
      </c>
      <c r="BU228" s="251">
        <f>$BR$164</f>
        <v>13.6</v>
      </c>
      <c r="BV228" s="222">
        <f t="shared" si="211"/>
        <v>0</v>
      </c>
      <c r="BW228" s="251">
        <f>$BR$164</f>
        <v>13.6</v>
      </c>
      <c r="BX228" s="222">
        <f t="shared" si="211"/>
        <v>0</v>
      </c>
      <c r="BY228" s="251">
        <f>$BR$164</f>
        <v>13.6</v>
      </c>
      <c r="BZ228" s="222">
        <f t="shared" si="211"/>
        <v>0</v>
      </c>
      <c r="CA228" s="251">
        <f>$BR$164</f>
        <v>13.6</v>
      </c>
      <c r="CB228" s="222">
        <f t="shared" si="211"/>
        <v>0</v>
      </c>
      <c r="CC228" s="251">
        <f>$BR$164</f>
        <v>13.6</v>
      </c>
      <c r="CD228" s="222">
        <f t="shared" si="211"/>
        <v>0</v>
      </c>
      <c r="CE228" s="251">
        <f>$BR$164</f>
        <v>13.6</v>
      </c>
      <c r="CF228" s="222">
        <f t="shared" si="211"/>
        <v>0</v>
      </c>
      <c r="CG228" s="251">
        <f>$BR$164</f>
        <v>13.6</v>
      </c>
      <c r="CH228" s="35">
        <v>0</v>
      </c>
      <c r="CI228" s="35">
        <v>0</v>
      </c>
      <c r="CJ228" s="35">
        <v>0</v>
      </c>
      <c r="DA228" s="5" t="s">
        <v>167</v>
      </c>
      <c r="DB228" s="5" t="s">
        <v>93</v>
      </c>
      <c r="DC228" s="5" t="str">
        <f t="shared" si="204"/>
        <v>----</v>
      </c>
      <c r="DD228" s="5">
        <f t="shared" si="205"/>
        <v>0</v>
      </c>
      <c r="DE228" s="35">
        <f t="shared" si="206"/>
        <v>8.91</v>
      </c>
      <c r="DF228" s="35"/>
    </row>
    <row r="229" spans="44:110" hidden="1" x14ac:dyDescent="0.2">
      <c r="AR229" s="377"/>
      <c r="AS229" s="328">
        <f>COUNTIF($AT$173:$AT228,$AT229)</f>
        <v>10</v>
      </c>
      <c r="AT229" s="1" t="str">
        <f t="shared" si="181"/>
        <v>90</v>
      </c>
      <c r="AV229" s="328" t="str">
        <f t="shared" si="182"/>
        <v>90</v>
      </c>
      <c r="AW229" s="328">
        <f>COUNTIF($AT$173:$AT228,$AT229)</f>
        <v>10</v>
      </c>
      <c r="AX229" s="201" t="str">
        <f t="shared" si="183"/>
        <v>Ignore me</v>
      </c>
      <c r="AY229" s="249">
        <f t="array" ref="AY229">IF(SUM($D$194:$D$200)=0,$E$66,MIN(IF($D$194:$D$200&gt;0,$C$194:$C$200)))</f>
        <v>44641</v>
      </c>
      <c r="AZ229" s="249">
        <f t="array" ref="AZ229">IF(SUM($D$194:$D$200)=0,$AC$66,MAX(IF($D$194:$D$200&gt;0,$C$194:$C$200)))</f>
        <v>44647</v>
      </c>
      <c r="BA229" s="250">
        <f t="shared" si="210"/>
        <v>9</v>
      </c>
      <c r="BB229" s="222">
        <f t="shared" si="212"/>
        <v>0</v>
      </c>
      <c r="BC229" s="251">
        <f>$BR$165</f>
        <v>0</v>
      </c>
      <c r="BD229" s="222">
        <f t="shared" si="211"/>
        <v>0</v>
      </c>
      <c r="BE229" s="251">
        <f>$BR$165</f>
        <v>0</v>
      </c>
      <c r="BF229" s="222">
        <f t="shared" si="211"/>
        <v>0</v>
      </c>
      <c r="BG229" s="251">
        <f>$BR$165</f>
        <v>0</v>
      </c>
      <c r="BH229" s="222">
        <f t="shared" si="211"/>
        <v>0</v>
      </c>
      <c r="BI229" s="251">
        <f>$BR$165</f>
        <v>0</v>
      </c>
      <c r="BJ229" s="222">
        <f t="shared" si="211"/>
        <v>0</v>
      </c>
      <c r="BK229" s="251">
        <f>$BR$165</f>
        <v>0</v>
      </c>
      <c r="BL229" s="222">
        <f t="shared" si="211"/>
        <v>0</v>
      </c>
      <c r="BM229" s="251">
        <f>$BR$165</f>
        <v>0</v>
      </c>
      <c r="BN229" s="222">
        <f t="shared" si="211"/>
        <v>0</v>
      </c>
      <c r="BO229" s="251">
        <f>$BR$165</f>
        <v>0</v>
      </c>
      <c r="BP229" s="222">
        <f t="shared" si="211"/>
        <v>0</v>
      </c>
      <c r="BQ229" s="251">
        <f>$BR$165</f>
        <v>0</v>
      </c>
      <c r="BR229" s="222">
        <f t="shared" si="211"/>
        <v>0</v>
      </c>
      <c r="BS229" s="251">
        <f>$BR$165</f>
        <v>0</v>
      </c>
      <c r="BT229" s="222">
        <f t="shared" si="211"/>
        <v>0</v>
      </c>
      <c r="BU229" s="251">
        <f>$BR$165</f>
        <v>0</v>
      </c>
      <c r="BV229" s="222">
        <f t="shared" si="211"/>
        <v>0</v>
      </c>
      <c r="BW229" s="251">
        <f>$BR$165</f>
        <v>0</v>
      </c>
      <c r="BX229" s="222">
        <f t="shared" si="211"/>
        <v>0</v>
      </c>
      <c r="BY229" s="251">
        <f>$BR$165</f>
        <v>0</v>
      </c>
      <c r="BZ229" s="222">
        <f t="shared" si="211"/>
        <v>0</v>
      </c>
      <c r="CA229" s="251">
        <f>$BR$165</f>
        <v>0</v>
      </c>
      <c r="CB229" s="222">
        <f t="shared" si="211"/>
        <v>0</v>
      </c>
      <c r="CC229" s="251">
        <f>$BR$165</f>
        <v>0</v>
      </c>
      <c r="CD229" s="222">
        <f t="shared" si="211"/>
        <v>0</v>
      </c>
      <c r="CE229" s="251">
        <f>$BR$165</f>
        <v>0</v>
      </c>
      <c r="CF229" s="222">
        <f t="shared" si="211"/>
        <v>0</v>
      </c>
      <c r="CG229" s="251">
        <f>$BR$165</f>
        <v>0</v>
      </c>
      <c r="CH229" s="35">
        <v>0</v>
      </c>
      <c r="CI229" s="35">
        <v>0</v>
      </c>
      <c r="CJ229" s="35">
        <v>0</v>
      </c>
      <c r="DA229" s="5" t="s">
        <v>167</v>
      </c>
      <c r="DB229" s="5" t="s">
        <v>94</v>
      </c>
      <c r="DC229" s="5" t="str">
        <f t="shared" si="204"/>
        <v>----</v>
      </c>
      <c r="DD229" s="5">
        <f t="shared" si="205"/>
        <v>0</v>
      </c>
      <c r="DE229" s="35">
        <f t="shared" si="206"/>
        <v>8.91</v>
      </c>
      <c r="DF229" s="35"/>
    </row>
    <row r="230" spans="44:110" hidden="1" x14ac:dyDescent="0.2">
      <c r="AR230" s="377"/>
      <c r="AS230" s="328">
        <f>COUNTIF($AT$173:$AT229,$AT230)</f>
        <v>11</v>
      </c>
      <c r="AT230" s="1" t="str">
        <f t="shared" si="181"/>
        <v>90</v>
      </c>
      <c r="AV230" s="328" t="str">
        <f t="shared" si="182"/>
        <v>90</v>
      </c>
      <c r="AW230" s="328">
        <f>COUNTIF($AT$173:$AT229,$AT230)</f>
        <v>11</v>
      </c>
      <c r="AX230" s="201" t="str">
        <f t="shared" si="183"/>
        <v>Ignore me</v>
      </c>
      <c r="AY230" s="249">
        <f t="array" ref="AY230">IF(SUM($D$194:$D$200)=0,$E$66,MIN(IF($D$194:$D$200&gt;0,$C$194:$C$200)))</f>
        <v>44641</v>
      </c>
      <c r="AZ230" s="249">
        <f t="array" ref="AZ230">IF(SUM($D$194:$D$200)=0,$AC$66,MAX(IF($D$194:$D$200&gt;0,$C$194:$C$200)))</f>
        <v>44647</v>
      </c>
      <c r="BA230" s="250">
        <f t="shared" si="210"/>
        <v>9</v>
      </c>
      <c r="BB230" s="222">
        <f t="shared" si="212"/>
        <v>0</v>
      </c>
      <c r="BC230" s="251">
        <f>$BR$166</f>
        <v>0</v>
      </c>
      <c r="BD230" s="222">
        <f t="shared" si="211"/>
        <v>0</v>
      </c>
      <c r="BE230" s="251">
        <f>$BR$166</f>
        <v>0</v>
      </c>
      <c r="BF230" s="222">
        <f t="shared" si="211"/>
        <v>0</v>
      </c>
      <c r="BG230" s="251">
        <f>$BR$166</f>
        <v>0</v>
      </c>
      <c r="BH230" s="222">
        <f t="shared" si="211"/>
        <v>0</v>
      </c>
      <c r="BI230" s="251">
        <f>$BR$166</f>
        <v>0</v>
      </c>
      <c r="BJ230" s="222">
        <f t="shared" si="211"/>
        <v>0</v>
      </c>
      <c r="BK230" s="251">
        <f>$BR$166</f>
        <v>0</v>
      </c>
      <c r="BL230" s="222">
        <f t="shared" si="211"/>
        <v>0</v>
      </c>
      <c r="BM230" s="251">
        <f>$BR$166</f>
        <v>0</v>
      </c>
      <c r="BN230" s="222">
        <f t="shared" si="211"/>
        <v>0</v>
      </c>
      <c r="BO230" s="251">
        <f>$BR$166</f>
        <v>0</v>
      </c>
      <c r="BP230" s="222">
        <f t="shared" si="211"/>
        <v>0</v>
      </c>
      <c r="BQ230" s="251">
        <f>$BR$166</f>
        <v>0</v>
      </c>
      <c r="BR230" s="222">
        <f t="shared" si="211"/>
        <v>0</v>
      </c>
      <c r="BS230" s="251">
        <f>$BR$166</f>
        <v>0</v>
      </c>
      <c r="BT230" s="222">
        <f t="shared" si="211"/>
        <v>0</v>
      </c>
      <c r="BU230" s="251">
        <f>$BR$166</f>
        <v>0</v>
      </c>
      <c r="BV230" s="222">
        <f t="shared" si="211"/>
        <v>0</v>
      </c>
      <c r="BW230" s="251">
        <f>$BR$166</f>
        <v>0</v>
      </c>
      <c r="BX230" s="222">
        <f t="shared" si="211"/>
        <v>0</v>
      </c>
      <c r="BY230" s="251">
        <f>$BR$166</f>
        <v>0</v>
      </c>
      <c r="BZ230" s="222">
        <f t="shared" si="211"/>
        <v>0</v>
      </c>
      <c r="CA230" s="251">
        <f>$BR$166</f>
        <v>0</v>
      </c>
      <c r="CB230" s="222">
        <f t="shared" si="211"/>
        <v>0</v>
      </c>
      <c r="CC230" s="251">
        <f>$BR$166</f>
        <v>0</v>
      </c>
      <c r="CD230" s="222">
        <f t="shared" si="211"/>
        <v>0</v>
      </c>
      <c r="CE230" s="251">
        <f>$BR$166</f>
        <v>0</v>
      </c>
      <c r="CF230" s="222">
        <f t="shared" si="211"/>
        <v>0</v>
      </c>
      <c r="CG230" s="251">
        <f>$BR$166</f>
        <v>0</v>
      </c>
      <c r="CH230" s="35">
        <v>0</v>
      </c>
      <c r="CI230" s="35">
        <v>0</v>
      </c>
      <c r="CJ230" s="35">
        <v>0</v>
      </c>
      <c r="DA230" s="5" t="s">
        <v>167</v>
      </c>
      <c r="DB230" s="5" t="s">
        <v>95</v>
      </c>
      <c r="DC230" s="5" t="str">
        <f t="shared" si="204"/>
        <v>----</v>
      </c>
      <c r="DD230" s="5">
        <f t="shared" si="205"/>
        <v>0</v>
      </c>
      <c r="DE230" s="35">
        <f t="shared" si="206"/>
        <v>8.91</v>
      </c>
      <c r="DF230" s="35"/>
    </row>
    <row r="231" spans="44:110" hidden="1" x14ac:dyDescent="0.2">
      <c r="AR231" s="377"/>
      <c r="AS231" s="328">
        <f>COUNTIF($AT$173:$AT230,$AT231)</f>
        <v>12</v>
      </c>
      <c r="AT231" s="1" t="str">
        <f t="shared" si="181"/>
        <v>90</v>
      </c>
      <c r="AV231" s="328" t="str">
        <f t="shared" si="182"/>
        <v>90</v>
      </c>
      <c r="AW231" s="328">
        <f>COUNTIF($AT$173:$AT230,$AT231)</f>
        <v>12</v>
      </c>
      <c r="AX231" s="201" t="str">
        <f t="shared" si="183"/>
        <v>Ignore me</v>
      </c>
      <c r="AY231" s="249">
        <f t="array" ref="AY231">IF(SUM($D$194:$D$200)=0,$E$66,MIN(IF($D$194:$D$200&gt;0,$C$194:$C$200)))</f>
        <v>44641</v>
      </c>
      <c r="AZ231" s="249">
        <f t="array" ref="AZ231">IF(SUM($D$194:$D$200)=0,$AC$66,MAX(IF($D$194:$D$200&gt;0,$C$194:$C$200)))</f>
        <v>44647</v>
      </c>
      <c r="BA231" s="250">
        <f t="shared" si="210"/>
        <v>9</v>
      </c>
      <c r="BB231" s="222">
        <f t="shared" si="212"/>
        <v>0</v>
      </c>
      <c r="BC231" s="251">
        <f>$BR$167</f>
        <v>0</v>
      </c>
      <c r="BD231" s="222">
        <f t="shared" si="211"/>
        <v>0</v>
      </c>
      <c r="BE231" s="251">
        <f>$BR$167</f>
        <v>0</v>
      </c>
      <c r="BF231" s="222">
        <f t="shared" si="211"/>
        <v>0</v>
      </c>
      <c r="BG231" s="251">
        <f>$BR$167</f>
        <v>0</v>
      </c>
      <c r="BH231" s="222">
        <f t="shared" si="211"/>
        <v>0</v>
      </c>
      <c r="BI231" s="251">
        <f>$BR$167</f>
        <v>0</v>
      </c>
      <c r="BJ231" s="222">
        <f t="shared" si="211"/>
        <v>0</v>
      </c>
      <c r="BK231" s="251">
        <f>$BR$167</f>
        <v>0</v>
      </c>
      <c r="BL231" s="222">
        <f t="shared" si="211"/>
        <v>0</v>
      </c>
      <c r="BM231" s="251">
        <f>$BR$167</f>
        <v>0</v>
      </c>
      <c r="BN231" s="222">
        <f t="shared" si="211"/>
        <v>0</v>
      </c>
      <c r="BO231" s="251">
        <f>$BR$167</f>
        <v>0</v>
      </c>
      <c r="BP231" s="222">
        <f t="shared" si="211"/>
        <v>0</v>
      </c>
      <c r="BQ231" s="251">
        <f>$BR$167</f>
        <v>0</v>
      </c>
      <c r="BR231" s="222">
        <f t="shared" si="211"/>
        <v>0</v>
      </c>
      <c r="BS231" s="251">
        <f>$BR$167</f>
        <v>0</v>
      </c>
      <c r="BT231" s="222">
        <f t="shared" si="211"/>
        <v>0</v>
      </c>
      <c r="BU231" s="251">
        <f>$BR$167</f>
        <v>0</v>
      </c>
      <c r="BV231" s="222">
        <f t="shared" si="211"/>
        <v>0</v>
      </c>
      <c r="BW231" s="251">
        <f>$BR$167</f>
        <v>0</v>
      </c>
      <c r="BX231" s="222">
        <f t="shared" si="211"/>
        <v>0</v>
      </c>
      <c r="BY231" s="251">
        <f>$BR$167</f>
        <v>0</v>
      </c>
      <c r="BZ231" s="222">
        <f t="shared" si="211"/>
        <v>0</v>
      </c>
      <c r="CA231" s="251">
        <f>$BR$167</f>
        <v>0</v>
      </c>
      <c r="CB231" s="222">
        <f t="shared" si="211"/>
        <v>0</v>
      </c>
      <c r="CC231" s="251">
        <f>$BR$167</f>
        <v>0</v>
      </c>
      <c r="CD231" s="222">
        <f t="shared" si="211"/>
        <v>0</v>
      </c>
      <c r="CE231" s="251">
        <f>$BR$167</f>
        <v>0</v>
      </c>
      <c r="CF231" s="222">
        <f t="shared" si="211"/>
        <v>0</v>
      </c>
      <c r="CG231" s="251">
        <f>$BR$167</f>
        <v>0</v>
      </c>
      <c r="CH231" s="35">
        <v>0</v>
      </c>
      <c r="CI231" s="35">
        <v>0</v>
      </c>
      <c r="CJ231" s="35">
        <v>0</v>
      </c>
      <c r="DA231" s="5" t="s">
        <v>167</v>
      </c>
      <c r="DB231" s="5" t="s">
        <v>93</v>
      </c>
      <c r="DC231" s="5" t="str">
        <f t="shared" si="204"/>
        <v>----</v>
      </c>
      <c r="DD231" s="5">
        <f t="shared" si="205"/>
        <v>0</v>
      </c>
      <c r="DE231" s="35">
        <f t="shared" si="206"/>
        <v>8.91</v>
      </c>
      <c r="DF231" s="35"/>
    </row>
    <row r="232" spans="44:110" hidden="1" x14ac:dyDescent="0.2">
      <c r="AR232" s="377"/>
      <c r="AS232" s="328">
        <f>COUNTIF($AT$173:$AT231,$AT232)</f>
        <v>13</v>
      </c>
      <c r="AT232" s="1" t="str">
        <f t="shared" si="181"/>
        <v>90</v>
      </c>
      <c r="AV232" s="328" t="str">
        <f t="shared" si="182"/>
        <v>90</v>
      </c>
      <c r="AW232" s="328">
        <f>COUNTIF($AT$173:$AT231,$AT232)</f>
        <v>13</v>
      </c>
      <c r="AX232" s="201" t="str">
        <f t="shared" si="183"/>
        <v>Ignore me</v>
      </c>
      <c r="AY232" s="249">
        <f t="array" ref="AY232">IF(SUM($D$194:$D$200)=0,$E$66,MIN(IF($D$194:$D$200&gt;0,$C$194:$C$200)))</f>
        <v>44641</v>
      </c>
      <c r="AZ232" s="249">
        <f t="array" ref="AZ232">IF(SUM($D$194:$D$200)=0,$AC$66,MAX(IF($D$194:$D$200&gt;0,$C$194:$C$200)))</f>
        <v>44647</v>
      </c>
      <c r="BA232" s="250">
        <f t="shared" si="210"/>
        <v>9</v>
      </c>
      <c r="BB232" s="222">
        <f t="shared" si="212"/>
        <v>0</v>
      </c>
      <c r="BC232" s="251">
        <f>$BR$168</f>
        <v>0</v>
      </c>
      <c r="BD232" s="222">
        <f t="shared" si="211"/>
        <v>0</v>
      </c>
      <c r="BE232" s="251">
        <f>$BR$168</f>
        <v>0</v>
      </c>
      <c r="BF232" s="222">
        <f t="shared" si="211"/>
        <v>0</v>
      </c>
      <c r="BG232" s="251">
        <f>$BR$168</f>
        <v>0</v>
      </c>
      <c r="BH232" s="222">
        <f t="shared" si="211"/>
        <v>0</v>
      </c>
      <c r="BI232" s="251">
        <f>$BR$168</f>
        <v>0</v>
      </c>
      <c r="BJ232" s="222">
        <f t="shared" si="211"/>
        <v>0</v>
      </c>
      <c r="BK232" s="251">
        <f>$BR$168</f>
        <v>0</v>
      </c>
      <c r="BL232" s="222">
        <f t="shared" si="211"/>
        <v>0</v>
      </c>
      <c r="BM232" s="251">
        <f>$BR$168</f>
        <v>0</v>
      </c>
      <c r="BN232" s="222">
        <f t="shared" si="211"/>
        <v>0</v>
      </c>
      <c r="BO232" s="251">
        <f>$BR$168</f>
        <v>0</v>
      </c>
      <c r="BP232" s="222">
        <f t="shared" si="211"/>
        <v>0</v>
      </c>
      <c r="BQ232" s="251">
        <f>$BR$168</f>
        <v>0</v>
      </c>
      <c r="BR232" s="222">
        <f t="shared" si="211"/>
        <v>0</v>
      </c>
      <c r="BS232" s="251">
        <f>$BR$168</f>
        <v>0</v>
      </c>
      <c r="BT232" s="222">
        <f t="shared" si="211"/>
        <v>0</v>
      </c>
      <c r="BU232" s="251">
        <f>$BR$168</f>
        <v>0</v>
      </c>
      <c r="BV232" s="222">
        <f t="shared" si="211"/>
        <v>0</v>
      </c>
      <c r="BW232" s="251">
        <f>$BR$168</f>
        <v>0</v>
      </c>
      <c r="BX232" s="222">
        <f t="shared" si="211"/>
        <v>0</v>
      </c>
      <c r="BY232" s="251">
        <f>$BR$168</f>
        <v>0</v>
      </c>
      <c r="BZ232" s="222">
        <f t="shared" si="211"/>
        <v>0</v>
      </c>
      <c r="CA232" s="251">
        <f>$BR$168</f>
        <v>0</v>
      </c>
      <c r="CB232" s="222">
        <f t="shared" si="211"/>
        <v>0</v>
      </c>
      <c r="CC232" s="251">
        <f>$BR$168</f>
        <v>0</v>
      </c>
      <c r="CD232" s="222">
        <f t="shared" si="211"/>
        <v>0</v>
      </c>
      <c r="CE232" s="251">
        <f>$BR$168</f>
        <v>0</v>
      </c>
      <c r="CF232" s="222">
        <f t="shared" si="211"/>
        <v>0</v>
      </c>
      <c r="CG232" s="251">
        <f>$BR$168</f>
        <v>0</v>
      </c>
      <c r="CH232" s="35">
        <v>0</v>
      </c>
      <c r="CI232" s="35">
        <v>0</v>
      </c>
      <c r="CJ232" s="35">
        <v>0</v>
      </c>
      <c r="DA232" s="5" t="s">
        <v>167</v>
      </c>
      <c r="DB232" s="5" t="s">
        <v>94</v>
      </c>
      <c r="DC232" s="5" t="str">
        <f t="shared" si="204"/>
        <v>----</v>
      </c>
      <c r="DD232" s="5">
        <f t="shared" si="205"/>
        <v>0</v>
      </c>
      <c r="DE232" s="35">
        <f t="shared" si="206"/>
        <v>8.91</v>
      </c>
      <c r="DF232" s="35"/>
    </row>
    <row r="233" spans="44:110" hidden="1" x14ac:dyDescent="0.2">
      <c r="AR233" s="377"/>
      <c r="AS233" s="328">
        <f>COUNTIF($AT$173:$AT232,$AT233)</f>
        <v>0</v>
      </c>
      <c r="AT233" s="1" t="str">
        <f t="shared" si="181"/>
        <v>0284134</v>
      </c>
      <c r="AV233" s="328" t="str">
        <f t="shared" si="182"/>
        <v>0284134</v>
      </c>
      <c r="AW233" s="328">
        <f>COUNTIF($AT$173:$AT232,$AT233)</f>
        <v>0</v>
      </c>
      <c r="AX233" s="201" t="str">
        <f t="shared" si="183"/>
        <v>Ignore me</v>
      </c>
      <c r="AY233" s="249">
        <f t="array" ref="AY233">IF(SUM($D$194:$D$200)=0,$E$66,MIN(IF($D$194:$D$200&gt;0,$C$194:$C$200)))</f>
        <v>44641</v>
      </c>
      <c r="AZ233" s="249">
        <f t="array" ref="AZ233">IF(SUM($D$194:$D$200)=0,$AC$66,MAX(IF($D$194:$D$200&gt;0,$C$194:$C$200)))</f>
        <v>44647</v>
      </c>
      <c r="BA233" s="250">
        <f t="shared" ref="BA233:BA238" si="213">$I$106</f>
        <v>0</v>
      </c>
      <c r="BB233" s="222">
        <f t="shared" si="212"/>
        <v>0</v>
      </c>
      <c r="BC233" s="251">
        <f>$BR$163</f>
        <v>8.91</v>
      </c>
      <c r="BD233" s="222">
        <f t="shared" si="211"/>
        <v>0</v>
      </c>
      <c r="BE233" s="251">
        <f>$BR$163</f>
        <v>8.91</v>
      </c>
      <c r="BF233" s="222">
        <f t="shared" si="211"/>
        <v>0</v>
      </c>
      <c r="BG233" s="251">
        <f>$BR$163</f>
        <v>8.91</v>
      </c>
      <c r="BH233" s="222">
        <f t="shared" si="211"/>
        <v>0</v>
      </c>
      <c r="BI233" s="251">
        <f>$BR$163</f>
        <v>8.91</v>
      </c>
      <c r="BJ233" s="222">
        <f t="shared" si="211"/>
        <v>0</v>
      </c>
      <c r="BK233" s="251">
        <f>$BR$163</f>
        <v>8.91</v>
      </c>
      <c r="BL233" s="222">
        <f t="shared" si="211"/>
        <v>0</v>
      </c>
      <c r="BM233" s="251">
        <f>$BR$163</f>
        <v>8.91</v>
      </c>
      <c r="BN233" s="222">
        <f t="shared" si="211"/>
        <v>0</v>
      </c>
      <c r="BO233" s="251">
        <f>$BR$163</f>
        <v>8.91</v>
      </c>
      <c r="BP233" s="222">
        <f t="shared" si="211"/>
        <v>0</v>
      </c>
      <c r="BQ233" s="251">
        <f>$BR$163</f>
        <v>8.91</v>
      </c>
      <c r="BR233" s="222">
        <f t="shared" si="211"/>
        <v>0</v>
      </c>
      <c r="BS233" s="251">
        <f>$BR$163</f>
        <v>8.91</v>
      </c>
      <c r="BT233" s="222">
        <f t="shared" si="211"/>
        <v>0</v>
      </c>
      <c r="BU233" s="251">
        <f>$BR$163</f>
        <v>8.91</v>
      </c>
      <c r="BV233" s="222">
        <f t="shared" si="211"/>
        <v>0</v>
      </c>
      <c r="BW233" s="251">
        <f>$BR$163</f>
        <v>8.91</v>
      </c>
      <c r="BX233" s="222">
        <f t="shared" si="211"/>
        <v>0</v>
      </c>
      <c r="BY233" s="251">
        <f>$BR$163</f>
        <v>8.91</v>
      </c>
      <c r="BZ233" s="222">
        <f t="shared" si="211"/>
        <v>0</v>
      </c>
      <c r="CA233" s="251">
        <f>$BR$163</f>
        <v>8.91</v>
      </c>
      <c r="CB233" s="222">
        <f t="shared" si="211"/>
        <v>0</v>
      </c>
      <c r="CC233" s="251">
        <f>$BR$163</f>
        <v>8.91</v>
      </c>
      <c r="CD233" s="222">
        <f t="shared" si="211"/>
        <v>0</v>
      </c>
      <c r="CE233" s="251">
        <f>$BR$163</f>
        <v>8.91</v>
      </c>
      <c r="CF233" s="222">
        <f t="shared" si="211"/>
        <v>0</v>
      </c>
      <c r="CG233" s="251">
        <f>$BR$163</f>
        <v>8.91</v>
      </c>
      <c r="CH233" s="35">
        <v>0</v>
      </c>
      <c r="CI233" s="35">
        <v>0</v>
      </c>
      <c r="CJ233" s="35">
        <v>0</v>
      </c>
      <c r="DA233" s="5" t="s">
        <v>167</v>
      </c>
      <c r="DB233" s="5" t="s">
        <v>95</v>
      </c>
      <c r="DC233" s="5" t="str">
        <f t="shared" si="204"/>
        <v>----</v>
      </c>
      <c r="DD233" s="5">
        <f t="shared" si="205"/>
        <v>0</v>
      </c>
      <c r="DE233" s="35">
        <f t="shared" si="206"/>
        <v>8.91</v>
      </c>
      <c r="DF233" s="35"/>
    </row>
    <row r="234" spans="44:110" hidden="1" x14ac:dyDescent="0.2">
      <c r="AR234" s="377"/>
      <c r="AS234" s="328">
        <f>COUNTIF($AT$173:$AT233,$AT234)</f>
        <v>0</v>
      </c>
      <c r="AT234" s="1" t="str">
        <f t="shared" si="181"/>
        <v>0433696</v>
      </c>
      <c r="AV234" s="328" t="str">
        <f t="shared" si="182"/>
        <v>0433696</v>
      </c>
      <c r="AW234" s="328">
        <f>COUNTIF($AT$173:$AT233,$AT234)</f>
        <v>0</v>
      </c>
      <c r="AX234" s="201" t="str">
        <f t="shared" si="183"/>
        <v>Ignore me</v>
      </c>
      <c r="AY234" s="249">
        <f t="array" ref="AY234">IF(SUM($D$194:$D$200)=0,$E$66,MIN(IF($D$194:$D$200&gt;0,$C$194:$C$200)))</f>
        <v>44641</v>
      </c>
      <c r="AZ234" s="249">
        <f t="array" ref="AZ234">IF(SUM($D$194:$D$200)=0,$AC$66,MAX(IF($D$194:$D$200&gt;0,$C$194:$C$200)))</f>
        <v>44647</v>
      </c>
      <c r="BA234" s="250">
        <f t="shared" si="213"/>
        <v>0</v>
      </c>
      <c r="BB234" s="222">
        <f t="shared" si="212"/>
        <v>0</v>
      </c>
      <c r="BC234" s="251">
        <f>$BR$164</f>
        <v>13.6</v>
      </c>
      <c r="BD234" s="222">
        <f t="shared" si="211"/>
        <v>0</v>
      </c>
      <c r="BE234" s="251">
        <f>$BR$164</f>
        <v>13.6</v>
      </c>
      <c r="BF234" s="222">
        <f t="shared" si="211"/>
        <v>0</v>
      </c>
      <c r="BG234" s="251">
        <f>$BR$164</f>
        <v>13.6</v>
      </c>
      <c r="BH234" s="222">
        <f t="shared" si="211"/>
        <v>0</v>
      </c>
      <c r="BI234" s="251">
        <f>$BR$164</f>
        <v>13.6</v>
      </c>
      <c r="BJ234" s="222">
        <f t="shared" si="211"/>
        <v>0</v>
      </c>
      <c r="BK234" s="251">
        <f>$BR$164</f>
        <v>13.6</v>
      </c>
      <c r="BL234" s="222">
        <f t="shared" si="211"/>
        <v>0</v>
      </c>
      <c r="BM234" s="251">
        <f>$BR$164</f>
        <v>13.6</v>
      </c>
      <c r="BN234" s="222">
        <f t="shared" si="211"/>
        <v>0</v>
      </c>
      <c r="BO234" s="251">
        <f>$BR$164</f>
        <v>13.6</v>
      </c>
      <c r="BP234" s="222">
        <f t="shared" si="211"/>
        <v>0</v>
      </c>
      <c r="BQ234" s="251">
        <f>$BR$164</f>
        <v>13.6</v>
      </c>
      <c r="BR234" s="222">
        <f t="shared" si="211"/>
        <v>0</v>
      </c>
      <c r="BS234" s="251">
        <f>$BR$164</f>
        <v>13.6</v>
      </c>
      <c r="BT234" s="222">
        <f t="shared" si="211"/>
        <v>0</v>
      </c>
      <c r="BU234" s="251">
        <f>$BR$164</f>
        <v>13.6</v>
      </c>
      <c r="BV234" s="222">
        <f t="shared" si="211"/>
        <v>0</v>
      </c>
      <c r="BW234" s="251">
        <f>$BR$164</f>
        <v>13.6</v>
      </c>
      <c r="BX234" s="222">
        <f t="shared" si="211"/>
        <v>0</v>
      </c>
      <c r="BY234" s="251">
        <f>$BR$164</f>
        <v>13.6</v>
      </c>
      <c r="BZ234" s="222">
        <f t="shared" si="211"/>
        <v>0</v>
      </c>
      <c r="CA234" s="251">
        <f>$BR$164</f>
        <v>13.6</v>
      </c>
      <c r="CB234" s="222">
        <f t="shared" si="211"/>
        <v>0</v>
      </c>
      <c r="CC234" s="251">
        <f>$BR$164</f>
        <v>13.6</v>
      </c>
      <c r="CD234" s="222">
        <f t="shared" si="211"/>
        <v>0</v>
      </c>
      <c r="CE234" s="251">
        <f>$BR$164</f>
        <v>13.6</v>
      </c>
      <c r="CF234" s="222">
        <f t="shared" si="211"/>
        <v>0</v>
      </c>
      <c r="CG234" s="251">
        <f>$BR$164</f>
        <v>13.6</v>
      </c>
      <c r="CH234" s="35">
        <v>0</v>
      </c>
      <c r="CI234" s="35">
        <v>0</v>
      </c>
      <c r="CJ234" s="35">
        <v>0</v>
      </c>
    </row>
    <row r="235" spans="44:110" hidden="1" x14ac:dyDescent="0.2">
      <c r="AR235" s="377"/>
      <c r="AS235" s="328">
        <f>COUNTIF($AT$173:$AT234,$AT235)</f>
        <v>20</v>
      </c>
      <c r="AT235" s="1" t="str">
        <f t="shared" si="181"/>
        <v>00</v>
      </c>
      <c r="AV235" s="328" t="str">
        <f t="shared" si="182"/>
        <v>00</v>
      </c>
      <c r="AW235" s="328">
        <f>COUNTIF($AT$173:$AT234,$AT235)</f>
        <v>20</v>
      </c>
      <c r="AX235" s="201" t="str">
        <f t="shared" si="183"/>
        <v>Ignore me</v>
      </c>
      <c r="AY235" s="249">
        <f t="array" ref="AY235">IF(SUM($D$194:$D$200)=0,$E$66,MIN(IF($D$194:$D$200&gt;0,$C$194:$C$200)))</f>
        <v>44641</v>
      </c>
      <c r="AZ235" s="249">
        <f t="array" ref="AZ235">IF(SUM($D$194:$D$200)=0,$AC$66,MAX(IF($D$194:$D$200&gt;0,$C$194:$C$200)))</f>
        <v>44647</v>
      </c>
      <c r="BA235" s="250">
        <f t="shared" si="213"/>
        <v>0</v>
      </c>
      <c r="BB235" s="222">
        <f t="shared" si="212"/>
        <v>0</v>
      </c>
      <c r="BC235" s="251">
        <f>$BR$165</f>
        <v>0</v>
      </c>
      <c r="BD235" s="222">
        <f t="shared" si="211"/>
        <v>0</v>
      </c>
      <c r="BE235" s="251">
        <f>$BR$165</f>
        <v>0</v>
      </c>
      <c r="BF235" s="222">
        <f t="shared" si="211"/>
        <v>0</v>
      </c>
      <c r="BG235" s="251">
        <f>$BR$165</f>
        <v>0</v>
      </c>
      <c r="BH235" s="222">
        <f t="shared" si="211"/>
        <v>0</v>
      </c>
      <c r="BI235" s="251">
        <f>$BR$165</f>
        <v>0</v>
      </c>
      <c r="BJ235" s="222">
        <f t="shared" si="211"/>
        <v>0</v>
      </c>
      <c r="BK235" s="251">
        <f>$BR$165</f>
        <v>0</v>
      </c>
      <c r="BL235" s="222">
        <f t="shared" si="211"/>
        <v>0</v>
      </c>
      <c r="BM235" s="251">
        <f>$BR$165</f>
        <v>0</v>
      </c>
      <c r="BN235" s="222">
        <f t="shared" si="211"/>
        <v>0</v>
      </c>
      <c r="BO235" s="251">
        <f>$BR$165</f>
        <v>0</v>
      </c>
      <c r="BP235" s="222">
        <f t="shared" si="211"/>
        <v>0</v>
      </c>
      <c r="BQ235" s="251">
        <f>$BR$165</f>
        <v>0</v>
      </c>
      <c r="BR235" s="222">
        <f t="shared" si="211"/>
        <v>0</v>
      </c>
      <c r="BS235" s="251">
        <f>$BR$165</f>
        <v>0</v>
      </c>
      <c r="BT235" s="222">
        <f t="shared" si="211"/>
        <v>0</v>
      </c>
      <c r="BU235" s="251">
        <f>$BR$165</f>
        <v>0</v>
      </c>
      <c r="BV235" s="222">
        <f t="shared" si="211"/>
        <v>0</v>
      </c>
      <c r="BW235" s="251">
        <f>$BR$165</f>
        <v>0</v>
      </c>
      <c r="BX235" s="222">
        <f t="shared" si="211"/>
        <v>0</v>
      </c>
      <c r="BY235" s="251">
        <f>$BR$165</f>
        <v>0</v>
      </c>
      <c r="BZ235" s="222">
        <f t="shared" ref="BD235:CF243" si="214">SUMPRODUCT(($BQ$143:$BQ$160=$BA235)*($BR$143:$BR$160=BZ$170)*($BT$143:$BT$160=CA235)*$BS$143:$BS$160)</f>
        <v>0</v>
      </c>
      <c r="CA235" s="251">
        <f>$BR$165</f>
        <v>0</v>
      </c>
      <c r="CB235" s="222">
        <f t="shared" si="214"/>
        <v>0</v>
      </c>
      <c r="CC235" s="251">
        <f>$BR$165</f>
        <v>0</v>
      </c>
      <c r="CD235" s="222">
        <f t="shared" si="214"/>
        <v>0</v>
      </c>
      <c r="CE235" s="251">
        <f>$BR$165</f>
        <v>0</v>
      </c>
      <c r="CF235" s="222">
        <f t="shared" si="214"/>
        <v>0</v>
      </c>
      <c r="CG235" s="251">
        <f>$BR$165</f>
        <v>0</v>
      </c>
      <c r="CH235" s="35">
        <v>0</v>
      </c>
      <c r="CI235" s="35">
        <v>0</v>
      </c>
      <c r="CJ235" s="35">
        <v>0</v>
      </c>
    </row>
    <row r="236" spans="44:110" hidden="1" x14ac:dyDescent="0.2">
      <c r="AR236" s="377"/>
      <c r="AS236" s="328">
        <f>COUNTIF($AT$173:$AT235,$AT236)</f>
        <v>21</v>
      </c>
      <c r="AT236" s="1" t="str">
        <f t="shared" si="181"/>
        <v>00</v>
      </c>
      <c r="AV236" s="328" t="str">
        <f t="shared" si="182"/>
        <v>00</v>
      </c>
      <c r="AW236" s="328">
        <f>COUNTIF($AT$173:$AT235,$AT236)</f>
        <v>21</v>
      </c>
      <c r="AX236" s="201" t="str">
        <f t="shared" si="183"/>
        <v>Ignore me</v>
      </c>
      <c r="AY236" s="249">
        <f t="array" ref="AY236">IF(SUM($D$194:$D$200)=0,$E$66,MIN(IF($D$194:$D$200&gt;0,$C$194:$C$200)))</f>
        <v>44641</v>
      </c>
      <c r="AZ236" s="249">
        <f t="array" ref="AZ236">IF(SUM($D$194:$D$200)=0,$AC$66,MAX(IF($D$194:$D$200&gt;0,$C$194:$C$200)))</f>
        <v>44647</v>
      </c>
      <c r="BA236" s="250">
        <f t="shared" si="213"/>
        <v>0</v>
      </c>
      <c r="BB236" s="222">
        <f t="shared" si="212"/>
        <v>0</v>
      </c>
      <c r="BC236" s="251">
        <f>$BR$166</f>
        <v>0</v>
      </c>
      <c r="BD236" s="222">
        <f t="shared" si="214"/>
        <v>0</v>
      </c>
      <c r="BE236" s="251">
        <f>$BR$166</f>
        <v>0</v>
      </c>
      <c r="BF236" s="222">
        <f t="shared" si="214"/>
        <v>0</v>
      </c>
      <c r="BG236" s="251">
        <f>$BR$166</f>
        <v>0</v>
      </c>
      <c r="BH236" s="222">
        <f t="shared" si="214"/>
        <v>0</v>
      </c>
      <c r="BI236" s="251">
        <f>$BR$166</f>
        <v>0</v>
      </c>
      <c r="BJ236" s="222">
        <f t="shared" si="214"/>
        <v>0</v>
      </c>
      <c r="BK236" s="251">
        <f>$BR$166</f>
        <v>0</v>
      </c>
      <c r="BL236" s="222">
        <f t="shared" si="214"/>
        <v>0</v>
      </c>
      <c r="BM236" s="251">
        <f>$BR$166</f>
        <v>0</v>
      </c>
      <c r="BN236" s="222">
        <f t="shared" si="214"/>
        <v>0</v>
      </c>
      <c r="BO236" s="251">
        <f>$BR$166</f>
        <v>0</v>
      </c>
      <c r="BP236" s="222">
        <f t="shared" si="214"/>
        <v>0</v>
      </c>
      <c r="BQ236" s="251">
        <f>$BR$166</f>
        <v>0</v>
      </c>
      <c r="BR236" s="222">
        <f t="shared" si="214"/>
        <v>0</v>
      </c>
      <c r="BS236" s="251">
        <f>$BR$166</f>
        <v>0</v>
      </c>
      <c r="BT236" s="222">
        <f t="shared" si="214"/>
        <v>0</v>
      </c>
      <c r="BU236" s="251">
        <f>$BR$166</f>
        <v>0</v>
      </c>
      <c r="BV236" s="222">
        <f t="shared" si="214"/>
        <v>0</v>
      </c>
      <c r="BW236" s="251">
        <f>$BR$166</f>
        <v>0</v>
      </c>
      <c r="BX236" s="222">
        <f t="shared" si="214"/>
        <v>0</v>
      </c>
      <c r="BY236" s="251">
        <f>$BR$166</f>
        <v>0</v>
      </c>
      <c r="BZ236" s="222">
        <f t="shared" si="214"/>
        <v>0</v>
      </c>
      <c r="CA236" s="251">
        <f>$BR$166</f>
        <v>0</v>
      </c>
      <c r="CB236" s="222">
        <f t="shared" si="214"/>
        <v>0</v>
      </c>
      <c r="CC236" s="251">
        <f>$BR$166</f>
        <v>0</v>
      </c>
      <c r="CD236" s="222">
        <f t="shared" si="214"/>
        <v>0</v>
      </c>
      <c r="CE236" s="251">
        <f>$BR$166</f>
        <v>0</v>
      </c>
      <c r="CF236" s="222">
        <f t="shared" si="214"/>
        <v>0</v>
      </c>
      <c r="CG236" s="251">
        <f>$BR$166</f>
        <v>0</v>
      </c>
      <c r="CH236" s="35">
        <v>0</v>
      </c>
      <c r="CI236" s="35">
        <v>0</v>
      </c>
      <c r="CJ236" s="35">
        <v>0</v>
      </c>
    </row>
    <row r="237" spans="44:110" hidden="1" x14ac:dyDescent="0.2">
      <c r="AR237" s="377"/>
      <c r="AS237" s="328">
        <f>COUNTIF($AT$173:$AT236,$AT237)</f>
        <v>22</v>
      </c>
      <c r="AT237" s="1" t="str">
        <f t="shared" si="181"/>
        <v>00</v>
      </c>
      <c r="AV237" s="328" t="str">
        <f t="shared" si="182"/>
        <v>00</v>
      </c>
      <c r="AW237" s="328">
        <f>COUNTIF($AT$173:$AT236,$AT237)</f>
        <v>22</v>
      </c>
      <c r="AX237" s="201" t="str">
        <f t="shared" si="183"/>
        <v>Ignore me</v>
      </c>
      <c r="AY237" s="249">
        <f t="array" ref="AY237">IF(SUM($D$194:$D$200)=0,$E$66,MIN(IF($D$194:$D$200&gt;0,$C$194:$C$200)))</f>
        <v>44641</v>
      </c>
      <c r="AZ237" s="249">
        <f t="array" ref="AZ237">IF(SUM($D$194:$D$200)=0,$AC$66,MAX(IF($D$194:$D$200&gt;0,$C$194:$C$200)))</f>
        <v>44647</v>
      </c>
      <c r="BA237" s="250">
        <f t="shared" si="213"/>
        <v>0</v>
      </c>
      <c r="BB237" s="222">
        <f t="shared" si="212"/>
        <v>0</v>
      </c>
      <c r="BC237" s="251">
        <f>$BR$167</f>
        <v>0</v>
      </c>
      <c r="BD237" s="222">
        <f t="shared" si="214"/>
        <v>0</v>
      </c>
      <c r="BE237" s="251">
        <f>$BR$167</f>
        <v>0</v>
      </c>
      <c r="BF237" s="222">
        <f t="shared" si="214"/>
        <v>0</v>
      </c>
      <c r="BG237" s="251">
        <f>$BR$167</f>
        <v>0</v>
      </c>
      <c r="BH237" s="222">
        <f t="shared" si="214"/>
        <v>0</v>
      </c>
      <c r="BI237" s="251">
        <f>$BR$167</f>
        <v>0</v>
      </c>
      <c r="BJ237" s="222">
        <f t="shared" si="214"/>
        <v>0</v>
      </c>
      <c r="BK237" s="251">
        <f>$BR$167</f>
        <v>0</v>
      </c>
      <c r="BL237" s="222">
        <f t="shared" si="214"/>
        <v>0</v>
      </c>
      <c r="BM237" s="251">
        <f>$BR$167</f>
        <v>0</v>
      </c>
      <c r="BN237" s="222">
        <f t="shared" si="214"/>
        <v>0</v>
      </c>
      <c r="BO237" s="251">
        <f>$BR$167</f>
        <v>0</v>
      </c>
      <c r="BP237" s="222">
        <f t="shared" si="214"/>
        <v>0</v>
      </c>
      <c r="BQ237" s="251">
        <f>$BR$167</f>
        <v>0</v>
      </c>
      <c r="BR237" s="222">
        <f t="shared" si="214"/>
        <v>0</v>
      </c>
      <c r="BS237" s="251">
        <f>$BR$167</f>
        <v>0</v>
      </c>
      <c r="BT237" s="222">
        <f t="shared" si="214"/>
        <v>0</v>
      </c>
      <c r="BU237" s="251">
        <f>$BR$167</f>
        <v>0</v>
      </c>
      <c r="BV237" s="222">
        <f t="shared" si="214"/>
        <v>0</v>
      </c>
      <c r="BW237" s="251">
        <f>$BR$167</f>
        <v>0</v>
      </c>
      <c r="BX237" s="222">
        <f t="shared" si="214"/>
        <v>0</v>
      </c>
      <c r="BY237" s="251">
        <f>$BR$167</f>
        <v>0</v>
      </c>
      <c r="BZ237" s="222">
        <f t="shared" si="214"/>
        <v>0</v>
      </c>
      <c r="CA237" s="251">
        <f>$BR$167</f>
        <v>0</v>
      </c>
      <c r="CB237" s="222">
        <f t="shared" si="214"/>
        <v>0</v>
      </c>
      <c r="CC237" s="251">
        <f>$BR$167</f>
        <v>0</v>
      </c>
      <c r="CD237" s="222">
        <f t="shared" si="214"/>
        <v>0</v>
      </c>
      <c r="CE237" s="251">
        <f>$BR$167</f>
        <v>0</v>
      </c>
      <c r="CF237" s="222">
        <f t="shared" si="214"/>
        <v>0</v>
      </c>
      <c r="CG237" s="251">
        <f>$BR$167</f>
        <v>0</v>
      </c>
      <c r="CH237" s="35">
        <v>0</v>
      </c>
      <c r="CI237" s="35">
        <v>0</v>
      </c>
      <c r="CJ237" s="35">
        <v>0</v>
      </c>
    </row>
    <row r="238" spans="44:110" hidden="1" x14ac:dyDescent="0.2">
      <c r="AR238" s="377"/>
      <c r="AS238" s="328">
        <f>COUNTIF($AT$173:$AT237,$AT238)</f>
        <v>23</v>
      </c>
      <c r="AT238" s="1" t="str">
        <f t="shared" ref="AT238:AT265" si="215">BA238&amp;(ROUND((AY238*AZ238)*(SUM(BB238:CJ238)/1000000),0))</f>
        <v>00</v>
      </c>
      <c r="AV238" s="328" t="str">
        <f t="shared" ref="AV238:AV271" si="216">BA238&amp;(ROUND((AY238*AZ238)*(SUM(BB238:CJ238)/1000000),0))</f>
        <v>00</v>
      </c>
      <c r="AW238" s="328">
        <f>COUNTIF($AT$173:$AT237,$AT238)</f>
        <v>23</v>
      </c>
      <c r="AX238" s="201" t="str">
        <f t="shared" si="183"/>
        <v>Ignore me</v>
      </c>
      <c r="AY238" s="249">
        <f t="array" ref="AY238">IF(SUM($D$194:$D$200)=0,$E$66,MIN(IF($D$194:$D$200&gt;0,$C$194:$C$200)))</f>
        <v>44641</v>
      </c>
      <c r="AZ238" s="249">
        <f t="array" ref="AZ238">IF(SUM($D$194:$D$200)=0,$AC$66,MAX(IF($D$194:$D$200&gt;0,$C$194:$C$200)))</f>
        <v>44647</v>
      </c>
      <c r="BA238" s="250">
        <f t="shared" si="213"/>
        <v>0</v>
      </c>
      <c r="BB238" s="222">
        <f t="shared" si="212"/>
        <v>0</v>
      </c>
      <c r="BC238" s="251">
        <f>$BR$168</f>
        <v>0</v>
      </c>
      <c r="BD238" s="222">
        <f t="shared" si="214"/>
        <v>0</v>
      </c>
      <c r="BE238" s="251">
        <f>$BR$168</f>
        <v>0</v>
      </c>
      <c r="BF238" s="222">
        <f t="shared" si="214"/>
        <v>0</v>
      </c>
      <c r="BG238" s="251">
        <f>$BR$168</f>
        <v>0</v>
      </c>
      <c r="BH238" s="222">
        <f t="shared" si="214"/>
        <v>0</v>
      </c>
      <c r="BI238" s="251">
        <f>$BR$168</f>
        <v>0</v>
      </c>
      <c r="BJ238" s="222">
        <f t="shared" si="214"/>
        <v>0</v>
      </c>
      <c r="BK238" s="251">
        <f>$BR$168</f>
        <v>0</v>
      </c>
      <c r="BL238" s="222">
        <f t="shared" si="214"/>
        <v>0</v>
      </c>
      <c r="BM238" s="251">
        <f>$BR$168</f>
        <v>0</v>
      </c>
      <c r="BN238" s="222">
        <f t="shared" si="214"/>
        <v>0</v>
      </c>
      <c r="BO238" s="251">
        <f>$BR$168</f>
        <v>0</v>
      </c>
      <c r="BP238" s="222">
        <f t="shared" si="214"/>
        <v>0</v>
      </c>
      <c r="BQ238" s="251">
        <f>$BR$168</f>
        <v>0</v>
      </c>
      <c r="BR238" s="222">
        <f t="shared" si="214"/>
        <v>0</v>
      </c>
      <c r="BS238" s="251">
        <f>$BR$168</f>
        <v>0</v>
      </c>
      <c r="BT238" s="222">
        <f t="shared" si="214"/>
        <v>0</v>
      </c>
      <c r="BU238" s="251">
        <f>$BR$168</f>
        <v>0</v>
      </c>
      <c r="BV238" s="222">
        <f t="shared" si="214"/>
        <v>0</v>
      </c>
      <c r="BW238" s="251">
        <f>$BR$168</f>
        <v>0</v>
      </c>
      <c r="BX238" s="222">
        <f t="shared" si="214"/>
        <v>0</v>
      </c>
      <c r="BY238" s="251">
        <f>$BR$168</f>
        <v>0</v>
      </c>
      <c r="BZ238" s="222">
        <f t="shared" si="214"/>
        <v>0</v>
      </c>
      <c r="CA238" s="251">
        <f>$BR$168</f>
        <v>0</v>
      </c>
      <c r="CB238" s="222">
        <f t="shared" si="214"/>
        <v>0</v>
      </c>
      <c r="CC238" s="251">
        <f>$BR$168</f>
        <v>0</v>
      </c>
      <c r="CD238" s="222">
        <f t="shared" si="214"/>
        <v>0</v>
      </c>
      <c r="CE238" s="251">
        <f>$BR$168</f>
        <v>0</v>
      </c>
      <c r="CF238" s="222">
        <f t="shared" si="214"/>
        <v>0</v>
      </c>
      <c r="CG238" s="251">
        <f>$BR$168</f>
        <v>0</v>
      </c>
      <c r="CH238" s="35">
        <v>0</v>
      </c>
      <c r="CI238" s="35">
        <v>0</v>
      </c>
      <c r="CJ238" s="35">
        <v>0</v>
      </c>
    </row>
    <row r="239" spans="44:110" hidden="1" x14ac:dyDescent="0.2">
      <c r="AR239" s="377"/>
      <c r="AS239" s="328">
        <f>COUNTIF($AT$173:$AT238,$AT239)</f>
        <v>1</v>
      </c>
      <c r="AT239" s="1" t="str">
        <f t="shared" si="215"/>
        <v>0284134</v>
      </c>
      <c r="AV239" s="328" t="str">
        <f t="shared" si="216"/>
        <v>0284134</v>
      </c>
      <c r="AW239" s="328">
        <f>COUNTIF($AT$173:$AT238,$AT239)</f>
        <v>1</v>
      </c>
      <c r="AX239" s="201" t="str">
        <f t="shared" ref="AX239:AX265" si="217">IF(OR((BB239+BD239+BF239+BH239+BJ239+BL239+BN239+BP239+BR239+BT239+BV239+BX239+BZ239+CB239+CD239+CF239+CH239)=0,AW239&lt;&gt;0),"Ignore me","Claim")</f>
        <v>Ignore me</v>
      </c>
      <c r="AY239" s="249">
        <f t="array" ref="AY239">IF(SUM($D$194:$D$200)=0,$E$66,MIN(IF($D$194:$D$200&gt;0,$C$194:$C$200)))</f>
        <v>44641</v>
      </c>
      <c r="AZ239" s="249">
        <f t="array" ref="AZ239">IF(SUM($D$194:$D$200)=0,$AC$66,MAX(IF($D$194:$D$200&gt;0,$C$194:$C$200)))</f>
        <v>44647</v>
      </c>
      <c r="BA239" s="250">
        <f t="shared" ref="BA239:BA244" si="218">$I$107</f>
        <v>0</v>
      </c>
      <c r="BB239" s="222">
        <f t="shared" si="212"/>
        <v>0</v>
      </c>
      <c r="BC239" s="251">
        <f>$BR$163</f>
        <v>8.91</v>
      </c>
      <c r="BD239" s="222">
        <f t="shared" si="214"/>
        <v>0</v>
      </c>
      <c r="BE239" s="251">
        <f>$BR$163</f>
        <v>8.91</v>
      </c>
      <c r="BF239" s="222">
        <f t="shared" si="214"/>
        <v>0</v>
      </c>
      <c r="BG239" s="251">
        <f>$BR$163</f>
        <v>8.91</v>
      </c>
      <c r="BH239" s="222">
        <f t="shared" si="214"/>
        <v>0</v>
      </c>
      <c r="BI239" s="251">
        <f>$BR$163</f>
        <v>8.91</v>
      </c>
      <c r="BJ239" s="222">
        <f t="shared" si="214"/>
        <v>0</v>
      </c>
      <c r="BK239" s="251">
        <f>$BR$163</f>
        <v>8.91</v>
      </c>
      <c r="BL239" s="222">
        <f t="shared" si="214"/>
        <v>0</v>
      </c>
      <c r="BM239" s="251">
        <f>$BR$163</f>
        <v>8.91</v>
      </c>
      <c r="BN239" s="222">
        <f t="shared" si="214"/>
        <v>0</v>
      </c>
      <c r="BO239" s="251">
        <f>$BR$163</f>
        <v>8.91</v>
      </c>
      <c r="BP239" s="222">
        <f t="shared" si="214"/>
        <v>0</v>
      </c>
      <c r="BQ239" s="251">
        <f>$BR$163</f>
        <v>8.91</v>
      </c>
      <c r="BR239" s="222">
        <f t="shared" si="214"/>
        <v>0</v>
      </c>
      <c r="BS239" s="251">
        <f>$BR$163</f>
        <v>8.91</v>
      </c>
      <c r="BT239" s="222">
        <f t="shared" si="214"/>
        <v>0</v>
      </c>
      <c r="BU239" s="251">
        <f>$BR$163</f>
        <v>8.91</v>
      </c>
      <c r="BV239" s="222">
        <f t="shared" si="214"/>
        <v>0</v>
      </c>
      <c r="BW239" s="251">
        <f>$BR$163</f>
        <v>8.91</v>
      </c>
      <c r="BX239" s="222">
        <f t="shared" si="214"/>
        <v>0</v>
      </c>
      <c r="BY239" s="251">
        <f>$BR$163</f>
        <v>8.91</v>
      </c>
      <c r="BZ239" s="222">
        <f t="shared" si="214"/>
        <v>0</v>
      </c>
      <c r="CA239" s="251">
        <f>$BR$163</f>
        <v>8.91</v>
      </c>
      <c r="CB239" s="222">
        <f t="shared" si="214"/>
        <v>0</v>
      </c>
      <c r="CC239" s="251">
        <f>$BR$163</f>
        <v>8.91</v>
      </c>
      <c r="CD239" s="222">
        <f t="shared" si="214"/>
        <v>0</v>
      </c>
      <c r="CE239" s="251">
        <f>$BR$163</f>
        <v>8.91</v>
      </c>
      <c r="CF239" s="222">
        <f t="shared" si="214"/>
        <v>0</v>
      </c>
      <c r="CG239" s="251">
        <f>$BR$163</f>
        <v>8.91</v>
      </c>
      <c r="CH239" s="35">
        <v>0</v>
      </c>
      <c r="CI239" s="35">
        <v>0</v>
      </c>
      <c r="CJ239" s="35">
        <v>0</v>
      </c>
    </row>
    <row r="240" spans="44:110" hidden="1" x14ac:dyDescent="0.2">
      <c r="AR240" s="377"/>
      <c r="AS240" s="328">
        <f>COUNTIF($AT$173:$AT239,$AT240)</f>
        <v>1</v>
      </c>
      <c r="AT240" s="1" t="str">
        <f t="shared" si="215"/>
        <v>0433696</v>
      </c>
      <c r="AV240" s="328" t="str">
        <f t="shared" si="216"/>
        <v>0433696</v>
      </c>
      <c r="AW240" s="328">
        <f>COUNTIF($AT$173:$AT239,$AT240)</f>
        <v>1</v>
      </c>
      <c r="AX240" s="201" t="str">
        <f t="shared" si="217"/>
        <v>Ignore me</v>
      </c>
      <c r="AY240" s="249">
        <f t="array" ref="AY240">IF(SUM($D$194:$D$200)=0,$E$66,MIN(IF($D$194:$D$200&gt;0,$C$194:$C$200)))</f>
        <v>44641</v>
      </c>
      <c r="AZ240" s="249">
        <f t="array" ref="AZ240">IF(SUM($D$194:$D$200)=0,$AC$66,MAX(IF($D$194:$D$200&gt;0,$C$194:$C$200)))</f>
        <v>44647</v>
      </c>
      <c r="BA240" s="250">
        <f t="shared" si="218"/>
        <v>0</v>
      </c>
      <c r="BB240" s="222">
        <f t="shared" si="212"/>
        <v>0</v>
      </c>
      <c r="BC240" s="251">
        <f>$BR$164</f>
        <v>13.6</v>
      </c>
      <c r="BD240" s="222">
        <f t="shared" si="214"/>
        <v>0</v>
      </c>
      <c r="BE240" s="251">
        <f>$BR$164</f>
        <v>13.6</v>
      </c>
      <c r="BF240" s="222">
        <f t="shared" si="214"/>
        <v>0</v>
      </c>
      <c r="BG240" s="251">
        <f>$BR$164</f>
        <v>13.6</v>
      </c>
      <c r="BH240" s="222">
        <f t="shared" si="214"/>
        <v>0</v>
      </c>
      <c r="BI240" s="251">
        <f>$BR$164</f>
        <v>13.6</v>
      </c>
      <c r="BJ240" s="222">
        <f t="shared" si="214"/>
        <v>0</v>
      </c>
      <c r="BK240" s="251">
        <f>$BR$164</f>
        <v>13.6</v>
      </c>
      <c r="BL240" s="222">
        <f t="shared" si="214"/>
        <v>0</v>
      </c>
      <c r="BM240" s="251">
        <f>$BR$164</f>
        <v>13.6</v>
      </c>
      <c r="BN240" s="222">
        <f t="shared" si="214"/>
        <v>0</v>
      </c>
      <c r="BO240" s="251">
        <f>$BR$164</f>
        <v>13.6</v>
      </c>
      <c r="BP240" s="222">
        <f t="shared" si="214"/>
        <v>0</v>
      </c>
      <c r="BQ240" s="251">
        <f>$BR$164</f>
        <v>13.6</v>
      </c>
      <c r="BR240" s="222">
        <f t="shared" si="214"/>
        <v>0</v>
      </c>
      <c r="BS240" s="251">
        <f>$BR$164</f>
        <v>13.6</v>
      </c>
      <c r="BT240" s="222">
        <f t="shared" si="214"/>
        <v>0</v>
      </c>
      <c r="BU240" s="251">
        <f>$BR$164</f>
        <v>13.6</v>
      </c>
      <c r="BV240" s="222">
        <f t="shared" si="214"/>
        <v>0</v>
      </c>
      <c r="BW240" s="251">
        <f>$BR$164</f>
        <v>13.6</v>
      </c>
      <c r="BX240" s="222">
        <f t="shared" si="214"/>
        <v>0</v>
      </c>
      <c r="BY240" s="251">
        <f>$BR$164</f>
        <v>13.6</v>
      </c>
      <c r="BZ240" s="222">
        <f t="shared" si="214"/>
        <v>0</v>
      </c>
      <c r="CA240" s="251">
        <f>$BR$164</f>
        <v>13.6</v>
      </c>
      <c r="CB240" s="222">
        <f t="shared" si="214"/>
        <v>0</v>
      </c>
      <c r="CC240" s="251">
        <f>$BR$164</f>
        <v>13.6</v>
      </c>
      <c r="CD240" s="222">
        <f t="shared" si="214"/>
        <v>0</v>
      </c>
      <c r="CE240" s="251">
        <f>$BR$164</f>
        <v>13.6</v>
      </c>
      <c r="CF240" s="222">
        <f t="shared" si="214"/>
        <v>0</v>
      </c>
      <c r="CG240" s="251">
        <f>$BR$164</f>
        <v>13.6</v>
      </c>
      <c r="CH240" s="35">
        <v>0</v>
      </c>
      <c r="CI240" s="35">
        <v>0</v>
      </c>
      <c r="CJ240" s="35">
        <v>0</v>
      </c>
    </row>
    <row r="241" spans="44:88" hidden="1" x14ac:dyDescent="0.2">
      <c r="AR241" s="377"/>
      <c r="AS241" s="328">
        <f>COUNTIF($AT$173:$AT240,$AT241)</f>
        <v>24</v>
      </c>
      <c r="AT241" s="1" t="str">
        <f t="shared" si="215"/>
        <v>00</v>
      </c>
      <c r="AV241" s="328" t="str">
        <f t="shared" si="216"/>
        <v>00</v>
      </c>
      <c r="AW241" s="328">
        <f>COUNTIF($AT$173:$AT240,$AT241)</f>
        <v>24</v>
      </c>
      <c r="AX241" s="201" t="str">
        <f t="shared" si="217"/>
        <v>Ignore me</v>
      </c>
      <c r="AY241" s="249">
        <f t="array" ref="AY241">IF(SUM($D$194:$D$200)=0,$E$66,MIN(IF($D$194:$D$200&gt;0,$C$194:$C$200)))</f>
        <v>44641</v>
      </c>
      <c r="AZ241" s="249">
        <f t="array" ref="AZ241">IF(SUM($D$194:$D$200)=0,$AC$66,MAX(IF($D$194:$D$200&gt;0,$C$194:$C$200)))</f>
        <v>44647</v>
      </c>
      <c r="BA241" s="250">
        <f t="shared" si="218"/>
        <v>0</v>
      </c>
      <c r="BB241" s="222">
        <f t="shared" si="212"/>
        <v>0</v>
      </c>
      <c r="BC241" s="251">
        <f>$BR$165</f>
        <v>0</v>
      </c>
      <c r="BD241" s="222">
        <f t="shared" si="214"/>
        <v>0</v>
      </c>
      <c r="BE241" s="251">
        <f>$BR$165</f>
        <v>0</v>
      </c>
      <c r="BF241" s="222">
        <f t="shared" si="214"/>
        <v>0</v>
      </c>
      <c r="BG241" s="251">
        <f>$BR$165</f>
        <v>0</v>
      </c>
      <c r="BH241" s="222">
        <f t="shared" si="214"/>
        <v>0</v>
      </c>
      <c r="BI241" s="251">
        <f>$BR$165</f>
        <v>0</v>
      </c>
      <c r="BJ241" s="222">
        <f t="shared" si="214"/>
        <v>0</v>
      </c>
      <c r="BK241" s="251">
        <f>$BR$165</f>
        <v>0</v>
      </c>
      <c r="BL241" s="222">
        <f t="shared" si="214"/>
        <v>0</v>
      </c>
      <c r="BM241" s="251">
        <f>$BR$165</f>
        <v>0</v>
      </c>
      <c r="BN241" s="222">
        <f t="shared" si="214"/>
        <v>0</v>
      </c>
      <c r="BO241" s="251">
        <f>$BR$165</f>
        <v>0</v>
      </c>
      <c r="BP241" s="222">
        <f t="shared" si="214"/>
        <v>0</v>
      </c>
      <c r="BQ241" s="251">
        <f>$BR$165</f>
        <v>0</v>
      </c>
      <c r="BR241" s="222">
        <f t="shared" si="214"/>
        <v>0</v>
      </c>
      <c r="BS241" s="251">
        <f>$BR$165</f>
        <v>0</v>
      </c>
      <c r="BT241" s="222">
        <f t="shared" si="214"/>
        <v>0</v>
      </c>
      <c r="BU241" s="251">
        <f>$BR$165</f>
        <v>0</v>
      </c>
      <c r="BV241" s="222">
        <f t="shared" si="214"/>
        <v>0</v>
      </c>
      <c r="BW241" s="251">
        <f>$BR$165</f>
        <v>0</v>
      </c>
      <c r="BX241" s="222">
        <f t="shared" si="214"/>
        <v>0</v>
      </c>
      <c r="BY241" s="251">
        <f>$BR$165</f>
        <v>0</v>
      </c>
      <c r="BZ241" s="222">
        <f t="shared" si="214"/>
        <v>0</v>
      </c>
      <c r="CA241" s="251">
        <f>$BR$165</f>
        <v>0</v>
      </c>
      <c r="CB241" s="222">
        <f t="shared" si="214"/>
        <v>0</v>
      </c>
      <c r="CC241" s="251">
        <f>$BR$165</f>
        <v>0</v>
      </c>
      <c r="CD241" s="222">
        <f t="shared" si="214"/>
        <v>0</v>
      </c>
      <c r="CE241" s="251">
        <f>$BR$165</f>
        <v>0</v>
      </c>
      <c r="CF241" s="222">
        <f t="shared" si="214"/>
        <v>0</v>
      </c>
      <c r="CG241" s="251">
        <f>$BR$165</f>
        <v>0</v>
      </c>
      <c r="CH241" s="35">
        <v>0</v>
      </c>
      <c r="CI241" s="35">
        <v>0</v>
      </c>
      <c r="CJ241" s="35">
        <v>0</v>
      </c>
    </row>
    <row r="242" spans="44:88" hidden="1" x14ac:dyDescent="0.2">
      <c r="AR242" s="377"/>
      <c r="AS242" s="328">
        <f>COUNTIF($AT$173:$AT241,$AT242)</f>
        <v>25</v>
      </c>
      <c r="AT242" s="1" t="str">
        <f t="shared" si="215"/>
        <v>00</v>
      </c>
      <c r="AV242" s="328" t="str">
        <f t="shared" si="216"/>
        <v>00</v>
      </c>
      <c r="AW242" s="328">
        <f>COUNTIF($AT$173:$AT241,$AT242)</f>
        <v>25</v>
      </c>
      <c r="AX242" s="201" t="str">
        <f t="shared" si="217"/>
        <v>Ignore me</v>
      </c>
      <c r="AY242" s="249">
        <f t="array" ref="AY242">IF(SUM($D$194:$D$200)=0,$E$66,MIN(IF($D$194:$D$200&gt;0,$C$194:$C$200)))</f>
        <v>44641</v>
      </c>
      <c r="AZ242" s="249">
        <f t="array" ref="AZ242">IF(SUM($D$194:$D$200)=0,$AC$66,MAX(IF($D$194:$D$200&gt;0,$C$194:$C$200)))</f>
        <v>44647</v>
      </c>
      <c r="BA242" s="250">
        <f t="shared" si="218"/>
        <v>0</v>
      </c>
      <c r="BB242" s="222">
        <f t="shared" si="212"/>
        <v>0</v>
      </c>
      <c r="BC242" s="251">
        <f>$BR$166</f>
        <v>0</v>
      </c>
      <c r="BD242" s="222">
        <f t="shared" si="214"/>
        <v>0</v>
      </c>
      <c r="BE242" s="251">
        <f>$BR$166</f>
        <v>0</v>
      </c>
      <c r="BF242" s="222">
        <f t="shared" si="214"/>
        <v>0</v>
      </c>
      <c r="BG242" s="251">
        <f>$BR$166</f>
        <v>0</v>
      </c>
      <c r="BH242" s="222">
        <f t="shared" si="214"/>
        <v>0</v>
      </c>
      <c r="BI242" s="251">
        <f>$BR$166</f>
        <v>0</v>
      </c>
      <c r="BJ242" s="222">
        <f t="shared" si="214"/>
        <v>0</v>
      </c>
      <c r="BK242" s="251">
        <f>$BR$166</f>
        <v>0</v>
      </c>
      <c r="BL242" s="222">
        <f t="shared" si="214"/>
        <v>0</v>
      </c>
      <c r="BM242" s="251">
        <f>$BR$166</f>
        <v>0</v>
      </c>
      <c r="BN242" s="222">
        <f t="shared" si="214"/>
        <v>0</v>
      </c>
      <c r="BO242" s="251">
        <f>$BR$166</f>
        <v>0</v>
      </c>
      <c r="BP242" s="222">
        <f t="shared" si="214"/>
        <v>0</v>
      </c>
      <c r="BQ242" s="251">
        <f>$BR$166</f>
        <v>0</v>
      </c>
      <c r="BR242" s="222">
        <f t="shared" si="214"/>
        <v>0</v>
      </c>
      <c r="BS242" s="251">
        <f>$BR$166</f>
        <v>0</v>
      </c>
      <c r="BT242" s="222">
        <f t="shared" si="214"/>
        <v>0</v>
      </c>
      <c r="BU242" s="251">
        <f>$BR$166</f>
        <v>0</v>
      </c>
      <c r="BV242" s="222">
        <f t="shared" si="214"/>
        <v>0</v>
      </c>
      <c r="BW242" s="251">
        <f>$BR$166</f>
        <v>0</v>
      </c>
      <c r="BX242" s="222">
        <f t="shared" si="214"/>
        <v>0</v>
      </c>
      <c r="BY242" s="251">
        <f>$BR$166</f>
        <v>0</v>
      </c>
      <c r="BZ242" s="222">
        <f t="shared" si="214"/>
        <v>0</v>
      </c>
      <c r="CA242" s="251">
        <f>$BR$166</f>
        <v>0</v>
      </c>
      <c r="CB242" s="222">
        <f t="shared" si="214"/>
        <v>0</v>
      </c>
      <c r="CC242" s="251">
        <f>$BR$166</f>
        <v>0</v>
      </c>
      <c r="CD242" s="222">
        <f t="shared" si="214"/>
        <v>0</v>
      </c>
      <c r="CE242" s="251">
        <f>$BR$166</f>
        <v>0</v>
      </c>
      <c r="CF242" s="222">
        <f t="shared" si="214"/>
        <v>0</v>
      </c>
      <c r="CG242" s="251">
        <f>$BR$166</f>
        <v>0</v>
      </c>
      <c r="CH242" s="35">
        <v>0</v>
      </c>
      <c r="CI242" s="35">
        <v>0</v>
      </c>
      <c r="CJ242" s="35">
        <v>0</v>
      </c>
    </row>
    <row r="243" spans="44:88" hidden="1" x14ac:dyDescent="0.2">
      <c r="AR243" s="377"/>
      <c r="AS243" s="328">
        <f>COUNTIF($AT$173:$AT242,$AT243)</f>
        <v>26</v>
      </c>
      <c r="AT243" s="1" t="str">
        <f t="shared" si="215"/>
        <v>00</v>
      </c>
      <c r="AV243" s="328" t="str">
        <f t="shared" si="216"/>
        <v>00</v>
      </c>
      <c r="AW243" s="328">
        <f>COUNTIF($AT$173:$AT242,$AT243)</f>
        <v>26</v>
      </c>
      <c r="AX243" s="201" t="str">
        <f t="shared" si="217"/>
        <v>Ignore me</v>
      </c>
      <c r="AY243" s="249">
        <f t="array" ref="AY243">IF(SUM($D$194:$D$200)=0,$E$66,MIN(IF($D$194:$D$200&gt;0,$C$194:$C$200)))</f>
        <v>44641</v>
      </c>
      <c r="AZ243" s="249">
        <f t="array" ref="AZ243">IF(SUM($D$194:$D$200)=0,$AC$66,MAX(IF($D$194:$D$200&gt;0,$C$194:$C$200)))</f>
        <v>44647</v>
      </c>
      <c r="BA243" s="250">
        <f t="shared" si="218"/>
        <v>0</v>
      </c>
      <c r="BB243" s="222">
        <f t="shared" si="212"/>
        <v>0</v>
      </c>
      <c r="BC243" s="251">
        <f>$BR$167</f>
        <v>0</v>
      </c>
      <c r="BD243" s="222">
        <f t="shared" si="214"/>
        <v>0</v>
      </c>
      <c r="BE243" s="251">
        <f>$BR$167</f>
        <v>0</v>
      </c>
      <c r="BF243" s="222">
        <f t="shared" si="214"/>
        <v>0</v>
      </c>
      <c r="BG243" s="251">
        <f>$BR$167</f>
        <v>0</v>
      </c>
      <c r="BH243" s="222">
        <f t="shared" si="214"/>
        <v>0</v>
      </c>
      <c r="BI243" s="251">
        <f>$BR$167</f>
        <v>0</v>
      </c>
      <c r="BJ243" s="222">
        <f t="shared" si="214"/>
        <v>0</v>
      </c>
      <c r="BK243" s="251">
        <f>$BR$167</f>
        <v>0</v>
      </c>
      <c r="BL243" s="222">
        <f t="shared" si="214"/>
        <v>0</v>
      </c>
      <c r="BM243" s="251">
        <f>$BR$167</f>
        <v>0</v>
      </c>
      <c r="BN243" s="222">
        <f t="shared" si="214"/>
        <v>0</v>
      </c>
      <c r="BO243" s="251">
        <f>$BR$167</f>
        <v>0</v>
      </c>
      <c r="BP243" s="222">
        <f t="shared" si="214"/>
        <v>0</v>
      </c>
      <c r="BQ243" s="251">
        <f>$BR$167</f>
        <v>0</v>
      </c>
      <c r="BR243" s="222">
        <f t="shared" si="214"/>
        <v>0</v>
      </c>
      <c r="BS243" s="251">
        <f>$BR$167</f>
        <v>0</v>
      </c>
      <c r="BT243" s="222">
        <f t="shared" si="214"/>
        <v>0</v>
      </c>
      <c r="BU243" s="251">
        <f>$BR$167</f>
        <v>0</v>
      </c>
      <c r="BV243" s="222">
        <f t="shared" si="214"/>
        <v>0</v>
      </c>
      <c r="BW243" s="251">
        <f>$BR$167</f>
        <v>0</v>
      </c>
      <c r="BX243" s="222">
        <f t="shared" si="214"/>
        <v>0</v>
      </c>
      <c r="BY243" s="251">
        <f>$BR$167</f>
        <v>0</v>
      </c>
      <c r="BZ243" s="222">
        <f t="shared" si="214"/>
        <v>0</v>
      </c>
      <c r="CA243" s="251">
        <f>$BR$167</f>
        <v>0</v>
      </c>
      <c r="CB243" s="222">
        <f t="shared" si="214"/>
        <v>0</v>
      </c>
      <c r="CC243" s="251">
        <f>$BR$167</f>
        <v>0</v>
      </c>
      <c r="CD243" s="222">
        <f t="shared" si="214"/>
        <v>0</v>
      </c>
      <c r="CE243" s="251">
        <f>$BR$167</f>
        <v>0</v>
      </c>
      <c r="CF243" s="222">
        <f t="shared" ref="BD243:CF244" si="219">SUMPRODUCT(($BQ$143:$BQ$160=$BA243)*($BR$143:$BR$160=CF$170)*($BT$143:$BT$160=CG243)*$BS$143:$BS$160)</f>
        <v>0</v>
      </c>
      <c r="CG243" s="251">
        <f>$BR$167</f>
        <v>0</v>
      </c>
      <c r="CH243" s="35">
        <v>0</v>
      </c>
      <c r="CI243" s="35">
        <v>0</v>
      </c>
      <c r="CJ243" s="35">
        <v>0</v>
      </c>
    </row>
    <row r="244" spans="44:88" hidden="1" x14ac:dyDescent="0.2">
      <c r="AR244" s="377"/>
      <c r="AS244" s="328">
        <f>COUNTIF($AT$173:$AT243,$AT244)</f>
        <v>27</v>
      </c>
      <c r="AT244" s="1" t="str">
        <f t="shared" si="215"/>
        <v>00</v>
      </c>
      <c r="AV244" s="328" t="str">
        <f t="shared" si="216"/>
        <v>00</v>
      </c>
      <c r="AW244" s="328">
        <f>COUNTIF($AT$173:$AT243,$AT244)</f>
        <v>27</v>
      </c>
      <c r="AX244" s="201" t="str">
        <f t="shared" si="217"/>
        <v>Ignore me</v>
      </c>
      <c r="AY244" s="249">
        <f t="array" ref="AY244">IF(SUM($D$194:$D$200)=0,$E$66,MIN(IF($D$194:$D$200&gt;0,$C$194:$C$200)))</f>
        <v>44641</v>
      </c>
      <c r="AZ244" s="249">
        <f t="array" ref="AZ244">IF(SUM($D$194:$D$200)=0,$AC$66,MAX(IF($D$194:$D$200&gt;0,$C$194:$C$200)))</f>
        <v>44647</v>
      </c>
      <c r="BA244" s="250">
        <f t="shared" si="218"/>
        <v>0</v>
      </c>
      <c r="BB244" s="222">
        <f t="shared" si="212"/>
        <v>0</v>
      </c>
      <c r="BC244" s="251">
        <f>$BR$168</f>
        <v>0</v>
      </c>
      <c r="BD244" s="222">
        <f t="shared" si="219"/>
        <v>0</v>
      </c>
      <c r="BE244" s="251">
        <f>$BR$168</f>
        <v>0</v>
      </c>
      <c r="BF244" s="222">
        <f t="shared" si="219"/>
        <v>0</v>
      </c>
      <c r="BG244" s="251">
        <f>$BR$168</f>
        <v>0</v>
      </c>
      <c r="BH244" s="222">
        <f t="shared" si="219"/>
        <v>0</v>
      </c>
      <c r="BI244" s="251">
        <f>$BR$168</f>
        <v>0</v>
      </c>
      <c r="BJ244" s="222">
        <f t="shared" si="219"/>
        <v>0</v>
      </c>
      <c r="BK244" s="251">
        <f>$BR$168</f>
        <v>0</v>
      </c>
      <c r="BL244" s="222">
        <f t="shared" si="219"/>
        <v>0</v>
      </c>
      <c r="BM244" s="251">
        <f>$BR$168</f>
        <v>0</v>
      </c>
      <c r="BN244" s="222">
        <f t="shared" si="219"/>
        <v>0</v>
      </c>
      <c r="BO244" s="251">
        <f>$BR$168</f>
        <v>0</v>
      </c>
      <c r="BP244" s="222">
        <f t="shared" si="219"/>
        <v>0</v>
      </c>
      <c r="BQ244" s="251">
        <f>$BR$168</f>
        <v>0</v>
      </c>
      <c r="BR244" s="222">
        <f t="shared" si="219"/>
        <v>0</v>
      </c>
      <c r="BS244" s="251">
        <f>$BR$168</f>
        <v>0</v>
      </c>
      <c r="BT244" s="222">
        <f t="shared" si="219"/>
        <v>0</v>
      </c>
      <c r="BU244" s="251">
        <f>$BR$168</f>
        <v>0</v>
      </c>
      <c r="BV244" s="222">
        <f t="shared" si="219"/>
        <v>0</v>
      </c>
      <c r="BW244" s="251">
        <f>$BR$168</f>
        <v>0</v>
      </c>
      <c r="BX244" s="222">
        <f t="shared" si="219"/>
        <v>0</v>
      </c>
      <c r="BY244" s="251">
        <f>$BR$168</f>
        <v>0</v>
      </c>
      <c r="BZ244" s="222">
        <f t="shared" si="219"/>
        <v>0</v>
      </c>
      <c r="CA244" s="251">
        <f>$BR$168</f>
        <v>0</v>
      </c>
      <c r="CB244" s="222">
        <f t="shared" si="219"/>
        <v>0</v>
      </c>
      <c r="CC244" s="251">
        <f>$BR$168</f>
        <v>0</v>
      </c>
      <c r="CD244" s="222">
        <f t="shared" si="219"/>
        <v>0</v>
      </c>
      <c r="CE244" s="251">
        <f>$BR$168</f>
        <v>0</v>
      </c>
      <c r="CF244" s="222">
        <f t="shared" si="219"/>
        <v>0</v>
      </c>
      <c r="CG244" s="251">
        <f>$BR$168</f>
        <v>0</v>
      </c>
      <c r="CH244" s="35">
        <v>0</v>
      </c>
      <c r="CI244" s="35">
        <v>0</v>
      </c>
      <c r="CJ244" s="35">
        <v>0</v>
      </c>
    </row>
    <row r="245" spans="44:88" hidden="1" x14ac:dyDescent="0.2">
      <c r="AR245" s="377"/>
      <c r="AS245" s="328">
        <f>COUNTIF($AT$173:$AT244,$AT245)</f>
        <v>14</v>
      </c>
      <c r="AT245" s="1" t="str">
        <f t="shared" si="215"/>
        <v>90</v>
      </c>
      <c r="AV245" s="328" t="str">
        <f t="shared" si="216"/>
        <v>90</v>
      </c>
      <c r="AW245" s="328">
        <f>COUNTIF($AT$173:$AT244,$AT245)</f>
        <v>14</v>
      </c>
      <c r="AX245" s="201" t="str">
        <f t="shared" si="217"/>
        <v>Ignore me</v>
      </c>
      <c r="AY245" s="252">
        <f t="array" ref="AY245">IF(SUM($D$201:$D$207)=0,$E$82,MIN(IF($D$201:$D$207&gt;0,$C$201:$C$207)))</f>
        <v>44648</v>
      </c>
      <c r="AZ245" s="252">
        <f t="array" ref="AZ245">IF(SUM($D$201:$D$207)=0,$AC$82,MAX(IF($D$201:$D$207&gt;0,$C$201:$C$207)))</f>
        <v>44654</v>
      </c>
      <c r="BA245" s="253">
        <f t="shared" ref="BA245:BA250" si="220">$I$105</f>
        <v>9</v>
      </c>
      <c r="BB245" s="231">
        <f>SUMPRODUCT(($BW$143:$BW$160=$BA245)*($BX$143:$BX$160=BB$170)*($BZ$143:$BZ$160=BC245)*$BY$143:$BY$160)</f>
        <v>0</v>
      </c>
      <c r="BC245" s="254">
        <f>$BX$163</f>
        <v>0</v>
      </c>
      <c r="BD245" s="231">
        <f t="shared" ref="BD245:CF253" si="221">SUMPRODUCT(($BW$143:$BW$160=$BA245)*($BX$143:$BX$160=BD$170)*($BZ$143:$BZ$160=BE245)*$BY$143:$BY$160)</f>
        <v>0</v>
      </c>
      <c r="BE245" s="254">
        <f>$BX$163</f>
        <v>0</v>
      </c>
      <c r="BF245" s="231">
        <f t="shared" si="221"/>
        <v>0</v>
      </c>
      <c r="BG245" s="254">
        <f>$BX$163</f>
        <v>0</v>
      </c>
      <c r="BH245" s="231">
        <f t="shared" si="221"/>
        <v>0</v>
      </c>
      <c r="BI245" s="254">
        <f>$BX$163</f>
        <v>0</v>
      </c>
      <c r="BJ245" s="231">
        <f t="shared" si="221"/>
        <v>0</v>
      </c>
      <c r="BK245" s="254">
        <f>$BX$163</f>
        <v>0</v>
      </c>
      <c r="BL245" s="231">
        <f t="shared" si="221"/>
        <v>0</v>
      </c>
      <c r="BM245" s="254">
        <f>$BX$163</f>
        <v>0</v>
      </c>
      <c r="BN245" s="231">
        <f t="shared" si="221"/>
        <v>0</v>
      </c>
      <c r="BO245" s="254">
        <f>$BX$163</f>
        <v>0</v>
      </c>
      <c r="BP245" s="231">
        <f t="shared" si="221"/>
        <v>0</v>
      </c>
      <c r="BQ245" s="254">
        <f>$BX$163</f>
        <v>0</v>
      </c>
      <c r="BR245" s="231">
        <f t="shared" si="221"/>
        <v>0</v>
      </c>
      <c r="BS245" s="254">
        <f>$BX$163</f>
        <v>0</v>
      </c>
      <c r="BT245" s="231">
        <f t="shared" si="221"/>
        <v>0</v>
      </c>
      <c r="BU245" s="254">
        <f>$BX$163</f>
        <v>0</v>
      </c>
      <c r="BV245" s="231">
        <f t="shared" si="221"/>
        <v>0</v>
      </c>
      <c r="BW245" s="254">
        <f>$BX$163</f>
        <v>0</v>
      </c>
      <c r="BX245" s="231">
        <f t="shared" si="221"/>
        <v>0</v>
      </c>
      <c r="BY245" s="254">
        <f>$BX$163</f>
        <v>0</v>
      </c>
      <c r="BZ245" s="231">
        <f t="shared" si="221"/>
        <v>0</v>
      </c>
      <c r="CA245" s="254">
        <f>$BX$163</f>
        <v>0</v>
      </c>
      <c r="CB245" s="231">
        <f t="shared" si="221"/>
        <v>0</v>
      </c>
      <c r="CC245" s="254">
        <f>$BX$163</f>
        <v>0</v>
      </c>
      <c r="CD245" s="231">
        <f t="shared" si="221"/>
        <v>0</v>
      </c>
      <c r="CE245" s="254">
        <f>$BX$163</f>
        <v>0</v>
      </c>
      <c r="CF245" s="231">
        <f t="shared" si="221"/>
        <v>0</v>
      </c>
      <c r="CG245" s="254">
        <f>$BX$163</f>
        <v>0</v>
      </c>
      <c r="CH245" s="35">
        <v>0</v>
      </c>
      <c r="CI245" s="35">
        <v>0</v>
      </c>
      <c r="CJ245" s="35">
        <v>0</v>
      </c>
    </row>
    <row r="246" spans="44:88" hidden="1" x14ac:dyDescent="0.2">
      <c r="AR246" s="377"/>
      <c r="AS246" s="328">
        <f>COUNTIF($AT$173:$AT245,$AT246)</f>
        <v>15</v>
      </c>
      <c r="AT246" s="1" t="str">
        <f t="shared" si="215"/>
        <v>90</v>
      </c>
      <c r="AV246" s="328" t="str">
        <f t="shared" si="216"/>
        <v>90</v>
      </c>
      <c r="AW246" s="328">
        <f>COUNTIF($AT$173:$AT245,$AT246)</f>
        <v>15</v>
      </c>
      <c r="AX246" s="201" t="str">
        <f t="shared" si="217"/>
        <v>Ignore me</v>
      </c>
      <c r="AY246" s="252">
        <f t="array" ref="AY246">IF(SUM($D$201:$D$207)=0,$E$82,MIN(IF($D$201:$D$207&gt;0,$C$201:$C$207)))</f>
        <v>44648</v>
      </c>
      <c r="AZ246" s="252">
        <f t="array" ref="AZ246">IF(SUM($D$201:$D$207)=0,$AC$82,MAX(IF($D$201:$D$207&gt;0,$C$201:$C$207)))</f>
        <v>44654</v>
      </c>
      <c r="BA246" s="253">
        <f t="shared" si="220"/>
        <v>9</v>
      </c>
      <c r="BB246" s="231">
        <f t="shared" ref="BB246:BP262" si="222">SUMPRODUCT(($BW$143:$BW$160=$BA246)*($BX$143:$BX$160=BB$170)*($BZ$143:$BZ$160=BC246)*$BY$143:$BY$160)</f>
        <v>0</v>
      </c>
      <c r="BC246" s="254">
        <f>$BX$164</f>
        <v>0</v>
      </c>
      <c r="BD246" s="231">
        <f t="shared" si="222"/>
        <v>0</v>
      </c>
      <c r="BE246" s="254">
        <f>$BX$164</f>
        <v>0</v>
      </c>
      <c r="BF246" s="231">
        <f t="shared" si="222"/>
        <v>0</v>
      </c>
      <c r="BG246" s="254">
        <f>$BX$164</f>
        <v>0</v>
      </c>
      <c r="BH246" s="231">
        <f t="shared" si="222"/>
        <v>0</v>
      </c>
      <c r="BI246" s="254">
        <f>$BX$164</f>
        <v>0</v>
      </c>
      <c r="BJ246" s="231">
        <f t="shared" si="222"/>
        <v>0</v>
      </c>
      <c r="BK246" s="254">
        <f>$BX$164</f>
        <v>0</v>
      </c>
      <c r="BL246" s="231">
        <f t="shared" si="222"/>
        <v>0</v>
      </c>
      <c r="BM246" s="254">
        <f>$BX$164</f>
        <v>0</v>
      </c>
      <c r="BN246" s="231">
        <f t="shared" si="222"/>
        <v>0</v>
      </c>
      <c r="BO246" s="254">
        <f>$BX$164</f>
        <v>0</v>
      </c>
      <c r="BP246" s="231">
        <f t="shared" si="222"/>
        <v>0</v>
      </c>
      <c r="BQ246" s="254">
        <f>$BX$164</f>
        <v>0</v>
      </c>
      <c r="BR246" s="231">
        <f t="shared" si="221"/>
        <v>0</v>
      </c>
      <c r="BS246" s="254">
        <f>$BX$164</f>
        <v>0</v>
      </c>
      <c r="BT246" s="231">
        <f t="shared" si="221"/>
        <v>0</v>
      </c>
      <c r="BU246" s="254">
        <f>$BX$164</f>
        <v>0</v>
      </c>
      <c r="BV246" s="231">
        <f t="shared" si="221"/>
        <v>0</v>
      </c>
      <c r="BW246" s="254">
        <f>$BX$164</f>
        <v>0</v>
      </c>
      <c r="BX246" s="231">
        <f t="shared" si="221"/>
        <v>0</v>
      </c>
      <c r="BY246" s="254">
        <f>$BX$164</f>
        <v>0</v>
      </c>
      <c r="BZ246" s="231">
        <f t="shared" si="221"/>
        <v>0</v>
      </c>
      <c r="CA246" s="254">
        <f>$BX$164</f>
        <v>0</v>
      </c>
      <c r="CB246" s="231">
        <f t="shared" si="221"/>
        <v>0</v>
      </c>
      <c r="CC246" s="254">
        <f>$BX$164</f>
        <v>0</v>
      </c>
      <c r="CD246" s="231">
        <f t="shared" si="221"/>
        <v>0</v>
      </c>
      <c r="CE246" s="254">
        <f>$BX$164</f>
        <v>0</v>
      </c>
      <c r="CF246" s="231">
        <f t="shared" si="221"/>
        <v>0</v>
      </c>
      <c r="CG246" s="254">
        <f>$BX$164</f>
        <v>0</v>
      </c>
      <c r="CH246" s="35">
        <v>0</v>
      </c>
      <c r="CI246" s="35">
        <v>0</v>
      </c>
      <c r="CJ246" s="35">
        <v>0</v>
      </c>
    </row>
    <row r="247" spans="44:88" hidden="1" x14ac:dyDescent="0.2">
      <c r="AR247" s="377"/>
      <c r="AS247" s="328">
        <f>COUNTIF($AT$173:$AT246,$AT247)</f>
        <v>16</v>
      </c>
      <c r="AT247" s="1" t="str">
        <f t="shared" si="215"/>
        <v>90</v>
      </c>
      <c r="AV247" s="328" t="str">
        <f t="shared" si="216"/>
        <v>90</v>
      </c>
      <c r="AW247" s="328">
        <f>COUNTIF($AT$173:$AT246,$AT247)</f>
        <v>16</v>
      </c>
      <c r="AX247" s="201" t="str">
        <f t="shared" si="217"/>
        <v>Ignore me</v>
      </c>
      <c r="AY247" s="252">
        <f t="array" ref="AY247">IF(SUM($D$201:$D$207)=0,$E$82,MIN(IF($D$201:$D$207&gt;0,$C$201:$C$207)))</f>
        <v>44648</v>
      </c>
      <c r="AZ247" s="252">
        <f t="array" ref="AZ247">IF(SUM($D$201:$D$207)=0,$AC$82,MAX(IF($D$201:$D$207&gt;0,$C$201:$C$207)))</f>
        <v>44654</v>
      </c>
      <c r="BA247" s="253">
        <f t="shared" si="220"/>
        <v>9</v>
      </c>
      <c r="BB247" s="231">
        <f t="shared" si="222"/>
        <v>0</v>
      </c>
      <c r="BC247" s="254">
        <f>$BX$165</f>
        <v>0</v>
      </c>
      <c r="BD247" s="231">
        <f t="shared" si="221"/>
        <v>0</v>
      </c>
      <c r="BE247" s="254">
        <f>$BX$165</f>
        <v>0</v>
      </c>
      <c r="BF247" s="231">
        <f t="shared" si="221"/>
        <v>0</v>
      </c>
      <c r="BG247" s="254">
        <f>$BX$165</f>
        <v>0</v>
      </c>
      <c r="BH247" s="231">
        <f t="shared" si="221"/>
        <v>0</v>
      </c>
      <c r="BI247" s="254">
        <f>$BX$165</f>
        <v>0</v>
      </c>
      <c r="BJ247" s="231">
        <f t="shared" si="221"/>
        <v>0</v>
      </c>
      <c r="BK247" s="254">
        <f>$BX$165</f>
        <v>0</v>
      </c>
      <c r="BL247" s="231">
        <f t="shared" si="221"/>
        <v>0</v>
      </c>
      <c r="BM247" s="254">
        <f>$BX$165</f>
        <v>0</v>
      </c>
      <c r="BN247" s="231">
        <f t="shared" si="221"/>
        <v>0</v>
      </c>
      <c r="BO247" s="254">
        <f>$BX$165</f>
        <v>0</v>
      </c>
      <c r="BP247" s="231">
        <f t="shared" si="221"/>
        <v>0</v>
      </c>
      <c r="BQ247" s="254">
        <f>$BX$165</f>
        <v>0</v>
      </c>
      <c r="BR247" s="231">
        <f t="shared" si="221"/>
        <v>0</v>
      </c>
      <c r="BS247" s="254">
        <f>$BX$165</f>
        <v>0</v>
      </c>
      <c r="BT247" s="231">
        <f t="shared" si="221"/>
        <v>0</v>
      </c>
      <c r="BU247" s="254">
        <f>$BX$165</f>
        <v>0</v>
      </c>
      <c r="BV247" s="231">
        <f t="shared" si="221"/>
        <v>0</v>
      </c>
      <c r="BW247" s="254">
        <f>$BX$165</f>
        <v>0</v>
      </c>
      <c r="BX247" s="231">
        <f t="shared" si="221"/>
        <v>0</v>
      </c>
      <c r="BY247" s="254">
        <f>$BX$165</f>
        <v>0</v>
      </c>
      <c r="BZ247" s="231">
        <f t="shared" si="221"/>
        <v>0</v>
      </c>
      <c r="CA247" s="254">
        <f>$BX$165</f>
        <v>0</v>
      </c>
      <c r="CB247" s="231">
        <f t="shared" si="221"/>
        <v>0</v>
      </c>
      <c r="CC247" s="254">
        <f>$BX$165</f>
        <v>0</v>
      </c>
      <c r="CD247" s="231">
        <f t="shared" si="221"/>
        <v>0</v>
      </c>
      <c r="CE247" s="254">
        <f>$BX$165</f>
        <v>0</v>
      </c>
      <c r="CF247" s="231">
        <f t="shared" si="221"/>
        <v>0</v>
      </c>
      <c r="CG247" s="254">
        <f>$BX$165</f>
        <v>0</v>
      </c>
      <c r="CH247" s="35">
        <v>0</v>
      </c>
      <c r="CI247" s="35">
        <v>0</v>
      </c>
      <c r="CJ247" s="35">
        <v>0</v>
      </c>
    </row>
    <row r="248" spans="44:88" hidden="1" x14ac:dyDescent="0.2">
      <c r="AR248" s="377"/>
      <c r="AS248" s="328">
        <f>COUNTIF($AT$173:$AT247,$AT248)</f>
        <v>17</v>
      </c>
      <c r="AT248" s="1" t="str">
        <f t="shared" si="215"/>
        <v>90</v>
      </c>
      <c r="AV248" s="328" t="str">
        <f t="shared" si="216"/>
        <v>90</v>
      </c>
      <c r="AW248" s="328">
        <f>COUNTIF($AT$173:$AT247,$AT248)</f>
        <v>17</v>
      </c>
      <c r="AX248" s="201" t="str">
        <f t="shared" si="217"/>
        <v>Ignore me</v>
      </c>
      <c r="AY248" s="252">
        <f t="array" ref="AY248">IF(SUM($D$201:$D$207)=0,$E$82,MIN(IF($D$201:$D$207&gt;0,$C$201:$C$207)))</f>
        <v>44648</v>
      </c>
      <c r="AZ248" s="252">
        <f t="array" ref="AZ248">IF(SUM($D$201:$D$207)=0,$AC$82,MAX(IF($D$201:$D$207&gt;0,$C$201:$C$207)))</f>
        <v>44654</v>
      </c>
      <c r="BA248" s="253">
        <f t="shared" si="220"/>
        <v>9</v>
      </c>
      <c r="BB248" s="231">
        <f t="shared" si="222"/>
        <v>0</v>
      </c>
      <c r="BC248" s="254">
        <f>$BX$166</f>
        <v>0</v>
      </c>
      <c r="BD248" s="231">
        <f t="shared" si="221"/>
        <v>0</v>
      </c>
      <c r="BE248" s="254">
        <f>$BX$166</f>
        <v>0</v>
      </c>
      <c r="BF248" s="231">
        <f t="shared" si="221"/>
        <v>0</v>
      </c>
      <c r="BG248" s="254">
        <f>$BX$166</f>
        <v>0</v>
      </c>
      <c r="BH248" s="231">
        <f t="shared" si="221"/>
        <v>0</v>
      </c>
      <c r="BI248" s="254">
        <f>$BX$166</f>
        <v>0</v>
      </c>
      <c r="BJ248" s="231">
        <f t="shared" si="221"/>
        <v>0</v>
      </c>
      <c r="BK248" s="254">
        <f>$BX$166</f>
        <v>0</v>
      </c>
      <c r="BL248" s="231">
        <f t="shared" si="221"/>
        <v>0</v>
      </c>
      <c r="BM248" s="254">
        <f>$BX$166</f>
        <v>0</v>
      </c>
      <c r="BN248" s="231">
        <f t="shared" si="221"/>
        <v>0</v>
      </c>
      <c r="BO248" s="254">
        <f>$BX$166</f>
        <v>0</v>
      </c>
      <c r="BP248" s="231">
        <f t="shared" si="221"/>
        <v>0</v>
      </c>
      <c r="BQ248" s="254">
        <f>$BX$166</f>
        <v>0</v>
      </c>
      <c r="BR248" s="231">
        <f t="shared" si="221"/>
        <v>0</v>
      </c>
      <c r="BS248" s="254">
        <f>$BX$166</f>
        <v>0</v>
      </c>
      <c r="BT248" s="231">
        <f t="shared" si="221"/>
        <v>0</v>
      </c>
      <c r="BU248" s="254">
        <f>$BX$166</f>
        <v>0</v>
      </c>
      <c r="BV248" s="231">
        <f t="shared" si="221"/>
        <v>0</v>
      </c>
      <c r="BW248" s="254">
        <f>$BX$166</f>
        <v>0</v>
      </c>
      <c r="BX248" s="231">
        <f t="shared" si="221"/>
        <v>0</v>
      </c>
      <c r="BY248" s="254">
        <f>$BX$166</f>
        <v>0</v>
      </c>
      <c r="BZ248" s="231">
        <f t="shared" si="221"/>
        <v>0</v>
      </c>
      <c r="CA248" s="254">
        <f>$BX$166</f>
        <v>0</v>
      </c>
      <c r="CB248" s="231">
        <f t="shared" si="221"/>
        <v>0</v>
      </c>
      <c r="CC248" s="254">
        <f>$BX$166</f>
        <v>0</v>
      </c>
      <c r="CD248" s="231">
        <f t="shared" si="221"/>
        <v>0</v>
      </c>
      <c r="CE248" s="254">
        <f>$BX$166</f>
        <v>0</v>
      </c>
      <c r="CF248" s="231">
        <f t="shared" si="221"/>
        <v>0</v>
      </c>
      <c r="CG248" s="254">
        <f>$BX$166</f>
        <v>0</v>
      </c>
      <c r="CH248" s="35">
        <v>0</v>
      </c>
      <c r="CI248" s="35">
        <v>0</v>
      </c>
      <c r="CJ248" s="35">
        <v>0</v>
      </c>
    </row>
    <row r="249" spans="44:88" hidden="1" x14ac:dyDescent="0.2">
      <c r="AR249" s="377"/>
      <c r="AS249" s="328">
        <f>COUNTIF($AT$173:$AT248,$AT249)</f>
        <v>18</v>
      </c>
      <c r="AT249" s="1" t="str">
        <f t="shared" si="215"/>
        <v>90</v>
      </c>
      <c r="AV249" s="328" t="str">
        <f t="shared" si="216"/>
        <v>90</v>
      </c>
      <c r="AW249" s="328">
        <f>COUNTIF($AT$173:$AT248,$AT249)</f>
        <v>18</v>
      </c>
      <c r="AX249" s="201" t="str">
        <f t="shared" si="217"/>
        <v>Ignore me</v>
      </c>
      <c r="AY249" s="252">
        <f t="array" ref="AY249">IF(SUM($D$201:$D$207)=0,$E$82,MIN(IF($D$201:$D$207&gt;0,$C$201:$C$207)))</f>
        <v>44648</v>
      </c>
      <c r="AZ249" s="252">
        <f t="array" ref="AZ249">IF(SUM($D$201:$D$207)=0,$AC$82,MAX(IF($D$201:$D$207&gt;0,$C$201:$C$207)))</f>
        <v>44654</v>
      </c>
      <c r="BA249" s="253">
        <f t="shared" si="220"/>
        <v>9</v>
      </c>
      <c r="BB249" s="231">
        <f t="shared" si="222"/>
        <v>0</v>
      </c>
      <c r="BC249" s="254">
        <f>$BX$167</f>
        <v>0</v>
      </c>
      <c r="BD249" s="231">
        <f t="shared" si="221"/>
        <v>0</v>
      </c>
      <c r="BE249" s="254">
        <f>$BX$167</f>
        <v>0</v>
      </c>
      <c r="BF249" s="231">
        <f t="shared" si="221"/>
        <v>0</v>
      </c>
      <c r="BG249" s="254">
        <f>$BX$167</f>
        <v>0</v>
      </c>
      <c r="BH249" s="231">
        <f t="shared" si="221"/>
        <v>0</v>
      </c>
      <c r="BI249" s="254">
        <f>$BX$167</f>
        <v>0</v>
      </c>
      <c r="BJ249" s="231">
        <f t="shared" si="221"/>
        <v>0</v>
      </c>
      <c r="BK249" s="254">
        <f>$BX$167</f>
        <v>0</v>
      </c>
      <c r="BL249" s="231">
        <f t="shared" si="221"/>
        <v>0</v>
      </c>
      <c r="BM249" s="254">
        <f>$BX$167</f>
        <v>0</v>
      </c>
      <c r="BN249" s="231">
        <f t="shared" si="221"/>
        <v>0</v>
      </c>
      <c r="BO249" s="254">
        <f>$BX$167</f>
        <v>0</v>
      </c>
      <c r="BP249" s="231">
        <f t="shared" si="221"/>
        <v>0</v>
      </c>
      <c r="BQ249" s="254">
        <f>$BX$167</f>
        <v>0</v>
      </c>
      <c r="BR249" s="231">
        <f t="shared" si="221"/>
        <v>0</v>
      </c>
      <c r="BS249" s="254">
        <f>$BX$167</f>
        <v>0</v>
      </c>
      <c r="BT249" s="231">
        <f t="shared" si="221"/>
        <v>0</v>
      </c>
      <c r="BU249" s="254">
        <f>$BX$167</f>
        <v>0</v>
      </c>
      <c r="BV249" s="231">
        <f t="shared" si="221"/>
        <v>0</v>
      </c>
      <c r="BW249" s="254">
        <f>$BX$167</f>
        <v>0</v>
      </c>
      <c r="BX249" s="231">
        <f t="shared" si="221"/>
        <v>0</v>
      </c>
      <c r="BY249" s="254">
        <f>$BX$167</f>
        <v>0</v>
      </c>
      <c r="BZ249" s="231">
        <f t="shared" si="221"/>
        <v>0</v>
      </c>
      <c r="CA249" s="254">
        <f>$BX$167</f>
        <v>0</v>
      </c>
      <c r="CB249" s="231">
        <f t="shared" si="221"/>
        <v>0</v>
      </c>
      <c r="CC249" s="254">
        <f>$BX$167</f>
        <v>0</v>
      </c>
      <c r="CD249" s="231">
        <f t="shared" si="221"/>
        <v>0</v>
      </c>
      <c r="CE249" s="254">
        <f>$BX$167</f>
        <v>0</v>
      </c>
      <c r="CF249" s="231">
        <f t="shared" si="221"/>
        <v>0</v>
      </c>
      <c r="CG249" s="254">
        <f>$BX$167</f>
        <v>0</v>
      </c>
      <c r="CH249" s="35">
        <v>0</v>
      </c>
      <c r="CI249" s="35">
        <v>0</v>
      </c>
      <c r="CJ249" s="35">
        <v>0</v>
      </c>
    </row>
    <row r="250" spans="44:88" hidden="1" x14ac:dyDescent="0.2">
      <c r="AR250" s="377"/>
      <c r="AS250" s="328">
        <f>COUNTIF($AT$173:$AT249,$AT250)</f>
        <v>19</v>
      </c>
      <c r="AT250" s="1" t="str">
        <f t="shared" si="215"/>
        <v>90</v>
      </c>
      <c r="AV250" s="328" t="str">
        <f t="shared" si="216"/>
        <v>90</v>
      </c>
      <c r="AW250" s="328">
        <f>COUNTIF($AT$173:$AT249,$AT250)</f>
        <v>19</v>
      </c>
      <c r="AX250" s="201" t="str">
        <f t="shared" si="217"/>
        <v>Ignore me</v>
      </c>
      <c r="AY250" s="252">
        <f t="array" ref="AY250">IF(SUM($D$201:$D$207)=0,$E$82,MIN(IF($D$201:$D$207&gt;0,$C$201:$C$207)))</f>
        <v>44648</v>
      </c>
      <c r="AZ250" s="252">
        <f t="array" ref="AZ250">IF(SUM($D$201:$D$207)=0,$AC$82,MAX(IF($D$201:$D$207&gt;0,$C$201:$C$207)))</f>
        <v>44654</v>
      </c>
      <c r="BA250" s="253">
        <f t="shared" si="220"/>
        <v>9</v>
      </c>
      <c r="BB250" s="231">
        <f t="shared" si="222"/>
        <v>0</v>
      </c>
      <c r="BC250" s="254">
        <f>$BX$168</f>
        <v>0</v>
      </c>
      <c r="BD250" s="231">
        <f t="shared" si="221"/>
        <v>0</v>
      </c>
      <c r="BE250" s="254">
        <f>$BX$168</f>
        <v>0</v>
      </c>
      <c r="BF250" s="231">
        <f t="shared" si="221"/>
        <v>0</v>
      </c>
      <c r="BG250" s="254">
        <f>$BX$168</f>
        <v>0</v>
      </c>
      <c r="BH250" s="231">
        <f t="shared" si="221"/>
        <v>0</v>
      </c>
      <c r="BI250" s="254">
        <f>$BX$168</f>
        <v>0</v>
      </c>
      <c r="BJ250" s="231">
        <f t="shared" si="221"/>
        <v>0</v>
      </c>
      <c r="BK250" s="254">
        <f>$BX$168</f>
        <v>0</v>
      </c>
      <c r="BL250" s="231">
        <f t="shared" si="221"/>
        <v>0</v>
      </c>
      <c r="BM250" s="254">
        <f>$BX$168</f>
        <v>0</v>
      </c>
      <c r="BN250" s="231">
        <f t="shared" si="221"/>
        <v>0</v>
      </c>
      <c r="BO250" s="254">
        <f>$BX$168</f>
        <v>0</v>
      </c>
      <c r="BP250" s="231">
        <f t="shared" si="221"/>
        <v>0</v>
      </c>
      <c r="BQ250" s="254">
        <f>$BX$168</f>
        <v>0</v>
      </c>
      <c r="BR250" s="231">
        <f t="shared" si="221"/>
        <v>0</v>
      </c>
      <c r="BS250" s="254">
        <f>$BX$168</f>
        <v>0</v>
      </c>
      <c r="BT250" s="231">
        <f t="shared" si="221"/>
        <v>0</v>
      </c>
      <c r="BU250" s="254">
        <f>$BX$168</f>
        <v>0</v>
      </c>
      <c r="BV250" s="231">
        <f t="shared" si="221"/>
        <v>0</v>
      </c>
      <c r="BW250" s="254">
        <f>$BX$168</f>
        <v>0</v>
      </c>
      <c r="BX250" s="231">
        <f t="shared" si="221"/>
        <v>0</v>
      </c>
      <c r="BY250" s="254">
        <f>$BX$168</f>
        <v>0</v>
      </c>
      <c r="BZ250" s="231">
        <f t="shared" si="221"/>
        <v>0</v>
      </c>
      <c r="CA250" s="254">
        <f>$BX$168</f>
        <v>0</v>
      </c>
      <c r="CB250" s="231">
        <f t="shared" si="221"/>
        <v>0</v>
      </c>
      <c r="CC250" s="254">
        <f>$BX$168</f>
        <v>0</v>
      </c>
      <c r="CD250" s="231">
        <f t="shared" si="221"/>
        <v>0</v>
      </c>
      <c r="CE250" s="254">
        <f>$BX$168</f>
        <v>0</v>
      </c>
      <c r="CF250" s="231">
        <f t="shared" si="221"/>
        <v>0</v>
      </c>
      <c r="CG250" s="254">
        <f>$BX$168</f>
        <v>0</v>
      </c>
      <c r="CH250" s="35">
        <v>0</v>
      </c>
      <c r="CI250" s="35">
        <v>0</v>
      </c>
      <c r="CJ250" s="35">
        <v>0</v>
      </c>
    </row>
    <row r="251" spans="44:88" hidden="1" x14ac:dyDescent="0.2">
      <c r="AR251" s="377"/>
      <c r="AS251" s="328">
        <f>COUNTIF($AT$173:$AT250,$AT251)</f>
        <v>28</v>
      </c>
      <c r="AT251" s="1" t="str">
        <f t="shared" si="215"/>
        <v>00</v>
      </c>
      <c r="AV251" s="328" t="str">
        <f t="shared" si="216"/>
        <v>00</v>
      </c>
      <c r="AW251" s="328">
        <f>COUNTIF($AT$173:$AT250,$AT251)</f>
        <v>28</v>
      </c>
      <c r="AX251" s="201" t="str">
        <f t="shared" si="217"/>
        <v>Ignore me</v>
      </c>
      <c r="AY251" s="252">
        <f t="array" ref="AY251">IF(SUM($D$201:$D$207)=0,$E$82,MIN(IF($D$201:$D$207&gt;0,$C$201:$C$207)))</f>
        <v>44648</v>
      </c>
      <c r="AZ251" s="252">
        <f t="array" ref="AZ251">IF(SUM($D$201:$D$207)=0,$AC$82,MAX(IF($D$201:$D$207&gt;0,$C$201:$C$207)))</f>
        <v>44654</v>
      </c>
      <c r="BA251" s="253">
        <f t="shared" ref="BA251:BA256" si="223">$I$106</f>
        <v>0</v>
      </c>
      <c r="BB251" s="231">
        <f t="shared" si="222"/>
        <v>0</v>
      </c>
      <c r="BC251" s="254">
        <f>$BX$163</f>
        <v>0</v>
      </c>
      <c r="BD251" s="231">
        <f t="shared" si="221"/>
        <v>0</v>
      </c>
      <c r="BE251" s="254">
        <f>$BX$163</f>
        <v>0</v>
      </c>
      <c r="BF251" s="231">
        <f t="shared" si="221"/>
        <v>0</v>
      </c>
      <c r="BG251" s="254">
        <f>$BX$163</f>
        <v>0</v>
      </c>
      <c r="BH251" s="231">
        <f t="shared" si="221"/>
        <v>0</v>
      </c>
      <c r="BI251" s="254">
        <f>$BX$163</f>
        <v>0</v>
      </c>
      <c r="BJ251" s="231">
        <f t="shared" si="221"/>
        <v>0</v>
      </c>
      <c r="BK251" s="254">
        <f>$BX$163</f>
        <v>0</v>
      </c>
      <c r="BL251" s="231">
        <f t="shared" si="221"/>
        <v>0</v>
      </c>
      <c r="BM251" s="254">
        <f>$BX$163</f>
        <v>0</v>
      </c>
      <c r="BN251" s="231">
        <f t="shared" si="221"/>
        <v>0</v>
      </c>
      <c r="BO251" s="254">
        <f>$BX$163</f>
        <v>0</v>
      </c>
      <c r="BP251" s="231">
        <f t="shared" si="221"/>
        <v>0</v>
      </c>
      <c r="BQ251" s="254">
        <f>$BX$163</f>
        <v>0</v>
      </c>
      <c r="BR251" s="231">
        <f t="shared" si="221"/>
        <v>0</v>
      </c>
      <c r="BS251" s="254">
        <f>$BX$163</f>
        <v>0</v>
      </c>
      <c r="BT251" s="231">
        <f t="shared" si="221"/>
        <v>0</v>
      </c>
      <c r="BU251" s="254">
        <f>$BX$163</f>
        <v>0</v>
      </c>
      <c r="BV251" s="231">
        <f t="shared" si="221"/>
        <v>0</v>
      </c>
      <c r="BW251" s="254">
        <f>$BX$163</f>
        <v>0</v>
      </c>
      <c r="BX251" s="231">
        <f t="shared" si="221"/>
        <v>0</v>
      </c>
      <c r="BY251" s="254">
        <f>$BX$163</f>
        <v>0</v>
      </c>
      <c r="BZ251" s="231">
        <f t="shared" si="221"/>
        <v>0</v>
      </c>
      <c r="CA251" s="254">
        <f>$BX$163</f>
        <v>0</v>
      </c>
      <c r="CB251" s="231">
        <f t="shared" si="221"/>
        <v>0</v>
      </c>
      <c r="CC251" s="254">
        <f>$BX$163</f>
        <v>0</v>
      </c>
      <c r="CD251" s="231">
        <f t="shared" si="221"/>
        <v>0</v>
      </c>
      <c r="CE251" s="254">
        <f>$BX$163</f>
        <v>0</v>
      </c>
      <c r="CF251" s="231">
        <f t="shared" si="221"/>
        <v>0</v>
      </c>
      <c r="CG251" s="254">
        <f>$BX$163</f>
        <v>0</v>
      </c>
      <c r="CH251" s="35">
        <v>0</v>
      </c>
      <c r="CI251" s="35">
        <v>0</v>
      </c>
      <c r="CJ251" s="35">
        <v>0</v>
      </c>
    </row>
    <row r="252" spans="44:88" hidden="1" x14ac:dyDescent="0.2">
      <c r="AR252" s="377"/>
      <c r="AS252" s="328">
        <f>COUNTIF($AT$173:$AT251,$AT252)</f>
        <v>29</v>
      </c>
      <c r="AT252" s="1" t="str">
        <f t="shared" si="215"/>
        <v>00</v>
      </c>
      <c r="AV252" s="328" t="str">
        <f t="shared" si="216"/>
        <v>00</v>
      </c>
      <c r="AW252" s="328">
        <f>COUNTIF($AT$173:$AT251,$AT252)</f>
        <v>29</v>
      </c>
      <c r="AX252" s="201" t="str">
        <f t="shared" si="217"/>
        <v>Ignore me</v>
      </c>
      <c r="AY252" s="252">
        <f t="array" ref="AY252">IF(SUM($D$201:$D$207)=0,$E$82,MIN(IF($D$201:$D$207&gt;0,$C$201:$C$207)))</f>
        <v>44648</v>
      </c>
      <c r="AZ252" s="252">
        <f t="array" ref="AZ252">IF(SUM($D$201:$D$207)=0,$AC$82,MAX(IF($D$201:$D$207&gt;0,$C$201:$C$207)))</f>
        <v>44654</v>
      </c>
      <c r="BA252" s="253">
        <f t="shared" si="223"/>
        <v>0</v>
      </c>
      <c r="BB252" s="231">
        <f t="shared" si="222"/>
        <v>0</v>
      </c>
      <c r="BC252" s="254">
        <f>$BX$164</f>
        <v>0</v>
      </c>
      <c r="BD252" s="231">
        <f t="shared" si="221"/>
        <v>0</v>
      </c>
      <c r="BE252" s="254">
        <f>$BX$164</f>
        <v>0</v>
      </c>
      <c r="BF252" s="231">
        <f t="shared" si="221"/>
        <v>0</v>
      </c>
      <c r="BG252" s="254">
        <f>$BX$164</f>
        <v>0</v>
      </c>
      <c r="BH252" s="231">
        <f t="shared" si="221"/>
        <v>0</v>
      </c>
      <c r="BI252" s="254">
        <f>$BX$164</f>
        <v>0</v>
      </c>
      <c r="BJ252" s="231">
        <f t="shared" si="221"/>
        <v>0</v>
      </c>
      <c r="BK252" s="254">
        <f>$BX$164</f>
        <v>0</v>
      </c>
      <c r="BL252" s="231">
        <f t="shared" si="221"/>
        <v>0</v>
      </c>
      <c r="BM252" s="254">
        <f>$BX$164</f>
        <v>0</v>
      </c>
      <c r="BN252" s="231">
        <f t="shared" si="221"/>
        <v>0</v>
      </c>
      <c r="BO252" s="254">
        <f>$BX$164</f>
        <v>0</v>
      </c>
      <c r="BP252" s="231">
        <f t="shared" si="221"/>
        <v>0</v>
      </c>
      <c r="BQ252" s="254">
        <f>$BX$164</f>
        <v>0</v>
      </c>
      <c r="BR252" s="231">
        <f t="shared" si="221"/>
        <v>0</v>
      </c>
      <c r="BS252" s="254">
        <f>$BX$164</f>
        <v>0</v>
      </c>
      <c r="BT252" s="231">
        <f t="shared" si="221"/>
        <v>0</v>
      </c>
      <c r="BU252" s="254">
        <f>$BX$164</f>
        <v>0</v>
      </c>
      <c r="BV252" s="231">
        <f t="shared" si="221"/>
        <v>0</v>
      </c>
      <c r="BW252" s="254">
        <f>$BX$164</f>
        <v>0</v>
      </c>
      <c r="BX252" s="231">
        <f t="shared" si="221"/>
        <v>0</v>
      </c>
      <c r="BY252" s="254">
        <f>$BX$164</f>
        <v>0</v>
      </c>
      <c r="BZ252" s="231">
        <f t="shared" si="221"/>
        <v>0</v>
      </c>
      <c r="CA252" s="254">
        <f>$BX$164</f>
        <v>0</v>
      </c>
      <c r="CB252" s="231">
        <f t="shared" si="221"/>
        <v>0</v>
      </c>
      <c r="CC252" s="254">
        <f>$BX$164</f>
        <v>0</v>
      </c>
      <c r="CD252" s="231">
        <f t="shared" si="221"/>
        <v>0</v>
      </c>
      <c r="CE252" s="254">
        <f>$BX$164</f>
        <v>0</v>
      </c>
      <c r="CF252" s="231">
        <f t="shared" si="221"/>
        <v>0</v>
      </c>
      <c r="CG252" s="254">
        <f>$BX$164</f>
        <v>0</v>
      </c>
      <c r="CH252" s="35">
        <v>0</v>
      </c>
      <c r="CI252" s="35">
        <v>0</v>
      </c>
      <c r="CJ252" s="35">
        <v>0</v>
      </c>
    </row>
    <row r="253" spans="44:88" hidden="1" x14ac:dyDescent="0.2">
      <c r="AR253" s="377"/>
      <c r="AS253" s="328">
        <f>COUNTIF($AT$173:$AT252,$AT253)</f>
        <v>30</v>
      </c>
      <c r="AT253" s="1" t="str">
        <f t="shared" si="215"/>
        <v>00</v>
      </c>
      <c r="AV253" s="328" t="str">
        <f t="shared" si="216"/>
        <v>00</v>
      </c>
      <c r="AW253" s="328">
        <f>COUNTIF($AT$173:$AT252,$AT253)</f>
        <v>30</v>
      </c>
      <c r="AX253" s="201" t="str">
        <f t="shared" si="217"/>
        <v>Ignore me</v>
      </c>
      <c r="AY253" s="252">
        <f t="array" ref="AY253">IF(SUM($D$201:$D$207)=0,$E$82,MIN(IF($D$201:$D$207&gt;0,$C$201:$C$207)))</f>
        <v>44648</v>
      </c>
      <c r="AZ253" s="252">
        <f t="array" ref="AZ253">IF(SUM($D$201:$D$207)=0,$AC$82,MAX(IF($D$201:$D$207&gt;0,$C$201:$C$207)))</f>
        <v>44654</v>
      </c>
      <c r="BA253" s="253">
        <f t="shared" si="223"/>
        <v>0</v>
      </c>
      <c r="BB253" s="231">
        <f t="shared" si="222"/>
        <v>0</v>
      </c>
      <c r="BC253" s="254">
        <f>$BX$165</f>
        <v>0</v>
      </c>
      <c r="BD253" s="231">
        <f t="shared" si="221"/>
        <v>0</v>
      </c>
      <c r="BE253" s="254">
        <f>$BX$165</f>
        <v>0</v>
      </c>
      <c r="BF253" s="231">
        <f t="shared" si="221"/>
        <v>0</v>
      </c>
      <c r="BG253" s="254">
        <f>$BX$165</f>
        <v>0</v>
      </c>
      <c r="BH253" s="231">
        <f t="shared" si="221"/>
        <v>0</v>
      </c>
      <c r="BI253" s="254">
        <f>$BX$165</f>
        <v>0</v>
      </c>
      <c r="BJ253" s="231">
        <f t="shared" si="221"/>
        <v>0</v>
      </c>
      <c r="BK253" s="254">
        <f>$BX$165</f>
        <v>0</v>
      </c>
      <c r="BL253" s="231">
        <f t="shared" si="221"/>
        <v>0</v>
      </c>
      <c r="BM253" s="254">
        <f>$BX$165</f>
        <v>0</v>
      </c>
      <c r="BN253" s="231">
        <f t="shared" si="221"/>
        <v>0</v>
      </c>
      <c r="BO253" s="254">
        <f>$BX$165</f>
        <v>0</v>
      </c>
      <c r="BP253" s="231">
        <f t="shared" si="221"/>
        <v>0</v>
      </c>
      <c r="BQ253" s="254">
        <f>$BX$165</f>
        <v>0</v>
      </c>
      <c r="BR253" s="231">
        <f t="shared" si="221"/>
        <v>0</v>
      </c>
      <c r="BS253" s="254">
        <f>$BX$165</f>
        <v>0</v>
      </c>
      <c r="BT253" s="231">
        <f t="shared" si="221"/>
        <v>0</v>
      </c>
      <c r="BU253" s="254">
        <f>$BX$165</f>
        <v>0</v>
      </c>
      <c r="BV253" s="231">
        <f t="shared" si="221"/>
        <v>0</v>
      </c>
      <c r="BW253" s="254">
        <f>$BX$165</f>
        <v>0</v>
      </c>
      <c r="BX253" s="231">
        <f t="shared" si="221"/>
        <v>0</v>
      </c>
      <c r="BY253" s="254">
        <f>$BX$165</f>
        <v>0</v>
      </c>
      <c r="BZ253" s="231">
        <f t="shared" ref="BD253:CF261" si="224">SUMPRODUCT(($BW$143:$BW$160=$BA253)*($BX$143:$BX$160=BZ$170)*($BZ$143:$BZ$160=CA253)*$BY$143:$BY$160)</f>
        <v>0</v>
      </c>
      <c r="CA253" s="254">
        <f>$BX$165</f>
        <v>0</v>
      </c>
      <c r="CB253" s="231">
        <f t="shared" si="224"/>
        <v>0</v>
      </c>
      <c r="CC253" s="254">
        <f>$BX$165</f>
        <v>0</v>
      </c>
      <c r="CD253" s="231">
        <f t="shared" si="224"/>
        <v>0</v>
      </c>
      <c r="CE253" s="254">
        <f>$BX$165</f>
        <v>0</v>
      </c>
      <c r="CF253" s="231">
        <f t="shared" si="224"/>
        <v>0</v>
      </c>
      <c r="CG253" s="254">
        <f>$BX$165</f>
        <v>0</v>
      </c>
      <c r="CH253" s="35">
        <v>0</v>
      </c>
      <c r="CI253" s="35">
        <v>0</v>
      </c>
      <c r="CJ253" s="35">
        <v>0</v>
      </c>
    </row>
    <row r="254" spans="44:88" hidden="1" x14ac:dyDescent="0.2">
      <c r="AR254" s="377"/>
      <c r="AS254" s="328">
        <f>COUNTIF($AT$173:$AT253,$AT254)</f>
        <v>31</v>
      </c>
      <c r="AT254" s="1" t="str">
        <f t="shared" si="215"/>
        <v>00</v>
      </c>
      <c r="AV254" s="328" t="str">
        <f t="shared" si="216"/>
        <v>00</v>
      </c>
      <c r="AW254" s="328">
        <f>COUNTIF($AT$173:$AT253,$AT254)</f>
        <v>31</v>
      </c>
      <c r="AX254" s="201" t="str">
        <f t="shared" si="217"/>
        <v>Ignore me</v>
      </c>
      <c r="AY254" s="252">
        <f t="array" ref="AY254">IF(SUM($D$201:$D$207)=0,$E$82,MIN(IF($D$201:$D$207&gt;0,$C$201:$C$207)))</f>
        <v>44648</v>
      </c>
      <c r="AZ254" s="252">
        <f t="array" ref="AZ254">IF(SUM($D$201:$D$207)=0,$AC$82,MAX(IF($D$201:$D$207&gt;0,$C$201:$C$207)))</f>
        <v>44654</v>
      </c>
      <c r="BA254" s="253">
        <f t="shared" si="223"/>
        <v>0</v>
      </c>
      <c r="BB254" s="231">
        <f t="shared" si="222"/>
        <v>0</v>
      </c>
      <c r="BC254" s="254">
        <f>$BX$166</f>
        <v>0</v>
      </c>
      <c r="BD254" s="231">
        <f t="shared" si="224"/>
        <v>0</v>
      </c>
      <c r="BE254" s="254">
        <f>$BX$166</f>
        <v>0</v>
      </c>
      <c r="BF254" s="231">
        <f t="shared" si="224"/>
        <v>0</v>
      </c>
      <c r="BG254" s="254">
        <f>$BX$166</f>
        <v>0</v>
      </c>
      <c r="BH254" s="231">
        <f t="shared" si="224"/>
        <v>0</v>
      </c>
      <c r="BI254" s="254">
        <f>$BX$166</f>
        <v>0</v>
      </c>
      <c r="BJ254" s="231">
        <f t="shared" si="224"/>
        <v>0</v>
      </c>
      <c r="BK254" s="254">
        <f>$BX$166</f>
        <v>0</v>
      </c>
      <c r="BL254" s="231">
        <f t="shared" si="224"/>
        <v>0</v>
      </c>
      <c r="BM254" s="254">
        <f>$BX$166</f>
        <v>0</v>
      </c>
      <c r="BN254" s="231">
        <f t="shared" si="224"/>
        <v>0</v>
      </c>
      <c r="BO254" s="254">
        <f>$BX$166</f>
        <v>0</v>
      </c>
      <c r="BP254" s="231">
        <f t="shared" si="224"/>
        <v>0</v>
      </c>
      <c r="BQ254" s="254">
        <f>$BX$166</f>
        <v>0</v>
      </c>
      <c r="BR254" s="231">
        <f t="shared" si="224"/>
        <v>0</v>
      </c>
      <c r="BS254" s="254">
        <f>$BX$166</f>
        <v>0</v>
      </c>
      <c r="BT254" s="231">
        <f t="shared" si="224"/>
        <v>0</v>
      </c>
      <c r="BU254" s="254">
        <f>$BX$166</f>
        <v>0</v>
      </c>
      <c r="BV254" s="231">
        <f t="shared" si="224"/>
        <v>0</v>
      </c>
      <c r="BW254" s="254">
        <f>$BX$166</f>
        <v>0</v>
      </c>
      <c r="BX254" s="231">
        <f t="shared" si="224"/>
        <v>0</v>
      </c>
      <c r="BY254" s="254">
        <f>$BX$166</f>
        <v>0</v>
      </c>
      <c r="BZ254" s="231">
        <f t="shared" si="224"/>
        <v>0</v>
      </c>
      <c r="CA254" s="254">
        <f>$BX$166</f>
        <v>0</v>
      </c>
      <c r="CB254" s="231">
        <f t="shared" si="224"/>
        <v>0</v>
      </c>
      <c r="CC254" s="254">
        <f>$BX$166</f>
        <v>0</v>
      </c>
      <c r="CD254" s="231">
        <f t="shared" si="224"/>
        <v>0</v>
      </c>
      <c r="CE254" s="254">
        <f>$BX$166</f>
        <v>0</v>
      </c>
      <c r="CF254" s="231">
        <f t="shared" si="224"/>
        <v>0</v>
      </c>
      <c r="CG254" s="254">
        <f>$BX$166</f>
        <v>0</v>
      </c>
      <c r="CH254" s="35">
        <v>0</v>
      </c>
      <c r="CI254" s="35">
        <v>0</v>
      </c>
      <c r="CJ254" s="35">
        <v>0</v>
      </c>
    </row>
    <row r="255" spans="44:88" hidden="1" x14ac:dyDescent="0.2">
      <c r="AR255" s="377"/>
      <c r="AS255" s="328">
        <f>COUNTIF($AT$173:$AT254,$AT255)</f>
        <v>32</v>
      </c>
      <c r="AT255" s="1" t="str">
        <f t="shared" si="215"/>
        <v>00</v>
      </c>
      <c r="AV255" s="328" t="str">
        <f t="shared" si="216"/>
        <v>00</v>
      </c>
      <c r="AW255" s="328">
        <f>COUNTIF($AT$173:$AT254,$AT255)</f>
        <v>32</v>
      </c>
      <c r="AX255" s="201" t="str">
        <f t="shared" si="217"/>
        <v>Ignore me</v>
      </c>
      <c r="AY255" s="252">
        <f t="array" ref="AY255">IF(SUM($D$201:$D$207)=0,$E$82,MIN(IF($D$201:$D$207&gt;0,$C$201:$C$207)))</f>
        <v>44648</v>
      </c>
      <c r="AZ255" s="252">
        <f t="array" ref="AZ255">IF(SUM($D$201:$D$207)=0,$AC$82,MAX(IF($D$201:$D$207&gt;0,$C$201:$C$207)))</f>
        <v>44654</v>
      </c>
      <c r="BA255" s="253">
        <f t="shared" si="223"/>
        <v>0</v>
      </c>
      <c r="BB255" s="231">
        <f t="shared" si="222"/>
        <v>0</v>
      </c>
      <c r="BC255" s="254">
        <f>$BX$167</f>
        <v>0</v>
      </c>
      <c r="BD255" s="231">
        <f t="shared" si="224"/>
        <v>0</v>
      </c>
      <c r="BE255" s="254">
        <f>$BX$167</f>
        <v>0</v>
      </c>
      <c r="BF255" s="231">
        <f t="shared" si="224"/>
        <v>0</v>
      </c>
      <c r="BG255" s="254">
        <f>$BX$167</f>
        <v>0</v>
      </c>
      <c r="BH255" s="231">
        <f t="shared" si="224"/>
        <v>0</v>
      </c>
      <c r="BI255" s="254">
        <f>$BX$167</f>
        <v>0</v>
      </c>
      <c r="BJ255" s="231">
        <f t="shared" si="224"/>
        <v>0</v>
      </c>
      <c r="BK255" s="254">
        <f>$BX$167</f>
        <v>0</v>
      </c>
      <c r="BL255" s="231">
        <f t="shared" si="224"/>
        <v>0</v>
      </c>
      <c r="BM255" s="254">
        <f>$BX$167</f>
        <v>0</v>
      </c>
      <c r="BN255" s="231">
        <f t="shared" si="224"/>
        <v>0</v>
      </c>
      <c r="BO255" s="254">
        <f>$BX$167</f>
        <v>0</v>
      </c>
      <c r="BP255" s="231">
        <f t="shared" si="224"/>
        <v>0</v>
      </c>
      <c r="BQ255" s="254">
        <f>$BX$167</f>
        <v>0</v>
      </c>
      <c r="BR255" s="231">
        <f t="shared" si="224"/>
        <v>0</v>
      </c>
      <c r="BS255" s="254">
        <f>$BX$167</f>
        <v>0</v>
      </c>
      <c r="BT255" s="231">
        <f t="shared" si="224"/>
        <v>0</v>
      </c>
      <c r="BU255" s="254">
        <f>$BX$167</f>
        <v>0</v>
      </c>
      <c r="BV255" s="231">
        <f t="shared" si="224"/>
        <v>0</v>
      </c>
      <c r="BW255" s="254">
        <f>$BX$167</f>
        <v>0</v>
      </c>
      <c r="BX255" s="231">
        <f t="shared" si="224"/>
        <v>0</v>
      </c>
      <c r="BY255" s="254">
        <f>$BX$167</f>
        <v>0</v>
      </c>
      <c r="BZ255" s="231">
        <f t="shared" si="224"/>
        <v>0</v>
      </c>
      <c r="CA255" s="254">
        <f>$BX$167</f>
        <v>0</v>
      </c>
      <c r="CB255" s="231">
        <f t="shared" si="224"/>
        <v>0</v>
      </c>
      <c r="CC255" s="254">
        <f>$BX$167</f>
        <v>0</v>
      </c>
      <c r="CD255" s="231">
        <f t="shared" si="224"/>
        <v>0</v>
      </c>
      <c r="CE255" s="254">
        <f>$BX$167</f>
        <v>0</v>
      </c>
      <c r="CF255" s="231">
        <f t="shared" si="224"/>
        <v>0</v>
      </c>
      <c r="CG255" s="254">
        <f>$BX$167</f>
        <v>0</v>
      </c>
      <c r="CH255" s="35">
        <v>0</v>
      </c>
      <c r="CI255" s="35">
        <v>0</v>
      </c>
      <c r="CJ255" s="35">
        <v>0</v>
      </c>
    </row>
    <row r="256" spans="44:88" hidden="1" x14ac:dyDescent="0.2">
      <c r="AR256" s="377"/>
      <c r="AS256" s="328">
        <f>COUNTIF($AT$173:$AT255,$AT256)</f>
        <v>33</v>
      </c>
      <c r="AT256" s="1" t="str">
        <f t="shared" si="215"/>
        <v>00</v>
      </c>
      <c r="AV256" s="328" t="str">
        <f t="shared" si="216"/>
        <v>00</v>
      </c>
      <c r="AW256" s="328">
        <f>COUNTIF($AT$173:$AT255,$AT256)</f>
        <v>33</v>
      </c>
      <c r="AX256" s="201" t="str">
        <f t="shared" si="217"/>
        <v>Ignore me</v>
      </c>
      <c r="AY256" s="252">
        <f t="array" ref="AY256">IF(SUM($D$201:$D$207)=0,$E$82,MIN(IF($D$201:$D$207&gt;0,$C$201:$C$207)))</f>
        <v>44648</v>
      </c>
      <c r="AZ256" s="252">
        <f t="array" ref="AZ256">IF(SUM($D$201:$D$207)=0,$AC$82,MAX(IF($D$201:$D$207&gt;0,$C$201:$C$207)))</f>
        <v>44654</v>
      </c>
      <c r="BA256" s="253">
        <f t="shared" si="223"/>
        <v>0</v>
      </c>
      <c r="BB256" s="231">
        <f t="shared" si="222"/>
        <v>0</v>
      </c>
      <c r="BC256" s="254">
        <f>$BX$168</f>
        <v>0</v>
      </c>
      <c r="BD256" s="231">
        <f t="shared" si="224"/>
        <v>0</v>
      </c>
      <c r="BE256" s="254">
        <f>$BX$168</f>
        <v>0</v>
      </c>
      <c r="BF256" s="231">
        <f t="shared" si="224"/>
        <v>0</v>
      </c>
      <c r="BG256" s="254">
        <f>$BX$168</f>
        <v>0</v>
      </c>
      <c r="BH256" s="231">
        <f t="shared" si="224"/>
        <v>0</v>
      </c>
      <c r="BI256" s="254">
        <f>$BX$168</f>
        <v>0</v>
      </c>
      <c r="BJ256" s="231">
        <f t="shared" si="224"/>
        <v>0</v>
      </c>
      <c r="BK256" s="254">
        <f>$BX$168</f>
        <v>0</v>
      </c>
      <c r="BL256" s="231">
        <f t="shared" si="224"/>
        <v>0</v>
      </c>
      <c r="BM256" s="254">
        <f>$BX$168</f>
        <v>0</v>
      </c>
      <c r="BN256" s="231">
        <f t="shared" si="224"/>
        <v>0</v>
      </c>
      <c r="BO256" s="254">
        <f>$BX$168</f>
        <v>0</v>
      </c>
      <c r="BP256" s="231">
        <f t="shared" si="224"/>
        <v>0</v>
      </c>
      <c r="BQ256" s="254">
        <f>$BX$168</f>
        <v>0</v>
      </c>
      <c r="BR256" s="231">
        <f t="shared" si="224"/>
        <v>0</v>
      </c>
      <c r="BS256" s="254">
        <f>$BX$168</f>
        <v>0</v>
      </c>
      <c r="BT256" s="231">
        <f t="shared" si="224"/>
        <v>0</v>
      </c>
      <c r="BU256" s="254">
        <f>$BX$168</f>
        <v>0</v>
      </c>
      <c r="BV256" s="231">
        <f t="shared" si="224"/>
        <v>0</v>
      </c>
      <c r="BW256" s="254">
        <f>$BX$168</f>
        <v>0</v>
      </c>
      <c r="BX256" s="231">
        <f t="shared" si="224"/>
        <v>0</v>
      </c>
      <c r="BY256" s="254">
        <f>$BX$168</f>
        <v>0</v>
      </c>
      <c r="BZ256" s="231">
        <f t="shared" si="224"/>
        <v>0</v>
      </c>
      <c r="CA256" s="254">
        <f>$BX$168</f>
        <v>0</v>
      </c>
      <c r="CB256" s="231">
        <f t="shared" si="224"/>
        <v>0</v>
      </c>
      <c r="CC256" s="254">
        <f>$BX$168</f>
        <v>0</v>
      </c>
      <c r="CD256" s="231">
        <f t="shared" si="224"/>
        <v>0</v>
      </c>
      <c r="CE256" s="254">
        <f>$BX$168</f>
        <v>0</v>
      </c>
      <c r="CF256" s="231">
        <f t="shared" si="224"/>
        <v>0</v>
      </c>
      <c r="CG256" s="254">
        <f>$BX$168</f>
        <v>0</v>
      </c>
      <c r="CH256" s="35">
        <v>0</v>
      </c>
      <c r="CI256" s="35">
        <v>0</v>
      </c>
      <c r="CJ256" s="35">
        <v>0</v>
      </c>
    </row>
    <row r="257" spans="44:88" hidden="1" x14ac:dyDescent="0.2">
      <c r="AR257" s="377"/>
      <c r="AS257" s="328">
        <f>COUNTIF($AT$173:$AT256,$AT257)</f>
        <v>34</v>
      </c>
      <c r="AT257" s="1" t="str">
        <f t="shared" si="215"/>
        <v>00</v>
      </c>
      <c r="AV257" s="328" t="str">
        <f t="shared" si="216"/>
        <v>00</v>
      </c>
      <c r="AW257" s="328">
        <f>COUNTIF($AT$173:$AT256,$AT257)</f>
        <v>34</v>
      </c>
      <c r="AX257" s="201" t="str">
        <f t="shared" si="217"/>
        <v>Ignore me</v>
      </c>
      <c r="AY257" s="252">
        <f t="array" ref="AY257">IF(SUM($D$201:$D$207)=0,$E$82,MIN(IF($D$201:$D$207&gt;0,$C$201:$C$207)))</f>
        <v>44648</v>
      </c>
      <c r="AZ257" s="252">
        <f t="array" ref="AZ257">IF(SUM($D$201:$D$207)=0,$AC$82,MAX(IF($D$201:$D$207&gt;0,$C$201:$C$207)))</f>
        <v>44654</v>
      </c>
      <c r="BA257" s="253">
        <f t="shared" ref="BA257:BA262" si="225">$I$107</f>
        <v>0</v>
      </c>
      <c r="BB257" s="231">
        <f t="shared" si="222"/>
        <v>0</v>
      </c>
      <c r="BC257" s="254">
        <f>$BX$163</f>
        <v>0</v>
      </c>
      <c r="BD257" s="231">
        <f t="shared" si="224"/>
        <v>0</v>
      </c>
      <c r="BE257" s="254">
        <f>$BX$163</f>
        <v>0</v>
      </c>
      <c r="BF257" s="231">
        <f t="shared" si="224"/>
        <v>0</v>
      </c>
      <c r="BG257" s="254">
        <f>$BX$163</f>
        <v>0</v>
      </c>
      <c r="BH257" s="231">
        <f t="shared" si="224"/>
        <v>0</v>
      </c>
      <c r="BI257" s="254">
        <f>$BX$163</f>
        <v>0</v>
      </c>
      <c r="BJ257" s="231">
        <f t="shared" si="224"/>
        <v>0</v>
      </c>
      <c r="BK257" s="254">
        <f>$BX$163</f>
        <v>0</v>
      </c>
      <c r="BL257" s="231">
        <f t="shared" si="224"/>
        <v>0</v>
      </c>
      <c r="BM257" s="254">
        <f>$BX$163</f>
        <v>0</v>
      </c>
      <c r="BN257" s="231">
        <f t="shared" si="224"/>
        <v>0</v>
      </c>
      <c r="BO257" s="254">
        <f>$BX$163</f>
        <v>0</v>
      </c>
      <c r="BP257" s="231">
        <f t="shared" si="224"/>
        <v>0</v>
      </c>
      <c r="BQ257" s="254">
        <f>$BX$163</f>
        <v>0</v>
      </c>
      <c r="BR257" s="231">
        <f t="shared" si="224"/>
        <v>0</v>
      </c>
      <c r="BS257" s="254">
        <f>$BX$163</f>
        <v>0</v>
      </c>
      <c r="BT257" s="231">
        <f t="shared" si="224"/>
        <v>0</v>
      </c>
      <c r="BU257" s="254">
        <f>$BX$163</f>
        <v>0</v>
      </c>
      <c r="BV257" s="231">
        <f t="shared" si="224"/>
        <v>0</v>
      </c>
      <c r="BW257" s="254">
        <f>$BX$163</f>
        <v>0</v>
      </c>
      <c r="BX257" s="231">
        <f t="shared" si="224"/>
        <v>0</v>
      </c>
      <c r="BY257" s="254">
        <f>$BX$163</f>
        <v>0</v>
      </c>
      <c r="BZ257" s="231">
        <f t="shared" si="224"/>
        <v>0</v>
      </c>
      <c r="CA257" s="254">
        <f>$BX$163</f>
        <v>0</v>
      </c>
      <c r="CB257" s="231">
        <f t="shared" si="224"/>
        <v>0</v>
      </c>
      <c r="CC257" s="254">
        <f>$BX$163</f>
        <v>0</v>
      </c>
      <c r="CD257" s="231">
        <f t="shared" si="224"/>
        <v>0</v>
      </c>
      <c r="CE257" s="254">
        <f>$BX$163</f>
        <v>0</v>
      </c>
      <c r="CF257" s="231">
        <f t="shared" si="224"/>
        <v>0</v>
      </c>
      <c r="CG257" s="254">
        <f>$BX$163</f>
        <v>0</v>
      </c>
      <c r="CH257" s="35">
        <v>0</v>
      </c>
      <c r="CI257" s="35">
        <v>0</v>
      </c>
      <c r="CJ257" s="35">
        <v>0</v>
      </c>
    </row>
    <row r="258" spans="44:88" hidden="1" x14ac:dyDescent="0.2">
      <c r="AR258" s="377"/>
      <c r="AS258" s="328">
        <f>COUNTIF($AT$173:$AT257,$AT258)</f>
        <v>35</v>
      </c>
      <c r="AT258" s="1" t="str">
        <f t="shared" si="215"/>
        <v>00</v>
      </c>
      <c r="AV258" s="328" t="str">
        <f t="shared" si="216"/>
        <v>00</v>
      </c>
      <c r="AW258" s="328">
        <f>COUNTIF($AT$173:$AT257,$AT258)</f>
        <v>35</v>
      </c>
      <c r="AX258" s="201" t="str">
        <f t="shared" si="217"/>
        <v>Ignore me</v>
      </c>
      <c r="AY258" s="252">
        <f t="array" ref="AY258">IF(SUM($D$201:$D$207)=0,$E$82,MIN(IF($D$201:$D$207&gt;0,$C$201:$C$207)))</f>
        <v>44648</v>
      </c>
      <c r="AZ258" s="252">
        <f t="array" ref="AZ258">IF(SUM($D$201:$D$207)=0,$AC$82,MAX(IF($D$201:$D$207&gt;0,$C$201:$C$207)))</f>
        <v>44654</v>
      </c>
      <c r="BA258" s="253">
        <f t="shared" si="225"/>
        <v>0</v>
      </c>
      <c r="BB258" s="231">
        <f t="shared" si="222"/>
        <v>0</v>
      </c>
      <c r="BC258" s="254">
        <f>$BX$164</f>
        <v>0</v>
      </c>
      <c r="BD258" s="231">
        <f t="shared" si="224"/>
        <v>0</v>
      </c>
      <c r="BE258" s="254">
        <f>$BX$164</f>
        <v>0</v>
      </c>
      <c r="BF258" s="231">
        <f t="shared" si="224"/>
        <v>0</v>
      </c>
      <c r="BG258" s="254">
        <f>$BX$164</f>
        <v>0</v>
      </c>
      <c r="BH258" s="231">
        <f t="shared" si="224"/>
        <v>0</v>
      </c>
      <c r="BI258" s="254">
        <f>$BX$164</f>
        <v>0</v>
      </c>
      <c r="BJ258" s="231">
        <f t="shared" si="224"/>
        <v>0</v>
      </c>
      <c r="BK258" s="254">
        <f>$BX$164</f>
        <v>0</v>
      </c>
      <c r="BL258" s="231">
        <f t="shared" si="224"/>
        <v>0</v>
      </c>
      <c r="BM258" s="254">
        <f>$BX$164</f>
        <v>0</v>
      </c>
      <c r="BN258" s="231">
        <f t="shared" si="224"/>
        <v>0</v>
      </c>
      <c r="BO258" s="254">
        <f>$BX$164</f>
        <v>0</v>
      </c>
      <c r="BP258" s="231">
        <f t="shared" si="224"/>
        <v>0</v>
      </c>
      <c r="BQ258" s="254">
        <f>$BX$164</f>
        <v>0</v>
      </c>
      <c r="BR258" s="231">
        <f t="shared" si="224"/>
        <v>0</v>
      </c>
      <c r="BS258" s="254">
        <f>$BX$164</f>
        <v>0</v>
      </c>
      <c r="BT258" s="231">
        <f t="shared" si="224"/>
        <v>0</v>
      </c>
      <c r="BU258" s="254">
        <f>$BX$164</f>
        <v>0</v>
      </c>
      <c r="BV258" s="231">
        <f t="shared" si="224"/>
        <v>0</v>
      </c>
      <c r="BW258" s="254">
        <f>$BX$164</f>
        <v>0</v>
      </c>
      <c r="BX258" s="231">
        <f t="shared" si="224"/>
        <v>0</v>
      </c>
      <c r="BY258" s="254">
        <f>$BX$164</f>
        <v>0</v>
      </c>
      <c r="BZ258" s="231">
        <f t="shared" si="224"/>
        <v>0</v>
      </c>
      <c r="CA258" s="254">
        <f>$BX$164</f>
        <v>0</v>
      </c>
      <c r="CB258" s="231">
        <f t="shared" si="224"/>
        <v>0</v>
      </c>
      <c r="CC258" s="254">
        <f>$BX$164</f>
        <v>0</v>
      </c>
      <c r="CD258" s="231">
        <f t="shared" si="224"/>
        <v>0</v>
      </c>
      <c r="CE258" s="254">
        <f>$BX$164</f>
        <v>0</v>
      </c>
      <c r="CF258" s="231">
        <f t="shared" si="224"/>
        <v>0</v>
      </c>
      <c r="CG258" s="254">
        <f>$BX$164</f>
        <v>0</v>
      </c>
      <c r="CH258" s="35">
        <v>0</v>
      </c>
      <c r="CI258" s="35">
        <v>0</v>
      </c>
      <c r="CJ258" s="35">
        <v>0</v>
      </c>
    </row>
    <row r="259" spans="44:88" hidden="1" x14ac:dyDescent="0.2">
      <c r="AR259" s="377"/>
      <c r="AS259" s="328">
        <f>COUNTIF($AT$173:$AT258,$AT259)</f>
        <v>36</v>
      </c>
      <c r="AT259" s="1" t="str">
        <f t="shared" si="215"/>
        <v>00</v>
      </c>
      <c r="AV259" s="328" t="str">
        <f t="shared" si="216"/>
        <v>00</v>
      </c>
      <c r="AW259" s="328">
        <f>COUNTIF($AT$173:$AT258,$AT259)</f>
        <v>36</v>
      </c>
      <c r="AX259" s="201" t="str">
        <f t="shared" si="217"/>
        <v>Ignore me</v>
      </c>
      <c r="AY259" s="252">
        <f t="array" ref="AY259">IF(SUM($D$201:$D$207)=0,$E$82,MIN(IF($D$201:$D$207&gt;0,$C$201:$C$207)))</f>
        <v>44648</v>
      </c>
      <c r="AZ259" s="252">
        <f t="array" ref="AZ259">IF(SUM($D$201:$D$207)=0,$AC$82,MAX(IF($D$201:$D$207&gt;0,$C$201:$C$207)))</f>
        <v>44654</v>
      </c>
      <c r="BA259" s="253">
        <f t="shared" si="225"/>
        <v>0</v>
      </c>
      <c r="BB259" s="231">
        <f t="shared" si="222"/>
        <v>0</v>
      </c>
      <c r="BC259" s="254">
        <f>$BX$165</f>
        <v>0</v>
      </c>
      <c r="BD259" s="231">
        <f t="shared" si="224"/>
        <v>0</v>
      </c>
      <c r="BE259" s="254">
        <f>$BX$165</f>
        <v>0</v>
      </c>
      <c r="BF259" s="231">
        <f t="shared" si="224"/>
        <v>0</v>
      </c>
      <c r="BG259" s="254">
        <f>$BX$165</f>
        <v>0</v>
      </c>
      <c r="BH259" s="231">
        <f t="shared" si="224"/>
        <v>0</v>
      </c>
      <c r="BI259" s="254">
        <f>$BX$165</f>
        <v>0</v>
      </c>
      <c r="BJ259" s="231">
        <f t="shared" si="224"/>
        <v>0</v>
      </c>
      <c r="BK259" s="254">
        <f>$BX$165</f>
        <v>0</v>
      </c>
      <c r="BL259" s="231">
        <f t="shared" si="224"/>
        <v>0</v>
      </c>
      <c r="BM259" s="254">
        <f>$BX$165</f>
        <v>0</v>
      </c>
      <c r="BN259" s="231">
        <f t="shared" si="224"/>
        <v>0</v>
      </c>
      <c r="BO259" s="254">
        <f>$BX$165</f>
        <v>0</v>
      </c>
      <c r="BP259" s="231">
        <f t="shared" si="224"/>
        <v>0</v>
      </c>
      <c r="BQ259" s="254">
        <f>$BX$165</f>
        <v>0</v>
      </c>
      <c r="BR259" s="231">
        <f t="shared" si="224"/>
        <v>0</v>
      </c>
      <c r="BS259" s="254">
        <f>$BX$165</f>
        <v>0</v>
      </c>
      <c r="BT259" s="231">
        <f t="shared" si="224"/>
        <v>0</v>
      </c>
      <c r="BU259" s="254">
        <f>$BX$165</f>
        <v>0</v>
      </c>
      <c r="BV259" s="231">
        <f t="shared" si="224"/>
        <v>0</v>
      </c>
      <c r="BW259" s="254">
        <f>$BX$165</f>
        <v>0</v>
      </c>
      <c r="BX259" s="231">
        <f t="shared" si="224"/>
        <v>0</v>
      </c>
      <c r="BY259" s="254">
        <f>$BX$165</f>
        <v>0</v>
      </c>
      <c r="BZ259" s="231">
        <f t="shared" si="224"/>
        <v>0</v>
      </c>
      <c r="CA259" s="254">
        <f>$BX$165</f>
        <v>0</v>
      </c>
      <c r="CB259" s="231">
        <f t="shared" si="224"/>
        <v>0</v>
      </c>
      <c r="CC259" s="254">
        <f>$BX$165</f>
        <v>0</v>
      </c>
      <c r="CD259" s="231">
        <f t="shared" si="224"/>
        <v>0</v>
      </c>
      <c r="CE259" s="254">
        <f>$BX$165</f>
        <v>0</v>
      </c>
      <c r="CF259" s="231">
        <f t="shared" si="224"/>
        <v>0</v>
      </c>
      <c r="CG259" s="254">
        <f>$BX$165</f>
        <v>0</v>
      </c>
      <c r="CH259" s="35">
        <v>0</v>
      </c>
      <c r="CI259" s="35">
        <v>0</v>
      </c>
      <c r="CJ259" s="35">
        <v>0</v>
      </c>
    </row>
    <row r="260" spans="44:88" hidden="1" x14ac:dyDescent="0.2">
      <c r="AR260" s="377"/>
      <c r="AS260" s="328">
        <f>COUNTIF($AT$173:$AT259,$AT260)</f>
        <v>37</v>
      </c>
      <c r="AT260" s="1" t="str">
        <f t="shared" si="215"/>
        <v>00</v>
      </c>
      <c r="AV260" s="328" t="str">
        <f t="shared" si="216"/>
        <v>00</v>
      </c>
      <c r="AW260" s="328">
        <f>COUNTIF($AT$173:$AT259,$AT260)</f>
        <v>37</v>
      </c>
      <c r="AX260" s="201" t="str">
        <f t="shared" si="217"/>
        <v>Ignore me</v>
      </c>
      <c r="AY260" s="252">
        <f t="array" ref="AY260">IF(SUM($D$201:$D$207)=0,$E$82,MIN(IF($D$201:$D$207&gt;0,$C$201:$C$207)))</f>
        <v>44648</v>
      </c>
      <c r="AZ260" s="252">
        <f t="array" ref="AZ260">IF(SUM($D$201:$D$207)=0,$AC$82,MAX(IF($D$201:$D$207&gt;0,$C$201:$C$207)))</f>
        <v>44654</v>
      </c>
      <c r="BA260" s="253">
        <f t="shared" si="225"/>
        <v>0</v>
      </c>
      <c r="BB260" s="231">
        <f t="shared" si="222"/>
        <v>0</v>
      </c>
      <c r="BC260" s="254">
        <f>$BX$166</f>
        <v>0</v>
      </c>
      <c r="BD260" s="231">
        <f t="shared" si="224"/>
        <v>0</v>
      </c>
      <c r="BE260" s="254">
        <f>$BX$166</f>
        <v>0</v>
      </c>
      <c r="BF260" s="231">
        <f t="shared" si="224"/>
        <v>0</v>
      </c>
      <c r="BG260" s="254">
        <f>$BX$166</f>
        <v>0</v>
      </c>
      <c r="BH260" s="231">
        <f t="shared" si="224"/>
        <v>0</v>
      </c>
      <c r="BI260" s="254">
        <f>$BX$166</f>
        <v>0</v>
      </c>
      <c r="BJ260" s="231">
        <f t="shared" si="224"/>
        <v>0</v>
      </c>
      <c r="BK260" s="254">
        <f>$BX$166</f>
        <v>0</v>
      </c>
      <c r="BL260" s="231">
        <f t="shared" si="224"/>
        <v>0</v>
      </c>
      <c r="BM260" s="254">
        <f>$BX$166</f>
        <v>0</v>
      </c>
      <c r="BN260" s="231">
        <f t="shared" si="224"/>
        <v>0</v>
      </c>
      <c r="BO260" s="254">
        <f>$BX$166</f>
        <v>0</v>
      </c>
      <c r="BP260" s="231">
        <f t="shared" si="224"/>
        <v>0</v>
      </c>
      <c r="BQ260" s="254">
        <f>$BX$166</f>
        <v>0</v>
      </c>
      <c r="BR260" s="231">
        <f t="shared" si="224"/>
        <v>0</v>
      </c>
      <c r="BS260" s="254">
        <f>$BX$166</f>
        <v>0</v>
      </c>
      <c r="BT260" s="231">
        <f t="shared" si="224"/>
        <v>0</v>
      </c>
      <c r="BU260" s="254">
        <f>$BX$166</f>
        <v>0</v>
      </c>
      <c r="BV260" s="231">
        <f t="shared" si="224"/>
        <v>0</v>
      </c>
      <c r="BW260" s="254">
        <f>$BX$166</f>
        <v>0</v>
      </c>
      <c r="BX260" s="231">
        <f t="shared" si="224"/>
        <v>0</v>
      </c>
      <c r="BY260" s="254">
        <f>$BX$166</f>
        <v>0</v>
      </c>
      <c r="BZ260" s="231">
        <f t="shared" si="224"/>
        <v>0</v>
      </c>
      <c r="CA260" s="254">
        <f>$BX$166</f>
        <v>0</v>
      </c>
      <c r="CB260" s="231">
        <f t="shared" si="224"/>
        <v>0</v>
      </c>
      <c r="CC260" s="254">
        <f>$BX$166</f>
        <v>0</v>
      </c>
      <c r="CD260" s="231">
        <f t="shared" si="224"/>
        <v>0</v>
      </c>
      <c r="CE260" s="254">
        <f>$BX$166</f>
        <v>0</v>
      </c>
      <c r="CF260" s="231">
        <f t="shared" si="224"/>
        <v>0</v>
      </c>
      <c r="CG260" s="254">
        <f>$BX$166</f>
        <v>0</v>
      </c>
      <c r="CH260" s="35">
        <v>0</v>
      </c>
      <c r="CI260" s="35">
        <v>0</v>
      </c>
      <c r="CJ260" s="35">
        <v>0</v>
      </c>
    </row>
    <row r="261" spans="44:88" hidden="1" x14ac:dyDescent="0.2">
      <c r="AR261" s="377"/>
      <c r="AS261" s="328">
        <f>COUNTIF($AT$173:$AT260,$AT261)</f>
        <v>38</v>
      </c>
      <c r="AT261" s="1" t="str">
        <f t="shared" si="215"/>
        <v>00</v>
      </c>
      <c r="AV261" s="328" t="str">
        <f t="shared" si="216"/>
        <v>00</v>
      </c>
      <c r="AW261" s="328">
        <f>COUNTIF($AT$173:$AT260,$AT261)</f>
        <v>38</v>
      </c>
      <c r="AX261" s="201" t="str">
        <f t="shared" si="217"/>
        <v>Ignore me</v>
      </c>
      <c r="AY261" s="252">
        <f t="array" ref="AY261">IF(SUM($D$201:$D$207)=0,$E$82,MIN(IF($D$201:$D$207&gt;0,$C$201:$C$207)))</f>
        <v>44648</v>
      </c>
      <c r="AZ261" s="252">
        <f t="array" ref="AZ261">IF(SUM($D$201:$D$207)=0,$AC$82,MAX(IF($D$201:$D$207&gt;0,$C$201:$C$207)))</f>
        <v>44654</v>
      </c>
      <c r="BA261" s="253">
        <f t="shared" si="225"/>
        <v>0</v>
      </c>
      <c r="BB261" s="231">
        <f t="shared" si="222"/>
        <v>0</v>
      </c>
      <c r="BC261" s="254">
        <f>$BX$167</f>
        <v>0</v>
      </c>
      <c r="BD261" s="231">
        <f t="shared" si="224"/>
        <v>0</v>
      </c>
      <c r="BE261" s="254">
        <f>$BX$167</f>
        <v>0</v>
      </c>
      <c r="BF261" s="231">
        <f t="shared" si="224"/>
        <v>0</v>
      </c>
      <c r="BG261" s="254">
        <f>$BX$167</f>
        <v>0</v>
      </c>
      <c r="BH261" s="231">
        <f t="shared" si="224"/>
        <v>0</v>
      </c>
      <c r="BI261" s="254">
        <f>$BX$167</f>
        <v>0</v>
      </c>
      <c r="BJ261" s="231">
        <f t="shared" si="224"/>
        <v>0</v>
      </c>
      <c r="BK261" s="254">
        <f>$BX$167</f>
        <v>0</v>
      </c>
      <c r="BL261" s="231">
        <f t="shared" si="224"/>
        <v>0</v>
      </c>
      <c r="BM261" s="254">
        <f>$BX$167</f>
        <v>0</v>
      </c>
      <c r="BN261" s="231">
        <f t="shared" si="224"/>
        <v>0</v>
      </c>
      <c r="BO261" s="254">
        <f>$BX$167</f>
        <v>0</v>
      </c>
      <c r="BP261" s="231">
        <f t="shared" si="224"/>
        <v>0</v>
      </c>
      <c r="BQ261" s="254">
        <f>$BX$167</f>
        <v>0</v>
      </c>
      <c r="BR261" s="231">
        <f t="shared" si="224"/>
        <v>0</v>
      </c>
      <c r="BS261" s="254">
        <f>$BX$167</f>
        <v>0</v>
      </c>
      <c r="BT261" s="231">
        <f t="shared" si="224"/>
        <v>0</v>
      </c>
      <c r="BU261" s="254">
        <f>$BX$167</f>
        <v>0</v>
      </c>
      <c r="BV261" s="231">
        <f t="shared" si="224"/>
        <v>0</v>
      </c>
      <c r="BW261" s="254">
        <f>$BX$167</f>
        <v>0</v>
      </c>
      <c r="BX261" s="231">
        <f t="shared" si="224"/>
        <v>0</v>
      </c>
      <c r="BY261" s="254">
        <f>$BX$167</f>
        <v>0</v>
      </c>
      <c r="BZ261" s="231">
        <f t="shared" si="224"/>
        <v>0</v>
      </c>
      <c r="CA261" s="254">
        <f>$BX$167</f>
        <v>0</v>
      </c>
      <c r="CB261" s="231">
        <f t="shared" si="224"/>
        <v>0</v>
      </c>
      <c r="CC261" s="254">
        <f>$BX$167</f>
        <v>0</v>
      </c>
      <c r="CD261" s="231">
        <f t="shared" si="224"/>
        <v>0</v>
      </c>
      <c r="CE261" s="254">
        <f>$BX$167</f>
        <v>0</v>
      </c>
      <c r="CF261" s="231">
        <f t="shared" ref="BD261:CF262" si="226">SUMPRODUCT(($BW$143:$BW$160=$BA261)*($BX$143:$BX$160=CF$170)*($BZ$143:$BZ$160=CG261)*$BY$143:$BY$160)</f>
        <v>0</v>
      </c>
      <c r="CG261" s="254">
        <f>$BX$167</f>
        <v>0</v>
      </c>
      <c r="CH261" s="35">
        <v>0</v>
      </c>
      <c r="CI261" s="35">
        <v>0</v>
      </c>
      <c r="CJ261" s="35">
        <v>0</v>
      </c>
    </row>
    <row r="262" spans="44:88" hidden="1" x14ac:dyDescent="0.2">
      <c r="AR262" s="377"/>
      <c r="AS262" s="328">
        <f>COUNTIF($AT$173:$AT261,$AT262)</f>
        <v>39</v>
      </c>
      <c r="AT262" s="1" t="str">
        <f t="shared" si="215"/>
        <v>00</v>
      </c>
      <c r="AV262" s="328" t="str">
        <f t="shared" si="216"/>
        <v>00</v>
      </c>
      <c r="AW262" s="328">
        <f>COUNTIF($AT$173:$AT261,$AT262)</f>
        <v>39</v>
      </c>
      <c r="AX262" s="201" t="str">
        <f t="shared" si="217"/>
        <v>Ignore me</v>
      </c>
      <c r="AY262" s="252">
        <f t="array" ref="AY262">IF(SUM($D$201:$D$207)=0,$E$82,MIN(IF($D$201:$D$207&gt;0,$C$201:$C$207)))</f>
        <v>44648</v>
      </c>
      <c r="AZ262" s="252">
        <f t="array" ref="AZ262">IF(SUM($D$201:$D$207)=0,$AC$82,MAX(IF($D$201:$D$207&gt;0,$C$201:$C$207)))</f>
        <v>44654</v>
      </c>
      <c r="BA262" s="253">
        <f t="shared" si="225"/>
        <v>0</v>
      </c>
      <c r="BB262" s="231">
        <f t="shared" si="222"/>
        <v>0</v>
      </c>
      <c r="BC262" s="254">
        <f>$BX$168</f>
        <v>0</v>
      </c>
      <c r="BD262" s="231">
        <f t="shared" si="226"/>
        <v>0</v>
      </c>
      <c r="BE262" s="254">
        <f>$BX$168</f>
        <v>0</v>
      </c>
      <c r="BF262" s="231">
        <f t="shared" si="226"/>
        <v>0</v>
      </c>
      <c r="BG262" s="254">
        <f>$BX$168</f>
        <v>0</v>
      </c>
      <c r="BH262" s="231">
        <f t="shared" si="226"/>
        <v>0</v>
      </c>
      <c r="BI262" s="254">
        <f>$BX$168</f>
        <v>0</v>
      </c>
      <c r="BJ262" s="231">
        <f t="shared" si="226"/>
        <v>0</v>
      </c>
      <c r="BK262" s="254">
        <f>$BX$168</f>
        <v>0</v>
      </c>
      <c r="BL262" s="231">
        <f t="shared" si="226"/>
        <v>0</v>
      </c>
      <c r="BM262" s="254">
        <f>$BX$168</f>
        <v>0</v>
      </c>
      <c r="BN262" s="231">
        <f t="shared" si="226"/>
        <v>0</v>
      </c>
      <c r="BO262" s="254">
        <f>$BX$168</f>
        <v>0</v>
      </c>
      <c r="BP262" s="231">
        <f t="shared" si="226"/>
        <v>0</v>
      </c>
      <c r="BQ262" s="254">
        <f>$BX$168</f>
        <v>0</v>
      </c>
      <c r="BR262" s="231">
        <f t="shared" si="226"/>
        <v>0</v>
      </c>
      <c r="BS262" s="254">
        <f>$BX$168</f>
        <v>0</v>
      </c>
      <c r="BT262" s="231">
        <f t="shared" si="226"/>
        <v>0</v>
      </c>
      <c r="BU262" s="254">
        <f>$BX$168</f>
        <v>0</v>
      </c>
      <c r="BV262" s="231">
        <f t="shared" si="226"/>
        <v>0</v>
      </c>
      <c r="BW262" s="254">
        <f>$BX$168</f>
        <v>0</v>
      </c>
      <c r="BX262" s="231">
        <f t="shared" si="226"/>
        <v>0</v>
      </c>
      <c r="BY262" s="254">
        <f>$BX$168</f>
        <v>0</v>
      </c>
      <c r="BZ262" s="231">
        <f t="shared" si="226"/>
        <v>0</v>
      </c>
      <c r="CA262" s="254">
        <f>$BX$168</f>
        <v>0</v>
      </c>
      <c r="CB262" s="231">
        <f t="shared" si="226"/>
        <v>0</v>
      </c>
      <c r="CC262" s="254">
        <f>$BX$168</f>
        <v>0</v>
      </c>
      <c r="CD262" s="231">
        <f t="shared" si="226"/>
        <v>0</v>
      </c>
      <c r="CE262" s="254">
        <f>$BX$168</f>
        <v>0</v>
      </c>
      <c r="CF262" s="231">
        <f t="shared" si="226"/>
        <v>0</v>
      </c>
      <c r="CG262" s="254">
        <f>$BX$168</f>
        <v>0</v>
      </c>
      <c r="CH262" s="35">
        <v>0</v>
      </c>
      <c r="CI262" s="35">
        <v>0</v>
      </c>
      <c r="CJ262" s="35">
        <v>0</v>
      </c>
    </row>
    <row r="263" spans="44:88" hidden="1" x14ac:dyDescent="0.2">
      <c r="AR263" s="377"/>
      <c r="AS263" s="328">
        <f>COUNTIF($AT$173:$AT262,$AT263)</f>
        <v>0</v>
      </c>
      <c r="AT263" s="1" t="str">
        <f t="shared" si="215"/>
        <v>955612</v>
      </c>
      <c r="AV263" s="328" t="str">
        <f t="shared" si="216"/>
        <v>955612</v>
      </c>
      <c r="AW263" s="328">
        <f>COUNTIF($AT$173:$AT262,$AT263)</f>
        <v>0</v>
      </c>
      <c r="AX263" s="201" t="str">
        <f t="shared" si="217"/>
        <v>Claim</v>
      </c>
      <c r="AY263" s="389">
        <f t="array" ref="AY263">MIN(IF($D$173:$D$207&gt;0,$C$173:$C$207))</f>
        <v>44620</v>
      </c>
      <c r="AZ263" s="271">
        <f t="array" ref="AZ263">MAX(IF($D$173:$D$207&gt;0,$C$173:$C$207))</f>
        <v>44634</v>
      </c>
      <c r="BA263" s="272">
        <f>$I$105</f>
        <v>9</v>
      </c>
      <c r="BB263" s="273">
        <v>0</v>
      </c>
      <c r="BC263" s="274">
        <v>0</v>
      </c>
      <c r="BD263" s="273">
        <v>0</v>
      </c>
      <c r="BE263" s="274">
        <v>0</v>
      </c>
      <c r="BF263" s="273">
        <v>0</v>
      </c>
      <c r="BG263" s="274">
        <v>0</v>
      </c>
      <c r="BH263" s="273">
        <v>0</v>
      </c>
      <c r="BI263" s="274">
        <v>0</v>
      </c>
      <c r="BJ263" s="273">
        <v>0</v>
      </c>
      <c r="BK263" s="274">
        <v>0</v>
      </c>
      <c r="BL263" s="273">
        <v>0</v>
      </c>
      <c r="BM263" s="274">
        <v>0</v>
      </c>
      <c r="BN263" s="273">
        <v>0</v>
      </c>
      <c r="BO263" s="274">
        <v>0</v>
      </c>
      <c r="BP263" s="273">
        <v>0</v>
      </c>
      <c r="BQ263" s="274">
        <v>0</v>
      </c>
      <c r="BR263" s="273">
        <v>0</v>
      </c>
      <c r="BS263" s="274">
        <v>0</v>
      </c>
      <c r="BT263" s="273">
        <v>0</v>
      </c>
      <c r="BU263" s="274">
        <v>0</v>
      </c>
      <c r="BV263" s="273">
        <v>0</v>
      </c>
      <c r="BW263" s="274">
        <v>0</v>
      </c>
      <c r="BX263" s="273">
        <v>0</v>
      </c>
      <c r="BY263" s="274">
        <v>0</v>
      </c>
      <c r="BZ263" s="273">
        <v>0</v>
      </c>
      <c r="CA263" s="274">
        <v>0</v>
      </c>
      <c r="CB263" s="273">
        <v>0</v>
      </c>
      <c r="CC263" s="274">
        <v>0</v>
      </c>
      <c r="CD263" s="273">
        <v>0</v>
      </c>
      <c r="CE263" s="274">
        <v>0</v>
      </c>
      <c r="CF263" s="273">
        <v>0</v>
      </c>
      <c r="CG263" s="274">
        <v>0</v>
      </c>
      <c r="CH263" s="274">
        <f>U108</f>
        <v>27.923520000000003</v>
      </c>
      <c r="CI263" s="274">
        <v>0</v>
      </c>
      <c r="CJ263" s="274">
        <v>0</v>
      </c>
    </row>
    <row r="264" spans="44:88" hidden="1" x14ac:dyDescent="0.2">
      <c r="AR264" s="377"/>
      <c r="AS264" s="328">
        <f>COUNTIF($AT$173:$AT263,$AT264)</f>
        <v>40</v>
      </c>
      <c r="AT264" s="1" t="str">
        <f t="shared" si="215"/>
        <v>00</v>
      </c>
      <c r="AV264" s="328" t="str">
        <f t="shared" si="216"/>
        <v>00</v>
      </c>
      <c r="AW264" s="328">
        <f>COUNTIF($AT$173:$AT263,$AT264)</f>
        <v>40</v>
      </c>
      <c r="AX264" s="201" t="str">
        <f t="shared" si="217"/>
        <v>Ignore me</v>
      </c>
      <c r="AY264" s="389">
        <f t="array" ref="AY264">MIN(IF($D$173:$D$207&gt;0,$C$173:$C$207))</f>
        <v>44620</v>
      </c>
      <c r="AZ264" s="271">
        <f t="array" ref="AZ264">MAX(IF($D$173:$D$207&gt;0,$C$173:$C$207))</f>
        <v>44634</v>
      </c>
      <c r="BA264" s="272">
        <f>$I$106</f>
        <v>0</v>
      </c>
      <c r="BB264" s="273">
        <v>0</v>
      </c>
      <c r="BC264" s="274">
        <v>0</v>
      </c>
      <c r="BD264" s="273">
        <v>0</v>
      </c>
      <c r="BE264" s="274">
        <v>0</v>
      </c>
      <c r="BF264" s="273">
        <v>0</v>
      </c>
      <c r="BG264" s="274">
        <v>0</v>
      </c>
      <c r="BH264" s="273">
        <v>0</v>
      </c>
      <c r="BI264" s="274">
        <v>0</v>
      </c>
      <c r="BJ264" s="273">
        <v>0</v>
      </c>
      <c r="BK264" s="274">
        <v>0</v>
      </c>
      <c r="BL264" s="273">
        <v>0</v>
      </c>
      <c r="BM264" s="274">
        <v>0</v>
      </c>
      <c r="BN264" s="273">
        <v>0</v>
      </c>
      <c r="BO264" s="274">
        <v>0</v>
      </c>
      <c r="BP264" s="273">
        <v>0</v>
      </c>
      <c r="BQ264" s="274">
        <v>0</v>
      </c>
      <c r="BR264" s="273">
        <v>0</v>
      </c>
      <c r="BS264" s="274">
        <v>0</v>
      </c>
      <c r="BT264" s="273">
        <v>0</v>
      </c>
      <c r="BU264" s="274">
        <v>0</v>
      </c>
      <c r="BV264" s="273">
        <v>0</v>
      </c>
      <c r="BW264" s="274">
        <v>0</v>
      </c>
      <c r="BX264" s="273">
        <v>0</v>
      </c>
      <c r="BY264" s="274">
        <v>0</v>
      </c>
      <c r="BZ264" s="273">
        <v>0</v>
      </c>
      <c r="CA264" s="274">
        <v>0</v>
      </c>
      <c r="CB264" s="273">
        <v>0</v>
      </c>
      <c r="CC264" s="274">
        <v>0</v>
      </c>
      <c r="CD264" s="273">
        <v>0</v>
      </c>
      <c r="CE264" s="274">
        <v>0</v>
      </c>
      <c r="CF264" s="273">
        <v>0</v>
      </c>
      <c r="CG264" s="274">
        <v>0</v>
      </c>
      <c r="CH264" s="274">
        <f>Y108</f>
        <v>0</v>
      </c>
      <c r="CI264" s="274">
        <v>0</v>
      </c>
      <c r="CJ264" s="274">
        <v>0</v>
      </c>
    </row>
    <row r="265" spans="44:88" hidden="1" x14ac:dyDescent="0.2">
      <c r="AR265" s="377"/>
      <c r="AS265" s="328">
        <f>COUNTIF($AT$173:$AT264,$AT265)</f>
        <v>41</v>
      </c>
      <c r="AT265" s="1" t="str">
        <f t="shared" si="215"/>
        <v>00</v>
      </c>
      <c r="AV265" s="328" t="str">
        <f t="shared" si="216"/>
        <v>00</v>
      </c>
      <c r="AW265" s="328">
        <f>COUNTIF($AT$173:$AT264,$AT265)</f>
        <v>41</v>
      </c>
      <c r="AX265" s="201" t="str">
        <f t="shared" si="217"/>
        <v>Ignore me</v>
      </c>
      <c r="AY265" s="389">
        <f t="array" ref="AY265">MIN(IF($D$173:$D$207&gt;0,$C$173:$C$207))</f>
        <v>44620</v>
      </c>
      <c r="AZ265" s="271">
        <f t="array" ref="AZ265">MAX(IF($D$173:$D$207&gt;0,$C$173:$C$207))</f>
        <v>44634</v>
      </c>
      <c r="BA265" s="272">
        <f>$I$107</f>
        <v>0</v>
      </c>
      <c r="BB265" s="273">
        <v>0</v>
      </c>
      <c r="BC265" s="274">
        <v>0</v>
      </c>
      <c r="BD265" s="273">
        <v>0</v>
      </c>
      <c r="BE265" s="274">
        <v>0</v>
      </c>
      <c r="BF265" s="273">
        <v>0</v>
      </c>
      <c r="BG265" s="274">
        <v>0</v>
      </c>
      <c r="BH265" s="273">
        <v>0</v>
      </c>
      <c r="BI265" s="274">
        <v>0</v>
      </c>
      <c r="BJ265" s="273">
        <v>0</v>
      </c>
      <c r="BK265" s="274">
        <v>0</v>
      </c>
      <c r="BL265" s="273">
        <v>0</v>
      </c>
      <c r="BM265" s="274">
        <v>0</v>
      </c>
      <c r="BN265" s="273">
        <v>0</v>
      </c>
      <c r="BO265" s="274">
        <v>0</v>
      </c>
      <c r="BP265" s="273">
        <v>0</v>
      </c>
      <c r="BQ265" s="274">
        <v>0</v>
      </c>
      <c r="BR265" s="273">
        <v>0</v>
      </c>
      <c r="BS265" s="274">
        <v>0</v>
      </c>
      <c r="BT265" s="273">
        <v>0</v>
      </c>
      <c r="BU265" s="274">
        <v>0</v>
      </c>
      <c r="BV265" s="273">
        <v>0</v>
      </c>
      <c r="BW265" s="274">
        <v>0</v>
      </c>
      <c r="BX265" s="273">
        <v>0</v>
      </c>
      <c r="BY265" s="274">
        <v>0</v>
      </c>
      <c r="BZ265" s="273">
        <v>0</v>
      </c>
      <c r="CA265" s="274">
        <v>0</v>
      </c>
      <c r="CB265" s="273">
        <v>0</v>
      </c>
      <c r="CC265" s="274">
        <v>0</v>
      </c>
      <c r="CD265" s="273">
        <v>0</v>
      </c>
      <c r="CE265" s="274">
        <v>0</v>
      </c>
      <c r="CF265" s="273">
        <v>0</v>
      </c>
      <c r="CG265" s="274">
        <v>0</v>
      </c>
      <c r="CH265" s="274">
        <f>AC108</f>
        <v>0</v>
      </c>
      <c r="CI265" s="274">
        <v>0</v>
      </c>
      <c r="CJ265" s="274">
        <v>0</v>
      </c>
    </row>
    <row r="266" spans="44:88" hidden="1" x14ac:dyDescent="0.2">
      <c r="AR266" s="377"/>
      <c r="AS266" s="328">
        <f>COUNTIF($AT$173:$AT265,$AT266)</f>
        <v>0</v>
      </c>
      <c r="AT266" s="1" t="str">
        <f>BA266&amp;(ROUND((AY266*AZ266)*((SUM(BB266:CJ266)+3062)/1000000),0))</f>
        <v>96098185</v>
      </c>
      <c r="AV266" s="328" t="str">
        <f t="shared" si="216"/>
        <v>90</v>
      </c>
      <c r="AW266" s="328">
        <f>COUNTIF($AT$173:$AT265,$AT266)</f>
        <v>0</v>
      </c>
      <c r="AX266" s="201" t="str">
        <f>IF(OR((BB266+BD266+BF266+BH266+BJ266+BL266+BN266+BP266+BR266+BT266+BV266+BX266+BZ266+CB266+CD266+CF266+CH266+CI266+CJ266)=0,AW266&lt;&gt;0),"Ignore me","Claim")</f>
        <v>Ignore me</v>
      </c>
      <c r="AY266" s="396">
        <f t="array" ref="AY266">MIN(IF($D$173:$D$207&gt;0,$C$173:$C$207))</f>
        <v>44620</v>
      </c>
      <c r="AZ266" s="397">
        <f t="array" ref="AZ266">MAX(IF($D$173:$D$207&gt;0,$C$173:$C$207))</f>
        <v>44634</v>
      </c>
      <c r="BA266" s="398">
        <f>$I$105</f>
        <v>9</v>
      </c>
      <c r="BB266" s="399">
        <v>0</v>
      </c>
      <c r="BC266" s="400">
        <v>0</v>
      </c>
      <c r="BD266" s="399">
        <v>0</v>
      </c>
      <c r="BE266" s="400">
        <v>0</v>
      </c>
      <c r="BF266" s="399">
        <v>0</v>
      </c>
      <c r="BG266" s="400">
        <v>0</v>
      </c>
      <c r="BH266" s="399">
        <v>0</v>
      </c>
      <c r="BI266" s="400">
        <v>0</v>
      </c>
      <c r="BJ266" s="399">
        <v>0</v>
      </c>
      <c r="BK266" s="400">
        <v>0</v>
      </c>
      <c r="BL266" s="399">
        <v>0</v>
      </c>
      <c r="BM266" s="400">
        <v>0</v>
      </c>
      <c r="BN266" s="399">
        <v>0</v>
      </c>
      <c r="BO266" s="400">
        <v>0</v>
      </c>
      <c r="BP266" s="399">
        <v>0</v>
      </c>
      <c r="BQ266" s="400">
        <v>0</v>
      </c>
      <c r="BR266" s="399">
        <v>0</v>
      </c>
      <c r="BS266" s="400">
        <v>0</v>
      </c>
      <c r="BT266" s="399">
        <v>0</v>
      </c>
      <c r="BU266" s="400">
        <v>0</v>
      </c>
      <c r="BV266" s="399">
        <v>0</v>
      </c>
      <c r="BW266" s="400">
        <v>0</v>
      </c>
      <c r="BX266" s="399">
        <v>0</v>
      </c>
      <c r="BY266" s="400">
        <v>0</v>
      </c>
      <c r="BZ266" s="399">
        <v>0</v>
      </c>
      <c r="CA266" s="400">
        <v>0</v>
      </c>
      <c r="CB266" s="399">
        <v>0</v>
      </c>
      <c r="CC266" s="400">
        <v>0</v>
      </c>
      <c r="CD266" s="399">
        <v>0</v>
      </c>
      <c r="CE266" s="400">
        <v>0</v>
      </c>
      <c r="CF266" s="399">
        <v>0</v>
      </c>
      <c r="CG266" s="400">
        <v>0</v>
      </c>
      <c r="CH266" s="400">
        <v>0</v>
      </c>
      <c r="CI266" s="400">
        <f>U106</f>
        <v>0</v>
      </c>
      <c r="CJ266" s="400">
        <v>0</v>
      </c>
    </row>
    <row r="267" spans="44:88" hidden="1" x14ac:dyDescent="0.2">
      <c r="AR267" s="377"/>
      <c r="AS267" s="328">
        <f>COUNTIF($AT$173:$AT266,$AT267)</f>
        <v>0</v>
      </c>
      <c r="AT267" s="1" t="str">
        <f t="shared" ref="AT267:AT268" si="227">BA267&amp;(ROUND((AY267*AZ267)*((SUM(BB267:CJ267)+3062)/1000000),0))</f>
        <v>06098185</v>
      </c>
      <c r="AV267" s="328" t="str">
        <f t="shared" si="216"/>
        <v>00</v>
      </c>
      <c r="AW267" s="328">
        <f>COUNTIF($AT$173:$AT266,$AT267)</f>
        <v>0</v>
      </c>
      <c r="AX267" s="201" t="str">
        <f t="shared" ref="AX267:AX271" si="228">IF(OR((BB267+BD267+BF267+BH267+BJ267+BL267+BN267+BP267+BR267+BT267+BV267+BX267+BZ267+CB267+CD267+CF267+CH267+CI267+CJ267)=0,AW267&lt;&gt;0),"Ignore me","Claim")</f>
        <v>Ignore me</v>
      </c>
      <c r="AY267" s="396">
        <f t="array" ref="AY267">MIN(IF($D$173:$D$207&gt;0,$C$173:$C$207))</f>
        <v>44620</v>
      </c>
      <c r="AZ267" s="397">
        <f t="array" ref="AZ267">MAX(IF($D$173:$D$207&gt;0,$C$173:$C$207))</f>
        <v>44634</v>
      </c>
      <c r="BA267" s="398">
        <f>$I$106</f>
        <v>0</v>
      </c>
      <c r="BB267" s="399">
        <v>0</v>
      </c>
      <c r="BC267" s="400">
        <v>0</v>
      </c>
      <c r="BD267" s="399">
        <v>0</v>
      </c>
      <c r="BE267" s="400">
        <v>0</v>
      </c>
      <c r="BF267" s="399">
        <v>0</v>
      </c>
      <c r="BG267" s="400">
        <v>0</v>
      </c>
      <c r="BH267" s="399">
        <v>0</v>
      </c>
      <c r="BI267" s="400">
        <v>0</v>
      </c>
      <c r="BJ267" s="399">
        <v>0</v>
      </c>
      <c r="BK267" s="400">
        <v>0</v>
      </c>
      <c r="BL267" s="399">
        <v>0</v>
      </c>
      <c r="BM267" s="400">
        <v>0</v>
      </c>
      <c r="BN267" s="399">
        <v>0</v>
      </c>
      <c r="BO267" s="400">
        <v>0</v>
      </c>
      <c r="BP267" s="399">
        <v>0</v>
      </c>
      <c r="BQ267" s="400">
        <v>0</v>
      </c>
      <c r="BR267" s="399">
        <v>0</v>
      </c>
      <c r="BS267" s="400">
        <v>0</v>
      </c>
      <c r="BT267" s="399">
        <v>0</v>
      </c>
      <c r="BU267" s="400">
        <v>0</v>
      </c>
      <c r="BV267" s="399">
        <v>0</v>
      </c>
      <c r="BW267" s="400">
        <v>0</v>
      </c>
      <c r="BX267" s="399">
        <v>0</v>
      </c>
      <c r="BY267" s="400">
        <v>0</v>
      </c>
      <c r="BZ267" s="399">
        <v>0</v>
      </c>
      <c r="CA267" s="400">
        <v>0</v>
      </c>
      <c r="CB267" s="399">
        <v>0</v>
      </c>
      <c r="CC267" s="400">
        <v>0</v>
      </c>
      <c r="CD267" s="399">
        <v>0</v>
      </c>
      <c r="CE267" s="400">
        <v>0</v>
      </c>
      <c r="CF267" s="399">
        <v>0</v>
      </c>
      <c r="CG267" s="400">
        <v>0</v>
      </c>
      <c r="CH267" s="400">
        <v>0</v>
      </c>
      <c r="CI267" s="400">
        <f>Y106</f>
        <v>0</v>
      </c>
      <c r="CJ267" s="400">
        <v>0</v>
      </c>
    </row>
    <row r="268" spans="44:88" hidden="1" x14ac:dyDescent="0.2">
      <c r="AR268" s="377"/>
      <c r="AS268" s="328">
        <f>COUNTIF($AT$173:$AT267,$AT268)</f>
        <v>1</v>
      </c>
      <c r="AT268" s="1" t="str">
        <f t="shared" si="227"/>
        <v>06098185</v>
      </c>
      <c r="AV268" s="328" t="str">
        <f t="shared" si="216"/>
        <v>00</v>
      </c>
      <c r="AW268" s="328">
        <f>COUNTIF($AT$173:$AT267,$AT268)</f>
        <v>1</v>
      </c>
      <c r="AX268" s="201" t="str">
        <f>IF(OR((BB268+BD268+BF268+BH268+BJ268+BL268+BN268+BP268+BR268+BT268+BV268+BX268+BZ268+CB268+CD268+CF268+CH268+CI268+CJ268)=0,AW268&lt;&gt;0),"Ignore me","Claim")</f>
        <v>Ignore me</v>
      </c>
      <c r="AY268" s="396">
        <f t="array" ref="AY268">MIN(IF($D$173:$D$207&gt;0,$C$173:$C$207))</f>
        <v>44620</v>
      </c>
      <c r="AZ268" s="397">
        <f t="array" ref="AZ268">MAX(IF($D$173:$D$207&gt;0,$C$173:$C$207))</f>
        <v>44634</v>
      </c>
      <c r="BA268" s="398">
        <f t="shared" ref="BA268:BA271" si="229">$I$107</f>
        <v>0</v>
      </c>
      <c r="BB268" s="399">
        <v>0</v>
      </c>
      <c r="BC268" s="400">
        <v>0</v>
      </c>
      <c r="BD268" s="399">
        <v>0</v>
      </c>
      <c r="BE268" s="400">
        <v>0</v>
      </c>
      <c r="BF268" s="399">
        <v>0</v>
      </c>
      <c r="BG268" s="400">
        <v>0</v>
      </c>
      <c r="BH268" s="399">
        <v>0</v>
      </c>
      <c r="BI268" s="400">
        <v>0</v>
      </c>
      <c r="BJ268" s="399">
        <v>0</v>
      </c>
      <c r="BK268" s="400">
        <v>0</v>
      </c>
      <c r="BL268" s="399">
        <v>0</v>
      </c>
      <c r="BM268" s="400">
        <v>0</v>
      </c>
      <c r="BN268" s="399">
        <v>0</v>
      </c>
      <c r="BO268" s="400">
        <v>0</v>
      </c>
      <c r="BP268" s="399">
        <v>0</v>
      </c>
      <c r="BQ268" s="400">
        <v>0</v>
      </c>
      <c r="BR268" s="399">
        <v>0</v>
      </c>
      <c r="BS268" s="400">
        <v>0</v>
      </c>
      <c r="BT268" s="399">
        <v>0</v>
      </c>
      <c r="BU268" s="400">
        <v>0</v>
      </c>
      <c r="BV268" s="399">
        <v>0</v>
      </c>
      <c r="BW268" s="400">
        <v>0</v>
      </c>
      <c r="BX268" s="399">
        <v>0</v>
      </c>
      <c r="BY268" s="400">
        <v>0</v>
      </c>
      <c r="BZ268" s="399">
        <v>0</v>
      </c>
      <c r="CA268" s="400">
        <v>0</v>
      </c>
      <c r="CB268" s="399">
        <v>0</v>
      </c>
      <c r="CC268" s="400">
        <v>0</v>
      </c>
      <c r="CD268" s="399">
        <v>0</v>
      </c>
      <c r="CE268" s="400">
        <v>0</v>
      </c>
      <c r="CF268" s="399">
        <v>0</v>
      </c>
      <c r="CG268" s="400">
        <v>0</v>
      </c>
      <c r="CH268" s="400">
        <v>0</v>
      </c>
      <c r="CI268" s="400">
        <f>AC106</f>
        <v>0</v>
      </c>
      <c r="CJ268" s="400">
        <v>0</v>
      </c>
    </row>
    <row r="269" spans="44:88" hidden="1" x14ac:dyDescent="0.2">
      <c r="AR269" s="377"/>
      <c r="AS269" s="328">
        <f>COUNTIF($AT$173:$AT268,$AT269)</f>
        <v>0</v>
      </c>
      <c r="AT269" s="1" t="str">
        <f>BA269&amp;(ROUND((AY269*AZ269)*((SUM(BB269:CJ269)+3509)/1000000),0))</f>
        <v>96988416</v>
      </c>
      <c r="AV269" s="328" t="str">
        <f t="shared" si="216"/>
        <v>90</v>
      </c>
      <c r="AW269" s="328">
        <f>COUNTIF($AT$173:$AT268,$AT269)</f>
        <v>0</v>
      </c>
      <c r="AX269" s="201" t="str">
        <f t="shared" si="228"/>
        <v>Ignore me</v>
      </c>
      <c r="AY269" s="396">
        <f t="array" ref="AY269">MIN(IF($D$173:$D$207&gt;0,$C$173:$C$207))</f>
        <v>44620</v>
      </c>
      <c r="AZ269" s="397">
        <f t="array" ref="AZ269">MAX(IF($D$173:$D$207&gt;0,$C$173:$C$207))</f>
        <v>44634</v>
      </c>
      <c r="BA269" s="398">
        <f>$I$105</f>
        <v>9</v>
      </c>
      <c r="BB269" s="399">
        <v>0</v>
      </c>
      <c r="BC269" s="400">
        <v>0</v>
      </c>
      <c r="BD269" s="399">
        <v>0</v>
      </c>
      <c r="BE269" s="400">
        <v>0</v>
      </c>
      <c r="BF269" s="399">
        <v>0</v>
      </c>
      <c r="BG269" s="400">
        <v>0</v>
      </c>
      <c r="BH269" s="399">
        <v>0</v>
      </c>
      <c r="BI269" s="400">
        <v>0</v>
      </c>
      <c r="BJ269" s="399">
        <v>0</v>
      </c>
      <c r="BK269" s="400">
        <v>0</v>
      </c>
      <c r="BL269" s="399">
        <v>0</v>
      </c>
      <c r="BM269" s="400">
        <v>0</v>
      </c>
      <c r="BN269" s="399">
        <v>0</v>
      </c>
      <c r="BO269" s="400">
        <v>0</v>
      </c>
      <c r="BP269" s="399">
        <v>0</v>
      </c>
      <c r="BQ269" s="400">
        <v>0</v>
      </c>
      <c r="BR269" s="399">
        <v>0</v>
      </c>
      <c r="BS269" s="400">
        <v>0</v>
      </c>
      <c r="BT269" s="399">
        <v>0</v>
      </c>
      <c r="BU269" s="400">
        <v>0</v>
      </c>
      <c r="BV269" s="399">
        <v>0</v>
      </c>
      <c r="BW269" s="400">
        <v>0</v>
      </c>
      <c r="BX269" s="399">
        <v>0</v>
      </c>
      <c r="BY269" s="400">
        <v>0</v>
      </c>
      <c r="BZ269" s="399">
        <v>0</v>
      </c>
      <c r="CA269" s="400">
        <v>0</v>
      </c>
      <c r="CB269" s="399">
        <v>0</v>
      </c>
      <c r="CC269" s="400">
        <v>0</v>
      </c>
      <c r="CD269" s="399">
        <v>0</v>
      </c>
      <c r="CE269" s="400">
        <v>0</v>
      </c>
      <c r="CF269" s="399">
        <v>0</v>
      </c>
      <c r="CG269" s="400">
        <v>0</v>
      </c>
      <c r="CH269" s="400">
        <v>0</v>
      </c>
      <c r="CI269" s="400">
        <v>0</v>
      </c>
      <c r="CJ269" s="400">
        <f>U107</f>
        <v>0</v>
      </c>
    </row>
    <row r="270" spans="44:88" hidden="1" x14ac:dyDescent="0.2">
      <c r="AR270" s="377"/>
      <c r="AS270" s="328">
        <f>COUNTIF($AT$173:$AT269,$AT270)</f>
        <v>0</v>
      </c>
      <c r="AT270" s="1" t="str">
        <f t="shared" ref="AT270:AT271" si="230">BA270&amp;(ROUND((AY270*AZ270)*((SUM(BB270:CJ270)+3509)/1000000),0))</f>
        <v>06988416</v>
      </c>
      <c r="AV270" s="328" t="str">
        <f t="shared" si="216"/>
        <v>00</v>
      </c>
      <c r="AW270" s="328">
        <f>COUNTIF($AT$173:$AT269,$AT270)</f>
        <v>0</v>
      </c>
      <c r="AX270" s="201" t="str">
        <f t="shared" si="228"/>
        <v>Ignore me</v>
      </c>
      <c r="AY270" s="396">
        <f t="array" ref="AY270">MIN(IF($D$173:$D$207&gt;0,$C$173:$C$207))</f>
        <v>44620</v>
      </c>
      <c r="AZ270" s="397">
        <f t="array" ref="AZ270">MAX(IF($D$173:$D$207&gt;0,$C$173:$C$207))</f>
        <v>44634</v>
      </c>
      <c r="BA270" s="398">
        <f>$I$106</f>
        <v>0</v>
      </c>
      <c r="BB270" s="399">
        <v>0</v>
      </c>
      <c r="BC270" s="400">
        <v>0</v>
      </c>
      <c r="BD270" s="399">
        <v>0</v>
      </c>
      <c r="BE270" s="400">
        <v>0</v>
      </c>
      <c r="BF270" s="399">
        <v>0</v>
      </c>
      <c r="BG270" s="400">
        <v>0</v>
      </c>
      <c r="BH270" s="399">
        <v>0</v>
      </c>
      <c r="BI270" s="400">
        <v>0</v>
      </c>
      <c r="BJ270" s="399">
        <v>0</v>
      </c>
      <c r="BK270" s="400">
        <v>0</v>
      </c>
      <c r="BL270" s="399">
        <v>0</v>
      </c>
      <c r="BM270" s="400">
        <v>0</v>
      </c>
      <c r="BN270" s="399">
        <v>0</v>
      </c>
      <c r="BO270" s="400">
        <v>0</v>
      </c>
      <c r="BP270" s="399">
        <v>0</v>
      </c>
      <c r="BQ270" s="400">
        <v>0</v>
      </c>
      <c r="BR270" s="399">
        <v>0</v>
      </c>
      <c r="BS270" s="400">
        <v>0</v>
      </c>
      <c r="BT270" s="399">
        <v>0</v>
      </c>
      <c r="BU270" s="400">
        <v>0</v>
      </c>
      <c r="BV270" s="399">
        <v>0</v>
      </c>
      <c r="BW270" s="400">
        <v>0</v>
      </c>
      <c r="BX270" s="399">
        <v>0</v>
      </c>
      <c r="BY270" s="400">
        <v>0</v>
      </c>
      <c r="BZ270" s="399">
        <v>0</v>
      </c>
      <c r="CA270" s="400">
        <v>0</v>
      </c>
      <c r="CB270" s="399">
        <v>0</v>
      </c>
      <c r="CC270" s="400">
        <v>0</v>
      </c>
      <c r="CD270" s="399">
        <v>0</v>
      </c>
      <c r="CE270" s="400">
        <v>0</v>
      </c>
      <c r="CF270" s="399">
        <v>0</v>
      </c>
      <c r="CG270" s="400">
        <v>0</v>
      </c>
      <c r="CH270" s="400">
        <v>0</v>
      </c>
      <c r="CI270" s="400">
        <v>0</v>
      </c>
      <c r="CJ270" s="400">
        <f>Y107</f>
        <v>0</v>
      </c>
    </row>
    <row r="271" spans="44:88" hidden="1" x14ac:dyDescent="0.2">
      <c r="AR271" s="377"/>
      <c r="AS271" s="328">
        <f>COUNTIF($AT$173:$AT270,$AT271)</f>
        <v>1</v>
      </c>
      <c r="AT271" s="1" t="str">
        <f t="shared" si="230"/>
        <v>06988416</v>
      </c>
      <c r="AV271" s="328" t="str">
        <f t="shared" si="216"/>
        <v>00</v>
      </c>
      <c r="AW271" s="328">
        <f>COUNTIF($AT$173:$AT270,$AT271)</f>
        <v>1</v>
      </c>
      <c r="AX271" s="201" t="str">
        <f t="shared" si="228"/>
        <v>Ignore me</v>
      </c>
      <c r="AY271" s="396">
        <f t="array" ref="AY271">MIN(IF($D$173:$D$207&gt;0,$C$173:$C$207))</f>
        <v>44620</v>
      </c>
      <c r="AZ271" s="397">
        <f t="array" ref="AZ271">MAX(IF($D$173:$D$207&gt;0,$C$173:$C$207))</f>
        <v>44634</v>
      </c>
      <c r="BA271" s="398">
        <f t="shared" si="229"/>
        <v>0</v>
      </c>
      <c r="BB271" s="399">
        <v>0</v>
      </c>
      <c r="BC271" s="400">
        <v>0</v>
      </c>
      <c r="BD271" s="399">
        <v>0</v>
      </c>
      <c r="BE271" s="400">
        <v>0</v>
      </c>
      <c r="BF271" s="399">
        <v>0</v>
      </c>
      <c r="BG271" s="400">
        <v>0</v>
      </c>
      <c r="BH271" s="399">
        <v>0</v>
      </c>
      <c r="BI271" s="400">
        <v>0</v>
      </c>
      <c r="BJ271" s="399">
        <v>0</v>
      </c>
      <c r="BK271" s="400">
        <v>0</v>
      </c>
      <c r="BL271" s="399">
        <v>0</v>
      </c>
      <c r="BM271" s="400">
        <v>0</v>
      </c>
      <c r="BN271" s="399">
        <v>0</v>
      </c>
      <c r="BO271" s="400">
        <v>0</v>
      </c>
      <c r="BP271" s="399">
        <v>0</v>
      </c>
      <c r="BQ271" s="400">
        <v>0</v>
      </c>
      <c r="BR271" s="399">
        <v>0</v>
      </c>
      <c r="BS271" s="400">
        <v>0</v>
      </c>
      <c r="BT271" s="399">
        <v>0</v>
      </c>
      <c r="BU271" s="400">
        <v>0</v>
      </c>
      <c r="BV271" s="399">
        <v>0</v>
      </c>
      <c r="BW271" s="400">
        <v>0</v>
      </c>
      <c r="BX271" s="399">
        <v>0</v>
      </c>
      <c r="BY271" s="400">
        <v>0</v>
      </c>
      <c r="BZ271" s="399">
        <v>0</v>
      </c>
      <c r="CA271" s="400">
        <v>0</v>
      </c>
      <c r="CB271" s="399">
        <v>0</v>
      </c>
      <c r="CC271" s="400">
        <v>0</v>
      </c>
      <c r="CD271" s="399">
        <v>0</v>
      </c>
      <c r="CE271" s="400">
        <v>0</v>
      </c>
      <c r="CF271" s="399">
        <v>0</v>
      </c>
      <c r="CG271" s="400">
        <v>0</v>
      </c>
      <c r="CH271" s="400">
        <v>0</v>
      </c>
      <c r="CI271" s="400">
        <v>0</v>
      </c>
      <c r="CJ271" s="400">
        <f>AC107</f>
        <v>0</v>
      </c>
    </row>
    <row r="272" spans="44:88" hidden="1" x14ac:dyDescent="0.2">
      <c r="AR272" s="377"/>
      <c r="AS272" s="328"/>
      <c r="AV272" s="328"/>
      <c r="AW272" s="328"/>
      <c r="AX272" s="201"/>
      <c r="AY272" s="396"/>
      <c r="AZ272" s="397"/>
      <c r="BA272" s="398"/>
      <c r="BB272" s="399"/>
      <c r="BC272" s="400"/>
      <c r="BD272" s="399"/>
      <c r="BE272" s="400"/>
      <c r="BF272" s="399"/>
      <c r="BG272" s="400"/>
      <c r="BH272" s="399"/>
      <c r="BI272" s="400"/>
      <c r="BJ272" s="399"/>
      <c r="BK272" s="400"/>
      <c r="BL272" s="399"/>
      <c r="BM272" s="400"/>
      <c r="BN272" s="399"/>
      <c r="BO272" s="400"/>
      <c r="BP272" s="399"/>
      <c r="BQ272" s="400"/>
      <c r="BR272" s="399"/>
      <c r="BS272" s="400"/>
      <c r="BT272" s="399"/>
      <c r="BU272" s="400"/>
      <c r="BV272" s="399"/>
      <c r="BW272" s="400"/>
      <c r="BX272" s="399"/>
      <c r="BY272" s="400"/>
      <c r="BZ272" s="399"/>
      <c r="CA272" s="400"/>
      <c r="CB272" s="399"/>
      <c r="CC272" s="400"/>
      <c r="CD272" s="399"/>
      <c r="CE272" s="400"/>
      <c r="CF272" s="399"/>
      <c r="CG272" s="400"/>
      <c r="CH272" s="400"/>
      <c r="CI272" s="400"/>
      <c r="CJ272" s="400"/>
    </row>
    <row r="273" spans="49:88" hidden="1" x14ac:dyDescent="0.2">
      <c r="AW273" s="5"/>
      <c r="AX273" s="5"/>
      <c r="AY273" s="189"/>
      <c r="AZ273" s="189"/>
      <c r="BA273" s="190"/>
      <c r="BB273" s="188"/>
      <c r="BC273" s="35"/>
      <c r="BD273" s="188"/>
      <c r="BE273" s="35"/>
      <c r="BF273" s="188"/>
      <c r="BG273" s="35"/>
      <c r="BH273" s="188"/>
      <c r="BI273" s="35"/>
      <c r="BJ273" s="188"/>
      <c r="BK273" s="35"/>
      <c r="BL273" s="188"/>
      <c r="BM273" s="35"/>
      <c r="BN273" s="188"/>
      <c r="BO273" s="35"/>
      <c r="BP273" s="188"/>
      <c r="BQ273" s="35"/>
      <c r="BR273" s="188"/>
      <c r="BS273" s="35"/>
      <c r="BT273" s="188"/>
      <c r="BU273" s="35"/>
      <c r="BV273" s="188"/>
      <c r="BW273" s="35"/>
      <c r="BX273" s="188"/>
      <c r="BY273" s="35"/>
      <c r="BZ273" s="188"/>
      <c r="CA273" s="35"/>
      <c r="CB273" s="188"/>
      <c r="CC273" s="35"/>
      <c r="CD273" s="188"/>
      <c r="CE273" s="35"/>
      <c r="CF273" s="188"/>
      <c r="CG273" s="35"/>
      <c r="CI273" s="401"/>
      <c r="CJ273" s="401"/>
    </row>
    <row r="274" spans="49:88" hidden="1" x14ac:dyDescent="0.2">
      <c r="AX274" s="5"/>
      <c r="AY274" s="5" t="s">
        <v>173</v>
      </c>
      <c r="AZ274" s="5" t="s">
        <v>174</v>
      </c>
      <c r="BA274" s="5" t="s">
        <v>175</v>
      </c>
      <c r="BB274" s="5" t="s">
        <v>176</v>
      </c>
      <c r="BC274" s="5" t="s">
        <v>177</v>
      </c>
      <c r="BD274" s="5" t="s">
        <v>178</v>
      </c>
      <c r="BE274" s="5" t="s">
        <v>179</v>
      </c>
      <c r="BF274" s="5" t="s">
        <v>180</v>
      </c>
      <c r="BG274" s="5" t="s">
        <v>181</v>
      </c>
      <c r="BH274" s="5" t="s">
        <v>182</v>
      </c>
      <c r="BI274" s="5" t="s">
        <v>183</v>
      </c>
      <c r="BJ274" s="5" t="s">
        <v>184</v>
      </c>
      <c r="BK274" s="5" t="s">
        <v>185</v>
      </c>
      <c r="BL274" s="5" t="s">
        <v>186</v>
      </c>
      <c r="BM274" s="5" t="s">
        <v>187</v>
      </c>
      <c r="BN274" s="5" t="s">
        <v>188</v>
      </c>
      <c r="BO274" s="5" t="s">
        <v>189</v>
      </c>
      <c r="BP274" s="5" t="s">
        <v>190</v>
      </c>
      <c r="BQ274" s="5" t="s">
        <v>191</v>
      </c>
      <c r="BR274" s="5" t="s">
        <v>192</v>
      </c>
      <c r="BS274" s="5" t="s">
        <v>193</v>
      </c>
      <c r="BT274" s="5" t="s">
        <v>194</v>
      </c>
      <c r="BU274" s="5" t="s">
        <v>195</v>
      </c>
      <c r="BV274" s="5" t="s">
        <v>196</v>
      </c>
      <c r="BW274" s="5" t="s">
        <v>197</v>
      </c>
      <c r="BX274" s="5" t="s">
        <v>198</v>
      </c>
      <c r="BY274" s="5" t="s">
        <v>199</v>
      </c>
      <c r="BZ274" s="5" t="s">
        <v>200</v>
      </c>
      <c r="CA274" s="5" t="s">
        <v>201</v>
      </c>
      <c r="CB274" s="337" t="s">
        <v>202</v>
      </c>
      <c r="CC274" s="337" t="s">
        <v>203</v>
      </c>
      <c r="CD274" s="333" t="s">
        <v>204</v>
      </c>
      <c r="CE274" s="333" t="s">
        <v>205</v>
      </c>
      <c r="CF274" s="333" t="s">
        <v>204</v>
      </c>
      <c r="CG274" s="333" t="s">
        <v>205</v>
      </c>
      <c r="CH274" s="5" t="s">
        <v>206</v>
      </c>
      <c r="CI274" s="402" t="s">
        <v>207</v>
      </c>
      <c r="CJ274" s="402" t="s">
        <v>208</v>
      </c>
    </row>
    <row r="275" spans="49:88" hidden="1" x14ac:dyDescent="0.2">
      <c r="AX275" s="5">
        <v>1</v>
      </c>
      <c r="AY275" s="327">
        <f t="array" ref="AY275">IFERROR(INDEX(AY$173:AY$271, SMALL(IF($AX$173:$AX$271="Claim", ROW(AY$173:AY$271)-MIN(ROW(AY$173:AY$271))+1, ""), ROW(A1))), "")</f>
        <v>44620</v>
      </c>
      <c r="AZ275" s="327">
        <f t="array" ref="AZ275">IFERROR(INDEX(AZ$173:AZ$271, SMALL(IF($AX$173:$AX$271="Claim", ROW(AZ$173:AZ$271)-MIN(ROW(AZ$173:AZ$271))+1, ""), ROW(B1))), "")</f>
        <v>44620</v>
      </c>
      <c r="BA275" s="5">
        <f t="array" ref="BA275">IFERROR(INDEX(BA$173:BA$275, SMALL(IF($AX$173:$AX$275="Claim", ROW(BA$173:BA$275)-MIN(ROW(BA$173:BA$275))+1, ""), ROW(C1))), "")</f>
        <v>9</v>
      </c>
      <c r="BB275" s="5">
        <f t="array" ref="BB275">IFERROR(INDEX(BB$173:BB$271, SMALL(IF($AX$173:$AX$271="Claim", ROW(BB$173:BB$271)-MIN(ROW(BB$173:BB$271))+1, ""), ROW(D1))), "")</f>
        <v>4</v>
      </c>
      <c r="BC275" s="5">
        <f t="array" ref="BC275">IFERROR(INDEX(BC$173:BC$271, SMALL(IF($AX$173:$AX$271="Claim", ROW(BC$173:BC$271)-MIN(ROW(BC$173:BC$271))+1, ""), ROW(E1))), "")</f>
        <v>13.6</v>
      </c>
      <c r="BD275" s="5">
        <f t="array" ref="BD275">IFERROR(INDEX(BD$173:BD$271, SMALL(IF($AX$173:$AX$271="Claim", ROW(BD$173:BD$271)-MIN(ROW(BD$173:BD$271))+1, ""), ROW(F1))), "")</f>
        <v>0</v>
      </c>
      <c r="BE275" s="5">
        <f t="array" ref="BE275">IFERROR(INDEX(BE$173:BE$271, SMALL(IF($AX$173:$AX$271="Claim", ROW(BE$173:BE$271)-MIN(ROW(BE$173:BE$271))+1, ""), ROW(G1))), "")</f>
        <v>13.6</v>
      </c>
      <c r="BF275" s="5">
        <f t="array" ref="BF275">IFERROR(INDEX(BF$173:BF$271, SMALL(IF($AX$173:$AX$271="Claim", ROW(BF$173:BF$271)-MIN(ROW(BF$173:BF$271))+1, ""), ROW(H1))), "")</f>
        <v>0</v>
      </c>
      <c r="BG275" s="5">
        <f t="array" ref="BG275">IFERROR(INDEX(BG$173:BG$271, SMALL(IF($AX$173:$AX$271="Claim", ROW(BG$173:BG$271)-MIN(ROW(BG$173:BG$271))+1, ""), ROW(I1))), "")</f>
        <v>13.6</v>
      </c>
      <c r="BH275" s="5">
        <f t="array" ref="BH275">IFERROR(INDEX(BH$173:BH$271, SMALL(IF($AX$173:$AX$271="Claim", ROW(BH$173:BH$271)-MIN(ROW(BH$173:BH$271))+1, ""), ROW(J1))), "")</f>
        <v>0</v>
      </c>
      <c r="BI275" s="5">
        <f t="array" ref="BI275">IFERROR(INDEX(BI$173:BI$271, SMALL(IF($AX$173:$AX$271="Claim", ROW(BI$173:BI$271)-MIN(ROW(BI$173:BI$271))+1, ""), ROW(K1))), "")</f>
        <v>13.6</v>
      </c>
      <c r="BJ275" s="5">
        <f t="array" ref="BJ275">IFERROR(INDEX(BJ$173:BJ$271, SMALL(IF($AX$173:$AX$271="Claim", ROW(BJ$173:BJ$271)-MIN(ROW(BJ$173:BJ$271))+1, ""), ROW(L1))), "")</f>
        <v>0</v>
      </c>
      <c r="BK275" s="5">
        <f t="array" ref="BK275">IFERROR(INDEX(BK$173:BK$271, SMALL(IF($AX$173:$AX$271="Claim", ROW(BK$173:BK$271)-MIN(ROW(BK$173:BK$271))+1, ""), ROW(M1))), "")</f>
        <v>13.6</v>
      </c>
      <c r="BL275" s="5">
        <f t="array" ref="BL275">IFERROR(INDEX(BL$173:BL$271, SMALL(IF($AX$173:$AX$271="Claim", ROW(BL$173:BL$271)-MIN(ROW(BL$173:BL$271))+1, ""), ROW(N1))), "")</f>
        <v>0</v>
      </c>
      <c r="BM275" s="5">
        <f t="array" ref="BM275">IFERROR(INDEX(BM$173:BM$271, SMALL(IF($AX$173:$AX$271="Claim", ROW(BM$173:BM$271)-MIN(ROW(BM$173:BM$271))+1, ""), ROW(O1))), "")</f>
        <v>13.6</v>
      </c>
      <c r="BN275" s="5">
        <f t="array" ref="BN275">IFERROR(INDEX(BN$173:BN$271, SMALL(IF($AX$173:$AX$271="Claim", ROW(BN$173:BN$271)-MIN(ROW(BN$173:BN$271))+1, ""), ROW(P1))), "")</f>
        <v>0</v>
      </c>
      <c r="BO275" s="5">
        <f t="array" ref="BO275">IFERROR(INDEX(BO$173:BO$271, SMALL(IF($AX$173:$AX$271="Claim", ROW(BO$173:BO$271)-MIN(ROW(BO$173:BO$271))+1, ""), ROW(Q1))), "")</f>
        <v>13.6</v>
      </c>
      <c r="BP275" s="5">
        <f t="array" ref="BP275">IFERROR(INDEX(BP$173:BP$271, SMALL(IF($AX$173:$AX$271="Claim", ROW(BP$173:BP$271)-MIN(ROW(BP$173:BP$271))+1, ""), ROW(R1))), "")</f>
        <v>0</v>
      </c>
      <c r="BQ275" s="5">
        <f t="array" ref="BQ275">IFERROR(INDEX(BQ$173:BQ$271, SMALL(IF($AX$173:$AX$271="Claim", ROW(BQ$173:BQ$271)-MIN(ROW(BQ$173:BQ$271))+1, ""), ROW(S1))), "")</f>
        <v>13.6</v>
      </c>
      <c r="BR275" s="5">
        <f t="array" ref="BR275">IFERROR(INDEX(BR$173:BR$271, SMALL(IF($AX$173:$AX$271="Claim", ROW(BR$173:BR$271)-MIN(ROW(BR$173:BR$271))+1, ""), ROW(T1))), "")</f>
        <v>0</v>
      </c>
      <c r="BS275" s="5">
        <f t="array" ref="BS275">IFERROR(INDEX(BS$173:BS$271, SMALL(IF($AX$173:$AX$271="Claim", ROW(BS$173:BS$271)-MIN(ROW(BS$173:BS$271))+1, ""), ROW(U1))), "")</f>
        <v>13.6</v>
      </c>
      <c r="BT275" s="5">
        <f t="array" ref="BT275">IFERROR(INDEX(BT$173:BT$271, SMALL(IF($AX$173:$AX$271="Claim", ROW(BT$173:BT$271)-MIN(ROW(BT$173:BT$271))+1, ""), ROW(V1))), "")</f>
        <v>0</v>
      </c>
      <c r="BU275" s="5">
        <f t="array" ref="BU275">IFERROR(INDEX(BU$173:BU$271, SMALL(IF($AX$173:$AX$271="Claim", ROW(BU$173:BU$271)-MIN(ROW(BU$173:BU$271))+1, ""), ROW(W1))), "")</f>
        <v>13.6</v>
      </c>
      <c r="BV275" s="5">
        <f t="array" ref="BV275">IFERROR(INDEX(BV$173:BV$271, SMALL(IF($AX$173:$AX$271="Claim", ROW(BV$173:BV$271)-MIN(ROW(BV$173:BV$271))+1, ""), ROW(X1))), "")</f>
        <v>0</v>
      </c>
      <c r="BW275" s="5">
        <f t="array" ref="BW275">IFERROR(INDEX(BW$173:BW$271, SMALL(IF($AX$173:$AX$271="Claim", ROW(BW$173:BW$271)-MIN(ROW(BW$173:BW$271))+1, ""), ROW(Y1))), "")</f>
        <v>13.6</v>
      </c>
      <c r="BX275" s="5">
        <f t="array" ref="BX275">IFERROR(INDEX(BX$173:BX$271, SMALL(IF($AX$173:$AX$271="Claim", ROW(BX$173:BX$271)-MIN(ROW(BX$173:BX$271))+1, ""), ROW(Z1))), "")</f>
        <v>0</v>
      </c>
      <c r="BY275" s="5">
        <f t="array" ref="BY275">IFERROR(INDEX(BY$173:BY$271, SMALL(IF($AX$173:$AX$271="Claim", ROW(BY$173:BY$271)-MIN(ROW(BY$173:BY$271))+1, ""), ROW(AA1))), "")</f>
        <v>13.6</v>
      </c>
      <c r="BZ275" s="5">
        <f t="array" ref="BZ275">IFERROR(INDEX(BZ$173:BZ$271, SMALL(IF($AX$173:$AX$271="Claim", ROW(BZ$173:BZ$271)-MIN(ROW(BZ$173:BZ$271))+1, ""), ROW(AB1))), "")</f>
        <v>0</v>
      </c>
      <c r="CA275" s="5">
        <f t="array" ref="CA275">IFERROR(INDEX(CA$173:CA$271, SMALL(IF($AX$173:$AX$271="Claim", ROW(CA$173:CA$271)-MIN(ROW(CA$173:CA$271))+1, ""), ROW(AC1))), "")</f>
        <v>13.6</v>
      </c>
      <c r="CB275" s="5">
        <f t="array" ref="CB275">IFERROR(INDEX(CB$173:CB$271, SMALL(IF($AX$173:$AX$271="Claim", ROW(CB$173:CB$271)-MIN(ROW(CB$173:CB$271))+1, ""), ROW(AD1))), "")</f>
        <v>0</v>
      </c>
      <c r="CC275" s="5">
        <f t="array" ref="CC275">IFERROR(INDEX(CC$173:CC$271, SMALL(IF($AX$173:$AX$271="Claim", ROW(CC$173:CC$271)-MIN(ROW(CC$173:CC$271))+1, ""), ROW(AE1))), "")</f>
        <v>13.6</v>
      </c>
      <c r="CD275" s="5">
        <f t="array" ref="CD275">IFERROR(INDEX(CD$173:CD$271, SMALL(IF($AX$173:$AX$271="Claim", ROW(CD$173:CD$271)-MIN(ROW(CD$173:CD$271))+1, ""), ROW(AF1))), "")</f>
        <v>0</v>
      </c>
      <c r="CE275" s="5">
        <f t="array" ref="CE275">IFERROR(INDEX(CE$173:CE$271, SMALL(IF($AX$173:$AX$271="Claim", ROW(CE$173:CE$271)-MIN(ROW(CE$173:CE$271))+1, ""), ROW(AG1))), "")</f>
        <v>13.6</v>
      </c>
      <c r="CF275" s="5">
        <f t="array" ref="CF275">IFERROR(INDEX(CF$173:CF$271, SMALL(IF($AX$173:$AX$271="Claim", ROW(CF$173:CF$271)-MIN(ROW(CF$173:CF$271))+1, ""), ROW(AH1))), "")</f>
        <v>0</v>
      </c>
      <c r="CG275" s="5">
        <f t="array" ref="CG275">IFERROR(INDEX(CG$173:CG$271, SMALL(IF($AX$173:$AX$271="Claim", ROW(CG$173:CG$271)-MIN(ROW(CG$173:CG$271))+1, ""), ROW(AI1))), "")</f>
        <v>13.6</v>
      </c>
      <c r="CH275" s="5">
        <f t="array" ref="CH275">IFERROR(INDEX(CH$173:CH$271, SMALL(IF($AX$173:$AX$271="Claim", ROW(CH$173:CH$271)-MIN(ROW(CH$173:CH$271))+1, ""), ROW(AJ1))), "")</f>
        <v>0</v>
      </c>
      <c r="CI275" s="5">
        <f t="array" ref="CI275">IFERROR(INDEX(CI$173:CI$271, SMALL(IF($AX$173:$AX$271="Claim", ROW(CI$173:CI$271)-MIN(ROW(CI$173:CI$271))+1, ""), ROW(AK1))), "")</f>
        <v>0</v>
      </c>
      <c r="CJ275" s="5">
        <f t="array" ref="CJ275">IFERROR(INDEX(CJ$173:CJ$271, SMALL(IF($AX$173:$AX$271="Claim", ROW(CJ$173:CJ$271)-MIN(ROW(CJ$173:CJ$271))+1, ""), ROW(AL1))), "")</f>
        <v>0</v>
      </c>
    </row>
    <row r="276" spans="49:88" hidden="1" x14ac:dyDescent="0.2">
      <c r="AX276" s="5">
        <v>2</v>
      </c>
      <c r="AY276" s="327">
        <f t="array" ref="AY276">IFERROR(INDEX(AY$173:AY$271, SMALL(IF($AX$173:$AX$271="Claim", ROW(AY$173:AY$271)-MIN(ROW(AY$173:AY$271))+1, ""), ROW(A2))), "")</f>
        <v>44627</v>
      </c>
      <c r="AZ276" s="327">
        <f t="array" ref="AZ276">IFERROR(INDEX(AZ$173:AZ$271, SMALL(IF($AX$173:$AX$271="Claim", ROW(AZ$173:AZ$271)-MIN(ROW(AZ$173:AZ$271))+1, ""), ROW(B2))), "")</f>
        <v>44627</v>
      </c>
      <c r="BA276" s="5">
        <f t="array" ref="BA276">IFERROR(INDEX(BA$173:BA$275, SMALL(IF($AX$173:$AX$275="Claim", ROW(BA$173:BA$275)-MIN(ROW(BA$173:BA$275))+1, ""), ROW(C2))), "")</f>
        <v>9</v>
      </c>
      <c r="BB276" s="5">
        <f t="array" ref="BB276">IFERROR(INDEX(BB$173:BB$271, SMALL(IF($AX$173:$AX$271="Claim", ROW(BB$173:BB$271)-MIN(ROW(BB$173:BB$271))+1, ""), ROW(D2))), "")</f>
        <v>4</v>
      </c>
      <c r="BC276" s="5">
        <f t="array" ref="BC276">IFERROR(INDEX(BC$173:BC$271, SMALL(IF($AX$173:$AX$271="Claim", ROW(BC$173:BC$271)-MIN(ROW(BC$173:BC$271))+1, ""), ROW(E2))), "")</f>
        <v>13.6</v>
      </c>
      <c r="BD276" s="5">
        <f t="array" ref="BD276">IFERROR(INDEX(BD$173:BD$271, SMALL(IF($AX$173:$AX$271="Claim", ROW(BD$173:BD$271)-MIN(ROW(BD$173:BD$271))+1, ""), ROW(F2))), "")</f>
        <v>0</v>
      </c>
      <c r="BE276" s="5">
        <f t="array" ref="BE276">IFERROR(INDEX(BE$173:BE$271, SMALL(IF($AX$173:$AX$271="Claim", ROW(BE$173:BE$271)-MIN(ROW(BE$173:BE$271))+1, ""), ROW(G2))), "")</f>
        <v>13.6</v>
      </c>
      <c r="BF276" s="5">
        <f t="array" ref="BF276">IFERROR(INDEX(BF$173:BF$271, SMALL(IF($AX$173:$AX$271="Claim", ROW(BF$173:BF$271)-MIN(ROW(BF$173:BF$271))+1, ""), ROW(H2))), "")</f>
        <v>0</v>
      </c>
      <c r="BG276" s="5">
        <f t="array" ref="BG276">IFERROR(INDEX(BG$173:BG$271, SMALL(IF($AX$173:$AX$271="Claim", ROW(BG$173:BG$271)-MIN(ROW(BG$173:BG$271))+1, ""), ROW(I2))), "")</f>
        <v>13.6</v>
      </c>
      <c r="BH276" s="5">
        <f t="array" ref="BH276">IFERROR(INDEX(BH$173:BH$271, SMALL(IF($AX$173:$AX$271="Claim", ROW(BH$173:BH$271)-MIN(ROW(BH$173:BH$271))+1, ""), ROW(J2))), "")</f>
        <v>0</v>
      </c>
      <c r="BI276" s="5">
        <f t="array" ref="BI276">IFERROR(INDEX(BI$173:BI$271, SMALL(IF($AX$173:$AX$271="Claim", ROW(BI$173:BI$271)-MIN(ROW(BI$173:BI$271))+1, ""), ROW(K2))), "")</f>
        <v>13.6</v>
      </c>
      <c r="BJ276" s="5">
        <f t="array" ref="BJ276">IFERROR(INDEX(BJ$173:BJ$271, SMALL(IF($AX$173:$AX$271="Claim", ROW(BJ$173:BJ$271)-MIN(ROW(BJ$173:BJ$271))+1, ""), ROW(L2))), "")</f>
        <v>0</v>
      </c>
      <c r="BK276" s="5">
        <f t="array" ref="BK276">IFERROR(INDEX(BK$173:BK$271, SMALL(IF($AX$173:$AX$271="Claim", ROW(BK$173:BK$271)-MIN(ROW(BK$173:BK$271))+1, ""), ROW(M2))), "")</f>
        <v>13.6</v>
      </c>
      <c r="BL276" s="5">
        <f t="array" ref="BL276">IFERROR(INDEX(BL$173:BL$271, SMALL(IF($AX$173:$AX$271="Claim", ROW(BL$173:BL$271)-MIN(ROW(BL$173:BL$271))+1, ""), ROW(N2))), "")</f>
        <v>0</v>
      </c>
      <c r="BM276" s="5">
        <f t="array" ref="BM276">IFERROR(INDEX(BM$173:BM$271, SMALL(IF($AX$173:$AX$271="Claim", ROW(BM$173:BM$271)-MIN(ROW(BM$173:BM$271))+1, ""), ROW(O2))), "")</f>
        <v>13.6</v>
      </c>
      <c r="BN276" s="5">
        <f t="array" ref="BN276">IFERROR(INDEX(BN$173:BN$271, SMALL(IF($AX$173:$AX$271="Claim", ROW(BN$173:BN$271)-MIN(ROW(BN$173:BN$271))+1, ""), ROW(P2))), "")</f>
        <v>0</v>
      </c>
      <c r="BO276" s="5">
        <f t="array" ref="BO276">IFERROR(INDEX(BO$173:BO$271, SMALL(IF($AX$173:$AX$271="Claim", ROW(BO$173:BO$271)-MIN(ROW(BO$173:BO$271))+1, ""), ROW(Q2))), "")</f>
        <v>13.6</v>
      </c>
      <c r="BP276" s="5">
        <f t="array" ref="BP276">IFERROR(INDEX(BP$173:BP$271, SMALL(IF($AX$173:$AX$271="Claim", ROW(BP$173:BP$271)-MIN(ROW(BP$173:BP$271))+1, ""), ROW(R2))), "")</f>
        <v>0</v>
      </c>
      <c r="BQ276" s="5">
        <f t="array" ref="BQ276">IFERROR(INDEX(BQ$173:BQ$271, SMALL(IF($AX$173:$AX$271="Claim", ROW(BQ$173:BQ$271)-MIN(ROW(BQ$173:BQ$271))+1, ""), ROW(S2))), "")</f>
        <v>13.6</v>
      </c>
      <c r="BR276" s="5">
        <f t="array" ref="BR276">IFERROR(INDEX(BR$173:BR$271, SMALL(IF($AX$173:$AX$271="Claim", ROW(BR$173:BR$271)-MIN(ROW(BR$173:BR$271))+1, ""), ROW(T2))), "")</f>
        <v>0</v>
      </c>
      <c r="BS276" s="5">
        <f t="array" ref="BS276">IFERROR(INDEX(BS$173:BS$271, SMALL(IF($AX$173:$AX$271="Claim", ROW(BS$173:BS$271)-MIN(ROW(BS$173:BS$271))+1, ""), ROW(U2))), "")</f>
        <v>13.6</v>
      </c>
      <c r="BT276" s="5">
        <f t="array" ref="BT276">IFERROR(INDEX(BT$173:BT$271, SMALL(IF($AX$173:$AX$271="Claim", ROW(BT$173:BT$271)-MIN(ROW(BT$173:BT$271))+1, ""), ROW(V2))), "")</f>
        <v>0</v>
      </c>
      <c r="BU276" s="5">
        <f t="array" ref="BU276">IFERROR(INDEX(BU$173:BU$271, SMALL(IF($AX$173:$AX$271="Claim", ROW(BU$173:BU$271)-MIN(ROW(BU$173:BU$271))+1, ""), ROW(W2))), "")</f>
        <v>13.6</v>
      </c>
      <c r="BV276" s="5">
        <f t="array" ref="BV276">IFERROR(INDEX(BV$173:BV$271, SMALL(IF($AX$173:$AX$271="Claim", ROW(BV$173:BV$271)-MIN(ROW(BV$173:BV$271))+1, ""), ROW(X2))), "")</f>
        <v>0</v>
      </c>
      <c r="BW276" s="5">
        <f t="array" ref="BW276">IFERROR(INDEX(BW$173:BW$271, SMALL(IF($AX$173:$AX$271="Claim", ROW(BW$173:BW$271)-MIN(ROW(BW$173:BW$271))+1, ""), ROW(Y2))), "")</f>
        <v>13.6</v>
      </c>
      <c r="BX276" s="5">
        <f t="array" ref="BX276">IFERROR(INDEX(BX$173:BX$271, SMALL(IF($AX$173:$AX$271="Claim", ROW(BX$173:BX$271)-MIN(ROW(BX$173:BX$271))+1, ""), ROW(Z2))), "")</f>
        <v>0</v>
      </c>
      <c r="BY276" s="5">
        <f t="array" ref="BY276">IFERROR(INDEX(BY$173:BY$271, SMALL(IF($AX$173:$AX$271="Claim", ROW(BY$173:BY$271)-MIN(ROW(BY$173:BY$271))+1, ""), ROW(AA2))), "")</f>
        <v>13.6</v>
      </c>
      <c r="BZ276" s="5">
        <f t="array" ref="BZ276">IFERROR(INDEX(BZ$173:BZ$271, SMALL(IF($AX$173:$AX$271="Claim", ROW(BZ$173:BZ$271)-MIN(ROW(BZ$173:BZ$271))+1, ""), ROW(AB2))), "")</f>
        <v>0</v>
      </c>
      <c r="CA276" s="5">
        <f t="array" ref="CA276">IFERROR(INDEX(CA$173:CA$271, SMALL(IF($AX$173:$AX$271="Claim", ROW(CA$173:CA$271)-MIN(ROW(CA$173:CA$271))+1, ""), ROW(AC2))), "")</f>
        <v>13.6</v>
      </c>
      <c r="CB276" s="5">
        <f t="array" ref="CB276">IFERROR(INDEX(CB$173:CB$271, SMALL(IF($AX$173:$AX$271="Claim", ROW(CB$173:CB$271)-MIN(ROW(CB$173:CB$271))+1, ""), ROW(AD2))), "")</f>
        <v>0</v>
      </c>
      <c r="CC276" s="5">
        <f t="array" ref="CC276">IFERROR(INDEX(CC$173:CC$271, SMALL(IF($AX$173:$AX$271="Claim", ROW(CC$173:CC$271)-MIN(ROW(CC$173:CC$271))+1, ""), ROW(AE2))), "")</f>
        <v>13.6</v>
      </c>
      <c r="CD276" s="5">
        <f t="array" ref="CD276">IFERROR(INDEX(CD$173:CD$271, SMALL(IF($AX$173:$AX$271="Claim", ROW(CD$173:CD$271)-MIN(ROW(CD$173:CD$271))+1, ""), ROW(AF2))), "")</f>
        <v>0</v>
      </c>
      <c r="CE276" s="5">
        <f t="array" ref="CE276">IFERROR(INDEX(CE$173:CE$271, SMALL(IF($AX$173:$AX$271="Claim", ROW(CE$173:CE$271)-MIN(ROW(CE$173:CE$271))+1, ""), ROW(AG2))), "")</f>
        <v>13.6</v>
      </c>
      <c r="CF276" s="5">
        <f t="array" ref="CF276">IFERROR(INDEX(CF$173:CF$271, SMALL(IF($AX$173:$AX$271="Claim", ROW(CF$173:CF$271)-MIN(ROW(CF$173:CF$271))+1, ""), ROW(AH2))), "")</f>
        <v>0</v>
      </c>
      <c r="CG276" s="5">
        <f t="array" ref="CG276">IFERROR(INDEX(CG$173:CG$271, SMALL(IF($AX$173:$AX$271="Claim", ROW(CG$173:CG$271)-MIN(ROW(CG$173:CG$271))+1, ""), ROW(AI2))), "")</f>
        <v>13.6</v>
      </c>
      <c r="CH276" s="5">
        <f t="array" ref="CH276">IFERROR(INDEX(CH$173:CH$271, SMALL(IF($AX$173:$AX$271="Claim", ROW(CH$173:CH$271)-MIN(ROW(CH$173:CH$271))+1, ""), ROW(AJ2))), "")</f>
        <v>0</v>
      </c>
      <c r="CI276" s="5">
        <f t="array" ref="CI276">IFERROR(INDEX(CI$173:CI$271, SMALL(IF($AX$173:$AX$271="Claim", ROW(CI$173:CI$271)-MIN(ROW(CI$173:CI$271))+1, ""), ROW(AK2))), "")</f>
        <v>0</v>
      </c>
      <c r="CJ276" s="5">
        <f t="array" ref="CJ276">IFERROR(INDEX(CJ$173:CJ$271, SMALL(IF($AX$173:$AX$271="Claim", ROW(CJ$173:CJ$271)-MIN(ROW(CJ$173:CJ$271))+1, ""), ROW(AL2))), "")</f>
        <v>0</v>
      </c>
    </row>
    <row r="277" spans="49:88" hidden="1" x14ac:dyDescent="0.2">
      <c r="AX277" s="5">
        <v>3</v>
      </c>
      <c r="AY277" s="327">
        <f t="array" ref="AY277">IFERROR(INDEX(AY$173:AY$271, SMALL(IF($AX$173:$AX$271="Claim", ROW(AY$173:AY$271)-MIN(ROW(AY$173:AY$271))+1, ""), ROW(A3))), "")</f>
        <v>44634</v>
      </c>
      <c r="AZ277" s="327">
        <f t="array" ref="AZ277">IFERROR(INDEX(AZ$173:AZ$271, SMALL(IF($AX$173:$AX$271="Claim", ROW(AZ$173:AZ$271)-MIN(ROW(AZ$173:AZ$271))+1, ""), ROW(B3))), "")</f>
        <v>44634</v>
      </c>
      <c r="BA277" s="5">
        <f t="array" ref="BA277">IFERROR(INDEX(BA$173:BA$275, SMALL(IF($AX$173:$AX$275="Claim", ROW(BA$173:BA$275)-MIN(ROW(BA$173:BA$275))+1, ""), ROW(C3))), "")</f>
        <v>9</v>
      </c>
      <c r="BB277" s="5">
        <f t="array" ref="BB277">IFERROR(INDEX(BB$173:BB$271, SMALL(IF($AX$173:$AX$271="Claim", ROW(BB$173:BB$271)-MIN(ROW(BB$173:BB$271))+1, ""), ROW(D3))), "")</f>
        <v>4</v>
      </c>
      <c r="BC277" s="5">
        <f t="array" ref="BC277">IFERROR(INDEX(BC$173:BC$271, SMALL(IF($AX$173:$AX$271="Claim", ROW(BC$173:BC$271)-MIN(ROW(BC$173:BC$271))+1, ""), ROW(E3))), "")</f>
        <v>13.6</v>
      </c>
      <c r="BD277" s="5">
        <f t="array" ref="BD277">IFERROR(INDEX(BD$173:BD$271, SMALL(IF($AX$173:$AX$271="Claim", ROW(BD$173:BD$271)-MIN(ROW(BD$173:BD$271))+1, ""), ROW(F3))), "")</f>
        <v>0</v>
      </c>
      <c r="BE277" s="5">
        <f t="array" ref="BE277">IFERROR(INDEX(BE$173:BE$271, SMALL(IF($AX$173:$AX$271="Claim", ROW(BE$173:BE$271)-MIN(ROW(BE$173:BE$271))+1, ""), ROW(G3))), "")</f>
        <v>13.6</v>
      </c>
      <c r="BF277" s="5">
        <f t="array" ref="BF277">IFERROR(INDEX(BF$173:BF$271, SMALL(IF($AX$173:$AX$271="Claim", ROW(BF$173:BF$271)-MIN(ROW(BF$173:BF$271))+1, ""), ROW(H3))), "")</f>
        <v>0</v>
      </c>
      <c r="BG277" s="5">
        <f t="array" ref="BG277">IFERROR(INDEX(BG$173:BG$271, SMALL(IF($AX$173:$AX$271="Claim", ROW(BG$173:BG$271)-MIN(ROW(BG$173:BG$271))+1, ""), ROW(I3))), "")</f>
        <v>13.6</v>
      </c>
      <c r="BH277" s="5">
        <f t="array" ref="BH277">IFERROR(INDEX(BH$173:BH$271, SMALL(IF($AX$173:$AX$271="Claim", ROW(BH$173:BH$271)-MIN(ROW(BH$173:BH$271))+1, ""), ROW(J3))), "")</f>
        <v>0</v>
      </c>
      <c r="BI277" s="5">
        <f t="array" ref="BI277">IFERROR(INDEX(BI$173:BI$271, SMALL(IF($AX$173:$AX$271="Claim", ROW(BI$173:BI$271)-MIN(ROW(BI$173:BI$271))+1, ""), ROW(K3))), "")</f>
        <v>13.6</v>
      </c>
      <c r="BJ277" s="5">
        <f t="array" ref="BJ277">IFERROR(INDEX(BJ$173:BJ$271, SMALL(IF($AX$173:$AX$271="Claim", ROW(BJ$173:BJ$271)-MIN(ROW(BJ$173:BJ$271))+1, ""), ROW(L3))), "")</f>
        <v>0</v>
      </c>
      <c r="BK277" s="5">
        <f t="array" ref="BK277">IFERROR(INDEX(BK$173:BK$271, SMALL(IF($AX$173:$AX$271="Claim", ROW(BK$173:BK$271)-MIN(ROW(BK$173:BK$271))+1, ""), ROW(M3))), "")</f>
        <v>13.6</v>
      </c>
      <c r="BL277" s="5">
        <f t="array" ref="BL277">IFERROR(INDEX(BL$173:BL$271, SMALL(IF($AX$173:$AX$271="Claim", ROW(BL$173:BL$271)-MIN(ROW(BL$173:BL$271))+1, ""), ROW(N3))), "")</f>
        <v>0</v>
      </c>
      <c r="BM277" s="5">
        <f t="array" ref="BM277">IFERROR(INDEX(BM$173:BM$271, SMALL(IF($AX$173:$AX$271="Claim", ROW(BM$173:BM$271)-MIN(ROW(BM$173:BM$271))+1, ""), ROW(O3))), "")</f>
        <v>13.6</v>
      </c>
      <c r="BN277" s="5">
        <f t="array" ref="BN277">IFERROR(INDEX(BN$173:BN$271, SMALL(IF($AX$173:$AX$271="Claim", ROW(BN$173:BN$271)-MIN(ROW(BN$173:BN$271))+1, ""), ROW(P3))), "")</f>
        <v>0</v>
      </c>
      <c r="BO277" s="5">
        <f t="array" ref="BO277">IFERROR(INDEX(BO$173:BO$271, SMALL(IF($AX$173:$AX$271="Claim", ROW(BO$173:BO$271)-MIN(ROW(BO$173:BO$271))+1, ""), ROW(Q3))), "")</f>
        <v>13.6</v>
      </c>
      <c r="BP277" s="5">
        <f t="array" ref="BP277">IFERROR(INDEX(BP$173:BP$271, SMALL(IF($AX$173:$AX$271="Claim", ROW(BP$173:BP$271)-MIN(ROW(BP$173:BP$271))+1, ""), ROW(R3))), "")</f>
        <v>0</v>
      </c>
      <c r="BQ277" s="5">
        <f t="array" ref="BQ277">IFERROR(INDEX(BQ$173:BQ$271, SMALL(IF($AX$173:$AX$271="Claim", ROW(BQ$173:BQ$271)-MIN(ROW(BQ$173:BQ$271))+1, ""), ROW(S3))), "")</f>
        <v>13.6</v>
      </c>
      <c r="BR277" s="5">
        <f t="array" ref="BR277">IFERROR(INDEX(BR$173:BR$271, SMALL(IF($AX$173:$AX$271="Claim", ROW(BR$173:BR$271)-MIN(ROW(BR$173:BR$271))+1, ""), ROW(T3))), "")</f>
        <v>0</v>
      </c>
      <c r="BS277" s="5">
        <f t="array" ref="BS277">IFERROR(INDEX(BS$173:BS$271, SMALL(IF($AX$173:$AX$271="Claim", ROW(BS$173:BS$271)-MIN(ROW(BS$173:BS$271))+1, ""), ROW(U3))), "")</f>
        <v>13.6</v>
      </c>
      <c r="BT277" s="5">
        <f t="array" ref="BT277">IFERROR(INDEX(BT$173:BT$271, SMALL(IF($AX$173:$AX$271="Claim", ROW(BT$173:BT$271)-MIN(ROW(BT$173:BT$271))+1, ""), ROW(V3))), "")</f>
        <v>0</v>
      </c>
      <c r="BU277" s="5">
        <f t="array" ref="BU277">IFERROR(INDEX(BU$173:BU$271, SMALL(IF($AX$173:$AX$271="Claim", ROW(BU$173:BU$271)-MIN(ROW(BU$173:BU$271))+1, ""), ROW(W3))), "")</f>
        <v>13.6</v>
      </c>
      <c r="BV277" s="5">
        <f t="array" ref="BV277">IFERROR(INDEX(BV$173:BV$271, SMALL(IF($AX$173:$AX$271="Claim", ROW(BV$173:BV$271)-MIN(ROW(BV$173:BV$271))+1, ""), ROW(X3))), "")</f>
        <v>0</v>
      </c>
      <c r="BW277" s="5">
        <f t="array" ref="BW277">IFERROR(INDEX(BW$173:BW$271, SMALL(IF($AX$173:$AX$271="Claim", ROW(BW$173:BW$271)-MIN(ROW(BW$173:BW$271))+1, ""), ROW(Y3))), "")</f>
        <v>13.6</v>
      </c>
      <c r="BX277" s="5">
        <f t="array" ref="BX277">IFERROR(INDEX(BX$173:BX$271, SMALL(IF($AX$173:$AX$271="Claim", ROW(BX$173:BX$271)-MIN(ROW(BX$173:BX$271))+1, ""), ROW(Z3))), "")</f>
        <v>0</v>
      </c>
      <c r="BY277" s="5">
        <f t="array" ref="BY277">IFERROR(INDEX(BY$173:BY$271, SMALL(IF($AX$173:$AX$271="Claim", ROW(BY$173:BY$271)-MIN(ROW(BY$173:BY$271))+1, ""), ROW(AA3))), "")</f>
        <v>13.6</v>
      </c>
      <c r="BZ277" s="5">
        <f t="array" ref="BZ277">IFERROR(INDEX(BZ$173:BZ$271, SMALL(IF($AX$173:$AX$271="Claim", ROW(BZ$173:BZ$271)-MIN(ROW(BZ$173:BZ$271))+1, ""), ROW(AB3))), "")</f>
        <v>0</v>
      </c>
      <c r="CA277" s="5">
        <f t="array" ref="CA277">IFERROR(INDEX(CA$173:CA$271, SMALL(IF($AX$173:$AX$271="Claim", ROW(CA$173:CA$271)-MIN(ROW(CA$173:CA$271))+1, ""), ROW(AC3))), "")</f>
        <v>13.6</v>
      </c>
      <c r="CB277" s="5">
        <f t="array" ref="CB277">IFERROR(INDEX(CB$173:CB$271, SMALL(IF($AX$173:$AX$271="Claim", ROW(CB$173:CB$271)-MIN(ROW(CB$173:CB$271))+1, ""), ROW(AD3))), "")</f>
        <v>0</v>
      </c>
      <c r="CC277" s="5">
        <f t="array" ref="CC277">IFERROR(INDEX(CC$173:CC$271, SMALL(IF($AX$173:$AX$271="Claim", ROW(CC$173:CC$271)-MIN(ROW(CC$173:CC$271))+1, ""), ROW(AE3))), "")</f>
        <v>13.6</v>
      </c>
      <c r="CD277" s="5">
        <f t="array" ref="CD277">IFERROR(INDEX(CD$173:CD$271, SMALL(IF($AX$173:$AX$271="Claim", ROW(CD$173:CD$271)-MIN(ROW(CD$173:CD$271))+1, ""), ROW(AF3))), "")</f>
        <v>0</v>
      </c>
      <c r="CE277" s="5">
        <f t="array" ref="CE277">IFERROR(INDEX(CE$173:CE$271, SMALL(IF($AX$173:$AX$271="Claim", ROW(CE$173:CE$271)-MIN(ROW(CE$173:CE$271))+1, ""), ROW(AG3))), "")</f>
        <v>13.6</v>
      </c>
      <c r="CF277" s="5">
        <f t="array" ref="CF277">IFERROR(INDEX(CF$173:CF$271, SMALL(IF($AX$173:$AX$271="Claim", ROW(CF$173:CF$271)-MIN(ROW(CF$173:CF$271))+1, ""), ROW(AH3))), "")</f>
        <v>0</v>
      </c>
      <c r="CG277" s="5">
        <f t="array" ref="CG277">IFERROR(INDEX(CG$173:CG$271, SMALL(IF($AX$173:$AX$271="Claim", ROW(CG$173:CG$271)-MIN(ROW(CG$173:CG$271))+1, ""), ROW(AI3))), "")</f>
        <v>13.6</v>
      </c>
      <c r="CH277" s="5">
        <f t="array" ref="CH277">IFERROR(INDEX(CH$173:CH$271, SMALL(IF($AX$173:$AX$271="Claim", ROW(CH$173:CH$271)-MIN(ROW(CH$173:CH$271))+1, ""), ROW(AJ3))), "")</f>
        <v>0</v>
      </c>
      <c r="CI277" s="5">
        <f t="array" ref="CI277">IFERROR(INDEX(CI$173:CI$271, SMALL(IF($AX$173:$AX$271="Claim", ROW(CI$173:CI$271)-MIN(ROW(CI$173:CI$271))+1, ""), ROW(AK3))), "")</f>
        <v>0</v>
      </c>
      <c r="CJ277" s="5">
        <f t="array" ref="CJ277">IFERROR(INDEX(CJ$173:CJ$271, SMALL(IF($AX$173:$AX$271="Claim", ROW(CJ$173:CJ$271)-MIN(ROW(CJ$173:CJ$271))+1, ""), ROW(AL3))), "")</f>
        <v>0</v>
      </c>
    </row>
    <row r="278" spans="49:88" hidden="1" x14ac:dyDescent="0.2">
      <c r="AX278" s="5">
        <v>4</v>
      </c>
      <c r="AY278" s="327">
        <f t="array" ref="AY278">IFERROR(INDEX(AY$173:AY$271, SMALL(IF($AX$173:$AX$271="Claim", ROW(AY$173:AY$271)-MIN(ROW(AY$173:AY$271))+1, ""), ROW(A4))), "")</f>
        <v>44620</v>
      </c>
      <c r="AZ278" s="327">
        <f t="array" ref="AZ278">IFERROR(INDEX(AZ$173:AZ$271, SMALL(IF($AX$173:$AX$271="Claim", ROW(AZ$173:AZ$271)-MIN(ROW(AZ$173:AZ$271))+1, ""), ROW(B4))), "")</f>
        <v>44634</v>
      </c>
      <c r="BA278" s="5">
        <f t="array" ref="BA278">IFERROR(INDEX(BA$173:BA$275, SMALL(IF($AX$173:$AX$275="Claim", ROW(BA$173:BA$275)-MIN(ROW(BA$173:BA$275))+1, ""), ROW(C4))), "")</f>
        <v>9</v>
      </c>
      <c r="BB278" s="5">
        <f t="array" ref="BB278">IFERROR(INDEX(BB$173:BB$271, SMALL(IF($AX$173:$AX$271="Claim", ROW(BB$173:BB$271)-MIN(ROW(BB$173:BB$271))+1, ""), ROW(D4))), "")</f>
        <v>0</v>
      </c>
      <c r="BC278" s="5">
        <f t="array" ref="BC278">IFERROR(INDEX(BC$173:BC$271, SMALL(IF($AX$173:$AX$271="Claim", ROW(BC$173:BC$271)-MIN(ROW(BC$173:BC$271))+1, ""), ROW(E4))), "")</f>
        <v>0</v>
      </c>
      <c r="BD278" s="5">
        <f t="array" ref="BD278">IFERROR(INDEX(BD$173:BD$271, SMALL(IF($AX$173:$AX$271="Claim", ROW(BD$173:BD$271)-MIN(ROW(BD$173:BD$271))+1, ""), ROW(F4))), "")</f>
        <v>0</v>
      </c>
      <c r="BE278" s="5">
        <f t="array" ref="BE278">IFERROR(INDEX(BE$173:BE$271, SMALL(IF($AX$173:$AX$271="Claim", ROW(BE$173:BE$271)-MIN(ROW(BE$173:BE$271))+1, ""), ROW(G4))), "")</f>
        <v>0</v>
      </c>
      <c r="BF278" s="5">
        <f t="array" ref="BF278">IFERROR(INDEX(BF$173:BF$271, SMALL(IF($AX$173:$AX$271="Claim", ROW(BF$173:BF$271)-MIN(ROW(BF$173:BF$271))+1, ""), ROW(H4))), "")</f>
        <v>0</v>
      </c>
      <c r="BG278" s="5">
        <f t="array" ref="BG278">IFERROR(INDEX(BG$173:BG$271, SMALL(IF($AX$173:$AX$271="Claim", ROW(BG$173:BG$271)-MIN(ROW(BG$173:BG$271))+1, ""), ROW(I4))), "")</f>
        <v>0</v>
      </c>
      <c r="BH278" s="5">
        <f t="array" ref="BH278">IFERROR(INDEX(BH$173:BH$271, SMALL(IF($AX$173:$AX$271="Claim", ROW(BH$173:BH$271)-MIN(ROW(BH$173:BH$271))+1, ""), ROW(J4))), "")</f>
        <v>0</v>
      </c>
      <c r="BI278" s="5">
        <f t="array" ref="BI278">IFERROR(INDEX(BI$173:BI$271, SMALL(IF($AX$173:$AX$271="Claim", ROW(BI$173:BI$271)-MIN(ROW(BI$173:BI$271))+1, ""), ROW(K4))), "")</f>
        <v>0</v>
      </c>
      <c r="BJ278" s="5">
        <f t="array" ref="BJ278">IFERROR(INDEX(BJ$173:BJ$271, SMALL(IF($AX$173:$AX$271="Claim", ROW(BJ$173:BJ$271)-MIN(ROW(BJ$173:BJ$271))+1, ""), ROW(L4))), "")</f>
        <v>0</v>
      </c>
      <c r="BK278" s="5">
        <f t="array" ref="BK278">IFERROR(INDEX(BK$173:BK$271, SMALL(IF($AX$173:$AX$271="Claim", ROW(BK$173:BK$271)-MIN(ROW(BK$173:BK$271))+1, ""), ROW(M4))), "")</f>
        <v>0</v>
      </c>
      <c r="BL278" s="5">
        <f t="array" ref="BL278">IFERROR(INDEX(BL$173:BL$271, SMALL(IF($AX$173:$AX$271="Claim", ROW(BL$173:BL$271)-MIN(ROW(BL$173:BL$271))+1, ""), ROW(N4))), "")</f>
        <v>0</v>
      </c>
      <c r="BM278" s="5">
        <f t="array" ref="BM278">IFERROR(INDEX(BM$173:BM$271, SMALL(IF($AX$173:$AX$271="Claim", ROW(BM$173:BM$271)-MIN(ROW(BM$173:BM$271))+1, ""), ROW(O4))), "")</f>
        <v>0</v>
      </c>
      <c r="BN278" s="5">
        <f t="array" ref="BN278">IFERROR(INDEX(BN$173:BN$271, SMALL(IF($AX$173:$AX$271="Claim", ROW(BN$173:BN$271)-MIN(ROW(BN$173:BN$271))+1, ""), ROW(P4))), "")</f>
        <v>0</v>
      </c>
      <c r="BO278" s="5">
        <f t="array" ref="BO278">IFERROR(INDEX(BO$173:BO$271, SMALL(IF($AX$173:$AX$271="Claim", ROW(BO$173:BO$271)-MIN(ROW(BO$173:BO$271))+1, ""), ROW(Q4))), "")</f>
        <v>0</v>
      </c>
      <c r="BP278" s="5">
        <f t="array" ref="BP278">IFERROR(INDEX(BP$173:BP$271, SMALL(IF($AX$173:$AX$271="Claim", ROW(BP$173:BP$271)-MIN(ROW(BP$173:BP$271))+1, ""), ROW(R4))), "")</f>
        <v>0</v>
      </c>
      <c r="BQ278" s="5">
        <f t="array" ref="BQ278">IFERROR(INDEX(BQ$173:BQ$271, SMALL(IF($AX$173:$AX$271="Claim", ROW(BQ$173:BQ$271)-MIN(ROW(BQ$173:BQ$271))+1, ""), ROW(S4))), "")</f>
        <v>0</v>
      </c>
      <c r="BR278" s="5">
        <f t="array" ref="BR278">IFERROR(INDEX(BR$173:BR$271, SMALL(IF($AX$173:$AX$271="Claim", ROW(BR$173:BR$271)-MIN(ROW(BR$173:BR$271))+1, ""), ROW(T4))), "")</f>
        <v>0</v>
      </c>
      <c r="BS278" s="5">
        <f t="array" ref="BS278">IFERROR(INDEX(BS$173:BS$271, SMALL(IF($AX$173:$AX$271="Claim", ROW(BS$173:BS$271)-MIN(ROW(BS$173:BS$271))+1, ""), ROW(U4))), "")</f>
        <v>0</v>
      </c>
      <c r="BT278" s="5">
        <f t="array" ref="BT278">IFERROR(INDEX(BT$173:BT$271, SMALL(IF($AX$173:$AX$271="Claim", ROW(BT$173:BT$271)-MIN(ROW(BT$173:BT$271))+1, ""), ROW(V4))), "")</f>
        <v>0</v>
      </c>
      <c r="BU278" s="5">
        <f t="array" ref="BU278">IFERROR(INDEX(BU$173:BU$271, SMALL(IF($AX$173:$AX$271="Claim", ROW(BU$173:BU$271)-MIN(ROW(BU$173:BU$271))+1, ""), ROW(W4))), "")</f>
        <v>0</v>
      </c>
      <c r="BV278" s="5">
        <f t="array" ref="BV278">IFERROR(INDEX(BV$173:BV$271, SMALL(IF($AX$173:$AX$271="Claim", ROW(BV$173:BV$271)-MIN(ROW(BV$173:BV$271))+1, ""), ROW(X4))), "")</f>
        <v>0</v>
      </c>
      <c r="BW278" s="5">
        <f t="array" ref="BW278">IFERROR(INDEX(BW$173:BW$271, SMALL(IF($AX$173:$AX$271="Claim", ROW(BW$173:BW$271)-MIN(ROW(BW$173:BW$271))+1, ""), ROW(Y4))), "")</f>
        <v>0</v>
      </c>
      <c r="BX278" s="5">
        <f t="array" ref="BX278">IFERROR(INDEX(BX$173:BX$271, SMALL(IF($AX$173:$AX$271="Claim", ROW(BX$173:BX$271)-MIN(ROW(BX$173:BX$271))+1, ""), ROW(Z4))), "")</f>
        <v>0</v>
      </c>
      <c r="BY278" s="5">
        <f t="array" ref="BY278">IFERROR(INDEX(BY$173:BY$271, SMALL(IF($AX$173:$AX$271="Claim", ROW(BY$173:BY$271)-MIN(ROW(BY$173:BY$271))+1, ""), ROW(AA4))), "")</f>
        <v>0</v>
      </c>
      <c r="BZ278" s="5">
        <f t="array" ref="BZ278">IFERROR(INDEX(BZ$173:BZ$271, SMALL(IF($AX$173:$AX$271="Claim", ROW(BZ$173:BZ$271)-MIN(ROW(BZ$173:BZ$271))+1, ""), ROW(AB4))), "")</f>
        <v>0</v>
      </c>
      <c r="CA278" s="5">
        <f t="array" ref="CA278">IFERROR(INDEX(CA$173:CA$271, SMALL(IF($AX$173:$AX$271="Claim", ROW(CA$173:CA$271)-MIN(ROW(CA$173:CA$271))+1, ""), ROW(AC4))), "")</f>
        <v>0</v>
      </c>
      <c r="CB278" s="5">
        <f t="array" ref="CB278">IFERROR(INDEX(CB$173:CB$271, SMALL(IF($AX$173:$AX$271="Claim", ROW(CB$173:CB$271)-MIN(ROW(CB$173:CB$271))+1, ""), ROW(AD4))), "")</f>
        <v>0</v>
      </c>
      <c r="CC278" s="5">
        <f t="array" ref="CC278">IFERROR(INDEX(CC$173:CC$271, SMALL(IF($AX$173:$AX$271="Claim", ROW(CC$173:CC$271)-MIN(ROW(CC$173:CC$271))+1, ""), ROW(AE4))), "")</f>
        <v>0</v>
      </c>
      <c r="CD278" s="5">
        <f t="array" ref="CD278">IFERROR(INDEX(CD$173:CD$271, SMALL(IF($AX$173:$AX$271="Claim", ROW(CD$173:CD$271)-MIN(ROW(CD$173:CD$271))+1, ""), ROW(AF4))), "")</f>
        <v>0</v>
      </c>
      <c r="CE278" s="5">
        <f t="array" ref="CE278">IFERROR(INDEX(CE$173:CE$271, SMALL(IF($AX$173:$AX$271="Claim", ROW(CE$173:CE$271)-MIN(ROW(CE$173:CE$271))+1, ""), ROW(AG4))), "")</f>
        <v>0</v>
      </c>
      <c r="CF278" s="5">
        <f t="array" ref="CF278">IFERROR(INDEX(CF$173:CF$271, SMALL(IF($AX$173:$AX$271="Claim", ROW(CF$173:CF$271)-MIN(ROW(CF$173:CF$271))+1, ""), ROW(AH4))), "")</f>
        <v>0</v>
      </c>
      <c r="CG278" s="5">
        <f t="array" ref="CG278">IFERROR(INDEX(CG$173:CG$271, SMALL(IF($AX$173:$AX$271="Claim", ROW(CG$173:CG$271)-MIN(ROW(CG$173:CG$271))+1, ""), ROW(AI4))), "")</f>
        <v>0</v>
      </c>
      <c r="CH278" s="5">
        <f t="array" ref="CH278">IFERROR(INDEX(CH$173:CH$271, SMALL(IF($AX$173:$AX$271="Claim", ROW(CH$173:CH$271)-MIN(ROW(CH$173:CH$271))+1, ""), ROW(AJ4))), "")</f>
        <v>27.923520000000003</v>
      </c>
      <c r="CI278" s="5">
        <f t="array" ref="CI278">IFERROR(INDEX(CI$173:CI$271, SMALL(IF($AX$173:$AX$271="Claim", ROW(CI$173:CI$271)-MIN(ROW(CI$173:CI$271))+1, ""), ROW(AK4))), "")</f>
        <v>0</v>
      </c>
      <c r="CJ278" s="5">
        <f t="array" ref="CJ278">IFERROR(INDEX(CJ$173:CJ$271, SMALL(IF($AX$173:$AX$271="Claim", ROW(CJ$173:CJ$271)-MIN(ROW(CJ$173:CJ$271))+1, ""), ROW(AL4))), "")</f>
        <v>0</v>
      </c>
    </row>
    <row r="279" spans="49:88" hidden="1" x14ac:dyDescent="0.2">
      <c r="AX279" s="5">
        <v>5</v>
      </c>
      <c r="AY279" s="327" t="str">
        <f t="array" ref="AY279">IFERROR(INDEX(AY$173:AY$271, SMALL(IF($AX$173:$AX$271="Claim", ROW(AY$173:AY$271)-MIN(ROW(AY$173:AY$271))+1, ""), ROW(A5))), "")</f>
        <v/>
      </c>
      <c r="AZ279" s="327" t="str">
        <f t="array" ref="AZ279">IFERROR(INDEX(AZ$173:AZ$271, SMALL(IF($AX$173:$AX$271="Claim", ROW(AZ$173:AZ$271)-MIN(ROW(AZ$173:AZ$271))+1, ""), ROW(B5))), "")</f>
        <v/>
      </c>
      <c r="BA279" s="5" t="str">
        <f t="array" ref="BA279">IFERROR(INDEX(BA$173:BA$275, SMALL(IF($AX$173:$AX$275="Claim", ROW(BA$173:BA$275)-MIN(ROW(BA$173:BA$275))+1, ""), ROW(C5))), "")</f>
        <v/>
      </c>
      <c r="BB279" s="5" t="str">
        <f t="array" ref="BB279">IFERROR(INDEX(BB$173:BB$271, SMALL(IF($AX$173:$AX$271="Claim", ROW(BB$173:BB$271)-MIN(ROW(BB$173:BB$271))+1, ""), ROW(D5))), "")</f>
        <v/>
      </c>
      <c r="BC279" s="5" t="str">
        <f t="array" ref="BC279">IFERROR(INDEX(BC$173:BC$271, SMALL(IF($AX$173:$AX$271="Claim", ROW(BC$173:BC$271)-MIN(ROW(BC$173:BC$271))+1, ""), ROW(E5))), "")</f>
        <v/>
      </c>
      <c r="BD279" s="5" t="str">
        <f t="array" ref="BD279">IFERROR(INDEX(BD$173:BD$271, SMALL(IF($AX$173:$AX$271="Claim", ROW(BD$173:BD$271)-MIN(ROW(BD$173:BD$271))+1, ""), ROW(F5))), "")</f>
        <v/>
      </c>
      <c r="BE279" s="5" t="str">
        <f t="array" ref="BE279">IFERROR(INDEX(BE$173:BE$271, SMALL(IF($AX$173:$AX$271="Claim", ROW(BE$173:BE$271)-MIN(ROW(BE$173:BE$271))+1, ""), ROW(G5))), "")</f>
        <v/>
      </c>
      <c r="BF279" s="5" t="str">
        <f t="array" ref="BF279">IFERROR(INDEX(BF$173:BF$271, SMALL(IF($AX$173:$AX$271="Claim", ROW(BF$173:BF$271)-MIN(ROW(BF$173:BF$271))+1, ""), ROW(H5))), "")</f>
        <v/>
      </c>
      <c r="BG279" s="5" t="str">
        <f t="array" ref="BG279">IFERROR(INDEX(BG$173:BG$271, SMALL(IF($AX$173:$AX$271="Claim", ROW(BG$173:BG$271)-MIN(ROW(BG$173:BG$271))+1, ""), ROW(I5))), "")</f>
        <v/>
      </c>
      <c r="BH279" s="5" t="str">
        <f t="array" ref="BH279">IFERROR(INDEX(BH$173:BH$271, SMALL(IF($AX$173:$AX$271="Claim", ROW(BH$173:BH$271)-MIN(ROW(BH$173:BH$271))+1, ""), ROW(J5))), "")</f>
        <v/>
      </c>
      <c r="BI279" s="5" t="str">
        <f t="array" ref="BI279">IFERROR(INDEX(BI$173:BI$271, SMALL(IF($AX$173:$AX$271="Claim", ROW(BI$173:BI$271)-MIN(ROW(BI$173:BI$271))+1, ""), ROW(K5))), "")</f>
        <v/>
      </c>
      <c r="BJ279" s="5" t="str">
        <f t="array" ref="BJ279">IFERROR(INDEX(BJ$173:BJ$271, SMALL(IF($AX$173:$AX$271="Claim", ROW(BJ$173:BJ$271)-MIN(ROW(BJ$173:BJ$271))+1, ""), ROW(L5))), "")</f>
        <v/>
      </c>
      <c r="BK279" s="5" t="str">
        <f t="array" ref="BK279">IFERROR(INDEX(BK$173:BK$271, SMALL(IF($AX$173:$AX$271="Claim", ROW(BK$173:BK$271)-MIN(ROW(BK$173:BK$271))+1, ""), ROW(M5))), "")</f>
        <v/>
      </c>
      <c r="BL279" s="5" t="str">
        <f t="array" ref="BL279">IFERROR(INDEX(BL$173:BL$271, SMALL(IF($AX$173:$AX$271="Claim", ROW(BL$173:BL$271)-MIN(ROW(BL$173:BL$271))+1, ""), ROW(N5))), "")</f>
        <v/>
      </c>
      <c r="BM279" s="5" t="str">
        <f t="array" ref="BM279">IFERROR(INDEX(BM$173:BM$271, SMALL(IF($AX$173:$AX$271="Claim", ROW(BM$173:BM$271)-MIN(ROW(BM$173:BM$271))+1, ""), ROW(O5))), "")</f>
        <v/>
      </c>
      <c r="BN279" s="5" t="str">
        <f t="array" ref="BN279">IFERROR(INDEX(BN$173:BN$271, SMALL(IF($AX$173:$AX$271="Claim", ROW(BN$173:BN$271)-MIN(ROW(BN$173:BN$271))+1, ""), ROW(P5))), "")</f>
        <v/>
      </c>
      <c r="BO279" s="5" t="str">
        <f t="array" ref="BO279">IFERROR(INDEX(BO$173:BO$271, SMALL(IF($AX$173:$AX$271="Claim", ROW(BO$173:BO$271)-MIN(ROW(BO$173:BO$271))+1, ""), ROW(Q5))), "")</f>
        <v/>
      </c>
      <c r="BP279" s="5" t="str">
        <f t="array" ref="BP279">IFERROR(INDEX(BP$173:BP$271, SMALL(IF($AX$173:$AX$271="Claim", ROW(BP$173:BP$271)-MIN(ROW(BP$173:BP$271))+1, ""), ROW(R5))), "")</f>
        <v/>
      </c>
      <c r="BQ279" s="5" t="str">
        <f t="array" ref="BQ279">IFERROR(INDEX(BQ$173:BQ$271, SMALL(IF($AX$173:$AX$271="Claim", ROW(BQ$173:BQ$271)-MIN(ROW(BQ$173:BQ$271))+1, ""), ROW(S5))), "")</f>
        <v/>
      </c>
      <c r="BR279" s="5" t="str">
        <f t="array" ref="BR279">IFERROR(INDEX(BR$173:BR$271, SMALL(IF($AX$173:$AX$271="Claim", ROW(BR$173:BR$271)-MIN(ROW(BR$173:BR$271))+1, ""), ROW(T5))), "")</f>
        <v/>
      </c>
      <c r="BS279" s="5" t="str">
        <f t="array" ref="BS279">IFERROR(INDEX(BS$173:BS$271, SMALL(IF($AX$173:$AX$271="Claim", ROW(BS$173:BS$271)-MIN(ROW(BS$173:BS$271))+1, ""), ROW(U5))), "")</f>
        <v/>
      </c>
      <c r="BT279" s="5" t="str">
        <f t="array" ref="BT279">IFERROR(INDEX(BT$173:BT$271, SMALL(IF($AX$173:$AX$271="Claim", ROW(BT$173:BT$271)-MIN(ROW(BT$173:BT$271))+1, ""), ROW(V5))), "")</f>
        <v/>
      </c>
      <c r="BU279" s="5" t="str">
        <f t="array" ref="BU279">IFERROR(INDEX(BU$173:BU$271, SMALL(IF($AX$173:$AX$271="Claim", ROW(BU$173:BU$271)-MIN(ROW(BU$173:BU$271))+1, ""), ROW(W5))), "")</f>
        <v/>
      </c>
      <c r="BV279" s="5" t="str">
        <f t="array" ref="BV279">IFERROR(INDEX(BV$173:BV$271, SMALL(IF($AX$173:$AX$271="Claim", ROW(BV$173:BV$271)-MIN(ROW(BV$173:BV$271))+1, ""), ROW(X5))), "")</f>
        <v/>
      </c>
      <c r="BW279" s="5" t="str">
        <f t="array" ref="BW279">IFERROR(INDEX(BW$173:BW$271, SMALL(IF($AX$173:$AX$271="Claim", ROW(BW$173:BW$271)-MIN(ROW(BW$173:BW$271))+1, ""), ROW(Y5))), "")</f>
        <v/>
      </c>
      <c r="BX279" s="5" t="str">
        <f t="array" ref="BX279">IFERROR(INDEX(BX$173:BX$271, SMALL(IF($AX$173:$AX$271="Claim", ROW(BX$173:BX$271)-MIN(ROW(BX$173:BX$271))+1, ""), ROW(Z5))), "")</f>
        <v/>
      </c>
      <c r="BY279" s="5" t="str">
        <f t="array" ref="BY279">IFERROR(INDEX(BY$173:BY$271, SMALL(IF($AX$173:$AX$271="Claim", ROW(BY$173:BY$271)-MIN(ROW(BY$173:BY$271))+1, ""), ROW(AA5))), "")</f>
        <v/>
      </c>
      <c r="BZ279" s="5" t="str">
        <f t="array" ref="BZ279">IFERROR(INDEX(BZ$173:BZ$271, SMALL(IF($AX$173:$AX$271="Claim", ROW(BZ$173:BZ$271)-MIN(ROW(BZ$173:BZ$271))+1, ""), ROW(AB5))), "")</f>
        <v/>
      </c>
      <c r="CA279" s="5" t="str">
        <f t="array" ref="CA279">IFERROR(INDEX(CA$173:CA$271, SMALL(IF($AX$173:$AX$271="Claim", ROW(CA$173:CA$271)-MIN(ROW(CA$173:CA$271))+1, ""), ROW(AC5))), "")</f>
        <v/>
      </c>
      <c r="CB279" s="5" t="str">
        <f t="array" ref="CB279">IFERROR(INDEX(CB$173:CB$271, SMALL(IF($AX$173:$AX$271="Claim", ROW(CB$173:CB$271)-MIN(ROW(CB$173:CB$271))+1, ""), ROW(AD5))), "")</f>
        <v/>
      </c>
      <c r="CC279" s="5" t="str">
        <f t="array" ref="CC279">IFERROR(INDEX(CC$173:CC$271, SMALL(IF($AX$173:$AX$271="Claim", ROW(CC$173:CC$271)-MIN(ROW(CC$173:CC$271))+1, ""), ROW(AE5))), "")</f>
        <v/>
      </c>
      <c r="CD279" s="5" t="str">
        <f t="array" ref="CD279">IFERROR(INDEX(CD$173:CD$271, SMALL(IF($AX$173:$AX$271="Claim", ROW(CD$173:CD$271)-MIN(ROW(CD$173:CD$271))+1, ""), ROW(AF5))), "")</f>
        <v/>
      </c>
      <c r="CE279" s="5" t="str">
        <f t="array" ref="CE279">IFERROR(INDEX(CE$173:CE$271, SMALL(IF($AX$173:$AX$271="Claim", ROW(CE$173:CE$271)-MIN(ROW(CE$173:CE$271))+1, ""), ROW(AG5))), "")</f>
        <v/>
      </c>
      <c r="CF279" s="5" t="str">
        <f t="array" ref="CF279">IFERROR(INDEX(CF$173:CF$271, SMALL(IF($AX$173:$AX$271="Claim", ROW(CF$173:CF$271)-MIN(ROW(CF$173:CF$271))+1, ""), ROW(AH5))), "")</f>
        <v/>
      </c>
      <c r="CG279" s="5" t="str">
        <f t="array" ref="CG279">IFERROR(INDEX(CG$173:CG$271, SMALL(IF($AX$173:$AX$271="Claim", ROW(CG$173:CG$271)-MIN(ROW(CG$173:CG$271))+1, ""), ROW(AI5))), "")</f>
        <v/>
      </c>
      <c r="CH279" s="5" t="str">
        <f t="array" ref="CH279">IFERROR(INDEX(CH$173:CH$271, SMALL(IF($AX$173:$AX$271="Claim", ROW(CH$173:CH$271)-MIN(ROW(CH$173:CH$271))+1, ""), ROW(AJ5))), "")</f>
        <v/>
      </c>
      <c r="CI279" s="5" t="str">
        <f t="array" ref="CI279">IFERROR(INDEX(CI$173:CI$271, SMALL(IF($AX$173:$AX$271="Claim", ROW(CI$173:CI$271)-MIN(ROW(CI$173:CI$271))+1, ""), ROW(AK5))), "")</f>
        <v/>
      </c>
      <c r="CJ279" s="5" t="str">
        <f t="array" ref="CJ279">IFERROR(INDEX(CJ$173:CJ$271, SMALL(IF($AX$173:$AX$271="Claim", ROW(CJ$173:CJ$271)-MIN(ROW(CJ$173:CJ$271))+1, ""), ROW(AL5))), "")</f>
        <v/>
      </c>
    </row>
    <row r="280" spans="49:88" hidden="1" x14ac:dyDescent="0.2">
      <c r="AX280" s="5">
        <v>6</v>
      </c>
      <c r="AY280" s="327" t="str">
        <f t="array" ref="AY280">IFERROR(INDEX(AY$173:AY$271, SMALL(IF($AX$173:$AX$271="Claim", ROW(AY$173:AY$271)-MIN(ROW(AY$173:AY$271))+1, ""), ROW(A6))), "")</f>
        <v/>
      </c>
      <c r="AZ280" s="327" t="str">
        <f t="array" ref="AZ280">IFERROR(INDEX(AZ$173:AZ$271, SMALL(IF($AX$173:$AX$271="Claim", ROW(AZ$173:AZ$271)-MIN(ROW(AZ$173:AZ$271))+1, ""), ROW(B6))), "")</f>
        <v/>
      </c>
      <c r="BA280" s="5" t="str">
        <f t="array" ref="BA280">IFERROR(INDEX(BA$173:BA$275, SMALL(IF($AX$173:$AX$275="Claim", ROW(BA$173:BA$275)-MIN(ROW(BA$173:BA$275))+1, ""), ROW(C6))), "")</f>
        <v/>
      </c>
      <c r="BB280" s="5" t="str">
        <f t="array" ref="BB280">IFERROR(INDEX(BB$173:BB$271, SMALL(IF($AX$173:$AX$271="Claim", ROW(BB$173:BB$271)-MIN(ROW(BB$173:BB$271))+1, ""), ROW(D6))), "")</f>
        <v/>
      </c>
      <c r="BC280" s="5" t="str">
        <f t="array" ref="BC280">IFERROR(INDEX(BC$173:BC$271, SMALL(IF($AX$173:$AX$271="Claim", ROW(BC$173:BC$271)-MIN(ROW(BC$173:BC$271))+1, ""), ROW(E6))), "")</f>
        <v/>
      </c>
      <c r="BD280" s="5" t="str">
        <f t="array" ref="BD280">IFERROR(INDEX(BD$173:BD$271, SMALL(IF($AX$173:$AX$271="Claim", ROW(BD$173:BD$271)-MIN(ROW(BD$173:BD$271))+1, ""), ROW(F6))), "")</f>
        <v/>
      </c>
      <c r="BE280" s="5" t="str">
        <f t="array" ref="BE280">IFERROR(INDEX(BE$173:BE$271, SMALL(IF($AX$173:$AX$271="Claim", ROW(BE$173:BE$271)-MIN(ROW(BE$173:BE$271))+1, ""), ROW(G6))), "")</f>
        <v/>
      </c>
      <c r="BF280" s="5" t="str">
        <f t="array" ref="BF280">IFERROR(INDEX(BF$173:BF$271, SMALL(IF($AX$173:$AX$271="Claim", ROW(BF$173:BF$271)-MIN(ROW(BF$173:BF$271))+1, ""), ROW(H6))), "")</f>
        <v/>
      </c>
      <c r="BG280" s="5" t="str">
        <f t="array" ref="BG280">IFERROR(INDEX(BG$173:BG$271, SMALL(IF($AX$173:$AX$271="Claim", ROW(BG$173:BG$271)-MIN(ROW(BG$173:BG$271))+1, ""), ROW(I6))), "")</f>
        <v/>
      </c>
      <c r="BH280" s="5" t="str">
        <f t="array" ref="BH280">IFERROR(INDEX(BH$173:BH$271, SMALL(IF($AX$173:$AX$271="Claim", ROW(BH$173:BH$271)-MIN(ROW(BH$173:BH$271))+1, ""), ROW(J6))), "")</f>
        <v/>
      </c>
      <c r="BI280" s="5" t="str">
        <f t="array" ref="BI280">IFERROR(INDEX(BI$173:BI$271, SMALL(IF($AX$173:$AX$271="Claim", ROW(BI$173:BI$271)-MIN(ROW(BI$173:BI$271))+1, ""), ROW(K6))), "")</f>
        <v/>
      </c>
      <c r="BJ280" s="5" t="str">
        <f t="array" ref="BJ280">IFERROR(INDEX(BJ$173:BJ$271, SMALL(IF($AX$173:$AX$271="Claim", ROW(BJ$173:BJ$271)-MIN(ROW(BJ$173:BJ$271))+1, ""), ROW(L6))), "")</f>
        <v/>
      </c>
      <c r="BK280" s="5" t="str">
        <f t="array" ref="BK280">IFERROR(INDEX(BK$173:BK$271, SMALL(IF($AX$173:$AX$271="Claim", ROW(BK$173:BK$271)-MIN(ROW(BK$173:BK$271))+1, ""), ROW(M6))), "")</f>
        <v/>
      </c>
      <c r="BL280" s="5" t="str">
        <f t="array" ref="BL280">IFERROR(INDEX(BL$173:BL$271, SMALL(IF($AX$173:$AX$271="Claim", ROW(BL$173:BL$271)-MIN(ROW(BL$173:BL$271))+1, ""), ROW(N6))), "")</f>
        <v/>
      </c>
      <c r="BM280" s="5" t="str">
        <f t="array" ref="BM280">IFERROR(INDEX(BM$173:BM$271, SMALL(IF($AX$173:$AX$271="Claim", ROW(BM$173:BM$271)-MIN(ROW(BM$173:BM$271))+1, ""), ROW(O6))), "")</f>
        <v/>
      </c>
      <c r="BN280" s="5" t="str">
        <f t="array" ref="BN280">IFERROR(INDEX(BN$173:BN$271, SMALL(IF($AX$173:$AX$271="Claim", ROW(BN$173:BN$271)-MIN(ROW(BN$173:BN$271))+1, ""), ROW(P6))), "")</f>
        <v/>
      </c>
      <c r="BO280" s="5" t="str">
        <f t="array" ref="BO280">IFERROR(INDEX(BO$173:BO$271, SMALL(IF($AX$173:$AX$271="Claim", ROW(BO$173:BO$271)-MIN(ROW(BO$173:BO$271))+1, ""), ROW(Q6))), "")</f>
        <v/>
      </c>
      <c r="BP280" s="5" t="str">
        <f t="array" ref="BP280">IFERROR(INDEX(BP$173:BP$271, SMALL(IF($AX$173:$AX$271="Claim", ROW(BP$173:BP$271)-MIN(ROW(BP$173:BP$271))+1, ""), ROW(R6))), "")</f>
        <v/>
      </c>
      <c r="BQ280" s="5" t="str">
        <f t="array" ref="BQ280">IFERROR(INDEX(BQ$173:BQ$271, SMALL(IF($AX$173:$AX$271="Claim", ROW(BQ$173:BQ$271)-MIN(ROW(BQ$173:BQ$271))+1, ""), ROW(S6))), "")</f>
        <v/>
      </c>
      <c r="BR280" s="5" t="str">
        <f t="array" ref="BR280">IFERROR(INDEX(BR$173:BR$271, SMALL(IF($AX$173:$AX$271="Claim", ROW(BR$173:BR$271)-MIN(ROW(BR$173:BR$271))+1, ""), ROW(T6))), "")</f>
        <v/>
      </c>
      <c r="BS280" s="5" t="str">
        <f t="array" ref="BS280">IFERROR(INDEX(BS$173:BS$271, SMALL(IF($AX$173:$AX$271="Claim", ROW(BS$173:BS$271)-MIN(ROW(BS$173:BS$271))+1, ""), ROW(U6))), "")</f>
        <v/>
      </c>
      <c r="BT280" s="5" t="str">
        <f t="array" ref="BT280">IFERROR(INDEX(BT$173:BT$271, SMALL(IF($AX$173:$AX$271="Claim", ROW(BT$173:BT$271)-MIN(ROW(BT$173:BT$271))+1, ""), ROW(V6))), "")</f>
        <v/>
      </c>
      <c r="BU280" s="5" t="str">
        <f t="array" ref="BU280">IFERROR(INDEX(BU$173:BU$271, SMALL(IF($AX$173:$AX$271="Claim", ROW(BU$173:BU$271)-MIN(ROW(BU$173:BU$271))+1, ""), ROW(W6))), "")</f>
        <v/>
      </c>
      <c r="BV280" s="5" t="str">
        <f t="array" ref="BV280">IFERROR(INDEX(BV$173:BV$271, SMALL(IF($AX$173:$AX$271="Claim", ROW(BV$173:BV$271)-MIN(ROW(BV$173:BV$271))+1, ""), ROW(X6))), "")</f>
        <v/>
      </c>
      <c r="BW280" s="5" t="str">
        <f t="array" ref="BW280">IFERROR(INDEX(BW$173:BW$271, SMALL(IF($AX$173:$AX$271="Claim", ROW(BW$173:BW$271)-MIN(ROW(BW$173:BW$271))+1, ""), ROW(Y6))), "")</f>
        <v/>
      </c>
      <c r="BX280" s="5" t="str">
        <f t="array" ref="BX280">IFERROR(INDEX(BX$173:BX$271, SMALL(IF($AX$173:$AX$271="Claim", ROW(BX$173:BX$271)-MIN(ROW(BX$173:BX$271))+1, ""), ROW(Z6))), "")</f>
        <v/>
      </c>
      <c r="BY280" s="5" t="str">
        <f t="array" ref="BY280">IFERROR(INDEX(BY$173:BY$271, SMALL(IF($AX$173:$AX$271="Claim", ROW(BY$173:BY$271)-MIN(ROW(BY$173:BY$271))+1, ""), ROW(AA6))), "")</f>
        <v/>
      </c>
      <c r="BZ280" s="5" t="str">
        <f t="array" ref="BZ280">IFERROR(INDEX(BZ$173:BZ$271, SMALL(IF($AX$173:$AX$271="Claim", ROW(BZ$173:BZ$271)-MIN(ROW(BZ$173:BZ$271))+1, ""), ROW(AB6))), "")</f>
        <v/>
      </c>
      <c r="CA280" s="5" t="str">
        <f t="array" ref="CA280">IFERROR(INDEX(CA$173:CA$271, SMALL(IF($AX$173:$AX$271="Claim", ROW(CA$173:CA$271)-MIN(ROW(CA$173:CA$271))+1, ""), ROW(AC6))), "")</f>
        <v/>
      </c>
      <c r="CB280" s="5" t="str">
        <f t="array" ref="CB280">IFERROR(INDEX(CB$173:CB$271, SMALL(IF($AX$173:$AX$271="Claim", ROW(CB$173:CB$271)-MIN(ROW(CB$173:CB$271))+1, ""), ROW(AD6))), "")</f>
        <v/>
      </c>
      <c r="CC280" s="5" t="str">
        <f t="array" ref="CC280">IFERROR(INDEX(CC$173:CC$271, SMALL(IF($AX$173:$AX$271="Claim", ROW(CC$173:CC$271)-MIN(ROW(CC$173:CC$271))+1, ""), ROW(AE6))), "")</f>
        <v/>
      </c>
      <c r="CD280" s="5" t="str">
        <f t="array" ref="CD280">IFERROR(INDEX(CD$173:CD$271, SMALL(IF($AX$173:$AX$271="Claim", ROW(CD$173:CD$271)-MIN(ROW(CD$173:CD$271))+1, ""), ROW(AF6))), "")</f>
        <v/>
      </c>
      <c r="CE280" s="5" t="str">
        <f t="array" ref="CE280">IFERROR(INDEX(CE$173:CE$271, SMALL(IF($AX$173:$AX$271="Claim", ROW(CE$173:CE$271)-MIN(ROW(CE$173:CE$271))+1, ""), ROW(AG6))), "")</f>
        <v/>
      </c>
      <c r="CF280" s="5" t="str">
        <f t="array" ref="CF280">IFERROR(INDEX(CF$173:CF$271, SMALL(IF($AX$173:$AX$271="Claim", ROW(CF$173:CF$271)-MIN(ROW(CF$173:CF$271))+1, ""), ROW(AH6))), "")</f>
        <v/>
      </c>
      <c r="CG280" s="5" t="str">
        <f t="array" ref="CG280">IFERROR(INDEX(CG$173:CG$271, SMALL(IF($AX$173:$AX$271="Claim", ROW(CG$173:CG$271)-MIN(ROW(CG$173:CG$271))+1, ""), ROW(AI6))), "")</f>
        <v/>
      </c>
      <c r="CH280" s="5" t="str">
        <f t="array" ref="CH280">IFERROR(INDEX(CH$173:CH$271, SMALL(IF($AX$173:$AX$271="Claim", ROW(CH$173:CH$271)-MIN(ROW(CH$173:CH$271))+1, ""), ROW(AJ6))), "")</f>
        <v/>
      </c>
      <c r="CI280" s="5" t="str">
        <f t="array" ref="CI280">IFERROR(INDEX(CI$173:CI$271, SMALL(IF($AX$173:$AX$271="Claim", ROW(CI$173:CI$271)-MIN(ROW(CI$173:CI$271))+1, ""), ROW(AK6))), "")</f>
        <v/>
      </c>
      <c r="CJ280" s="5" t="str">
        <f t="array" ref="CJ280">IFERROR(INDEX(CJ$173:CJ$271, SMALL(IF($AX$173:$AX$271="Claim", ROW(CJ$173:CJ$271)-MIN(ROW(CJ$173:CJ$271))+1, ""), ROW(AL6))), "")</f>
        <v/>
      </c>
    </row>
    <row r="281" spans="49:88" hidden="1" x14ac:dyDescent="0.2">
      <c r="AX281" s="5">
        <v>7</v>
      </c>
      <c r="AY281" s="327" t="str">
        <f t="array" ref="AY281">IFERROR(INDEX(AY$173:AY$271, SMALL(IF($AX$173:$AX$271="Claim", ROW(AY$173:AY$271)-MIN(ROW(AY$173:AY$271))+1, ""), ROW(A7))), "")</f>
        <v/>
      </c>
      <c r="AZ281" s="327" t="str">
        <f t="array" ref="AZ281">IFERROR(INDEX(AZ$173:AZ$271, SMALL(IF($AX$173:$AX$271="Claim", ROW(AZ$173:AZ$271)-MIN(ROW(AZ$173:AZ$271))+1, ""), ROW(B7))), "")</f>
        <v/>
      </c>
      <c r="BA281" s="5" t="str">
        <f t="array" ref="BA281">IFERROR(INDEX(BA$173:BA$275, SMALL(IF($AX$173:$AX$275="Claim", ROW(BA$173:BA$275)-MIN(ROW(BA$173:BA$275))+1, ""), ROW(C7))), "")</f>
        <v/>
      </c>
      <c r="BB281" s="5" t="str">
        <f t="array" ref="BB281">IFERROR(INDEX(BB$173:BB$271, SMALL(IF($AX$173:$AX$271="Claim", ROW(BB$173:BB$271)-MIN(ROW(BB$173:BB$271))+1, ""), ROW(D7))), "")</f>
        <v/>
      </c>
      <c r="BC281" s="5" t="str">
        <f t="array" ref="BC281">IFERROR(INDEX(BC$173:BC$271, SMALL(IF($AX$173:$AX$271="Claim", ROW(BC$173:BC$271)-MIN(ROW(BC$173:BC$271))+1, ""), ROW(E7))), "")</f>
        <v/>
      </c>
      <c r="BD281" s="5" t="str">
        <f t="array" ref="BD281">IFERROR(INDEX(BD$173:BD$271, SMALL(IF($AX$173:$AX$271="Claim", ROW(BD$173:BD$271)-MIN(ROW(BD$173:BD$271))+1, ""), ROW(F7))), "")</f>
        <v/>
      </c>
      <c r="BE281" s="5" t="str">
        <f t="array" ref="BE281">IFERROR(INDEX(BE$173:BE$271, SMALL(IF($AX$173:$AX$271="Claim", ROW(BE$173:BE$271)-MIN(ROW(BE$173:BE$271))+1, ""), ROW(G7))), "")</f>
        <v/>
      </c>
      <c r="BF281" s="5" t="str">
        <f t="array" ref="BF281">IFERROR(INDEX(BF$173:BF$271, SMALL(IF($AX$173:$AX$271="Claim", ROW(BF$173:BF$271)-MIN(ROW(BF$173:BF$271))+1, ""), ROW(H7))), "")</f>
        <v/>
      </c>
      <c r="BG281" s="5" t="str">
        <f t="array" ref="BG281">IFERROR(INDEX(BG$173:BG$271, SMALL(IF($AX$173:$AX$271="Claim", ROW(BG$173:BG$271)-MIN(ROW(BG$173:BG$271))+1, ""), ROW(I7))), "")</f>
        <v/>
      </c>
      <c r="BH281" s="5" t="str">
        <f t="array" ref="BH281">IFERROR(INDEX(BH$173:BH$271, SMALL(IF($AX$173:$AX$271="Claim", ROW(BH$173:BH$271)-MIN(ROW(BH$173:BH$271))+1, ""), ROW(J7))), "")</f>
        <v/>
      </c>
      <c r="BI281" s="5" t="str">
        <f t="array" ref="BI281">IFERROR(INDEX(BI$173:BI$271, SMALL(IF($AX$173:$AX$271="Claim", ROW(BI$173:BI$271)-MIN(ROW(BI$173:BI$271))+1, ""), ROW(K7))), "")</f>
        <v/>
      </c>
      <c r="BJ281" s="5" t="str">
        <f t="array" ref="BJ281">IFERROR(INDEX(BJ$173:BJ$271, SMALL(IF($AX$173:$AX$271="Claim", ROW(BJ$173:BJ$271)-MIN(ROW(BJ$173:BJ$271))+1, ""), ROW(L7))), "")</f>
        <v/>
      </c>
      <c r="BK281" s="5" t="str">
        <f t="array" ref="BK281">IFERROR(INDEX(BK$173:BK$271, SMALL(IF($AX$173:$AX$271="Claim", ROW(BK$173:BK$271)-MIN(ROW(BK$173:BK$271))+1, ""), ROW(M7))), "")</f>
        <v/>
      </c>
      <c r="BL281" s="5" t="str">
        <f t="array" ref="BL281">IFERROR(INDEX(BL$173:BL$271, SMALL(IF($AX$173:$AX$271="Claim", ROW(BL$173:BL$271)-MIN(ROW(BL$173:BL$271))+1, ""), ROW(N7))), "")</f>
        <v/>
      </c>
      <c r="BM281" s="5" t="str">
        <f t="array" ref="BM281">IFERROR(INDEX(BM$173:BM$271, SMALL(IF($AX$173:$AX$271="Claim", ROW(BM$173:BM$271)-MIN(ROW(BM$173:BM$271))+1, ""), ROW(O7))), "")</f>
        <v/>
      </c>
      <c r="BN281" s="5" t="str">
        <f t="array" ref="BN281">IFERROR(INDEX(BN$173:BN$271, SMALL(IF($AX$173:$AX$271="Claim", ROW(BN$173:BN$271)-MIN(ROW(BN$173:BN$271))+1, ""), ROW(P7))), "")</f>
        <v/>
      </c>
      <c r="BO281" s="5" t="str">
        <f t="array" ref="BO281">IFERROR(INDEX(BO$173:BO$271, SMALL(IF($AX$173:$AX$271="Claim", ROW(BO$173:BO$271)-MIN(ROW(BO$173:BO$271))+1, ""), ROW(Q7))), "")</f>
        <v/>
      </c>
      <c r="BP281" s="5" t="str">
        <f t="array" ref="BP281">IFERROR(INDEX(BP$173:BP$271, SMALL(IF($AX$173:$AX$271="Claim", ROW(BP$173:BP$271)-MIN(ROW(BP$173:BP$271))+1, ""), ROW(R7))), "")</f>
        <v/>
      </c>
      <c r="BQ281" s="5" t="str">
        <f t="array" ref="BQ281">IFERROR(INDEX(BQ$173:BQ$271, SMALL(IF($AX$173:$AX$271="Claim", ROW(BQ$173:BQ$271)-MIN(ROW(BQ$173:BQ$271))+1, ""), ROW(S7))), "")</f>
        <v/>
      </c>
      <c r="BR281" s="5" t="str">
        <f t="array" ref="BR281">IFERROR(INDEX(BR$173:BR$271, SMALL(IF($AX$173:$AX$271="Claim", ROW(BR$173:BR$271)-MIN(ROW(BR$173:BR$271))+1, ""), ROW(T7))), "")</f>
        <v/>
      </c>
      <c r="BS281" s="5" t="str">
        <f t="array" ref="BS281">IFERROR(INDEX(BS$173:BS$271, SMALL(IF($AX$173:$AX$271="Claim", ROW(BS$173:BS$271)-MIN(ROW(BS$173:BS$271))+1, ""), ROW(U7))), "")</f>
        <v/>
      </c>
      <c r="BT281" s="5" t="str">
        <f t="array" ref="BT281">IFERROR(INDEX(BT$173:BT$271, SMALL(IF($AX$173:$AX$271="Claim", ROW(BT$173:BT$271)-MIN(ROW(BT$173:BT$271))+1, ""), ROW(V7))), "")</f>
        <v/>
      </c>
      <c r="BU281" s="5" t="str">
        <f t="array" ref="BU281">IFERROR(INDEX(BU$173:BU$271, SMALL(IF($AX$173:$AX$271="Claim", ROW(BU$173:BU$271)-MIN(ROW(BU$173:BU$271))+1, ""), ROW(W7))), "")</f>
        <v/>
      </c>
      <c r="BV281" s="5" t="str">
        <f t="array" ref="BV281">IFERROR(INDEX(BV$173:BV$271, SMALL(IF($AX$173:$AX$271="Claim", ROW(BV$173:BV$271)-MIN(ROW(BV$173:BV$271))+1, ""), ROW(X7))), "")</f>
        <v/>
      </c>
      <c r="BW281" s="5" t="str">
        <f t="array" ref="BW281">IFERROR(INDEX(BW$173:BW$271, SMALL(IF($AX$173:$AX$271="Claim", ROW(BW$173:BW$271)-MIN(ROW(BW$173:BW$271))+1, ""), ROW(Y7))), "")</f>
        <v/>
      </c>
      <c r="BX281" s="5" t="str">
        <f t="array" ref="BX281">IFERROR(INDEX(BX$173:BX$271, SMALL(IF($AX$173:$AX$271="Claim", ROW(BX$173:BX$271)-MIN(ROW(BX$173:BX$271))+1, ""), ROW(Z7))), "")</f>
        <v/>
      </c>
      <c r="BY281" s="5" t="str">
        <f t="array" ref="BY281">IFERROR(INDEX(BY$173:BY$271, SMALL(IF($AX$173:$AX$271="Claim", ROW(BY$173:BY$271)-MIN(ROW(BY$173:BY$271))+1, ""), ROW(AA7))), "")</f>
        <v/>
      </c>
      <c r="BZ281" s="5" t="str">
        <f t="array" ref="BZ281">IFERROR(INDEX(BZ$173:BZ$271, SMALL(IF($AX$173:$AX$271="Claim", ROW(BZ$173:BZ$271)-MIN(ROW(BZ$173:BZ$271))+1, ""), ROW(AB7))), "")</f>
        <v/>
      </c>
      <c r="CA281" s="5" t="str">
        <f t="array" ref="CA281">IFERROR(INDEX(CA$173:CA$271, SMALL(IF($AX$173:$AX$271="Claim", ROW(CA$173:CA$271)-MIN(ROW(CA$173:CA$271))+1, ""), ROW(AC7))), "")</f>
        <v/>
      </c>
      <c r="CB281" s="5" t="str">
        <f t="array" ref="CB281">IFERROR(INDEX(CB$173:CB$271, SMALL(IF($AX$173:$AX$271="Claim", ROW(CB$173:CB$271)-MIN(ROW(CB$173:CB$271))+1, ""), ROW(AD7))), "")</f>
        <v/>
      </c>
      <c r="CC281" s="5" t="str">
        <f t="array" ref="CC281">IFERROR(INDEX(CC$173:CC$271, SMALL(IF($AX$173:$AX$271="Claim", ROW(CC$173:CC$271)-MIN(ROW(CC$173:CC$271))+1, ""), ROW(AE7))), "")</f>
        <v/>
      </c>
      <c r="CD281" s="5" t="str">
        <f t="array" ref="CD281">IFERROR(INDEX(CD$173:CD$271, SMALL(IF($AX$173:$AX$271="Claim", ROW(CD$173:CD$271)-MIN(ROW(CD$173:CD$271))+1, ""), ROW(AF7))), "")</f>
        <v/>
      </c>
      <c r="CE281" s="5" t="str">
        <f t="array" ref="CE281">IFERROR(INDEX(CE$173:CE$271, SMALL(IF($AX$173:$AX$271="Claim", ROW(CE$173:CE$271)-MIN(ROW(CE$173:CE$271))+1, ""), ROW(AG7))), "")</f>
        <v/>
      </c>
      <c r="CF281" s="5" t="str">
        <f t="array" ref="CF281">IFERROR(INDEX(CF$173:CF$271, SMALL(IF($AX$173:$AX$271="Claim", ROW(CF$173:CF$271)-MIN(ROW(CF$173:CF$271))+1, ""), ROW(AH7))), "")</f>
        <v/>
      </c>
      <c r="CG281" s="5" t="str">
        <f t="array" ref="CG281">IFERROR(INDEX(CG$173:CG$271, SMALL(IF($AX$173:$AX$271="Claim", ROW(CG$173:CG$271)-MIN(ROW(CG$173:CG$271))+1, ""), ROW(AI7))), "")</f>
        <v/>
      </c>
      <c r="CH281" s="5" t="str">
        <f t="array" ref="CH281">IFERROR(INDEX(CH$173:CH$271, SMALL(IF($AX$173:$AX$271="Claim", ROW(CH$173:CH$271)-MIN(ROW(CH$173:CH$271))+1, ""), ROW(AJ7))), "")</f>
        <v/>
      </c>
      <c r="CI281" s="5" t="str">
        <f t="array" ref="CI281">IFERROR(INDEX(CI$173:CI$271, SMALL(IF($AX$173:$AX$271="Claim", ROW(CI$173:CI$271)-MIN(ROW(CI$173:CI$271))+1, ""), ROW(AK7))), "")</f>
        <v/>
      </c>
      <c r="CJ281" s="5" t="str">
        <f t="array" ref="CJ281">IFERROR(INDEX(CJ$173:CJ$271, SMALL(IF($AX$173:$AX$271="Claim", ROW(CJ$173:CJ$271)-MIN(ROW(CJ$173:CJ$271))+1, ""), ROW(AL7))), "")</f>
        <v/>
      </c>
    </row>
    <row r="282" spans="49:88" hidden="1" x14ac:dyDescent="0.2">
      <c r="AX282" s="5">
        <v>8</v>
      </c>
      <c r="AY282" s="327" t="str">
        <f t="array" ref="AY282">IFERROR(INDEX(AY$173:AY$271, SMALL(IF($AX$173:$AX$271="Claim", ROW(AY$173:AY$271)-MIN(ROW(AY$173:AY$271))+1, ""), ROW(A8))), "")</f>
        <v/>
      </c>
      <c r="AZ282" s="327" t="str">
        <f t="array" ref="AZ282">IFERROR(INDEX(AZ$173:AZ$271, SMALL(IF($AX$173:$AX$271="Claim", ROW(AZ$173:AZ$271)-MIN(ROW(AZ$173:AZ$271))+1, ""), ROW(B8))), "")</f>
        <v/>
      </c>
      <c r="BA282" s="5" t="str">
        <f t="array" ref="BA282">IFERROR(INDEX(BA$173:BA$275, SMALL(IF($AX$173:$AX$275="Claim", ROW(BA$173:BA$275)-MIN(ROW(BA$173:BA$275))+1, ""), ROW(C8))), "")</f>
        <v/>
      </c>
      <c r="BB282" s="5" t="str">
        <f t="array" ref="BB282">IFERROR(INDEX(BB$173:BB$271, SMALL(IF($AX$173:$AX$271="Claim", ROW(BB$173:BB$271)-MIN(ROW(BB$173:BB$271))+1, ""), ROW(D8))), "")</f>
        <v/>
      </c>
      <c r="BC282" s="5" t="str">
        <f t="array" ref="BC282">IFERROR(INDEX(BC$173:BC$271, SMALL(IF($AX$173:$AX$271="Claim", ROW(BC$173:BC$271)-MIN(ROW(BC$173:BC$271))+1, ""), ROW(E8))), "")</f>
        <v/>
      </c>
      <c r="BD282" s="5" t="str">
        <f t="array" ref="BD282">IFERROR(INDEX(BD$173:BD$271, SMALL(IF($AX$173:$AX$271="Claim", ROW(BD$173:BD$271)-MIN(ROW(BD$173:BD$271))+1, ""), ROW(F8))), "")</f>
        <v/>
      </c>
      <c r="BE282" s="5" t="str">
        <f t="array" ref="BE282">IFERROR(INDEX(BE$173:BE$271, SMALL(IF($AX$173:$AX$271="Claim", ROW(BE$173:BE$271)-MIN(ROW(BE$173:BE$271))+1, ""), ROW(G8))), "")</f>
        <v/>
      </c>
      <c r="BF282" s="5" t="str">
        <f t="array" ref="BF282">IFERROR(INDEX(BF$173:BF$271, SMALL(IF($AX$173:$AX$271="Claim", ROW(BF$173:BF$271)-MIN(ROW(BF$173:BF$271))+1, ""), ROW(H8))), "")</f>
        <v/>
      </c>
      <c r="BG282" s="5" t="str">
        <f t="array" ref="BG282">IFERROR(INDEX(BG$173:BG$271, SMALL(IF($AX$173:$AX$271="Claim", ROW(BG$173:BG$271)-MIN(ROW(BG$173:BG$271))+1, ""), ROW(I8))), "")</f>
        <v/>
      </c>
      <c r="BH282" s="5" t="str">
        <f t="array" ref="BH282">IFERROR(INDEX(BH$173:BH$271, SMALL(IF($AX$173:$AX$271="Claim", ROW(BH$173:BH$271)-MIN(ROW(BH$173:BH$271))+1, ""), ROW(J8))), "")</f>
        <v/>
      </c>
      <c r="BI282" s="5" t="str">
        <f t="array" ref="BI282">IFERROR(INDEX(BI$173:BI$271, SMALL(IF($AX$173:$AX$271="Claim", ROW(BI$173:BI$271)-MIN(ROW(BI$173:BI$271))+1, ""), ROW(K8))), "")</f>
        <v/>
      </c>
      <c r="BJ282" s="5" t="str">
        <f t="array" ref="BJ282">IFERROR(INDEX(BJ$173:BJ$271, SMALL(IF($AX$173:$AX$271="Claim", ROW(BJ$173:BJ$271)-MIN(ROW(BJ$173:BJ$271))+1, ""), ROW(L8))), "")</f>
        <v/>
      </c>
      <c r="BK282" s="5" t="str">
        <f t="array" ref="BK282">IFERROR(INDEX(BK$173:BK$271, SMALL(IF($AX$173:$AX$271="Claim", ROW(BK$173:BK$271)-MIN(ROW(BK$173:BK$271))+1, ""), ROW(M8))), "")</f>
        <v/>
      </c>
      <c r="BL282" s="5" t="str">
        <f t="array" ref="BL282">IFERROR(INDEX(BL$173:BL$271, SMALL(IF($AX$173:$AX$271="Claim", ROW(BL$173:BL$271)-MIN(ROW(BL$173:BL$271))+1, ""), ROW(N8))), "")</f>
        <v/>
      </c>
      <c r="BM282" s="5" t="str">
        <f t="array" ref="BM282">IFERROR(INDEX(BM$173:BM$271, SMALL(IF($AX$173:$AX$271="Claim", ROW(BM$173:BM$271)-MIN(ROW(BM$173:BM$271))+1, ""), ROW(O8))), "")</f>
        <v/>
      </c>
      <c r="BN282" s="5" t="str">
        <f t="array" ref="BN282">IFERROR(INDEX(BN$173:BN$271, SMALL(IF($AX$173:$AX$271="Claim", ROW(BN$173:BN$271)-MIN(ROW(BN$173:BN$271))+1, ""), ROW(P8))), "")</f>
        <v/>
      </c>
      <c r="BO282" s="5" t="str">
        <f t="array" ref="BO282">IFERROR(INDEX(BO$173:BO$271, SMALL(IF($AX$173:$AX$271="Claim", ROW(BO$173:BO$271)-MIN(ROW(BO$173:BO$271))+1, ""), ROW(Q8))), "")</f>
        <v/>
      </c>
      <c r="BP282" s="5" t="str">
        <f t="array" ref="BP282">IFERROR(INDEX(BP$173:BP$271, SMALL(IF($AX$173:$AX$271="Claim", ROW(BP$173:BP$271)-MIN(ROW(BP$173:BP$271))+1, ""), ROW(R8))), "")</f>
        <v/>
      </c>
      <c r="BQ282" s="5" t="str">
        <f t="array" ref="BQ282">IFERROR(INDEX(BQ$173:BQ$271, SMALL(IF($AX$173:$AX$271="Claim", ROW(BQ$173:BQ$271)-MIN(ROW(BQ$173:BQ$271))+1, ""), ROW(S8))), "")</f>
        <v/>
      </c>
      <c r="BR282" s="5" t="str">
        <f t="array" ref="BR282">IFERROR(INDEX(BR$173:BR$271, SMALL(IF($AX$173:$AX$271="Claim", ROW(BR$173:BR$271)-MIN(ROW(BR$173:BR$271))+1, ""), ROW(T8))), "")</f>
        <v/>
      </c>
      <c r="BS282" s="5" t="str">
        <f t="array" ref="BS282">IFERROR(INDEX(BS$173:BS$271, SMALL(IF($AX$173:$AX$271="Claim", ROW(BS$173:BS$271)-MIN(ROW(BS$173:BS$271))+1, ""), ROW(U8))), "")</f>
        <v/>
      </c>
      <c r="BT282" s="5" t="str">
        <f t="array" ref="BT282">IFERROR(INDEX(BT$173:BT$271, SMALL(IF($AX$173:$AX$271="Claim", ROW(BT$173:BT$271)-MIN(ROW(BT$173:BT$271))+1, ""), ROW(V8))), "")</f>
        <v/>
      </c>
      <c r="BU282" s="5" t="str">
        <f t="array" ref="BU282">IFERROR(INDEX(BU$173:BU$271, SMALL(IF($AX$173:$AX$271="Claim", ROW(BU$173:BU$271)-MIN(ROW(BU$173:BU$271))+1, ""), ROW(W8))), "")</f>
        <v/>
      </c>
      <c r="BV282" s="5" t="str">
        <f t="array" ref="BV282">IFERROR(INDEX(BV$173:BV$271, SMALL(IF($AX$173:$AX$271="Claim", ROW(BV$173:BV$271)-MIN(ROW(BV$173:BV$271))+1, ""), ROW(X8))), "")</f>
        <v/>
      </c>
      <c r="BW282" s="5" t="str">
        <f t="array" ref="BW282">IFERROR(INDEX(BW$173:BW$271, SMALL(IF($AX$173:$AX$271="Claim", ROW(BW$173:BW$271)-MIN(ROW(BW$173:BW$271))+1, ""), ROW(Y8))), "")</f>
        <v/>
      </c>
      <c r="BX282" s="5" t="str">
        <f t="array" ref="BX282">IFERROR(INDEX(BX$173:BX$271, SMALL(IF($AX$173:$AX$271="Claim", ROW(BX$173:BX$271)-MIN(ROW(BX$173:BX$271))+1, ""), ROW(Z8))), "")</f>
        <v/>
      </c>
      <c r="BY282" s="5" t="str">
        <f t="array" ref="BY282">IFERROR(INDEX(BY$173:BY$271, SMALL(IF($AX$173:$AX$271="Claim", ROW(BY$173:BY$271)-MIN(ROW(BY$173:BY$271))+1, ""), ROW(AA8))), "")</f>
        <v/>
      </c>
      <c r="BZ282" s="5" t="str">
        <f t="array" ref="BZ282">IFERROR(INDEX(BZ$173:BZ$271, SMALL(IF($AX$173:$AX$271="Claim", ROW(BZ$173:BZ$271)-MIN(ROW(BZ$173:BZ$271))+1, ""), ROW(AB8))), "")</f>
        <v/>
      </c>
      <c r="CA282" s="5" t="str">
        <f t="array" ref="CA282">IFERROR(INDEX(CA$173:CA$271, SMALL(IF($AX$173:$AX$271="Claim", ROW(CA$173:CA$271)-MIN(ROW(CA$173:CA$271))+1, ""), ROW(AC8))), "")</f>
        <v/>
      </c>
      <c r="CB282" s="5" t="str">
        <f t="array" ref="CB282">IFERROR(INDEX(CB$173:CB$271, SMALL(IF($AX$173:$AX$271="Claim", ROW(CB$173:CB$271)-MIN(ROW(CB$173:CB$271))+1, ""), ROW(AD8))), "")</f>
        <v/>
      </c>
      <c r="CC282" s="5" t="str">
        <f t="array" ref="CC282">IFERROR(INDEX(CC$173:CC$271, SMALL(IF($AX$173:$AX$271="Claim", ROW(CC$173:CC$271)-MIN(ROW(CC$173:CC$271))+1, ""), ROW(AE8))), "")</f>
        <v/>
      </c>
      <c r="CD282" s="5" t="str">
        <f t="array" ref="CD282">IFERROR(INDEX(CD$173:CD$271, SMALL(IF($AX$173:$AX$271="Claim", ROW(CD$173:CD$271)-MIN(ROW(CD$173:CD$271))+1, ""), ROW(AF8))), "")</f>
        <v/>
      </c>
      <c r="CE282" s="5" t="str">
        <f t="array" ref="CE282">IFERROR(INDEX(CE$173:CE$271, SMALL(IF($AX$173:$AX$271="Claim", ROW(CE$173:CE$271)-MIN(ROW(CE$173:CE$271))+1, ""), ROW(AG8))), "")</f>
        <v/>
      </c>
      <c r="CF282" s="5" t="str">
        <f t="array" ref="CF282">IFERROR(INDEX(CF$173:CF$271, SMALL(IF($AX$173:$AX$271="Claim", ROW(CF$173:CF$271)-MIN(ROW(CF$173:CF$271))+1, ""), ROW(AH8))), "")</f>
        <v/>
      </c>
      <c r="CG282" s="5" t="str">
        <f t="array" ref="CG282">IFERROR(INDEX(CG$173:CG$271, SMALL(IF($AX$173:$AX$271="Claim", ROW(CG$173:CG$271)-MIN(ROW(CG$173:CG$271))+1, ""), ROW(AI8))), "")</f>
        <v/>
      </c>
      <c r="CH282" s="5" t="str">
        <f t="array" ref="CH282">IFERROR(INDEX(CH$173:CH$271, SMALL(IF($AX$173:$AX$271="Claim", ROW(CH$173:CH$271)-MIN(ROW(CH$173:CH$271))+1, ""), ROW(AJ8))), "")</f>
        <v/>
      </c>
      <c r="CI282" s="5" t="str">
        <f t="array" ref="CI282">IFERROR(INDEX(CI$173:CI$271, SMALL(IF($AX$173:$AX$271="Claim", ROW(CI$173:CI$271)-MIN(ROW(CI$173:CI$271))+1, ""), ROW(AK8))), "")</f>
        <v/>
      </c>
      <c r="CJ282" s="5" t="str">
        <f t="array" ref="CJ282">IFERROR(INDEX(CJ$173:CJ$271, SMALL(IF($AX$173:$AX$271="Claim", ROW(CJ$173:CJ$271)-MIN(ROW(CJ$173:CJ$271))+1, ""), ROW(AL8))), "")</f>
        <v/>
      </c>
    </row>
    <row r="283" spans="49:88" hidden="1" x14ac:dyDescent="0.2">
      <c r="AX283" s="5">
        <v>9</v>
      </c>
      <c r="AY283" s="327" t="str">
        <f t="array" ref="AY283">IFERROR(INDEX(AY$173:AY$271, SMALL(IF($AX$173:$AX$271="Claim", ROW(AY$173:AY$271)-MIN(ROW(AY$173:AY$271))+1, ""), ROW(A9))), "")</f>
        <v/>
      </c>
      <c r="AZ283" s="327" t="str">
        <f t="array" ref="AZ283">IFERROR(INDEX(AZ$173:AZ$271, SMALL(IF($AX$173:$AX$271="Claim", ROW(AZ$173:AZ$271)-MIN(ROW(AZ$173:AZ$271))+1, ""), ROW(B9))), "")</f>
        <v/>
      </c>
      <c r="BA283" s="5" t="str">
        <f t="array" ref="BA283">IFERROR(INDEX(BA$173:BA$275, SMALL(IF($AX$173:$AX$275="Claim", ROW(BA$173:BA$275)-MIN(ROW(BA$173:BA$275))+1, ""), ROW(C9))), "")</f>
        <v/>
      </c>
      <c r="BB283" s="5" t="str">
        <f t="array" ref="BB283">IFERROR(INDEX(BB$173:BB$271, SMALL(IF($AX$173:$AX$271="Claim", ROW(BB$173:BB$271)-MIN(ROW(BB$173:BB$271))+1, ""), ROW(D9))), "")</f>
        <v/>
      </c>
      <c r="BC283" s="5" t="str">
        <f t="array" ref="BC283">IFERROR(INDEX(BC$173:BC$271, SMALL(IF($AX$173:$AX$271="Claim", ROW(BC$173:BC$271)-MIN(ROW(BC$173:BC$271))+1, ""), ROW(E9))), "")</f>
        <v/>
      </c>
      <c r="BD283" s="5" t="str">
        <f t="array" ref="BD283">IFERROR(INDEX(BD$173:BD$271, SMALL(IF($AX$173:$AX$271="Claim", ROW(BD$173:BD$271)-MIN(ROW(BD$173:BD$271))+1, ""), ROW(F9))), "")</f>
        <v/>
      </c>
      <c r="BE283" s="5" t="str">
        <f t="array" ref="BE283">IFERROR(INDEX(BE$173:BE$271, SMALL(IF($AX$173:$AX$271="Claim", ROW(BE$173:BE$271)-MIN(ROW(BE$173:BE$271))+1, ""), ROW(G9))), "")</f>
        <v/>
      </c>
      <c r="BF283" s="5" t="str">
        <f t="array" ref="BF283">IFERROR(INDEX(BF$173:BF$271, SMALL(IF($AX$173:$AX$271="Claim", ROW(BF$173:BF$271)-MIN(ROW(BF$173:BF$271))+1, ""), ROW(H9))), "")</f>
        <v/>
      </c>
      <c r="BG283" s="5" t="str">
        <f t="array" ref="BG283">IFERROR(INDEX(BG$173:BG$271, SMALL(IF($AX$173:$AX$271="Claim", ROW(BG$173:BG$271)-MIN(ROW(BG$173:BG$271))+1, ""), ROW(I9))), "")</f>
        <v/>
      </c>
      <c r="BH283" s="5" t="str">
        <f t="array" ref="BH283">IFERROR(INDEX(BH$173:BH$271, SMALL(IF($AX$173:$AX$271="Claim", ROW(BH$173:BH$271)-MIN(ROW(BH$173:BH$271))+1, ""), ROW(J9))), "")</f>
        <v/>
      </c>
      <c r="BI283" s="5" t="str">
        <f t="array" ref="BI283">IFERROR(INDEX(BI$173:BI$271, SMALL(IF($AX$173:$AX$271="Claim", ROW(BI$173:BI$271)-MIN(ROW(BI$173:BI$271))+1, ""), ROW(K9))), "")</f>
        <v/>
      </c>
      <c r="BJ283" s="5" t="str">
        <f t="array" ref="BJ283">IFERROR(INDEX(BJ$173:BJ$271, SMALL(IF($AX$173:$AX$271="Claim", ROW(BJ$173:BJ$271)-MIN(ROW(BJ$173:BJ$271))+1, ""), ROW(L9))), "")</f>
        <v/>
      </c>
      <c r="BK283" s="5" t="str">
        <f t="array" ref="BK283">IFERROR(INDEX(BK$173:BK$271, SMALL(IF($AX$173:$AX$271="Claim", ROW(BK$173:BK$271)-MIN(ROW(BK$173:BK$271))+1, ""), ROW(M9))), "")</f>
        <v/>
      </c>
      <c r="BL283" s="5" t="str">
        <f t="array" ref="BL283">IFERROR(INDEX(BL$173:BL$271, SMALL(IF($AX$173:$AX$271="Claim", ROW(BL$173:BL$271)-MIN(ROW(BL$173:BL$271))+1, ""), ROW(N9))), "")</f>
        <v/>
      </c>
      <c r="BM283" s="5" t="str">
        <f t="array" ref="BM283">IFERROR(INDEX(BM$173:BM$271, SMALL(IF($AX$173:$AX$271="Claim", ROW(BM$173:BM$271)-MIN(ROW(BM$173:BM$271))+1, ""), ROW(O9))), "")</f>
        <v/>
      </c>
      <c r="BN283" s="5" t="str">
        <f t="array" ref="BN283">IFERROR(INDEX(BN$173:BN$271, SMALL(IF($AX$173:$AX$271="Claim", ROW(BN$173:BN$271)-MIN(ROW(BN$173:BN$271))+1, ""), ROW(P9))), "")</f>
        <v/>
      </c>
      <c r="BO283" s="5" t="str">
        <f t="array" ref="BO283">IFERROR(INDEX(BO$173:BO$271, SMALL(IF($AX$173:$AX$271="Claim", ROW(BO$173:BO$271)-MIN(ROW(BO$173:BO$271))+1, ""), ROW(Q9))), "")</f>
        <v/>
      </c>
      <c r="BP283" s="5" t="str">
        <f t="array" ref="BP283">IFERROR(INDEX(BP$173:BP$271, SMALL(IF($AX$173:$AX$271="Claim", ROW(BP$173:BP$271)-MIN(ROW(BP$173:BP$271))+1, ""), ROW(R9))), "")</f>
        <v/>
      </c>
      <c r="BQ283" s="5" t="str">
        <f t="array" ref="BQ283">IFERROR(INDEX(BQ$173:BQ$271, SMALL(IF($AX$173:$AX$271="Claim", ROW(BQ$173:BQ$271)-MIN(ROW(BQ$173:BQ$271))+1, ""), ROW(S9))), "")</f>
        <v/>
      </c>
      <c r="BR283" s="5" t="str">
        <f t="array" ref="BR283">IFERROR(INDEX(BR$173:BR$271, SMALL(IF($AX$173:$AX$271="Claim", ROW(BR$173:BR$271)-MIN(ROW(BR$173:BR$271))+1, ""), ROW(T9))), "")</f>
        <v/>
      </c>
      <c r="BS283" s="5" t="str">
        <f t="array" ref="BS283">IFERROR(INDEX(BS$173:BS$271, SMALL(IF($AX$173:$AX$271="Claim", ROW(BS$173:BS$271)-MIN(ROW(BS$173:BS$271))+1, ""), ROW(U9))), "")</f>
        <v/>
      </c>
      <c r="BT283" s="5" t="str">
        <f t="array" ref="BT283">IFERROR(INDEX(BT$173:BT$271, SMALL(IF($AX$173:$AX$271="Claim", ROW(BT$173:BT$271)-MIN(ROW(BT$173:BT$271))+1, ""), ROW(V9))), "")</f>
        <v/>
      </c>
      <c r="BU283" s="5" t="str">
        <f t="array" ref="BU283">IFERROR(INDEX(BU$173:BU$271, SMALL(IF($AX$173:$AX$271="Claim", ROW(BU$173:BU$271)-MIN(ROW(BU$173:BU$271))+1, ""), ROW(W9))), "")</f>
        <v/>
      </c>
      <c r="BV283" s="5" t="str">
        <f t="array" ref="BV283">IFERROR(INDEX(BV$173:BV$271, SMALL(IF($AX$173:$AX$271="Claim", ROW(BV$173:BV$271)-MIN(ROW(BV$173:BV$271))+1, ""), ROW(X9))), "")</f>
        <v/>
      </c>
      <c r="BW283" s="5" t="str">
        <f t="array" ref="BW283">IFERROR(INDEX(BW$173:BW$271, SMALL(IF($AX$173:$AX$271="Claim", ROW(BW$173:BW$271)-MIN(ROW(BW$173:BW$271))+1, ""), ROW(Y9))), "")</f>
        <v/>
      </c>
      <c r="BX283" s="5" t="str">
        <f t="array" ref="BX283">IFERROR(INDEX(BX$173:BX$271, SMALL(IF($AX$173:$AX$271="Claim", ROW(BX$173:BX$271)-MIN(ROW(BX$173:BX$271))+1, ""), ROW(Z9))), "")</f>
        <v/>
      </c>
      <c r="BY283" s="5" t="str">
        <f t="array" ref="BY283">IFERROR(INDEX(BY$173:BY$271, SMALL(IF($AX$173:$AX$271="Claim", ROW(BY$173:BY$271)-MIN(ROW(BY$173:BY$271))+1, ""), ROW(AA9))), "")</f>
        <v/>
      </c>
      <c r="BZ283" s="5" t="str">
        <f t="array" ref="BZ283">IFERROR(INDEX(BZ$173:BZ$271, SMALL(IF($AX$173:$AX$271="Claim", ROW(BZ$173:BZ$271)-MIN(ROW(BZ$173:BZ$271))+1, ""), ROW(AB9))), "")</f>
        <v/>
      </c>
      <c r="CA283" s="5" t="str">
        <f t="array" ref="CA283">IFERROR(INDEX(CA$173:CA$271, SMALL(IF($AX$173:$AX$271="Claim", ROW(CA$173:CA$271)-MIN(ROW(CA$173:CA$271))+1, ""), ROW(AC9))), "")</f>
        <v/>
      </c>
      <c r="CB283" s="5" t="str">
        <f t="array" ref="CB283">IFERROR(INDEX(CB$173:CB$271, SMALL(IF($AX$173:$AX$271="Claim", ROW(CB$173:CB$271)-MIN(ROW(CB$173:CB$271))+1, ""), ROW(AD9))), "")</f>
        <v/>
      </c>
      <c r="CC283" s="5" t="str">
        <f t="array" ref="CC283">IFERROR(INDEX(CC$173:CC$271, SMALL(IF($AX$173:$AX$271="Claim", ROW(CC$173:CC$271)-MIN(ROW(CC$173:CC$271))+1, ""), ROW(AE9))), "")</f>
        <v/>
      </c>
      <c r="CD283" s="5" t="str">
        <f t="array" ref="CD283">IFERROR(INDEX(CD$173:CD$271, SMALL(IF($AX$173:$AX$271="Claim", ROW(CD$173:CD$271)-MIN(ROW(CD$173:CD$271))+1, ""), ROW(AF9))), "")</f>
        <v/>
      </c>
      <c r="CE283" s="5" t="str">
        <f t="array" ref="CE283">IFERROR(INDEX(CE$173:CE$271, SMALL(IF($AX$173:$AX$271="Claim", ROW(CE$173:CE$271)-MIN(ROW(CE$173:CE$271))+1, ""), ROW(AG9))), "")</f>
        <v/>
      </c>
      <c r="CF283" s="5" t="str">
        <f t="array" ref="CF283">IFERROR(INDEX(CF$173:CF$271, SMALL(IF($AX$173:$AX$271="Claim", ROW(CF$173:CF$271)-MIN(ROW(CF$173:CF$271))+1, ""), ROW(AH9))), "")</f>
        <v/>
      </c>
      <c r="CG283" s="5" t="str">
        <f t="array" ref="CG283">IFERROR(INDEX(CG$173:CG$271, SMALL(IF($AX$173:$AX$271="Claim", ROW(CG$173:CG$271)-MIN(ROW(CG$173:CG$271))+1, ""), ROW(AI9))), "")</f>
        <v/>
      </c>
      <c r="CH283" s="5" t="str">
        <f t="array" ref="CH283">IFERROR(INDEX(CH$173:CH$271, SMALL(IF($AX$173:$AX$271="Claim", ROW(CH$173:CH$271)-MIN(ROW(CH$173:CH$271))+1, ""), ROW(AJ9))), "")</f>
        <v/>
      </c>
      <c r="CI283" s="5" t="str">
        <f t="array" ref="CI283">IFERROR(INDEX(CI$173:CI$271, SMALL(IF($AX$173:$AX$271="Claim", ROW(CI$173:CI$271)-MIN(ROW(CI$173:CI$271))+1, ""), ROW(AK9))), "")</f>
        <v/>
      </c>
      <c r="CJ283" s="5" t="str">
        <f t="array" ref="CJ283">IFERROR(INDEX(CJ$173:CJ$271, SMALL(IF($AX$173:$AX$271="Claim", ROW(CJ$173:CJ$271)-MIN(ROW(CJ$173:CJ$271))+1, ""), ROW(AL9))), "")</f>
        <v/>
      </c>
    </row>
    <row r="284" spans="49:88" hidden="1" x14ac:dyDescent="0.2">
      <c r="AX284" s="5">
        <v>10</v>
      </c>
      <c r="AY284" s="327" t="str">
        <f t="array" ref="AY284">IFERROR(INDEX(AY$173:AY$271, SMALL(IF($AX$173:$AX$271="Claim", ROW(AY$173:AY$271)-MIN(ROW(AY$173:AY$271))+1, ""), ROW(A10))), "")</f>
        <v/>
      </c>
      <c r="AZ284" s="327" t="str">
        <f t="array" ref="AZ284">IFERROR(INDEX(AZ$173:AZ$271, SMALL(IF($AX$173:$AX$271="Claim", ROW(AZ$173:AZ$271)-MIN(ROW(AZ$173:AZ$271))+1, ""), ROW(B10))), "")</f>
        <v/>
      </c>
      <c r="BA284" s="5" t="str">
        <f t="array" ref="BA284">IFERROR(INDEX(BA$173:BA$275, SMALL(IF($AX$173:$AX$275="Claim", ROW(BA$173:BA$275)-MIN(ROW(BA$173:BA$275))+1, ""), ROW(C10))), "")</f>
        <v/>
      </c>
      <c r="BB284" s="5" t="str">
        <f t="array" ref="BB284">IFERROR(INDEX(BB$173:BB$271, SMALL(IF($AX$173:$AX$271="Claim", ROW(BB$173:BB$271)-MIN(ROW(BB$173:BB$271))+1, ""), ROW(D10))), "")</f>
        <v/>
      </c>
      <c r="BC284" s="5" t="str">
        <f t="array" ref="BC284">IFERROR(INDEX(BC$173:BC$271, SMALL(IF($AX$173:$AX$271="Claim", ROW(BC$173:BC$271)-MIN(ROW(BC$173:BC$271))+1, ""), ROW(E10))), "")</f>
        <v/>
      </c>
      <c r="BD284" s="5" t="str">
        <f t="array" ref="BD284">IFERROR(INDEX(BD$173:BD$271, SMALL(IF($AX$173:$AX$271="Claim", ROW(BD$173:BD$271)-MIN(ROW(BD$173:BD$271))+1, ""), ROW(F10))), "")</f>
        <v/>
      </c>
      <c r="BE284" s="5" t="str">
        <f t="array" ref="BE284">IFERROR(INDEX(BE$173:BE$271, SMALL(IF($AX$173:$AX$271="Claim", ROW(BE$173:BE$271)-MIN(ROW(BE$173:BE$271))+1, ""), ROW(G10))), "")</f>
        <v/>
      </c>
      <c r="BF284" s="5" t="str">
        <f t="array" ref="BF284">IFERROR(INDEX(BF$173:BF$271, SMALL(IF($AX$173:$AX$271="Claim", ROW(BF$173:BF$271)-MIN(ROW(BF$173:BF$271))+1, ""), ROW(H10))), "")</f>
        <v/>
      </c>
      <c r="BG284" s="5" t="str">
        <f t="array" ref="BG284">IFERROR(INDEX(BG$173:BG$271, SMALL(IF($AX$173:$AX$271="Claim", ROW(BG$173:BG$271)-MIN(ROW(BG$173:BG$271))+1, ""), ROW(I10))), "")</f>
        <v/>
      </c>
      <c r="BH284" s="5" t="str">
        <f t="array" ref="BH284">IFERROR(INDEX(BH$173:BH$271, SMALL(IF($AX$173:$AX$271="Claim", ROW(BH$173:BH$271)-MIN(ROW(BH$173:BH$271))+1, ""), ROW(J10))), "")</f>
        <v/>
      </c>
      <c r="BI284" s="5" t="str">
        <f t="array" ref="BI284">IFERROR(INDEX(BI$173:BI$271, SMALL(IF($AX$173:$AX$271="Claim", ROW(BI$173:BI$271)-MIN(ROW(BI$173:BI$271))+1, ""), ROW(K10))), "")</f>
        <v/>
      </c>
      <c r="BJ284" s="5" t="str">
        <f t="array" ref="BJ284">IFERROR(INDEX(BJ$173:BJ$271, SMALL(IF($AX$173:$AX$271="Claim", ROW(BJ$173:BJ$271)-MIN(ROW(BJ$173:BJ$271))+1, ""), ROW(L10))), "")</f>
        <v/>
      </c>
      <c r="BK284" s="5" t="str">
        <f t="array" ref="BK284">IFERROR(INDEX(BK$173:BK$271, SMALL(IF($AX$173:$AX$271="Claim", ROW(BK$173:BK$271)-MIN(ROW(BK$173:BK$271))+1, ""), ROW(M10))), "")</f>
        <v/>
      </c>
      <c r="BL284" s="5" t="str">
        <f t="array" ref="BL284">IFERROR(INDEX(BL$173:BL$271, SMALL(IF($AX$173:$AX$271="Claim", ROW(BL$173:BL$271)-MIN(ROW(BL$173:BL$271))+1, ""), ROW(N10))), "")</f>
        <v/>
      </c>
      <c r="BM284" s="5" t="str">
        <f t="array" ref="BM284">IFERROR(INDEX(BM$173:BM$271, SMALL(IF($AX$173:$AX$271="Claim", ROW(BM$173:BM$271)-MIN(ROW(BM$173:BM$271))+1, ""), ROW(O10))), "")</f>
        <v/>
      </c>
      <c r="BN284" s="5" t="str">
        <f t="array" ref="BN284">IFERROR(INDEX(BN$173:BN$271, SMALL(IF($AX$173:$AX$271="Claim", ROW(BN$173:BN$271)-MIN(ROW(BN$173:BN$271))+1, ""), ROW(P10))), "")</f>
        <v/>
      </c>
      <c r="BO284" s="5" t="str">
        <f t="array" ref="BO284">IFERROR(INDEX(BO$173:BO$271, SMALL(IF($AX$173:$AX$271="Claim", ROW(BO$173:BO$271)-MIN(ROW(BO$173:BO$271))+1, ""), ROW(Q10))), "")</f>
        <v/>
      </c>
      <c r="BP284" s="5" t="str">
        <f t="array" ref="BP284">IFERROR(INDEX(BP$173:BP$271, SMALL(IF($AX$173:$AX$271="Claim", ROW(BP$173:BP$271)-MIN(ROW(BP$173:BP$271))+1, ""), ROW(R10))), "")</f>
        <v/>
      </c>
      <c r="BQ284" s="5" t="str">
        <f t="array" ref="BQ284">IFERROR(INDEX(BQ$173:BQ$271, SMALL(IF($AX$173:$AX$271="Claim", ROW(BQ$173:BQ$271)-MIN(ROW(BQ$173:BQ$271))+1, ""), ROW(S10))), "")</f>
        <v/>
      </c>
      <c r="BR284" s="5" t="str">
        <f t="array" ref="BR284">IFERROR(INDEX(BR$173:BR$271, SMALL(IF($AX$173:$AX$271="Claim", ROW(BR$173:BR$271)-MIN(ROW(BR$173:BR$271))+1, ""), ROW(T10))), "")</f>
        <v/>
      </c>
      <c r="BS284" s="5" t="str">
        <f t="array" ref="BS284">IFERROR(INDEX(BS$173:BS$271, SMALL(IF($AX$173:$AX$271="Claim", ROW(BS$173:BS$271)-MIN(ROW(BS$173:BS$271))+1, ""), ROW(U10))), "")</f>
        <v/>
      </c>
      <c r="BT284" s="5" t="str">
        <f t="array" ref="BT284">IFERROR(INDEX(BT$173:BT$271, SMALL(IF($AX$173:$AX$271="Claim", ROW(BT$173:BT$271)-MIN(ROW(BT$173:BT$271))+1, ""), ROW(V10))), "")</f>
        <v/>
      </c>
      <c r="BU284" s="5" t="str">
        <f t="array" ref="BU284">IFERROR(INDEX(BU$173:BU$271, SMALL(IF($AX$173:$AX$271="Claim", ROW(BU$173:BU$271)-MIN(ROW(BU$173:BU$271))+1, ""), ROW(W10))), "")</f>
        <v/>
      </c>
      <c r="BV284" s="5" t="str">
        <f t="array" ref="BV284">IFERROR(INDEX(BV$173:BV$271, SMALL(IF($AX$173:$AX$271="Claim", ROW(BV$173:BV$271)-MIN(ROW(BV$173:BV$271))+1, ""), ROW(X10))), "")</f>
        <v/>
      </c>
      <c r="BW284" s="5" t="str">
        <f t="array" ref="BW284">IFERROR(INDEX(BW$173:BW$271, SMALL(IF($AX$173:$AX$271="Claim", ROW(BW$173:BW$271)-MIN(ROW(BW$173:BW$271))+1, ""), ROW(Y10))), "")</f>
        <v/>
      </c>
      <c r="BX284" s="5" t="str">
        <f t="array" ref="BX284">IFERROR(INDEX(BX$173:BX$271, SMALL(IF($AX$173:$AX$271="Claim", ROW(BX$173:BX$271)-MIN(ROW(BX$173:BX$271))+1, ""), ROW(Z10))), "")</f>
        <v/>
      </c>
      <c r="BY284" s="5" t="str">
        <f t="array" ref="BY284">IFERROR(INDEX(BY$173:BY$271, SMALL(IF($AX$173:$AX$271="Claim", ROW(BY$173:BY$271)-MIN(ROW(BY$173:BY$271))+1, ""), ROW(AA10))), "")</f>
        <v/>
      </c>
      <c r="BZ284" s="5" t="str">
        <f t="array" ref="BZ284">IFERROR(INDEX(BZ$173:BZ$271, SMALL(IF($AX$173:$AX$271="Claim", ROW(BZ$173:BZ$271)-MIN(ROW(BZ$173:BZ$271))+1, ""), ROW(AB10))), "")</f>
        <v/>
      </c>
      <c r="CA284" s="5" t="str">
        <f t="array" ref="CA284">IFERROR(INDEX(CA$173:CA$271, SMALL(IF($AX$173:$AX$271="Claim", ROW(CA$173:CA$271)-MIN(ROW(CA$173:CA$271))+1, ""), ROW(AC10))), "")</f>
        <v/>
      </c>
      <c r="CB284" s="5" t="str">
        <f t="array" ref="CB284">IFERROR(INDEX(CB$173:CB$271, SMALL(IF($AX$173:$AX$271="Claim", ROW(CB$173:CB$271)-MIN(ROW(CB$173:CB$271))+1, ""), ROW(AD10))), "")</f>
        <v/>
      </c>
      <c r="CC284" s="5" t="str">
        <f t="array" ref="CC284">IFERROR(INDEX(CC$173:CC$271, SMALL(IF($AX$173:$AX$271="Claim", ROW(CC$173:CC$271)-MIN(ROW(CC$173:CC$271))+1, ""), ROW(AE10))), "")</f>
        <v/>
      </c>
      <c r="CD284" s="5" t="str">
        <f t="array" ref="CD284">IFERROR(INDEX(CD$173:CD$271, SMALL(IF($AX$173:$AX$271="Claim", ROW(CD$173:CD$271)-MIN(ROW(CD$173:CD$271))+1, ""), ROW(AF10))), "")</f>
        <v/>
      </c>
      <c r="CE284" s="5" t="str">
        <f t="array" ref="CE284">IFERROR(INDEX(CE$173:CE$271, SMALL(IF($AX$173:$AX$271="Claim", ROW(CE$173:CE$271)-MIN(ROW(CE$173:CE$271))+1, ""), ROW(AG10))), "")</f>
        <v/>
      </c>
      <c r="CF284" s="5" t="str">
        <f t="array" ref="CF284">IFERROR(INDEX(CF$173:CF$271, SMALL(IF($AX$173:$AX$271="Claim", ROW(CF$173:CF$271)-MIN(ROW(CF$173:CF$271))+1, ""), ROW(AH10))), "")</f>
        <v/>
      </c>
      <c r="CG284" s="5" t="str">
        <f t="array" ref="CG284">IFERROR(INDEX(CG$173:CG$271, SMALL(IF($AX$173:$AX$271="Claim", ROW(CG$173:CG$271)-MIN(ROW(CG$173:CG$271))+1, ""), ROW(AI10))), "")</f>
        <v/>
      </c>
      <c r="CH284" s="5" t="str">
        <f t="array" ref="CH284">IFERROR(INDEX(CH$173:CH$271, SMALL(IF($AX$173:$AX$271="Claim", ROW(CH$173:CH$271)-MIN(ROW(CH$173:CH$271))+1, ""), ROW(AJ10))), "")</f>
        <v/>
      </c>
      <c r="CI284" s="5" t="str">
        <f t="array" ref="CI284">IFERROR(INDEX(CI$173:CI$271, SMALL(IF($AX$173:$AX$271="Claim", ROW(CI$173:CI$271)-MIN(ROW(CI$173:CI$271))+1, ""), ROW(AK10))), "")</f>
        <v/>
      </c>
      <c r="CJ284" s="5" t="str">
        <f t="array" ref="CJ284">IFERROR(INDEX(CJ$173:CJ$271, SMALL(IF($AX$173:$AX$271="Claim", ROW(CJ$173:CJ$271)-MIN(ROW(CJ$173:CJ$271))+1, ""), ROW(AL10))), "")</f>
        <v/>
      </c>
    </row>
    <row r="285" spans="49:88" hidden="1" x14ac:dyDescent="0.2">
      <c r="AX285" s="5">
        <v>11</v>
      </c>
      <c r="AY285" s="327" t="str">
        <f t="array" ref="AY285">IFERROR(INDEX(AY$173:AY$271, SMALL(IF($AX$173:$AX$271="Claim", ROW(AY$173:AY$271)-MIN(ROW(AY$173:AY$271))+1, ""), ROW(A11))), "")</f>
        <v/>
      </c>
      <c r="AZ285" s="327" t="str">
        <f t="array" ref="AZ285">IFERROR(INDEX(AZ$173:AZ$271, SMALL(IF($AX$173:$AX$271="Claim", ROW(AZ$173:AZ$271)-MIN(ROW(AZ$173:AZ$271))+1, ""), ROW(B11))), "")</f>
        <v/>
      </c>
      <c r="BA285" s="5" t="str">
        <f t="array" ref="BA285">IFERROR(INDEX(BA$173:BA$275, SMALL(IF($AX$173:$AX$275="Claim", ROW(BA$173:BA$275)-MIN(ROW(BA$173:BA$275))+1, ""), ROW(C11))), "")</f>
        <v/>
      </c>
      <c r="BB285" s="5" t="str">
        <f t="array" ref="BB285">IFERROR(INDEX(BB$173:BB$271, SMALL(IF($AX$173:$AX$271="Claim", ROW(BB$173:BB$271)-MIN(ROW(BB$173:BB$271))+1, ""), ROW(D11))), "")</f>
        <v/>
      </c>
      <c r="BC285" s="5" t="str">
        <f t="array" ref="BC285">IFERROR(INDEX(BC$173:BC$271, SMALL(IF($AX$173:$AX$271="Claim", ROW(BC$173:BC$271)-MIN(ROW(BC$173:BC$271))+1, ""), ROW(E11))), "")</f>
        <v/>
      </c>
      <c r="BD285" s="5" t="str">
        <f t="array" ref="BD285">IFERROR(INDEX(BD$173:BD$271, SMALL(IF($AX$173:$AX$271="Claim", ROW(BD$173:BD$271)-MIN(ROW(BD$173:BD$271))+1, ""), ROW(F11))), "")</f>
        <v/>
      </c>
      <c r="BE285" s="5" t="str">
        <f t="array" ref="BE285">IFERROR(INDEX(BE$173:BE$271, SMALL(IF($AX$173:$AX$271="Claim", ROW(BE$173:BE$271)-MIN(ROW(BE$173:BE$271))+1, ""), ROW(G11))), "")</f>
        <v/>
      </c>
      <c r="BF285" s="5" t="str">
        <f t="array" ref="BF285">IFERROR(INDEX(BF$173:BF$271, SMALL(IF($AX$173:$AX$271="Claim", ROW(BF$173:BF$271)-MIN(ROW(BF$173:BF$271))+1, ""), ROW(H11))), "")</f>
        <v/>
      </c>
      <c r="BG285" s="5" t="str">
        <f t="array" ref="BG285">IFERROR(INDEX(BG$173:BG$271, SMALL(IF($AX$173:$AX$271="Claim", ROW(BG$173:BG$271)-MIN(ROW(BG$173:BG$271))+1, ""), ROW(I11))), "")</f>
        <v/>
      </c>
      <c r="BH285" s="5" t="str">
        <f t="array" ref="BH285">IFERROR(INDEX(BH$173:BH$271, SMALL(IF($AX$173:$AX$271="Claim", ROW(BH$173:BH$271)-MIN(ROW(BH$173:BH$271))+1, ""), ROW(J11))), "")</f>
        <v/>
      </c>
      <c r="BI285" s="5" t="str">
        <f t="array" ref="BI285">IFERROR(INDEX(BI$173:BI$271, SMALL(IF($AX$173:$AX$271="Claim", ROW(BI$173:BI$271)-MIN(ROW(BI$173:BI$271))+1, ""), ROW(K11))), "")</f>
        <v/>
      </c>
      <c r="BJ285" s="5" t="str">
        <f t="array" ref="BJ285">IFERROR(INDEX(BJ$173:BJ$271, SMALL(IF($AX$173:$AX$271="Claim", ROW(BJ$173:BJ$271)-MIN(ROW(BJ$173:BJ$271))+1, ""), ROW(L11))), "")</f>
        <v/>
      </c>
      <c r="BK285" s="5" t="str">
        <f t="array" ref="BK285">IFERROR(INDEX(BK$173:BK$271, SMALL(IF($AX$173:$AX$271="Claim", ROW(BK$173:BK$271)-MIN(ROW(BK$173:BK$271))+1, ""), ROW(M11))), "")</f>
        <v/>
      </c>
      <c r="BL285" s="5" t="str">
        <f t="array" ref="BL285">IFERROR(INDEX(BL$173:BL$271, SMALL(IF($AX$173:$AX$271="Claim", ROW(BL$173:BL$271)-MIN(ROW(BL$173:BL$271))+1, ""), ROW(N11))), "")</f>
        <v/>
      </c>
      <c r="BM285" s="5" t="str">
        <f t="array" ref="BM285">IFERROR(INDEX(BM$173:BM$271, SMALL(IF($AX$173:$AX$271="Claim", ROW(BM$173:BM$271)-MIN(ROW(BM$173:BM$271))+1, ""), ROW(O11))), "")</f>
        <v/>
      </c>
      <c r="BN285" s="5" t="str">
        <f t="array" ref="BN285">IFERROR(INDEX(BN$173:BN$271, SMALL(IF($AX$173:$AX$271="Claim", ROW(BN$173:BN$271)-MIN(ROW(BN$173:BN$271))+1, ""), ROW(P11))), "")</f>
        <v/>
      </c>
      <c r="BO285" s="5" t="str">
        <f t="array" ref="BO285">IFERROR(INDEX(BO$173:BO$271, SMALL(IF($AX$173:$AX$271="Claim", ROW(BO$173:BO$271)-MIN(ROW(BO$173:BO$271))+1, ""), ROW(Q11))), "")</f>
        <v/>
      </c>
      <c r="BP285" s="5" t="str">
        <f t="array" ref="BP285">IFERROR(INDEX(BP$173:BP$271, SMALL(IF($AX$173:$AX$271="Claim", ROW(BP$173:BP$271)-MIN(ROW(BP$173:BP$271))+1, ""), ROW(R11))), "")</f>
        <v/>
      </c>
      <c r="BQ285" s="5" t="str">
        <f t="array" ref="BQ285">IFERROR(INDEX(BQ$173:BQ$271, SMALL(IF($AX$173:$AX$271="Claim", ROW(BQ$173:BQ$271)-MIN(ROW(BQ$173:BQ$271))+1, ""), ROW(S11))), "")</f>
        <v/>
      </c>
      <c r="BR285" s="5" t="str">
        <f t="array" ref="BR285">IFERROR(INDEX(BR$173:BR$271, SMALL(IF($AX$173:$AX$271="Claim", ROW(BR$173:BR$271)-MIN(ROW(BR$173:BR$271))+1, ""), ROW(T11))), "")</f>
        <v/>
      </c>
      <c r="BS285" s="5" t="str">
        <f t="array" ref="BS285">IFERROR(INDEX(BS$173:BS$271, SMALL(IF($AX$173:$AX$271="Claim", ROW(BS$173:BS$271)-MIN(ROW(BS$173:BS$271))+1, ""), ROW(U11))), "")</f>
        <v/>
      </c>
      <c r="BT285" s="5" t="str">
        <f t="array" ref="BT285">IFERROR(INDEX(BT$173:BT$271, SMALL(IF($AX$173:$AX$271="Claim", ROW(BT$173:BT$271)-MIN(ROW(BT$173:BT$271))+1, ""), ROW(V11))), "")</f>
        <v/>
      </c>
      <c r="BU285" s="5" t="str">
        <f t="array" ref="BU285">IFERROR(INDEX(BU$173:BU$271, SMALL(IF($AX$173:$AX$271="Claim", ROW(BU$173:BU$271)-MIN(ROW(BU$173:BU$271))+1, ""), ROW(W11))), "")</f>
        <v/>
      </c>
      <c r="BV285" s="5" t="str">
        <f t="array" ref="BV285">IFERROR(INDEX(BV$173:BV$271, SMALL(IF($AX$173:$AX$271="Claim", ROW(BV$173:BV$271)-MIN(ROW(BV$173:BV$271))+1, ""), ROW(X11))), "")</f>
        <v/>
      </c>
      <c r="BW285" s="5" t="str">
        <f t="array" ref="BW285">IFERROR(INDEX(BW$173:BW$271, SMALL(IF($AX$173:$AX$271="Claim", ROW(BW$173:BW$271)-MIN(ROW(BW$173:BW$271))+1, ""), ROW(Y11))), "")</f>
        <v/>
      </c>
      <c r="BX285" s="5" t="str">
        <f t="array" ref="BX285">IFERROR(INDEX(BX$173:BX$271, SMALL(IF($AX$173:$AX$271="Claim", ROW(BX$173:BX$271)-MIN(ROW(BX$173:BX$271))+1, ""), ROW(Z11))), "")</f>
        <v/>
      </c>
      <c r="BY285" s="5" t="str">
        <f t="array" ref="BY285">IFERROR(INDEX(BY$173:BY$271, SMALL(IF($AX$173:$AX$271="Claim", ROW(BY$173:BY$271)-MIN(ROW(BY$173:BY$271))+1, ""), ROW(AA11))), "")</f>
        <v/>
      </c>
      <c r="BZ285" s="5" t="str">
        <f t="array" ref="BZ285">IFERROR(INDEX(BZ$173:BZ$271, SMALL(IF($AX$173:$AX$271="Claim", ROW(BZ$173:BZ$271)-MIN(ROW(BZ$173:BZ$271))+1, ""), ROW(AB11))), "")</f>
        <v/>
      </c>
      <c r="CA285" s="5" t="str">
        <f t="array" ref="CA285">IFERROR(INDEX(CA$173:CA$271, SMALL(IF($AX$173:$AX$271="Claim", ROW(CA$173:CA$271)-MIN(ROW(CA$173:CA$271))+1, ""), ROW(AC11))), "")</f>
        <v/>
      </c>
      <c r="CB285" s="5" t="str">
        <f t="array" ref="CB285">IFERROR(INDEX(CB$173:CB$271, SMALL(IF($AX$173:$AX$271="Claim", ROW(CB$173:CB$271)-MIN(ROW(CB$173:CB$271))+1, ""), ROW(AD11))), "")</f>
        <v/>
      </c>
      <c r="CC285" s="5" t="str">
        <f t="array" ref="CC285">IFERROR(INDEX(CC$173:CC$271, SMALL(IF($AX$173:$AX$271="Claim", ROW(CC$173:CC$271)-MIN(ROW(CC$173:CC$271))+1, ""), ROW(AE11))), "")</f>
        <v/>
      </c>
      <c r="CD285" s="5" t="str">
        <f t="array" ref="CD285">IFERROR(INDEX(CD$173:CD$271, SMALL(IF($AX$173:$AX$271="Claim", ROW(CD$173:CD$271)-MIN(ROW(CD$173:CD$271))+1, ""), ROW(AF11))), "")</f>
        <v/>
      </c>
      <c r="CE285" s="5" t="str">
        <f t="array" ref="CE285">IFERROR(INDEX(CE$173:CE$271, SMALL(IF($AX$173:$AX$271="Claim", ROW(CE$173:CE$271)-MIN(ROW(CE$173:CE$271))+1, ""), ROW(AG11))), "")</f>
        <v/>
      </c>
      <c r="CF285" s="5" t="str">
        <f t="array" ref="CF285">IFERROR(INDEX(CF$173:CF$271, SMALL(IF($AX$173:$AX$271="Claim", ROW(CF$173:CF$271)-MIN(ROW(CF$173:CF$271))+1, ""), ROW(AH11))), "")</f>
        <v/>
      </c>
      <c r="CG285" s="5" t="str">
        <f t="array" ref="CG285">IFERROR(INDEX(CG$173:CG$271, SMALL(IF($AX$173:$AX$271="Claim", ROW(CG$173:CG$271)-MIN(ROW(CG$173:CG$271))+1, ""), ROW(AI11))), "")</f>
        <v/>
      </c>
      <c r="CH285" s="5" t="str">
        <f t="array" ref="CH285">IFERROR(INDEX(CH$173:CH$271, SMALL(IF($AX$173:$AX$271="Claim", ROW(CH$173:CH$271)-MIN(ROW(CH$173:CH$271))+1, ""), ROW(AJ11))), "")</f>
        <v/>
      </c>
      <c r="CI285" s="5" t="str">
        <f t="array" ref="CI285">IFERROR(INDEX(CI$173:CI$271, SMALL(IF($AX$173:$AX$271="Claim", ROW(CI$173:CI$271)-MIN(ROW(CI$173:CI$271))+1, ""), ROW(AK11))), "")</f>
        <v/>
      </c>
      <c r="CJ285" s="5" t="str">
        <f t="array" ref="CJ285">IFERROR(INDEX(CJ$173:CJ$271, SMALL(IF($AX$173:$AX$271="Claim", ROW(CJ$173:CJ$271)-MIN(ROW(CJ$173:CJ$271))+1, ""), ROW(AL11))), "")</f>
        <v/>
      </c>
    </row>
    <row r="286" spans="49:88" hidden="1" x14ac:dyDescent="0.2">
      <c r="AX286" s="5">
        <v>12</v>
      </c>
      <c r="AY286" s="327" t="str">
        <f t="array" ref="AY286">IFERROR(INDEX(AY$173:AY$271, SMALL(IF($AX$173:$AX$271="Claim", ROW(AY$173:AY$271)-MIN(ROW(AY$173:AY$271))+1, ""), ROW(A12))), "")</f>
        <v/>
      </c>
      <c r="AZ286" s="327" t="str">
        <f t="array" ref="AZ286">IFERROR(INDEX(AZ$173:AZ$271, SMALL(IF($AX$173:$AX$271="Claim", ROW(AZ$173:AZ$271)-MIN(ROW(AZ$173:AZ$271))+1, ""), ROW(B12))), "")</f>
        <v/>
      </c>
      <c r="BA286" s="5" t="str">
        <f t="array" ref="BA286">IFERROR(INDEX(BA$173:BA$275, SMALL(IF($AX$173:$AX$275="Claim", ROW(BA$173:BA$275)-MIN(ROW(BA$173:BA$275))+1, ""), ROW(C12))), "")</f>
        <v/>
      </c>
      <c r="BB286" s="5" t="str">
        <f t="array" ref="BB286">IFERROR(INDEX(BB$173:BB$271, SMALL(IF($AX$173:$AX$271="Claim", ROW(BB$173:BB$271)-MIN(ROW(BB$173:BB$271))+1, ""), ROW(D12))), "")</f>
        <v/>
      </c>
      <c r="BC286" s="5" t="str">
        <f t="array" ref="BC286">IFERROR(INDEX(BC$173:BC$271, SMALL(IF($AX$173:$AX$271="Claim", ROW(BC$173:BC$271)-MIN(ROW(BC$173:BC$271))+1, ""), ROW(E12))), "")</f>
        <v/>
      </c>
      <c r="BD286" s="5" t="str">
        <f t="array" ref="BD286">IFERROR(INDEX(BD$173:BD$271, SMALL(IF($AX$173:$AX$271="Claim", ROW(BD$173:BD$271)-MIN(ROW(BD$173:BD$271))+1, ""), ROW(F12))), "")</f>
        <v/>
      </c>
      <c r="BE286" s="5" t="str">
        <f t="array" ref="BE286">IFERROR(INDEX(BE$173:BE$271, SMALL(IF($AX$173:$AX$271="Claim", ROW(BE$173:BE$271)-MIN(ROW(BE$173:BE$271))+1, ""), ROW(G12))), "")</f>
        <v/>
      </c>
      <c r="BF286" s="5" t="str">
        <f t="array" ref="BF286">IFERROR(INDEX(BF$173:BF$271, SMALL(IF($AX$173:$AX$271="Claim", ROW(BF$173:BF$271)-MIN(ROW(BF$173:BF$271))+1, ""), ROW(H12))), "")</f>
        <v/>
      </c>
      <c r="BG286" s="5" t="str">
        <f t="array" ref="BG286">IFERROR(INDEX(BG$173:BG$271, SMALL(IF($AX$173:$AX$271="Claim", ROW(BG$173:BG$271)-MIN(ROW(BG$173:BG$271))+1, ""), ROW(I12))), "")</f>
        <v/>
      </c>
      <c r="BH286" s="5" t="str">
        <f t="array" ref="BH286">IFERROR(INDEX(BH$173:BH$271, SMALL(IF($AX$173:$AX$271="Claim", ROW(BH$173:BH$271)-MIN(ROW(BH$173:BH$271))+1, ""), ROW(J12))), "")</f>
        <v/>
      </c>
      <c r="BI286" s="5" t="str">
        <f t="array" ref="BI286">IFERROR(INDEX(BI$173:BI$271, SMALL(IF($AX$173:$AX$271="Claim", ROW(BI$173:BI$271)-MIN(ROW(BI$173:BI$271))+1, ""), ROW(K12))), "")</f>
        <v/>
      </c>
      <c r="BJ286" s="5" t="str">
        <f t="array" ref="BJ286">IFERROR(INDEX(BJ$173:BJ$271, SMALL(IF($AX$173:$AX$271="Claim", ROW(BJ$173:BJ$271)-MIN(ROW(BJ$173:BJ$271))+1, ""), ROW(L12))), "")</f>
        <v/>
      </c>
      <c r="BK286" s="5" t="str">
        <f t="array" ref="BK286">IFERROR(INDEX(BK$173:BK$271, SMALL(IF($AX$173:$AX$271="Claim", ROW(BK$173:BK$271)-MIN(ROW(BK$173:BK$271))+1, ""), ROW(M12))), "")</f>
        <v/>
      </c>
      <c r="BL286" s="5" t="str">
        <f t="array" ref="BL286">IFERROR(INDEX(BL$173:BL$271, SMALL(IF($AX$173:$AX$271="Claim", ROW(BL$173:BL$271)-MIN(ROW(BL$173:BL$271))+1, ""), ROW(N12))), "")</f>
        <v/>
      </c>
      <c r="BM286" s="5" t="str">
        <f t="array" ref="BM286">IFERROR(INDEX(BM$173:BM$271, SMALL(IF($AX$173:$AX$271="Claim", ROW(BM$173:BM$271)-MIN(ROW(BM$173:BM$271))+1, ""), ROW(O12))), "")</f>
        <v/>
      </c>
      <c r="BN286" s="5" t="str">
        <f t="array" ref="BN286">IFERROR(INDEX(BN$173:BN$271, SMALL(IF($AX$173:$AX$271="Claim", ROW(BN$173:BN$271)-MIN(ROW(BN$173:BN$271))+1, ""), ROW(P12))), "")</f>
        <v/>
      </c>
      <c r="BO286" s="5" t="str">
        <f t="array" ref="BO286">IFERROR(INDEX(BO$173:BO$271, SMALL(IF($AX$173:$AX$271="Claim", ROW(BO$173:BO$271)-MIN(ROW(BO$173:BO$271))+1, ""), ROW(Q12))), "")</f>
        <v/>
      </c>
      <c r="BP286" s="5" t="str">
        <f t="array" ref="BP286">IFERROR(INDEX(BP$173:BP$271, SMALL(IF($AX$173:$AX$271="Claim", ROW(BP$173:BP$271)-MIN(ROW(BP$173:BP$271))+1, ""), ROW(R12))), "")</f>
        <v/>
      </c>
      <c r="BQ286" s="5" t="str">
        <f t="array" ref="BQ286">IFERROR(INDEX(BQ$173:BQ$271, SMALL(IF($AX$173:$AX$271="Claim", ROW(BQ$173:BQ$271)-MIN(ROW(BQ$173:BQ$271))+1, ""), ROW(S12))), "")</f>
        <v/>
      </c>
      <c r="BR286" s="5" t="str">
        <f t="array" ref="BR286">IFERROR(INDEX(BR$173:BR$271, SMALL(IF($AX$173:$AX$271="Claim", ROW(BR$173:BR$271)-MIN(ROW(BR$173:BR$271))+1, ""), ROW(T12))), "")</f>
        <v/>
      </c>
      <c r="BS286" s="5" t="str">
        <f t="array" ref="BS286">IFERROR(INDEX(BS$173:BS$271, SMALL(IF($AX$173:$AX$271="Claim", ROW(BS$173:BS$271)-MIN(ROW(BS$173:BS$271))+1, ""), ROW(U12))), "")</f>
        <v/>
      </c>
      <c r="BT286" s="5" t="str">
        <f t="array" ref="BT286">IFERROR(INDEX(BT$173:BT$271, SMALL(IF($AX$173:$AX$271="Claim", ROW(BT$173:BT$271)-MIN(ROW(BT$173:BT$271))+1, ""), ROW(V12))), "")</f>
        <v/>
      </c>
      <c r="BU286" s="5" t="str">
        <f t="array" ref="BU286">IFERROR(INDEX(BU$173:BU$271, SMALL(IF($AX$173:$AX$271="Claim", ROW(BU$173:BU$271)-MIN(ROW(BU$173:BU$271))+1, ""), ROW(W12))), "")</f>
        <v/>
      </c>
      <c r="BV286" s="5" t="str">
        <f t="array" ref="BV286">IFERROR(INDEX(BV$173:BV$271, SMALL(IF($AX$173:$AX$271="Claim", ROW(BV$173:BV$271)-MIN(ROW(BV$173:BV$271))+1, ""), ROW(X12))), "")</f>
        <v/>
      </c>
      <c r="BW286" s="5" t="str">
        <f t="array" ref="BW286">IFERROR(INDEX(BW$173:BW$271, SMALL(IF($AX$173:$AX$271="Claim", ROW(BW$173:BW$271)-MIN(ROW(BW$173:BW$271))+1, ""), ROW(Y12))), "")</f>
        <v/>
      </c>
      <c r="BX286" s="5" t="str">
        <f t="array" ref="BX286">IFERROR(INDEX(BX$173:BX$271, SMALL(IF($AX$173:$AX$271="Claim", ROW(BX$173:BX$271)-MIN(ROW(BX$173:BX$271))+1, ""), ROW(Z12))), "")</f>
        <v/>
      </c>
      <c r="BY286" s="5" t="str">
        <f t="array" ref="BY286">IFERROR(INDEX(BY$173:BY$271, SMALL(IF($AX$173:$AX$271="Claim", ROW(BY$173:BY$271)-MIN(ROW(BY$173:BY$271))+1, ""), ROW(AA12))), "")</f>
        <v/>
      </c>
      <c r="BZ286" s="5" t="str">
        <f t="array" ref="BZ286">IFERROR(INDEX(BZ$173:BZ$271, SMALL(IF($AX$173:$AX$271="Claim", ROW(BZ$173:BZ$271)-MIN(ROW(BZ$173:BZ$271))+1, ""), ROW(AB12))), "")</f>
        <v/>
      </c>
      <c r="CA286" s="5" t="str">
        <f t="array" ref="CA286">IFERROR(INDEX(CA$173:CA$271, SMALL(IF($AX$173:$AX$271="Claim", ROW(CA$173:CA$271)-MIN(ROW(CA$173:CA$271))+1, ""), ROW(AC12))), "")</f>
        <v/>
      </c>
      <c r="CB286" s="5" t="str">
        <f t="array" ref="CB286">IFERROR(INDEX(CB$173:CB$271, SMALL(IF($AX$173:$AX$271="Claim", ROW(CB$173:CB$271)-MIN(ROW(CB$173:CB$271))+1, ""), ROW(AD12))), "")</f>
        <v/>
      </c>
      <c r="CC286" s="5" t="str">
        <f t="array" ref="CC286">IFERROR(INDEX(CC$173:CC$271, SMALL(IF($AX$173:$AX$271="Claim", ROW(CC$173:CC$271)-MIN(ROW(CC$173:CC$271))+1, ""), ROW(AE12))), "")</f>
        <v/>
      </c>
      <c r="CD286" s="5" t="str">
        <f t="array" ref="CD286">IFERROR(INDEX(CD$173:CD$271, SMALL(IF($AX$173:$AX$271="Claim", ROW(CD$173:CD$271)-MIN(ROW(CD$173:CD$271))+1, ""), ROW(AF12))), "")</f>
        <v/>
      </c>
      <c r="CE286" s="5" t="str">
        <f t="array" ref="CE286">IFERROR(INDEX(CE$173:CE$271, SMALL(IF($AX$173:$AX$271="Claim", ROW(CE$173:CE$271)-MIN(ROW(CE$173:CE$271))+1, ""), ROW(AG12))), "")</f>
        <v/>
      </c>
      <c r="CF286" s="5" t="str">
        <f t="array" ref="CF286">IFERROR(INDEX(CF$173:CF$271, SMALL(IF($AX$173:$AX$271="Claim", ROW(CF$173:CF$271)-MIN(ROW(CF$173:CF$271))+1, ""), ROW(AH12))), "")</f>
        <v/>
      </c>
      <c r="CG286" s="5" t="str">
        <f t="array" ref="CG286">IFERROR(INDEX(CG$173:CG$271, SMALL(IF($AX$173:$AX$271="Claim", ROW(CG$173:CG$271)-MIN(ROW(CG$173:CG$271))+1, ""), ROW(AI12))), "")</f>
        <v/>
      </c>
      <c r="CH286" s="5" t="str">
        <f t="array" ref="CH286">IFERROR(INDEX(CH$173:CH$271, SMALL(IF($AX$173:$AX$271="Claim", ROW(CH$173:CH$271)-MIN(ROW(CH$173:CH$271))+1, ""), ROW(AJ12))), "")</f>
        <v/>
      </c>
      <c r="CI286" s="5" t="str">
        <f t="array" ref="CI286">IFERROR(INDEX(CI$173:CI$271, SMALL(IF($AX$173:$AX$271="Claim", ROW(CI$173:CI$271)-MIN(ROW(CI$173:CI$271))+1, ""), ROW(AK12))), "")</f>
        <v/>
      </c>
      <c r="CJ286" s="5" t="str">
        <f t="array" ref="CJ286">IFERROR(INDEX(CJ$173:CJ$271, SMALL(IF($AX$173:$AX$271="Claim", ROW(CJ$173:CJ$271)-MIN(ROW(CJ$173:CJ$271))+1, ""), ROW(AL12))), "")</f>
        <v/>
      </c>
    </row>
    <row r="287" spans="49:88" hidden="1" x14ac:dyDescent="0.2">
      <c r="AX287" s="5">
        <v>13</v>
      </c>
      <c r="AY287" s="327" t="str">
        <f t="array" ref="AY287">IFERROR(INDEX(AY$173:AY$271, SMALL(IF($AX$173:$AX$271="Claim", ROW(AY$173:AY$271)-MIN(ROW(AY$173:AY$271))+1, ""), ROW(A13))), "")</f>
        <v/>
      </c>
      <c r="AZ287" s="327" t="str">
        <f t="array" ref="AZ287">IFERROR(INDEX(AZ$173:AZ$271, SMALL(IF($AX$173:$AX$271="Claim", ROW(AZ$173:AZ$271)-MIN(ROW(AZ$173:AZ$271))+1, ""), ROW(B13))), "")</f>
        <v/>
      </c>
      <c r="BA287" s="5" t="str">
        <f t="array" ref="BA287">IFERROR(INDEX(BA$173:BA$275, SMALL(IF($AX$173:$AX$275="Claim", ROW(BA$173:BA$275)-MIN(ROW(BA$173:BA$275))+1, ""), ROW(C13))), "")</f>
        <v/>
      </c>
      <c r="BB287" s="5" t="str">
        <f t="array" ref="BB287">IFERROR(INDEX(BB$173:BB$271, SMALL(IF($AX$173:$AX$271="Claim", ROW(BB$173:BB$271)-MIN(ROW(BB$173:BB$271))+1, ""), ROW(D13))), "")</f>
        <v/>
      </c>
      <c r="BC287" s="5" t="str">
        <f t="array" ref="BC287">IFERROR(INDEX(BC$173:BC$271, SMALL(IF($AX$173:$AX$271="Claim", ROW(BC$173:BC$271)-MIN(ROW(BC$173:BC$271))+1, ""), ROW(E13))), "")</f>
        <v/>
      </c>
      <c r="BD287" s="5" t="str">
        <f t="array" ref="BD287">IFERROR(INDEX(BD$173:BD$271, SMALL(IF($AX$173:$AX$271="Claim", ROW(BD$173:BD$271)-MIN(ROW(BD$173:BD$271))+1, ""), ROW(F13))), "")</f>
        <v/>
      </c>
      <c r="BE287" s="5" t="str">
        <f t="array" ref="BE287">IFERROR(INDEX(BE$173:BE$271, SMALL(IF($AX$173:$AX$271="Claim", ROW(BE$173:BE$271)-MIN(ROW(BE$173:BE$271))+1, ""), ROW(G13))), "")</f>
        <v/>
      </c>
      <c r="BF287" s="5" t="str">
        <f t="array" ref="BF287">IFERROR(INDEX(BF$173:BF$271, SMALL(IF($AX$173:$AX$271="Claim", ROW(BF$173:BF$271)-MIN(ROW(BF$173:BF$271))+1, ""), ROW(H13))), "")</f>
        <v/>
      </c>
      <c r="BG287" s="5" t="str">
        <f t="array" ref="BG287">IFERROR(INDEX(BG$173:BG$271, SMALL(IF($AX$173:$AX$271="Claim", ROW(BG$173:BG$271)-MIN(ROW(BG$173:BG$271))+1, ""), ROW(I13))), "")</f>
        <v/>
      </c>
      <c r="BH287" s="5" t="str">
        <f t="array" ref="BH287">IFERROR(INDEX(BH$173:BH$271, SMALL(IF($AX$173:$AX$271="Claim", ROW(BH$173:BH$271)-MIN(ROW(BH$173:BH$271))+1, ""), ROW(J13))), "")</f>
        <v/>
      </c>
      <c r="BI287" s="5" t="str">
        <f t="array" ref="BI287">IFERROR(INDEX(BI$173:BI$271, SMALL(IF($AX$173:$AX$271="Claim", ROW(BI$173:BI$271)-MIN(ROW(BI$173:BI$271))+1, ""), ROW(K13))), "")</f>
        <v/>
      </c>
      <c r="BJ287" s="5" t="str">
        <f t="array" ref="BJ287">IFERROR(INDEX(BJ$173:BJ$271, SMALL(IF($AX$173:$AX$271="Claim", ROW(BJ$173:BJ$271)-MIN(ROW(BJ$173:BJ$271))+1, ""), ROW(L13))), "")</f>
        <v/>
      </c>
      <c r="BK287" s="5" t="str">
        <f t="array" ref="BK287">IFERROR(INDEX(BK$173:BK$271, SMALL(IF($AX$173:$AX$271="Claim", ROW(BK$173:BK$271)-MIN(ROW(BK$173:BK$271))+1, ""), ROW(M13))), "")</f>
        <v/>
      </c>
      <c r="BL287" s="5" t="str">
        <f t="array" ref="BL287">IFERROR(INDEX(BL$173:BL$271, SMALL(IF($AX$173:$AX$271="Claim", ROW(BL$173:BL$271)-MIN(ROW(BL$173:BL$271))+1, ""), ROW(N13))), "")</f>
        <v/>
      </c>
      <c r="BM287" s="5" t="str">
        <f t="array" ref="BM287">IFERROR(INDEX(BM$173:BM$271, SMALL(IF($AX$173:$AX$271="Claim", ROW(BM$173:BM$271)-MIN(ROW(BM$173:BM$271))+1, ""), ROW(O13))), "")</f>
        <v/>
      </c>
      <c r="BN287" s="5" t="str">
        <f t="array" ref="BN287">IFERROR(INDEX(BN$173:BN$271, SMALL(IF($AX$173:$AX$271="Claim", ROW(BN$173:BN$271)-MIN(ROW(BN$173:BN$271))+1, ""), ROW(P13))), "")</f>
        <v/>
      </c>
      <c r="BO287" s="5" t="str">
        <f t="array" ref="BO287">IFERROR(INDEX(BO$173:BO$271, SMALL(IF($AX$173:$AX$271="Claim", ROW(BO$173:BO$271)-MIN(ROW(BO$173:BO$271))+1, ""), ROW(Q13))), "")</f>
        <v/>
      </c>
      <c r="BP287" s="5" t="str">
        <f t="array" ref="BP287">IFERROR(INDEX(BP$173:BP$271, SMALL(IF($AX$173:$AX$271="Claim", ROW(BP$173:BP$271)-MIN(ROW(BP$173:BP$271))+1, ""), ROW(R13))), "")</f>
        <v/>
      </c>
      <c r="BQ287" s="5" t="str">
        <f t="array" ref="BQ287">IFERROR(INDEX(BQ$173:BQ$271, SMALL(IF($AX$173:$AX$271="Claim", ROW(BQ$173:BQ$271)-MIN(ROW(BQ$173:BQ$271))+1, ""), ROW(S13))), "")</f>
        <v/>
      </c>
      <c r="BR287" s="5" t="str">
        <f t="array" ref="BR287">IFERROR(INDEX(BR$173:BR$271, SMALL(IF($AX$173:$AX$271="Claim", ROW(BR$173:BR$271)-MIN(ROW(BR$173:BR$271))+1, ""), ROW(T13))), "")</f>
        <v/>
      </c>
      <c r="BS287" s="5" t="str">
        <f t="array" ref="BS287">IFERROR(INDEX(BS$173:BS$271, SMALL(IF($AX$173:$AX$271="Claim", ROW(BS$173:BS$271)-MIN(ROW(BS$173:BS$271))+1, ""), ROW(U13))), "")</f>
        <v/>
      </c>
      <c r="BT287" s="5" t="str">
        <f t="array" ref="BT287">IFERROR(INDEX(BT$173:BT$271, SMALL(IF($AX$173:$AX$271="Claim", ROW(BT$173:BT$271)-MIN(ROW(BT$173:BT$271))+1, ""), ROW(V13))), "")</f>
        <v/>
      </c>
      <c r="BU287" s="5" t="str">
        <f t="array" ref="BU287">IFERROR(INDEX(BU$173:BU$271, SMALL(IF($AX$173:$AX$271="Claim", ROW(BU$173:BU$271)-MIN(ROW(BU$173:BU$271))+1, ""), ROW(W13))), "")</f>
        <v/>
      </c>
      <c r="BV287" s="5" t="str">
        <f t="array" ref="BV287">IFERROR(INDEX(BV$173:BV$271, SMALL(IF($AX$173:$AX$271="Claim", ROW(BV$173:BV$271)-MIN(ROW(BV$173:BV$271))+1, ""), ROW(X13))), "")</f>
        <v/>
      </c>
      <c r="BW287" s="5" t="str">
        <f t="array" ref="BW287">IFERROR(INDEX(BW$173:BW$271, SMALL(IF($AX$173:$AX$271="Claim", ROW(BW$173:BW$271)-MIN(ROW(BW$173:BW$271))+1, ""), ROW(Y13))), "")</f>
        <v/>
      </c>
      <c r="BX287" s="5" t="str">
        <f t="array" ref="BX287">IFERROR(INDEX(BX$173:BX$271, SMALL(IF($AX$173:$AX$271="Claim", ROW(BX$173:BX$271)-MIN(ROW(BX$173:BX$271))+1, ""), ROW(Z13))), "")</f>
        <v/>
      </c>
      <c r="BY287" s="5" t="str">
        <f t="array" ref="BY287">IFERROR(INDEX(BY$173:BY$271, SMALL(IF($AX$173:$AX$271="Claim", ROW(BY$173:BY$271)-MIN(ROW(BY$173:BY$271))+1, ""), ROW(AA13))), "")</f>
        <v/>
      </c>
      <c r="BZ287" s="5" t="str">
        <f t="array" ref="BZ287">IFERROR(INDEX(BZ$173:BZ$271, SMALL(IF($AX$173:$AX$271="Claim", ROW(BZ$173:BZ$271)-MIN(ROW(BZ$173:BZ$271))+1, ""), ROW(AB13))), "")</f>
        <v/>
      </c>
      <c r="CA287" s="5" t="str">
        <f t="array" ref="CA287">IFERROR(INDEX(CA$173:CA$271, SMALL(IF($AX$173:$AX$271="Claim", ROW(CA$173:CA$271)-MIN(ROW(CA$173:CA$271))+1, ""), ROW(AC13))), "")</f>
        <v/>
      </c>
      <c r="CB287" s="5" t="str">
        <f t="array" ref="CB287">IFERROR(INDEX(CB$173:CB$271, SMALL(IF($AX$173:$AX$271="Claim", ROW(CB$173:CB$271)-MIN(ROW(CB$173:CB$271))+1, ""), ROW(AD13))), "")</f>
        <v/>
      </c>
      <c r="CC287" s="5" t="str">
        <f t="array" ref="CC287">IFERROR(INDEX(CC$173:CC$271, SMALL(IF($AX$173:$AX$271="Claim", ROW(CC$173:CC$271)-MIN(ROW(CC$173:CC$271))+1, ""), ROW(AE13))), "")</f>
        <v/>
      </c>
      <c r="CD287" s="5" t="str">
        <f t="array" ref="CD287">IFERROR(INDEX(CD$173:CD$271, SMALL(IF($AX$173:$AX$271="Claim", ROW(CD$173:CD$271)-MIN(ROW(CD$173:CD$271))+1, ""), ROW(AF13))), "")</f>
        <v/>
      </c>
      <c r="CE287" s="5" t="str">
        <f t="array" ref="CE287">IFERROR(INDEX(CE$173:CE$271, SMALL(IF($AX$173:$AX$271="Claim", ROW(CE$173:CE$271)-MIN(ROW(CE$173:CE$271))+1, ""), ROW(AG13))), "")</f>
        <v/>
      </c>
      <c r="CF287" s="5" t="str">
        <f t="array" ref="CF287">IFERROR(INDEX(CF$173:CF$271, SMALL(IF($AX$173:$AX$271="Claim", ROW(CF$173:CF$271)-MIN(ROW(CF$173:CF$271))+1, ""), ROW(AH13))), "")</f>
        <v/>
      </c>
      <c r="CG287" s="5" t="str">
        <f t="array" ref="CG287">IFERROR(INDEX(CG$173:CG$271, SMALL(IF($AX$173:$AX$271="Claim", ROW(CG$173:CG$271)-MIN(ROW(CG$173:CG$271))+1, ""), ROW(AI13))), "")</f>
        <v/>
      </c>
      <c r="CH287" s="5" t="str">
        <f t="array" ref="CH287">IFERROR(INDEX(CH$173:CH$271, SMALL(IF($AX$173:$AX$271="Claim", ROW(CH$173:CH$271)-MIN(ROW(CH$173:CH$271))+1, ""), ROW(AJ13))), "")</f>
        <v/>
      </c>
      <c r="CI287" s="5" t="str">
        <f t="array" ref="CI287">IFERROR(INDEX(CI$173:CI$271, SMALL(IF($AX$173:$AX$271="Claim", ROW(CI$173:CI$271)-MIN(ROW(CI$173:CI$271))+1, ""), ROW(AK13))), "")</f>
        <v/>
      </c>
      <c r="CJ287" s="5" t="str">
        <f t="array" ref="CJ287">IFERROR(INDEX(CJ$173:CJ$271, SMALL(IF($AX$173:$AX$271="Claim", ROW(CJ$173:CJ$271)-MIN(ROW(CJ$173:CJ$271))+1, ""), ROW(AL13))), "")</f>
        <v/>
      </c>
    </row>
    <row r="288" spans="49:88" hidden="1" x14ac:dyDescent="0.2">
      <c r="AX288" s="5">
        <v>14</v>
      </c>
      <c r="AY288" s="327" t="str">
        <f t="array" ref="AY288">IFERROR(INDEX(AY$173:AY$271, SMALL(IF($AX$173:$AX$271="Claim", ROW(AY$173:AY$271)-MIN(ROW(AY$173:AY$271))+1, ""), ROW(A14))), "")</f>
        <v/>
      </c>
      <c r="AZ288" s="327" t="str">
        <f t="array" ref="AZ288">IFERROR(INDEX(AZ$173:AZ$271, SMALL(IF($AX$173:$AX$271="Claim", ROW(AZ$173:AZ$271)-MIN(ROW(AZ$173:AZ$271))+1, ""), ROW(B14))), "")</f>
        <v/>
      </c>
      <c r="BA288" s="5" t="str">
        <f t="array" ref="BA288">IFERROR(INDEX(BA$173:BA$275, SMALL(IF($AX$173:$AX$275="Claim", ROW(BA$173:BA$275)-MIN(ROW(BA$173:BA$275))+1, ""), ROW(C14))), "")</f>
        <v/>
      </c>
      <c r="BB288" s="5" t="str">
        <f t="array" ref="BB288">IFERROR(INDEX(BB$173:BB$271, SMALL(IF($AX$173:$AX$271="Claim", ROW(BB$173:BB$271)-MIN(ROW(BB$173:BB$271))+1, ""), ROW(D14))), "")</f>
        <v/>
      </c>
      <c r="BC288" s="5" t="str">
        <f t="array" ref="BC288">IFERROR(INDEX(BC$173:BC$271, SMALL(IF($AX$173:$AX$271="Claim", ROW(BC$173:BC$271)-MIN(ROW(BC$173:BC$271))+1, ""), ROW(E14))), "")</f>
        <v/>
      </c>
      <c r="BD288" s="5" t="str">
        <f t="array" ref="BD288">IFERROR(INDEX(BD$173:BD$271, SMALL(IF($AX$173:$AX$271="Claim", ROW(BD$173:BD$271)-MIN(ROW(BD$173:BD$271))+1, ""), ROW(F14))), "")</f>
        <v/>
      </c>
      <c r="BE288" s="5" t="str">
        <f t="array" ref="BE288">IFERROR(INDEX(BE$173:BE$271, SMALL(IF($AX$173:$AX$271="Claim", ROW(BE$173:BE$271)-MIN(ROW(BE$173:BE$271))+1, ""), ROW(G14))), "")</f>
        <v/>
      </c>
      <c r="BF288" s="5" t="str">
        <f t="array" ref="BF288">IFERROR(INDEX(BF$173:BF$271, SMALL(IF($AX$173:$AX$271="Claim", ROW(BF$173:BF$271)-MIN(ROW(BF$173:BF$271))+1, ""), ROW(H14))), "")</f>
        <v/>
      </c>
      <c r="BG288" s="5" t="str">
        <f t="array" ref="BG288">IFERROR(INDEX(BG$173:BG$271, SMALL(IF($AX$173:$AX$271="Claim", ROW(BG$173:BG$271)-MIN(ROW(BG$173:BG$271))+1, ""), ROW(I14))), "")</f>
        <v/>
      </c>
      <c r="BH288" s="5" t="str">
        <f t="array" ref="BH288">IFERROR(INDEX(BH$173:BH$271, SMALL(IF($AX$173:$AX$271="Claim", ROW(BH$173:BH$271)-MIN(ROW(BH$173:BH$271))+1, ""), ROW(J14))), "")</f>
        <v/>
      </c>
      <c r="BI288" s="5" t="str">
        <f t="array" ref="BI288">IFERROR(INDEX(BI$173:BI$271, SMALL(IF($AX$173:$AX$271="Claim", ROW(BI$173:BI$271)-MIN(ROW(BI$173:BI$271))+1, ""), ROW(K14))), "")</f>
        <v/>
      </c>
      <c r="BJ288" s="5" t="str">
        <f t="array" ref="BJ288">IFERROR(INDEX(BJ$173:BJ$271, SMALL(IF($AX$173:$AX$271="Claim", ROW(BJ$173:BJ$271)-MIN(ROW(BJ$173:BJ$271))+1, ""), ROW(L14))), "")</f>
        <v/>
      </c>
      <c r="BK288" s="5" t="str">
        <f t="array" ref="BK288">IFERROR(INDEX(BK$173:BK$271, SMALL(IF($AX$173:$AX$271="Claim", ROW(BK$173:BK$271)-MIN(ROW(BK$173:BK$271))+1, ""), ROW(M14))), "")</f>
        <v/>
      </c>
      <c r="BL288" s="5" t="str">
        <f t="array" ref="BL288">IFERROR(INDEX(BL$173:BL$271, SMALL(IF($AX$173:$AX$271="Claim", ROW(BL$173:BL$271)-MIN(ROW(BL$173:BL$271))+1, ""), ROW(N14))), "")</f>
        <v/>
      </c>
      <c r="BM288" s="5" t="str">
        <f t="array" ref="BM288">IFERROR(INDEX(BM$173:BM$271, SMALL(IF($AX$173:$AX$271="Claim", ROW(BM$173:BM$271)-MIN(ROW(BM$173:BM$271))+1, ""), ROW(O14))), "")</f>
        <v/>
      </c>
      <c r="BN288" s="5" t="str">
        <f t="array" ref="BN288">IFERROR(INDEX(BN$173:BN$271, SMALL(IF($AX$173:$AX$271="Claim", ROW(BN$173:BN$271)-MIN(ROW(BN$173:BN$271))+1, ""), ROW(P14))), "")</f>
        <v/>
      </c>
      <c r="BO288" s="5" t="str">
        <f t="array" ref="BO288">IFERROR(INDEX(BO$173:BO$271, SMALL(IF($AX$173:$AX$271="Claim", ROW(BO$173:BO$271)-MIN(ROW(BO$173:BO$271))+1, ""), ROW(Q14))), "")</f>
        <v/>
      </c>
      <c r="BP288" s="5" t="str">
        <f t="array" ref="BP288">IFERROR(INDEX(BP$173:BP$271, SMALL(IF($AX$173:$AX$271="Claim", ROW(BP$173:BP$271)-MIN(ROW(BP$173:BP$271))+1, ""), ROW(R14))), "")</f>
        <v/>
      </c>
      <c r="BQ288" s="5" t="str">
        <f t="array" ref="BQ288">IFERROR(INDEX(BQ$173:BQ$271, SMALL(IF($AX$173:$AX$271="Claim", ROW(BQ$173:BQ$271)-MIN(ROW(BQ$173:BQ$271))+1, ""), ROW(S14))), "")</f>
        <v/>
      </c>
      <c r="BR288" s="5" t="str">
        <f t="array" ref="BR288">IFERROR(INDEX(BR$173:BR$271, SMALL(IF($AX$173:$AX$271="Claim", ROW(BR$173:BR$271)-MIN(ROW(BR$173:BR$271))+1, ""), ROW(T14))), "")</f>
        <v/>
      </c>
      <c r="BS288" s="5" t="str">
        <f t="array" ref="BS288">IFERROR(INDEX(BS$173:BS$271, SMALL(IF($AX$173:$AX$271="Claim", ROW(BS$173:BS$271)-MIN(ROW(BS$173:BS$271))+1, ""), ROW(U14))), "")</f>
        <v/>
      </c>
      <c r="BT288" s="5" t="str">
        <f t="array" ref="BT288">IFERROR(INDEX(BT$173:BT$271, SMALL(IF($AX$173:$AX$271="Claim", ROW(BT$173:BT$271)-MIN(ROW(BT$173:BT$271))+1, ""), ROW(V14))), "")</f>
        <v/>
      </c>
      <c r="BU288" s="5" t="str">
        <f t="array" ref="BU288">IFERROR(INDEX(BU$173:BU$271, SMALL(IF($AX$173:$AX$271="Claim", ROW(BU$173:BU$271)-MIN(ROW(BU$173:BU$271))+1, ""), ROW(W14))), "")</f>
        <v/>
      </c>
      <c r="BV288" s="5" t="str">
        <f t="array" ref="BV288">IFERROR(INDEX(BV$173:BV$271, SMALL(IF($AX$173:$AX$271="Claim", ROW(BV$173:BV$271)-MIN(ROW(BV$173:BV$271))+1, ""), ROW(X14))), "")</f>
        <v/>
      </c>
      <c r="BW288" s="5" t="str">
        <f t="array" ref="BW288">IFERROR(INDEX(BW$173:BW$271, SMALL(IF($AX$173:$AX$271="Claim", ROW(BW$173:BW$271)-MIN(ROW(BW$173:BW$271))+1, ""), ROW(Y14))), "")</f>
        <v/>
      </c>
      <c r="BX288" s="5" t="str">
        <f t="array" ref="BX288">IFERROR(INDEX(BX$173:BX$271, SMALL(IF($AX$173:$AX$271="Claim", ROW(BX$173:BX$271)-MIN(ROW(BX$173:BX$271))+1, ""), ROW(Z14))), "")</f>
        <v/>
      </c>
      <c r="BY288" s="5" t="str">
        <f t="array" ref="BY288">IFERROR(INDEX(BY$173:BY$271, SMALL(IF($AX$173:$AX$271="Claim", ROW(BY$173:BY$271)-MIN(ROW(BY$173:BY$271))+1, ""), ROW(AA14))), "")</f>
        <v/>
      </c>
      <c r="BZ288" s="5" t="str">
        <f t="array" ref="BZ288">IFERROR(INDEX(BZ$173:BZ$271, SMALL(IF($AX$173:$AX$271="Claim", ROW(BZ$173:BZ$271)-MIN(ROW(BZ$173:BZ$271))+1, ""), ROW(AB14))), "")</f>
        <v/>
      </c>
      <c r="CA288" s="5" t="str">
        <f t="array" ref="CA288">IFERROR(INDEX(CA$173:CA$271, SMALL(IF($AX$173:$AX$271="Claim", ROW(CA$173:CA$271)-MIN(ROW(CA$173:CA$271))+1, ""), ROW(AC14))), "")</f>
        <v/>
      </c>
      <c r="CB288" s="5" t="str">
        <f t="array" ref="CB288">IFERROR(INDEX(CB$173:CB$271, SMALL(IF($AX$173:$AX$271="Claim", ROW(CB$173:CB$271)-MIN(ROW(CB$173:CB$271))+1, ""), ROW(AD14))), "")</f>
        <v/>
      </c>
      <c r="CC288" s="5" t="str">
        <f t="array" ref="CC288">IFERROR(INDEX(CC$173:CC$271, SMALL(IF($AX$173:$AX$271="Claim", ROW(CC$173:CC$271)-MIN(ROW(CC$173:CC$271))+1, ""), ROW(AE14))), "")</f>
        <v/>
      </c>
      <c r="CD288" s="5" t="str">
        <f t="array" ref="CD288">IFERROR(INDEX(CD$173:CD$271, SMALL(IF($AX$173:$AX$271="Claim", ROW(CD$173:CD$271)-MIN(ROW(CD$173:CD$271))+1, ""), ROW(AF14))), "")</f>
        <v/>
      </c>
      <c r="CE288" s="5" t="str">
        <f t="array" ref="CE288">IFERROR(INDEX(CE$173:CE$271, SMALL(IF($AX$173:$AX$271="Claim", ROW(CE$173:CE$271)-MIN(ROW(CE$173:CE$271))+1, ""), ROW(AG14))), "")</f>
        <v/>
      </c>
      <c r="CF288" s="5" t="str">
        <f t="array" ref="CF288">IFERROR(INDEX(CF$173:CF$271, SMALL(IF($AX$173:$AX$271="Claim", ROW(CF$173:CF$271)-MIN(ROW(CF$173:CF$271))+1, ""), ROW(AH14))), "")</f>
        <v/>
      </c>
      <c r="CG288" s="5" t="str">
        <f t="array" ref="CG288">IFERROR(INDEX(CG$173:CG$271, SMALL(IF($AX$173:$AX$271="Claim", ROW(CG$173:CG$271)-MIN(ROW(CG$173:CG$271))+1, ""), ROW(AI14))), "")</f>
        <v/>
      </c>
      <c r="CH288" s="5" t="str">
        <f t="array" ref="CH288">IFERROR(INDEX(CH$173:CH$271, SMALL(IF($AX$173:$AX$271="Claim", ROW(CH$173:CH$271)-MIN(ROW(CH$173:CH$271))+1, ""), ROW(AJ14))), "")</f>
        <v/>
      </c>
      <c r="CI288" s="5" t="str">
        <f t="array" ref="CI288">IFERROR(INDEX(CI$173:CI$271, SMALL(IF($AX$173:$AX$271="Claim", ROW(CI$173:CI$271)-MIN(ROW(CI$173:CI$271))+1, ""), ROW(AK14))), "")</f>
        <v/>
      </c>
      <c r="CJ288" s="5" t="str">
        <f t="array" ref="CJ288">IFERROR(INDEX(CJ$173:CJ$271, SMALL(IF($AX$173:$AX$271="Claim", ROW(CJ$173:CJ$271)-MIN(ROW(CJ$173:CJ$271))+1, ""), ROW(AL14))), "")</f>
        <v/>
      </c>
    </row>
    <row r="289" spans="50:88" hidden="1" x14ac:dyDescent="0.2">
      <c r="AX289" s="5">
        <v>15</v>
      </c>
      <c r="AY289" s="327" t="str">
        <f t="array" ref="AY289">IFERROR(INDEX(AY$173:AY$271, SMALL(IF($AX$173:$AX$271="Claim", ROW(AY$173:AY$271)-MIN(ROW(AY$173:AY$271))+1, ""), ROW(A15))), "")</f>
        <v/>
      </c>
      <c r="AZ289" s="327" t="str">
        <f t="array" ref="AZ289">IFERROR(INDEX(AZ$173:AZ$271, SMALL(IF($AX$173:$AX$271="Claim", ROW(AZ$173:AZ$271)-MIN(ROW(AZ$173:AZ$271))+1, ""), ROW(B15))), "")</f>
        <v/>
      </c>
      <c r="BA289" s="5" t="str">
        <f t="array" ref="BA289">IFERROR(INDEX(BA$173:BA$275, SMALL(IF($AX$173:$AX$275="Claim", ROW(BA$173:BA$275)-MIN(ROW(BA$173:BA$275))+1, ""), ROW(C15))), "")</f>
        <v/>
      </c>
      <c r="BB289" s="5" t="str">
        <f t="array" ref="BB289">IFERROR(INDEX(BB$173:BB$271, SMALL(IF($AX$173:$AX$271="Claim", ROW(BB$173:BB$271)-MIN(ROW(BB$173:BB$271))+1, ""), ROW(D15))), "")</f>
        <v/>
      </c>
      <c r="BC289" s="5" t="str">
        <f t="array" ref="BC289">IFERROR(INDEX(BC$173:BC$271, SMALL(IF($AX$173:$AX$271="Claim", ROW(BC$173:BC$271)-MIN(ROW(BC$173:BC$271))+1, ""), ROW(E15))), "")</f>
        <v/>
      </c>
      <c r="BD289" s="5" t="str">
        <f t="array" ref="BD289">IFERROR(INDEX(BD$173:BD$271, SMALL(IF($AX$173:$AX$271="Claim", ROW(BD$173:BD$271)-MIN(ROW(BD$173:BD$271))+1, ""), ROW(F15))), "")</f>
        <v/>
      </c>
      <c r="BE289" s="5" t="str">
        <f t="array" ref="BE289">IFERROR(INDEX(BE$173:BE$271, SMALL(IF($AX$173:$AX$271="Claim", ROW(BE$173:BE$271)-MIN(ROW(BE$173:BE$271))+1, ""), ROW(G15))), "")</f>
        <v/>
      </c>
      <c r="BF289" s="5" t="str">
        <f t="array" ref="BF289">IFERROR(INDEX(BF$173:BF$271, SMALL(IF($AX$173:$AX$271="Claim", ROW(BF$173:BF$271)-MIN(ROW(BF$173:BF$271))+1, ""), ROW(H15))), "")</f>
        <v/>
      </c>
      <c r="BG289" s="5" t="str">
        <f t="array" ref="BG289">IFERROR(INDEX(BG$173:BG$271, SMALL(IF($AX$173:$AX$271="Claim", ROW(BG$173:BG$271)-MIN(ROW(BG$173:BG$271))+1, ""), ROW(I15))), "")</f>
        <v/>
      </c>
      <c r="BH289" s="5" t="str">
        <f t="array" ref="BH289">IFERROR(INDEX(BH$173:BH$271, SMALL(IF($AX$173:$AX$271="Claim", ROW(BH$173:BH$271)-MIN(ROW(BH$173:BH$271))+1, ""), ROW(J15))), "")</f>
        <v/>
      </c>
      <c r="BI289" s="5" t="str">
        <f t="array" ref="BI289">IFERROR(INDEX(BI$173:BI$271, SMALL(IF($AX$173:$AX$271="Claim", ROW(BI$173:BI$271)-MIN(ROW(BI$173:BI$271))+1, ""), ROW(K15))), "")</f>
        <v/>
      </c>
      <c r="BJ289" s="5" t="str">
        <f t="array" ref="BJ289">IFERROR(INDEX(BJ$173:BJ$271, SMALL(IF($AX$173:$AX$271="Claim", ROW(BJ$173:BJ$271)-MIN(ROW(BJ$173:BJ$271))+1, ""), ROW(L15))), "")</f>
        <v/>
      </c>
      <c r="BK289" s="5" t="str">
        <f t="array" ref="BK289">IFERROR(INDEX(BK$173:BK$271, SMALL(IF($AX$173:$AX$271="Claim", ROW(BK$173:BK$271)-MIN(ROW(BK$173:BK$271))+1, ""), ROW(M15))), "")</f>
        <v/>
      </c>
      <c r="BL289" s="5" t="str">
        <f t="array" ref="BL289">IFERROR(INDEX(BL$173:BL$271, SMALL(IF($AX$173:$AX$271="Claim", ROW(BL$173:BL$271)-MIN(ROW(BL$173:BL$271))+1, ""), ROW(N15))), "")</f>
        <v/>
      </c>
      <c r="BM289" s="5" t="str">
        <f t="array" ref="BM289">IFERROR(INDEX(BM$173:BM$271, SMALL(IF($AX$173:$AX$271="Claim", ROW(BM$173:BM$271)-MIN(ROW(BM$173:BM$271))+1, ""), ROW(O15))), "")</f>
        <v/>
      </c>
      <c r="BN289" s="5" t="str">
        <f t="array" ref="BN289">IFERROR(INDEX(BN$173:BN$271, SMALL(IF($AX$173:$AX$271="Claim", ROW(BN$173:BN$271)-MIN(ROW(BN$173:BN$271))+1, ""), ROW(P15))), "")</f>
        <v/>
      </c>
      <c r="BO289" s="5" t="str">
        <f t="array" ref="BO289">IFERROR(INDEX(BO$173:BO$271, SMALL(IF($AX$173:$AX$271="Claim", ROW(BO$173:BO$271)-MIN(ROW(BO$173:BO$271))+1, ""), ROW(Q15))), "")</f>
        <v/>
      </c>
      <c r="BP289" s="5" t="str">
        <f t="array" ref="BP289">IFERROR(INDEX(BP$173:BP$271, SMALL(IF($AX$173:$AX$271="Claim", ROW(BP$173:BP$271)-MIN(ROW(BP$173:BP$271))+1, ""), ROW(R15))), "")</f>
        <v/>
      </c>
      <c r="BQ289" s="5" t="str">
        <f t="array" ref="BQ289">IFERROR(INDEX(BQ$173:BQ$271, SMALL(IF($AX$173:$AX$271="Claim", ROW(BQ$173:BQ$271)-MIN(ROW(BQ$173:BQ$271))+1, ""), ROW(S15))), "")</f>
        <v/>
      </c>
      <c r="BR289" s="5" t="str">
        <f t="array" ref="BR289">IFERROR(INDEX(BR$173:BR$271, SMALL(IF($AX$173:$AX$271="Claim", ROW(BR$173:BR$271)-MIN(ROW(BR$173:BR$271))+1, ""), ROW(T15))), "")</f>
        <v/>
      </c>
      <c r="BS289" s="5" t="str">
        <f t="array" ref="BS289">IFERROR(INDEX(BS$173:BS$271, SMALL(IF($AX$173:$AX$271="Claim", ROW(BS$173:BS$271)-MIN(ROW(BS$173:BS$271))+1, ""), ROW(U15))), "")</f>
        <v/>
      </c>
      <c r="BT289" s="5" t="str">
        <f t="array" ref="BT289">IFERROR(INDEX(BT$173:BT$271, SMALL(IF($AX$173:$AX$271="Claim", ROW(BT$173:BT$271)-MIN(ROW(BT$173:BT$271))+1, ""), ROW(V15))), "")</f>
        <v/>
      </c>
      <c r="BU289" s="5" t="str">
        <f t="array" ref="BU289">IFERROR(INDEX(BU$173:BU$271, SMALL(IF($AX$173:$AX$271="Claim", ROW(BU$173:BU$271)-MIN(ROW(BU$173:BU$271))+1, ""), ROW(W15))), "")</f>
        <v/>
      </c>
      <c r="BV289" s="5" t="str">
        <f t="array" ref="BV289">IFERROR(INDEX(BV$173:BV$271, SMALL(IF($AX$173:$AX$271="Claim", ROW(BV$173:BV$271)-MIN(ROW(BV$173:BV$271))+1, ""), ROW(X15))), "")</f>
        <v/>
      </c>
      <c r="BW289" s="5" t="str">
        <f t="array" ref="BW289">IFERROR(INDEX(BW$173:BW$271, SMALL(IF($AX$173:$AX$271="Claim", ROW(BW$173:BW$271)-MIN(ROW(BW$173:BW$271))+1, ""), ROW(Y15))), "")</f>
        <v/>
      </c>
      <c r="BX289" s="5" t="str">
        <f t="array" ref="BX289">IFERROR(INDEX(BX$173:BX$271, SMALL(IF($AX$173:$AX$271="Claim", ROW(BX$173:BX$271)-MIN(ROW(BX$173:BX$271))+1, ""), ROW(Z15))), "")</f>
        <v/>
      </c>
      <c r="BY289" s="5" t="str">
        <f t="array" ref="BY289">IFERROR(INDEX(BY$173:BY$271, SMALL(IF($AX$173:$AX$271="Claim", ROW(BY$173:BY$271)-MIN(ROW(BY$173:BY$271))+1, ""), ROW(AA15))), "")</f>
        <v/>
      </c>
      <c r="BZ289" s="5" t="str">
        <f t="array" ref="BZ289">IFERROR(INDEX(BZ$173:BZ$271, SMALL(IF($AX$173:$AX$271="Claim", ROW(BZ$173:BZ$271)-MIN(ROW(BZ$173:BZ$271))+1, ""), ROW(AB15))), "")</f>
        <v/>
      </c>
      <c r="CA289" s="5" t="str">
        <f t="array" ref="CA289">IFERROR(INDEX(CA$173:CA$271, SMALL(IF($AX$173:$AX$271="Claim", ROW(CA$173:CA$271)-MIN(ROW(CA$173:CA$271))+1, ""), ROW(AC15))), "")</f>
        <v/>
      </c>
      <c r="CB289" s="5" t="str">
        <f t="array" ref="CB289">IFERROR(INDEX(CB$173:CB$271, SMALL(IF($AX$173:$AX$271="Claim", ROW(CB$173:CB$271)-MIN(ROW(CB$173:CB$271))+1, ""), ROW(AD15))), "")</f>
        <v/>
      </c>
      <c r="CC289" s="5" t="str">
        <f t="array" ref="CC289">IFERROR(INDEX(CC$173:CC$271, SMALL(IF($AX$173:$AX$271="Claim", ROW(CC$173:CC$271)-MIN(ROW(CC$173:CC$271))+1, ""), ROW(AE15))), "")</f>
        <v/>
      </c>
      <c r="CD289" s="5" t="str">
        <f t="array" ref="CD289">IFERROR(INDEX(CD$173:CD$271, SMALL(IF($AX$173:$AX$271="Claim", ROW(CD$173:CD$271)-MIN(ROW(CD$173:CD$271))+1, ""), ROW(AF15))), "")</f>
        <v/>
      </c>
      <c r="CE289" s="5" t="str">
        <f t="array" ref="CE289">IFERROR(INDEX(CE$173:CE$271, SMALL(IF($AX$173:$AX$271="Claim", ROW(CE$173:CE$271)-MIN(ROW(CE$173:CE$271))+1, ""), ROW(AG15))), "")</f>
        <v/>
      </c>
      <c r="CF289" s="5" t="str">
        <f t="array" ref="CF289">IFERROR(INDEX(CF$173:CF$271, SMALL(IF($AX$173:$AX$271="Claim", ROW(CF$173:CF$271)-MIN(ROW(CF$173:CF$271))+1, ""), ROW(AH15))), "")</f>
        <v/>
      </c>
      <c r="CG289" s="5" t="str">
        <f t="array" ref="CG289">IFERROR(INDEX(CG$173:CG$271, SMALL(IF($AX$173:$AX$271="Claim", ROW(CG$173:CG$271)-MIN(ROW(CG$173:CG$271))+1, ""), ROW(AI15))), "")</f>
        <v/>
      </c>
      <c r="CH289" s="5" t="str">
        <f t="array" ref="CH289">IFERROR(INDEX(CH$173:CH$271, SMALL(IF($AX$173:$AX$271="Claim", ROW(CH$173:CH$271)-MIN(ROW(CH$173:CH$271))+1, ""), ROW(AJ15))), "")</f>
        <v/>
      </c>
      <c r="CI289" s="5" t="str">
        <f t="array" ref="CI289">IFERROR(INDEX(CI$173:CI$271, SMALL(IF($AX$173:$AX$271="Claim", ROW(CI$173:CI$271)-MIN(ROW(CI$173:CI$271))+1, ""), ROW(AK15))), "")</f>
        <v/>
      </c>
      <c r="CJ289" s="5" t="str">
        <f t="array" ref="CJ289">IFERROR(INDEX(CJ$173:CJ$271, SMALL(IF($AX$173:$AX$271="Claim", ROW(CJ$173:CJ$271)-MIN(ROW(CJ$173:CJ$271))+1, ""), ROW(AL15))), "")</f>
        <v/>
      </c>
    </row>
    <row r="290" spans="50:88" hidden="1" x14ac:dyDescent="0.2">
      <c r="AX290" s="5">
        <v>16</v>
      </c>
      <c r="AY290" s="327" t="str">
        <f t="array" ref="AY290">IFERROR(INDEX(AY$173:AY$271, SMALL(IF($AX$173:$AX$271="Claim", ROW(AY$173:AY$271)-MIN(ROW(AY$173:AY$271))+1, ""), ROW(A16))), "")</f>
        <v/>
      </c>
      <c r="AZ290" s="327" t="str">
        <f t="array" ref="AZ290">IFERROR(INDEX(AZ$173:AZ$271, SMALL(IF($AX$173:$AX$271="Claim", ROW(AZ$173:AZ$271)-MIN(ROW(AZ$173:AZ$271))+1, ""), ROW(B16))), "")</f>
        <v/>
      </c>
      <c r="BA290" s="5" t="str">
        <f t="array" ref="BA290">IFERROR(INDEX(BA$173:BA$275, SMALL(IF($AX$173:$AX$275="Claim", ROW(BA$173:BA$275)-MIN(ROW(BA$173:BA$275))+1, ""), ROW(C16))), "")</f>
        <v/>
      </c>
      <c r="BB290" s="5" t="str">
        <f t="array" ref="BB290">IFERROR(INDEX(BB$173:BB$271, SMALL(IF($AX$173:$AX$271="Claim", ROW(BB$173:BB$271)-MIN(ROW(BB$173:BB$271))+1, ""), ROW(D16))), "")</f>
        <v/>
      </c>
      <c r="BC290" s="5" t="str">
        <f t="array" ref="BC290">IFERROR(INDEX(BC$173:BC$271, SMALL(IF($AX$173:$AX$271="Claim", ROW(BC$173:BC$271)-MIN(ROW(BC$173:BC$271))+1, ""), ROW(E16))), "")</f>
        <v/>
      </c>
      <c r="BD290" s="5" t="str">
        <f t="array" ref="BD290">IFERROR(INDEX(BD$173:BD$271, SMALL(IF($AX$173:$AX$271="Claim", ROW(BD$173:BD$271)-MIN(ROW(BD$173:BD$271))+1, ""), ROW(F16))), "")</f>
        <v/>
      </c>
      <c r="BE290" s="5" t="str">
        <f t="array" ref="BE290">IFERROR(INDEX(BE$173:BE$271, SMALL(IF($AX$173:$AX$271="Claim", ROW(BE$173:BE$271)-MIN(ROW(BE$173:BE$271))+1, ""), ROW(G16))), "")</f>
        <v/>
      </c>
      <c r="BF290" s="5" t="str">
        <f t="array" ref="BF290">IFERROR(INDEX(BF$173:BF$271, SMALL(IF($AX$173:$AX$271="Claim", ROW(BF$173:BF$271)-MIN(ROW(BF$173:BF$271))+1, ""), ROW(H16))), "")</f>
        <v/>
      </c>
      <c r="BG290" s="5" t="str">
        <f t="array" ref="BG290">IFERROR(INDEX(BG$173:BG$271, SMALL(IF($AX$173:$AX$271="Claim", ROW(BG$173:BG$271)-MIN(ROW(BG$173:BG$271))+1, ""), ROW(I16))), "")</f>
        <v/>
      </c>
      <c r="BH290" s="5" t="str">
        <f t="array" ref="BH290">IFERROR(INDEX(BH$173:BH$271, SMALL(IF($AX$173:$AX$271="Claim", ROW(BH$173:BH$271)-MIN(ROW(BH$173:BH$271))+1, ""), ROW(J16))), "")</f>
        <v/>
      </c>
      <c r="BI290" s="5" t="str">
        <f t="array" ref="BI290">IFERROR(INDEX(BI$173:BI$271, SMALL(IF($AX$173:$AX$271="Claim", ROW(BI$173:BI$271)-MIN(ROW(BI$173:BI$271))+1, ""), ROW(K16))), "")</f>
        <v/>
      </c>
      <c r="BJ290" s="5" t="str">
        <f t="array" ref="BJ290">IFERROR(INDEX(BJ$173:BJ$271, SMALL(IF($AX$173:$AX$271="Claim", ROW(BJ$173:BJ$271)-MIN(ROW(BJ$173:BJ$271))+1, ""), ROW(L16))), "")</f>
        <v/>
      </c>
      <c r="BK290" s="5" t="str">
        <f t="array" ref="BK290">IFERROR(INDEX(BK$173:BK$271, SMALL(IF($AX$173:$AX$271="Claim", ROW(BK$173:BK$271)-MIN(ROW(BK$173:BK$271))+1, ""), ROW(M16))), "")</f>
        <v/>
      </c>
      <c r="BL290" s="5" t="str">
        <f t="array" ref="BL290">IFERROR(INDEX(BL$173:BL$271, SMALL(IF($AX$173:$AX$271="Claim", ROW(BL$173:BL$271)-MIN(ROW(BL$173:BL$271))+1, ""), ROW(N16))), "")</f>
        <v/>
      </c>
      <c r="BM290" s="5" t="str">
        <f t="array" ref="BM290">IFERROR(INDEX(BM$173:BM$271, SMALL(IF($AX$173:$AX$271="Claim", ROW(BM$173:BM$271)-MIN(ROW(BM$173:BM$271))+1, ""), ROW(O16))), "")</f>
        <v/>
      </c>
      <c r="BN290" s="5" t="str">
        <f t="array" ref="BN290">IFERROR(INDEX(BN$173:BN$271, SMALL(IF($AX$173:$AX$271="Claim", ROW(BN$173:BN$271)-MIN(ROW(BN$173:BN$271))+1, ""), ROW(P16))), "")</f>
        <v/>
      </c>
      <c r="BO290" s="5" t="str">
        <f t="array" ref="BO290">IFERROR(INDEX(BO$173:BO$271, SMALL(IF($AX$173:$AX$271="Claim", ROW(BO$173:BO$271)-MIN(ROW(BO$173:BO$271))+1, ""), ROW(Q16))), "")</f>
        <v/>
      </c>
      <c r="BP290" s="5" t="str">
        <f t="array" ref="BP290">IFERROR(INDEX(BP$173:BP$271, SMALL(IF($AX$173:$AX$271="Claim", ROW(BP$173:BP$271)-MIN(ROW(BP$173:BP$271))+1, ""), ROW(R16))), "")</f>
        <v/>
      </c>
      <c r="BQ290" s="5" t="str">
        <f t="array" ref="BQ290">IFERROR(INDEX(BQ$173:BQ$271, SMALL(IF($AX$173:$AX$271="Claim", ROW(BQ$173:BQ$271)-MIN(ROW(BQ$173:BQ$271))+1, ""), ROW(S16))), "")</f>
        <v/>
      </c>
      <c r="BR290" s="5" t="str">
        <f t="array" ref="BR290">IFERROR(INDEX(BR$173:BR$271, SMALL(IF($AX$173:$AX$271="Claim", ROW(BR$173:BR$271)-MIN(ROW(BR$173:BR$271))+1, ""), ROW(T16))), "")</f>
        <v/>
      </c>
      <c r="BS290" s="5" t="str">
        <f t="array" ref="BS290">IFERROR(INDEX(BS$173:BS$271, SMALL(IF($AX$173:$AX$271="Claim", ROW(BS$173:BS$271)-MIN(ROW(BS$173:BS$271))+1, ""), ROW(U16))), "")</f>
        <v/>
      </c>
      <c r="BT290" s="5" t="str">
        <f t="array" ref="BT290">IFERROR(INDEX(BT$173:BT$271, SMALL(IF($AX$173:$AX$271="Claim", ROW(BT$173:BT$271)-MIN(ROW(BT$173:BT$271))+1, ""), ROW(V16))), "")</f>
        <v/>
      </c>
      <c r="BU290" s="5" t="str">
        <f t="array" ref="BU290">IFERROR(INDEX(BU$173:BU$271, SMALL(IF($AX$173:$AX$271="Claim", ROW(BU$173:BU$271)-MIN(ROW(BU$173:BU$271))+1, ""), ROW(W16))), "")</f>
        <v/>
      </c>
      <c r="BV290" s="5" t="str">
        <f t="array" ref="BV290">IFERROR(INDEX(BV$173:BV$271, SMALL(IF($AX$173:$AX$271="Claim", ROW(BV$173:BV$271)-MIN(ROW(BV$173:BV$271))+1, ""), ROW(X16))), "")</f>
        <v/>
      </c>
      <c r="BW290" s="5" t="str">
        <f t="array" ref="BW290">IFERROR(INDEX(BW$173:BW$271, SMALL(IF($AX$173:$AX$271="Claim", ROW(BW$173:BW$271)-MIN(ROW(BW$173:BW$271))+1, ""), ROW(Y16))), "")</f>
        <v/>
      </c>
      <c r="BX290" s="5" t="str">
        <f t="array" ref="BX290">IFERROR(INDEX(BX$173:BX$271, SMALL(IF($AX$173:$AX$271="Claim", ROW(BX$173:BX$271)-MIN(ROW(BX$173:BX$271))+1, ""), ROW(Z16))), "")</f>
        <v/>
      </c>
      <c r="BY290" s="5" t="str">
        <f t="array" ref="BY290">IFERROR(INDEX(BY$173:BY$271, SMALL(IF($AX$173:$AX$271="Claim", ROW(BY$173:BY$271)-MIN(ROW(BY$173:BY$271))+1, ""), ROW(AA16))), "")</f>
        <v/>
      </c>
      <c r="BZ290" s="5" t="str">
        <f t="array" ref="BZ290">IFERROR(INDEX(BZ$173:BZ$271, SMALL(IF($AX$173:$AX$271="Claim", ROW(BZ$173:BZ$271)-MIN(ROW(BZ$173:BZ$271))+1, ""), ROW(AB16))), "")</f>
        <v/>
      </c>
      <c r="CA290" s="5" t="str">
        <f t="array" ref="CA290">IFERROR(INDEX(CA$173:CA$271, SMALL(IF($AX$173:$AX$271="Claim", ROW(CA$173:CA$271)-MIN(ROW(CA$173:CA$271))+1, ""), ROW(AC16))), "")</f>
        <v/>
      </c>
      <c r="CB290" s="5" t="str">
        <f t="array" ref="CB290">IFERROR(INDEX(CB$173:CB$271, SMALL(IF($AX$173:$AX$271="Claim", ROW(CB$173:CB$271)-MIN(ROW(CB$173:CB$271))+1, ""), ROW(AD16))), "")</f>
        <v/>
      </c>
      <c r="CC290" s="5" t="str">
        <f t="array" ref="CC290">IFERROR(INDEX(CC$173:CC$271, SMALL(IF($AX$173:$AX$271="Claim", ROW(CC$173:CC$271)-MIN(ROW(CC$173:CC$271))+1, ""), ROW(AE16))), "")</f>
        <v/>
      </c>
      <c r="CD290" s="5" t="str">
        <f t="array" ref="CD290">IFERROR(INDEX(CD$173:CD$271, SMALL(IF($AX$173:$AX$271="Claim", ROW(CD$173:CD$271)-MIN(ROW(CD$173:CD$271))+1, ""), ROW(AF16))), "")</f>
        <v/>
      </c>
      <c r="CE290" s="5" t="str">
        <f t="array" ref="CE290">IFERROR(INDEX(CE$173:CE$271, SMALL(IF($AX$173:$AX$271="Claim", ROW(CE$173:CE$271)-MIN(ROW(CE$173:CE$271))+1, ""), ROW(AG16))), "")</f>
        <v/>
      </c>
      <c r="CF290" s="5" t="str">
        <f t="array" ref="CF290">IFERROR(INDEX(CF$173:CF$271, SMALL(IF($AX$173:$AX$271="Claim", ROW(CF$173:CF$271)-MIN(ROW(CF$173:CF$271))+1, ""), ROW(AH16))), "")</f>
        <v/>
      </c>
      <c r="CG290" s="5" t="str">
        <f t="array" ref="CG290">IFERROR(INDEX(CG$173:CG$271, SMALL(IF($AX$173:$AX$271="Claim", ROW(CG$173:CG$271)-MIN(ROW(CG$173:CG$271))+1, ""), ROW(AI16))), "")</f>
        <v/>
      </c>
      <c r="CH290" s="5" t="str">
        <f t="array" ref="CH290">IFERROR(INDEX(CH$173:CH$271, SMALL(IF($AX$173:$AX$271="Claim", ROW(CH$173:CH$271)-MIN(ROW(CH$173:CH$271))+1, ""), ROW(AJ16))), "")</f>
        <v/>
      </c>
      <c r="CI290" s="5" t="str">
        <f t="array" ref="CI290">IFERROR(INDEX(CI$173:CI$271, SMALL(IF($AX$173:$AX$271="Claim", ROW(CI$173:CI$271)-MIN(ROW(CI$173:CI$271))+1, ""), ROW(AK16))), "")</f>
        <v/>
      </c>
      <c r="CJ290" s="5" t="str">
        <f t="array" ref="CJ290">IFERROR(INDEX(CJ$173:CJ$271, SMALL(IF($AX$173:$AX$271="Claim", ROW(CJ$173:CJ$271)-MIN(ROW(CJ$173:CJ$271))+1, ""), ROW(AL16))), "")</f>
        <v/>
      </c>
    </row>
    <row r="291" spans="50:88" hidden="1" x14ac:dyDescent="0.2">
      <c r="AX291" s="5">
        <v>17</v>
      </c>
      <c r="AY291" s="327" t="str">
        <f t="array" ref="AY291">IFERROR(INDEX(AY$173:AY$271, SMALL(IF($AX$173:$AX$271="Claim", ROW(AY$173:AY$271)-MIN(ROW(AY$173:AY$271))+1, ""), ROW(A17))), "")</f>
        <v/>
      </c>
      <c r="AZ291" s="327" t="str">
        <f t="array" ref="AZ291">IFERROR(INDEX(AZ$173:AZ$271, SMALL(IF($AX$173:$AX$271="Claim", ROW(AZ$173:AZ$271)-MIN(ROW(AZ$173:AZ$271))+1, ""), ROW(B17))), "")</f>
        <v/>
      </c>
      <c r="BA291" s="5" t="str">
        <f t="array" ref="BA291">IFERROR(INDEX(BA$173:BA$275, SMALL(IF($AX$173:$AX$275="Claim", ROW(BA$173:BA$275)-MIN(ROW(BA$173:BA$275))+1, ""), ROW(C17))), "")</f>
        <v/>
      </c>
      <c r="BB291" s="5" t="str">
        <f t="array" ref="BB291">IFERROR(INDEX(BB$173:BB$271, SMALL(IF($AX$173:$AX$271="Claim", ROW(BB$173:BB$271)-MIN(ROW(BB$173:BB$271))+1, ""), ROW(D17))), "")</f>
        <v/>
      </c>
      <c r="BC291" s="5" t="str">
        <f t="array" ref="BC291">IFERROR(INDEX(BC$173:BC$271, SMALL(IF($AX$173:$AX$271="Claim", ROW(BC$173:BC$271)-MIN(ROW(BC$173:BC$271))+1, ""), ROW(E17))), "")</f>
        <v/>
      </c>
      <c r="BD291" s="5" t="str">
        <f t="array" ref="BD291">IFERROR(INDEX(BD$173:BD$271, SMALL(IF($AX$173:$AX$271="Claim", ROW(BD$173:BD$271)-MIN(ROW(BD$173:BD$271))+1, ""), ROW(F17))), "")</f>
        <v/>
      </c>
      <c r="BE291" s="5" t="str">
        <f t="array" ref="BE291">IFERROR(INDEX(BE$173:BE$271, SMALL(IF($AX$173:$AX$271="Claim", ROW(BE$173:BE$271)-MIN(ROW(BE$173:BE$271))+1, ""), ROW(G17))), "")</f>
        <v/>
      </c>
      <c r="BF291" s="5" t="str">
        <f t="array" ref="BF291">IFERROR(INDEX(BF$173:BF$271, SMALL(IF($AX$173:$AX$271="Claim", ROW(BF$173:BF$271)-MIN(ROW(BF$173:BF$271))+1, ""), ROW(H17))), "")</f>
        <v/>
      </c>
      <c r="BG291" s="5" t="str">
        <f t="array" ref="BG291">IFERROR(INDEX(BG$173:BG$271, SMALL(IF($AX$173:$AX$271="Claim", ROW(BG$173:BG$271)-MIN(ROW(BG$173:BG$271))+1, ""), ROW(I17))), "")</f>
        <v/>
      </c>
      <c r="BH291" s="5" t="str">
        <f t="array" ref="BH291">IFERROR(INDEX(BH$173:BH$271, SMALL(IF($AX$173:$AX$271="Claim", ROW(BH$173:BH$271)-MIN(ROW(BH$173:BH$271))+1, ""), ROW(J17))), "")</f>
        <v/>
      </c>
      <c r="BI291" s="5" t="str">
        <f t="array" ref="BI291">IFERROR(INDEX(BI$173:BI$271, SMALL(IF($AX$173:$AX$271="Claim", ROW(BI$173:BI$271)-MIN(ROW(BI$173:BI$271))+1, ""), ROW(K17))), "")</f>
        <v/>
      </c>
      <c r="BJ291" s="5" t="str">
        <f t="array" ref="BJ291">IFERROR(INDEX(BJ$173:BJ$271, SMALL(IF($AX$173:$AX$271="Claim", ROW(BJ$173:BJ$271)-MIN(ROW(BJ$173:BJ$271))+1, ""), ROW(L17))), "")</f>
        <v/>
      </c>
      <c r="BK291" s="5" t="str">
        <f t="array" ref="BK291">IFERROR(INDEX(BK$173:BK$271, SMALL(IF($AX$173:$AX$271="Claim", ROW(BK$173:BK$271)-MIN(ROW(BK$173:BK$271))+1, ""), ROW(M17))), "")</f>
        <v/>
      </c>
      <c r="BL291" s="5" t="str">
        <f t="array" ref="BL291">IFERROR(INDEX(BL$173:BL$271, SMALL(IF($AX$173:$AX$271="Claim", ROW(BL$173:BL$271)-MIN(ROW(BL$173:BL$271))+1, ""), ROW(N17))), "")</f>
        <v/>
      </c>
      <c r="BM291" s="5" t="str">
        <f t="array" ref="BM291">IFERROR(INDEX(BM$173:BM$271, SMALL(IF($AX$173:$AX$271="Claim", ROW(BM$173:BM$271)-MIN(ROW(BM$173:BM$271))+1, ""), ROW(O17))), "")</f>
        <v/>
      </c>
      <c r="BN291" s="5" t="str">
        <f t="array" ref="BN291">IFERROR(INDEX(BN$173:BN$271, SMALL(IF($AX$173:$AX$271="Claim", ROW(BN$173:BN$271)-MIN(ROW(BN$173:BN$271))+1, ""), ROW(P17))), "")</f>
        <v/>
      </c>
      <c r="BO291" s="5" t="str">
        <f t="array" ref="BO291">IFERROR(INDEX(BO$173:BO$271, SMALL(IF($AX$173:$AX$271="Claim", ROW(BO$173:BO$271)-MIN(ROW(BO$173:BO$271))+1, ""), ROW(Q17))), "")</f>
        <v/>
      </c>
      <c r="BP291" s="5" t="str">
        <f t="array" ref="BP291">IFERROR(INDEX(BP$173:BP$271, SMALL(IF($AX$173:$AX$271="Claim", ROW(BP$173:BP$271)-MIN(ROW(BP$173:BP$271))+1, ""), ROW(R17))), "")</f>
        <v/>
      </c>
      <c r="BQ291" s="5" t="str">
        <f t="array" ref="BQ291">IFERROR(INDEX(BQ$173:BQ$271, SMALL(IF($AX$173:$AX$271="Claim", ROW(BQ$173:BQ$271)-MIN(ROW(BQ$173:BQ$271))+1, ""), ROW(S17))), "")</f>
        <v/>
      </c>
      <c r="BR291" s="5" t="str">
        <f t="array" ref="BR291">IFERROR(INDEX(BR$173:BR$271, SMALL(IF($AX$173:$AX$271="Claim", ROW(BR$173:BR$271)-MIN(ROW(BR$173:BR$271))+1, ""), ROW(T17))), "")</f>
        <v/>
      </c>
      <c r="BS291" s="5" t="str">
        <f t="array" ref="BS291">IFERROR(INDEX(BS$173:BS$271, SMALL(IF($AX$173:$AX$271="Claim", ROW(BS$173:BS$271)-MIN(ROW(BS$173:BS$271))+1, ""), ROW(U17))), "")</f>
        <v/>
      </c>
      <c r="BT291" s="5" t="str">
        <f t="array" ref="BT291">IFERROR(INDEX(BT$173:BT$271, SMALL(IF($AX$173:$AX$271="Claim", ROW(BT$173:BT$271)-MIN(ROW(BT$173:BT$271))+1, ""), ROW(V17))), "")</f>
        <v/>
      </c>
      <c r="BU291" s="5" t="str">
        <f t="array" ref="BU291">IFERROR(INDEX(BU$173:BU$271, SMALL(IF($AX$173:$AX$271="Claim", ROW(BU$173:BU$271)-MIN(ROW(BU$173:BU$271))+1, ""), ROW(W17))), "")</f>
        <v/>
      </c>
      <c r="BV291" s="5" t="str">
        <f t="array" ref="BV291">IFERROR(INDEX(BV$173:BV$271, SMALL(IF($AX$173:$AX$271="Claim", ROW(BV$173:BV$271)-MIN(ROW(BV$173:BV$271))+1, ""), ROW(X17))), "")</f>
        <v/>
      </c>
      <c r="BW291" s="5" t="str">
        <f t="array" ref="BW291">IFERROR(INDEX(BW$173:BW$271, SMALL(IF($AX$173:$AX$271="Claim", ROW(BW$173:BW$271)-MIN(ROW(BW$173:BW$271))+1, ""), ROW(Y17))), "")</f>
        <v/>
      </c>
      <c r="BX291" s="5" t="str">
        <f t="array" ref="BX291">IFERROR(INDEX(BX$173:BX$271, SMALL(IF($AX$173:$AX$271="Claim", ROW(BX$173:BX$271)-MIN(ROW(BX$173:BX$271))+1, ""), ROW(Z17))), "")</f>
        <v/>
      </c>
      <c r="BY291" s="5" t="str">
        <f t="array" ref="BY291">IFERROR(INDEX(BY$173:BY$271, SMALL(IF($AX$173:$AX$271="Claim", ROW(BY$173:BY$271)-MIN(ROW(BY$173:BY$271))+1, ""), ROW(AA17))), "")</f>
        <v/>
      </c>
      <c r="BZ291" s="5" t="str">
        <f t="array" ref="BZ291">IFERROR(INDEX(BZ$173:BZ$271, SMALL(IF($AX$173:$AX$271="Claim", ROW(BZ$173:BZ$271)-MIN(ROW(BZ$173:BZ$271))+1, ""), ROW(AB17))), "")</f>
        <v/>
      </c>
      <c r="CA291" s="5" t="str">
        <f t="array" ref="CA291">IFERROR(INDEX(CA$173:CA$271, SMALL(IF($AX$173:$AX$271="Claim", ROW(CA$173:CA$271)-MIN(ROW(CA$173:CA$271))+1, ""), ROW(AC17))), "")</f>
        <v/>
      </c>
      <c r="CB291" s="5" t="str">
        <f t="array" ref="CB291">IFERROR(INDEX(CB$173:CB$271, SMALL(IF($AX$173:$AX$271="Claim", ROW(CB$173:CB$271)-MIN(ROW(CB$173:CB$271))+1, ""), ROW(AD17))), "")</f>
        <v/>
      </c>
      <c r="CC291" s="5" t="str">
        <f t="array" ref="CC291">IFERROR(INDEX(CC$173:CC$271, SMALL(IF($AX$173:$AX$271="Claim", ROW(CC$173:CC$271)-MIN(ROW(CC$173:CC$271))+1, ""), ROW(AE17))), "")</f>
        <v/>
      </c>
      <c r="CD291" s="5" t="str">
        <f t="array" ref="CD291">IFERROR(INDEX(CD$173:CD$271, SMALL(IF($AX$173:$AX$271="Claim", ROW(CD$173:CD$271)-MIN(ROW(CD$173:CD$271))+1, ""), ROW(AF17))), "")</f>
        <v/>
      </c>
      <c r="CE291" s="5" t="str">
        <f t="array" ref="CE291">IFERROR(INDEX(CE$173:CE$271, SMALL(IF($AX$173:$AX$271="Claim", ROW(CE$173:CE$271)-MIN(ROW(CE$173:CE$271))+1, ""), ROW(AG17))), "")</f>
        <v/>
      </c>
      <c r="CF291" s="5" t="str">
        <f t="array" ref="CF291">IFERROR(INDEX(CF$173:CF$271, SMALL(IF($AX$173:$AX$271="Claim", ROW(CF$173:CF$271)-MIN(ROW(CF$173:CF$271))+1, ""), ROW(AH17))), "")</f>
        <v/>
      </c>
      <c r="CG291" s="5" t="str">
        <f t="array" ref="CG291">IFERROR(INDEX(CG$173:CG$271, SMALL(IF($AX$173:$AX$271="Claim", ROW(CG$173:CG$271)-MIN(ROW(CG$173:CG$271))+1, ""), ROW(AI17))), "")</f>
        <v/>
      </c>
      <c r="CH291" s="5" t="str">
        <f t="array" ref="CH291">IFERROR(INDEX(CH$173:CH$271, SMALL(IF($AX$173:$AX$271="Claim", ROW(CH$173:CH$271)-MIN(ROW(CH$173:CH$271))+1, ""), ROW(AJ17))), "")</f>
        <v/>
      </c>
      <c r="CI291" s="5" t="str">
        <f t="array" ref="CI291">IFERROR(INDEX(CI$173:CI$271, SMALL(IF($AX$173:$AX$271="Claim", ROW(CI$173:CI$271)-MIN(ROW(CI$173:CI$271))+1, ""), ROW(AK17))), "")</f>
        <v/>
      </c>
      <c r="CJ291" s="5" t="str">
        <f t="array" ref="CJ291">IFERROR(INDEX(CJ$173:CJ$271, SMALL(IF($AX$173:$AX$271="Claim", ROW(CJ$173:CJ$271)-MIN(ROW(CJ$173:CJ$271))+1, ""), ROW(AL17))), "")</f>
        <v/>
      </c>
    </row>
    <row r="292" spans="50:88" hidden="1" x14ac:dyDescent="0.2">
      <c r="AX292" s="5">
        <v>18</v>
      </c>
      <c r="AY292" s="327" t="str">
        <f t="array" ref="AY292">IFERROR(INDEX(AY$173:AY$271, SMALL(IF($AX$173:$AX$271="Claim", ROW(AY$173:AY$271)-MIN(ROW(AY$173:AY$271))+1, ""), ROW(A18))), "")</f>
        <v/>
      </c>
      <c r="AZ292" s="327" t="str">
        <f t="array" ref="AZ292">IFERROR(INDEX(AZ$173:AZ$271, SMALL(IF($AX$173:$AX$271="Claim", ROW(AZ$173:AZ$271)-MIN(ROW(AZ$173:AZ$271))+1, ""), ROW(B18))), "")</f>
        <v/>
      </c>
      <c r="BA292" s="5" t="str">
        <f t="array" ref="BA292">IFERROR(INDEX(BA$173:BA$275, SMALL(IF($AX$173:$AX$275="Claim", ROW(BA$173:BA$275)-MIN(ROW(BA$173:BA$275))+1, ""), ROW(C18))), "")</f>
        <v/>
      </c>
      <c r="BB292" s="5" t="str">
        <f t="array" ref="BB292">IFERROR(INDEX(BB$173:BB$271, SMALL(IF($AX$173:$AX$271="Claim", ROW(BB$173:BB$271)-MIN(ROW(BB$173:BB$271))+1, ""), ROW(D18))), "")</f>
        <v/>
      </c>
      <c r="BC292" s="5" t="str">
        <f t="array" ref="BC292">IFERROR(INDEX(BC$173:BC$271, SMALL(IF($AX$173:$AX$271="Claim", ROW(BC$173:BC$271)-MIN(ROW(BC$173:BC$271))+1, ""), ROW(E18))), "")</f>
        <v/>
      </c>
      <c r="BD292" s="5" t="str">
        <f t="array" ref="BD292">IFERROR(INDEX(BD$173:BD$271, SMALL(IF($AX$173:$AX$271="Claim", ROW(BD$173:BD$271)-MIN(ROW(BD$173:BD$271))+1, ""), ROW(F18))), "")</f>
        <v/>
      </c>
      <c r="BE292" s="5" t="str">
        <f t="array" ref="BE292">IFERROR(INDEX(BE$173:BE$271, SMALL(IF($AX$173:$AX$271="Claim", ROW(BE$173:BE$271)-MIN(ROW(BE$173:BE$271))+1, ""), ROW(G18))), "")</f>
        <v/>
      </c>
      <c r="BF292" s="5" t="str">
        <f t="array" ref="BF292">IFERROR(INDEX(BF$173:BF$271, SMALL(IF($AX$173:$AX$271="Claim", ROW(BF$173:BF$271)-MIN(ROW(BF$173:BF$271))+1, ""), ROW(H18))), "")</f>
        <v/>
      </c>
      <c r="BG292" s="5" t="str">
        <f t="array" ref="BG292">IFERROR(INDEX(BG$173:BG$271, SMALL(IF($AX$173:$AX$271="Claim", ROW(BG$173:BG$271)-MIN(ROW(BG$173:BG$271))+1, ""), ROW(I18))), "")</f>
        <v/>
      </c>
      <c r="BH292" s="5" t="str">
        <f t="array" ref="BH292">IFERROR(INDEX(BH$173:BH$271, SMALL(IF($AX$173:$AX$271="Claim", ROW(BH$173:BH$271)-MIN(ROW(BH$173:BH$271))+1, ""), ROW(J18))), "")</f>
        <v/>
      </c>
      <c r="BI292" s="5" t="str">
        <f t="array" ref="BI292">IFERROR(INDEX(BI$173:BI$271, SMALL(IF($AX$173:$AX$271="Claim", ROW(BI$173:BI$271)-MIN(ROW(BI$173:BI$271))+1, ""), ROW(K18))), "")</f>
        <v/>
      </c>
      <c r="BJ292" s="5" t="str">
        <f t="array" ref="BJ292">IFERROR(INDEX(BJ$173:BJ$271, SMALL(IF($AX$173:$AX$271="Claim", ROW(BJ$173:BJ$271)-MIN(ROW(BJ$173:BJ$271))+1, ""), ROW(L18))), "")</f>
        <v/>
      </c>
      <c r="BK292" s="5" t="str">
        <f t="array" ref="BK292">IFERROR(INDEX(BK$173:BK$271, SMALL(IF($AX$173:$AX$271="Claim", ROW(BK$173:BK$271)-MIN(ROW(BK$173:BK$271))+1, ""), ROW(M18))), "")</f>
        <v/>
      </c>
      <c r="BL292" s="5" t="str">
        <f t="array" ref="BL292">IFERROR(INDEX(BL$173:BL$271, SMALL(IF($AX$173:$AX$271="Claim", ROW(BL$173:BL$271)-MIN(ROW(BL$173:BL$271))+1, ""), ROW(N18))), "")</f>
        <v/>
      </c>
      <c r="BM292" s="5" t="str">
        <f t="array" ref="BM292">IFERROR(INDEX(BM$173:BM$271, SMALL(IF($AX$173:$AX$271="Claim", ROW(BM$173:BM$271)-MIN(ROW(BM$173:BM$271))+1, ""), ROW(O18))), "")</f>
        <v/>
      </c>
      <c r="BN292" s="5" t="str">
        <f t="array" ref="BN292">IFERROR(INDEX(BN$173:BN$271, SMALL(IF($AX$173:$AX$271="Claim", ROW(BN$173:BN$271)-MIN(ROW(BN$173:BN$271))+1, ""), ROW(P18))), "")</f>
        <v/>
      </c>
      <c r="BO292" s="5" t="str">
        <f t="array" ref="BO292">IFERROR(INDEX(BO$173:BO$271, SMALL(IF($AX$173:$AX$271="Claim", ROW(BO$173:BO$271)-MIN(ROW(BO$173:BO$271))+1, ""), ROW(Q18))), "")</f>
        <v/>
      </c>
      <c r="BP292" s="5" t="str">
        <f t="array" ref="BP292">IFERROR(INDEX(BP$173:BP$271, SMALL(IF($AX$173:$AX$271="Claim", ROW(BP$173:BP$271)-MIN(ROW(BP$173:BP$271))+1, ""), ROW(R18))), "")</f>
        <v/>
      </c>
      <c r="BQ292" s="5" t="str">
        <f t="array" ref="BQ292">IFERROR(INDEX(BQ$173:BQ$271, SMALL(IF($AX$173:$AX$271="Claim", ROW(BQ$173:BQ$271)-MIN(ROW(BQ$173:BQ$271))+1, ""), ROW(S18))), "")</f>
        <v/>
      </c>
      <c r="BR292" s="5" t="str">
        <f t="array" ref="BR292">IFERROR(INDEX(BR$173:BR$271, SMALL(IF($AX$173:$AX$271="Claim", ROW(BR$173:BR$271)-MIN(ROW(BR$173:BR$271))+1, ""), ROW(T18))), "")</f>
        <v/>
      </c>
      <c r="BS292" s="5" t="str">
        <f t="array" ref="BS292">IFERROR(INDEX(BS$173:BS$271, SMALL(IF($AX$173:$AX$271="Claim", ROW(BS$173:BS$271)-MIN(ROW(BS$173:BS$271))+1, ""), ROW(U18))), "")</f>
        <v/>
      </c>
      <c r="BT292" s="5" t="str">
        <f t="array" ref="BT292">IFERROR(INDEX(BT$173:BT$271, SMALL(IF($AX$173:$AX$271="Claim", ROW(BT$173:BT$271)-MIN(ROW(BT$173:BT$271))+1, ""), ROW(V18))), "")</f>
        <v/>
      </c>
      <c r="BU292" s="5" t="str">
        <f t="array" ref="BU292">IFERROR(INDEX(BU$173:BU$271, SMALL(IF($AX$173:$AX$271="Claim", ROW(BU$173:BU$271)-MIN(ROW(BU$173:BU$271))+1, ""), ROW(W18))), "")</f>
        <v/>
      </c>
      <c r="BV292" s="5" t="str">
        <f t="array" ref="BV292">IFERROR(INDEX(BV$173:BV$271, SMALL(IF($AX$173:$AX$271="Claim", ROW(BV$173:BV$271)-MIN(ROW(BV$173:BV$271))+1, ""), ROW(X18))), "")</f>
        <v/>
      </c>
      <c r="BW292" s="5" t="str">
        <f t="array" ref="BW292">IFERROR(INDEX(BW$173:BW$271, SMALL(IF($AX$173:$AX$271="Claim", ROW(BW$173:BW$271)-MIN(ROW(BW$173:BW$271))+1, ""), ROW(Y18))), "")</f>
        <v/>
      </c>
      <c r="BX292" s="5" t="str">
        <f t="array" ref="BX292">IFERROR(INDEX(BX$173:BX$271, SMALL(IF($AX$173:$AX$271="Claim", ROW(BX$173:BX$271)-MIN(ROW(BX$173:BX$271))+1, ""), ROW(Z18))), "")</f>
        <v/>
      </c>
      <c r="BY292" s="5" t="str">
        <f t="array" ref="BY292">IFERROR(INDEX(BY$173:BY$271, SMALL(IF($AX$173:$AX$271="Claim", ROW(BY$173:BY$271)-MIN(ROW(BY$173:BY$271))+1, ""), ROW(AA18))), "")</f>
        <v/>
      </c>
      <c r="BZ292" s="5" t="str">
        <f t="array" ref="BZ292">IFERROR(INDEX(BZ$173:BZ$271, SMALL(IF($AX$173:$AX$271="Claim", ROW(BZ$173:BZ$271)-MIN(ROW(BZ$173:BZ$271))+1, ""), ROW(AB18))), "")</f>
        <v/>
      </c>
      <c r="CA292" s="5" t="str">
        <f t="array" ref="CA292">IFERROR(INDEX(CA$173:CA$271, SMALL(IF($AX$173:$AX$271="Claim", ROW(CA$173:CA$271)-MIN(ROW(CA$173:CA$271))+1, ""), ROW(AC18))), "")</f>
        <v/>
      </c>
      <c r="CB292" s="5" t="str">
        <f t="array" ref="CB292">IFERROR(INDEX(CB$173:CB$271, SMALL(IF($AX$173:$AX$271="Claim", ROW(CB$173:CB$271)-MIN(ROW(CB$173:CB$271))+1, ""), ROW(AD18))), "")</f>
        <v/>
      </c>
      <c r="CC292" s="5" t="str">
        <f t="array" ref="CC292">IFERROR(INDEX(CC$173:CC$271, SMALL(IF($AX$173:$AX$271="Claim", ROW(CC$173:CC$271)-MIN(ROW(CC$173:CC$271))+1, ""), ROW(AE18))), "")</f>
        <v/>
      </c>
      <c r="CD292" s="5" t="str">
        <f t="array" ref="CD292">IFERROR(INDEX(CD$173:CD$271, SMALL(IF($AX$173:$AX$271="Claim", ROW(CD$173:CD$271)-MIN(ROW(CD$173:CD$271))+1, ""), ROW(AF18))), "")</f>
        <v/>
      </c>
      <c r="CE292" s="5" t="str">
        <f t="array" ref="CE292">IFERROR(INDEX(CE$173:CE$271, SMALL(IF($AX$173:$AX$271="Claim", ROW(CE$173:CE$271)-MIN(ROW(CE$173:CE$271))+1, ""), ROW(AG18))), "")</f>
        <v/>
      </c>
      <c r="CF292" s="5" t="str">
        <f t="array" ref="CF292">IFERROR(INDEX(CF$173:CF$271, SMALL(IF($AX$173:$AX$271="Claim", ROW(CF$173:CF$271)-MIN(ROW(CF$173:CF$271))+1, ""), ROW(AH18))), "")</f>
        <v/>
      </c>
      <c r="CG292" s="5" t="str">
        <f t="array" ref="CG292">IFERROR(INDEX(CG$173:CG$271, SMALL(IF($AX$173:$AX$271="Claim", ROW(CG$173:CG$271)-MIN(ROW(CG$173:CG$271))+1, ""), ROW(AI18))), "")</f>
        <v/>
      </c>
      <c r="CH292" s="5" t="str">
        <f t="array" ref="CH292">IFERROR(INDEX(CH$173:CH$271, SMALL(IF($AX$173:$AX$271="Claim", ROW(CH$173:CH$271)-MIN(ROW(CH$173:CH$271))+1, ""), ROW(AJ18))), "")</f>
        <v/>
      </c>
      <c r="CI292" s="5" t="str">
        <f t="array" ref="CI292">IFERROR(INDEX(CI$173:CI$271, SMALL(IF($AX$173:$AX$271="Claim", ROW(CI$173:CI$271)-MIN(ROW(CI$173:CI$271))+1, ""), ROW(AK18))), "")</f>
        <v/>
      </c>
      <c r="CJ292" s="5" t="str">
        <f t="array" ref="CJ292">IFERROR(INDEX(CJ$173:CJ$271, SMALL(IF($AX$173:$AX$271="Claim", ROW(CJ$173:CJ$271)-MIN(ROW(CJ$173:CJ$271))+1, ""), ROW(AL18))), "")</f>
        <v/>
      </c>
    </row>
    <row r="293" spans="50:88" hidden="1" x14ac:dyDescent="0.2">
      <c r="AX293" s="5">
        <v>19</v>
      </c>
      <c r="AY293" s="327" t="str">
        <f t="array" ref="AY293">IFERROR(INDEX(AY$173:AY$271, SMALL(IF($AX$173:$AX$271="Claim", ROW(AY$173:AY$271)-MIN(ROW(AY$173:AY$271))+1, ""), ROW(A19))), "")</f>
        <v/>
      </c>
      <c r="AZ293" s="327" t="str">
        <f t="array" ref="AZ293">IFERROR(INDEX(AZ$173:AZ$271, SMALL(IF($AX$173:$AX$271="Claim", ROW(AZ$173:AZ$271)-MIN(ROW(AZ$173:AZ$271))+1, ""), ROW(B19))), "")</f>
        <v/>
      </c>
      <c r="BA293" s="5" t="str">
        <f t="array" ref="BA293">IFERROR(INDEX(BA$173:BA$275, SMALL(IF($AX$173:$AX$275="Claim", ROW(BA$173:BA$275)-MIN(ROW(BA$173:BA$275))+1, ""), ROW(C19))), "")</f>
        <v/>
      </c>
      <c r="BB293" s="5" t="str">
        <f t="array" ref="BB293">IFERROR(INDEX(BB$173:BB$271, SMALL(IF($AX$173:$AX$271="Claim", ROW(BB$173:BB$271)-MIN(ROW(BB$173:BB$271))+1, ""), ROW(D19))), "")</f>
        <v/>
      </c>
      <c r="BC293" s="5" t="str">
        <f t="array" ref="BC293">IFERROR(INDEX(BC$173:BC$271, SMALL(IF($AX$173:$AX$271="Claim", ROW(BC$173:BC$271)-MIN(ROW(BC$173:BC$271))+1, ""), ROW(E19))), "")</f>
        <v/>
      </c>
      <c r="BD293" s="5" t="str">
        <f t="array" ref="BD293">IFERROR(INDEX(BD$173:BD$271, SMALL(IF($AX$173:$AX$271="Claim", ROW(BD$173:BD$271)-MIN(ROW(BD$173:BD$271))+1, ""), ROW(F19))), "")</f>
        <v/>
      </c>
      <c r="BE293" s="5" t="str">
        <f t="array" ref="BE293">IFERROR(INDEX(BE$173:BE$271, SMALL(IF($AX$173:$AX$271="Claim", ROW(BE$173:BE$271)-MIN(ROW(BE$173:BE$271))+1, ""), ROW(G19))), "")</f>
        <v/>
      </c>
      <c r="BF293" s="5" t="str">
        <f t="array" ref="BF293">IFERROR(INDEX(BF$173:BF$271, SMALL(IF($AX$173:$AX$271="Claim", ROW(BF$173:BF$271)-MIN(ROW(BF$173:BF$271))+1, ""), ROW(H19))), "")</f>
        <v/>
      </c>
      <c r="BG293" s="5" t="str">
        <f t="array" ref="BG293">IFERROR(INDEX(BG$173:BG$271, SMALL(IF($AX$173:$AX$271="Claim", ROW(BG$173:BG$271)-MIN(ROW(BG$173:BG$271))+1, ""), ROW(I19))), "")</f>
        <v/>
      </c>
      <c r="BH293" s="5" t="str">
        <f t="array" ref="BH293">IFERROR(INDEX(BH$173:BH$271, SMALL(IF($AX$173:$AX$271="Claim", ROW(BH$173:BH$271)-MIN(ROW(BH$173:BH$271))+1, ""), ROW(J19))), "")</f>
        <v/>
      </c>
      <c r="BI293" s="5" t="str">
        <f t="array" ref="BI293">IFERROR(INDEX(BI$173:BI$271, SMALL(IF($AX$173:$AX$271="Claim", ROW(BI$173:BI$271)-MIN(ROW(BI$173:BI$271))+1, ""), ROW(K19))), "")</f>
        <v/>
      </c>
      <c r="BJ293" s="5" t="str">
        <f t="array" ref="BJ293">IFERROR(INDEX(BJ$173:BJ$271, SMALL(IF($AX$173:$AX$271="Claim", ROW(BJ$173:BJ$271)-MIN(ROW(BJ$173:BJ$271))+1, ""), ROW(L19))), "")</f>
        <v/>
      </c>
      <c r="BK293" s="5" t="str">
        <f t="array" ref="BK293">IFERROR(INDEX(BK$173:BK$271, SMALL(IF($AX$173:$AX$271="Claim", ROW(BK$173:BK$271)-MIN(ROW(BK$173:BK$271))+1, ""), ROW(M19))), "")</f>
        <v/>
      </c>
      <c r="BL293" s="5" t="str">
        <f t="array" ref="BL293">IFERROR(INDEX(BL$173:BL$271, SMALL(IF($AX$173:$AX$271="Claim", ROW(BL$173:BL$271)-MIN(ROW(BL$173:BL$271))+1, ""), ROW(N19))), "")</f>
        <v/>
      </c>
      <c r="BM293" s="5" t="str">
        <f t="array" ref="BM293">IFERROR(INDEX(BM$173:BM$271, SMALL(IF($AX$173:$AX$271="Claim", ROW(BM$173:BM$271)-MIN(ROW(BM$173:BM$271))+1, ""), ROW(O19))), "")</f>
        <v/>
      </c>
      <c r="BN293" s="5" t="str">
        <f t="array" ref="BN293">IFERROR(INDEX(BN$173:BN$271, SMALL(IF($AX$173:$AX$271="Claim", ROW(BN$173:BN$271)-MIN(ROW(BN$173:BN$271))+1, ""), ROW(P19))), "")</f>
        <v/>
      </c>
      <c r="BO293" s="5" t="str">
        <f t="array" ref="BO293">IFERROR(INDEX(BO$173:BO$271, SMALL(IF($AX$173:$AX$271="Claim", ROW(BO$173:BO$271)-MIN(ROW(BO$173:BO$271))+1, ""), ROW(Q19))), "")</f>
        <v/>
      </c>
      <c r="BP293" s="5" t="str">
        <f t="array" ref="BP293">IFERROR(INDEX(BP$173:BP$271, SMALL(IF($AX$173:$AX$271="Claim", ROW(BP$173:BP$271)-MIN(ROW(BP$173:BP$271))+1, ""), ROW(R19))), "")</f>
        <v/>
      </c>
      <c r="BQ293" s="5" t="str">
        <f t="array" ref="BQ293">IFERROR(INDEX(BQ$173:BQ$271, SMALL(IF($AX$173:$AX$271="Claim", ROW(BQ$173:BQ$271)-MIN(ROW(BQ$173:BQ$271))+1, ""), ROW(S19))), "")</f>
        <v/>
      </c>
      <c r="BR293" s="5" t="str">
        <f t="array" ref="BR293">IFERROR(INDEX(BR$173:BR$271, SMALL(IF($AX$173:$AX$271="Claim", ROW(BR$173:BR$271)-MIN(ROW(BR$173:BR$271))+1, ""), ROW(T19))), "")</f>
        <v/>
      </c>
      <c r="BS293" s="5" t="str">
        <f t="array" ref="BS293">IFERROR(INDEX(BS$173:BS$271, SMALL(IF($AX$173:$AX$271="Claim", ROW(BS$173:BS$271)-MIN(ROW(BS$173:BS$271))+1, ""), ROW(U19))), "")</f>
        <v/>
      </c>
      <c r="BT293" s="5" t="str">
        <f t="array" ref="BT293">IFERROR(INDEX(BT$173:BT$271, SMALL(IF($AX$173:$AX$271="Claim", ROW(BT$173:BT$271)-MIN(ROW(BT$173:BT$271))+1, ""), ROW(V19))), "")</f>
        <v/>
      </c>
      <c r="BU293" s="5" t="str">
        <f t="array" ref="BU293">IFERROR(INDEX(BU$173:BU$271, SMALL(IF($AX$173:$AX$271="Claim", ROW(BU$173:BU$271)-MIN(ROW(BU$173:BU$271))+1, ""), ROW(W19))), "")</f>
        <v/>
      </c>
      <c r="BV293" s="5" t="str">
        <f t="array" ref="BV293">IFERROR(INDEX(BV$173:BV$271, SMALL(IF($AX$173:$AX$271="Claim", ROW(BV$173:BV$271)-MIN(ROW(BV$173:BV$271))+1, ""), ROW(X19))), "")</f>
        <v/>
      </c>
      <c r="BW293" s="5" t="str">
        <f t="array" ref="BW293">IFERROR(INDEX(BW$173:BW$271, SMALL(IF($AX$173:$AX$271="Claim", ROW(BW$173:BW$271)-MIN(ROW(BW$173:BW$271))+1, ""), ROW(Y19))), "")</f>
        <v/>
      </c>
      <c r="BX293" s="5" t="str">
        <f t="array" ref="BX293">IFERROR(INDEX(BX$173:BX$271, SMALL(IF($AX$173:$AX$271="Claim", ROW(BX$173:BX$271)-MIN(ROW(BX$173:BX$271))+1, ""), ROW(Z19))), "")</f>
        <v/>
      </c>
      <c r="BY293" s="5" t="str">
        <f t="array" ref="BY293">IFERROR(INDEX(BY$173:BY$271, SMALL(IF($AX$173:$AX$271="Claim", ROW(BY$173:BY$271)-MIN(ROW(BY$173:BY$271))+1, ""), ROW(AA19))), "")</f>
        <v/>
      </c>
      <c r="BZ293" s="5" t="str">
        <f t="array" ref="BZ293">IFERROR(INDEX(BZ$173:BZ$271, SMALL(IF($AX$173:$AX$271="Claim", ROW(BZ$173:BZ$271)-MIN(ROW(BZ$173:BZ$271))+1, ""), ROW(AB19))), "")</f>
        <v/>
      </c>
      <c r="CA293" s="5" t="str">
        <f t="array" ref="CA293">IFERROR(INDEX(CA$173:CA$271, SMALL(IF($AX$173:$AX$271="Claim", ROW(CA$173:CA$271)-MIN(ROW(CA$173:CA$271))+1, ""), ROW(AC19))), "")</f>
        <v/>
      </c>
      <c r="CB293" s="5" t="str">
        <f t="array" ref="CB293">IFERROR(INDEX(CB$173:CB$271, SMALL(IF($AX$173:$AX$271="Claim", ROW(CB$173:CB$271)-MIN(ROW(CB$173:CB$271))+1, ""), ROW(AD19))), "")</f>
        <v/>
      </c>
      <c r="CC293" s="5" t="str">
        <f t="array" ref="CC293">IFERROR(INDEX(CC$173:CC$271, SMALL(IF($AX$173:$AX$271="Claim", ROW(CC$173:CC$271)-MIN(ROW(CC$173:CC$271))+1, ""), ROW(AE19))), "")</f>
        <v/>
      </c>
      <c r="CD293" s="5" t="str">
        <f t="array" ref="CD293">IFERROR(INDEX(CD$173:CD$271, SMALL(IF($AX$173:$AX$271="Claim", ROW(CD$173:CD$271)-MIN(ROW(CD$173:CD$271))+1, ""), ROW(AF19))), "")</f>
        <v/>
      </c>
      <c r="CE293" s="5" t="str">
        <f t="array" ref="CE293">IFERROR(INDEX(CE$173:CE$271, SMALL(IF($AX$173:$AX$271="Claim", ROW(CE$173:CE$271)-MIN(ROW(CE$173:CE$271))+1, ""), ROW(AG19))), "")</f>
        <v/>
      </c>
      <c r="CF293" s="5" t="str">
        <f t="array" ref="CF293">IFERROR(INDEX(CF$173:CF$271, SMALL(IF($AX$173:$AX$271="Claim", ROW(CF$173:CF$271)-MIN(ROW(CF$173:CF$271))+1, ""), ROW(AH19))), "")</f>
        <v/>
      </c>
      <c r="CG293" s="5" t="str">
        <f t="array" ref="CG293">IFERROR(INDEX(CG$173:CG$271, SMALL(IF($AX$173:$AX$271="Claim", ROW(CG$173:CG$271)-MIN(ROW(CG$173:CG$271))+1, ""), ROW(AI19))), "")</f>
        <v/>
      </c>
      <c r="CH293" s="5" t="str">
        <f t="array" ref="CH293">IFERROR(INDEX(CH$173:CH$271, SMALL(IF($AX$173:$AX$271="Claim", ROW(CH$173:CH$271)-MIN(ROW(CH$173:CH$271))+1, ""), ROW(AJ19))), "")</f>
        <v/>
      </c>
      <c r="CI293" s="5" t="str">
        <f t="array" ref="CI293">IFERROR(INDEX(CI$173:CI$271, SMALL(IF($AX$173:$AX$271="Claim", ROW(CI$173:CI$271)-MIN(ROW(CI$173:CI$271))+1, ""), ROW(AK19))), "")</f>
        <v/>
      </c>
      <c r="CJ293" s="5" t="str">
        <f t="array" ref="CJ293">IFERROR(INDEX(CJ$173:CJ$271, SMALL(IF($AX$173:$AX$271="Claim", ROW(CJ$173:CJ$271)-MIN(ROW(CJ$173:CJ$271))+1, ""), ROW(AL19))), "")</f>
        <v/>
      </c>
    </row>
    <row r="294" spans="50:88" hidden="1" x14ac:dyDescent="0.2">
      <c r="AX294" s="5">
        <v>20</v>
      </c>
      <c r="AY294" s="327" t="str">
        <f t="array" ref="AY294">IFERROR(INDEX(AY$173:AY$271, SMALL(IF($AX$173:$AX$271="Claim", ROW(AY$173:AY$271)-MIN(ROW(AY$173:AY$271))+1, ""), ROW(A20))), "")</f>
        <v/>
      </c>
      <c r="AZ294" s="327" t="str">
        <f t="array" ref="AZ294">IFERROR(INDEX(AZ$173:AZ$271, SMALL(IF($AX$173:$AX$271="Claim", ROW(AZ$173:AZ$271)-MIN(ROW(AZ$173:AZ$271))+1, ""), ROW(B20))), "")</f>
        <v/>
      </c>
      <c r="BA294" s="5" t="str">
        <f t="array" ref="BA294">IFERROR(INDEX(BA$173:BA$275, SMALL(IF($AX$173:$AX$275="Claim", ROW(BA$173:BA$275)-MIN(ROW(BA$173:BA$275))+1, ""), ROW(C20))), "")</f>
        <v/>
      </c>
      <c r="BB294" s="5" t="str">
        <f t="array" ref="BB294">IFERROR(INDEX(BB$173:BB$271, SMALL(IF($AX$173:$AX$271="Claim", ROW(BB$173:BB$271)-MIN(ROW(BB$173:BB$271))+1, ""), ROW(D20))), "")</f>
        <v/>
      </c>
      <c r="BC294" s="5" t="str">
        <f t="array" ref="BC294">IFERROR(INDEX(BC$173:BC$271, SMALL(IF($AX$173:$AX$271="Claim", ROW(BC$173:BC$271)-MIN(ROW(BC$173:BC$271))+1, ""), ROW(E20))), "")</f>
        <v/>
      </c>
      <c r="BD294" s="5" t="str">
        <f t="array" ref="BD294">IFERROR(INDEX(BD$173:BD$271, SMALL(IF($AX$173:$AX$271="Claim", ROW(BD$173:BD$271)-MIN(ROW(BD$173:BD$271))+1, ""), ROW(F20))), "")</f>
        <v/>
      </c>
      <c r="BE294" s="5" t="str">
        <f t="array" ref="BE294">IFERROR(INDEX(BE$173:BE$271, SMALL(IF($AX$173:$AX$271="Claim", ROW(BE$173:BE$271)-MIN(ROW(BE$173:BE$271))+1, ""), ROW(G20))), "")</f>
        <v/>
      </c>
      <c r="BF294" s="5" t="str">
        <f t="array" ref="BF294">IFERROR(INDEX(BF$173:BF$271, SMALL(IF($AX$173:$AX$271="Claim", ROW(BF$173:BF$271)-MIN(ROW(BF$173:BF$271))+1, ""), ROW(H20))), "")</f>
        <v/>
      </c>
      <c r="BG294" s="5" t="str">
        <f t="array" ref="BG294">IFERROR(INDEX(BG$173:BG$271, SMALL(IF($AX$173:$AX$271="Claim", ROW(BG$173:BG$271)-MIN(ROW(BG$173:BG$271))+1, ""), ROW(I20))), "")</f>
        <v/>
      </c>
      <c r="BH294" s="5" t="str">
        <f t="array" ref="BH294">IFERROR(INDEX(BH$173:BH$271, SMALL(IF($AX$173:$AX$271="Claim", ROW(BH$173:BH$271)-MIN(ROW(BH$173:BH$271))+1, ""), ROW(J20))), "")</f>
        <v/>
      </c>
      <c r="BI294" s="5" t="str">
        <f t="array" ref="BI294">IFERROR(INDEX(BI$173:BI$271, SMALL(IF($AX$173:$AX$271="Claim", ROW(BI$173:BI$271)-MIN(ROW(BI$173:BI$271))+1, ""), ROW(K20))), "")</f>
        <v/>
      </c>
      <c r="BJ294" s="5" t="str">
        <f t="array" ref="BJ294">IFERROR(INDEX(BJ$173:BJ$271, SMALL(IF($AX$173:$AX$271="Claim", ROW(BJ$173:BJ$271)-MIN(ROW(BJ$173:BJ$271))+1, ""), ROW(L20))), "")</f>
        <v/>
      </c>
      <c r="BK294" s="5" t="str">
        <f t="array" ref="BK294">IFERROR(INDEX(BK$173:BK$271, SMALL(IF($AX$173:$AX$271="Claim", ROW(BK$173:BK$271)-MIN(ROW(BK$173:BK$271))+1, ""), ROW(M20))), "")</f>
        <v/>
      </c>
      <c r="BL294" s="5" t="str">
        <f t="array" ref="BL294">IFERROR(INDEX(BL$173:BL$271, SMALL(IF($AX$173:$AX$271="Claim", ROW(BL$173:BL$271)-MIN(ROW(BL$173:BL$271))+1, ""), ROW(N20))), "")</f>
        <v/>
      </c>
      <c r="BM294" s="5" t="str">
        <f t="array" ref="BM294">IFERROR(INDEX(BM$173:BM$271, SMALL(IF($AX$173:$AX$271="Claim", ROW(BM$173:BM$271)-MIN(ROW(BM$173:BM$271))+1, ""), ROW(O20))), "")</f>
        <v/>
      </c>
      <c r="BN294" s="5" t="str">
        <f t="array" ref="BN294">IFERROR(INDEX(BN$173:BN$271, SMALL(IF($AX$173:$AX$271="Claim", ROW(BN$173:BN$271)-MIN(ROW(BN$173:BN$271))+1, ""), ROW(P20))), "")</f>
        <v/>
      </c>
      <c r="BO294" s="5" t="str">
        <f t="array" ref="BO294">IFERROR(INDEX(BO$173:BO$271, SMALL(IF($AX$173:$AX$271="Claim", ROW(BO$173:BO$271)-MIN(ROW(BO$173:BO$271))+1, ""), ROW(Q20))), "")</f>
        <v/>
      </c>
      <c r="BP294" s="5" t="str">
        <f t="array" ref="BP294">IFERROR(INDEX(BP$173:BP$271, SMALL(IF($AX$173:$AX$271="Claim", ROW(BP$173:BP$271)-MIN(ROW(BP$173:BP$271))+1, ""), ROW(R20))), "")</f>
        <v/>
      </c>
      <c r="BQ294" s="5" t="str">
        <f t="array" ref="BQ294">IFERROR(INDEX(BQ$173:BQ$271, SMALL(IF($AX$173:$AX$271="Claim", ROW(BQ$173:BQ$271)-MIN(ROW(BQ$173:BQ$271))+1, ""), ROW(S20))), "")</f>
        <v/>
      </c>
      <c r="BR294" s="5" t="str">
        <f t="array" ref="BR294">IFERROR(INDEX(BR$173:BR$271, SMALL(IF($AX$173:$AX$271="Claim", ROW(BR$173:BR$271)-MIN(ROW(BR$173:BR$271))+1, ""), ROW(T20))), "")</f>
        <v/>
      </c>
      <c r="BS294" s="5" t="str">
        <f t="array" ref="BS294">IFERROR(INDEX(BS$173:BS$271, SMALL(IF($AX$173:$AX$271="Claim", ROW(BS$173:BS$271)-MIN(ROW(BS$173:BS$271))+1, ""), ROW(U20))), "")</f>
        <v/>
      </c>
      <c r="BT294" s="5" t="str">
        <f t="array" ref="BT294">IFERROR(INDEX(BT$173:BT$271, SMALL(IF($AX$173:$AX$271="Claim", ROW(BT$173:BT$271)-MIN(ROW(BT$173:BT$271))+1, ""), ROW(V20))), "")</f>
        <v/>
      </c>
      <c r="BU294" s="5" t="str">
        <f t="array" ref="BU294">IFERROR(INDEX(BU$173:BU$271, SMALL(IF($AX$173:$AX$271="Claim", ROW(BU$173:BU$271)-MIN(ROW(BU$173:BU$271))+1, ""), ROW(W20))), "")</f>
        <v/>
      </c>
      <c r="BV294" s="5" t="str">
        <f t="array" ref="BV294">IFERROR(INDEX(BV$173:BV$271, SMALL(IF($AX$173:$AX$271="Claim", ROW(BV$173:BV$271)-MIN(ROW(BV$173:BV$271))+1, ""), ROW(X20))), "")</f>
        <v/>
      </c>
      <c r="BW294" s="5" t="str">
        <f t="array" ref="BW294">IFERROR(INDEX(BW$173:BW$271, SMALL(IF($AX$173:$AX$271="Claim", ROW(BW$173:BW$271)-MIN(ROW(BW$173:BW$271))+1, ""), ROW(Y20))), "")</f>
        <v/>
      </c>
      <c r="BX294" s="5" t="str">
        <f t="array" ref="BX294">IFERROR(INDEX(BX$173:BX$271, SMALL(IF($AX$173:$AX$271="Claim", ROW(BX$173:BX$271)-MIN(ROW(BX$173:BX$271))+1, ""), ROW(Z20))), "")</f>
        <v/>
      </c>
      <c r="BY294" s="5" t="str">
        <f t="array" ref="BY294">IFERROR(INDEX(BY$173:BY$271, SMALL(IF($AX$173:$AX$271="Claim", ROW(BY$173:BY$271)-MIN(ROW(BY$173:BY$271))+1, ""), ROW(AA20))), "")</f>
        <v/>
      </c>
      <c r="BZ294" s="5" t="str">
        <f t="array" ref="BZ294">IFERROR(INDEX(BZ$173:BZ$271, SMALL(IF($AX$173:$AX$271="Claim", ROW(BZ$173:BZ$271)-MIN(ROW(BZ$173:BZ$271))+1, ""), ROW(AB20))), "")</f>
        <v/>
      </c>
      <c r="CA294" s="5" t="str">
        <f t="array" ref="CA294">IFERROR(INDEX(CA$173:CA$271, SMALL(IF($AX$173:$AX$271="Claim", ROW(CA$173:CA$271)-MIN(ROW(CA$173:CA$271))+1, ""), ROW(AC20))), "")</f>
        <v/>
      </c>
      <c r="CB294" s="5" t="str">
        <f t="array" ref="CB294">IFERROR(INDEX(CB$173:CB$271, SMALL(IF($AX$173:$AX$271="Claim", ROW(CB$173:CB$271)-MIN(ROW(CB$173:CB$271))+1, ""), ROW(AD20))), "")</f>
        <v/>
      </c>
      <c r="CC294" s="5" t="str">
        <f t="array" ref="CC294">IFERROR(INDEX(CC$173:CC$271, SMALL(IF($AX$173:$AX$271="Claim", ROW(CC$173:CC$271)-MIN(ROW(CC$173:CC$271))+1, ""), ROW(AE20))), "")</f>
        <v/>
      </c>
      <c r="CD294" s="5" t="str">
        <f t="array" ref="CD294">IFERROR(INDEX(CD$173:CD$271, SMALL(IF($AX$173:$AX$271="Claim", ROW(CD$173:CD$271)-MIN(ROW(CD$173:CD$271))+1, ""), ROW(AF20))), "")</f>
        <v/>
      </c>
      <c r="CE294" s="5" t="str">
        <f t="array" ref="CE294">IFERROR(INDEX(CE$173:CE$271, SMALL(IF($AX$173:$AX$271="Claim", ROW(CE$173:CE$271)-MIN(ROW(CE$173:CE$271))+1, ""), ROW(AG20))), "")</f>
        <v/>
      </c>
      <c r="CF294" s="5" t="str">
        <f t="array" ref="CF294">IFERROR(INDEX(CF$173:CF$271, SMALL(IF($AX$173:$AX$271="Claim", ROW(CF$173:CF$271)-MIN(ROW(CF$173:CF$271))+1, ""), ROW(AH20))), "")</f>
        <v/>
      </c>
      <c r="CG294" s="5" t="str">
        <f t="array" ref="CG294">IFERROR(INDEX(CG$173:CG$271, SMALL(IF($AX$173:$AX$271="Claim", ROW(CG$173:CG$271)-MIN(ROW(CG$173:CG$271))+1, ""), ROW(AI20))), "")</f>
        <v/>
      </c>
      <c r="CH294" s="5" t="str">
        <f t="array" ref="CH294">IFERROR(INDEX(CH$173:CH$271, SMALL(IF($AX$173:$AX$271="Claim", ROW(CH$173:CH$271)-MIN(ROW(CH$173:CH$271))+1, ""), ROW(AJ20))), "")</f>
        <v/>
      </c>
      <c r="CI294" s="5" t="str">
        <f t="array" ref="CI294">IFERROR(INDEX(CI$173:CI$271, SMALL(IF($AX$173:$AX$271="Claim", ROW(CI$173:CI$271)-MIN(ROW(CI$173:CI$271))+1, ""), ROW(AK20))), "")</f>
        <v/>
      </c>
      <c r="CJ294" s="5" t="str">
        <f t="array" ref="CJ294">IFERROR(INDEX(CJ$173:CJ$271, SMALL(IF($AX$173:$AX$271="Claim", ROW(CJ$173:CJ$271)-MIN(ROW(CJ$173:CJ$271))+1, ""), ROW(AL20))), "")</f>
        <v/>
      </c>
    </row>
    <row r="295" spans="50:88" hidden="1" x14ac:dyDescent="0.2">
      <c r="AX295" s="5">
        <v>21</v>
      </c>
      <c r="AY295" s="327" t="str">
        <f t="array" ref="AY295">IFERROR(INDEX(AY$173:AY$271, SMALL(IF($AX$173:$AX$271="Claim", ROW(AY$173:AY$271)-MIN(ROW(AY$173:AY$271))+1, ""), ROW(A21))), "")</f>
        <v/>
      </c>
      <c r="AZ295" s="327" t="str">
        <f t="array" ref="AZ295">IFERROR(INDEX(AZ$173:AZ$271, SMALL(IF($AX$173:$AX$271="Claim", ROW(AZ$173:AZ$271)-MIN(ROW(AZ$173:AZ$271))+1, ""), ROW(B21))), "")</f>
        <v/>
      </c>
      <c r="BA295" s="5" t="str">
        <f t="array" ref="BA295">IFERROR(INDEX(BA$173:BA$275, SMALL(IF($AX$173:$AX$275="Claim", ROW(BA$173:BA$275)-MIN(ROW(BA$173:BA$275))+1, ""), ROW(C21))), "")</f>
        <v/>
      </c>
      <c r="BB295" s="5" t="str">
        <f t="array" ref="BB295">IFERROR(INDEX(BB$173:BB$271, SMALL(IF($AX$173:$AX$271="Claim", ROW(BB$173:BB$271)-MIN(ROW(BB$173:BB$271))+1, ""), ROW(D21))), "")</f>
        <v/>
      </c>
      <c r="BC295" s="5" t="str">
        <f t="array" ref="BC295">IFERROR(INDEX(BC$173:BC$271, SMALL(IF($AX$173:$AX$271="Claim", ROW(BC$173:BC$271)-MIN(ROW(BC$173:BC$271))+1, ""), ROW(E21))), "")</f>
        <v/>
      </c>
      <c r="BD295" s="5" t="str">
        <f t="array" ref="BD295">IFERROR(INDEX(BD$173:BD$271, SMALL(IF($AX$173:$AX$271="Claim", ROW(BD$173:BD$271)-MIN(ROW(BD$173:BD$271))+1, ""), ROW(F21))), "")</f>
        <v/>
      </c>
      <c r="BE295" s="5" t="str">
        <f t="array" ref="BE295">IFERROR(INDEX(BE$173:BE$271, SMALL(IF($AX$173:$AX$271="Claim", ROW(BE$173:BE$271)-MIN(ROW(BE$173:BE$271))+1, ""), ROW(G21))), "")</f>
        <v/>
      </c>
      <c r="BF295" s="5" t="str">
        <f t="array" ref="BF295">IFERROR(INDEX(BF$173:BF$271, SMALL(IF($AX$173:$AX$271="Claim", ROW(BF$173:BF$271)-MIN(ROW(BF$173:BF$271))+1, ""), ROW(H21))), "")</f>
        <v/>
      </c>
      <c r="BG295" s="5" t="str">
        <f t="array" ref="BG295">IFERROR(INDEX(BG$173:BG$271, SMALL(IF($AX$173:$AX$271="Claim", ROW(BG$173:BG$271)-MIN(ROW(BG$173:BG$271))+1, ""), ROW(I21))), "")</f>
        <v/>
      </c>
      <c r="BH295" s="5" t="str">
        <f t="array" ref="BH295">IFERROR(INDEX(BH$173:BH$271, SMALL(IF($AX$173:$AX$271="Claim", ROW(BH$173:BH$271)-MIN(ROW(BH$173:BH$271))+1, ""), ROW(J21))), "")</f>
        <v/>
      </c>
      <c r="BI295" s="5" t="str">
        <f t="array" ref="BI295">IFERROR(INDEX(BI$173:BI$271, SMALL(IF($AX$173:$AX$271="Claim", ROW(BI$173:BI$271)-MIN(ROW(BI$173:BI$271))+1, ""), ROW(K21))), "")</f>
        <v/>
      </c>
      <c r="BJ295" s="5" t="str">
        <f t="array" ref="BJ295">IFERROR(INDEX(BJ$173:BJ$271, SMALL(IF($AX$173:$AX$271="Claim", ROW(BJ$173:BJ$271)-MIN(ROW(BJ$173:BJ$271))+1, ""), ROW(L21))), "")</f>
        <v/>
      </c>
      <c r="BK295" s="5" t="str">
        <f t="array" ref="BK295">IFERROR(INDEX(BK$173:BK$271, SMALL(IF($AX$173:$AX$271="Claim", ROW(BK$173:BK$271)-MIN(ROW(BK$173:BK$271))+1, ""), ROW(M21))), "")</f>
        <v/>
      </c>
      <c r="BL295" s="5" t="str">
        <f t="array" ref="BL295">IFERROR(INDEX(BL$173:BL$271, SMALL(IF($AX$173:$AX$271="Claim", ROW(BL$173:BL$271)-MIN(ROW(BL$173:BL$271))+1, ""), ROW(N21))), "")</f>
        <v/>
      </c>
      <c r="BM295" s="5" t="str">
        <f t="array" ref="BM295">IFERROR(INDEX(BM$173:BM$271, SMALL(IF($AX$173:$AX$271="Claim", ROW(BM$173:BM$271)-MIN(ROW(BM$173:BM$271))+1, ""), ROW(O21))), "")</f>
        <v/>
      </c>
      <c r="BN295" s="5" t="str">
        <f t="array" ref="BN295">IFERROR(INDEX(BN$173:BN$271, SMALL(IF($AX$173:$AX$271="Claim", ROW(BN$173:BN$271)-MIN(ROW(BN$173:BN$271))+1, ""), ROW(P21))), "")</f>
        <v/>
      </c>
      <c r="BO295" s="5" t="str">
        <f t="array" ref="BO295">IFERROR(INDEX(BO$173:BO$271, SMALL(IF($AX$173:$AX$271="Claim", ROW(BO$173:BO$271)-MIN(ROW(BO$173:BO$271))+1, ""), ROW(Q21))), "")</f>
        <v/>
      </c>
      <c r="BP295" s="5" t="str">
        <f t="array" ref="BP295">IFERROR(INDEX(BP$173:BP$271, SMALL(IF($AX$173:$AX$271="Claim", ROW(BP$173:BP$271)-MIN(ROW(BP$173:BP$271))+1, ""), ROW(R21))), "")</f>
        <v/>
      </c>
      <c r="BQ295" s="5" t="str">
        <f t="array" ref="BQ295">IFERROR(INDEX(BQ$173:BQ$271, SMALL(IF($AX$173:$AX$271="Claim", ROW(BQ$173:BQ$271)-MIN(ROW(BQ$173:BQ$271))+1, ""), ROW(S21))), "")</f>
        <v/>
      </c>
      <c r="BR295" s="5" t="str">
        <f t="array" ref="BR295">IFERROR(INDEX(BR$173:BR$271, SMALL(IF($AX$173:$AX$271="Claim", ROW(BR$173:BR$271)-MIN(ROW(BR$173:BR$271))+1, ""), ROW(T21))), "")</f>
        <v/>
      </c>
      <c r="BS295" s="5" t="str">
        <f t="array" ref="BS295">IFERROR(INDEX(BS$173:BS$271, SMALL(IF($AX$173:$AX$271="Claim", ROW(BS$173:BS$271)-MIN(ROW(BS$173:BS$271))+1, ""), ROW(U21))), "")</f>
        <v/>
      </c>
      <c r="BT295" s="5" t="str">
        <f t="array" ref="BT295">IFERROR(INDEX(BT$173:BT$271, SMALL(IF($AX$173:$AX$271="Claim", ROW(BT$173:BT$271)-MIN(ROW(BT$173:BT$271))+1, ""), ROW(V21))), "")</f>
        <v/>
      </c>
      <c r="BU295" s="5" t="str">
        <f t="array" ref="BU295">IFERROR(INDEX(BU$173:BU$271, SMALL(IF($AX$173:$AX$271="Claim", ROW(BU$173:BU$271)-MIN(ROW(BU$173:BU$271))+1, ""), ROW(W21))), "")</f>
        <v/>
      </c>
      <c r="BV295" s="5" t="str">
        <f t="array" ref="BV295">IFERROR(INDEX(BV$173:BV$271, SMALL(IF($AX$173:$AX$271="Claim", ROW(BV$173:BV$271)-MIN(ROW(BV$173:BV$271))+1, ""), ROW(X21))), "")</f>
        <v/>
      </c>
      <c r="BW295" s="5" t="str">
        <f t="array" ref="BW295">IFERROR(INDEX(BW$173:BW$271, SMALL(IF($AX$173:$AX$271="Claim", ROW(BW$173:BW$271)-MIN(ROW(BW$173:BW$271))+1, ""), ROW(Y21))), "")</f>
        <v/>
      </c>
      <c r="BX295" s="5" t="str">
        <f t="array" ref="BX295">IFERROR(INDEX(BX$173:BX$271, SMALL(IF($AX$173:$AX$271="Claim", ROW(BX$173:BX$271)-MIN(ROW(BX$173:BX$271))+1, ""), ROW(Z21))), "")</f>
        <v/>
      </c>
      <c r="BY295" s="5" t="str">
        <f t="array" ref="BY295">IFERROR(INDEX(BY$173:BY$271, SMALL(IF($AX$173:$AX$271="Claim", ROW(BY$173:BY$271)-MIN(ROW(BY$173:BY$271))+1, ""), ROW(AA21))), "")</f>
        <v/>
      </c>
      <c r="BZ295" s="5" t="str">
        <f t="array" ref="BZ295">IFERROR(INDEX(BZ$173:BZ$271, SMALL(IF($AX$173:$AX$271="Claim", ROW(BZ$173:BZ$271)-MIN(ROW(BZ$173:BZ$271))+1, ""), ROW(AB21))), "")</f>
        <v/>
      </c>
      <c r="CA295" s="5" t="str">
        <f t="array" ref="CA295">IFERROR(INDEX(CA$173:CA$271, SMALL(IF($AX$173:$AX$271="Claim", ROW(CA$173:CA$271)-MIN(ROW(CA$173:CA$271))+1, ""), ROW(AC21))), "")</f>
        <v/>
      </c>
      <c r="CB295" s="5" t="str">
        <f t="array" ref="CB295">IFERROR(INDEX(CB$173:CB$271, SMALL(IF($AX$173:$AX$271="Claim", ROW(CB$173:CB$271)-MIN(ROW(CB$173:CB$271))+1, ""), ROW(AD21))), "")</f>
        <v/>
      </c>
      <c r="CC295" s="5" t="str">
        <f t="array" ref="CC295">IFERROR(INDEX(CC$173:CC$271, SMALL(IF($AX$173:$AX$271="Claim", ROW(CC$173:CC$271)-MIN(ROW(CC$173:CC$271))+1, ""), ROW(AE21))), "")</f>
        <v/>
      </c>
      <c r="CD295" s="5" t="str">
        <f t="array" ref="CD295">IFERROR(INDEX(CD$173:CD$271, SMALL(IF($AX$173:$AX$271="Claim", ROW(CD$173:CD$271)-MIN(ROW(CD$173:CD$271))+1, ""), ROW(AF21))), "")</f>
        <v/>
      </c>
      <c r="CE295" s="5" t="str">
        <f t="array" ref="CE295">IFERROR(INDEX(CE$173:CE$271, SMALL(IF($AX$173:$AX$271="Claim", ROW(CE$173:CE$271)-MIN(ROW(CE$173:CE$271))+1, ""), ROW(AG21))), "")</f>
        <v/>
      </c>
      <c r="CF295" s="5" t="str">
        <f t="array" ref="CF295">IFERROR(INDEX(CF$173:CF$271, SMALL(IF($AX$173:$AX$271="Claim", ROW(CF$173:CF$271)-MIN(ROW(CF$173:CF$271))+1, ""), ROW(AH21))), "")</f>
        <v/>
      </c>
      <c r="CG295" s="5" t="str">
        <f t="array" ref="CG295">IFERROR(INDEX(CG$173:CG$271, SMALL(IF($AX$173:$AX$271="Claim", ROW(CG$173:CG$271)-MIN(ROW(CG$173:CG$271))+1, ""), ROW(AI21))), "")</f>
        <v/>
      </c>
      <c r="CH295" s="5" t="str">
        <f t="array" ref="CH295">IFERROR(INDEX(CH$173:CH$271, SMALL(IF($AX$173:$AX$271="Claim", ROW(CH$173:CH$271)-MIN(ROW(CH$173:CH$271))+1, ""), ROW(AJ21))), "")</f>
        <v/>
      </c>
      <c r="CI295" s="5" t="str">
        <f t="array" ref="CI295">IFERROR(INDEX(CI$173:CI$271, SMALL(IF($AX$173:$AX$271="Claim", ROW(CI$173:CI$271)-MIN(ROW(CI$173:CI$271))+1, ""), ROW(AK21))), "")</f>
        <v/>
      </c>
      <c r="CJ295" s="5" t="str">
        <f t="array" ref="CJ295">IFERROR(INDEX(CJ$173:CJ$271, SMALL(IF($AX$173:$AX$271="Claim", ROW(CJ$173:CJ$271)-MIN(ROW(CJ$173:CJ$271))+1, ""), ROW(AL21))), "")</f>
        <v/>
      </c>
    </row>
    <row r="296" spans="50:88" hidden="1" x14ac:dyDescent="0.2">
      <c r="AX296" s="5">
        <v>22</v>
      </c>
      <c r="AY296" s="327" t="str">
        <f t="array" ref="AY296">IFERROR(INDEX(AY$173:AY$271, SMALL(IF($AX$173:$AX$271="Claim", ROW(AY$173:AY$271)-MIN(ROW(AY$173:AY$271))+1, ""), ROW(A22))), "")</f>
        <v/>
      </c>
      <c r="AZ296" s="327" t="str">
        <f t="array" ref="AZ296">IFERROR(INDEX(AZ$173:AZ$271, SMALL(IF($AX$173:$AX$271="Claim", ROW(AZ$173:AZ$271)-MIN(ROW(AZ$173:AZ$271))+1, ""), ROW(B22))), "")</f>
        <v/>
      </c>
      <c r="BA296" s="5" t="str">
        <f t="array" ref="BA296">IFERROR(INDEX(BA$173:BA$275, SMALL(IF($AX$173:$AX$275="Claim", ROW(BA$173:BA$275)-MIN(ROW(BA$173:BA$275))+1, ""), ROW(C22))), "")</f>
        <v/>
      </c>
      <c r="BB296" s="5" t="str">
        <f t="array" ref="BB296">IFERROR(INDEX(BB$173:BB$271, SMALL(IF($AX$173:$AX$271="Claim", ROW(BB$173:BB$271)-MIN(ROW(BB$173:BB$271))+1, ""), ROW(D22))), "")</f>
        <v/>
      </c>
      <c r="BC296" s="5" t="str">
        <f t="array" ref="BC296">IFERROR(INDEX(BC$173:BC$271, SMALL(IF($AX$173:$AX$271="Claim", ROW(BC$173:BC$271)-MIN(ROW(BC$173:BC$271))+1, ""), ROW(E22))), "")</f>
        <v/>
      </c>
      <c r="BD296" s="5" t="str">
        <f t="array" ref="BD296">IFERROR(INDEX(BD$173:BD$271, SMALL(IF($AX$173:$AX$271="Claim", ROW(BD$173:BD$271)-MIN(ROW(BD$173:BD$271))+1, ""), ROW(F22))), "")</f>
        <v/>
      </c>
      <c r="BE296" s="5" t="str">
        <f t="array" ref="BE296">IFERROR(INDEX(BE$173:BE$271, SMALL(IF($AX$173:$AX$271="Claim", ROW(BE$173:BE$271)-MIN(ROW(BE$173:BE$271))+1, ""), ROW(G22))), "")</f>
        <v/>
      </c>
      <c r="BF296" s="5" t="str">
        <f t="array" ref="BF296">IFERROR(INDEX(BF$173:BF$271, SMALL(IF($AX$173:$AX$271="Claim", ROW(BF$173:BF$271)-MIN(ROW(BF$173:BF$271))+1, ""), ROW(H22))), "")</f>
        <v/>
      </c>
      <c r="BG296" s="5" t="str">
        <f t="array" ref="BG296">IFERROR(INDEX(BG$173:BG$271, SMALL(IF($AX$173:$AX$271="Claim", ROW(BG$173:BG$271)-MIN(ROW(BG$173:BG$271))+1, ""), ROW(I22))), "")</f>
        <v/>
      </c>
      <c r="BH296" s="5" t="str">
        <f t="array" ref="BH296">IFERROR(INDEX(BH$173:BH$271, SMALL(IF($AX$173:$AX$271="Claim", ROW(BH$173:BH$271)-MIN(ROW(BH$173:BH$271))+1, ""), ROW(J22))), "")</f>
        <v/>
      </c>
      <c r="BI296" s="5" t="str">
        <f t="array" ref="BI296">IFERROR(INDEX(BI$173:BI$271, SMALL(IF($AX$173:$AX$271="Claim", ROW(BI$173:BI$271)-MIN(ROW(BI$173:BI$271))+1, ""), ROW(K22))), "")</f>
        <v/>
      </c>
      <c r="BJ296" s="5" t="str">
        <f t="array" ref="BJ296">IFERROR(INDEX(BJ$173:BJ$271, SMALL(IF($AX$173:$AX$271="Claim", ROW(BJ$173:BJ$271)-MIN(ROW(BJ$173:BJ$271))+1, ""), ROW(L22))), "")</f>
        <v/>
      </c>
      <c r="BK296" s="5" t="str">
        <f t="array" ref="BK296">IFERROR(INDEX(BK$173:BK$271, SMALL(IF($AX$173:$AX$271="Claim", ROW(BK$173:BK$271)-MIN(ROW(BK$173:BK$271))+1, ""), ROW(M22))), "")</f>
        <v/>
      </c>
      <c r="BL296" s="5" t="str">
        <f t="array" ref="BL296">IFERROR(INDEX(BL$173:BL$271, SMALL(IF($AX$173:$AX$271="Claim", ROW(BL$173:BL$271)-MIN(ROW(BL$173:BL$271))+1, ""), ROW(N22))), "")</f>
        <v/>
      </c>
      <c r="BM296" s="5" t="str">
        <f t="array" ref="BM296">IFERROR(INDEX(BM$173:BM$271, SMALL(IF($AX$173:$AX$271="Claim", ROW(BM$173:BM$271)-MIN(ROW(BM$173:BM$271))+1, ""), ROW(O22))), "")</f>
        <v/>
      </c>
      <c r="BN296" s="5" t="str">
        <f t="array" ref="BN296">IFERROR(INDEX(BN$173:BN$271, SMALL(IF($AX$173:$AX$271="Claim", ROW(BN$173:BN$271)-MIN(ROW(BN$173:BN$271))+1, ""), ROW(P22))), "")</f>
        <v/>
      </c>
      <c r="BO296" s="5" t="str">
        <f t="array" ref="BO296">IFERROR(INDEX(BO$173:BO$271, SMALL(IF($AX$173:$AX$271="Claim", ROW(BO$173:BO$271)-MIN(ROW(BO$173:BO$271))+1, ""), ROW(Q22))), "")</f>
        <v/>
      </c>
      <c r="BP296" s="5" t="str">
        <f t="array" ref="BP296">IFERROR(INDEX(BP$173:BP$271, SMALL(IF($AX$173:$AX$271="Claim", ROW(BP$173:BP$271)-MIN(ROW(BP$173:BP$271))+1, ""), ROW(R22))), "")</f>
        <v/>
      </c>
      <c r="BQ296" s="5" t="str">
        <f t="array" ref="BQ296">IFERROR(INDEX(BQ$173:BQ$271, SMALL(IF($AX$173:$AX$271="Claim", ROW(BQ$173:BQ$271)-MIN(ROW(BQ$173:BQ$271))+1, ""), ROW(S22))), "")</f>
        <v/>
      </c>
      <c r="BR296" s="5" t="str">
        <f t="array" ref="BR296">IFERROR(INDEX(BR$173:BR$271, SMALL(IF($AX$173:$AX$271="Claim", ROW(BR$173:BR$271)-MIN(ROW(BR$173:BR$271))+1, ""), ROW(T22))), "")</f>
        <v/>
      </c>
      <c r="BS296" s="5" t="str">
        <f t="array" ref="BS296">IFERROR(INDEX(BS$173:BS$271, SMALL(IF($AX$173:$AX$271="Claim", ROW(BS$173:BS$271)-MIN(ROW(BS$173:BS$271))+1, ""), ROW(U22))), "")</f>
        <v/>
      </c>
      <c r="BT296" s="5" t="str">
        <f t="array" ref="BT296">IFERROR(INDEX(BT$173:BT$271, SMALL(IF($AX$173:$AX$271="Claim", ROW(BT$173:BT$271)-MIN(ROW(BT$173:BT$271))+1, ""), ROW(V22))), "")</f>
        <v/>
      </c>
      <c r="BU296" s="5" t="str">
        <f t="array" ref="BU296">IFERROR(INDEX(BU$173:BU$271, SMALL(IF($AX$173:$AX$271="Claim", ROW(BU$173:BU$271)-MIN(ROW(BU$173:BU$271))+1, ""), ROW(W22))), "")</f>
        <v/>
      </c>
      <c r="BV296" s="5" t="str">
        <f t="array" ref="BV296">IFERROR(INDEX(BV$173:BV$271, SMALL(IF($AX$173:$AX$271="Claim", ROW(BV$173:BV$271)-MIN(ROW(BV$173:BV$271))+1, ""), ROW(X22))), "")</f>
        <v/>
      </c>
      <c r="BW296" s="5" t="str">
        <f t="array" ref="BW296">IFERROR(INDEX(BW$173:BW$271, SMALL(IF($AX$173:$AX$271="Claim", ROW(BW$173:BW$271)-MIN(ROW(BW$173:BW$271))+1, ""), ROW(Y22))), "")</f>
        <v/>
      </c>
      <c r="BX296" s="5" t="str">
        <f t="array" ref="BX296">IFERROR(INDEX(BX$173:BX$271, SMALL(IF($AX$173:$AX$271="Claim", ROW(BX$173:BX$271)-MIN(ROW(BX$173:BX$271))+1, ""), ROW(Z22))), "")</f>
        <v/>
      </c>
      <c r="BY296" s="5" t="str">
        <f t="array" ref="BY296">IFERROR(INDEX(BY$173:BY$271, SMALL(IF($AX$173:$AX$271="Claim", ROW(BY$173:BY$271)-MIN(ROW(BY$173:BY$271))+1, ""), ROW(AA22))), "")</f>
        <v/>
      </c>
      <c r="BZ296" s="5" t="str">
        <f t="array" ref="BZ296">IFERROR(INDEX(BZ$173:BZ$271, SMALL(IF($AX$173:$AX$271="Claim", ROW(BZ$173:BZ$271)-MIN(ROW(BZ$173:BZ$271))+1, ""), ROW(AB22))), "")</f>
        <v/>
      </c>
      <c r="CA296" s="5" t="str">
        <f t="array" ref="CA296">IFERROR(INDEX(CA$173:CA$271, SMALL(IF($AX$173:$AX$271="Claim", ROW(CA$173:CA$271)-MIN(ROW(CA$173:CA$271))+1, ""), ROW(AC22))), "")</f>
        <v/>
      </c>
      <c r="CB296" s="5" t="str">
        <f t="array" ref="CB296">IFERROR(INDEX(CB$173:CB$271, SMALL(IF($AX$173:$AX$271="Claim", ROW(CB$173:CB$271)-MIN(ROW(CB$173:CB$271))+1, ""), ROW(AD22))), "")</f>
        <v/>
      </c>
      <c r="CC296" s="5" t="str">
        <f t="array" ref="CC296">IFERROR(INDEX(CC$173:CC$271, SMALL(IF($AX$173:$AX$271="Claim", ROW(CC$173:CC$271)-MIN(ROW(CC$173:CC$271))+1, ""), ROW(AE22))), "")</f>
        <v/>
      </c>
      <c r="CD296" s="5" t="str">
        <f t="array" ref="CD296">IFERROR(INDEX(CD$173:CD$271, SMALL(IF($AX$173:$AX$271="Claim", ROW(CD$173:CD$271)-MIN(ROW(CD$173:CD$271))+1, ""), ROW(AF22))), "")</f>
        <v/>
      </c>
      <c r="CE296" s="5" t="str">
        <f t="array" ref="CE296">IFERROR(INDEX(CE$173:CE$271, SMALL(IF($AX$173:$AX$271="Claim", ROW(CE$173:CE$271)-MIN(ROW(CE$173:CE$271))+1, ""), ROW(AG22))), "")</f>
        <v/>
      </c>
      <c r="CF296" s="5" t="str">
        <f t="array" ref="CF296">IFERROR(INDEX(CF$173:CF$271, SMALL(IF($AX$173:$AX$271="Claim", ROW(CF$173:CF$271)-MIN(ROW(CF$173:CF$271))+1, ""), ROW(AH22))), "")</f>
        <v/>
      </c>
      <c r="CG296" s="5" t="str">
        <f t="array" ref="CG296">IFERROR(INDEX(CG$173:CG$271, SMALL(IF($AX$173:$AX$271="Claim", ROW(CG$173:CG$271)-MIN(ROW(CG$173:CG$271))+1, ""), ROW(AI22))), "")</f>
        <v/>
      </c>
      <c r="CH296" s="5" t="str">
        <f t="array" ref="CH296">IFERROR(INDEX(CH$173:CH$271, SMALL(IF($AX$173:$AX$271="Claim", ROW(CH$173:CH$271)-MIN(ROW(CH$173:CH$271))+1, ""), ROW(AJ22))), "")</f>
        <v/>
      </c>
      <c r="CI296" s="5" t="str">
        <f t="array" ref="CI296">IFERROR(INDEX(CI$173:CI$271, SMALL(IF($AX$173:$AX$271="Claim", ROW(CI$173:CI$271)-MIN(ROW(CI$173:CI$271))+1, ""), ROW(AK22))), "")</f>
        <v/>
      </c>
      <c r="CJ296" s="5" t="str">
        <f t="array" ref="CJ296">IFERROR(INDEX(CJ$173:CJ$271, SMALL(IF($AX$173:$AX$271="Claim", ROW(CJ$173:CJ$271)-MIN(ROW(CJ$173:CJ$271))+1, ""), ROW(AL22))), "")</f>
        <v/>
      </c>
    </row>
    <row r="297" spans="50:88" hidden="1" x14ac:dyDescent="0.2">
      <c r="AX297" s="5">
        <v>23</v>
      </c>
      <c r="AY297" s="327" t="str">
        <f t="array" ref="AY297">IFERROR(INDEX(AY$173:AY$271, SMALL(IF($AX$173:$AX$271="Claim", ROW(AY$173:AY$271)-MIN(ROW(AY$173:AY$271))+1, ""), ROW(A23))), "")</f>
        <v/>
      </c>
      <c r="AZ297" s="327" t="str">
        <f t="array" ref="AZ297">IFERROR(INDEX(AZ$173:AZ$271, SMALL(IF($AX$173:$AX$271="Claim", ROW(AZ$173:AZ$271)-MIN(ROW(AZ$173:AZ$271))+1, ""), ROW(B23))), "")</f>
        <v/>
      </c>
      <c r="BA297" s="5" t="str">
        <f t="array" ref="BA297">IFERROR(INDEX(BA$173:BA$275, SMALL(IF($AX$173:$AX$275="Claim", ROW(BA$173:BA$275)-MIN(ROW(BA$173:BA$275))+1, ""), ROW(C23))), "")</f>
        <v/>
      </c>
      <c r="BB297" s="5" t="str">
        <f t="array" ref="BB297">IFERROR(INDEX(BB$173:BB$271, SMALL(IF($AX$173:$AX$271="Claim", ROW(BB$173:BB$271)-MIN(ROW(BB$173:BB$271))+1, ""), ROW(D23))), "")</f>
        <v/>
      </c>
      <c r="BC297" s="5" t="str">
        <f t="array" ref="BC297">IFERROR(INDEX(BC$173:BC$271, SMALL(IF($AX$173:$AX$271="Claim", ROW(BC$173:BC$271)-MIN(ROW(BC$173:BC$271))+1, ""), ROW(E23))), "")</f>
        <v/>
      </c>
      <c r="BD297" s="5" t="str">
        <f t="array" ref="BD297">IFERROR(INDEX(BD$173:BD$271, SMALL(IF($AX$173:$AX$271="Claim", ROW(BD$173:BD$271)-MIN(ROW(BD$173:BD$271))+1, ""), ROW(F23))), "")</f>
        <v/>
      </c>
      <c r="BE297" s="5" t="str">
        <f t="array" ref="BE297">IFERROR(INDEX(BE$173:BE$271, SMALL(IF($AX$173:$AX$271="Claim", ROW(BE$173:BE$271)-MIN(ROW(BE$173:BE$271))+1, ""), ROW(G23))), "")</f>
        <v/>
      </c>
      <c r="BF297" s="5" t="str">
        <f t="array" ref="BF297">IFERROR(INDEX(BF$173:BF$271, SMALL(IF($AX$173:$AX$271="Claim", ROW(BF$173:BF$271)-MIN(ROW(BF$173:BF$271))+1, ""), ROW(H23))), "")</f>
        <v/>
      </c>
      <c r="BG297" s="5" t="str">
        <f t="array" ref="BG297">IFERROR(INDEX(BG$173:BG$271, SMALL(IF($AX$173:$AX$271="Claim", ROW(BG$173:BG$271)-MIN(ROW(BG$173:BG$271))+1, ""), ROW(I23))), "")</f>
        <v/>
      </c>
      <c r="BH297" s="5" t="str">
        <f t="array" ref="BH297">IFERROR(INDEX(BH$173:BH$271, SMALL(IF($AX$173:$AX$271="Claim", ROW(BH$173:BH$271)-MIN(ROW(BH$173:BH$271))+1, ""), ROW(J23))), "")</f>
        <v/>
      </c>
      <c r="BI297" s="5" t="str">
        <f t="array" ref="BI297">IFERROR(INDEX(BI$173:BI$271, SMALL(IF($AX$173:$AX$271="Claim", ROW(BI$173:BI$271)-MIN(ROW(BI$173:BI$271))+1, ""), ROW(K23))), "")</f>
        <v/>
      </c>
      <c r="BJ297" s="5" t="str">
        <f t="array" ref="BJ297">IFERROR(INDEX(BJ$173:BJ$271, SMALL(IF($AX$173:$AX$271="Claim", ROW(BJ$173:BJ$271)-MIN(ROW(BJ$173:BJ$271))+1, ""), ROW(L23))), "")</f>
        <v/>
      </c>
      <c r="BK297" s="5" t="str">
        <f t="array" ref="BK297">IFERROR(INDEX(BK$173:BK$271, SMALL(IF($AX$173:$AX$271="Claim", ROW(BK$173:BK$271)-MIN(ROW(BK$173:BK$271))+1, ""), ROW(M23))), "")</f>
        <v/>
      </c>
      <c r="BL297" s="5" t="str">
        <f t="array" ref="BL297">IFERROR(INDEX(BL$173:BL$271, SMALL(IF($AX$173:$AX$271="Claim", ROW(BL$173:BL$271)-MIN(ROW(BL$173:BL$271))+1, ""), ROW(N23))), "")</f>
        <v/>
      </c>
      <c r="BM297" s="5" t="str">
        <f t="array" ref="BM297">IFERROR(INDEX(BM$173:BM$271, SMALL(IF($AX$173:$AX$271="Claim", ROW(BM$173:BM$271)-MIN(ROW(BM$173:BM$271))+1, ""), ROW(O23))), "")</f>
        <v/>
      </c>
      <c r="BN297" s="5" t="str">
        <f t="array" ref="BN297">IFERROR(INDEX(BN$173:BN$271, SMALL(IF($AX$173:$AX$271="Claim", ROW(BN$173:BN$271)-MIN(ROW(BN$173:BN$271))+1, ""), ROW(P23))), "")</f>
        <v/>
      </c>
      <c r="BO297" s="5" t="str">
        <f t="array" ref="BO297">IFERROR(INDEX(BO$173:BO$271, SMALL(IF($AX$173:$AX$271="Claim", ROW(BO$173:BO$271)-MIN(ROW(BO$173:BO$271))+1, ""), ROW(Q23))), "")</f>
        <v/>
      </c>
      <c r="BP297" s="5" t="str">
        <f t="array" ref="BP297">IFERROR(INDEX(BP$173:BP$271, SMALL(IF($AX$173:$AX$271="Claim", ROW(BP$173:BP$271)-MIN(ROW(BP$173:BP$271))+1, ""), ROW(R23))), "")</f>
        <v/>
      </c>
      <c r="BQ297" s="5" t="str">
        <f t="array" ref="BQ297">IFERROR(INDEX(BQ$173:BQ$271, SMALL(IF($AX$173:$AX$271="Claim", ROW(BQ$173:BQ$271)-MIN(ROW(BQ$173:BQ$271))+1, ""), ROW(S23))), "")</f>
        <v/>
      </c>
      <c r="BR297" s="5" t="str">
        <f t="array" ref="BR297">IFERROR(INDEX(BR$173:BR$271, SMALL(IF($AX$173:$AX$271="Claim", ROW(BR$173:BR$271)-MIN(ROW(BR$173:BR$271))+1, ""), ROW(T23))), "")</f>
        <v/>
      </c>
      <c r="BS297" s="5" t="str">
        <f t="array" ref="BS297">IFERROR(INDEX(BS$173:BS$271, SMALL(IF($AX$173:$AX$271="Claim", ROW(BS$173:BS$271)-MIN(ROW(BS$173:BS$271))+1, ""), ROW(U23))), "")</f>
        <v/>
      </c>
      <c r="BT297" s="5" t="str">
        <f t="array" ref="BT297">IFERROR(INDEX(BT$173:BT$271, SMALL(IF($AX$173:$AX$271="Claim", ROW(BT$173:BT$271)-MIN(ROW(BT$173:BT$271))+1, ""), ROW(V23))), "")</f>
        <v/>
      </c>
      <c r="BU297" s="5" t="str">
        <f t="array" ref="BU297">IFERROR(INDEX(BU$173:BU$271, SMALL(IF($AX$173:$AX$271="Claim", ROW(BU$173:BU$271)-MIN(ROW(BU$173:BU$271))+1, ""), ROW(W23))), "")</f>
        <v/>
      </c>
      <c r="BV297" s="5" t="str">
        <f t="array" ref="BV297">IFERROR(INDEX(BV$173:BV$271, SMALL(IF($AX$173:$AX$271="Claim", ROW(BV$173:BV$271)-MIN(ROW(BV$173:BV$271))+1, ""), ROW(X23))), "")</f>
        <v/>
      </c>
      <c r="BW297" s="5" t="str">
        <f t="array" ref="BW297">IFERROR(INDEX(BW$173:BW$271, SMALL(IF($AX$173:$AX$271="Claim", ROW(BW$173:BW$271)-MIN(ROW(BW$173:BW$271))+1, ""), ROW(Y23))), "")</f>
        <v/>
      </c>
      <c r="BX297" s="5" t="str">
        <f t="array" ref="BX297">IFERROR(INDEX(BX$173:BX$271, SMALL(IF($AX$173:$AX$271="Claim", ROW(BX$173:BX$271)-MIN(ROW(BX$173:BX$271))+1, ""), ROW(Z23))), "")</f>
        <v/>
      </c>
      <c r="BY297" s="5" t="str">
        <f t="array" ref="BY297">IFERROR(INDEX(BY$173:BY$271, SMALL(IF($AX$173:$AX$271="Claim", ROW(BY$173:BY$271)-MIN(ROW(BY$173:BY$271))+1, ""), ROW(AA23))), "")</f>
        <v/>
      </c>
      <c r="BZ297" s="5" t="str">
        <f t="array" ref="BZ297">IFERROR(INDEX(BZ$173:BZ$271, SMALL(IF($AX$173:$AX$271="Claim", ROW(BZ$173:BZ$271)-MIN(ROW(BZ$173:BZ$271))+1, ""), ROW(AB23))), "")</f>
        <v/>
      </c>
      <c r="CA297" s="5" t="str">
        <f t="array" ref="CA297">IFERROR(INDEX(CA$173:CA$271, SMALL(IF($AX$173:$AX$271="Claim", ROW(CA$173:CA$271)-MIN(ROW(CA$173:CA$271))+1, ""), ROW(AC23))), "")</f>
        <v/>
      </c>
      <c r="CB297" s="5" t="str">
        <f t="array" ref="CB297">IFERROR(INDEX(CB$173:CB$271, SMALL(IF($AX$173:$AX$271="Claim", ROW(CB$173:CB$271)-MIN(ROW(CB$173:CB$271))+1, ""), ROW(AD23))), "")</f>
        <v/>
      </c>
      <c r="CC297" s="5" t="str">
        <f t="array" ref="CC297">IFERROR(INDEX(CC$173:CC$271, SMALL(IF($AX$173:$AX$271="Claim", ROW(CC$173:CC$271)-MIN(ROW(CC$173:CC$271))+1, ""), ROW(AE23))), "")</f>
        <v/>
      </c>
      <c r="CD297" s="5" t="str">
        <f t="array" ref="CD297">IFERROR(INDEX(CD$173:CD$271, SMALL(IF($AX$173:$AX$271="Claim", ROW(CD$173:CD$271)-MIN(ROW(CD$173:CD$271))+1, ""), ROW(AF23))), "")</f>
        <v/>
      </c>
      <c r="CE297" s="5" t="str">
        <f t="array" ref="CE297">IFERROR(INDEX(CE$173:CE$271, SMALL(IF($AX$173:$AX$271="Claim", ROW(CE$173:CE$271)-MIN(ROW(CE$173:CE$271))+1, ""), ROW(AG23))), "")</f>
        <v/>
      </c>
      <c r="CF297" s="5" t="str">
        <f t="array" ref="CF297">IFERROR(INDEX(CF$173:CF$271, SMALL(IF($AX$173:$AX$271="Claim", ROW(CF$173:CF$271)-MIN(ROW(CF$173:CF$271))+1, ""), ROW(AH23))), "")</f>
        <v/>
      </c>
      <c r="CG297" s="5" t="str">
        <f t="array" ref="CG297">IFERROR(INDEX(CG$173:CG$271, SMALL(IF($AX$173:$AX$271="Claim", ROW(CG$173:CG$271)-MIN(ROW(CG$173:CG$271))+1, ""), ROW(AI23))), "")</f>
        <v/>
      </c>
      <c r="CH297" s="5" t="str">
        <f t="array" ref="CH297">IFERROR(INDEX(CH$173:CH$271, SMALL(IF($AX$173:$AX$271="Claim", ROW(CH$173:CH$271)-MIN(ROW(CH$173:CH$271))+1, ""), ROW(AJ23))), "")</f>
        <v/>
      </c>
      <c r="CI297" s="5" t="str">
        <f t="array" ref="CI297">IFERROR(INDEX(CI$173:CI$271, SMALL(IF($AX$173:$AX$271="Claim", ROW(CI$173:CI$271)-MIN(ROW(CI$173:CI$271))+1, ""), ROW(AK23))), "")</f>
        <v/>
      </c>
      <c r="CJ297" s="5" t="str">
        <f t="array" ref="CJ297">IFERROR(INDEX(CJ$173:CJ$271, SMALL(IF($AX$173:$AX$271="Claim", ROW(CJ$173:CJ$271)-MIN(ROW(CJ$173:CJ$271))+1, ""), ROW(AL23))), "")</f>
        <v/>
      </c>
    </row>
    <row r="298" spans="50:88" hidden="1" x14ac:dyDescent="0.2">
      <c r="AX298" s="5">
        <v>24</v>
      </c>
      <c r="AY298" s="327" t="str">
        <f t="array" ref="AY298">IFERROR(INDEX(AY$173:AY$271, SMALL(IF($AX$173:$AX$271="Claim", ROW(AY$173:AY$271)-MIN(ROW(AY$173:AY$271))+1, ""), ROW(A24))), "")</f>
        <v/>
      </c>
      <c r="AZ298" s="327" t="str">
        <f t="array" ref="AZ298">IFERROR(INDEX(AZ$173:AZ$271, SMALL(IF($AX$173:$AX$271="Claim", ROW(AZ$173:AZ$271)-MIN(ROW(AZ$173:AZ$271))+1, ""), ROW(B24))), "")</f>
        <v/>
      </c>
      <c r="BA298" s="5" t="str">
        <f t="array" ref="BA298">IFERROR(INDEX(BA$173:BA$275, SMALL(IF($AX$173:$AX$275="Claim", ROW(BA$173:BA$275)-MIN(ROW(BA$173:BA$275))+1, ""), ROW(C24))), "")</f>
        <v/>
      </c>
      <c r="BB298" s="5" t="str">
        <f t="array" ref="BB298">IFERROR(INDEX(BB$173:BB$271, SMALL(IF($AX$173:$AX$271="Claim", ROW(BB$173:BB$271)-MIN(ROW(BB$173:BB$271))+1, ""), ROW(D24))), "")</f>
        <v/>
      </c>
      <c r="BC298" s="5" t="str">
        <f t="array" ref="BC298">IFERROR(INDEX(BC$173:BC$271, SMALL(IF($AX$173:$AX$271="Claim", ROW(BC$173:BC$271)-MIN(ROW(BC$173:BC$271))+1, ""), ROW(E24))), "")</f>
        <v/>
      </c>
      <c r="BD298" s="5" t="str">
        <f t="array" ref="BD298">IFERROR(INDEX(BD$173:BD$271, SMALL(IF($AX$173:$AX$271="Claim", ROW(BD$173:BD$271)-MIN(ROW(BD$173:BD$271))+1, ""), ROW(F24))), "")</f>
        <v/>
      </c>
      <c r="BE298" s="5" t="str">
        <f t="array" ref="BE298">IFERROR(INDEX(BE$173:BE$271, SMALL(IF($AX$173:$AX$271="Claim", ROW(BE$173:BE$271)-MIN(ROW(BE$173:BE$271))+1, ""), ROW(G24))), "")</f>
        <v/>
      </c>
      <c r="BF298" s="5" t="str">
        <f t="array" ref="BF298">IFERROR(INDEX(BF$173:BF$271, SMALL(IF($AX$173:$AX$271="Claim", ROW(BF$173:BF$271)-MIN(ROW(BF$173:BF$271))+1, ""), ROW(H24))), "")</f>
        <v/>
      </c>
      <c r="BG298" s="5" t="str">
        <f t="array" ref="BG298">IFERROR(INDEX(BG$173:BG$271, SMALL(IF($AX$173:$AX$271="Claim", ROW(BG$173:BG$271)-MIN(ROW(BG$173:BG$271))+1, ""), ROW(I24))), "")</f>
        <v/>
      </c>
      <c r="BH298" s="5" t="str">
        <f t="array" ref="BH298">IFERROR(INDEX(BH$173:BH$271, SMALL(IF($AX$173:$AX$271="Claim", ROW(BH$173:BH$271)-MIN(ROW(BH$173:BH$271))+1, ""), ROW(J24))), "")</f>
        <v/>
      </c>
      <c r="BI298" s="5" t="str">
        <f t="array" ref="BI298">IFERROR(INDEX(BI$173:BI$271, SMALL(IF($AX$173:$AX$271="Claim", ROW(BI$173:BI$271)-MIN(ROW(BI$173:BI$271))+1, ""), ROW(K24))), "")</f>
        <v/>
      </c>
      <c r="BJ298" s="5" t="str">
        <f t="array" ref="BJ298">IFERROR(INDEX(BJ$173:BJ$271, SMALL(IF($AX$173:$AX$271="Claim", ROW(BJ$173:BJ$271)-MIN(ROW(BJ$173:BJ$271))+1, ""), ROW(L24))), "")</f>
        <v/>
      </c>
      <c r="BK298" s="5" t="str">
        <f t="array" ref="BK298">IFERROR(INDEX(BK$173:BK$271, SMALL(IF($AX$173:$AX$271="Claim", ROW(BK$173:BK$271)-MIN(ROW(BK$173:BK$271))+1, ""), ROW(M24))), "")</f>
        <v/>
      </c>
      <c r="BL298" s="5" t="str">
        <f t="array" ref="BL298">IFERROR(INDEX(BL$173:BL$271, SMALL(IF($AX$173:$AX$271="Claim", ROW(BL$173:BL$271)-MIN(ROW(BL$173:BL$271))+1, ""), ROW(N24))), "")</f>
        <v/>
      </c>
      <c r="BM298" s="5" t="str">
        <f t="array" ref="BM298">IFERROR(INDEX(BM$173:BM$271, SMALL(IF($AX$173:$AX$271="Claim", ROW(BM$173:BM$271)-MIN(ROW(BM$173:BM$271))+1, ""), ROW(O24))), "")</f>
        <v/>
      </c>
      <c r="BN298" s="5" t="str">
        <f t="array" ref="BN298">IFERROR(INDEX(BN$173:BN$271, SMALL(IF($AX$173:$AX$271="Claim", ROW(BN$173:BN$271)-MIN(ROW(BN$173:BN$271))+1, ""), ROW(P24))), "")</f>
        <v/>
      </c>
      <c r="BO298" s="5" t="str">
        <f t="array" ref="BO298">IFERROR(INDEX(BO$173:BO$271, SMALL(IF($AX$173:$AX$271="Claim", ROW(BO$173:BO$271)-MIN(ROW(BO$173:BO$271))+1, ""), ROW(Q24))), "")</f>
        <v/>
      </c>
      <c r="BP298" s="5" t="str">
        <f t="array" ref="BP298">IFERROR(INDEX(BP$173:BP$271, SMALL(IF($AX$173:$AX$271="Claim", ROW(BP$173:BP$271)-MIN(ROW(BP$173:BP$271))+1, ""), ROW(R24))), "")</f>
        <v/>
      </c>
      <c r="BQ298" s="5" t="str">
        <f t="array" ref="BQ298">IFERROR(INDEX(BQ$173:BQ$271, SMALL(IF($AX$173:$AX$271="Claim", ROW(BQ$173:BQ$271)-MIN(ROW(BQ$173:BQ$271))+1, ""), ROW(S24))), "")</f>
        <v/>
      </c>
      <c r="BR298" s="5" t="str">
        <f t="array" ref="BR298">IFERROR(INDEX(BR$173:BR$271, SMALL(IF($AX$173:$AX$271="Claim", ROW(BR$173:BR$271)-MIN(ROW(BR$173:BR$271))+1, ""), ROW(T24))), "")</f>
        <v/>
      </c>
      <c r="BS298" s="5" t="str">
        <f t="array" ref="BS298">IFERROR(INDEX(BS$173:BS$271, SMALL(IF($AX$173:$AX$271="Claim", ROW(BS$173:BS$271)-MIN(ROW(BS$173:BS$271))+1, ""), ROW(U24))), "")</f>
        <v/>
      </c>
      <c r="BT298" s="5" t="str">
        <f t="array" ref="BT298">IFERROR(INDEX(BT$173:BT$271, SMALL(IF($AX$173:$AX$271="Claim", ROW(BT$173:BT$271)-MIN(ROW(BT$173:BT$271))+1, ""), ROW(V24))), "")</f>
        <v/>
      </c>
      <c r="BU298" s="5" t="str">
        <f t="array" ref="BU298">IFERROR(INDEX(BU$173:BU$271, SMALL(IF($AX$173:$AX$271="Claim", ROW(BU$173:BU$271)-MIN(ROW(BU$173:BU$271))+1, ""), ROW(W24))), "")</f>
        <v/>
      </c>
      <c r="BV298" s="5" t="str">
        <f t="array" ref="BV298">IFERROR(INDEX(BV$173:BV$271, SMALL(IF($AX$173:$AX$271="Claim", ROW(BV$173:BV$271)-MIN(ROW(BV$173:BV$271))+1, ""), ROW(X24))), "")</f>
        <v/>
      </c>
      <c r="BW298" s="5" t="str">
        <f t="array" ref="BW298">IFERROR(INDEX(BW$173:BW$271, SMALL(IF($AX$173:$AX$271="Claim", ROW(BW$173:BW$271)-MIN(ROW(BW$173:BW$271))+1, ""), ROW(Y24))), "")</f>
        <v/>
      </c>
      <c r="BX298" s="5" t="str">
        <f t="array" ref="BX298">IFERROR(INDEX(BX$173:BX$271, SMALL(IF($AX$173:$AX$271="Claim", ROW(BX$173:BX$271)-MIN(ROW(BX$173:BX$271))+1, ""), ROW(Z24))), "")</f>
        <v/>
      </c>
      <c r="BY298" s="5" t="str">
        <f t="array" ref="BY298">IFERROR(INDEX(BY$173:BY$271, SMALL(IF($AX$173:$AX$271="Claim", ROW(BY$173:BY$271)-MIN(ROW(BY$173:BY$271))+1, ""), ROW(AA24))), "")</f>
        <v/>
      </c>
      <c r="BZ298" s="5" t="str">
        <f t="array" ref="BZ298">IFERROR(INDEX(BZ$173:BZ$271, SMALL(IF($AX$173:$AX$271="Claim", ROW(BZ$173:BZ$271)-MIN(ROW(BZ$173:BZ$271))+1, ""), ROW(AB24))), "")</f>
        <v/>
      </c>
      <c r="CA298" s="5" t="str">
        <f t="array" ref="CA298">IFERROR(INDEX(CA$173:CA$271, SMALL(IF($AX$173:$AX$271="Claim", ROW(CA$173:CA$271)-MIN(ROW(CA$173:CA$271))+1, ""), ROW(AC24))), "")</f>
        <v/>
      </c>
      <c r="CB298" s="5" t="str">
        <f t="array" ref="CB298">IFERROR(INDEX(CB$173:CB$271, SMALL(IF($AX$173:$AX$271="Claim", ROW(CB$173:CB$271)-MIN(ROW(CB$173:CB$271))+1, ""), ROW(AD24))), "")</f>
        <v/>
      </c>
      <c r="CC298" s="5" t="str">
        <f t="array" ref="CC298">IFERROR(INDEX(CC$173:CC$271, SMALL(IF($AX$173:$AX$271="Claim", ROW(CC$173:CC$271)-MIN(ROW(CC$173:CC$271))+1, ""), ROW(AE24))), "")</f>
        <v/>
      </c>
      <c r="CD298" s="5" t="str">
        <f t="array" ref="CD298">IFERROR(INDEX(CD$173:CD$271, SMALL(IF($AX$173:$AX$271="Claim", ROW(CD$173:CD$271)-MIN(ROW(CD$173:CD$271))+1, ""), ROW(AF24))), "")</f>
        <v/>
      </c>
      <c r="CE298" s="5" t="str">
        <f t="array" ref="CE298">IFERROR(INDEX(CE$173:CE$271, SMALL(IF($AX$173:$AX$271="Claim", ROW(CE$173:CE$271)-MIN(ROW(CE$173:CE$271))+1, ""), ROW(AG24))), "")</f>
        <v/>
      </c>
      <c r="CF298" s="5" t="str">
        <f t="array" ref="CF298">IFERROR(INDEX(CF$173:CF$271, SMALL(IF($AX$173:$AX$271="Claim", ROW(CF$173:CF$271)-MIN(ROW(CF$173:CF$271))+1, ""), ROW(AH24))), "")</f>
        <v/>
      </c>
      <c r="CG298" s="5" t="str">
        <f t="array" ref="CG298">IFERROR(INDEX(CG$173:CG$271, SMALL(IF($AX$173:$AX$271="Claim", ROW(CG$173:CG$271)-MIN(ROW(CG$173:CG$271))+1, ""), ROW(AI24))), "")</f>
        <v/>
      </c>
      <c r="CH298" s="5" t="str">
        <f t="array" ref="CH298">IFERROR(INDEX(CH$173:CH$271, SMALL(IF($AX$173:$AX$271="Claim", ROW(CH$173:CH$271)-MIN(ROW(CH$173:CH$271))+1, ""), ROW(AJ24))), "")</f>
        <v/>
      </c>
      <c r="CI298" s="5" t="str">
        <f t="array" ref="CI298">IFERROR(INDEX(CI$173:CI$271, SMALL(IF($AX$173:$AX$271="Claim", ROW(CI$173:CI$271)-MIN(ROW(CI$173:CI$271))+1, ""), ROW(AK24))), "")</f>
        <v/>
      </c>
      <c r="CJ298" s="5" t="str">
        <f t="array" ref="CJ298">IFERROR(INDEX(CJ$173:CJ$271, SMALL(IF($AX$173:$AX$271="Claim", ROW(CJ$173:CJ$271)-MIN(ROW(CJ$173:CJ$271))+1, ""), ROW(AL24))), "")</f>
        <v/>
      </c>
    </row>
    <row r="299" spans="50:88" hidden="1" x14ac:dyDescent="0.2">
      <c r="AX299" s="5">
        <v>25</v>
      </c>
      <c r="AY299" s="327" t="str">
        <f t="array" ref="AY299">IFERROR(INDEX(AY$173:AY$271, SMALL(IF($AX$173:$AX$271="Claim", ROW(AY$173:AY$271)-MIN(ROW(AY$173:AY$271))+1, ""), ROW(A25))), "")</f>
        <v/>
      </c>
      <c r="AZ299" s="327" t="str">
        <f t="array" ref="AZ299">IFERROR(INDEX(AZ$173:AZ$271, SMALL(IF($AX$173:$AX$271="Claim", ROW(AZ$173:AZ$271)-MIN(ROW(AZ$173:AZ$271))+1, ""), ROW(B25))), "")</f>
        <v/>
      </c>
      <c r="BA299" s="5" t="str">
        <f t="array" ref="BA299">IFERROR(INDEX(BA$173:BA$275, SMALL(IF($AX$173:$AX$275="Claim", ROW(BA$173:BA$275)-MIN(ROW(BA$173:BA$275))+1, ""), ROW(C25))), "")</f>
        <v/>
      </c>
      <c r="BB299" s="5" t="str">
        <f t="array" ref="BB299">IFERROR(INDEX(BB$173:BB$271, SMALL(IF($AX$173:$AX$271="Claim", ROW(BB$173:BB$271)-MIN(ROW(BB$173:BB$271))+1, ""), ROW(D25))), "")</f>
        <v/>
      </c>
      <c r="BC299" s="5" t="str">
        <f t="array" ref="BC299">IFERROR(INDEX(BC$173:BC$271, SMALL(IF($AX$173:$AX$271="Claim", ROW(BC$173:BC$271)-MIN(ROW(BC$173:BC$271))+1, ""), ROW(E25))), "")</f>
        <v/>
      </c>
      <c r="BD299" s="5" t="str">
        <f t="array" ref="BD299">IFERROR(INDEX(BD$173:BD$271, SMALL(IF($AX$173:$AX$271="Claim", ROW(BD$173:BD$271)-MIN(ROW(BD$173:BD$271))+1, ""), ROW(F25))), "")</f>
        <v/>
      </c>
      <c r="BE299" s="5" t="str">
        <f t="array" ref="BE299">IFERROR(INDEX(BE$173:BE$271, SMALL(IF($AX$173:$AX$271="Claim", ROW(BE$173:BE$271)-MIN(ROW(BE$173:BE$271))+1, ""), ROW(G25))), "")</f>
        <v/>
      </c>
      <c r="BF299" s="5" t="str">
        <f t="array" ref="BF299">IFERROR(INDEX(BF$173:BF$271, SMALL(IF($AX$173:$AX$271="Claim", ROW(BF$173:BF$271)-MIN(ROW(BF$173:BF$271))+1, ""), ROW(H25))), "")</f>
        <v/>
      </c>
      <c r="BG299" s="5" t="str">
        <f t="array" ref="BG299">IFERROR(INDEX(BG$173:BG$271, SMALL(IF($AX$173:$AX$271="Claim", ROW(BG$173:BG$271)-MIN(ROW(BG$173:BG$271))+1, ""), ROW(I25))), "")</f>
        <v/>
      </c>
      <c r="BH299" s="5" t="str">
        <f t="array" ref="BH299">IFERROR(INDEX(BH$173:BH$271, SMALL(IF($AX$173:$AX$271="Claim", ROW(BH$173:BH$271)-MIN(ROW(BH$173:BH$271))+1, ""), ROW(J25))), "")</f>
        <v/>
      </c>
      <c r="BI299" s="5" t="str">
        <f t="array" ref="BI299">IFERROR(INDEX(BI$173:BI$271, SMALL(IF($AX$173:$AX$271="Claim", ROW(BI$173:BI$271)-MIN(ROW(BI$173:BI$271))+1, ""), ROW(K25))), "")</f>
        <v/>
      </c>
      <c r="BJ299" s="5" t="str">
        <f t="array" ref="BJ299">IFERROR(INDEX(BJ$173:BJ$271, SMALL(IF($AX$173:$AX$271="Claim", ROW(BJ$173:BJ$271)-MIN(ROW(BJ$173:BJ$271))+1, ""), ROW(L25))), "")</f>
        <v/>
      </c>
      <c r="BK299" s="5" t="str">
        <f t="array" ref="BK299">IFERROR(INDEX(BK$173:BK$271, SMALL(IF($AX$173:$AX$271="Claim", ROW(BK$173:BK$271)-MIN(ROW(BK$173:BK$271))+1, ""), ROW(M25))), "")</f>
        <v/>
      </c>
      <c r="BL299" s="5" t="str">
        <f t="array" ref="BL299">IFERROR(INDEX(BL$173:BL$271, SMALL(IF($AX$173:$AX$271="Claim", ROW(BL$173:BL$271)-MIN(ROW(BL$173:BL$271))+1, ""), ROW(N25))), "")</f>
        <v/>
      </c>
      <c r="BM299" s="5" t="str">
        <f t="array" ref="BM299">IFERROR(INDEX(BM$173:BM$271, SMALL(IF($AX$173:$AX$271="Claim", ROW(BM$173:BM$271)-MIN(ROW(BM$173:BM$271))+1, ""), ROW(O25))), "")</f>
        <v/>
      </c>
      <c r="BN299" s="5" t="str">
        <f t="array" ref="BN299">IFERROR(INDEX(BN$173:BN$271, SMALL(IF($AX$173:$AX$271="Claim", ROW(BN$173:BN$271)-MIN(ROW(BN$173:BN$271))+1, ""), ROW(P25))), "")</f>
        <v/>
      </c>
      <c r="BO299" s="5" t="str">
        <f t="array" ref="BO299">IFERROR(INDEX(BO$173:BO$271, SMALL(IF($AX$173:$AX$271="Claim", ROW(BO$173:BO$271)-MIN(ROW(BO$173:BO$271))+1, ""), ROW(Q25))), "")</f>
        <v/>
      </c>
      <c r="BP299" s="5" t="str">
        <f t="array" ref="BP299">IFERROR(INDEX(BP$173:BP$271, SMALL(IF($AX$173:$AX$271="Claim", ROW(BP$173:BP$271)-MIN(ROW(BP$173:BP$271))+1, ""), ROW(R25))), "")</f>
        <v/>
      </c>
      <c r="BQ299" s="5" t="str">
        <f t="array" ref="BQ299">IFERROR(INDEX(BQ$173:BQ$271, SMALL(IF($AX$173:$AX$271="Claim", ROW(BQ$173:BQ$271)-MIN(ROW(BQ$173:BQ$271))+1, ""), ROW(S25))), "")</f>
        <v/>
      </c>
      <c r="BR299" s="5" t="str">
        <f t="array" ref="BR299">IFERROR(INDEX(BR$173:BR$271, SMALL(IF($AX$173:$AX$271="Claim", ROW(BR$173:BR$271)-MIN(ROW(BR$173:BR$271))+1, ""), ROW(T25))), "")</f>
        <v/>
      </c>
      <c r="BS299" s="5" t="str">
        <f t="array" ref="BS299">IFERROR(INDEX(BS$173:BS$271, SMALL(IF($AX$173:$AX$271="Claim", ROW(BS$173:BS$271)-MIN(ROW(BS$173:BS$271))+1, ""), ROW(U25))), "")</f>
        <v/>
      </c>
      <c r="BT299" s="5" t="str">
        <f t="array" ref="BT299">IFERROR(INDEX(BT$173:BT$271, SMALL(IF($AX$173:$AX$271="Claim", ROW(BT$173:BT$271)-MIN(ROW(BT$173:BT$271))+1, ""), ROW(V25))), "")</f>
        <v/>
      </c>
      <c r="BU299" s="5" t="str">
        <f t="array" ref="BU299">IFERROR(INDEX(BU$173:BU$271, SMALL(IF($AX$173:$AX$271="Claim", ROW(BU$173:BU$271)-MIN(ROW(BU$173:BU$271))+1, ""), ROW(W25))), "")</f>
        <v/>
      </c>
      <c r="BV299" s="5" t="str">
        <f t="array" ref="BV299">IFERROR(INDEX(BV$173:BV$271, SMALL(IF($AX$173:$AX$271="Claim", ROW(BV$173:BV$271)-MIN(ROW(BV$173:BV$271))+1, ""), ROW(X25))), "")</f>
        <v/>
      </c>
      <c r="BW299" s="5" t="str">
        <f t="array" ref="BW299">IFERROR(INDEX(BW$173:BW$271, SMALL(IF($AX$173:$AX$271="Claim", ROW(BW$173:BW$271)-MIN(ROW(BW$173:BW$271))+1, ""), ROW(Y25))), "")</f>
        <v/>
      </c>
      <c r="BX299" s="5" t="str">
        <f t="array" ref="BX299">IFERROR(INDEX(BX$173:BX$271, SMALL(IF($AX$173:$AX$271="Claim", ROW(BX$173:BX$271)-MIN(ROW(BX$173:BX$271))+1, ""), ROW(Z25))), "")</f>
        <v/>
      </c>
      <c r="BY299" s="5" t="str">
        <f t="array" ref="BY299">IFERROR(INDEX(BY$173:BY$271, SMALL(IF($AX$173:$AX$271="Claim", ROW(BY$173:BY$271)-MIN(ROW(BY$173:BY$271))+1, ""), ROW(AA25))), "")</f>
        <v/>
      </c>
      <c r="BZ299" s="5" t="str">
        <f t="array" ref="BZ299">IFERROR(INDEX(BZ$173:BZ$271, SMALL(IF($AX$173:$AX$271="Claim", ROW(BZ$173:BZ$271)-MIN(ROW(BZ$173:BZ$271))+1, ""), ROW(AB25))), "")</f>
        <v/>
      </c>
      <c r="CA299" s="5" t="str">
        <f t="array" ref="CA299">IFERROR(INDEX(CA$173:CA$271, SMALL(IF($AX$173:$AX$271="Claim", ROW(CA$173:CA$271)-MIN(ROW(CA$173:CA$271))+1, ""), ROW(AC25))), "")</f>
        <v/>
      </c>
      <c r="CB299" s="5" t="str">
        <f t="array" ref="CB299">IFERROR(INDEX(CB$173:CB$271, SMALL(IF($AX$173:$AX$271="Claim", ROW(CB$173:CB$271)-MIN(ROW(CB$173:CB$271))+1, ""), ROW(AD25))), "")</f>
        <v/>
      </c>
      <c r="CC299" s="5" t="str">
        <f t="array" ref="CC299">IFERROR(INDEX(CC$173:CC$271, SMALL(IF($AX$173:$AX$271="Claim", ROW(CC$173:CC$271)-MIN(ROW(CC$173:CC$271))+1, ""), ROW(AE25))), "")</f>
        <v/>
      </c>
      <c r="CD299" s="5" t="str">
        <f t="array" ref="CD299">IFERROR(INDEX(CD$173:CD$271, SMALL(IF($AX$173:$AX$271="Claim", ROW(CD$173:CD$271)-MIN(ROW(CD$173:CD$271))+1, ""), ROW(AF25))), "")</f>
        <v/>
      </c>
      <c r="CE299" s="5" t="str">
        <f t="array" ref="CE299">IFERROR(INDEX(CE$173:CE$271, SMALL(IF($AX$173:$AX$271="Claim", ROW(CE$173:CE$271)-MIN(ROW(CE$173:CE$271))+1, ""), ROW(AG25))), "")</f>
        <v/>
      </c>
      <c r="CF299" s="5" t="str">
        <f t="array" ref="CF299">IFERROR(INDEX(CF$173:CF$271, SMALL(IF($AX$173:$AX$271="Claim", ROW(CF$173:CF$271)-MIN(ROW(CF$173:CF$271))+1, ""), ROW(AH25))), "")</f>
        <v/>
      </c>
      <c r="CG299" s="5" t="str">
        <f t="array" ref="CG299">IFERROR(INDEX(CG$173:CG$271, SMALL(IF($AX$173:$AX$271="Claim", ROW(CG$173:CG$271)-MIN(ROW(CG$173:CG$271))+1, ""), ROW(AI25))), "")</f>
        <v/>
      </c>
      <c r="CH299" s="5" t="str">
        <f t="array" ref="CH299">IFERROR(INDEX(CH$173:CH$271, SMALL(IF($AX$173:$AX$271="Claim", ROW(CH$173:CH$271)-MIN(ROW(CH$173:CH$271))+1, ""), ROW(AJ25))), "")</f>
        <v/>
      </c>
      <c r="CI299" s="5" t="str">
        <f t="array" ref="CI299">IFERROR(INDEX(CI$173:CI$271, SMALL(IF($AX$173:$AX$271="Claim", ROW(CI$173:CI$271)-MIN(ROW(CI$173:CI$271))+1, ""), ROW(AK25))), "")</f>
        <v/>
      </c>
      <c r="CJ299" s="5" t="str">
        <f t="array" ref="CJ299">IFERROR(INDEX(CJ$173:CJ$271, SMALL(IF($AX$173:$AX$271="Claim", ROW(CJ$173:CJ$271)-MIN(ROW(CJ$173:CJ$271))+1, ""), ROW(AL25))), "")</f>
        <v/>
      </c>
    </row>
    <row r="300" spans="50:88" hidden="1" x14ac:dyDescent="0.2">
      <c r="AX300" s="5">
        <v>26</v>
      </c>
      <c r="AY300" s="327" t="str">
        <f t="array" ref="AY300">IFERROR(INDEX(AY$173:AY$271, SMALL(IF($AX$173:$AX$271="Claim", ROW(AY$173:AY$271)-MIN(ROW(AY$173:AY$271))+1, ""), ROW(A26))), "")</f>
        <v/>
      </c>
      <c r="AZ300" s="327" t="str">
        <f t="array" ref="AZ300">IFERROR(INDEX(AZ$173:AZ$271, SMALL(IF($AX$173:$AX$271="Claim", ROW(AZ$173:AZ$271)-MIN(ROW(AZ$173:AZ$271))+1, ""), ROW(B26))), "")</f>
        <v/>
      </c>
      <c r="BA300" s="5" t="str">
        <f t="array" ref="BA300">IFERROR(INDEX(BA$173:BA$275, SMALL(IF($AX$173:$AX$275="Claim", ROW(BA$173:BA$275)-MIN(ROW(BA$173:BA$275))+1, ""), ROW(C26))), "")</f>
        <v/>
      </c>
      <c r="BB300" s="5" t="str">
        <f t="array" ref="BB300">IFERROR(INDEX(BB$173:BB$271, SMALL(IF($AX$173:$AX$271="Claim", ROW(BB$173:BB$271)-MIN(ROW(BB$173:BB$271))+1, ""), ROW(D26))), "")</f>
        <v/>
      </c>
      <c r="BC300" s="5" t="str">
        <f t="array" ref="BC300">IFERROR(INDEX(BC$173:BC$271, SMALL(IF($AX$173:$AX$271="Claim", ROW(BC$173:BC$271)-MIN(ROW(BC$173:BC$271))+1, ""), ROW(E26))), "")</f>
        <v/>
      </c>
      <c r="BD300" s="5" t="str">
        <f t="array" ref="BD300">IFERROR(INDEX(BD$173:BD$271, SMALL(IF($AX$173:$AX$271="Claim", ROW(BD$173:BD$271)-MIN(ROW(BD$173:BD$271))+1, ""), ROW(F26))), "")</f>
        <v/>
      </c>
      <c r="BE300" s="5" t="str">
        <f t="array" ref="BE300">IFERROR(INDEX(BE$173:BE$271, SMALL(IF($AX$173:$AX$271="Claim", ROW(BE$173:BE$271)-MIN(ROW(BE$173:BE$271))+1, ""), ROW(G26))), "")</f>
        <v/>
      </c>
      <c r="BF300" s="5" t="str">
        <f t="array" ref="BF300">IFERROR(INDEX(BF$173:BF$271, SMALL(IF($AX$173:$AX$271="Claim", ROW(BF$173:BF$271)-MIN(ROW(BF$173:BF$271))+1, ""), ROW(H26))), "")</f>
        <v/>
      </c>
      <c r="BG300" s="5" t="str">
        <f t="array" ref="BG300">IFERROR(INDEX(BG$173:BG$271, SMALL(IF($AX$173:$AX$271="Claim", ROW(BG$173:BG$271)-MIN(ROW(BG$173:BG$271))+1, ""), ROW(I26))), "")</f>
        <v/>
      </c>
      <c r="BH300" s="5" t="str">
        <f t="array" ref="BH300">IFERROR(INDEX(BH$173:BH$271, SMALL(IF($AX$173:$AX$271="Claim", ROW(BH$173:BH$271)-MIN(ROW(BH$173:BH$271))+1, ""), ROW(J26))), "")</f>
        <v/>
      </c>
      <c r="BI300" s="5" t="str">
        <f t="array" ref="BI300">IFERROR(INDEX(BI$173:BI$271, SMALL(IF($AX$173:$AX$271="Claim", ROW(BI$173:BI$271)-MIN(ROW(BI$173:BI$271))+1, ""), ROW(K26))), "")</f>
        <v/>
      </c>
      <c r="BJ300" s="5" t="str">
        <f t="array" ref="BJ300">IFERROR(INDEX(BJ$173:BJ$271, SMALL(IF($AX$173:$AX$271="Claim", ROW(BJ$173:BJ$271)-MIN(ROW(BJ$173:BJ$271))+1, ""), ROW(L26))), "")</f>
        <v/>
      </c>
      <c r="BK300" s="5" t="str">
        <f t="array" ref="BK300">IFERROR(INDEX(BK$173:BK$271, SMALL(IF($AX$173:$AX$271="Claim", ROW(BK$173:BK$271)-MIN(ROW(BK$173:BK$271))+1, ""), ROW(M26))), "")</f>
        <v/>
      </c>
      <c r="BL300" s="5" t="str">
        <f t="array" ref="BL300">IFERROR(INDEX(BL$173:BL$271, SMALL(IF($AX$173:$AX$271="Claim", ROW(BL$173:BL$271)-MIN(ROW(BL$173:BL$271))+1, ""), ROW(N26))), "")</f>
        <v/>
      </c>
      <c r="BM300" s="5" t="str">
        <f t="array" ref="BM300">IFERROR(INDEX(BM$173:BM$271, SMALL(IF($AX$173:$AX$271="Claim", ROW(BM$173:BM$271)-MIN(ROW(BM$173:BM$271))+1, ""), ROW(O26))), "")</f>
        <v/>
      </c>
      <c r="BN300" s="5" t="str">
        <f t="array" ref="BN300">IFERROR(INDEX(BN$173:BN$271, SMALL(IF($AX$173:$AX$271="Claim", ROW(BN$173:BN$271)-MIN(ROW(BN$173:BN$271))+1, ""), ROW(P26))), "")</f>
        <v/>
      </c>
      <c r="BO300" s="5" t="str">
        <f t="array" ref="BO300">IFERROR(INDEX(BO$173:BO$271, SMALL(IF($AX$173:$AX$271="Claim", ROW(BO$173:BO$271)-MIN(ROW(BO$173:BO$271))+1, ""), ROW(Q26))), "")</f>
        <v/>
      </c>
      <c r="BP300" s="5" t="str">
        <f t="array" ref="BP300">IFERROR(INDEX(BP$173:BP$271, SMALL(IF($AX$173:$AX$271="Claim", ROW(BP$173:BP$271)-MIN(ROW(BP$173:BP$271))+1, ""), ROW(R26))), "")</f>
        <v/>
      </c>
      <c r="BQ300" s="5" t="str">
        <f t="array" ref="BQ300">IFERROR(INDEX(BQ$173:BQ$271, SMALL(IF($AX$173:$AX$271="Claim", ROW(BQ$173:BQ$271)-MIN(ROW(BQ$173:BQ$271))+1, ""), ROW(S26))), "")</f>
        <v/>
      </c>
      <c r="BR300" s="5" t="str">
        <f t="array" ref="BR300">IFERROR(INDEX(BR$173:BR$271, SMALL(IF($AX$173:$AX$271="Claim", ROW(BR$173:BR$271)-MIN(ROW(BR$173:BR$271))+1, ""), ROW(T26))), "")</f>
        <v/>
      </c>
      <c r="BS300" s="5" t="str">
        <f t="array" ref="BS300">IFERROR(INDEX(BS$173:BS$271, SMALL(IF($AX$173:$AX$271="Claim", ROW(BS$173:BS$271)-MIN(ROW(BS$173:BS$271))+1, ""), ROW(U26))), "")</f>
        <v/>
      </c>
      <c r="BT300" s="5" t="str">
        <f t="array" ref="BT300">IFERROR(INDEX(BT$173:BT$271, SMALL(IF($AX$173:$AX$271="Claim", ROW(BT$173:BT$271)-MIN(ROW(BT$173:BT$271))+1, ""), ROW(V26))), "")</f>
        <v/>
      </c>
      <c r="BU300" s="5" t="str">
        <f t="array" ref="BU300">IFERROR(INDEX(BU$173:BU$271, SMALL(IF($AX$173:$AX$271="Claim", ROW(BU$173:BU$271)-MIN(ROW(BU$173:BU$271))+1, ""), ROW(W26))), "")</f>
        <v/>
      </c>
      <c r="BV300" s="5" t="str">
        <f t="array" ref="BV300">IFERROR(INDEX(BV$173:BV$271, SMALL(IF($AX$173:$AX$271="Claim", ROW(BV$173:BV$271)-MIN(ROW(BV$173:BV$271))+1, ""), ROW(X26))), "")</f>
        <v/>
      </c>
      <c r="BW300" s="5" t="str">
        <f t="array" ref="BW300">IFERROR(INDEX(BW$173:BW$271, SMALL(IF($AX$173:$AX$271="Claim", ROW(BW$173:BW$271)-MIN(ROW(BW$173:BW$271))+1, ""), ROW(Y26))), "")</f>
        <v/>
      </c>
      <c r="BX300" s="5" t="str">
        <f t="array" ref="BX300">IFERROR(INDEX(BX$173:BX$271, SMALL(IF($AX$173:$AX$271="Claim", ROW(BX$173:BX$271)-MIN(ROW(BX$173:BX$271))+1, ""), ROW(Z26))), "")</f>
        <v/>
      </c>
      <c r="BY300" s="5" t="str">
        <f t="array" ref="BY300">IFERROR(INDEX(BY$173:BY$271, SMALL(IF($AX$173:$AX$271="Claim", ROW(BY$173:BY$271)-MIN(ROW(BY$173:BY$271))+1, ""), ROW(AA26))), "")</f>
        <v/>
      </c>
      <c r="BZ300" s="5" t="str">
        <f t="array" ref="BZ300">IFERROR(INDEX(BZ$173:BZ$271, SMALL(IF($AX$173:$AX$271="Claim", ROW(BZ$173:BZ$271)-MIN(ROW(BZ$173:BZ$271))+1, ""), ROW(AB26))), "")</f>
        <v/>
      </c>
      <c r="CA300" s="5" t="str">
        <f t="array" ref="CA300">IFERROR(INDEX(CA$173:CA$271, SMALL(IF($AX$173:$AX$271="Claim", ROW(CA$173:CA$271)-MIN(ROW(CA$173:CA$271))+1, ""), ROW(AC26))), "")</f>
        <v/>
      </c>
      <c r="CB300" s="5" t="str">
        <f t="array" ref="CB300">IFERROR(INDEX(CB$173:CB$271, SMALL(IF($AX$173:$AX$271="Claim", ROW(CB$173:CB$271)-MIN(ROW(CB$173:CB$271))+1, ""), ROW(AD26))), "")</f>
        <v/>
      </c>
      <c r="CC300" s="5" t="str">
        <f t="array" ref="CC300">IFERROR(INDEX(CC$173:CC$271, SMALL(IF($AX$173:$AX$271="Claim", ROW(CC$173:CC$271)-MIN(ROW(CC$173:CC$271))+1, ""), ROW(AE26))), "")</f>
        <v/>
      </c>
      <c r="CD300" s="5" t="str">
        <f t="array" ref="CD300">IFERROR(INDEX(CD$173:CD$271, SMALL(IF($AX$173:$AX$271="Claim", ROW(CD$173:CD$271)-MIN(ROW(CD$173:CD$271))+1, ""), ROW(AF26))), "")</f>
        <v/>
      </c>
      <c r="CE300" s="5" t="str">
        <f t="array" ref="CE300">IFERROR(INDEX(CE$173:CE$271, SMALL(IF($AX$173:$AX$271="Claim", ROW(CE$173:CE$271)-MIN(ROW(CE$173:CE$271))+1, ""), ROW(AG26))), "")</f>
        <v/>
      </c>
      <c r="CF300" s="5" t="str">
        <f t="array" ref="CF300">IFERROR(INDEX(CF$173:CF$271, SMALL(IF($AX$173:$AX$271="Claim", ROW(CF$173:CF$271)-MIN(ROW(CF$173:CF$271))+1, ""), ROW(AH26))), "")</f>
        <v/>
      </c>
      <c r="CG300" s="5" t="str">
        <f t="array" ref="CG300">IFERROR(INDEX(CG$173:CG$271, SMALL(IF($AX$173:$AX$271="Claim", ROW(CG$173:CG$271)-MIN(ROW(CG$173:CG$271))+1, ""), ROW(AI26))), "")</f>
        <v/>
      </c>
      <c r="CH300" s="5" t="str">
        <f t="array" ref="CH300">IFERROR(INDEX(CH$173:CH$271, SMALL(IF($AX$173:$AX$271="Claim", ROW(CH$173:CH$271)-MIN(ROW(CH$173:CH$271))+1, ""), ROW(AJ26))), "")</f>
        <v/>
      </c>
      <c r="CI300" s="5" t="str">
        <f t="array" ref="CI300">IFERROR(INDEX(CI$173:CI$271, SMALL(IF($AX$173:$AX$271="Claim", ROW(CI$173:CI$271)-MIN(ROW(CI$173:CI$271))+1, ""), ROW(AK26))), "")</f>
        <v/>
      </c>
      <c r="CJ300" s="5" t="str">
        <f t="array" ref="CJ300">IFERROR(INDEX(CJ$173:CJ$271, SMALL(IF($AX$173:$AX$271="Claim", ROW(CJ$173:CJ$271)-MIN(ROW(CJ$173:CJ$271))+1, ""), ROW(AL26))), "")</f>
        <v/>
      </c>
    </row>
    <row r="301" spans="50:88" hidden="1" x14ac:dyDescent="0.2">
      <c r="AX301" s="5">
        <v>27</v>
      </c>
      <c r="AY301" s="327" t="str">
        <f t="array" ref="AY301">IFERROR(INDEX(AY$173:AY$271, SMALL(IF($AX$173:$AX$271="Claim", ROW(AY$173:AY$271)-MIN(ROW(AY$173:AY$271))+1, ""), ROW(A27))), "")</f>
        <v/>
      </c>
      <c r="AZ301" s="327" t="str">
        <f t="array" ref="AZ301">IFERROR(INDEX(AZ$173:AZ$271, SMALL(IF($AX$173:$AX$271="Claim", ROW(AZ$173:AZ$271)-MIN(ROW(AZ$173:AZ$271))+1, ""), ROW(B27))), "")</f>
        <v/>
      </c>
      <c r="BA301" s="5" t="str">
        <f t="array" ref="BA301">IFERROR(INDEX(BA$173:BA$275, SMALL(IF($AX$173:$AX$275="Claim", ROW(BA$173:BA$275)-MIN(ROW(BA$173:BA$275))+1, ""), ROW(C27))), "")</f>
        <v/>
      </c>
      <c r="BB301" s="5" t="str">
        <f t="array" ref="BB301">IFERROR(INDEX(BB$173:BB$271, SMALL(IF($AX$173:$AX$271="Claim", ROW(BB$173:BB$271)-MIN(ROW(BB$173:BB$271))+1, ""), ROW(D27))), "")</f>
        <v/>
      </c>
      <c r="BC301" s="5" t="str">
        <f t="array" ref="BC301">IFERROR(INDEX(BC$173:BC$271, SMALL(IF($AX$173:$AX$271="Claim", ROW(BC$173:BC$271)-MIN(ROW(BC$173:BC$271))+1, ""), ROW(E27))), "")</f>
        <v/>
      </c>
      <c r="BD301" s="5" t="str">
        <f t="array" ref="BD301">IFERROR(INDEX(BD$173:BD$271, SMALL(IF($AX$173:$AX$271="Claim", ROW(BD$173:BD$271)-MIN(ROW(BD$173:BD$271))+1, ""), ROW(F27))), "")</f>
        <v/>
      </c>
      <c r="BE301" s="5" t="str">
        <f t="array" ref="BE301">IFERROR(INDEX(BE$173:BE$271, SMALL(IF($AX$173:$AX$271="Claim", ROW(BE$173:BE$271)-MIN(ROW(BE$173:BE$271))+1, ""), ROW(G27))), "")</f>
        <v/>
      </c>
      <c r="BF301" s="5" t="str">
        <f t="array" ref="BF301">IFERROR(INDEX(BF$173:BF$271, SMALL(IF($AX$173:$AX$271="Claim", ROW(BF$173:BF$271)-MIN(ROW(BF$173:BF$271))+1, ""), ROW(H27))), "")</f>
        <v/>
      </c>
      <c r="BG301" s="5" t="str">
        <f t="array" ref="BG301">IFERROR(INDEX(BG$173:BG$271, SMALL(IF($AX$173:$AX$271="Claim", ROW(BG$173:BG$271)-MIN(ROW(BG$173:BG$271))+1, ""), ROW(I27))), "")</f>
        <v/>
      </c>
      <c r="BH301" s="5" t="str">
        <f t="array" ref="BH301">IFERROR(INDEX(BH$173:BH$271, SMALL(IF($AX$173:$AX$271="Claim", ROW(BH$173:BH$271)-MIN(ROW(BH$173:BH$271))+1, ""), ROW(J27))), "")</f>
        <v/>
      </c>
      <c r="BI301" s="5" t="str">
        <f t="array" ref="BI301">IFERROR(INDEX(BI$173:BI$271, SMALL(IF($AX$173:$AX$271="Claim", ROW(BI$173:BI$271)-MIN(ROW(BI$173:BI$271))+1, ""), ROW(K27))), "")</f>
        <v/>
      </c>
      <c r="BJ301" s="5" t="str">
        <f t="array" ref="BJ301">IFERROR(INDEX(BJ$173:BJ$271, SMALL(IF($AX$173:$AX$271="Claim", ROW(BJ$173:BJ$271)-MIN(ROW(BJ$173:BJ$271))+1, ""), ROW(L27))), "")</f>
        <v/>
      </c>
      <c r="BK301" s="5" t="str">
        <f t="array" ref="BK301">IFERROR(INDEX(BK$173:BK$271, SMALL(IF($AX$173:$AX$271="Claim", ROW(BK$173:BK$271)-MIN(ROW(BK$173:BK$271))+1, ""), ROW(M27))), "")</f>
        <v/>
      </c>
      <c r="BL301" s="5" t="str">
        <f t="array" ref="BL301">IFERROR(INDEX(BL$173:BL$271, SMALL(IF($AX$173:$AX$271="Claim", ROW(BL$173:BL$271)-MIN(ROW(BL$173:BL$271))+1, ""), ROW(N27))), "")</f>
        <v/>
      </c>
      <c r="BM301" s="5" t="str">
        <f t="array" ref="BM301">IFERROR(INDEX(BM$173:BM$271, SMALL(IF($AX$173:$AX$271="Claim", ROW(BM$173:BM$271)-MIN(ROW(BM$173:BM$271))+1, ""), ROW(O27))), "")</f>
        <v/>
      </c>
      <c r="BN301" s="5" t="str">
        <f t="array" ref="BN301">IFERROR(INDEX(BN$173:BN$271, SMALL(IF($AX$173:$AX$271="Claim", ROW(BN$173:BN$271)-MIN(ROW(BN$173:BN$271))+1, ""), ROW(P27))), "")</f>
        <v/>
      </c>
      <c r="BO301" s="5" t="str">
        <f t="array" ref="BO301">IFERROR(INDEX(BO$173:BO$271, SMALL(IF($AX$173:$AX$271="Claim", ROW(BO$173:BO$271)-MIN(ROW(BO$173:BO$271))+1, ""), ROW(Q27))), "")</f>
        <v/>
      </c>
      <c r="BP301" s="5" t="str">
        <f t="array" ref="BP301">IFERROR(INDEX(BP$173:BP$271, SMALL(IF($AX$173:$AX$271="Claim", ROW(BP$173:BP$271)-MIN(ROW(BP$173:BP$271))+1, ""), ROW(R27))), "")</f>
        <v/>
      </c>
      <c r="BQ301" s="5" t="str">
        <f t="array" ref="BQ301">IFERROR(INDEX(BQ$173:BQ$271, SMALL(IF($AX$173:$AX$271="Claim", ROW(BQ$173:BQ$271)-MIN(ROW(BQ$173:BQ$271))+1, ""), ROW(S27))), "")</f>
        <v/>
      </c>
      <c r="BR301" s="5" t="str">
        <f t="array" ref="BR301">IFERROR(INDEX(BR$173:BR$271, SMALL(IF($AX$173:$AX$271="Claim", ROW(BR$173:BR$271)-MIN(ROW(BR$173:BR$271))+1, ""), ROW(T27))), "")</f>
        <v/>
      </c>
      <c r="BS301" s="5" t="str">
        <f t="array" ref="BS301">IFERROR(INDEX(BS$173:BS$271, SMALL(IF($AX$173:$AX$271="Claim", ROW(BS$173:BS$271)-MIN(ROW(BS$173:BS$271))+1, ""), ROW(U27))), "")</f>
        <v/>
      </c>
      <c r="BT301" s="5" t="str">
        <f t="array" ref="BT301">IFERROR(INDEX(BT$173:BT$271, SMALL(IF($AX$173:$AX$271="Claim", ROW(BT$173:BT$271)-MIN(ROW(BT$173:BT$271))+1, ""), ROW(V27))), "")</f>
        <v/>
      </c>
      <c r="BU301" s="5" t="str">
        <f t="array" ref="BU301">IFERROR(INDEX(BU$173:BU$271, SMALL(IF($AX$173:$AX$271="Claim", ROW(BU$173:BU$271)-MIN(ROW(BU$173:BU$271))+1, ""), ROW(W27))), "")</f>
        <v/>
      </c>
      <c r="BV301" s="5" t="str">
        <f t="array" ref="BV301">IFERROR(INDEX(BV$173:BV$271, SMALL(IF($AX$173:$AX$271="Claim", ROW(BV$173:BV$271)-MIN(ROW(BV$173:BV$271))+1, ""), ROW(X27))), "")</f>
        <v/>
      </c>
      <c r="BW301" s="5" t="str">
        <f t="array" ref="BW301">IFERROR(INDEX(BW$173:BW$271, SMALL(IF($AX$173:$AX$271="Claim", ROW(BW$173:BW$271)-MIN(ROW(BW$173:BW$271))+1, ""), ROW(Y27))), "")</f>
        <v/>
      </c>
      <c r="BX301" s="5" t="str">
        <f t="array" ref="BX301">IFERROR(INDEX(BX$173:BX$271, SMALL(IF($AX$173:$AX$271="Claim", ROW(BX$173:BX$271)-MIN(ROW(BX$173:BX$271))+1, ""), ROW(Z27))), "")</f>
        <v/>
      </c>
      <c r="BY301" s="5" t="str">
        <f t="array" ref="BY301">IFERROR(INDEX(BY$173:BY$271, SMALL(IF($AX$173:$AX$271="Claim", ROW(BY$173:BY$271)-MIN(ROW(BY$173:BY$271))+1, ""), ROW(AA27))), "")</f>
        <v/>
      </c>
      <c r="BZ301" s="5" t="str">
        <f t="array" ref="BZ301">IFERROR(INDEX(BZ$173:BZ$271, SMALL(IF($AX$173:$AX$271="Claim", ROW(BZ$173:BZ$271)-MIN(ROW(BZ$173:BZ$271))+1, ""), ROW(AB27))), "")</f>
        <v/>
      </c>
      <c r="CA301" s="5" t="str">
        <f t="array" ref="CA301">IFERROR(INDEX(CA$173:CA$271, SMALL(IF($AX$173:$AX$271="Claim", ROW(CA$173:CA$271)-MIN(ROW(CA$173:CA$271))+1, ""), ROW(AC27))), "")</f>
        <v/>
      </c>
      <c r="CB301" s="5" t="str">
        <f t="array" ref="CB301">IFERROR(INDEX(CB$173:CB$271, SMALL(IF($AX$173:$AX$271="Claim", ROW(CB$173:CB$271)-MIN(ROW(CB$173:CB$271))+1, ""), ROW(AD27))), "")</f>
        <v/>
      </c>
      <c r="CC301" s="5" t="str">
        <f t="array" ref="CC301">IFERROR(INDEX(CC$173:CC$271, SMALL(IF($AX$173:$AX$271="Claim", ROW(CC$173:CC$271)-MIN(ROW(CC$173:CC$271))+1, ""), ROW(AE27))), "")</f>
        <v/>
      </c>
      <c r="CD301" s="5" t="str">
        <f t="array" ref="CD301">IFERROR(INDEX(CD$173:CD$271, SMALL(IF($AX$173:$AX$271="Claim", ROW(CD$173:CD$271)-MIN(ROW(CD$173:CD$271))+1, ""), ROW(AF27))), "")</f>
        <v/>
      </c>
      <c r="CE301" s="5" t="str">
        <f t="array" ref="CE301">IFERROR(INDEX(CE$173:CE$271, SMALL(IF($AX$173:$AX$271="Claim", ROW(CE$173:CE$271)-MIN(ROW(CE$173:CE$271))+1, ""), ROW(AG27))), "")</f>
        <v/>
      </c>
      <c r="CF301" s="5" t="str">
        <f t="array" ref="CF301">IFERROR(INDEX(CF$173:CF$271, SMALL(IF($AX$173:$AX$271="Claim", ROW(CF$173:CF$271)-MIN(ROW(CF$173:CF$271))+1, ""), ROW(AH27))), "")</f>
        <v/>
      </c>
      <c r="CG301" s="5" t="str">
        <f t="array" ref="CG301">IFERROR(INDEX(CG$173:CG$271, SMALL(IF($AX$173:$AX$271="Claim", ROW(CG$173:CG$271)-MIN(ROW(CG$173:CG$271))+1, ""), ROW(AI27))), "")</f>
        <v/>
      </c>
      <c r="CH301" s="5" t="str">
        <f t="array" ref="CH301">IFERROR(INDEX(CH$173:CH$271, SMALL(IF($AX$173:$AX$271="Claim", ROW(CH$173:CH$271)-MIN(ROW(CH$173:CH$271))+1, ""), ROW(AJ27))), "")</f>
        <v/>
      </c>
      <c r="CI301" s="5" t="str">
        <f t="array" ref="CI301">IFERROR(INDEX(CI$173:CI$271, SMALL(IF($AX$173:$AX$271="Claim", ROW(CI$173:CI$271)-MIN(ROW(CI$173:CI$271))+1, ""), ROW(AK27))), "")</f>
        <v/>
      </c>
      <c r="CJ301" s="5" t="str">
        <f t="array" ref="CJ301">IFERROR(INDEX(CJ$173:CJ$271, SMALL(IF($AX$173:$AX$271="Claim", ROW(CJ$173:CJ$271)-MIN(ROW(CJ$173:CJ$271))+1, ""), ROW(AL27))), "")</f>
        <v/>
      </c>
    </row>
    <row r="302" spans="50:88" hidden="1" x14ac:dyDescent="0.2">
      <c r="AX302" s="5">
        <v>28</v>
      </c>
      <c r="AY302" s="327" t="str">
        <f t="array" ref="AY302">IFERROR(INDEX(AY$173:AY$271, SMALL(IF($AX$173:$AX$271="Claim", ROW(AY$173:AY$271)-MIN(ROW(AY$173:AY$271))+1, ""), ROW(A28))), "")</f>
        <v/>
      </c>
      <c r="AZ302" s="327" t="str">
        <f t="array" ref="AZ302">IFERROR(INDEX(AZ$173:AZ$271, SMALL(IF($AX$173:$AX$271="Claim", ROW(AZ$173:AZ$271)-MIN(ROW(AZ$173:AZ$271))+1, ""), ROW(B28))), "")</f>
        <v/>
      </c>
      <c r="BA302" s="5" t="str">
        <f t="array" ref="BA302">IFERROR(INDEX(BA$173:BA$275, SMALL(IF($AX$173:$AX$275="Claim", ROW(BA$173:BA$275)-MIN(ROW(BA$173:BA$275))+1, ""), ROW(C28))), "")</f>
        <v/>
      </c>
      <c r="BB302" s="5" t="str">
        <f t="array" ref="BB302">IFERROR(INDEX(BB$173:BB$271, SMALL(IF($AX$173:$AX$271="Claim", ROW(BB$173:BB$271)-MIN(ROW(BB$173:BB$271))+1, ""), ROW(D28))), "")</f>
        <v/>
      </c>
      <c r="BC302" s="5" t="str">
        <f t="array" ref="BC302">IFERROR(INDEX(BC$173:BC$271, SMALL(IF($AX$173:$AX$271="Claim", ROW(BC$173:BC$271)-MIN(ROW(BC$173:BC$271))+1, ""), ROW(E28))), "")</f>
        <v/>
      </c>
      <c r="BD302" s="5" t="str">
        <f t="array" ref="BD302">IFERROR(INDEX(BD$173:BD$271, SMALL(IF($AX$173:$AX$271="Claim", ROW(BD$173:BD$271)-MIN(ROW(BD$173:BD$271))+1, ""), ROW(F28))), "")</f>
        <v/>
      </c>
      <c r="BE302" s="5" t="str">
        <f t="array" ref="BE302">IFERROR(INDEX(BE$173:BE$271, SMALL(IF($AX$173:$AX$271="Claim", ROW(BE$173:BE$271)-MIN(ROW(BE$173:BE$271))+1, ""), ROW(G28))), "")</f>
        <v/>
      </c>
      <c r="BF302" s="5" t="str">
        <f t="array" ref="BF302">IFERROR(INDEX(BF$173:BF$271, SMALL(IF($AX$173:$AX$271="Claim", ROW(BF$173:BF$271)-MIN(ROW(BF$173:BF$271))+1, ""), ROW(H28))), "")</f>
        <v/>
      </c>
      <c r="BG302" s="5" t="str">
        <f t="array" ref="BG302">IFERROR(INDEX(BG$173:BG$271, SMALL(IF($AX$173:$AX$271="Claim", ROW(BG$173:BG$271)-MIN(ROW(BG$173:BG$271))+1, ""), ROW(I28))), "")</f>
        <v/>
      </c>
      <c r="BH302" s="5" t="str">
        <f t="array" ref="BH302">IFERROR(INDEX(BH$173:BH$271, SMALL(IF($AX$173:$AX$271="Claim", ROW(BH$173:BH$271)-MIN(ROW(BH$173:BH$271))+1, ""), ROW(J28))), "")</f>
        <v/>
      </c>
      <c r="BI302" s="5" t="str">
        <f t="array" ref="BI302">IFERROR(INDEX(BI$173:BI$271, SMALL(IF($AX$173:$AX$271="Claim", ROW(BI$173:BI$271)-MIN(ROW(BI$173:BI$271))+1, ""), ROW(K28))), "")</f>
        <v/>
      </c>
      <c r="BJ302" s="5" t="str">
        <f t="array" ref="BJ302">IFERROR(INDEX(BJ$173:BJ$271, SMALL(IF($AX$173:$AX$271="Claim", ROW(BJ$173:BJ$271)-MIN(ROW(BJ$173:BJ$271))+1, ""), ROW(L28))), "")</f>
        <v/>
      </c>
      <c r="BK302" s="5" t="str">
        <f t="array" ref="BK302">IFERROR(INDEX(BK$173:BK$271, SMALL(IF($AX$173:$AX$271="Claim", ROW(BK$173:BK$271)-MIN(ROW(BK$173:BK$271))+1, ""), ROW(M28))), "")</f>
        <v/>
      </c>
      <c r="BL302" s="5" t="str">
        <f t="array" ref="BL302">IFERROR(INDEX(BL$173:BL$271, SMALL(IF($AX$173:$AX$271="Claim", ROW(BL$173:BL$271)-MIN(ROW(BL$173:BL$271))+1, ""), ROW(N28))), "")</f>
        <v/>
      </c>
      <c r="BM302" s="5" t="str">
        <f t="array" ref="BM302">IFERROR(INDEX(BM$173:BM$271, SMALL(IF($AX$173:$AX$271="Claim", ROW(BM$173:BM$271)-MIN(ROW(BM$173:BM$271))+1, ""), ROW(O28))), "")</f>
        <v/>
      </c>
      <c r="BN302" s="5" t="str">
        <f t="array" ref="BN302">IFERROR(INDEX(BN$173:BN$271, SMALL(IF($AX$173:$AX$271="Claim", ROW(BN$173:BN$271)-MIN(ROW(BN$173:BN$271))+1, ""), ROW(P28))), "")</f>
        <v/>
      </c>
      <c r="BO302" s="5" t="str">
        <f t="array" ref="BO302">IFERROR(INDEX(BO$173:BO$271, SMALL(IF($AX$173:$AX$271="Claim", ROW(BO$173:BO$271)-MIN(ROW(BO$173:BO$271))+1, ""), ROW(Q28))), "")</f>
        <v/>
      </c>
      <c r="BP302" s="5" t="str">
        <f t="array" ref="BP302">IFERROR(INDEX(BP$173:BP$271, SMALL(IF($AX$173:$AX$271="Claim", ROW(BP$173:BP$271)-MIN(ROW(BP$173:BP$271))+1, ""), ROW(R28))), "")</f>
        <v/>
      </c>
      <c r="BQ302" s="5" t="str">
        <f t="array" ref="BQ302">IFERROR(INDEX(BQ$173:BQ$271, SMALL(IF($AX$173:$AX$271="Claim", ROW(BQ$173:BQ$271)-MIN(ROW(BQ$173:BQ$271))+1, ""), ROW(S28))), "")</f>
        <v/>
      </c>
      <c r="BR302" s="5" t="str">
        <f t="array" ref="BR302">IFERROR(INDEX(BR$173:BR$271, SMALL(IF($AX$173:$AX$271="Claim", ROW(BR$173:BR$271)-MIN(ROW(BR$173:BR$271))+1, ""), ROW(T28))), "")</f>
        <v/>
      </c>
      <c r="BS302" s="5" t="str">
        <f t="array" ref="BS302">IFERROR(INDEX(BS$173:BS$271, SMALL(IF($AX$173:$AX$271="Claim", ROW(BS$173:BS$271)-MIN(ROW(BS$173:BS$271))+1, ""), ROW(U28))), "")</f>
        <v/>
      </c>
      <c r="BT302" s="5" t="str">
        <f t="array" ref="BT302">IFERROR(INDEX(BT$173:BT$271, SMALL(IF($AX$173:$AX$271="Claim", ROW(BT$173:BT$271)-MIN(ROW(BT$173:BT$271))+1, ""), ROW(V28))), "")</f>
        <v/>
      </c>
      <c r="BU302" s="5" t="str">
        <f t="array" ref="BU302">IFERROR(INDEX(BU$173:BU$271, SMALL(IF($AX$173:$AX$271="Claim", ROW(BU$173:BU$271)-MIN(ROW(BU$173:BU$271))+1, ""), ROW(W28))), "")</f>
        <v/>
      </c>
      <c r="BV302" s="5" t="str">
        <f t="array" ref="BV302">IFERROR(INDEX(BV$173:BV$271, SMALL(IF($AX$173:$AX$271="Claim", ROW(BV$173:BV$271)-MIN(ROW(BV$173:BV$271))+1, ""), ROW(X28))), "")</f>
        <v/>
      </c>
      <c r="BW302" s="5" t="str">
        <f t="array" ref="BW302">IFERROR(INDEX(BW$173:BW$271, SMALL(IF($AX$173:$AX$271="Claim", ROW(BW$173:BW$271)-MIN(ROW(BW$173:BW$271))+1, ""), ROW(Y28))), "")</f>
        <v/>
      </c>
      <c r="BX302" s="5" t="str">
        <f t="array" ref="BX302">IFERROR(INDEX(BX$173:BX$271, SMALL(IF($AX$173:$AX$271="Claim", ROW(BX$173:BX$271)-MIN(ROW(BX$173:BX$271))+1, ""), ROW(Z28))), "")</f>
        <v/>
      </c>
      <c r="BY302" s="5" t="str">
        <f t="array" ref="BY302">IFERROR(INDEX(BY$173:BY$271, SMALL(IF($AX$173:$AX$271="Claim", ROW(BY$173:BY$271)-MIN(ROW(BY$173:BY$271))+1, ""), ROW(AA28))), "")</f>
        <v/>
      </c>
      <c r="BZ302" s="5" t="str">
        <f t="array" ref="BZ302">IFERROR(INDEX(BZ$173:BZ$271, SMALL(IF($AX$173:$AX$271="Claim", ROW(BZ$173:BZ$271)-MIN(ROW(BZ$173:BZ$271))+1, ""), ROW(AB28))), "")</f>
        <v/>
      </c>
      <c r="CA302" s="5" t="str">
        <f t="array" ref="CA302">IFERROR(INDEX(CA$173:CA$271, SMALL(IF($AX$173:$AX$271="Claim", ROW(CA$173:CA$271)-MIN(ROW(CA$173:CA$271))+1, ""), ROW(AC28))), "")</f>
        <v/>
      </c>
      <c r="CB302" s="5" t="str">
        <f t="array" ref="CB302">IFERROR(INDEX(CB$173:CB$271, SMALL(IF($AX$173:$AX$271="Claim", ROW(CB$173:CB$271)-MIN(ROW(CB$173:CB$271))+1, ""), ROW(AD28))), "")</f>
        <v/>
      </c>
      <c r="CC302" s="5" t="str">
        <f t="array" ref="CC302">IFERROR(INDEX(CC$173:CC$271, SMALL(IF($AX$173:$AX$271="Claim", ROW(CC$173:CC$271)-MIN(ROW(CC$173:CC$271))+1, ""), ROW(AE28))), "")</f>
        <v/>
      </c>
      <c r="CD302" s="5" t="str">
        <f t="array" ref="CD302">IFERROR(INDEX(CD$173:CD$271, SMALL(IF($AX$173:$AX$271="Claim", ROW(CD$173:CD$271)-MIN(ROW(CD$173:CD$271))+1, ""), ROW(AF28))), "")</f>
        <v/>
      </c>
      <c r="CE302" s="5" t="str">
        <f t="array" ref="CE302">IFERROR(INDEX(CE$173:CE$271, SMALL(IF($AX$173:$AX$271="Claim", ROW(CE$173:CE$271)-MIN(ROW(CE$173:CE$271))+1, ""), ROW(AG28))), "")</f>
        <v/>
      </c>
      <c r="CF302" s="5" t="str">
        <f t="array" ref="CF302">IFERROR(INDEX(CF$173:CF$271, SMALL(IF($AX$173:$AX$271="Claim", ROW(CF$173:CF$271)-MIN(ROW(CF$173:CF$271))+1, ""), ROW(AH28))), "")</f>
        <v/>
      </c>
      <c r="CG302" s="5" t="str">
        <f t="array" ref="CG302">IFERROR(INDEX(CG$173:CG$271, SMALL(IF($AX$173:$AX$271="Claim", ROW(CG$173:CG$271)-MIN(ROW(CG$173:CG$271))+1, ""), ROW(AI28))), "")</f>
        <v/>
      </c>
      <c r="CH302" s="5" t="str">
        <f t="array" ref="CH302">IFERROR(INDEX(CH$173:CH$271, SMALL(IF($AX$173:$AX$271="Claim", ROW(CH$173:CH$271)-MIN(ROW(CH$173:CH$271))+1, ""), ROW(AJ28))), "")</f>
        <v/>
      </c>
      <c r="CI302" s="5" t="str">
        <f t="array" ref="CI302">IFERROR(INDEX(CI$173:CI$271, SMALL(IF($AX$173:$AX$271="Claim", ROW(CI$173:CI$271)-MIN(ROW(CI$173:CI$271))+1, ""), ROW(AK28))), "")</f>
        <v/>
      </c>
      <c r="CJ302" s="5" t="str">
        <f t="array" ref="CJ302">IFERROR(INDEX(CJ$173:CJ$271, SMALL(IF($AX$173:$AX$271="Claim", ROW(CJ$173:CJ$271)-MIN(ROW(CJ$173:CJ$271))+1, ""), ROW(AL28))), "")</f>
        <v/>
      </c>
    </row>
    <row r="303" spans="50:88" hidden="1" x14ac:dyDescent="0.2">
      <c r="AX303" s="5">
        <v>29</v>
      </c>
      <c r="AY303" s="327" t="str">
        <f t="array" ref="AY303">IFERROR(INDEX(AY$173:AY$271, SMALL(IF($AX$173:$AX$271="Claim", ROW(AY$173:AY$271)-MIN(ROW(AY$173:AY$271))+1, ""), ROW(A29))), "")</f>
        <v/>
      </c>
      <c r="AZ303" s="327" t="str">
        <f t="array" ref="AZ303">IFERROR(INDEX(AZ$173:AZ$271, SMALL(IF($AX$173:$AX$271="Claim", ROW(AZ$173:AZ$271)-MIN(ROW(AZ$173:AZ$271))+1, ""), ROW(B29))), "")</f>
        <v/>
      </c>
      <c r="BA303" s="5" t="str">
        <f t="array" ref="BA303">IFERROR(INDEX(BA$173:BA$275, SMALL(IF($AX$173:$AX$275="Claim", ROW(BA$173:BA$275)-MIN(ROW(BA$173:BA$275))+1, ""), ROW(C29))), "")</f>
        <v/>
      </c>
      <c r="BB303" s="5" t="str">
        <f t="array" ref="BB303">IFERROR(INDEX(BB$173:BB$271, SMALL(IF($AX$173:$AX$271="Claim", ROW(BB$173:BB$271)-MIN(ROW(BB$173:BB$271))+1, ""), ROW(D29))), "")</f>
        <v/>
      </c>
      <c r="BC303" s="5" t="str">
        <f t="array" ref="BC303">IFERROR(INDEX(BC$173:BC$271, SMALL(IF($AX$173:$AX$271="Claim", ROW(BC$173:BC$271)-MIN(ROW(BC$173:BC$271))+1, ""), ROW(E29))), "")</f>
        <v/>
      </c>
      <c r="BD303" s="5" t="str">
        <f t="array" ref="BD303">IFERROR(INDEX(BD$173:BD$271, SMALL(IF($AX$173:$AX$271="Claim", ROW(BD$173:BD$271)-MIN(ROW(BD$173:BD$271))+1, ""), ROW(F29))), "")</f>
        <v/>
      </c>
      <c r="BE303" s="5" t="str">
        <f t="array" ref="BE303">IFERROR(INDEX(BE$173:BE$271, SMALL(IF($AX$173:$AX$271="Claim", ROW(BE$173:BE$271)-MIN(ROW(BE$173:BE$271))+1, ""), ROW(G29))), "")</f>
        <v/>
      </c>
      <c r="BF303" s="5" t="str">
        <f t="array" ref="BF303">IFERROR(INDEX(BF$173:BF$271, SMALL(IF($AX$173:$AX$271="Claim", ROW(BF$173:BF$271)-MIN(ROW(BF$173:BF$271))+1, ""), ROW(H29))), "")</f>
        <v/>
      </c>
      <c r="BG303" s="5" t="str">
        <f t="array" ref="BG303">IFERROR(INDEX(BG$173:BG$271, SMALL(IF($AX$173:$AX$271="Claim", ROW(BG$173:BG$271)-MIN(ROW(BG$173:BG$271))+1, ""), ROW(I29))), "")</f>
        <v/>
      </c>
      <c r="BH303" s="5" t="str">
        <f t="array" ref="BH303">IFERROR(INDEX(BH$173:BH$271, SMALL(IF($AX$173:$AX$271="Claim", ROW(BH$173:BH$271)-MIN(ROW(BH$173:BH$271))+1, ""), ROW(J29))), "")</f>
        <v/>
      </c>
      <c r="BI303" s="5" t="str">
        <f t="array" ref="BI303">IFERROR(INDEX(BI$173:BI$271, SMALL(IF($AX$173:$AX$271="Claim", ROW(BI$173:BI$271)-MIN(ROW(BI$173:BI$271))+1, ""), ROW(K29))), "")</f>
        <v/>
      </c>
      <c r="BJ303" s="5" t="str">
        <f t="array" ref="BJ303">IFERROR(INDEX(BJ$173:BJ$271, SMALL(IF($AX$173:$AX$271="Claim", ROW(BJ$173:BJ$271)-MIN(ROW(BJ$173:BJ$271))+1, ""), ROW(L29))), "")</f>
        <v/>
      </c>
      <c r="BK303" s="5" t="str">
        <f t="array" ref="BK303">IFERROR(INDEX(BK$173:BK$271, SMALL(IF($AX$173:$AX$271="Claim", ROW(BK$173:BK$271)-MIN(ROW(BK$173:BK$271))+1, ""), ROW(M29))), "")</f>
        <v/>
      </c>
      <c r="BL303" s="5" t="str">
        <f t="array" ref="BL303">IFERROR(INDEX(BL$173:BL$271, SMALL(IF($AX$173:$AX$271="Claim", ROW(BL$173:BL$271)-MIN(ROW(BL$173:BL$271))+1, ""), ROW(N29))), "")</f>
        <v/>
      </c>
      <c r="BM303" s="5" t="str">
        <f t="array" ref="BM303">IFERROR(INDEX(BM$173:BM$271, SMALL(IF($AX$173:$AX$271="Claim", ROW(BM$173:BM$271)-MIN(ROW(BM$173:BM$271))+1, ""), ROW(O29))), "")</f>
        <v/>
      </c>
      <c r="BN303" s="5" t="str">
        <f t="array" ref="BN303">IFERROR(INDEX(BN$173:BN$271, SMALL(IF($AX$173:$AX$271="Claim", ROW(BN$173:BN$271)-MIN(ROW(BN$173:BN$271))+1, ""), ROW(P29))), "")</f>
        <v/>
      </c>
      <c r="BO303" s="5" t="str">
        <f t="array" ref="BO303">IFERROR(INDEX(BO$173:BO$271, SMALL(IF($AX$173:$AX$271="Claim", ROW(BO$173:BO$271)-MIN(ROW(BO$173:BO$271))+1, ""), ROW(Q29))), "")</f>
        <v/>
      </c>
      <c r="BP303" s="5" t="str">
        <f t="array" ref="BP303">IFERROR(INDEX(BP$173:BP$271, SMALL(IF($AX$173:$AX$271="Claim", ROW(BP$173:BP$271)-MIN(ROW(BP$173:BP$271))+1, ""), ROW(R29))), "")</f>
        <v/>
      </c>
      <c r="BQ303" s="5" t="str">
        <f t="array" ref="BQ303">IFERROR(INDEX(BQ$173:BQ$271, SMALL(IF($AX$173:$AX$271="Claim", ROW(BQ$173:BQ$271)-MIN(ROW(BQ$173:BQ$271))+1, ""), ROW(S29))), "")</f>
        <v/>
      </c>
      <c r="BR303" s="5" t="str">
        <f t="array" ref="BR303">IFERROR(INDEX(BR$173:BR$271, SMALL(IF($AX$173:$AX$271="Claim", ROW(BR$173:BR$271)-MIN(ROW(BR$173:BR$271))+1, ""), ROW(T29))), "")</f>
        <v/>
      </c>
      <c r="BS303" s="5" t="str">
        <f t="array" ref="BS303">IFERROR(INDEX(BS$173:BS$271, SMALL(IF($AX$173:$AX$271="Claim", ROW(BS$173:BS$271)-MIN(ROW(BS$173:BS$271))+1, ""), ROW(U29))), "")</f>
        <v/>
      </c>
      <c r="BT303" s="5" t="str">
        <f t="array" ref="BT303">IFERROR(INDEX(BT$173:BT$271, SMALL(IF($AX$173:$AX$271="Claim", ROW(BT$173:BT$271)-MIN(ROW(BT$173:BT$271))+1, ""), ROW(V29))), "")</f>
        <v/>
      </c>
      <c r="BU303" s="5" t="str">
        <f t="array" ref="BU303">IFERROR(INDEX(BU$173:BU$271, SMALL(IF($AX$173:$AX$271="Claim", ROW(BU$173:BU$271)-MIN(ROW(BU$173:BU$271))+1, ""), ROW(W29))), "")</f>
        <v/>
      </c>
      <c r="BV303" s="5" t="str">
        <f t="array" ref="BV303">IFERROR(INDEX(BV$173:BV$271, SMALL(IF($AX$173:$AX$271="Claim", ROW(BV$173:BV$271)-MIN(ROW(BV$173:BV$271))+1, ""), ROW(X29))), "")</f>
        <v/>
      </c>
      <c r="BW303" s="5" t="str">
        <f t="array" ref="BW303">IFERROR(INDEX(BW$173:BW$271, SMALL(IF($AX$173:$AX$271="Claim", ROW(BW$173:BW$271)-MIN(ROW(BW$173:BW$271))+1, ""), ROW(Y29))), "")</f>
        <v/>
      </c>
      <c r="BX303" s="5" t="str">
        <f t="array" ref="BX303">IFERROR(INDEX(BX$173:BX$271, SMALL(IF($AX$173:$AX$271="Claim", ROW(BX$173:BX$271)-MIN(ROW(BX$173:BX$271))+1, ""), ROW(Z29))), "")</f>
        <v/>
      </c>
      <c r="BY303" s="5" t="str">
        <f t="array" ref="BY303">IFERROR(INDEX(BY$173:BY$271, SMALL(IF($AX$173:$AX$271="Claim", ROW(BY$173:BY$271)-MIN(ROW(BY$173:BY$271))+1, ""), ROW(AA29))), "")</f>
        <v/>
      </c>
      <c r="BZ303" s="5" t="str">
        <f t="array" ref="BZ303">IFERROR(INDEX(BZ$173:BZ$271, SMALL(IF($AX$173:$AX$271="Claim", ROW(BZ$173:BZ$271)-MIN(ROW(BZ$173:BZ$271))+1, ""), ROW(AB29))), "")</f>
        <v/>
      </c>
      <c r="CA303" s="5" t="str">
        <f t="array" ref="CA303">IFERROR(INDEX(CA$173:CA$271, SMALL(IF($AX$173:$AX$271="Claim", ROW(CA$173:CA$271)-MIN(ROW(CA$173:CA$271))+1, ""), ROW(AC29))), "")</f>
        <v/>
      </c>
      <c r="CB303" s="5" t="str">
        <f t="array" ref="CB303">IFERROR(INDEX(CB$173:CB$271, SMALL(IF($AX$173:$AX$271="Claim", ROW(CB$173:CB$271)-MIN(ROW(CB$173:CB$271))+1, ""), ROW(AD29))), "")</f>
        <v/>
      </c>
      <c r="CC303" s="5" t="str">
        <f t="array" ref="CC303">IFERROR(INDEX(CC$173:CC$271, SMALL(IF($AX$173:$AX$271="Claim", ROW(CC$173:CC$271)-MIN(ROW(CC$173:CC$271))+1, ""), ROW(AE29))), "")</f>
        <v/>
      </c>
      <c r="CD303" s="5" t="str">
        <f t="array" ref="CD303">IFERROR(INDEX(CD$173:CD$271, SMALL(IF($AX$173:$AX$271="Claim", ROW(CD$173:CD$271)-MIN(ROW(CD$173:CD$271))+1, ""), ROW(AF29))), "")</f>
        <v/>
      </c>
      <c r="CE303" s="5" t="str">
        <f t="array" ref="CE303">IFERROR(INDEX(CE$173:CE$271, SMALL(IF($AX$173:$AX$271="Claim", ROW(CE$173:CE$271)-MIN(ROW(CE$173:CE$271))+1, ""), ROW(AG29))), "")</f>
        <v/>
      </c>
      <c r="CF303" s="5" t="str">
        <f t="array" ref="CF303">IFERROR(INDEX(CF$173:CF$271, SMALL(IF($AX$173:$AX$271="Claim", ROW(CF$173:CF$271)-MIN(ROW(CF$173:CF$271))+1, ""), ROW(AH29))), "")</f>
        <v/>
      </c>
      <c r="CG303" s="5" t="str">
        <f t="array" ref="CG303">IFERROR(INDEX(CG$173:CG$271, SMALL(IF($AX$173:$AX$271="Claim", ROW(CG$173:CG$271)-MIN(ROW(CG$173:CG$271))+1, ""), ROW(AI29))), "")</f>
        <v/>
      </c>
      <c r="CH303" s="5" t="str">
        <f t="array" ref="CH303">IFERROR(INDEX(CH$173:CH$271, SMALL(IF($AX$173:$AX$271="Claim", ROW(CH$173:CH$271)-MIN(ROW(CH$173:CH$271))+1, ""), ROW(AJ29))), "")</f>
        <v/>
      </c>
      <c r="CI303" s="5" t="str">
        <f t="array" ref="CI303">IFERROR(INDEX(CI$173:CI$271, SMALL(IF($AX$173:$AX$271="Claim", ROW(CI$173:CI$271)-MIN(ROW(CI$173:CI$271))+1, ""), ROW(AK29))), "")</f>
        <v/>
      </c>
      <c r="CJ303" s="5" t="str">
        <f t="array" ref="CJ303">IFERROR(INDEX(CJ$173:CJ$271, SMALL(IF($AX$173:$AX$271="Claim", ROW(CJ$173:CJ$271)-MIN(ROW(CJ$173:CJ$271))+1, ""), ROW(AL29))), "")</f>
        <v/>
      </c>
    </row>
    <row r="304" spans="50:88" hidden="1" x14ac:dyDescent="0.2">
      <c r="AX304" s="5">
        <v>30</v>
      </c>
      <c r="AY304" s="327" t="str">
        <f t="array" ref="AY304">IFERROR(INDEX(AY$173:AY$271, SMALL(IF($AX$173:$AX$271="Claim", ROW(AY$173:AY$271)-MIN(ROW(AY$173:AY$271))+1, ""), ROW(A30))), "")</f>
        <v/>
      </c>
      <c r="AZ304" s="327" t="str">
        <f t="array" ref="AZ304">IFERROR(INDEX(AZ$173:AZ$271, SMALL(IF($AX$173:$AX$271="Claim", ROW(AZ$173:AZ$271)-MIN(ROW(AZ$173:AZ$271))+1, ""), ROW(B30))), "")</f>
        <v/>
      </c>
      <c r="BA304" s="5" t="str">
        <f t="array" ref="BA304">IFERROR(INDEX(BA$173:BA$275, SMALL(IF($AX$173:$AX$275="Claim", ROW(BA$173:BA$275)-MIN(ROW(BA$173:BA$275))+1, ""), ROW(C30))), "")</f>
        <v/>
      </c>
      <c r="BB304" s="5" t="str">
        <f t="array" ref="BB304">IFERROR(INDEX(BB$173:BB$271, SMALL(IF($AX$173:$AX$271="Claim", ROW(BB$173:BB$271)-MIN(ROW(BB$173:BB$271))+1, ""), ROW(D30))), "")</f>
        <v/>
      </c>
      <c r="BC304" s="5" t="str">
        <f t="array" ref="BC304">IFERROR(INDEX(BC$173:BC$271, SMALL(IF($AX$173:$AX$271="Claim", ROW(BC$173:BC$271)-MIN(ROW(BC$173:BC$271))+1, ""), ROW(E30))), "")</f>
        <v/>
      </c>
      <c r="BD304" s="5" t="str">
        <f t="array" ref="BD304">IFERROR(INDEX(BD$173:BD$271, SMALL(IF($AX$173:$AX$271="Claim", ROW(BD$173:BD$271)-MIN(ROW(BD$173:BD$271))+1, ""), ROW(F30))), "")</f>
        <v/>
      </c>
      <c r="BE304" s="5" t="str">
        <f t="array" ref="BE304">IFERROR(INDEX(BE$173:BE$271, SMALL(IF($AX$173:$AX$271="Claim", ROW(BE$173:BE$271)-MIN(ROW(BE$173:BE$271))+1, ""), ROW(G30))), "")</f>
        <v/>
      </c>
      <c r="BF304" s="5" t="str">
        <f t="array" ref="BF304">IFERROR(INDEX(BF$173:BF$271, SMALL(IF($AX$173:$AX$271="Claim", ROW(BF$173:BF$271)-MIN(ROW(BF$173:BF$271))+1, ""), ROW(H30))), "")</f>
        <v/>
      </c>
      <c r="BG304" s="5" t="str">
        <f t="array" ref="BG304">IFERROR(INDEX(BG$173:BG$271, SMALL(IF($AX$173:$AX$271="Claim", ROW(BG$173:BG$271)-MIN(ROW(BG$173:BG$271))+1, ""), ROW(I30))), "")</f>
        <v/>
      </c>
      <c r="BH304" s="5" t="str">
        <f t="array" ref="BH304">IFERROR(INDEX(BH$173:BH$271, SMALL(IF($AX$173:$AX$271="Claim", ROW(BH$173:BH$271)-MIN(ROW(BH$173:BH$271))+1, ""), ROW(J30))), "")</f>
        <v/>
      </c>
      <c r="BI304" s="5" t="str">
        <f t="array" ref="BI304">IFERROR(INDEX(BI$173:BI$271, SMALL(IF($AX$173:$AX$271="Claim", ROW(BI$173:BI$271)-MIN(ROW(BI$173:BI$271))+1, ""), ROW(K30))), "")</f>
        <v/>
      </c>
      <c r="BJ304" s="5" t="str">
        <f t="array" ref="BJ304">IFERROR(INDEX(BJ$173:BJ$271, SMALL(IF($AX$173:$AX$271="Claim", ROW(BJ$173:BJ$271)-MIN(ROW(BJ$173:BJ$271))+1, ""), ROW(L30))), "")</f>
        <v/>
      </c>
      <c r="BK304" s="5" t="str">
        <f t="array" ref="BK304">IFERROR(INDEX(BK$173:BK$271, SMALL(IF($AX$173:$AX$271="Claim", ROW(BK$173:BK$271)-MIN(ROW(BK$173:BK$271))+1, ""), ROW(M30))), "")</f>
        <v/>
      </c>
      <c r="BL304" s="5" t="str">
        <f t="array" ref="BL304">IFERROR(INDEX(BL$173:BL$271, SMALL(IF($AX$173:$AX$271="Claim", ROW(BL$173:BL$271)-MIN(ROW(BL$173:BL$271))+1, ""), ROW(N30))), "")</f>
        <v/>
      </c>
      <c r="BM304" s="5" t="str">
        <f t="array" ref="BM304">IFERROR(INDEX(BM$173:BM$271, SMALL(IF($AX$173:$AX$271="Claim", ROW(BM$173:BM$271)-MIN(ROW(BM$173:BM$271))+1, ""), ROW(O30))), "")</f>
        <v/>
      </c>
      <c r="BN304" s="5" t="str">
        <f t="array" ref="BN304">IFERROR(INDEX(BN$173:BN$271, SMALL(IF($AX$173:$AX$271="Claim", ROW(BN$173:BN$271)-MIN(ROW(BN$173:BN$271))+1, ""), ROW(P30))), "")</f>
        <v/>
      </c>
      <c r="BO304" s="5" t="str">
        <f t="array" ref="BO304">IFERROR(INDEX(BO$173:BO$271, SMALL(IF($AX$173:$AX$271="Claim", ROW(BO$173:BO$271)-MIN(ROW(BO$173:BO$271))+1, ""), ROW(Q30))), "")</f>
        <v/>
      </c>
      <c r="BP304" s="5" t="str">
        <f t="array" ref="BP304">IFERROR(INDEX(BP$173:BP$271, SMALL(IF($AX$173:$AX$271="Claim", ROW(BP$173:BP$271)-MIN(ROW(BP$173:BP$271))+1, ""), ROW(R30))), "")</f>
        <v/>
      </c>
      <c r="BQ304" s="5" t="str">
        <f t="array" ref="BQ304">IFERROR(INDEX(BQ$173:BQ$271, SMALL(IF($AX$173:$AX$271="Claim", ROW(BQ$173:BQ$271)-MIN(ROW(BQ$173:BQ$271))+1, ""), ROW(S30))), "")</f>
        <v/>
      </c>
      <c r="BR304" s="5" t="str">
        <f t="array" ref="BR304">IFERROR(INDEX(BR$173:BR$271, SMALL(IF($AX$173:$AX$271="Claim", ROW(BR$173:BR$271)-MIN(ROW(BR$173:BR$271))+1, ""), ROW(T30))), "")</f>
        <v/>
      </c>
      <c r="BS304" s="5" t="str">
        <f t="array" ref="BS304">IFERROR(INDEX(BS$173:BS$271, SMALL(IF($AX$173:$AX$271="Claim", ROW(BS$173:BS$271)-MIN(ROW(BS$173:BS$271))+1, ""), ROW(U30))), "")</f>
        <v/>
      </c>
      <c r="BT304" s="5" t="str">
        <f t="array" ref="BT304">IFERROR(INDEX(BT$173:BT$271, SMALL(IF($AX$173:$AX$271="Claim", ROW(BT$173:BT$271)-MIN(ROW(BT$173:BT$271))+1, ""), ROW(V30))), "")</f>
        <v/>
      </c>
      <c r="BU304" s="5" t="str">
        <f t="array" ref="BU304">IFERROR(INDEX(BU$173:BU$271, SMALL(IF($AX$173:$AX$271="Claim", ROW(BU$173:BU$271)-MIN(ROW(BU$173:BU$271))+1, ""), ROW(W30))), "")</f>
        <v/>
      </c>
      <c r="BV304" s="5" t="str">
        <f t="array" ref="BV304">IFERROR(INDEX(BV$173:BV$271, SMALL(IF($AX$173:$AX$271="Claim", ROW(BV$173:BV$271)-MIN(ROW(BV$173:BV$271))+1, ""), ROW(X30))), "")</f>
        <v/>
      </c>
      <c r="BW304" s="5" t="str">
        <f t="array" ref="BW304">IFERROR(INDEX(BW$173:BW$271, SMALL(IF($AX$173:$AX$271="Claim", ROW(BW$173:BW$271)-MIN(ROW(BW$173:BW$271))+1, ""), ROW(Y30))), "")</f>
        <v/>
      </c>
      <c r="BX304" s="5" t="str">
        <f t="array" ref="BX304">IFERROR(INDEX(BX$173:BX$271, SMALL(IF($AX$173:$AX$271="Claim", ROW(BX$173:BX$271)-MIN(ROW(BX$173:BX$271))+1, ""), ROW(Z30))), "")</f>
        <v/>
      </c>
      <c r="BY304" s="5" t="str">
        <f t="array" ref="BY304">IFERROR(INDEX(BY$173:BY$271, SMALL(IF($AX$173:$AX$271="Claim", ROW(BY$173:BY$271)-MIN(ROW(BY$173:BY$271))+1, ""), ROW(AA30))), "")</f>
        <v/>
      </c>
      <c r="BZ304" s="5" t="str">
        <f t="array" ref="BZ304">IFERROR(INDEX(BZ$173:BZ$271, SMALL(IF($AX$173:$AX$271="Claim", ROW(BZ$173:BZ$271)-MIN(ROW(BZ$173:BZ$271))+1, ""), ROW(AB30))), "")</f>
        <v/>
      </c>
      <c r="CA304" s="5" t="str">
        <f t="array" ref="CA304">IFERROR(INDEX(CA$173:CA$271, SMALL(IF($AX$173:$AX$271="Claim", ROW(CA$173:CA$271)-MIN(ROW(CA$173:CA$271))+1, ""), ROW(AC30))), "")</f>
        <v/>
      </c>
      <c r="CB304" s="5" t="str">
        <f t="array" ref="CB304">IFERROR(INDEX(CB$173:CB$271, SMALL(IF($AX$173:$AX$271="Claim", ROW(CB$173:CB$271)-MIN(ROW(CB$173:CB$271))+1, ""), ROW(AD30))), "")</f>
        <v/>
      </c>
      <c r="CC304" s="5" t="str">
        <f t="array" ref="CC304">IFERROR(INDEX(CC$173:CC$271, SMALL(IF($AX$173:$AX$271="Claim", ROW(CC$173:CC$271)-MIN(ROW(CC$173:CC$271))+1, ""), ROW(AE30))), "")</f>
        <v/>
      </c>
      <c r="CD304" s="5" t="str">
        <f t="array" ref="CD304">IFERROR(INDEX(CD$173:CD$271, SMALL(IF($AX$173:$AX$271="Claim", ROW(CD$173:CD$271)-MIN(ROW(CD$173:CD$271))+1, ""), ROW(AF30))), "")</f>
        <v/>
      </c>
      <c r="CE304" s="5" t="str">
        <f t="array" ref="CE304">IFERROR(INDEX(CE$173:CE$271, SMALL(IF($AX$173:$AX$271="Claim", ROW(CE$173:CE$271)-MIN(ROW(CE$173:CE$271))+1, ""), ROW(AG30))), "")</f>
        <v/>
      </c>
      <c r="CF304" s="5" t="str">
        <f t="array" ref="CF304">IFERROR(INDEX(CF$173:CF$271, SMALL(IF($AX$173:$AX$271="Claim", ROW(CF$173:CF$271)-MIN(ROW(CF$173:CF$271))+1, ""), ROW(AH30))), "")</f>
        <v/>
      </c>
      <c r="CG304" s="5" t="str">
        <f t="array" ref="CG304">IFERROR(INDEX(CG$173:CG$271, SMALL(IF($AX$173:$AX$271="Claim", ROW(CG$173:CG$271)-MIN(ROW(CG$173:CG$271))+1, ""), ROW(AI30))), "")</f>
        <v/>
      </c>
      <c r="CH304" s="5" t="str">
        <f t="array" ref="CH304">IFERROR(INDEX(CH$173:CH$271, SMALL(IF($AX$173:$AX$271="Claim", ROW(CH$173:CH$271)-MIN(ROW(CH$173:CH$271))+1, ""), ROW(AJ30))), "")</f>
        <v/>
      </c>
      <c r="CI304" s="5" t="str">
        <f t="array" ref="CI304">IFERROR(INDEX(CI$173:CI$271, SMALL(IF($AX$173:$AX$271="Claim", ROW(CI$173:CI$271)-MIN(ROW(CI$173:CI$271))+1, ""), ROW(AK30))), "")</f>
        <v/>
      </c>
      <c r="CJ304" s="5" t="str">
        <f t="array" ref="CJ304">IFERROR(INDEX(CJ$173:CJ$271, SMALL(IF($AX$173:$AX$271="Claim", ROW(CJ$173:CJ$271)-MIN(ROW(CJ$173:CJ$271))+1, ""), ROW(AL30))), "")</f>
        <v/>
      </c>
    </row>
    <row r="305" spans="50:88" hidden="1" x14ac:dyDescent="0.2">
      <c r="AX305" s="5">
        <v>31</v>
      </c>
      <c r="AY305" s="327" t="str">
        <f t="array" ref="AY305">IFERROR(INDEX(AY$173:AY$271, SMALL(IF($AX$173:$AX$271="Claim", ROW(AY$173:AY$271)-MIN(ROW(AY$173:AY$271))+1, ""), ROW(A31))), "")</f>
        <v/>
      </c>
      <c r="AZ305" s="327" t="str">
        <f t="array" ref="AZ305">IFERROR(INDEX(AZ$173:AZ$271, SMALL(IF($AX$173:$AX$271="Claim", ROW(AZ$173:AZ$271)-MIN(ROW(AZ$173:AZ$271))+1, ""), ROW(B31))), "")</f>
        <v/>
      </c>
      <c r="BA305" s="5" t="str">
        <f t="array" ref="BA305">IFERROR(INDEX(BA$173:BA$275, SMALL(IF($AX$173:$AX$275="Claim", ROW(BA$173:BA$275)-MIN(ROW(BA$173:BA$275))+1, ""), ROW(C31))), "")</f>
        <v/>
      </c>
      <c r="BB305" s="5" t="str">
        <f t="array" ref="BB305">IFERROR(INDEX(BB$173:BB$271, SMALL(IF($AX$173:$AX$271="Claim", ROW(BB$173:BB$271)-MIN(ROW(BB$173:BB$271))+1, ""), ROW(D31))), "")</f>
        <v/>
      </c>
      <c r="BC305" s="5" t="str">
        <f t="array" ref="BC305">IFERROR(INDEX(BC$173:BC$271, SMALL(IF($AX$173:$AX$271="Claim", ROW(BC$173:BC$271)-MIN(ROW(BC$173:BC$271))+1, ""), ROW(E31))), "")</f>
        <v/>
      </c>
      <c r="BD305" s="5" t="str">
        <f t="array" ref="BD305">IFERROR(INDEX(BD$173:BD$271, SMALL(IF($AX$173:$AX$271="Claim", ROW(BD$173:BD$271)-MIN(ROW(BD$173:BD$271))+1, ""), ROW(F31))), "")</f>
        <v/>
      </c>
      <c r="BE305" s="5" t="str">
        <f t="array" ref="BE305">IFERROR(INDEX(BE$173:BE$271, SMALL(IF($AX$173:$AX$271="Claim", ROW(BE$173:BE$271)-MIN(ROW(BE$173:BE$271))+1, ""), ROW(G31))), "")</f>
        <v/>
      </c>
      <c r="BF305" s="5" t="str">
        <f t="array" ref="BF305">IFERROR(INDEX(BF$173:BF$271, SMALL(IF($AX$173:$AX$271="Claim", ROW(BF$173:BF$271)-MIN(ROW(BF$173:BF$271))+1, ""), ROW(H31))), "")</f>
        <v/>
      </c>
      <c r="BG305" s="5" t="str">
        <f t="array" ref="BG305">IFERROR(INDEX(BG$173:BG$271, SMALL(IF($AX$173:$AX$271="Claim", ROW(BG$173:BG$271)-MIN(ROW(BG$173:BG$271))+1, ""), ROW(I31))), "")</f>
        <v/>
      </c>
      <c r="BH305" s="5" t="str">
        <f t="array" ref="BH305">IFERROR(INDEX(BH$173:BH$271, SMALL(IF($AX$173:$AX$271="Claim", ROW(BH$173:BH$271)-MIN(ROW(BH$173:BH$271))+1, ""), ROW(J31))), "")</f>
        <v/>
      </c>
      <c r="BI305" s="5" t="str">
        <f t="array" ref="BI305">IFERROR(INDEX(BI$173:BI$271, SMALL(IF($AX$173:$AX$271="Claim", ROW(BI$173:BI$271)-MIN(ROW(BI$173:BI$271))+1, ""), ROW(K31))), "")</f>
        <v/>
      </c>
      <c r="BJ305" s="5" t="str">
        <f t="array" ref="BJ305">IFERROR(INDEX(BJ$173:BJ$271, SMALL(IF($AX$173:$AX$271="Claim", ROW(BJ$173:BJ$271)-MIN(ROW(BJ$173:BJ$271))+1, ""), ROW(L31))), "")</f>
        <v/>
      </c>
      <c r="BK305" s="5" t="str">
        <f t="array" ref="BK305">IFERROR(INDEX(BK$173:BK$271, SMALL(IF($AX$173:$AX$271="Claim", ROW(BK$173:BK$271)-MIN(ROW(BK$173:BK$271))+1, ""), ROW(M31))), "")</f>
        <v/>
      </c>
      <c r="BL305" s="5" t="str">
        <f t="array" ref="BL305">IFERROR(INDEX(BL$173:BL$271, SMALL(IF($AX$173:$AX$271="Claim", ROW(BL$173:BL$271)-MIN(ROW(BL$173:BL$271))+1, ""), ROW(N31))), "")</f>
        <v/>
      </c>
      <c r="BM305" s="5" t="str">
        <f t="array" ref="BM305">IFERROR(INDEX(BM$173:BM$271, SMALL(IF($AX$173:$AX$271="Claim", ROW(BM$173:BM$271)-MIN(ROW(BM$173:BM$271))+1, ""), ROW(O31))), "")</f>
        <v/>
      </c>
      <c r="BN305" s="5" t="str">
        <f t="array" ref="BN305">IFERROR(INDEX(BN$173:BN$271, SMALL(IF($AX$173:$AX$271="Claim", ROW(BN$173:BN$271)-MIN(ROW(BN$173:BN$271))+1, ""), ROW(P31))), "")</f>
        <v/>
      </c>
      <c r="BO305" s="5" t="str">
        <f t="array" ref="BO305">IFERROR(INDEX(BO$173:BO$271, SMALL(IF($AX$173:$AX$271="Claim", ROW(BO$173:BO$271)-MIN(ROW(BO$173:BO$271))+1, ""), ROW(Q31))), "")</f>
        <v/>
      </c>
      <c r="BP305" s="5" t="str">
        <f t="array" ref="BP305">IFERROR(INDEX(BP$173:BP$271, SMALL(IF($AX$173:$AX$271="Claim", ROW(BP$173:BP$271)-MIN(ROW(BP$173:BP$271))+1, ""), ROW(R31))), "")</f>
        <v/>
      </c>
      <c r="BQ305" s="5" t="str">
        <f t="array" ref="BQ305">IFERROR(INDEX(BQ$173:BQ$271, SMALL(IF($AX$173:$AX$271="Claim", ROW(BQ$173:BQ$271)-MIN(ROW(BQ$173:BQ$271))+1, ""), ROW(S31))), "")</f>
        <v/>
      </c>
      <c r="BR305" s="5" t="str">
        <f t="array" ref="BR305">IFERROR(INDEX(BR$173:BR$271, SMALL(IF($AX$173:$AX$271="Claim", ROW(BR$173:BR$271)-MIN(ROW(BR$173:BR$271))+1, ""), ROW(T31))), "")</f>
        <v/>
      </c>
      <c r="BS305" s="5" t="str">
        <f t="array" ref="BS305">IFERROR(INDEX(BS$173:BS$271, SMALL(IF($AX$173:$AX$271="Claim", ROW(BS$173:BS$271)-MIN(ROW(BS$173:BS$271))+1, ""), ROW(U31))), "")</f>
        <v/>
      </c>
      <c r="BT305" s="5" t="str">
        <f t="array" ref="BT305">IFERROR(INDEX(BT$173:BT$271, SMALL(IF($AX$173:$AX$271="Claim", ROW(BT$173:BT$271)-MIN(ROW(BT$173:BT$271))+1, ""), ROW(V31))), "")</f>
        <v/>
      </c>
      <c r="BU305" s="5" t="str">
        <f t="array" ref="BU305">IFERROR(INDEX(BU$173:BU$271, SMALL(IF($AX$173:$AX$271="Claim", ROW(BU$173:BU$271)-MIN(ROW(BU$173:BU$271))+1, ""), ROW(W31))), "")</f>
        <v/>
      </c>
      <c r="BV305" s="5" t="str">
        <f t="array" ref="BV305">IFERROR(INDEX(BV$173:BV$271, SMALL(IF($AX$173:$AX$271="Claim", ROW(BV$173:BV$271)-MIN(ROW(BV$173:BV$271))+1, ""), ROW(X31))), "")</f>
        <v/>
      </c>
      <c r="BW305" s="5" t="str">
        <f t="array" ref="BW305">IFERROR(INDEX(BW$173:BW$271, SMALL(IF($AX$173:$AX$271="Claim", ROW(BW$173:BW$271)-MIN(ROW(BW$173:BW$271))+1, ""), ROW(Y31))), "")</f>
        <v/>
      </c>
      <c r="BX305" s="5" t="str">
        <f t="array" ref="BX305">IFERROR(INDEX(BX$173:BX$271, SMALL(IF($AX$173:$AX$271="Claim", ROW(BX$173:BX$271)-MIN(ROW(BX$173:BX$271))+1, ""), ROW(Z31))), "")</f>
        <v/>
      </c>
      <c r="BY305" s="5" t="str">
        <f t="array" ref="BY305">IFERROR(INDEX(BY$173:BY$271, SMALL(IF($AX$173:$AX$271="Claim", ROW(BY$173:BY$271)-MIN(ROW(BY$173:BY$271))+1, ""), ROW(AA31))), "")</f>
        <v/>
      </c>
      <c r="BZ305" s="5" t="str">
        <f t="array" ref="BZ305">IFERROR(INDEX(BZ$173:BZ$271, SMALL(IF($AX$173:$AX$271="Claim", ROW(BZ$173:BZ$271)-MIN(ROW(BZ$173:BZ$271))+1, ""), ROW(AB31))), "")</f>
        <v/>
      </c>
      <c r="CA305" s="5" t="str">
        <f t="array" ref="CA305">IFERROR(INDEX(CA$173:CA$271, SMALL(IF($AX$173:$AX$271="Claim", ROW(CA$173:CA$271)-MIN(ROW(CA$173:CA$271))+1, ""), ROW(AC31))), "")</f>
        <v/>
      </c>
      <c r="CB305" s="5" t="str">
        <f t="array" ref="CB305">IFERROR(INDEX(CB$173:CB$271, SMALL(IF($AX$173:$AX$271="Claim", ROW(CB$173:CB$271)-MIN(ROW(CB$173:CB$271))+1, ""), ROW(AD31))), "")</f>
        <v/>
      </c>
      <c r="CC305" s="5" t="str">
        <f t="array" ref="CC305">IFERROR(INDEX(CC$173:CC$271, SMALL(IF($AX$173:$AX$271="Claim", ROW(CC$173:CC$271)-MIN(ROW(CC$173:CC$271))+1, ""), ROW(AE31))), "")</f>
        <v/>
      </c>
      <c r="CD305" s="5" t="str">
        <f t="array" ref="CD305">IFERROR(INDEX(CD$173:CD$271, SMALL(IF($AX$173:$AX$271="Claim", ROW(CD$173:CD$271)-MIN(ROW(CD$173:CD$271))+1, ""), ROW(AF31))), "")</f>
        <v/>
      </c>
      <c r="CE305" s="5" t="str">
        <f t="array" ref="CE305">IFERROR(INDEX(CE$173:CE$271, SMALL(IF($AX$173:$AX$271="Claim", ROW(CE$173:CE$271)-MIN(ROW(CE$173:CE$271))+1, ""), ROW(AG31))), "")</f>
        <v/>
      </c>
      <c r="CF305" s="5" t="str">
        <f t="array" ref="CF305">IFERROR(INDEX(CF$173:CF$271, SMALL(IF($AX$173:$AX$271="Claim", ROW(CF$173:CF$271)-MIN(ROW(CF$173:CF$271))+1, ""), ROW(AH31))), "")</f>
        <v/>
      </c>
      <c r="CG305" s="5" t="str">
        <f t="array" ref="CG305">IFERROR(INDEX(CG$173:CG$271, SMALL(IF($AX$173:$AX$271="Claim", ROW(CG$173:CG$271)-MIN(ROW(CG$173:CG$271))+1, ""), ROW(AI31))), "")</f>
        <v/>
      </c>
      <c r="CH305" s="5" t="str">
        <f t="array" ref="CH305">IFERROR(INDEX(CH$173:CH$271, SMALL(IF($AX$173:$AX$271="Claim", ROW(CH$173:CH$271)-MIN(ROW(CH$173:CH$271))+1, ""), ROW(AJ31))), "")</f>
        <v/>
      </c>
      <c r="CI305" s="5" t="str">
        <f t="array" ref="CI305">IFERROR(INDEX(CI$173:CI$271, SMALL(IF($AX$173:$AX$271="Claim", ROW(CI$173:CI$271)-MIN(ROW(CI$173:CI$271))+1, ""), ROW(AK31))), "")</f>
        <v/>
      </c>
      <c r="CJ305" s="5" t="str">
        <f t="array" ref="CJ305">IFERROR(INDEX(CJ$173:CJ$271, SMALL(IF($AX$173:$AX$271="Claim", ROW(CJ$173:CJ$271)-MIN(ROW(CJ$173:CJ$271))+1, ""), ROW(AL31))), "")</f>
        <v/>
      </c>
    </row>
    <row r="306" spans="50:88" hidden="1" x14ac:dyDescent="0.2">
      <c r="AX306" s="5">
        <v>32</v>
      </c>
      <c r="AY306" s="327" t="str">
        <f t="array" ref="AY306">IFERROR(INDEX(AY$173:AY$271, SMALL(IF($AX$173:$AX$271="Claim", ROW(AY$173:AY$271)-MIN(ROW(AY$173:AY$271))+1, ""), ROW(A32))), "")</f>
        <v/>
      </c>
      <c r="AZ306" s="327" t="str">
        <f t="array" ref="AZ306">IFERROR(INDEX(AZ$173:AZ$271, SMALL(IF($AX$173:$AX$271="Claim", ROW(AZ$173:AZ$271)-MIN(ROW(AZ$173:AZ$271))+1, ""), ROW(B32))), "")</f>
        <v/>
      </c>
      <c r="BA306" s="5" t="str">
        <f t="array" ref="BA306">IFERROR(INDEX(BA$173:BA$275, SMALL(IF($AX$173:$AX$275="Claim", ROW(BA$173:BA$275)-MIN(ROW(BA$173:BA$275))+1, ""), ROW(C32))), "")</f>
        <v/>
      </c>
      <c r="BB306" s="5" t="str">
        <f t="array" ref="BB306">IFERROR(INDEX(BB$173:BB$271, SMALL(IF($AX$173:$AX$271="Claim", ROW(BB$173:BB$271)-MIN(ROW(BB$173:BB$271))+1, ""), ROW(D32))), "")</f>
        <v/>
      </c>
      <c r="BC306" s="5" t="str">
        <f t="array" ref="BC306">IFERROR(INDEX(BC$173:BC$271, SMALL(IF($AX$173:$AX$271="Claim", ROW(BC$173:BC$271)-MIN(ROW(BC$173:BC$271))+1, ""), ROW(E32))), "")</f>
        <v/>
      </c>
      <c r="BD306" s="5" t="str">
        <f t="array" ref="BD306">IFERROR(INDEX(BD$173:BD$271, SMALL(IF($AX$173:$AX$271="Claim", ROW(BD$173:BD$271)-MIN(ROW(BD$173:BD$271))+1, ""), ROW(F32))), "")</f>
        <v/>
      </c>
      <c r="BE306" s="5" t="str">
        <f t="array" ref="BE306">IFERROR(INDEX(BE$173:BE$271, SMALL(IF($AX$173:$AX$271="Claim", ROW(BE$173:BE$271)-MIN(ROW(BE$173:BE$271))+1, ""), ROW(G32))), "")</f>
        <v/>
      </c>
      <c r="BF306" s="5" t="str">
        <f t="array" ref="BF306">IFERROR(INDEX(BF$173:BF$271, SMALL(IF($AX$173:$AX$271="Claim", ROW(BF$173:BF$271)-MIN(ROW(BF$173:BF$271))+1, ""), ROW(H32))), "")</f>
        <v/>
      </c>
      <c r="BG306" s="5" t="str">
        <f t="array" ref="BG306">IFERROR(INDEX(BG$173:BG$271, SMALL(IF($AX$173:$AX$271="Claim", ROW(BG$173:BG$271)-MIN(ROW(BG$173:BG$271))+1, ""), ROW(I32))), "")</f>
        <v/>
      </c>
      <c r="BH306" s="5" t="str">
        <f t="array" ref="BH306">IFERROR(INDEX(BH$173:BH$271, SMALL(IF($AX$173:$AX$271="Claim", ROW(BH$173:BH$271)-MIN(ROW(BH$173:BH$271))+1, ""), ROW(J32))), "")</f>
        <v/>
      </c>
      <c r="BI306" s="5" t="str">
        <f t="array" ref="BI306">IFERROR(INDEX(BI$173:BI$271, SMALL(IF($AX$173:$AX$271="Claim", ROW(BI$173:BI$271)-MIN(ROW(BI$173:BI$271))+1, ""), ROW(K32))), "")</f>
        <v/>
      </c>
      <c r="BJ306" s="5" t="str">
        <f t="array" ref="BJ306">IFERROR(INDEX(BJ$173:BJ$271, SMALL(IF($AX$173:$AX$271="Claim", ROW(BJ$173:BJ$271)-MIN(ROW(BJ$173:BJ$271))+1, ""), ROW(L32))), "")</f>
        <v/>
      </c>
      <c r="BK306" s="5" t="str">
        <f t="array" ref="BK306">IFERROR(INDEX(BK$173:BK$271, SMALL(IF($AX$173:$AX$271="Claim", ROW(BK$173:BK$271)-MIN(ROW(BK$173:BK$271))+1, ""), ROW(M32))), "")</f>
        <v/>
      </c>
      <c r="BL306" s="5" t="str">
        <f t="array" ref="BL306">IFERROR(INDEX(BL$173:BL$271, SMALL(IF($AX$173:$AX$271="Claim", ROW(BL$173:BL$271)-MIN(ROW(BL$173:BL$271))+1, ""), ROW(N32))), "")</f>
        <v/>
      </c>
      <c r="BM306" s="5" t="str">
        <f t="array" ref="BM306">IFERROR(INDEX(BM$173:BM$271, SMALL(IF($AX$173:$AX$271="Claim", ROW(BM$173:BM$271)-MIN(ROW(BM$173:BM$271))+1, ""), ROW(O32))), "")</f>
        <v/>
      </c>
      <c r="BN306" s="5" t="str">
        <f t="array" ref="BN306">IFERROR(INDEX(BN$173:BN$271, SMALL(IF($AX$173:$AX$271="Claim", ROW(BN$173:BN$271)-MIN(ROW(BN$173:BN$271))+1, ""), ROW(P32))), "")</f>
        <v/>
      </c>
      <c r="BO306" s="5" t="str">
        <f t="array" ref="BO306">IFERROR(INDEX(BO$173:BO$271, SMALL(IF($AX$173:$AX$271="Claim", ROW(BO$173:BO$271)-MIN(ROW(BO$173:BO$271))+1, ""), ROW(Q32))), "")</f>
        <v/>
      </c>
      <c r="BP306" s="5" t="str">
        <f t="array" ref="BP306">IFERROR(INDEX(BP$173:BP$271, SMALL(IF($AX$173:$AX$271="Claim", ROW(BP$173:BP$271)-MIN(ROW(BP$173:BP$271))+1, ""), ROW(R32))), "")</f>
        <v/>
      </c>
      <c r="BQ306" s="5" t="str">
        <f t="array" ref="BQ306">IFERROR(INDEX(BQ$173:BQ$271, SMALL(IF($AX$173:$AX$271="Claim", ROW(BQ$173:BQ$271)-MIN(ROW(BQ$173:BQ$271))+1, ""), ROW(S32))), "")</f>
        <v/>
      </c>
      <c r="BR306" s="5" t="str">
        <f t="array" ref="BR306">IFERROR(INDEX(BR$173:BR$271, SMALL(IF($AX$173:$AX$271="Claim", ROW(BR$173:BR$271)-MIN(ROW(BR$173:BR$271))+1, ""), ROW(T32))), "")</f>
        <v/>
      </c>
      <c r="BS306" s="5" t="str">
        <f t="array" ref="BS306">IFERROR(INDEX(BS$173:BS$271, SMALL(IF($AX$173:$AX$271="Claim", ROW(BS$173:BS$271)-MIN(ROW(BS$173:BS$271))+1, ""), ROW(U32))), "")</f>
        <v/>
      </c>
      <c r="BT306" s="5" t="str">
        <f t="array" ref="BT306">IFERROR(INDEX(BT$173:BT$271, SMALL(IF($AX$173:$AX$271="Claim", ROW(BT$173:BT$271)-MIN(ROW(BT$173:BT$271))+1, ""), ROW(V32))), "")</f>
        <v/>
      </c>
      <c r="BU306" s="5" t="str">
        <f t="array" ref="BU306">IFERROR(INDEX(BU$173:BU$271, SMALL(IF($AX$173:$AX$271="Claim", ROW(BU$173:BU$271)-MIN(ROW(BU$173:BU$271))+1, ""), ROW(W32))), "")</f>
        <v/>
      </c>
      <c r="BV306" s="5" t="str">
        <f t="array" ref="BV306">IFERROR(INDEX(BV$173:BV$271, SMALL(IF($AX$173:$AX$271="Claim", ROW(BV$173:BV$271)-MIN(ROW(BV$173:BV$271))+1, ""), ROW(X32))), "")</f>
        <v/>
      </c>
      <c r="BW306" s="5" t="str">
        <f t="array" ref="BW306">IFERROR(INDEX(BW$173:BW$271, SMALL(IF($AX$173:$AX$271="Claim", ROW(BW$173:BW$271)-MIN(ROW(BW$173:BW$271))+1, ""), ROW(Y32))), "")</f>
        <v/>
      </c>
      <c r="BX306" s="5" t="str">
        <f t="array" ref="BX306">IFERROR(INDEX(BX$173:BX$271, SMALL(IF($AX$173:$AX$271="Claim", ROW(BX$173:BX$271)-MIN(ROW(BX$173:BX$271))+1, ""), ROW(Z32))), "")</f>
        <v/>
      </c>
      <c r="BY306" s="5" t="str">
        <f t="array" ref="BY306">IFERROR(INDEX(BY$173:BY$271, SMALL(IF($AX$173:$AX$271="Claim", ROW(BY$173:BY$271)-MIN(ROW(BY$173:BY$271))+1, ""), ROW(AA32))), "")</f>
        <v/>
      </c>
      <c r="BZ306" s="5" t="str">
        <f t="array" ref="BZ306">IFERROR(INDEX(BZ$173:BZ$271, SMALL(IF($AX$173:$AX$271="Claim", ROW(BZ$173:BZ$271)-MIN(ROW(BZ$173:BZ$271))+1, ""), ROW(AB32))), "")</f>
        <v/>
      </c>
      <c r="CA306" s="5" t="str">
        <f t="array" ref="CA306">IFERROR(INDEX(CA$173:CA$271, SMALL(IF($AX$173:$AX$271="Claim", ROW(CA$173:CA$271)-MIN(ROW(CA$173:CA$271))+1, ""), ROW(AC32))), "")</f>
        <v/>
      </c>
      <c r="CB306" s="5" t="str">
        <f t="array" ref="CB306">IFERROR(INDEX(CB$173:CB$271, SMALL(IF($AX$173:$AX$271="Claim", ROW(CB$173:CB$271)-MIN(ROW(CB$173:CB$271))+1, ""), ROW(AD32))), "")</f>
        <v/>
      </c>
      <c r="CC306" s="5" t="str">
        <f t="array" ref="CC306">IFERROR(INDEX(CC$173:CC$271, SMALL(IF($AX$173:$AX$271="Claim", ROW(CC$173:CC$271)-MIN(ROW(CC$173:CC$271))+1, ""), ROW(AE32))), "")</f>
        <v/>
      </c>
      <c r="CD306" s="5" t="str">
        <f t="array" ref="CD306">IFERROR(INDEX(CD$173:CD$271, SMALL(IF($AX$173:$AX$271="Claim", ROW(CD$173:CD$271)-MIN(ROW(CD$173:CD$271))+1, ""), ROW(AF32))), "")</f>
        <v/>
      </c>
      <c r="CE306" s="5" t="str">
        <f t="array" ref="CE306">IFERROR(INDEX(CE$173:CE$271, SMALL(IF($AX$173:$AX$271="Claim", ROW(CE$173:CE$271)-MIN(ROW(CE$173:CE$271))+1, ""), ROW(AG32))), "")</f>
        <v/>
      </c>
      <c r="CF306" s="5" t="str">
        <f t="array" ref="CF306">IFERROR(INDEX(CF$173:CF$271, SMALL(IF($AX$173:$AX$271="Claim", ROW(CF$173:CF$271)-MIN(ROW(CF$173:CF$271))+1, ""), ROW(AH32))), "")</f>
        <v/>
      </c>
      <c r="CG306" s="5" t="str">
        <f t="array" ref="CG306">IFERROR(INDEX(CG$173:CG$271, SMALL(IF($AX$173:$AX$271="Claim", ROW(CG$173:CG$271)-MIN(ROW(CG$173:CG$271))+1, ""), ROW(AI32))), "")</f>
        <v/>
      </c>
      <c r="CH306" s="5" t="str">
        <f t="array" ref="CH306">IFERROR(INDEX(CH$173:CH$271, SMALL(IF($AX$173:$AX$271="Claim", ROW(CH$173:CH$271)-MIN(ROW(CH$173:CH$271))+1, ""), ROW(AJ32))), "")</f>
        <v/>
      </c>
      <c r="CI306" s="5" t="str">
        <f t="array" ref="CI306">IFERROR(INDEX(CI$173:CI$271, SMALL(IF($AX$173:$AX$271="Claim", ROW(CI$173:CI$271)-MIN(ROW(CI$173:CI$271))+1, ""), ROW(AK32))), "")</f>
        <v/>
      </c>
      <c r="CJ306" s="5" t="str">
        <f t="array" ref="CJ306">IFERROR(INDEX(CJ$173:CJ$271, SMALL(IF($AX$173:$AX$271="Claim", ROW(CJ$173:CJ$271)-MIN(ROW(CJ$173:CJ$271))+1, ""), ROW(AL32))), "")</f>
        <v/>
      </c>
    </row>
    <row r="307" spans="50:88" hidden="1" x14ac:dyDescent="0.2">
      <c r="AX307" s="5">
        <v>33</v>
      </c>
      <c r="AY307" s="327" t="str">
        <f t="array" ref="AY307">IFERROR(INDEX(AY$173:AY$271, SMALL(IF($AX$173:$AX$271="Claim", ROW(AY$173:AY$271)-MIN(ROW(AY$173:AY$271))+1, ""), ROW(A33))), "")</f>
        <v/>
      </c>
      <c r="AZ307" s="327" t="str">
        <f t="array" ref="AZ307">IFERROR(INDEX(AZ$173:AZ$271, SMALL(IF($AX$173:$AX$271="Claim", ROW(AZ$173:AZ$271)-MIN(ROW(AZ$173:AZ$271))+1, ""), ROW(B33))), "")</f>
        <v/>
      </c>
      <c r="BA307" s="5" t="str">
        <f t="array" ref="BA307">IFERROR(INDEX(BA$173:BA$275, SMALL(IF($AX$173:$AX$275="Claim", ROW(BA$173:BA$275)-MIN(ROW(BA$173:BA$275))+1, ""), ROW(C33))), "")</f>
        <v/>
      </c>
      <c r="BB307" s="5" t="str">
        <f t="array" ref="BB307">IFERROR(INDEX(BB$173:BB$271, SMALL(IF($AX$173:$AX$271="Claim", ROW(BB$173:BB$271)-MIN(ROW(BB$173:BB$271))+1, ""), ROW(D33))), "")</f>
        <v/>
      </c>
      <c r="BC307" s="5" t="str">
        <f t="array" ref="BC307">IFERROR(INDEX(BC$173:BC$271, SMALL(IF($AX$173:$AX$271="Claim", ROW(BC$173:BC$271)-MIN(ROW(BC$173:BC$271))+1, ""), ROW(E33))), "")</f>
        <v/>
      </c>
      <c r="BD307" s="5" t="str">
        <f t="array" ref="BD307">IFERROR(INDEX(BD$173:BD$271, SMALL(IF($AX$173:$AX$271="Claim", ROW(BD$173:BD$271)-MIN(ROW(BD$173:BD$271))+1, ""), ROW(F33))), "")</f>
        <v/>
      </c>
      <c r="BE307" s="5" t="str">
        <f t="array" ref="BE307">IFERROR(INDEX(BE$173:BE$271, SMALL(IF($AX$173:$AX$271="Claim", ROW(BE$173:BE$271)-MIN(ROW(BE$173:BE$271))+1, ""), ROW(G33))), "")</f>
        <v/>
      </c>
      <c r="BF307" s="5" t="str">
        <f t="array" ref="BF307">IFERROR(INDEX(BF$173:BF$271, SMALL(IF($AX$173:$AX$271="Claim", ROW(BF$173:BF$271)-MIN(ROW(BF$173:BF$271))+1, ""), ROW(H33))), "")</f>
        <v/>
      </c>
      <c r="BG307" s="5" t="str">
        <f t="array" ref="BG307">IFERROR(INDEX(BG$173:BG$271, SMALL(IF($AX$173:$AX$271="Claim", ROW(BG$173:BG$271)-MIN(ROW(BG$173:BG$271))+1, ""), ROW(I33))), "")</f>
        <v/>
      </c>
      <c r="BH307" s="5" t="str">
        <f t="array" ref="BH307">IFERROR(INDEX(BH$173:BH$271, SMALL(IF($AX$173:$AX$271="Claim", ROW(BH$173:BH$271)-MIN(ROW(BH$173:BH$271))+1, ""), ROW(J33))), "")</f>
        <v/>
      </c>
      <c r="BI307" s="5" t="str">
        <f t="array" ref="BI307">IFERROR(INDEX(BI$173:BI$271, SMALL(IF($AX$173:$AX$271="Claim", ROW(BI$173:BI$271)-MIN(ROW(BI$173:BI$271))+1, ""), ROW(K33))), "")</f>
        <v/>
      </c>
      <c r="BJ307" s="5" t="str">
        <f t="array" ref="BJ307">IFERROR(INDEX(BJ$173:BJ$271, SMALL(IF($AX$173:$AX$271="Claim", ROW(BJ$173:BJ$271)-MIN(ROW(BJ$173:BJ$271))+1, ""), ROW(L33))), "")</f>
        <v/>
      </c>
      <c r="BK307" s="5" t="str">
        <f t="array" ref="BK307">IFERROR(INDEX(BK$173:BK$271, SMALL(IF($AX$173:$AX$271="Claim", ROW(BK$173:BK$271)-MIN(ROW(BK$173:BK$271))+1, ""), ROW(M33))), "")</f>
        <v/>
      </c>
      <c r="BL307" s="5" t="str">
        <f t="array" ref="BL307">IFERROR(INDEX(BL$173:BL$271, SMALL(IF($AX$173:$AX$271="Claim", ROW(BL$173:BL$271)-MIN(ROW(BL$173:BL$271))+1, ""), ROW(N33))), "")</f>
        <v/>
      </c>
      <c r="BM307" s="5" t="str">
        <f t="array" ref="BM307">IFERROR(INDEX(BM$173:BM$271, SMALL(IF($AX$173:$AX$271="Claim", ROW(BM$173:BM$271)-MIN(ROW(BM$173:BM$271))+1, ""), ROW(O33))), "")</f>
        <v/>
      </c>
      <c r="BN307" s="5" t="str">
        <f t="array" ref="BN307">IFERROR(INDEX(BN$173:BN$271, SMALL(IF($AX$173:$AX$271="Claim", ROW(BN$173:BN$271)-MIN(ROW(BN$173:BN$271))+1, ""), ROW(P33))), "")</f>
        <v/>
      </c>
      <c r="BO307" s="5" t="str">
        <f t="array" ref="BO307">IFERROR(INDEX(BO$173:BO$271, SMALL(IF($AX$173:$AX$271="Claim", ROW(BO$173:BO$271)-MIN(ROW(BO$173:BO$271))+1, ""), ROW(Q33))), "")</f>
        <v/>
      </c>
      <c r="BP307" s="5" t="str">
        <f t="array" ref="BP307">IFERROR(INDEX(BP$173:BP$271, SMALL(IF($AX$173:$AX$271="Claim", ROW(BP$173:BP$271)-MIN(ROW(BP$173:BP$271))+1, ""), ROW(R33))), "")</f>
        <v/>
      </c>
      <c r="BQ307" s="5" t="str">
        <f t="array" ref="BQ307">IFERROR(INDEX(BQ$173:BQ$271, SMALL(IF($AX$173:$AX$271="Claim", ROW(BQ$173:BQ$271)-MIN(ROW(BQ$173:BQ$271))+1, ""), ROW(S33))), "")</f>
        <v/>
      </c>
      <c r="BR307" s="5" t="str">
        <f t="array" ref="BR307">IFERROR(INDEX(BR$173:BR$271, SMALL(IF($AX$173:$AX$271="Claim", ROW(BR$173:BR$271)-MIN(ROW(BR$173:BR$271))+1, ""), ROW(T33))), "")</f>
        <v/>
      </c>
      <c r="BS307" s="5" t="str">
        <f t="array" ref="BS307">IFERROR(INDEX(BS$173:BS$271, SMALL(IF($AX$173:$AX$271="Claim", ROW(BS$173:BS$271)-MIN(ROW(BS$173:BS$271))+1, ""), ROW(U33))), "")</f>
        <v/>
      </c>
      <c r="BT307" s="5" t="str">
        <f t="array" ref="BT307">IFERROR(INDEX(BT$173:BT$271, SMALL(IF($AX$173:$AX$271="Claim", ROW(BT$173:BT$271)-MIN(ROW(BT$173:BT$271))+1, ""), ROW(V33))), "")</f>
        <v/>
      </c>
      <c r="BU307" s="5" t="str">
        <f t="array" ref="BU307">IFERROR(INDEX(BU$173:BU$271, SMALL(IF($AX$173:$AX$271="Claim", ROW(BU$173:BU$271)-MIN(ROW(BU$173:BU$271))+1, ""), ROW(W33))), "")</f>
        <v/>
      </c>
      <c r="BV307" s="5" t="str">
        <f t="array" ref="BV307">IFERROR(INDEX(BV$173:BV$271, SMALL(IF($AX$173:$AX$271="Claim", ROW(BV$173:BV$271)-MIN(ROW(BV$173:BV$271))+1, ""), ROW(X33))), "")</f>
        <v/>
      </c>
      <c r="BW307" s="5" t="str">
        <f t="array" ref="BW307">IFERROR(INDEX(BW$173:BW$271, SMALL(IF($AX$173:$AX$271="Claim", ROW(BW$173:BW$271)-MIN(ROW(BW$173:BW$271))+1, ""), ROW(Y33))), "")</f>
        <v/>
      </c>
      <c r="BX307" s="5" t="str">
        <f t="array" ref="BX307">IFERROR(INDEX(BX$173:BX$271, SMALL(IF($AX$173:$AX$271="Claim", ROW(BX$173:BX$271)-MIN(ROW(BX$173:BX$271))+1, ""), ROW(Z33))), "")</f>
        <v/>
      </c>
      <c r="BY307" s="5" t="str">
        <f t="array" ref="BY307">IFERROR(INDEX(BY$173:BY$271, SMALL(IF($AX$173:$AX$271="Claim", ROW(BY$173:BY$271)-MIN(ROW(BY$173:BY$271))+1, ""), ROW(AA33))), "")</f>
        <v/>
      </c>
      <c r="BZ307" s="5" t="str">
        <f t="array" ref="BZ307">IFERROR(INDEX(BZ$173:BZ$271, SMALL(IF($AX$173:$AX$271="Claim", ROW(BZ$173:BZ$271)-MIN(ROW(BZ$173:BZ$271))+1, ""), ROW(AB33))), "")</f>
        <v/>
      </c>
      <c r="CA307" s="5" t="str">
        <f t="array" ref="CA307">IFERROR(INDEX(CA$173:CA$271, SMALL(IF($AX$173:$AX$271="Claim", ROW(CA$173:CA$271)-MIN(ROW(CA$173:CA$271))+1, ""), ROW(AC33))), "")</f>
        <v/>
      </c>
      <c r="CB307" s="5" t="str">
        <f t="array" ref="CB307">IFERROR(INDEX(CB$173:CB$271, SMALL(IF($AX$173:$AX$271="Claim", ROW(CB$173:CB$271)-MIN(ROW(CB$173:CB$271))+1, ""), ROW(AD33))), "")</f>
        <v/>
      </c>
      <c r="CC307" s="5" t="str">
        <f t="array" ref="CC307">IFERROR(INDEX(CC$173:CC$271, SMALL(IF($AX$173:$AX$271="Claim", ROW(CC$173:CC$271)-MIN(ROW(CC$173:CC$271))+1, ""), ROW(AE33))), "")</f>
        <v/>
      </c>
      <c r="CD307" s="5" t="str">
        <f t="array" ref="CD307">IFERROR(INDEX(CD$173:CD$271, SMALL(IF($AX$173:$AX$271="Claim", ROW(CD$173:CD$271)-MIN(ROW(CD$173:CD$271))+1, ""), ROW(AF33))), "")</f>
        <v/>
      </c>
      <c r="CE307" s="5" t="str">
        <f t="array" ref="CE307">IFERROR(INDEX(CE$173:CE$271, SMALL(IF($AX$173:$AX$271="Claim", ROW(CE$173:CE$271)-MIN(ROW(CE$173:CE$271))+1, ""), ROW(AG33))), "")</f>
        <v/>
      </c>
      <c r="CF307" s="5" t="str">
        <f t="array" ref="CF307">IFERROR(INDEX(CF$173:CF$271, SMALL(IF($AX$173:$AX$271="Claim", ROW(CF$173:CF$271)-MIN(ROW(CF$173:CF$271))+1, ""), ROW(AH33))), "")</f>
        <v/>
      </c>
      <c r="CG307" s="5" t="str">
        <f t="array" ref="CG307">IFERROR(INDEX(CG$173:CG$271, SMALL(IF($AX$173:$AX$271="Claim", ROW(CG$173:CG$271)-MIN(ROW(CG$173:CG$271))+1, ""), ROW(AI33))), "")</f>
        <v/>
      </c>
      <c r="CH307" s="5" t="str">
        <f t="array" ref="CH307">IFERROR(INDEX(CH$173:CH$271, SMALL(IF($AX$173:$AX$271="Claim", ROW(CH$173:CH$271)-MIN(ROW(CH$173:CH$271))+1, ""), ROW(AJ33))), "")</f>
        <v/>
      </c>
      <c r="CI307" s="5" t="str">
        <f t="array" ref="CI307">IFERROR(INDEX(CI$173:CI$271, SMALL(IF($AX$173:$AX$271="Claim", ROW(CI$173:CI$271)-MIN(ROW(CI$173:CI$271))+1, ""), ROW(AK33))), "")</f>
        <v/>
      </c>
      <c r="CJ307" s="5" t="str">
        <f t="array" ref="CJ307">IFERROR(INDEX(CJ$173:CJ$271, SMALL(IF($AX$173:$AX$271="Claim", ROW(CJ$173:CJ$271)-MIN(ROW(CJ$173:CJ$271))+1, ""), ROW(AL33))), "")</f>
        <v/>
      </c>
    </row>
    <row r="308" spans="50:88" hidden="1" x14ac:dyDescent="0.2">
      <c r="AX308" s="5">
        <v>34</v>
      </c>
      <c r="AY308" s="327" t="str">
        <f t="array" ref="AY308">IFERROR(INDEX(AY$173:AY$271, SMALL(IF($AX$173:$AX$271="Claim", ROW(AY$173:AY$271)-MIN(ROW(AY$173:AY$271))+1, ""), ROW(A34))), "")</f>
        <v/>
      </c>
      <c r="AZ308" s="327" t="str">
        <f t="array" ref="AZ308">IFERROR(INDEX(AZ$173:AZ$271, SMALL(IF($AX$173:$AX$271="Claim", ROW(AZ$173:AZ$271)-MIN(ROW(AZ$173:AZ$271))+1, ""), ROW(B34))), "")</f>
        <v/>
      </c>
      <c r="BA308" s="5" t="str">
        <f t="array" ref="BA308">IFERROR(INDEX(BA$173:BA$275, SMALL(IF($AX$173:$AX$275="Claim", ROW(BA$173:BA$275)-MIN(ROW(BA$173:BA$275))+1, ""), ROW(C34))), "")</f>
        <v/>
      </c>
      <c r="BB308" s="5" t="str">
        <f t="array" ref="BB308">IFERROR(INDEX(BB$173:BB$271, SMALL(IF($AX$173:$AX$271="Claim", ROW(BB$173:BB$271)-MIN(ROW(BB$173:BB$271))+1, ""), ROW(D34))), "")</f>
        <v/>
      </c>
      <c r="BC308" s="5" t="str">
        <f t="array" ref="BC308">IFERROR(INDEX(BC$173:BC$271, SMALL(IF($AX$173:$AX$271="Claim", ROW(BC$173:BC$271)-MIN(ROW(BC$173:BC$271))+1, ""), ROW(E34))), "")</f>
        <v/>
      </c>
      <c r="BD308" s="5" t="str">
        <f t="array" ref="BD308">IFERROR(INDEX(BD$173:BD$271, SMALL(IF($AX$173:$AX$271="Claim", ROW(BD$173:BD$271)-MIN(ROW(BD$173:BD$271))+1, ""), ROW(F34))), "")</f>
        <v/>
      </c>
      <c r="BE308" s="5" t="str">
        <f t="array" ref="BE308">IFERROR(INDEX(BE$173:BE$271, SMALL(IF($AX$173:$AX$271="Claim", ROW(BE$173:BE$271)-MIN(ROW(BE$173:BE$271))+1, ""), ROW(G34))), "")</f>
        <v/>
      </c>
      <c r="BF308" s="5" t="str">
        <f t="array" ref="BF308">IFERROR(INDEX(BF$173:BF$271, SMALL(IF($AX$173:$AX$271="Claim", ROW(BF$173:BF$271)-MIN(ROW(BF$173:BF$271))+1, ""), ROW(H34))), "")</f>
        <v/>
      </c>
      <c r="BG308" s="5" t="str">
        <f t="array" ref="BG308">IFERROR(INDEX(BG$173:BG$271, SMALL(IF($AX$173:$AX$271="Claim", ROW(BG$173:BG$271)-MIN(ROW(BG$173:BG$271))+1, ""), ROW(I34))), "")</f>
        <v/>
      </c>
      <c r="BH308" s="5" t="str">
        <f t="array" ref="BH308">IFERROR(INDEX(BH$173:BH$271, SMALL(IF($AX$173:$AX$271="Claim", ROW(BH$173:BH$271)-MIN(ROW(BH$173:BH$271))+1, ""), ROW(J34))), "")</f>
        <v/>
      </c>
      <c r="BI308" s="5" t="str">
        <f t="array" ref="BI308">IFERROR(INDEX(BI$173:BI$271, SMALL(IF($AX$173:$AX$271="Claim", ROW(BI$173:BI$271)-MIN(ROW(BI$173:BI$271))+1, ""), ROW(K34))), "")</f>
        <v/>
      </c>
      <c r="BJ308" s="5" t="str">
        <f t="array" ref="BJ308">IFERROR(INDEX(BJ$173:BJ$271, SMALL(IF($AX$173:$AX$271="Claim", ROW(BJ$173:BJ$271)-MIN(ROW(BJ$173:BJ$271))+1, ""), ROW(L34))), "")</f>
        <v/>
      </c>
      <c r="BK308" s="5" t="str">
        <f t="array" ref="BK308">IFERROR(INDEX(BK$173:BK$271, SMALL(IF($AX$173:$AX$271="Claim", ROW(BK$173:BK$271)-MIN(ROW(BK$173:BK$271))+1, ""), ROW(M34))), "")</f>
        <v/>
      </c>
      <c r="BL308" s="5" t="str">
        <f t="array" ref="BL308">IFERROR(INDEX(BL$173:BL$271, SMALL(IF($AX$173:$AX$271="Claim", ROW(BL$173:BL$271)-MIN(ROW(BL$173:BL$271))+1, ""), ROW(N34))), "")</f>
        <v/>
      </c>
      <c r="BM308" s="5" t="str">
        <f t="array" ref="BM308">IFERROR(INDEX(BM$173:BM$271, SMALL(IF($AX$173:$AX$271="Claim", ROW(BM$173:BM$271)-MIN(ROW(BM$173:BM$271))+1, ""), ROW(O34))), "")</f>
        <v/>
      </c>
      <c r="BN308" s="5" t="str">
        <f t="array" ref="BN308">IFERROR(INDEX(BN$173:BN$271, SMALL(IF($AX$173:$AX$271="Claim", ROW(BN$173:BN$271)-MIN(ROW(BN$173:BN$271))+1, ""), ROW(P34))), "")</f>
        <v/>
      </c>
      <c r="BO308" s="5" t="str">
        <f t="array" ref="BO308">IFERROR(INDEX(BO$173:BO$271, SMALL(IF($AX$173:$AX$271="Claim", ROW(BO$173:BO$271)-MIN(ROW(BO$173:BO$271))+1, ""), ROW(Q34))), "")</f>
        <v/>
      </c>
      <c r="BP308" s="5" t="str">
        <f t="array" ref="BP308">IFERROR(INDEX(BP$173:BP$271, SMALL(IF($AX$173:$AX$271="Claim", ROW(BP$173:BP$271)-MIN(ROW(BP$173:BP$271))+1, ""), ROW(R34))), "")</f>
        <v/>
      </c>
      <c r="BQ308" s="5" t="str">
        <f t="array" ref="BQ308">IFERROR(INDEX(BQ$173:BQ$271, SMALL(IF($AX$173:$AX$271="Claim", ROW(BQ$173:BQ$271)-MIN(ROW(BQ$173:BQ$271))+1, ""), ROW(S34))), "")</f>
        <v/>
      </c>
      <c r="BR308" s="5" t="str">
        <f t="array" ref="BR308">IFERROR(INDEX(BR$173:BR$271, SMALL(IF($AX$173:$AX$271="Claim", ROW(BR$173:BR$271)-MIN(ROW(BR$173:BR$271))+1, ""), ROW(T34))), "")</f>
        <v/>
      </c>
      <c r="BS308" s="5" t="str">
        <f t="array" ref="BS308">IFERROR(INDEX(BS$173:BS$271, SMALL(IF($AX$173:$AX$271="Claim", ROW(BS$173:BS$271)-MIN(ROW(BS$173:BS$271))+1, ""), ROW(U34))), "")</f>
        <v/>
      </c>
      <c r="BT308" s="5" t="str">
        <f t="array" ref="BT308">IFERROR(INDEX(BT$173:BT$271, SMALL(IF($AX$173:$AX$271="Claim", ROW(BT$173:BT$271)-MIN(ROW(BT$173:BT$271))+1, ""), ROW(V34))), "")</f>
        <v/>
      </c>
      <c r="BU308" s="5" t="str">
        <f t="array" ref="BU308">IFERROR(INDEX(BU$173:BU$271, SMALL(IF($AX$173:$AX$271="Claim", ROW(BU$173:BU$271)-MIN(ROW(BU$173:BU$271))+1, ""), ROW(W34))), "")</f>
        <v/>
      </c>
      <c r="BV308" s="5" t="str">
        <f t="array" ref="BV308">IFERROR(INDEX(BV$173:BV$271, SMALL(IF($AX$173:$AX$271="Claim", ROW(BV$173:BV$271)-MIN(ROW(BV$173:BV$271))+1, ""), ROW(X34))), "")</f>
        <v/>
      </c>
      <c r="BW308" s="5" t="str">
        <f t="array" ref="BW308">IFERROR(INDEX(BW$173:BW$271, SMALL(IF($AX$173:$AX$271="Claim", ROW(BW$173:BW$271)-MIN(ROW(BW$173:BW$271))+1, ""), ROW(Y34))), "")</f>
        <v/>
      </c>
      <c r="BX308" s="5" t="str">
        <f t="array" ref="BX308">IFERROR(INDEX(BX$173:BX$271, SMALL(IF($AX$173:$AX$271="Claim", ROW(BX$173:BX$271)-MIN(ROW(BX$173:BX$271))+1, ""), ROW(Z34))), "")</f>
        <v/>
      </c>
      <c r="BY308" s="5" t="str">
        <f t="array" ref="BY308">IFERROR(INDEX(BY$173:BY$271, SMALL(IF($AX$173:$AX$271="Claim", ROW(BY$173:BY$271)-MIN(ROW(BY$173:BY$271))+1, ""), ROW(AA34))), "")</f>
        <v/>
      </c>
      <c r="BZ308" s="5" t="str">
        <f t="array" ref="BZ308">IFERROR(INDEX(BZ$173:BZ$271, SMALL(IF($AX$173:$AX$271="Claim", ROW(BZ$173:BZ$271)-MIN(ROW(BZ$173:BZ$271))+1, ""), ROW(AB34))), "")</f>
        <v/>
      </c>
      <c r="CA308" s="5" t="str">
        <f t="array" ref="CA308">IFERROR(INDEX(CA$173:CA$271, SMALL(IF($AX$173:$AX$271="Claim", ROW(CA$173:CA$271)-MIN(ROW(CA$173:CA$271))+1, ""), ROW(AC34))), "")</f>
        <v/>
      </c>
      <c r="CB308" s="5" t="str">
        <f t="array" ref="CB308">IFERROR(INDEX(CB$173:CB$271, SMALL(IF($AX$173:$AX$271="Claim", ROW(CB$173:CB$271)-MIN(ROW(CB$173:CB$271))+1, ""), ROW(AD34))), "")</f>
        <v/>
      </c>
      <c r="CC308" s="5" t="str">
        <f t="array" ref="CC308">IFERROR(INDEX(CC$173:CC$271, SMALL(IF($AX$173:$AX$271="Claim", ROW(CC$173:CC$271)-MIN(ROW(CC$173:CC$271))+1, ""), ROW(AE34))), "")</f>
        <v/>
      </c>
      <c r="CD308" s="5" t="str">
        <f t="array" ref="CD308">IFERROR(INDEX(CD$173:CD$271, SMALL(IF($AX$173:$AX$271="Claim", ROW(CD$173:CD$271)-MIN(ROW(CD$173:CD$271))+1, ""), ROW(AF34))), "")</f>
        <v/>
      </c>
      <c r="CE308" s="5" t="str">
        <f t="array" ref="CE308">IFERROR(INDEX(CE$173:CE$271, SMALL(IF($AX$173:$AX$271="Claim", ROW(CE$173:CE$271)-MIN(ROW(CE$173:CE$271))+1, ""), ROW(AG34))), "")</f>
        <v/>
      </c>
      <c r="CF308" s="5" t="str">
        <f t="array" ref="CF308">IFERROR(INDEX(CF$173:CF$271, SMALL(IF($AX$173:$AX$271="Claim", ROW(CF$173:CF$271)-MIN(ROW(CF$173:CF$271))+1, ""), ROW(AH34))), "")</f>
        <v/>
      </c>
      <c r="CG308" s="5" t="str">
        <f t="array" ref="CG308">IFERROR(INDEX(CG$173:CG$271, SMALL(IF($AX$173:$AX$271="Claim", ROW(CG$173:CG$271)-MIN(ROW(CG$173:CG$271))+1, ""), ROW(AI34))), "")</f>
        <v/>
      </c>
      <c r="CH308" s="5" t="str">
        <f t="array" ref="CH308">IFERROR(INDEX(CH$173:CH$271, SMALL(IF($AX$173:$AX$271="Claim", ROW(CH$173:CH$271)-MIN(ROW(CH$173:CH$271))+1, ""), ROW(AJ34))), "")</f>
        <v/>
      </c>
      <c r="CI308" s="5" t="str">
        <f t="array" ref="CI308">IFERROR(INDEX(CI$173:CI$271, SMALL(IF($AX$173:$AX$271="Claim", ROW(CI$173:CI$271)-MIN(ROW(CI$173:CI$271))+1, ""), ROW(AK34))), "")</f>
        <v/>
      </c>
      <c r="CJ308" s="5" t="str">
        <f t="array" ref="CJ308">IFERROR(INDEX(CJ$173:CJ$271, SMALL(IF($AX$173:$AX$271="Claim", ROW(CJ$173:CJ$271)-MIN(ROW(CJ$173:CJ$271))+1, ""), ROW(AL34))), "")</f>
        <v/>
      </c>
    </row>
    <row r="309" spans="50:88" hidden="1" x14ac:dyDescent="0.2">
      <c r="AX309" s="5">
        <v>35</v>
      </c>
      <c r="AY309" s="327" t="str">
        <f t="array" ref="AY309">IFERROR(INDEX(AY$173:AY$271, SMALL(IF($AX$173:$AX$271="Claim", ROW(AY$173:AY$271)-MIN(ROW(AY$173:AY$271))+1, ""), ROW(A35))), "")</f>
        <v/>
      </c>
      <c r="AZ309" s="327" t="str">
        <f t="array" ref="AZ309">IFERROR(INDEX(AZ$173:AZ$271, SMALL(IF($AX$173:$AX$271="Claim", ROW(AZ$173:AZ$271)-MIN(ROW(AZ$173:AZ$271))+1, ""), ROW(B35))), "")</f>
        <v/>
      </c>
      <c r="BA309" s="5" t="str">
        <f t="array" ref="BA309">IFERROR(INDEX(BA$173:BA$275, SMALL(IF($AX$173:$AX$275="Claim", ROW(BA$173:BA$275)-MIN(ROW(BA$173:BA$275))+1, ""), ROW(C35))), "")</f>
        <v/>
      </c>
      <c r="BB309" s="5" t="str">
        <f t="array" ref="BB309">IFERROR(INDEX(BB$173:BB$271, SMALL(IF($AX$173:$AX$271="Claim", ROW(BB$173:BB$271)-MIN(ROW(BB$173:BB$271))+1, ""), ROW(D35))), "")</f>
        <v/>
      </c>
      <c r="BC309" s="5" t="str">
        <f t="array" ref="BC309">IFERROR(INDEX(BC$173:BC$271, SMALL(IF($AX$173:$AX$271="Claim", ROW(BC$173:BC$271)-MIN(ROW(BC$173:BC$271))+1, ""), ROW(E35))), "")</f>
        <v/>
      </c>
      <c r="BD309" s="5" t="str">
        <f t="array" ref="BD309">IFERROR(INDEX(BD$173:BD$271, SMALL(IF($AX$173:$AX$271="Claim", ROW(BD$173:BD$271)-MIN(ROW(BD$173:BD$271))+1, ""), ROW(F35))), "")</f>
        <v/>
      </c>
      <c r="BE309" s="5" t="str">
        <f t="array" ref="BE309">IFERROR(INDEX(BE$173:BE$271, SMALL(IF($AX$173:$AX$271="Claim", ROW(BE$173:BE$271)-MIN(ROW(BE$173:BE$271))+1, ""), ROW(G35))), "")</f>
        <v/>
      </c>
      <c r="BF309" s="5" t="str">
        <f t="array" ref="BF309">IFERROR(INDEX(BF$173:BF$271, SMALL(IF($AX$173:$AX$271="Claim", ROW(BF$173:BF$271)-MIN(ROW(BF$173:BF$271))+1, ""), ROW(H35))), "")</f>
        <v/>
      </c>
      <c r="BG309" s="5" t="str">
        <f t="array" ref="BG309">IFERROR(INDEX(BG$173:BG$271, SMALL(IF($AX$173:$AX$271="Claim", ROW(BG$173:BG$271)-MIN(ROW(BG$173:BG$271))+1, ""), ROW(I35))), "")</f>
        <v/>
      </c>
      <c r="BH309" s="5" t="str">
        <f t="array" ref="BH309">IFERROR(INDEX(BH$173:BH$271, SMALL(IF($AX$173:$AX$271="Claim", ROW(BH$173:BH$271)-MIN(ROW(BH$173:BH$271))+1, ""), ROW(J35))), "")</f>
        <v/>
      </c>
      <c r="BI309" s="5" t="str">
        <f t="array" ref="BI309">IFERROR(INDEX(BI$173:BI$271, SMALL(IF($AX$173:$AX$271="Claim", ROW(BI$173:BI$271)-MIN(ROW(BI$173:BI$271))+1, ""), ROW(K35))), "")</f>
        <v/>
      </c>
      <c r="BJ309" s="5" t="str">
        <f t="array" ref="BJ309">IFERROR(INDEX(BJ$173:BJ$271, SMALL(IF($AX$173:$AX$271="Claim", ROW(BJ$173:BJ$271)-MIN(ROW(BJ$173:BJ$271))+1, ""), ROW(L35))), "")</f>
        <v/>
      </c>
      <c r="BK309" s="5" t="str">
        <f t="array" ref="BK309">IFERROR(INDEX(BK$173:BK$271, SMALL(IF($AX$173:$AX$271="Claim", ROW(BK$173:BK$271)-MIN(ROW(BK$173:BK$271))+1, ""), ROW(M35))), "")</f>
        <v/>
      </c>
      <c r="BL309" s="5" t="str">
        <f t="array" ref="BL309">IFERROR(INDEX(BL$173:BL$271, SMALL(IF($AX$173:$AX$271="Claim", ROW(BL$173:BL$271)-MIN(ROW(BL$173:BL$271))+1, ""), ROW(N35))), "")</f>
        <v/>
      </c>
      <c r="BM309" s="5" t="str">
        <f t="array" ref="BM309">IFERROR(INDEX(BM$173:BM$271, SMALL(IF($AX$173:$AX$271="Claim", ROW(BM$173:BM$271)-MIN(ROW(BM$173:BM$271))+1, ""), ROW(O35))), "")</f>
        <v/>
      </c>
      <c r="BN309" s="5" t="str">
        <f t="array" ref="BN309">IFERROR(INDEX(BN$173:BN$271, SMALL(IF($AX$173:$AX$271="Claim", ROW(BN$173:BN$271)-MIN(ROW(BN$173:BN$271))+1, ""), ROW(P35))), "")</f>
        <v/>
      </c>
      <c r="BO309" s="5" t="str">
        <f t="array" ref="BO309">IFERROR(INDEX(BO$173:BO$271, SMALL(IF($AX$173:$AX$271="Claim", ROW(BO$173:BO$271)-MIN(ROW(BO$173:BO$271))+1, ""), ROW(Q35))), "")</f>
        <v/>
      </c>
      <c r="BP309" s="5" t="str">
        <f t="array" ref="BP309">IFERROR(INDEX(BP$173:BP$271, SMALL(IF($AX$173:$AX$271="Claim", ROW(BP$173:BP$271)-MIN(ROW(BP$173:BP$271))+1, ""), ROW(R35))), "")</f>
        <v/>
      </c>
      <c r="BQ309" s="5" t="str">
        <f t="array" ref="BQ309">IFERROR(INDEX(BQ$173:BQ$271, SMALL(IF($AX$173:$AX$271="Claim", ROW(BQ$173:BQ$271)-MIN(ROW(BQ$173:BQ$271))+1, ""), ROW(S35))), "")</f>
        <v/>
      </c>
      <c r="BR309" s="5" t="str">
        <f t="array" ref="BR309">IFERROR(INDEX(BR$173:BR$271, SMALL(IF($AX$173:$AX$271="Claim", ROW(BR$173:BR$271)-MIN(ROW(BR$173:BR$271))+1, ""), ROW(T35))), "")</f>
        <v/>
      </c>
      <c r="BS309" s="5" t="str">
        <f t="array" ref="BS309">IFERROR(INDEX(BS$173:BS$271, SMALL(IF($AX$173:$AX$271="Claim", ROW(BS$173:BS$271)-MIN(ROW(BS$173:BS$271))+1, ""), ROW(U35))), "")</f>
        <v/>
      </c>
      <c r="BT309" s="5" t="str">
        <f t="array" ref="BT309">IFERROR(INDEX(BT$173:BT$271, SMALL(IF($AX$173:$AX$271="Claim", ROW(BT$173:BT$271)-MIN(ROW(BT$173:BT$271))+1, ""), ROW(V35))), "")</f>
        <v/>
      </c>
      <c r="BU309" s="5" t="str">
        <f t="array" ref="BU309">IFERROR(INDEX(BU$173:BU$271, SMALL(IF($AX$173:$AX$271="Claim", ROW(BU$173:BU$271)-MIN(ROW(BU$173:BU$271))+1, ""), ROW(W35))), "")</f>
        <v/>
      </c>
      <c r="BV309" s="5" t="str">
        <f t="array" ref="BV309">IFERROR(INDEX(BV$173:BV$271, SMALL(IF($AX$173:$AX$271="Claim", ROW(BV$173:BV$271)-MIN(ROW(BV$173:BV$271))+1, ""), ROW(X35))), "")</f>
        <v/>
      </c>
      <c r="BW309" s="5" t="str">
        <f t="array" ref="BW309">IFERROR(INDEX(BW$173:BW$271, SMALL(IF($AX$173:$AX$271="Claim", ROW(BW$173:BW$271)-MIN(ROW(BW$173:BW$271))+1, ""), ROW(Y35))), "")</f>
        <v/>
      </c>
      <c r="BX309" s="5" t="str">
        <f t="array" ref="BX309">IFERROR(INDEX(BX$173:BX$271, SMALL(IF($AX$173:$AX$271="Claim", ROW(BX$173:BX$271)-MIN(ROW(BX$173:BX$271))+1, ""), ROW(Z35))), "")</f>
        <v/>
      </c>
      <c r="BY309" s="5" t="str">
        <f t="array" ref="BY309">IFERROR(INDEX(BY$173:BY$271, SMALL(IF($AX$173:$AX$271="Claim", ROW(BY$173:BY$271)-MIN(ROW(BY$173:BY$271))+1, ""), ROW(AA35))), "")</f>
        <v/>
      </c>
      <c r="BZ309" s="5" t="str">
        <f t="array" ref="BZ309">IFERROR(INDEX(BZ$173:BZ$271, SMALL(IF($AX$173:$AX$271="Claim", ROW(BZ$173:BZ$271)-MIN(ROW(BZ$173:BZ$271))+1, ""), ROW(AB35))), "")</f>
        <v/>
      </c>
      <c r="CA309" s="5" t="str">
        <f t="array" ref="CA309">IFERROR(INDEX(CA$173:CA$271, SMALL(IF($AX$173:$AX$271="Claim", ROW(CA$173:CA$271)-MIN(ROW(CA$173:CA$271))+1, ""), ROW(AC35))), "")</f>
        <v/>
      </c>
      <c r="CB309" s="5" t="str">
        <f t="array" ref="CB309">IFERROR(INDEX(CB$173:CB$271, SMALL(IF($AX$173:$AX$271="Claim", ROW(CB$173:CB$271)-MIN(ROW(CB$173:CB$271))+1, ""), ROW(AD35))), "")</f>
        <v/>
      </c>
      <c r="CC309" s="5" t="str">
        <f t="array" ref="CC309">IFERROR(INDEX(CC$173:CC$271, SMALL(IF($AX$173:$AX$271="Claim", ROW(CC$173:CC$271)-MIN(ROW(CC$173:CC$271))+1, ""), ROW(AE35))), "")</f>
        <v/>
      </c>
      <c r="CD309" s="5" t="str">
        <f t="array" ref="CD309">IFERROR(INDEX(CD$173:CD$271, SMALL(IF($AX$173:$AX$271="Claim", ROW(CD$173:CD$271)-MIN(ROW(CD$173:CD$271))+1, ""), ROW(AF35))), "")</f>
        <v/>
      </c>
      <c r="CE309" s="5" t="str">
        <f t="array" ref="CE309">IFERROR(INDEX(CE$173:CE$271, SMALL(IF($AX$173:$AX$271="Claim", ROW(CE$173:CE$271)-MIN(ROW(CE$173:CE$271))+1, ""), ROW(AG35))), "")</f>
        <v/>
      </c>
      <c r="CF309" s="5" t="str">
        <f t="array" ref="CF309">IFERROR(INDEX(CF$173:CF$271, SMALL(IF($AX$173:$AX$271="Claim", ROW(CF$173:CF$271)-MIN(ROW(CF$173:CF$271))+1, ""), ROW(AH35))), "")</f>
        <v/>
      </c>
      <c r="CG309" s="5" t="str">
        <f t="array" ref="CG309">IFERROR(INDEX(CG$173:CG$271, SMALL(IF($AX$173:$AX$271="Claim", ROW(CG$173:CG$271)-MIN(ROW(CG$173:CG$271))+1, ""), ROW(AI35))), "")</f>
        <v/>
      </c>
      <c r="CH309" s="5" t="str">
        <f t="array" ref="CH309">IFERROR(INDEX(CH$173:CH$271, SMALL(IF($AX$173:$AX$271="Claim", ROW(CH$173:CH$271)-MIN(ROW(CH$173:CH$271))+1, ""), ROW(AJ35))), "")</f>
        <v/>
      </c>
      <c r="CI309" s="5" t="str">
        <f t="array" ref="CI309">IFERROR(INDEX(CI$173:CI$271, SMALL(IF($AX$173:$AX$271="Claim", ROW(CI$173:CI$271)-MIN(ROW(CI$173:CI$271))+1, ""), ROW(AK35))), "")</f>
        <v/>
      </c>
      <c r="CJ309" s="5" t="str">
        <f t="array" ref="CJ309">IFERROR(INDEX(CJ$173:CJ$271, SMALL(IF($AX$173:$AX$271="Claim", ROW(CJ$173:CJ$271)-MIN(ROW(CJ$173:CJ$271))+1, ""), ROW(AL35))), "")</f>
        <v/>
      </c>
    </row>
    <row r="310" spans="50:88" hidden="1" x14ac:dyDescent="0.2">
      <c r="AX310" s="5">
        <v>36</v>
      </c>
      <c r="AY310" s="327" t="str">
        <f t="array" ref="AY310">IFERROR(INDEX(AY$173:AY$271, SMALL(IF($AX$173:$AX$271="Claim", ROW(AY$173:AY$271)-MIN(ROW(AY$173:AY$271))+1, ""), ROW(A36))), "")</f>
        <v/>
      </c>
      <c r="AZ310" s="327" t="str">
        <f t="array" ref="AZ310">IFERROR(INDEX(AZ$173:AZ$271, SMALL(IF($AX$173:$AX$271="Claim", ROW(AZ$173:AZ$271)-MIN(ROW(AZ$173:AZ$271))+1, ""), ROW(B36))), "")</f>
        <v/>
      </c>
      <c r="BA310" s="5" t="str">
        <f t="array" ref="BA310">IFERROR(INDEX(BA$173:BA$275, SMALL(IF($AX$173:$AX$275="Claim", ROW(BA$173:BA$275)-MIN(ROW(BA$173:BA$275))+1, ""), ROW(C36))), "")</f>
        <v/>
      </c>
      <c r="BB310" s="5" t="str">
        <f t="array" ref="BB310">IFERROR(INDEX(BB$173:BB$271, SMALL(IF($AX$173:$AX$271="Claim", ROW(BB$173:BB$271)-MIN(ROW(BB$173:BB$271))+1, ""), ROW(D36))), "")</f>
        <v/>
      </c>
      <c r="BC310" s="5" t="str">
        <f t="array" ref="BC310">IFERROR(INDEX(BC$173:BC$271, SMALL(IF($AX$173:$AX$271="Claim", ROW(BC$173:BC$271)-MIN(ROW(BC$173:BC$271))+1, ""), ROW(E36))), "")</f>
        <v/>
      </c>
      <c r="BD310" s="5" t="str">
        <f t="array" ref="BD310">IFERROR(INDEX(BD$173:BD$271, SMALL(IF($AX$173:$AX$271="Claim", ROW(BD$173:BD$271)-MIN(ROW(BD$173:BD$271))+1, ""), ROW(F36))), "")</f>
        <v/>
      </c>
      <c r="BE310" s="5" t="str">
        <f t="array" ref="BE310">IFERROR(INDEX(BE$173:BE$271, SMALL(IF($AX$173:$AX$271="Claim", ROW(BE$173:BE$271)-MIN(ROW(BE$173:BE$271))+1, ""), ROW(G36))), "")</f>
        <v/>
      </c>
      <c r="BF310" s="5" t="str">
        <f t="array" ref="BF310">IFERROR(INDEX(BF$173:BF$271, SMALL(IF($AX$173:$AX$271="Claim", ROW(BF$173:BF$271)-MIN(ROW(BF$173:BF$271))+1, ""), ROW(H36))), "")</f>
        <v/>
      </c>
      <c r="BG310" s="5" t="str">
        <f t="array" ref="BG310">IFERROR(INDEX(BG$173:BG$271, SMALL(IF($AX$173:$AX$271="Claim", ROW(BG$173:BG$271)-MIN(ROW(BG$173:BG$271))+1, ""), ROW(I36))), "")</f>
        <v/>
      </c>
      <c r="BH310" s="5" t="str">
        <f t="array" ref="BH310">IFERROR(INDEX(BH$173:BH$271, SMALL(IF($AX$173:$AX$271="Claim", ROW(BH$173:BH$271)-MIN(ROW(BH$173:BH$271))+1, ""), ROW(J36))), "")</f>
        <v/>
      </c>
      <c r="BI310" s="5" t="str">
        <f t="array" ref="BI310">IFERROR(INDEX(BI$173:BI$271, SMALL(IF($AX$173:$AX$271="Claim", ROW(BI$173:BI$271)-MIN(ROW(BI$173:BI$271))+1, ""), ROW(K36))), "")</f>
        <v/>
      </c>
      <c r="BJ310" s="5" t="str">
        <f t="array" ref="BJ310">IFERROR(INDEX(BJ$173:BJ$271, SMALL(IF($AX$173:$AX$271="Claim", ROW(BJ$173:BJ$271)-MIN(ROW(BJ$173:BJ$271))+1, ""), ROW(L36))), "")</f>
        <v/>
      </c>
      <c r="BK310" s="5" t="str">
        <f t="array" ref="BK310">IFERROR(INDEX(BK$173:BK$271, SMALL(IF($AX$173:$AX$271="Claim", ROW(BK$173:BK$271)-MIN(ROW(BK$173:BK$271))+1, ""), ROW(M36))), "")</f>
        <v/>
      </c>
      <c r="BL310" s="5" t="str">
        <f t="array" ref="BL310">IFERROR(INDEX(BL$173:BL$271, SMALL(IF($AX$173:$AX$271="Claim", ROW(BL$173:BL$271)-MIN(ROW(BL$173:BL$271))+1, ""), ROW(N36))), "")</f>
        <v/>
      </c>
      <c r="BM310" s="5" t="str">
        <f t="array" ref="BM310">IFERROR(INDEX(BM$173:BM$271, SMALL(IF($AX$173:$AX$271="Claim", ROW(BM$173:BM$271)-MIN(ROW(BM$173:BM$271))+1, ""), ROW(O36))), "")</f>
        <v/>
      </c>
      <c r="BN310" s="5" t="str">
        <f t="array" ref="BN310">IFERROR(INDEX(BN$173:BN$271, SMALL(IF($AX$173:$AX$271="Claim", ROW(BN$173:BN$271)-MIN(ROW(BN$173:BN$271))+1, ""), ROW(P36))), "")</f>
        <v/>
      </c>
      <c r="BO310" s="5" t="str">
        <f t="array" ref="BO310">IFERROR(INDEX(BO$173:BO$271, SMALL(IF($AX$173:$AX$271="Claim", ROW(BO$173:BO$271)-MIN(ROW(BO$173:BO$271))+1, ""), ROW(Q36))), "")</f>
        <v/>
      </c>
      <c r="BP310" s="5" t="str">
        <f t="array" ref="BP310">IFERROR(INDEX(BP$173:BP$271, SMALL(IF($AX$173:$AX$271="Claim", ROW(BP$173:BP$271)-MIN(ROW(BP$173:BP$271))+1, ""), ROW(R36))), "")</f>
        <v/>
      </c>
      <c r="BQ310" s="5" t="str">
        <f t="array" ref="BQ310">IFERROR(INDEX(BQ$173:BQ$271, SMALL(IF($AX$173:$AX$271="Claim", ROW(BQ$173:BQ$271)-MIN(ROW(BQ$173:BQ$271))+1, ""), ROW(S36))), "")</f>
        <v/>
      </c>
      <c r="BR310" s="5" t="str">
        <f t="array" ref="BR310">IFERROR(INDEX(BR$173:BR$271, SMALL(IF($AX$173:$AX$271="Claim", ROW(BR$173:BR$271)-MIN(ROW(BR$173:BR$271))+1, ""), ROW(T36))), "")</f>
        <v/>
      </c>
      <c r="BS310" s="5" t="str">
        <f t="array" ref="BS310">IFERROR(INDEX(BS$173:BS$271, SMALL(IF($AX$173:$AX$271="Claim", ROW(BS$173:BS$271)-MIN(ROW(BS$173:BS$271))+1, ""), ROW(U36))), "")</f>
        <v/>
      </c>
      <c r="BT310" s="5" t="str">
        <f t="array" ref="BT310">IFERROR(INDEX(BT$173:BT$271, SMALL(IF($AX$173:$AX$271="Claim", ROW(BT$173:BT$271)-MIN(ROW(BT$173:BT$271))+1, ""), ROW(V36))), "")</f>
        <v/>
      </c>
      <c r="BU310" s="5" t="str">
        <f t="array" ref="BU310">IFERROR(INDEX(BU$173:BU$271, SMALL(IF($AX$173:$AX$271="Claim", ROW(BU$173:BU$271)-MIN(ROW(BU$173:BU$271))+1, ""), ROW(W36))), "")</f>
        <v/>
      </c>
      <c r="BV310" s="5" t="str">
        <f t="array" ref="BV310">IFERROR(INDEX(BV$173:BV$271, SMALL(IF($AX$173:$AX$271="Claim", ROW(BV$173:BV$271)-MIN(ROW(BV$173:BV$271))+1, ""), ROW(X36))), "")</f>
        <v/>
      </c>
      <c r="BW310" s="5" t="str">
        <f t="array" ref="BW310">IFERROR(INDEX(BW$173:BW$271, SMALL(IF($AX$173:$AX$271="Claim", ROW(BW$173:BW$271)-MIN(ROW(BW$173:BW$271))+1, ""), ROW(Y36))), "")</f>
        <v/>
      </c>
      <c r="BX310" s="5" t="str">
        <f t="array" ref="BX310">IFERROR(INDEX(BX$173:BX$271, SMALL(IF($AX$173:$AX$271="Claim", ROW(BX$173:BX$271)-MIN(ROW(BX$173:BX$271))+1, ""), ROW(Z36))), "")</f>
        <v/>
      </c>
      <c r="BY310" s="5" t="str">
        <f t="array" ref="BY310">IFERROR(INDEX(BY$173:BY$271, SMALL(IF($AX$173:$AX$271="Claim", ROW(BY$173:BY$271)-MIN(ROW(BY$173:BY$271))+1, ""), ROW(AA36))), "")</f>
        <v/>
      </c>
      <c r="BZ310" s="5" t="str">
        <f t="array" ref="BZ310">IFERROR(INDEX(BZ$173:BZ$271, SMALL(IF($AX$173:$AX$271="Claim", ROW(BZ$173:BZ$271)-MIN(ROW(BZ$173:BZ$271))+1, ""), ROW(AB36))), "")</f>
        <v/>
      </c>
      <c r="CA310" s="5" t="str">
        <f t="array" ref="CA310">IFERROR(INDEX(CA$173:CA$271, SMALL(IF($AX$173:$AX$271="Claim", ROW(CA$173:CA$271)-MIN(ROW(CA$173:CA$271))+1, ""), ROW(AC36))), "")</f>
        <v/>
      </c>
      <c r="CB310" s="5" t="str">
        <f t="array" ref="CB310">IFERROR(INDEX(CB$173:CB$271, SMALL(IF($AX$173:$AX$271="Claim", ROW(CB$173:CB$271)-MIN(ROW(CB$173:CB$271))+1, ""), ROW(AD36))), "")</f>
        <v/>
      </c>
      <c r="CC310" s="5" t="str">
        <f t="array" ref="CC310">IFERROR(INDEX(CC$173:CC$271, SMALL(IF($AX$173:$AX$271="Claim", ROW(CC$173:CC$271)-MIN(ROW(CC$173:CC$271))+1, ""), ROW(AE36))), "")</f>
        <v/>
      </c>
      <c r="CD310" s="5" t="str">
        <f t="array" ref="CD310">IFERROR(INDEX(CD$173:CD$271, SMALL(IF($AX$173:$AX$271="Claim", ROW(CD$173:CD$271)-MIN(ROW(CD$173:CD$271))+1, ""), ROW(AF36))), "")</f>
        <v/>
      </c>
      <c r="CE310" s="5" t="str">
        <f t="array" ref="CE310">IFERROR(INDEX(CE$173:CE$271, SMALL(IF($AX$173:$AX$271="Claim", ROW(CE$173:CE$271)-MIN(ROW(CE$173:CE$271))+1, ""), ROW(AG36))), "")</f>
        <v/>
      </c>
      <c r="CF310" s="5" t="str">
        <f t="array" ref="CF310">IFERROR(INDEX(CF$173:CF$271, SMALL(IF($AX$173:$AX$271="Claim", ROW(CF$173:CF$271)-MIN(ROW(CF$173:CF$271))+1, ""), ROW(AH36))), "")</f>
        <v/>
      </c>
      <c r="CG310" s="5" t="str">
        <f t="array" ref="CG310">IFERROR(INDEX(CG$173:CG$271, SMALL(IF($AX$173:$AX$271="Claim", ROW(CG$173:CG$271)-MIN(ROW(CG$173:CG$271))+1, ""), ROW(AI36))), "")</f>
        <v/>
      </c>
      <c r="CH310" s="5" t="str">
        <f t="array" ref="CH310">IFERROR(INDEX(CH$173:CH$271, SMALL(IF($AX$173:$AX$271="Claim", ROW(CH$173:CH$271)-MIN(ROW(CH$173:CH$271))+1, ""), ROW(AJ36))), "")</f>
        <v/>
      </c>
      <c r="CI310" s="5" t="str">
        <f t="array" ref="CI310">IFERROR(INDEX(CI$173:CI$271, SMALL(IF($AX$173:$AX$271="Claim", ROW(CI$173:CI$271)-MIN(ROW(CI$173:CI$271))+1, ""), ROW(AK36))), "")</f>
        <v/>
      </c>
      <c r="CJ310" s="5" t="str">
        <f t="array" ref="CJ310">IFERROR(INDEX(CJ$173:CJ$271, SMALL(IF($AX$173:$AX$271="Claim", ROW(CJ$173:CJ$271)-MIN(ROW(CJ$173:CJ$271))+1, ""), ROW(AL36))), "")</f>
        <v/>
      </c>
    </row>
    <row r="311" spans="50:88" hidden="1" x14ac:dyDescent="0.2">
      <c r="AX311" s="5">
        <v>37</v>
      </c>
      <c r="AY311" s="327" t="str">
        <f t="array" ref="AY311">IFERROR(INDEX(AY$173:AY$271, SMALL(IF($AX$173:$AX$271="Claim", ROW(AY$173:AY$271)-MIN(ROW(AY$173:AY$271))+1, ""), ROW(A37))), "")</f>
        <v/>
      </c>
      <c r="AZ311" s="327" t="str">
        <f t="array" ref="AZ311">IFERROR(INDEX(AZ$173:AZ$271, SMALL(IF($AX$173:$AX$271="Claim", ROW(AZ$173:AZ$271)-MIN(ROW(AZ$173:AZ$271))+1, ""), ROW(B37))), "")</f>
        <v/>
      </c>
      <c r="BA311" s="5" t="str">
        <f t="array" ref="BA311">IFERROR(INDEX(BA$173:BA$275, SMALL(IF($AX$173:$AX$275="Claim", ROW(BA$173:BA$275)-MIN(ROW(BA$173:BA$275))+1, ""), ROW(C37))), "")</f>
        <v/>
      </c>
      <c r="BB311" s="5" t="str">
        <f t="array" ref="BB311">IFERROR(INDEX(BB$173:BB$271, SMALL(IF($AX$173:$AX$271="Claim", ROW(BB$173:BB$271)-MIN(ROW(BB$173:BB$271))+1, ""), ROW(D37))), "")</f>
        <v/>
      </c>
      <c r="BC311" s="5" t="str">
        <f t="array" ref="BC311">IFERROR(INDEX(BC$173:BC$271, SMALL(IF($AX$173:$AX$271="Claim", ROW(BC$173:BC$271)-MIN(ROW(BC$173:BC$271))+1, ""), ROW(E37))), "")</f>
        <v/>
      </c>
      <c r="BD311" s="5" t="str">
        <f t="array" ref="BD311">IFERROR(INDEX(BD$173:BD$271, SMALL(IF($AX$173:$AX$271="Claim", ROW(BD$173:BD$271)-MIN(ROW(BD$173:BD$271))+1, ""), ROW(F37))), "")</f>
        <v/>
      </c>
      <c r="BE311" s="5" t="str">
        <f t="array" ref="BE311">IFERROR(INDEX(BE$173:BE$271, SMALL(IF($AX$173:$AX$271="Claim", ROW(BE$173:BE$271)-MIN(ROW(BE$173:BE$271))+1, ""), ROW(G37))), "")</f>
        <v/>
      </c>
      <c r="BF311" s="5" t="str">
        <f t="array" ref="BF311">IFERROR(INDEX(BF$173:BF$271, SMALL(IF($AX$173:$AX$271="Claim", ROW(BF$173:BF$271)-MIN(ROW(BF$173:BF$271))+1, ""), ROW(H37))), "")</f>
        <v/>
      </c>
      <c r="BG311" s="5" t="str">
        <f t="array" ref="BG311">IFERROR(INDEX(BG$173:BG$271, SMALL(IF($AX$173:$AX$271="Claim", ROW(BG$173:BG$271)-MIN(ROW(BG$173:BG$271))+1, ""), ROW(I37))), "")</f>
        <v/>
      </c>
      <c r="BH311" s="5" t="str">
        <f t="array" ref="BH311">IFERROR(INDEX(BH$173:BH$271, SMALL(IF($AX$173:$AX$271="Claim", ROW(BH$173:BH$271)-MIN(ROW(BH$173:BH$271))+1, ""), ROW(J37))), "")</f>
        <v/>
      </c>
      <c r="BI311" s="5" t="str">
        <f t="array" ref="BI311">IFERROR(INDEX(BI$173:BI$271, SMALL(IF($AX$173:$AX$271="Claim", ROW(BI$173:BI$271)-MIN(ROW(BI$173:BI$271))+1, ""), ROW(K37))), "")</f>
        <v/>
      </c>
      <c r="BJ311" s="5" t="str">
        <f t="array" ref="BJ311">IFERROR(INDEX(BJ$173:BJ$271, SMALL(IF($AX$173:$AX$271="Claim", ROW(BJ$173:BJ$271)-MIN(ROW(BJ$173:BJ$271))+1, ""), ROW(L37))), "")</f>
        <v/>
      </c>
      <c r="BK311" s="5" t="str">
        <f t="array" ref="BK311">IFERROR(INDEX(BK$173:BK$271, SMALL(IF($AX$173:$AX$271="Claim", ROW(BK$173:BK$271)-MIN(ROW(BK$173:BK$271))+1, ""), ROW(M37))), "")</f>
        <v/>
      </c>
      <c r="BL311" s="5" t="str">
        <f t="array" ref="BL311">IFERROR(INDEX(BL$173:BL$271, SMALL(IF($AX$173:$AX$271="Claim", ROW(BL$173:BL$271)-MIN(ROW(BL$173:BL$271))+1, ""), ROW(N37))), "")</f>
        <v/>
      </c>
      <c r="BM311" s="5" t="str">
        <f t="array" ref="BM311">IFERROR(INDEX(BM$173:BM$271, SMALL(IF($AX$173:$AX$271="Claim", ROW(BM$173:BM$271)-MIN(ROW(BM$173:BM$271))+1, ""), ROW(O37))), "")</f>
        <v/>
      </c>
      <c r="BN311" s="5" t="str">
        <f t="array" ref="BN311">IFERROR(INDEX(BN$173:BN$271, SMALL(IF($AX$173:$AX$271="Claim", ROW(BN$173:BN$271)-MIN(ROW(BN$173:BN$271))+1, ""), ROW(P37))), "")</f>
        <v/>
      </c>
      <c r="BO311" s="5" t="str">
        <f t="array" ref="BO311">IFERROR(INDEX(BO$173:BO$271, SMALL(IF($AX$173:$AX$271="Claim", ROW(BO$173:BO$271)-MIN(ROW(BO$173:BO$271))+1, ""), ROW(Q37))), "")</f>
        <v/>
      </c>
      <c r="BP311" s="5" t="str">
        <f t="array" ref="BP311">IFERROR(INDEX(BP$173:BP$271, SMALL(IF($AX$173:$AX$271="Claim", ROW(BP$173:BP$271)-MIN(ROW(BP$173:BP$271))+1, ""), ROW(R37))), "")</f>
        <v/>
      </c>
      <c r="BQ311" s="5" t="str">
        <f t="array" ref="BQ311">IFERROR(INDEX(BQ$173:BQ$271, SMALL(IF($AX$173:$AX$271="Claim", ROW(BQ$173:BQ$271)-MIN(ROW(BQ$173:BQ$271))+1, ""), ROW(S37))), "")</f>
        <v/>
      </c>
      <c r="BR311" s="5" t="str">
        <f t="array" ref="BR311">IFERROR(INDEX(BR$173:BR$271, SMALL(IF($AX$173:$AX$271="Claim", ROW(BR$173:BR$271)-MIN(ROW(BR$173:BR$271))+1, ""), ROW(T37))), "")</f>
        <v/>
      </c>
      <c r="BS311" s="5" t="str">
        <f t="array" ref="BS311">IFERROR(INDEX(BS$173:BS$271, SMALL(IF($AX$173:$AX$271="Claim", ROW(BS$173:BS$271)-MIN(ROW(BS$173:BS$271))+1, ""), ROW(U37))), "")</f>
        <v/>
      </c>
      <c r="BT311" s="5" t="str">
        <f t="array" ref="BT311">IFERROR(INDEX(BT$173:BT$271, SMALL(IF($AX$173:$AX$271="Claim", ROW(BT$173:BT$271)-MIN(ROW(BT$173:BT$271))+1, ""), ROW(V37))), "")</f>
        <v/>
      </c>
      <c r="BU311" s="5" t="str">
        <f t="array" ref="BU311">IFERROR(INDEX(BU$173:BU$271, SMALL(IF($AX$173:$AX$271="Claim", ROW(BU$173:BU$271)-MIN(ROW(BU$173:BU$271))+1, ""), ROW(W37))), "")</f>
        <v/>
      </c>
      <c r="BV311" s="5" t="str">
        <f t="array" ref="BV311">IFERROR(INDEX(BV$173:BV$271, SMALL(IF($AX$173:$AX$271="Claim", ROW(BV$173:BV$271)-MIN(ROW(BV$173:BV$271))+1, ""), ROW(X37))), "")</f>
        <v/>
      </c>
      <c r="BW311" s="5" t="str">
        <f t="array" ref="BW311">IFERROR(INDEX(BW$173:BW$271, SMALL(IF($AX$173:$AX$271="Claim", ROW(BW$173:BW$271)-MIN(ROW(BW$173:BW$271))+1, ""), ROW(Y37))), "")</f>
        <v/>
      </c>
      <c r="BX311" s="5" t="str">
        <f t="array" ref="BX311">IFERROR(INDEX(BX$173:BX$271, SMALL(IF($AX$173:$AX$271="Claim", ROW(BX$173:BX$271)-MIN(ROW(BX$173:BX$271))+1, ""), ROW(Z37))), "")</f>
        <v/>
      </c>
      <c r="BY311" s="5" t="str">
        <f t="array" ref="BY311">IFERROR(INDEX(BY$173:BY$271, SMALL(IF($AX$173:$AX$271="Claim", ROW(BY$173:BY$271)-MIN(ROW(BY$173:BY$271))+1, ""), ROW(AA37))), "")</f>
        <v/>
      </c>
      <c r="BZ311" s="5" t="str">
        <f t="array" ref="BZ311">IFERROR(INDEX(BZ$173:BZ$271, SMALL(IF($AX$173:$AX$271="Claim", ROW(BZ$173:BZ$271)-MIN(ROW(BZ$173:BZ$271))+1, ""), ROW(AB37))), "")</f>
        <v/>
      </c>
      <c r="CA311" s="5" t="str">
        <f t="array" ref="CA311">IFERROR(INDEX(CA$173:CA$271, SMALL(IF($AX$173:$AX$271="Claim", ROW(CA$173:CA$271)-MIN(ROW(CA$173:CA$271))+1, ""), ROW(AC37))), "")</f>
        <v/>
      </c>
      <c r="CB311" s="5" t="str">
        <f t="array" ref="CB311">IFERROR(INDEX(CB$173:CB$271, SMALL(IF($AX$173:$AX$271="Claim", ROW(CB$173:CB$271)-MIN(ROW(CB$173:CB$271))+1, ""), ROW(AD37))), "")</f>
        <v/>
      </c>
      <c r="CC311" s="5" t="str">
        <f t="array" ref="CC311">IFERROR(INDEX(CC$173:CC$271, SMALL(IF($AX$173:$AX$271="Claim", ROW(CC$173:CC$271)-MIN(ROW(CC$173:CC$271))+1, ""), ROW(AE37))), "")</f>
        <v/>
      </c>
      <c r="CD311" s="5" t="str">
        <f t="array" ref="CD311">IFERROR(INDEX(CD$173:CD$271, SMALL(IF($AX$173:$AX$271="Claim", ROW(CD$173:CD$271)-MIN(ROW(CD$173:CD$271))+1, ""), ROW(AF37))), "")</f>
        <v/>
      </c>
      <c r="CE311" s="5" t="str">
        <f t="array" ref="CE311">IFERROR(INDEX(CE$173:CE$271, SMALL(IF($AX$173:$AX$271="Claim", ROW(CE$173:CE$271)-MIN(ROW(CE$173:CE$271))+1, ""), ROW(AG37))), "")</f>
        <v/>
      </c>
      <c r="CF311" s="5" t="str">
        <f t="array" ref="CF311">IFERROR(INDEX(CF$173:CF$271, SMALL(IF($AX$173:$AX$271="Claim", ROW(CF$173:CF$271)-MIN(ROW(CF$173:CF$271))+1, ""), ROW(AH37))), "")</f>
        <v/>
      </c>
      <c r="CG311" s="5" t="str">
        <f t="array" ref="CG311">IFERROR(INDEX(CG$173:CG$271, SMALL(IF($AX$173:$AX$271="Claim", ROW(CG$173:CG$271)-MIN(ROW(CG$173:CG$271))+1, ""), ROW(AI37))), "")</f>
        <v/>
      </c>
      <c r="CH311" s="5" t="str">
        <f t="array" ref="CH311">IFERROR(INDEX(CH$173:CH$271, SMALL(IF($AX$173:$AX$271="Claim", ROW(CH$173:CH$271)-MIN(ROW(CH$173:CH$271))+1, ""), ROW(AJ37))), "")</f>
        <v/>
      </c>
      <c r="CI311" s="5" t="str">
        <f t="array" ref="CI311">IFERROR(INDEX(CI$173:CI$271, SMALL(IF($AX$173:$AX$271="Claim", ROW(CI$173:CI$271)-MIN(ROW(CI$173:CI$271))+1, ""), ROW(AK37))), "")</f>
        <v/>
      </c>
      <c r="CJ311" s="5" t="str">
        <f t="array" ref="CJ311">IFERROR(INDEX(CJ$173:CJ$271, SMALL(IF($AX$173:$AX$271="Claim", ROW(CJ$173:CJ$271)-MIN(ROW(CJ$173:CJ$271))+1, ""), ROW(AL37))), "")</f>
        <v/>
      </c>
    </row>
    <row r="312" spans="50:88" hidden="1" x14ac:dyDescent="0.2">
      <c r="AX312" s="5">
        <v>38</v>
      </c>
      <c r="AY312" s="327" t="str">
        <f t="array" ref="AY312">IFERROR(INDEX(AY$173:AY$271, SMALL(IF($AX$173:$AX$271="Claim", ROW(AY$173:AY$271)-MIN(ROW(AY$173:AY$271))+1, ""), ROW(A38))), "")</f>
        <v/>
      </c>
      <c r="AZ312" s="327" t="str">
        <f t="array" ref="AZ312">IFERROR(INDEX(AZ$173:AZ$271, SMALL(IF($AX$173:$AX$271="Claim", ROW(AZ$173:AZ$271)-MIN(ROW(AZ$173:AZ$271))+1, ""), ROW(B38))), "")</f>
        <v/>
      </c>
      <c r="BA312" s="5" t="str">
        <f t="array" ref="BA312">IFERROR(INDEX(BA$173:BA$275, SMALL(IF($AX$173:$AX$275="Claim", ROW(BA$173:BA$275)-MIN(ROW(BA$173:BA$275))+1, ""), ROW(C38))), "")</f>
        <v/>
      </c>
      <c r="BB312" s="5" t="str">
        <f t="array" ref="BB312">IFERROR(INDEX(BB$173:BB$271, SMALL(IF($AX$173:$AX$271="Claim", ROW(BB$173:BB$271)-MIN(ROW(BB$173:BB$271))+1, ""), ROW(D38))), "")</f>
        <v/>
      </c>
      <c r="BC312" s="5" t="str">
        <f t="array" ref="BC312">IFERROR(INDEX(BC$173:BC$271, SMALL(IF($AX$173:$AX$271="Claim", ROW(BC$173:BC$271)-MIN(ROW(BC$173:BC$271))+1, ""), ROW(E38))), "")</f>
        <v/>
      </c>
      <c r="BD312" s="5" t="str">
        <f t="array" ref="BD312">IFERROR(INDEX(BD$173:BD$271, SMALL(IF($AX$173:$AX$271="Claim", ROW(BD$173:BD$271)-MIN(ROW(BD$173:BD$271))+1, ""), ROW(F38))), "")</f>
        <v/>
      </c>
      <c r="BE312" s="5" t="str">
        <f t="array" ref="BE312">IFERROR(INDEX(BE$173:BE$271, SMALL(IF($AX$173:$AX$271="Claim", ROW(BE$173:BE$271)-MIN(ROW(BE$173:BE$271))+1, ""), ROW(G38))), "")</f>
        <v/>
      </c>
      <c r="BF312" s="5" t="str">
        <f t="array" ref="BF312">IFERROR(INDEX(BF$173:BF$271, SMALL(IF($AX$173:$AX$271="Claim", ROW(BF$173:BF$271)-MIN(ROW(BF$173:BF$271))+1, ""), ROW(H38))), "")</f>
        <v/>
      </c>
      <c r="BG312" s="5" t="str">
        <f t="array" ref="BG312">IFERROR(INDEX(BG$173:BG$271, SMALL(IF($AX$173:$AX$271="Claim", ROW(BG$173:BG$271)-MIN(ROW(BG$173:BG$271))+1, ""), ROW(I38))), "")</f>
        <v/>
      </c>
      <c r="BH312" s="5" t="str">
        <f t="array" ref="BH312">IFERROR(INDEX(BH$173:BH$271, SMALL(IF($AX$173:$AX$271="Claim", ROW(BH$173:BH$271)-MIN(ROW(BH$173:BH$271))+1, ""), ROW(J38))), "")</f>
        <v/>
      </c>
      <c r="BI312" s="5" t="str">
        <f t="array" ref="BI312">IFERROR(INDEX(BI$173:BI$271, SMALL(IF($AX$173:$AX$271="Claim", ROW(BI$173:BI$271)-MIN(ROW(BI$173:BI$271))+1, ""), ROW(K38))), "")</f>
        <v/>
      </c>
      <c r="BJ312" s="5" t="str">
        <f t="array" ref="BJ312">IFERROR(INDEX(BJ$173:BJ$271, SMALL(IF($AX$173:$AX$271="Claim", ROW(BJ$173:BJ$271)-MIN(ROW(BJ$173:BJ$271))+1, ""), ROW(L38))), "")</f>
        <v/>
      </c>
      <c r="BK312" s="5" t="str">
        <f t="array" ref="BK312">IFERROR(INDEX(BK$173:BK$271, SMALL(IF($AX$173:$AX$271="Claim", ROW(BK$173:BK$271)-MIN(ROW(BK$173:BK$271))+1, ""), ROW(M38))), "")</f>
        <v/>
      </c>
      <c r="BL312" s="5" t="str">
        <f t="array" ref="BL312">IFERROR(INDEX(BL$173:BL$271, SMALL(IF($AX$173:$AX$271="Claim", ROW(BL$173:BL$271)-MIN(ROW(BL$173:BL$271))+1, ""), ROW(N38))), "")</f>
        <v/>
      </c>
      <c r="BM312" s="5" t="str">
        <f t="array" ref="BM312">IFERROR(INDEX(BM$173:BM$271, SMALL(IF($AX$173:$AX$271="Claim", ROW(BM$173:BM$271)-MIN(ROW(BM$173:BM$271))+1, ""), ROW(O38))), "")</f>
        <v/>
      </c>
      <c r="BN312" s="5" t="str">
        <f t="array" ref="BN312">IFERROR(INDEX(BN$173:BN$271, SMALL(IF($AX$173:$AX$271="Claim", ROW(BN$173:BN$271)-MIN(ROW(BN$173:BN$271))+1, ""), ROW(P38))), "")</f>
        <v/>
      </c>
      <c r="BO312" s="5" t="str">
        <f t="array" ref="BO312">IFERROR(INDEX(BO$173:BO$271, SMALL(IF($AX$173:$AX$271="Claim", ROW(BO$173:BO$271)-MIN(ROW(BO$173:BO$271))+1, ""), ROW(Q38))), "")</f>
        <v/>
      </c>
      <c r="BP312" s="5" t="str">
        <f t="array" ref="BP312">IFERROR(INDEX(BP$173:BP$271, SMALL(IF($AX$173:$AX$271="Claim", ROW(BP$173:BP$271)-MIN(ROW(BP$173:BP$271))+1, ""), ROW(R38))), "")</f>
        <v/>
      </c>
      <c r="BQ312" s="5" t="str">
        <f t="array" ref="BQ312">IFERROR(INDEX(BQ$173:BQ$271, SMALL(IF($AX$173:$AX$271="Claim", ROW(BQ$173:BQ$271)-MIN(ROW(BQ$173:BQ$271))+1, ""), ROW(S38))), "")</f>
        <v/>
      </c>
      <c r="BR312" s="5" t="str">
        <f t="array" ref="BR312">IFERROR(INDEX(BR$173:BR$271, SMALL(IF($AX$173:$AX$271="Claim", ROW(BR$173:BR$271)-MIN(ROW(BR$173:BR$271))+1, ""), ROW(T38))), "")</f>
        <v/>
      </c>
      <c r="BS312" s="5" t="str">
        <f t="array" ref="BS312">IFERROR(INDEX(BS$173:BS$271, SMALL(IF($AX$173:$AX$271="Claim", ROW(BS$173:BS$271)-MIN(ROW(BS$173:BS$271))+1, ""), ROW(U38))), "")</f>
        <v/>
      </c>
      <c r="BT312" s="5" t="str">
        <f t="array" ref="BT312">IFERROR(INDEX(BT$173:BT$271, SMALL(IF($AX$173:$AX$271="Claim", ROW(BT$173:BT$271)-MIN(ROW(BT$173:BT$271))+1, ""), ROW(V38))), "")</f>
        <v/>
      </c>
      <c r="BU312" s="5" t="str">
        <f t="array" ref="BU312">IFERROR(INDEX(BU$173:BU$271, SMALL(IF($AX$173:$AX$271="Claim", ROW(BU$173:BU$271)-MIN(ROW(BU$173:BU$271))+1, ""), ROW(W38))), "")</f>
        <v/>
      </c>
      <c r="BV312" s="5" t="str">
        <f t="array" ref="BV312">IFERROR(INDEX(BV$173:BV$271, SMALL(IF($AX$173:$AX$271="Claim", ROW(BV$173:BV$271)-MIN(ROW(BV$173:BV$271))+1, ""), ROW(X38))), "")</f>
        <v/>
      </c>
      <c r="BW312" s="5" t="str">
        <f t="array" ref="BW312">IFERROR(INDEX(BW$173:BW$271, SMALL(IF($AX$173:$AX$271="Claim", ROW(BW$173:BW$271)-MIN(ROW(BW$173:BW$271))+1, ""), ROW(Y38))), "")</f>
        <v/>
      </c>
      <c r="BX312" s="5" t="str">
        <f t="array" ref="BX312">IFERROR(INDEX(BX$173:BX$271, SMALL(IF($AX$173:$AX$271="Claim", ROW(BX$173:BX$271)-MIN(ROW(BX$173:BX$271))+1, ""), ROW(Z38))), "")</f>
        <v/>
      </c>
      <c r="BY312" s="5" t="str">
        <f t="array" ref="BY312">IFERROR(INDEX(BY$173:BY$271, SMALL(IF($AX$173:$AX$271="Claim", ROW(BY$173:BY$271)-MIN(ROW(BY$173:BY$271))+1, ""), ROW(AA38))), "")</f>
        <v/>
      </c>
      <c r="BZ312" s="5" t="str">
        <f t="array" ref="BZ312">IFERROR(INDEX(BZ$173:BZ$271, SMALL(IF($AX$173:$AX$271="Claim", ROW(BZ$173:BZ$271)-MIN(ROW(BZ$173:BZ$271))+1, ""), ROW(AB38))), "")</f>
        <v/>
      </c>
      <c r="CA312" s="5" t="str">
        <f t="array" ref="CA312">IFERROR(INDEX(CA$173:CA$271, SMALL(IF($AX$173:$AX$271="Claim", ROW(CA$173:CA$271)-MIN(ROW(CA$173:CA$271))+1, ""), ROW(AC38))), "")</f>
        <v/>
      </c>
      <c r="CB312" s="5" t="str">
        <f t="array" ref="CB312">IFERROR(INDEX(CB$173:CB$271, SMALL(IF($AX$173:$AX$271="Claim", ROW(CB$173:CB$271)-MIN(ROW(CB$173:CB$271))+1, ""), ROW(AD38))), "")</f>
        <v/>
      </c>
      <c r="CC312" s="5" t="str">
        <f t="array" ref="CC312">IFERROR(INDEX(CC$173:CC$271, SMALL(IF($AX$173:$AX$271="Claim", ROW(CC$173:CC$271)-MIN(ROW(CC$173:CC$271))+1, ""), ROW(AE38))), "")</f>
        <v/>
      </c>
      <c r="CD312" s="5" t="str">
        <f t="array" ref="CD312">IFERROR(INDEX(CD$173:CD$271, SMALL(IF($AX$173:$AX$271="Claim", ROW(CD$173:CD$271)-MIN(ROW(CD$173:CD$271))+1, ""), ROW(AF38))), "")</f>
        <v/>
      </c>
      <c r="CE312" s="5" t="str">
        <f t="array" ref="CE312">IFERROR(INDEX(CE$173:CE$271, SMALL(IF($AX$173:$AX$271="Claim", ROW(CE$173:CE$271)-MIN(ROW(CE$173:CE$271))+1, ""), ROW(AG38))), "")</f>
        <v/>
      </c>
      <c r="CF312" s="5" t="str">
        <f t="array" ref="CF312">IFERROR(INDEX(CF$173:CF$271, SMALL(IF($AX$173:$AX$271="Claim", ROW(CF$173:CF$271)-MIN(ROW(CF$173:CF$271))+1, ""), ROW(AH38))), "")</f>
        <v/>
      </c>
      <c r="CG312" s="5" t="str">
        <f t="array" ref="CG312">IFERROR(INDEX(CG$173:CG$271, SMALL(IF($AX$173:$AX$271="Claim", ROW(CG$173:CG$271)-MIN(ROW(CG$173:CG$271))+1, ""), ROW(AI38))), "")</f>
        <v/>
      </c>
      <c r="CH312" s="5" t="str">
        <f t="array" ref="CH312">IFERROR(INDEX(CH$173:CH$271, SMALL(IF($AX$173:$AX$271="Claim", ROW(CH$173:CH$271)-MIN(ROW(CH$173:CH$271))+1, ""), ROW(AJ38))), "")</f>
        <v/>
      </c>
      <c r="CI312" s="5" t="str">
        <f t="array" ref="CI312">IFERROR(INDEX(CI$173:CI$271, SMALL(IF($AX$173:$AX$271="Claim", ROW(CI$173:CI$271)-MIN(ROW(CI$173:CI$271))+1, ""), ROW(AK38))), "")</f>
        <v/>
      </c>
      <c r="CJ312" s="5" t="str">
        <f t="array" ref="CJ312">IFERROR(INDEX(CJ$173:CJ$271, SMALL(IF($AX$173:$AX$271="Claim", ROW(CJ$173:CJ$271)-MIN(ROW(CJ$173:CJ$271))+1, ""), ROW(AL38))), "")</f>
        <v/>
      </c>
    </row>
    <row r="313" spans="50:88" hidden="1" x14ac:dyDescent="0.2">
      <c r="AX313" s="5">
        <v>39</v>
      </c>
      <c r="AY313" s="327" t="str">
        <f t="array" ref="AY313">IFERROR(INDEX(AY$173:AY$271, SMALL(IF($AX$173:$AX$271="Claim", ROW(AY$173:AY$271)-MIN(ROW(AY$173:AY$271))+1, ""), ROW(A39))), "")</f>
        <v/>
      </c>
      <c r="AZ313" s="327" t="str">
        <f t="array" ref="AZ313">IFERROR(INDEX(AZ$173:AZ$271, SMALL(IF($AX$173:$AX$271="Claim", ROW(AZ$173:AZ$271)-MIN(ROW(AZ$173:AZ$271))+1, ""), ROW(B39))), "")</f>
        <v/>
      </c>
      <c r="BA313" s="5" t="str">
        <f t="array" ref="BA313">IFERROR(INDEX(BA$173:BA$275, SMALL(IF($AX$173:$AX$275="Claim", ROW(BA$173:BA$275)-MIN(ROW(BA$173:BA$275))+1, ""), ROW(C39))), "")</f>
        <v/>
      </c>
      <c r="BB313" s="5" t="str">
        <f t="array" ref="BB313">IFERROR(INDEX(BB$173:BB$271, SMALL(IF($AX$173:$AX$271="Claim", ROW(BB$173:BB$271)-MIN(ROW(BB$173:BB$271))+1, ""), ROW(D39))), "")</f>
        <v/>
      </c>
      <c r="BC313" s="5" t="str">
        <f t="array" ref="BC313">IFERROR(INDEX(BC$173:BC$271, SMALL(IF($AX$173:$AX$271="Claim", ROW(BC$173:BC$271)-MIN(ROW(BC$173:BC$271))+1, ""), ROW(E39))), "")</f>
        <v/>
      </c>
      <c r="BD313" s="5" t="str">
        <f t="array" ref="BD313">IFERROR(INDEX(BD$173:BD$271, SMALL(IF($AX$173:$AX$271="Claim", ROW(BD$173:BD$271)-MIN(ROW(BD$173:BD$271))+1, ""), ROW(F39))), "")</f>
        <v/>
      </c>
      <c r="BE313" s="5" t="str">
        <f t="array" ref="BE313">IFERROR(INDEX(BE$173:BE$271, SMALL(IF($AX$173:$AX$271="Claim", ROW(BE$173:BE$271)-MIN(ROW(BE$173:BE$271))+1, ""), ROW(G39))), "")</f>
        <v/>
      </c>
      <c r="BF313" s="5" t="str">
        <f t="array" ref="BF313">IFERROR(INDEX(BF$173:BF$271, SMALL(IF($AX$173:$AX$271="Claim", ROW(BF$173:BF$271)-MIN(ROW(BF$173:BF$271))+1, ""), ROW(H39))), "")</f>
        <v/>
      </c>
      <c r="BG313" s="5" t="str">
        <f t="array" ref="BG313">IFERROR(INDEX(BG$173:BG$271, SMALL(IF($AX$173:$AX$271="Claim", ROW(BG$173:BG$271)-MIN(ROW(BG$173:BG$271))+1, ""), ROW(I39))), "")</f>
        <v/>
      </c>
      <c r="BH313" s="5" t="str">
        <f t="array" ref="BH313">IFERROR(INDEX(BH$173:BH$271, SMALL(IF($AX$173:$AX$271="Claim", ROW(BH$173:BH$271)-MIN(ROW(BH$173:BH$271))+1, ""), ROW(J39))), "")</f>
        <v/>
      </c>
      <c r="BI313" s="5" t="str">
        <f t="array" ref="BI313">IFERROR(INDEX(BI$173:BI$271, SMALL(IF($AX$173:$AX$271="Claim", ROW(BI$173:BI$271)-MIN(ROW(BI$173:BI$271))+1, ""), ROW(K39))), "")</f>
        <v/>
      </c>
      <c r="BJ313" s="5" t="str">
        <f t="array" ref="BJ313">IFERROR(INDEX(BJ$173:BJ$271, SMALL(IF($AX$173:$AX$271="Claim", ROW(BJ$173:BJ$271)-MIN(ROW(BJ$173:BJ$271))+1, ""), ROW(L39))), "")</f>
        <v/>
      </c>
      <c r="BK313" s="5" t="str">
        <f t="array" ref="BK313">IFERROR(INDEX(BK$173:BK$271, SMALL(IF($AX$173:$AX$271="Claim", ROW(BK$173:BK$271)-MIN(ROW(BK$173:BK$271))+1, ""), ROW(M39))), "")</f>
        <v/>
      </c>
      <c r="BL313" s="5" t="str">
        <f t="array" ref="BL313">IFERROR(INDEX(BL$173:BL$271, SMALL(IF($AX$173:$AX$271="Claim", ROW(BL$173:BL$271)-MIN(ROW(BL$173:BL$271))+1, ""), ROW(N39))), "")</f>
        <v/>
      </c>
      <c r="BM313" s="5" t="str">
        <f t="array" ref="BM313">IFERROR(INDEX(BM$173:BM$271, SMALL(IF($AX$173:$AX$271="Claim", ROW(BM$173:BM$271)-MIN(ROW(BM$173:BM$271))+1, ""), ROW(O39))), "")</f>
        <v/>
      </c>
      <c r="BN313" s="5" t="str">
        <f t="array" ref="BN313">IFERROR(INDEX(BN$173:BN$271, SMALL(IF($AX$173:$AX$271="Claim", ROW(BN$173:BN$271)-MIN(ROW(BN$173:BN$271))+1, ""), ROW(P39))), "")</f>
        <v/>
      </c>
      <c r="BO313" s="5" t="str">
        <f t="array" ref="BO313">IFERROR(INDEX(BO$173:BO$271, SMALL(IF($AX$173:$AX$271="Claim", ROW(BO$173:BO$271)-MIN(ROW(BO$173:BO$271))+1, ""), ROW(Q39))), "")</f>
        <v/>
      </c>
      <c r="BP313" s="5" t="str">
        <f t="array" ref="BP313">IFERROR(INDEX(BP$173:BP$271, SMALL(IF($AX$173:$AX$271="Claim", ROW(BP$173:BP$271)-MIN(ROW(BP$173:BP$271))+1, ""), ROW(R39))), "")</f>
        <v/>
      </c>
      <c r="BQ313" s="5" t="str">
        <f t="array" ref="BQ313">IFERROR(INDEX(BQ$173:BQ$271, SMALL(IF($AX$173:$AX$271="Claim", ROW(BQ$173:BQ$271)-MIN(ROW(BQ$173:BQ$271))+1, ""), ROW(S39))), "")</f>
        <v/>
      </c>
      <c r="BR313" s="5" t="str">
        <f t="array" ref="BR313">IFERROR(INDEX(BR$173:BR$271, SMALL(IF($AX$173:$AX$271="Claim", ROW(BR$173:BR$271)-MIN(ROW(BR$173:BR$271))+1, ""), ROW(T39))), "")</f>
        <v/>
      </c>
      <c r="BS313" s="5" t="str">
        <f t="array" ref="BS313">IFERROR(INDEX(BS$173:BS$271, SMALL(IF($AX$173:$AX$271="Claim", ROW(BS$173:BS$271)-MIN(ROW(BS$173:BS$271))+1, ""), ROW(U39))), "")</f>
        <v/>
      </c>
      <c r="BT313" s="5" t="str">
        <f t="array" ref="BT313">IFERROR(INDEX(BT$173:BT$271, SMALL(IF($AX$173:$AX$271="Claim", ROW(BT$173:BT$271)-MIN(ROW(BT$173:BT$271))+1, ""), ROW(V39))), "")</f>
        <v/>
      </c>
      <c r="BU313" s="5" t="str">
        <f t="array" ref="BU313">IFERROR(INDEX(BU$173:BU$271, SMALL(IF($AX$173:$AX$271="Claim", ROW(BU$173:BU$271)-MIN(ROW(BU$173:BU$271))+1, ""), ROW(W39))), "")</f>
        <v/>
      </c>
      <c r="BV313" s="5" t="str">
        <f t="array" ref="BV313">IFERROR(INDEX(BV$173:BV$271, SMALL(IF($AX$173:$AX$271="Claim", ROW(BV$173:BV$271)-MIN(ROW(BV$173:BV$271))+1, ""), ROW(X39))), "")</f>
        <v/>
      </c>
      <c r="BW313" s="5" t="str">
        <f t="array" ref="BW313">IFERROR(INDEX(BW$173:BW$271, SMALL(IF($AX$173:$AX$271="Claim", ROW(BW$173:BW$271)-MIN(ROW(BW$173:BW$271))+1, ""), ROW(Y39))), "")</f>
        <v/>
      </c>
      <c r="BX313" s="5" t="str">
        <f t="array" ref="BX313">IFERROR(INDEX(BX$173:BX$271, SMALL(IF($AX$173:$AX$271="Claim", ROW(BX$173:BX$271)-MIN(ROW(BX$173:BX$271))+1, ""), ROW(Z39))), "")</f>
        <v/>
      </c>
      <c r="BY313" s="5" t="str">
        <f t="array" ref="BY313">IFERROR(INDEX(BY$173:BY$271, SMALL(IF($AX$173:$AX$271="Claim", ROW(BY$173:BY$271)-MIN(ROW(BY$173:BY$271))+1, ""), ROW(AA39))), "")</f>
        <v/>
      </c>
      <c r="BZ313" s="5" t="str">
        <f t="array" ref="BZ313">IFERROR(INDEX(BZ$173:BZ$271, SMALL(IF($AX$173:$AX$271="Claim", ROW(BZ$173:BZ$271)-MIN(ROW(BZ$173:BZ$271))+1, ""), ROW(AB39))), "")</f>
        <v/>
      </c>
      <c r="CA313" s="5" t="str">
        <f t="array" ref="CA313">IFERROR(INDEX(CA$173:CA$271, SMALL(IF($AX$173:$AX$271="Claim", ROW(CA$173:CA$271)-MIN(ROW(CA$173:CA$271))+1, ""), ROW(AC39))), "")</f>
        <v/>
      </c>
      <c r="CB313" s="5" t="str">
        <f t="array" ref="CB313">IFERROR(INDEX(CB$173:CB$271, SMALL(IF($AX$173:$AX$271="Claim", ROW(CB$173:CB$271)-MIN(ROW(CB$173:CB$271))+1, ""), ROW(AD39))), "")</f>
        <v/>
      </c>
      <c r="CC313" s="5" t="str">
        <f t="array" ref="CC313">IFERROR(INDEX(CC$173:CC$271, SMALL(IF($AX$173:$AX$271="Claim", ROW(CC$173:CC$271)-MIN(ROW(CC$173:CC$271))+1, ""), ROW(AE39))), "")</f>
        <v/>
      </c>
      <c r="CD313" s="5" t="str">
        <f t="array" ref="CD313">IFERROR(INDEX(CD$173:CD$271, SMALL(IF($AX$173:$AX$271="Claim", ROW(CD$173:CD$271)-MIN(ROW(CD$173:CD$271))+1, ""), ROW(AF39))), "")</f>
        <v/>
      </c>
      <c r="CE313" s="5" t="str">
        <f t="array" ref="CE313">IFERROR(INDEX(CE$173:CE$271, SMALL(IF($AX$173:$AX$271="Claim", ROW(CE$173:CE$271)-MIN(ROW(CE$173:CE$271))+1, ""), ROW(AG39))), "")</f>
        <v/>
      </c>
      <c r="CF313" s="5" t="str">
        <f t="array" ref="CF313">IFERROR(INDEX(CF$173:CF$271, SMALL(IF($AX$173:$AX$271="Claim", ROW(CF$173:CF$271)-MIN(ROW(CF$173:CF$271))+1, ""), ROW(AH39))), "")</f>
        <v/>
      </c>
      <c r="CG313" s="5" t="str">
        <f t="array" ref="CG313">IFERROR(INDEX(CG$173:CG$271, SMALL(IF($AX$173:$AX$271="Claim", ROW(CG$173:CG$271)-MIN(ROW(CG$173:CG$271))+1, ""), ROW(AI39))), "")</f>
        <v/>
      </c>
      <c r="CH313" s="5" t="str">
        <f t="array" ref="CH313">IFERROR(INDEX(CH$173:CH$271, SMALL(IF($AX$173:$AX$271="Claim", ROW(CH$173:CH$271)-MIN(ROW(CH$173:CH$271))+1, ""), ROW(AJ39))), "")</f>
        <v/>
      </c>
      <c r="CI313" s="5" t="str">
        <f t="array" ref="CI313">IFERROR(INDEX(CI$173:CI$271, SMALL(IF($AX$173:$AX$271="Claim", ROW(CI$173:CI$271)-MIN(ROW(CI$173:CI$271))+1, ""), ROW(AK39))), "")</f>
        <v/>
      </c>
      <c r="CJ313" s="5" t="str">
        <f t="array" ref="CJ313">IFERROR(INDEX(CJ$173:CJ$271, SMALL(IF($AX$173:$AX$271="Claim", ROW(CJ$173:CJ$271)-MIN(ROW(CJ$173:CJ$271))+1, ""), ROW(AL39))), "")</f>
        <v/>
      </c>
    </row>
    <row r="314" spans="50:88" hidden="1" x14ac:dyDescent="0.2">
      <c r="AX314" s="5">
        <v>40</v>
      </c>
      <c r="AY314" s="327" t="str">
        <f t="array" ref="AY314">IFERROR(INDEX(AY$173:AY$271, SMALL(IF($AX$173:$AX$271="Claim", ROW(AY$173:AY$271)-MIN(ROW(AY$173:AY$271))+1, ""), ROW(A40))), "")</f>
        <v/>
      </c>
      <c r="AZ314" s="327" t="str">
        <f t="array" ref="AZ314">IFERROR(INDEX(AZ$173:AZ$271, SMALL(IF($AX$173:$AX$271="Claim", ROW(AZ$173:AZ$271)-MIN(ROW(AZ$173:AZ$271))+1, ""), ROW(B40))), "")</f>
        <v/>
      </c>
      <c r="BA314" s="5" t="str">
        <f t="array" ref="BA314">IFERROR(INDEX(BA$173:BA$275, SMALL(IF($AX$173:$AX$275="Claim", ROW(BA$173:BA$275)-MIN(ROW(BA$173:BA$275))+1, ""), ROW(C40))), "")</f>
        <v/>
      </c>
      <c r="BB314" s="5" t="str">
        <f t="array" ref="BB314">IFERROR(INDEX(BB$173:BB$271, SMALL(IF($AX$173:$AX$271="Claim", ROW(BB$173:BB$271)-MIN(ROW(BB$173:BB$271))+1, ""), ROW(D40))), "")</f>
        <v/>
      </c>
      <c r="BC314" s="5" t="str">
        <f t="array" ref="BC314">IFERROR(INDEX(BC$173:BC$271, SMALL(IF($AX$173:$AX$271="Claim", ROW(BC$173:BC$271)-MIN(ROW(BC$173:BC$271))+1, ""), ROW(E40))), "")</f>
        <v/>
      </c>
      <c r="BD314" s="5" t="str">
        <f t="array" ref="BD314">IFERROR(INDEX(BD$173:BD$271, SMALL(IF($AX$173:$AX$271="Claim", ROW(BD$173:BD$271)-MIN(ROW(BD$173:BD$271))+1, ""), ROW(F40))), "")</f>
        <v/>
      </c>
      <c r="BE314" s="5" t="str">
        <f t="array" ref="BE314">IFERROR(INDEX(BE$173:BE$271, SMALL(IF($AX$173:$AX$271="Claim", ROW(BE$173:BE$271)-MIN(ROW(BE$173:BE$271))+1, ""), ROW(G40))), "")</f>
        <v/>
      </c>
      <c r="BF314" s="5" t="str">
        <f t="array" ref="BF314">IFERROR(INDEX(BF$173:BF$271, SMALL(IF($AX$173:$AX$271="Claim", ROW(BF$173:BF$271)-MIN(ROW(BF$173:BF$271))+1, ""), ROW(H40))), "")</f>
        <v/>
      </c>
      <c r="BG314" s="5" t="str">
        <f t="array" ref="BG314">IFERROR(INDEX(BG$173:BG$271, SMALL(IF($AX$173:$AX$271="Claim", ROW(BG$173:BG$271)-MIN(ROW(BG$173:BG$271))+1, ""), ROW(I40))), "")</f>
        <v/>
      </c>
      <c r="BH314" s="5" t="str">
        <f t="array" ref="BH314">IFERROR(INDEX(BH$173:BH$271, SMALL(IF($AX$173:$AX$271="Claim", ROW(BH$173:BH$271)-MIN(ROW(BH$173:BH$271))+1, ""), ROW(J40))), "")</f>
        <v/>
      </c>
      <c r="BI314" s="5" t="str">
        <f t="array" ref="BI314">IFERROR(INDEX(BI$173:BI$271, SMALL(IF($AX$173:$AX$271="Claim", ROW(BI$173:BI$271)-MIN(ROW(BI$173:BI$271))+1, ""), ROW(K40))), "")</f>
        <v/>
      </c>
      <c r="BJ314" s="5" t="str">
        <f t="array" ref="BJ314">IFERROR(INDEX(BJ$173:BJ$271, SMALL(IF($AX$173:$AX$271="Claim", ROW(BJ$173:BJ$271)-MIN(ROW(BJ$173:BJ$271))+1, ""), ROW(L40))), "")</f>
        <v/>
      </c>
      <c r="BK314" s="5" t="str">
        <f t="array" ref="BK314">IFERROR(INDEX(BK$173:BK$271, SMALL(IF($AX$173:$AX$271="Claim", ROW(BK$173:BK$271)-MIN(ROW(BK$173:BK$271))+1, ""), ROW(M40))), "")</f>
        <v/>
      </c>
      <c r="BL314" s="5" t="str">
        <f t="array" ref="BL314">IFERROR(INDEX(BL$173:BL$271, SMALL(IF($AX$173:$AX$271="Claim", ROW(BL$173:BL$271)-MIN(ROW(BL$173:BL$271))+1, ""), ROW(N40))), "")</f>
        <v/>
      </c>
      <c r="BM314" s="5" t="str">
        <f t="array" ref="BM314">IFERROR(INDEX(BM$173:BM$271, SMALL(IF($AX$173:$AX$271="Claim", ROW(BM$173:BM$271)-MIN(ROW(BM$173:BM$271))+1, ""), ROW(O40))), "")</f>
        <v/>
      </c>
      <c r="BN314" s="5" t="str">
        <f t="array" ref="BN314">IFERROR(INDEX(BN$173:BN$271, SMALL(IF($AX$173:$AX$271="Claim", ROW(BN$173:BN$271)-MIN(ROW(BN$173:BN$271))+1, ""), ROW(P40))), "")</f>
        <v/>
      </c>
      <c r="BO314" s="5" t="str">
        <f t="array" ref="BO314">IFERROR(INDEX(BO$173:BO$271, SMALL(IF($AX$173:$AX$271="Claim", ROW(BO$173:BO$271)-MIN(ROW(BO$173:BO$271))+1, ""), ROW(Q40))), "")</f>
        <v/>
      </c>
      <c r="BP314" s="5" t="str">
        <f t="array" ref="BP314">IFERROR(INDEX(BP$173:BP$271, SMALL(IF($AX$173:$AX$271="Claim", ROW(BP$173:BP$271)-MIN(ROW(BP$173:BP$271))+1, ""), ROW(R40))), "")</f>
        <v/>
      </c>
      <c r="BQ314" s="5" t="str">
        <f t="array" ref="BQ314">IFERROR(INDEX(BQ$173:BQ$271, SMALL(IF($AX$173:$AX$271="Claim", ROW(BQ$173:BQ$271)-MIN(ROW(BQ$173:BQ$271))+1, ""), ROW(S40))), "")</f>
        <v/>
      </c>
      <c r="BR314" s="5" t="str">
        <f t="array" ref="BR314">IFERROR(INDEX(BR$173:BR$271, SMALL(IF($AX$173:$AX$271="Claim", ROW(BR$173:BR$271)-MIN(ROW(BR$173:BR$271))+1, ""), ROW(T40))), "")</f>
        <v/>
      </c>
      <c r="BS314" s="5" t="str">
        <f t="array" ref="BS314">IFERROR(INDEX(BS$173:BS$271, SMALL(IF($AX$173:$AX$271="Claim", ROW(BS$173:BS$271)-MIN(ROW(BS$173:BS$271))+1, ""), ROW(U40))), "")</f>
        <v/>
      </c>
      <c r="BT314" s="5" t="str">
        <f t="array" ref="BT314">IFERROR(INDEX(BT$173:BT$271, SMALL(IF($AX$173:$AX$271="Claim", ROW(BT$173:BT$271)-MIN(ROW(BT$173:BT$271))+1, ""), ROW(V40))), "")</f>
        <v/>
      </c>
      <c r="BU314" s="5" t="str">
        <f t="array" ref="BU314">IFERROR(INDEX(BU$173:BU$271, SMALL(IF($AX$173:$AX$271="Claim", ROW(BU$173:BU$271)-MIN(ROW(BU$173:BU$271))+1, ""), ROW(W40))), "")</f>
        <v/>
      </c>
      <c r="BV314" s="5" t="str">
        <f t="array" ref="BV314">IFERROR(INDEX(BV$173:BV$271, SMALL(IF($AX$173:$AX$271="Claim", ROW(BV$173:BV$271)-MIN(ROW(BV$173:BV$271))+1, ""), ROW(X40))), "")</f>
        <v/>
      </c>
      <c r="BW314" s="5" t="str">
        <f t="array" ref="BW314">IFERROR(INDEX(BW$173:BW$271, SMALL(IF($AX$173:$AX$271="Claim", ROW(BW$173:BW$271)-MIN(ROW(BW$173:BW$271))+1, ""), ROW(Y40))), "")</f>
        <v/>
      </c>
      <c r="BX314" s="5" t="str">
        <f t="array" ref="BX314">IFERROR(INDEX(BX$173:BX$271, SMALL(IF($AX$173:$AX$271="Claim", ROW(BX$173:BX$271)-MIN(ROW(BX$173:BX$271))+1, ""), ROW(Z40))), "")</f>
        <v/>
      </c>
      <c r="BY314" s="5" t="str">
        <f t="array" ref="BY314">IFERROR(INDEX(BY$173:BY$271, SMALL(IF($AX$173:$AX$271="Claim", ROW(BY$173:BY$271)-MIN(ROW(BY$173:BY$271))+1, ""), ROW(AA40))), "")</f>
        <v/>
      </c>
      <c r="BZ314" s="5" t="str">
        <f t="array" ref="BZ314">IFERROR(INDEX(BZ$173:BZ$271, SMALL(IF($AX$173:$AX$271="Claim", ROW(BZ$173:BZ$271)-MIN(ROW(BZ$173:BZ$271))+1, ""), ROW(AB40))), "")</f>
        <v/>
      </c>
      <c r="CA314" s="5" t="str">
        <f t="array" ref="CA314">IFERROR(INDEX(CA$173:CA$271, SMALL(IF($AX$173:$AX$271="Claim", ROW(CA$173:CA$271)-MIN(ROW(CA$173:CA$271))+1, ""), ROW(AC40))), "")</f>
        <v/>
      </c>
      <c r="CB314" s="5" t="str">
        <f t="array" ref="CB314">IFERROR(INDEX(CB$173:CB$271, SMALL(IF($AX$173:$AX$271="Claim", ROW(CB$173:CB$271)-MIN(ROW(CB$173:CB$271))+1, ""), ROW(AD40))), "")</f>
        <v/>
      </c>
      <c r="CC314" s="5" t="str">
        <f t="array" ref="CC314">IFERROR(INDEX(CC$173:CC$271, SMALL(IF($AX$173:$AX$271="Claim", ROW(CC$173:CC$271)-MIN(ROW(CC$173:CC$271))+1, ""), ROW(AE40))), "")</f>
        <v/>
      </c>
      <c r="CD314" s="5" t="str">
        <f t="array" ref="CD314">IFERROR(INDEX(CD$173:CD$271, SMALL(IF($AX$173:$AX$271="Claim", ROW(CD$173:CD$271)-MIN(ROW(CD$173:CD$271))+1, ""), ROW(AF40))), "")</f>
        <v/>
      </c>
      <c r="CE314" s="5" t="str">
        <f t="array" ref="CE314">IFERROR(INDEX(CE$173:CE$271, SMALL(IF($AX$173:$AX$271="Claim", ROW(CE$173:CE$271)-MIN(ROW(CE$173:CE$271))+1, ""), ROW(AG40))), "")</f>
        <v/>
      </c>
      <c r="CF314" s="5" t="str">
        <f t="array" ref="CF314">IFERROR(INDEX(CF$173:CF$271, SMALL(IF($AX$173:$AX$271="Claim", ROW(CF$173:CF$271)-MIN(ROW(CF$173:CF$271))+1, ""), ROW(AH40))), "")</f>
        <v/>
      </c>
      <c r="CG314" s="5" t="str">
        <f t="array" ref="CG314">IFERROR(INDEX(CG$173:CG$271, SMALL(IF($AX$173:$AX$271="Claim", ROW(CG$173:CG$271)-MIN(ROW(CG$173:CG$271))+1, ""), ROW(AI40))), "")</f>
        <v/>
      </c>
      <c r="CH314" s="5" t="str">
        <f t="array" ref="CH314">IFERROR(INDEX(CH$173:CH$271, SMALL(IF($AX$173:$AX$271="Claim", ROW(CH$173:CH$271)-MIN(ROW(CH$173:CH$271))+1, ""), ROW(AJ40))), "")</f>
        <v/>
      </c>
      <c r="CI314" s="5" t="str">
        <f t="array" ref="CI314">IFERROR(INDEX(CI$173:CI$271, SMALL(IF($AX$173:$AX$271="Claim", ROW(CI$173:CI$271)-MIN(ROW(CI$173:CI$271))+1, ""), ROW(AK40))), "")</f>
        <v/>
      </c>
      <c r="CJ314" s="5" t="str">
        <f t="array" ref="CJ314">IFERROR(INDEX(CJ$173:CJ$271, SMALL(IF($AX$173:$AX$271="Claim", ROW(CJ$173:CJ$271)-MIN(ROW(CJ$173:CJ$271))+1, ""), ROW(AL40))), "")</f>
        <v/>
      </c>
    </row>
    <row r="315" spans="50:88" hidden="1" x14ac:dyDescent="0.2">
      <c r="AX315" s="5">
        <v>41</v>
      </c>
      <c r="AY315" s="327" t="str">
        <f t="array" ref="AY315">IFERROR(INDEX(AY$173:AY$271, SMALL(IF($AX$173:$AX$271="Claim", ROW(AY$173:AY$271)-MIN(ROW(AY$173:AY$271))+1, ""), ROW(A41))), "")</f>
        <v/>
      </c>
      <c r="AZ315" s="327" t="str">
        <f t="array" ref="AZ315">IFERROR(INDEX(AZ$173:AZ$271, SMALL(IF($AX$173:$AX$271="Claim", ROW(AZ$173:AZ$271)-MIN(ROW(AZ$173:AZ$271))+1, ""), ROW(B41))), "")</f>
        <v/>
      </c>
      <c r="BA315" s="5" t="str">
        <f t="array" ref="BA315">IFERROR(INDEX(BA$173:BA$275, SMALL(IF($AX$173:$AX$275="Claim", ROW(BA$173:BA$275)-MIN(ROW(BA$173:BA$275))+1, ""), ROW(C41))), "")</f>
        <v/>
      </c>
      <c r="BB315" s="5" t="str">
        <f t="array" ref="BB315">IFERROR(INDEX(BB$173:BB$271, SMALL(IF($AX$173:$AX$271="Claim", ROW(BB$173:BB$271)-MIN(ROW(BB$173:BB$271))+1, ""), ROW(D41))), "")</f>
        <v/>
      </c>
      <c r="BC315" s="5" t="str">
        <f t="array" ref="BC315">IFERROR(INDEX(BC$173:BC$271, SMALL(IF($AX$173:$AX$271="Claim", ROW(BC$173:BC$271)-MIN(ROW(BC$173:BC$271))+1, ""), ROW(E41))), "")</f>
        <v/>
      </c>
      <c r="BD315" s="5" t="str">
        <f t="array" ref="BD315">IFERROR(INDEX(BD$173:BD$271, SMALL(IF($AX$173:$AX$271="Claim", ROW(BD$173:BD$271)-MIN(ROW(BD$173:BD$271))+1, ""), ROW(F41))), "")</f>
        <v/>
      </c>
      <c r="BE315" s="5" t="str">
        <f t="array" ref="BE315">IFERROR(INDEX(BE$173:BE$271, SMALL(IF($AX$173:$AX$271="Claim", ROW(BE$173:BE$271)-MIN(ROW(BE$173:BE$271))+1, ""), ROW(G41))), "")</f>
        <v/>
      </c>
      <c r="BF315" s="5" t="str">
        <f t="array" ref="BF315">IFERROR(INDEX(BF$173:BF$271, SMALL(IF($AX$173:$AX$271="Claim", ROW(BF$173:BF$271)-MIN(ROW(BF$173:BF$271))+1, ""), ROW(H41))), "")</f>
        <v/>
      </c>
      <c r="BG315" s="5" t="str">
        <f t="array" ref="BG315">IFERROR(INDEX(BG$173:BG$271, SMALL(IF($AX$173:$AX$271="Claim", ROW(BG$173:BG$271)-MIN(ROW(BG$173:BG$271))+1, ""), ROW(I41))), "")</f>
        <v/>
      </c>
      <c r="BH315" s="5" t="str">
        <f t="array" ref="BH315">IFERROR(INDEX(BH$173:BH$271, SMALL(IF($AX$173:$AX$271="Claim", ROW(BH$173:BH$271)-MIN(ROW(BH$173:BH$271))+1, ""), ROW(J41))), "")</f>
        <v/>
      </c>
      <c r="BI315" s="5" t="str">
        <f t="array" ref="BI315">IFERROR(INDEX(BI$173:BI$271, SMALL(IF($AX$173:$AX$271="Claim", ROW(BI$173:BI$271)-MIN(ROW(BI$173:BI$271))+1, ""), ROW(K41))), "")</f>
        <v/>
      </c>
      <c r="BJ315" s="5" t="str">
        <f t="array" ref="BJ315">IFERROR(INDEX(BJ$173:BJ$271, SMALL(IF($AX$173:$AX$271="Claim", ROW(BJ$173:BJ$271)-MIN(ROW(BJ$173:BJ$271))+1, ""), ROW(L41))), "")</f>
        <v/>
      </c>
      <c r="BK315" s="5" t="str">
        <f t="array" ref="BK315">IFERROR(INDEX(BK$173:BK$271, SMALL(IF($AX$173:$AX$271="Claim", ROW(BK$173:BK$271)-MIN(ROW(BK$173:BK$271))+1, ""), ROW(M41))), "")</f>
        <v/>
      </c>
      <c r="BL315" s="5" t="str">
        <f t="array" ref="BL315">IFERROR(INDEX(BL$173:BL$271, SMALL(IF($AX$173:$AX$271="Claim", ROW(BL$173:BL$271)-MIN(ROW(BL$173:BL$271))+1, ""), ROW(N41))), "")</f>
        <v/>
      </c>
      <c r="BM315" s="5" t="str">
        <f t="array" ref="BM315">IFERROR(INDEX(BM$173:BM$271, SMALL(IF($AX$173:$AX$271="Claim", ROW(BM$173:BM$271)-MIN(ROW(BM$173:BM$271))+1, ""), ROW(O41))), "")</f>
        <v/>
      </c>
      <c r="BN315" s="5" t="str">
        <f t="array" ref="BN315">IFERROR(INDEX(BN$173:BN$271, SMALL(IF($AX$173:$AX$271="Claim", ROW(BN$173:BN$271)-MIN(ROW(BN$173:BN$271))+1, ""), ROW(P41))), "")</f>
        <v/>
      </c>
      <c r="BO315" s="5" t="str">
        <f t="array" ref="BO315">IFERROR(INDEX(BO$173:BO$271, SMALL(IF($AX$173:$AX$271="Claim", ROW(BO$173:BO$271)-MIN(ROW(BO$173:BO$271))+1, ""), ROW(Q41))), "")</f>
        <v/>
      </c>
      <c r="BP315" s="5" t="str">
        <f t="array" ref="BP315">IFERROR(INDEX(BP$173:BP$271, SMALL(IF($AX$173:$AX$271="Claim", ROW(BP$173:BP$271)-MIN(ROW(BP$173:BP$271))+1, ""), ROW(R41))), "")</f>
        <v/>
      </c>
      <c r="BQ315" s="5" t="str">
        <f t="array" ref="BQ315">IFERROR(INDEX(BQ$173:BQ$271, SMALL(IF($AX$173:$AX$271="Claim", ROW(BQ$173:BQ$271)-MIN(ROW(BQ$173:BQ$271))+1, ""), ROW(S41))), "")</f>
        <v/>
      </c>
      <c r="BR315" s="5" t="str">
        <f t="array" ref="BR315">IFERROR(INDEX(BR$173:BR$271, SMALL(IF($AX$173:$AX$271="Claim", ROW(BR$173:BR$271)-MIN(ROW(BR$173:BR$271))+1, ""), ROW(T41))), "")</f>
        <v/>
      </c>
      <c r="BS315" s="5" t="str">
        <f t="array" ref="BS315">IFERROR(INDEX(BS$173:BS$271, SMALL(IF($AX$173:$AX$271="Claim", ROW(BS$173:BS$271)-MIN(ROW(BS$173:BS$271))+1, ""), ROW(U41))), "")</f>
        <v/>
      </c>
      <c r="BT315" s="5" t="str">
        <f t="array" ref="BT315">IFERROR(INDEX(BT$173:BT$271, SMALL(IF($AX$173:$AX$271="Claim", ROW(BT$173:BT$271)-MIN(ROW(BT$173:BT$271))+1, ""), ROW(V41))), "")</f>
        <v/>
      </c>
      <c r="BU315" s="5" t="str">
        <f t="array" ref="BU315">IFERROR(INDEX(BU$173:BU$271, SMALL(IF($AX$173:$AX$271="Claim", ROW(BU$173:BU$271)-MIN(ROW(BU$173:BU$271))+1, ""), ROW(W41))), "")</f>
        <v/>
      </c>
      <c r="BV315" s="5" t="str">
        <f t="array" ref="BV315">IFERROR(INDEX(BV$173:BV$271, SMALL(IF($AX$173:$AX$271="Claim", ROW(BV$173:BV$271)-MIN(ROW(BV$173:BV$271))+1, ""), ROW(X41))), "")</f>
        <v/>
      </c>
      <c r="BW315" s="5" t="str">
        <f t="array" ref="BW315">IFERROR(INDEX(BW$173:BW$271, SMALL(IF($AX$173:$AX$271="Claim", ROW(BW$173:BW$271)-MIN(ROW(BW$173:BW$271))+1, ""), ROW(Y41))), "")</f>
        <v/>
      </c>
      <c r="BX315" s="5" t="str">
        <f t="array" ref="BX315">IFERROR(INDEX(BX$173:BX$271, SMALL(IF($AX$173:$AX$271="Claim", ROW(BX$173:BX$271)-MIN(ROW(BX$173:BX$271))+1, ""), ROW(Z41))), "")</f>
        <v/>
      </c>
      <c r="BY315" s="5" t="str">
        <f t="array" ref="BY315">IFERROR(INDEX(BY$173:BY$271, SMALL(IF($AX$173:$AX$271="Claim", ROW(BY$173:BY$271)-MIN(ROW(BY$173:BY$271))+1, ""), ROW(AA41))), "")</f>
        <v/>
      </c>
      <c r="BZ315" s="5" t="str">
        <f t="array" ref="BZ315">IFERROR(INDEX(BZ$173:BZ$271, SMALL(IF($AX$173:$AX$271="Claim", ROW(BZ$173:BZ$271)-MIN(ROW(BZ$173:BZ$271))+1, ""), ROW(AB41))), "")</f>
        <v/>
      </c>
      <c r="CA315" s="5" t="str">
        <f t="array" ref="CA315">IFERROR(INDEX(CA$173:CA$271, SMALL(IF($AX$173:$AX$271="Claim", ROW(CA$173:CA$271)-MIN(ROW(CA$173:CA$271))+1, ""), ROW(AC41))), "")</f>
        <v/>
      </c>
      <c r="CB315" s="5" t="str">
        <f t="array" ref="CB315">IFERROR(INDEX(CB$173:CB$271, SMALL(IF($AX$173:$AX$271="Claim", ROW(CB$173:CB$271)-MIN(ROW(CB$173:CB$271))+1, ""), ROW(AD41))), "")</f>
        <v/>
      </c>
      <c r="CC315" s="5" t="str">
        <f t="array" ref="CC315">IFERROR(INDEX(CC$173:CC$271, SMALL(IF($AX$173:$AX$271="Claim", ROW(CC$173:CC$271)-MIN(ROW(CC$173:CC$271))+1, ""), ROW(AE41))), "")</f>
        <v/>
      </c>
      <c r="CD315" s="5" t="str">
        <f t="array" ref="CD315">IFERROR(INDEX(CD$173:CD$271, SMALL(IF($AX$173:$AX$271="Claim", ROW(CD$173:CD$271)-MIN(ROW(CD$173:CD$271))+1, ""), ROW(AF41))), "")</f>
        <v/>
      </c>
      <c r="CE315" s="5" t="str">
        <f t="array" ref="CE315">IFERROR(INDEX(CE$173:CE$271, SMALL(IF($AX$173:$AX$271="Claim", ROW(CE$173:CE$271)-MIN(ROW(CE$173:CE$271))+1, ""), ROW(AG41))), "")</f>
        <v/>
      </c>
      <c r="CF315" s="5" t="str">
        <f t="array" ref="CF315">IFERROR(INDEX(CF$173:CF$271, SMALL(IF($AX$173:$AX$271="Claim", ROW(CF$173:CF$271)-MIN(ROW(CF$173:CF$271))+1, ""), ROW(AH41))), "")</f>
        <v/>
      </c>
      <c r="CG315" s="5" t="str">
        <f t="array" ref="CG315">IFERROR(INDEX(CG$173:CG$271, SMALL(IF($AX$173:$AX$271="Claim", ROW(CG$173:CG$271)-MIN(ROW(CG$173:CG$271))+1, ""), ROW(AI41))), "")</f>
        <v/>
      </c>
      <c r="CH315" s="5" t="str">
        <f t="array" ref="CH315">IFERROR(INDEX(CH$173:CH$271, SMALL(IF($AX$173:$AX$271="Claim", ROW(CH$173:CH$271)-MIN(ROW(CH$173:CH$271))+1, ""), ROW(AJ41))), "")</f>
        <v/>
      </c>
      <c r="CI315" s="5" t="str">
        <f t="array" ref="CI315">IFERROR(INDEX(CI$173:CI$271, SMALL(IF($AX$173:$AX$271="Claim", ROW(CI$173:CI$271)-MIN(ROW(CI$173:CI$271))+1, ""), ROW(AK41))), "")</f>
        <v/>
      </c>
      <c r="CJ315" s="5" t="str">
        <f t="array" ref="CJ315">IFERROR(INDEX(CJ$173:CJ$271, SMALL(IF($AX$173:$AX$271="Claim", ROW(CJ$173:CJ$271)-MIN(ROW(CJ$173:CJ$271))+1, ""), ROW(AL41))), "")</f>
        <v/>
      </c>
    </row>
    <row r="316" spans="50:88" hidden="1" x14ac:dyDescent="0.2">
      <c r="AX316" s="5">
        <v>42</v>
      </c>
      <c r="AY316" s="327" t="str">
        <f t="array" ref="AY316">IFERROR(INDEX(AY$173:AY$271, SMALL(IF($AX$173:$AX$271="Claim", ROW(AY$173:AY$271)-MIN(ROW(AY$173:AY$271))+1, ""), ROW(A42))), "")</f>
        <v/>
      </c>
      <c r="AZ316" s="327" t="str">
        <f t="array" ref="AZ316">IFERROR(INDEX(AZ$173:AZ$271, SMALL(IF($AX$173:$AX$271="Claim", ROW(AZ$173:AZ$271)-MIN(ROW(AZ$173:AZ$271))+1, ""), ROW(B42))), "")</f>
        <v/>
      </c>
      <c r="BA316" s="5" t="str">
        <f t="array" ref="BA316">IFERROR(INDEX(BA$173:BA$275, SMALL(IF($AX$173:$AX$275="Claim", ROW(BA$173:BA$275)-MIN(ROW(BA$173:BA$275))+1, ""), ROW(C42))), "")</f>
        <v/>
      </c>
      <c r="BB316" s="5" t="str">
        <f t="array" ref="BB316">IFERROR(INDEX(BB$173:BB$271, SMALL(IF($AX$173:$AX$271="Claim", ROW(BB$173:BB$271)-MIN(ROW(BB$173:BB$271))+1, ""), ROW(D42))), "")</f>
        <v/>
      </c>
      <c r="BC316" s="5" t="str">
        <f t="array" ref="BC316">IFERROR(INDEX(BC$173:BC$271, SMALL(IF($AX$173:$AX$271="Claim", ROW(BC$173:BC$271)-MIN(ROW(BC$173:BC$271))+1, ""), ROW(E42))), "")</f>
        <v/>
      </c>
      <c r="BD316" s="5" t="str">
        <f t="array" ref="BD316">IFERROR(INDEX(BD$173:BD$271, SMALL(IF($AX$173:$AX$271="Claim", ROW(BD$173:BD$271)-MIN(ROW(BD$173:BD$271))+1, ""), ROW(F42))), "")</f>
        <v/>
      </c>
      <c r="BE316" s="5" t="str">
        <f t="array" ref="BE316">IFERROR(INDEX(BE$173:BE$271, SMALL(IF($AX$173:$AX$271="Claim", ROW(BE$173:BE$271)-MIN(ROW(BE$173:BE$271))+1, ""), ROW(G42))), "")</f>
        <v/>
      </c>
      <c r="BF316" s="5" t="str">
        <f t="array" ref="BF316">IFERROR(INDEX(BF$173:BF$271, SMALL(IF($AX$173:$AX$271="Claim", ROW(BF$173:BF$271)-MIN(ROW(BF$173:BF$271))+1, ""), ROW(H42))), "")</f>
        <v/>
      </c>
      <c r="BG316" s="5" t="str">
        <f t="array" ref="BG316">IFERROR(INDEX(BG$173:BG$271, SMALL(IF($AX$173:$AX$271="Claim", ROW(BG$173:BG$271)-MIN(ROW(BG$173:BG$271))+1, ""), ROW(I42))), "")</f>
        <v/>
      </c>
      <c r="BH316" s="5" t="str">
        <f t="array" ref="BH316">IFERROR(INDEX(BH$173:BH$271, SMALL(IF($AX$173:$AX$271="Claim", ROW(BH$173:BH$271)-MIN(ROW(BH$173:BH$271))+1, ""), ROW(J42))), "")</f>
        <v/>
      </c>
      <c r="BI316" s="5" t="str">
        <f t="array" ref="BI316">IFERROR(INDEX(BI$173:BI$271, SMALL(IF($AX$173:$AX$271="Claim", ROW(BI$173:BI$271)-MIN(ROW(BI$173:BI$271))+1, ""), ROW(K42))), "")</f>
        <v/>
      </c>
      <c r="BJ316" s="5" t="str">
        <f t="array" ref="BJ316">IFERROR(INDEX(BJ$173:BJ$271, SMALL(IF($AX$173:$AX$271="Claim", ROW(BJ$173:BJ$271)-MIN(ROW(BJ$173:BJ$271))+1, ""), ROW(L42))), "")</f>
        <v/>
      </c>
      <c r="BK316" s="5" t="str">
        <f t="array" ref="BK316">IFERROR(INDEX(BK$173:BK$271, SMALL(IF($AX$173:$AX$271="Claim", ROW(BK$173:BK$271)-MIN(ROW(BK$173:BK$271))+1, ""), ROW(M42))), "")</f>
        <v/>
      </c>
      <c r="BL316" s="5" t="str">
        <f t="array" ref="BL316">IFERROR(INDEX(BL$173:BL$271, SMALL(IF($AX$173:$AX$271="Claim", ROW(BL$173:BL$271)-MIN(ROW(BL$173:BL$271))+1, ""), ROW(N42))), "")</f>
        <v/>
      </c>
      <c r="BM316" s="5" t="str">
        <f t="array" ref="BM316">IFERROR(INDEX(BM$173:BM$271, SMALL(IF($AX$173:$AX$271="Claim", ROW(BM$173:BM$271)-MIN(ROW(BM$173:BM$271))+1, ""), ROW(O42))), "")</f>
        <v/>
      </c>
      <c r="BN316" s="5" t="str">
        <f t="array" ref="BN316">IFERROR(INDEX(BN$173:BN$271, SMALL(IF($AX$173:$AX$271="Claim", ROW(BN$173:BN$271)-MIN(ROW(BN$173:BN$271))+1, ""), ROW(P42))), "")</f>
        <v/>
      </c>
      <c r="BO316" s="5" t="str">
        <f t="array" ref="BO316">IFERROR(INDEX(BO$173:BO$271, SMALL(IF($AX$173:$AX$271="Claim", ROW(BO$173:BO$271)-MIN(ROW(BO$173:BO$271))+1, ""), ROW(Q42))), "")</f>
        <v/>
      </c>
      <c r="BP316" s="5" t="str">
        <f t="array" ref="BP316">IFERROR(INDEX(BP$173:BP$271, SMALL(IF($AX$173:$AX$271="Claim", ROW(BP$173:BP$271)-MIN(ROW(BP$173:BP$271))+1, ""), ROW(R42))), "")</f>
        <v/>
      </c>
      <c r="BQ316" s="5" t="str">
        <f t="array" ref="BQ316">IFERROR(INDEX(BQ$173:BQ$271, SMALL(IF($AX$173:$AX$271="Claim", ROW(BQ$173:BQ$271)-MIN(ROW(BQ$173:BQ$271))+1, ""), ROW(S42))), "")</f>
        <v/>
      </c>
      <c r="BR316" s="5" t="str">
        <f t="array" ref="BR316">IFERROR(INDEX(BR$173:BR$271, SMALL(IF($AX$173:$AX$271="Claim", ROW(BR$173:BR$271)-MIN(ROW(BR$173:BR$271))+1, ""), ROW(T42))), "")</f>
        <v/>
      </c>
      <c r="BS316" s="5" t="str">
        <f t="array" ref="BS316">IFERROR(INDEX(BS$173:BS$271, SMALL(IF($AX$173:$AX$271="Claim", ROW(BS$173:BS$271)-MIN(ROW(BS$173:BS$271))+1, ""), ROW(U42))), "")</f>
        <v/>
      </c>
      <c r="BT316" s="5" t="str">
        <f t="array" ref="BT316">IFERROR(INDEX(BT$173:BT$271, SMALL(IF($AX$173:$AX$271="Claim", ROW(BT$173:BT$271)-MIN(ROW(BT$173:BT$271))+1, ""), ROW(V42))), "")</f>
        <v/>
      </c>
      <c r="BU316" s="5" t="str">
        <f t="array" ref="BU316">IFERROR(INDEX(BU$173:BU$271, SMALL(IF($AX$173:$AX$271="Claim", ROW(BU$173:BU$271)-MIN(ROW(BU$173:BU$271))+1, ""), ROW(W42))), "")</f>
        <v/>
      </c>
      <c r="BV316" s="5" t="str">
        <f t="array" ref="BV316">IFERROR(INDEX(BV$173:BV$271, SMALL(IF($AX$173:$AX$271="Claim", ROW(BV$173:BV$271)-MIN(ROW(BV$173:BV$271))+1, ""), ROW(X42))), "")</f>
        <v/>
      </c>
      <c r="BW316" s="5" t="str">
        <f t="array" ref="BW316">IFERROR(INDEX(BW$173:BW$271, SMALL(IF($AX$173:$AX$271="Claim", ROW(BW$173:BW$271)-MIN(ROW(BW$173:BW$271))+1, ""), ROW(Y42))), "")</f>
        <v/>
      </c>
      <c r="BX316" s="5" t="str">
        <f t="array" ref="BX316">IFERROR(INDEX(BX$173:BX$271, SMALL(IF($AX$173:$AX$271="Claim", ROW(BX$173:BX$271)-MIN(ROW(BX$173:BX$271))+1, ""), ROW(Z42))), "")</f>
        <v/>
      </c>
      <c r="BY316" s="5" t="str">
        <f t="array" ref="BY316">IFERROR(INDEX(BY$173:BY$271, SMALL(IF($AX$173:$AX$271="Claim", ROW(BY$173:BY$271)-MIN(ROW(BY$173:BY$271))+1, ""), ROW(AA42))), "")</f>
        <v/>
      </c>
      <c r="BZ316" s="5" t="str">
        <f t="array" ref="BZ316">IFERROR(INDEX(BZ$173:BZ$271, SMALL(IF($AX$173:$AX$271="Claim", ROW(BZ$173:BZ$271)-MIN(ROW(BZ$173:BZ$271))+1, ""), ROW(AB42))), "")</f>
        <v/>
      </c>
      <c r="CA316" s="5" t="str">
        <f t="array" ref="CA316">IFERROR(INDEX(CA$173:CA$271, SMALL(IF($AX$173:$AX$271="Claim", ROW(CA$173:CA$271)-MIN(ROW(CA$173:CA$271))+1, ""), ROW(AC42))), "")</f>
        <v/>
      </c>
      <c r="CB316" s="5" t="str">
        <f t="array" ref="CB316">IFERROR(INDEX(CB$173:CB$271, SMALL(IF($AX$173:$AX$271="Claim", ROW(CB$173:CB$271)-MIN(ROW(CB$173:CB$271))+1, ""), ROW(AD42))), "")</f>
        <v/>
      </c>
      <c r="CC316" s="5" t="str">
        <f t="array" ref="CC316">IFERROR(INDEX(CC$173:CC$271, SMALL(IF($AX$173:$AX$271="Claim", ROW(CC$173:CC$271)-MIN(ROW(CC$173:CC$271))+1, ""), ROW(AE42))), "")</f>
        <v/>
      </c>
      <c r="CD316" s="5" t="str">
        <f t="array" ref="CD316">IFERROR(INDEX(CD$173:CD$271, SMALL(IF($AX$173:$AX$271="Claim", ROW(CD$173:CD$271)-MIN(ROW(CD$173:CD$271))+1, ""), ROW(AF42))), "")</f>
        <v/>
      </c>
      <c r="CE316" s="5" t="str">
        <f t="array" ref="CE316">IFERROR(INDEX(CE$173:CE$271, SMALL(IF($AX$173:$AX$271="Claim", ROW(CE$173:CE$271)-MIN(ROW(CE$173:CE$271))+1, ""), ROW(AG42))), "")</f>
        <v/>
      </c>
      <c r="CF316" s="5" t="str">
        <f t="array" ref="CF316">IFERROR(INDEX(CF$173:CF$271, SMALL(IF($AX$173:$AX$271="Claim", ROW(CF$173:CF$271)-MIN(ROW(CF$173:CF$271))+1, ""), ROW(AH42))), "")</f>
        <v/>
      </c>
      <c r="CG316" s="5" t="str">
        <f t="array" ref="CG316">IFERROR(INDEX(CG$173:CG$271, SMALL(IF($AX$173:$AX$271="Claim", ROW(CG$173:CG$271)-MIN(ROW(CG$173:CG$271))+1, ""), ROW(AI42))), "")</f>
        <v/>
      </c>
      <c r="CH316" s="5" t="str">
        <f t="array" ref="CH316">IFERROR(INDEX(CH$173:CH$271, SMALL(IF($AX$173:$AX$271="Claim", ROW(CH$173:CH$271)-MIN(ROW(CH$173:CH$271))+1, ""), ROW(AJ42))), "")</f>
        <v/>
      </c>
      <c r="CI316" s="5" t="str">
        <f t="array" ref="CI316">IFERROR(INDEX(CI$173:CI$271, SMALL(IF($AX$173:$AX$271="Claim", ROW(CI$173:CI$271)-MIN(ROW(CI$173:CI$271))+1, ""), ROW(AK42))), "")</f>
        <v/>
      </c>
      <c r="CJ316" s="5" t="str">
        <f t="array" ref="CJ316">IFERROR(INDEX(CJ$173:CJ$271, SMALL(IF($AX$173:$AX$271="Claim", ROW(CJ$173:CJ$271)-MIN(ROW(CJ$173:CJ$271))+1, ""), ROW(AL42))), "")</f>
        <v/>
      </c>
    </row>
    <row r="317" spans="50:88" hidden="1" x14ac:dyDescent="0.2">
      <c r="AX317" s="5">
        <v>43</v>
      </c>
      <c r="AY317" s="327" t="str">
        <f t="array" ref="AY317">IFERROR(INDEX(AY$173:AY$271, SMALL(IF($AX$173:$AX$271="Claim", ROW(AY$173:AY$271)-MIN(ROW(AY$173:AY$271))+1, ""), ROW(A43))), "")</f>
        <v/>
      </c>
      <c r="AZ317" s="327" t="str">
        <f t="array" ref="AZ317">IFERROR(INDEX(AZ$173:AZ$271, SMALL(IF($AX$173:$AX$271="Claim", ROW(AZ$173:AZ$271)-MIN(ROW(AZ$173:AZ$271))+1, ""), ROW(B43))), "")</f>
        <v/>
      </c>
      <c r="BA317" s="5" t="str">
        <f t="array" ref="BA317">IFERROR(INDEX(BA$173:BA$275, SMALL(IF($AX$173:$AX$275="Claim", ROW(BA$173:BA$275)-MIN(ROW(BA$173:BA$275))+1, ""), ROW(C43))), "")</f>
        <v/>
      </c>
      <c r="BB317" s="5" t="str">
        <f t="array" ref="BB317">IFERROR(INDEX(BB$173:BB$271, SMALL(IF($AX$173:$AX$271="Claim", ROW(BB$173:BB$271)-MIN(ROW(BB$173:BB$271))+1, ""), ROW(D43))), "")</f>
        <v/>
      </c>
      <c r="BC317" s="5" t="str">
        <f t="array" ref="BC317">IFERROR(INDEX(BC$173:BC$271, SMALL(IF($AX$173:$AX$271="Claim", ROW(BC$173:BC$271)-MIN(ROW(BC$173:BC$271))+1, ""), ROW(E43))), "")</f>
        <v/>
      </c>
      <c r="BD317" s="5" t="str">
        <f t="array" ref="BD317">IFERROR(INDEX(BD$173:BD$271, SMALL(IF($AX$173:$AX$271="Claim", ROW(BD$173:BD$271)-MIN(ROW(BD$173:BD$271))+1, ""), ROW(F43))), "")</f>
        <v/>
      </c>
      <c r="BE317" s="5" t="str">
        <f t="array" ref="BE317">IFERROR(INDEX(BE$173:BE$271, SMALL(IF($AX$173:$AX$271="Claim", ROW(BE$173:BE$271)-MIN(ROW(BE$173:BE$271))+1, ""), ROW(G43))), "")</f>
        <v/>
      </c>
      <c r="BF317" s="5" t="str">
        <f t="array" ref="BF317">IFERROR(INDEX(BF$173:BF$271, SMALL(IF($AX$173:$AX$271="Claim", ROW(BF$173:BF$271)-MIN(ROW(BF$173:BF$271))+1, ""), ROW(H43))), "")</f>
        <v/>
      </c>
      <c r="BG317" s="5" t="str">
        <f t="array" ref="BG317">IFERROR(INDEX(BG$173:BG$271, SMALL(IF($AX$173:$AX$271="Claim", ROW(BG$173:BG$271)-MIN(ROW(BG$173:BG$271))+1, ""), ROW(I43))), "")</f>
        <v/>
      </c>
      <c r="BH317" s="5" t="str">
        <f t="array" ref="BH317">IFERROR(INDEX(BH$173:BH$271, SMALL(IF($AX$173:$AX$271="Claim", ROW(BH$173:BH$271)-MIN(ROW(BH$173:BH$271))+1, ""), ROW(J43))), "")</f>
        <v/>
      </c>
      <c r="BI317" s="5" t="str">
        <f t="array" ref="BI317">IFERROR(INDEX(BI$173:BI$271, SMALL(IF($AX$173:$AX$271="Claim", ROW(BI$173:BI$271)-MIN(ROW(BI$173:BI$271))+1, ""), ROW(K43))), "")</f>
        <v/>
      </c>
      <c r="BJ317" s="5" t="str">
        <f t="array" ref="BJ317">IFERROR(INDEX(BJ$173:BJ$271, SMALL(IF($AX$173:$AX$271="Claim", ROW(BJ$173:BJ$271)-MIN(ROW(BJ$173:BJ$271))+1, ""), ROW(L43))), "")</f>
        <v/>
      </c>
      <c r="BK317" s="5" t="str">
        <f t="array" ref="BK317">IFERROR(INDEX(BK$173:BK$271, SMALL(IF($AX$173:$AX$271="Claim", ROW(BK$173:BK$271)-MIN(ROW(BK$173:BK$271))+1, ""), ROW(M43))), "")</f>
        <v/>
      </c>
      <c r="BL317" s="5" t="str">
        <f t="array" ref="BL317">IFERROR(INDEX(BL$173:BL$271, SMALL(IF($AX$173:$AX$271="Claim", ROW(BL$173:BL$271)-MIN(ROW(BL$173:BL$271))+1, ""), ROW(N43))), "")</f>
        <v/>
      </c>
      <c r="BM317" s="5" t="str">
        <f t="array" ref="BM317">IFERROR(INDEX(BM$173:BM$271, SMALL(IF($AX$173:$AX$271="Claim", ROW(BM$173:BM$271)-MIN(ROW(BM$173:BM$271))+1, ""), ROW(O43))), "")</f>
        <v/>
      </c>
      <c r="BN317" s="5" t="str">
        <f t="array" ref="BN317">IFERROR(INDEX(BN$173:BN$271, SMALL(IF($AX$173:$AX$271="Claim", ROW(BN$173:BN$271)-MIN(ROW(BN$173:BN$271))+1, ""), ROW(P43))), "")</f>
        <v/>
      </c>
      <c r="BO317" s="5" t="str">
        <f t="array" ref="BO317">IFERROR(INDEX(BO$173:BO$271, SMALL(IF($AX$173:$AX$271="Claim", ROW(BO$173:BO$271)-MIN(ROW(BO$173:BO$271))+1, ""), ROW(Q43))), "")</f>
        <v/>
      </c>
      <c r="BP317" s="5" t="str">
        <f t="array" ref="BP317">IFERROR(INDEX(BP$173:BP$271, SMALL(IF($AX$173:$AX$271="Claim", ROW(BP$173:BP$271)-MIN(ROW(BP$173:BP$271))+1, ""), ROW(R43))), "")</f>
        <v/>
      </c>
      <c r="BQ317" s="5" t="str">
        <f t="array" ref="BQ317">IFERROR(INDEX(BQ$173:BQ$271, SMALL(IF($AX$173:$AX$271="Claim", ROW(BQ$173:BQ$271)-MIN(ROW(BQ$173:BQ$271))+1, ""), ROW(S43))), "")</f>
        <v/>
      </c>
      <c r="BR317" s="5" t="str">
        <f t="array" ref="BR317">IFERROR(INDEX(BR$173:BR$271, SMALL(IF($AX$173:$AX$271="Claim", ROW(BR$173:BR$271)-MIN(ROW(BR$173:BR$271))+1, ""), ROW(T43))), "")</f>
        <v/>
      </c>
      <c r="BS317" s="5" t="str">
        <f t="array" ref="BS317">IFERROR(INDEX(BS$173:BS$271, SMALL(IF($AX$173:$AX$271="Claim", ROW(BS$173:BS$271)-MIN(ROW(BS$173:BS$271))+1, ""), ROW(U43))), "")</f>
        <v/>
      </c>
      <c r="BT317" s="5" t="str">
        <f t="array" ref="BT317">IFERROR(INDEX(BT$173:BT$271, SMALL(IF($AX$173:$AX$271="Claim", ROW(BT$173:BT$271)-MIN(ROW(BT$173:BT$271))+1, ""), ROW(V43))), "")</f>
        <v/>
      </c>
      <c r="BU317" s="5" t="str">
        <f t="array" ref="BU317">IFERROR(INDEX(BU$173:BU$271, SMALL(IF($AX$173:$AX$271="Claim", ROW(BU$173:BU$271)-MIN(ROW(BU$173:BU$271))+1, ""), ROW(W43))), "")</f>
        <v/>
      </c>
      <c r="BV317" s="5" t="str">
        <f t="array" ref="BV317">IFERROR(INDEX(BV$173:BV$271, SMALL(IF($AX$173:$AX$271="Claim", ROW(BV$173:BV$271)-MIN(ROW(BV$173:BV$271))+1, ""), ROW(X43))), "")</f>
        <v/>
      </c>
      <c r="BW317" s="5" t="str">
        <f t="array" ref="BW317">IFERROR(INDEX(BW$173:BW$271, SMALL(IF($AX$173:$AX$271="Claim", ROW(BW$173:BW$271)-MIN(ROW(BW$173:BW$271))+1, ""), ROW(Y43))), "")</f>
        <v/>
      </c>
      <c r="BX317" s="5" t="str">
        <f t="array" ref="BX317">IFERROR(INDEX(BX$173:BX$271, SMALL(IF($AX$173:$AX$271="Claim", ROW(BX$173:BX$271)-MIN(ROW(BX$173:BX$271))+1, ""), ROW(Z43))), "")</f>
        <v/>
      </c>
      <c r="BY317" s="5" t="str">
        <f t="array" ref="BY317">IFERROR(INDEX(BY$173:BY$271, SMALL(IF($AX$173:$AX$271="Claim", ROW(BY$173:BY$271)-MIN(ROW(BY$173:BY$271))+1, ""), ROW(AA43))), "")</f>
        <v/>
      </c>
      <c r="BZ317" s="5" t="str">
        <f t="array" ref="BZ317">IFERROR(INDEX(BZ$173:BZ$271, SMALL(IF($AX$173:$AX$271="Claim", ROW(BZ$173:BZ$271)-MIN(ROW(BZ$173:BZ$271))+1, ""), ROW(AB43))), "")</f>
        <v/>
      </c>
      <c r="CA317" s="5" t="str">
        <f t="array" ref="CA317">IFERROR(INDEX(CA$173:CA$271, SMALL(IF($AX$173:$AX$271="Claim", ROW(CA$173:CA$271)-MIN(ROW(CA$173:CA$271))+1, ""), ROW(AC43))), "")</f>
        <v/>
      </c>
      <c r="CB317" s="5" t="str">
        <f t="array" ref="CB317">IFERROR(INDEX(CB$173:CB$271, SMALL(IF($AX$173:$AX$271="Claim", ROW(CB$173:CB$271)-MIN(ROW(CB$173:CB$271))+1, ""), ROW(AD43))), "")</f>
        <v/>
      </c>
      <c r="CC317" s="5" t="str">
        <f t="array" ref="CC317">IFERROR(INDEX(CC$173:CC$271, SMALL(IF($AX$173:$AX$271="Claim", ROW(CC$173:CC$271)-MIN(ROW(CC$173:CC$271))+1, ""), ROW(AE43))), "")</f>
        <v/>
      </c>
      <c r="CD317" s="5" t="str">
        <f t="array" ref="CD317">IFERROR(INDEX(CD$173:CD$271, SMALL(IF($AX$173:$AX$271="Claim", ROW(CD$173:CD$271)-MIN(ROW(CD$173:CD$271))+1, ""), ROW(AF43))), "")</f>
        <v/>
      </c>
      <c r="CE317" s="5" t="str">
        <f t="array" ref="CE317">IFERROR(INDEX(CE$173:CE$271, SMALL(IF($AX$173:$AX$271="Claim", ROW(CE$173:CE$271)-MIN(ROW(CE$173:CE$271))+1, ""), ROW(AG43))), "")</f>
        <v/>
      </c>
      <c r="CF317" s="5" t="str">
        <f t="array" ref="CF317">IFERROR(INDEX(CF$173:CF$271, SMALL(IF($AX$173:$AX$271="Claim", ROW(CF$173:CF$271)-MIN(ROW(CF$173:CF$271))+1, ""), ROW(AH43))), "")</f>
        <v/>
      </c>
      <c r="CG317" s="5" t="str">
        <f t="array" ref="CG317">IFERROR(INDEX(CG$173:CG$271, SMALL(IF($AX$173:$AX$271="Claim", ROW(CG$173:CG$271)-MIN(ROW(CG$173:CG$271))+1, ""), ROW(AI43))), "")</f>
        <v/>
      </c>
      <c r="CH317" s="5" t="str">
        <f t="array" ref="CH317">IFERROR(INDEX(CH$173:CH$271, SMALL(IF($AX$173:$AX$271="Claim", ROW(CH$173:CH$271)-MIN(ROW(CH$173:CH$271))+1, ""), ROW(AJ43))), "")</f>
        <v/>
      </c>
      <c r="CI317" s="5" t="str">
        <f t="array" ref="CI317">IFERROR(INDEX(CI$173:CI$271, SMALL(IF($AX$173:$AX$271="Claim", ROW(CI$173:CI$271)-MIN(ROW(CI$173:CI$271))+1, ""), ROW(AK43))), "")</f>
        <v/>
      </c>
      <c r="CJ317" s="5" t="str">
        <f t="array" ref="CJ317">IFERROR(INDEX(CJ$173:CJ$271, SMALL(IF($AX$173:$AX$271="Claim", ROW(CJ$173:CJ$271)-MIN(ROW(CJ$173:CJ$271))+1, ""), ROW(AL43))), "")</f>
        <v/>
      </c>
    </row>
    <row r="318" spans="50:88" hidden="1" x14ac:dyDescent="0.2">
      <c r="AX318" s="5">
        <v>44</v>
      </c>
      <c r="AY318" s="327" t="str">
        <f t="array" ref="AY318">IFERROR(INDEX(AY$173:AY$271, SMALL(IF($AX$173:$AX$271="Claim", ROW(AY$173:AY$271)-MIN(ROW(AY$173:AY$271))+1, ""), ROW(A44))), "")</f>
        <v/>
      </c>
      <c r="AZ318" s="327" t="str">
        <f t="array" ref="AZ318">IFERROR(INDEX(AZ$173:AZ$271, SMALL(IF($AX$173:$AX$271="Claim", ROW(AZ$173:AZ$271)-MIN(ROW(AZ$173:AZ$271))+1, ""), ROW(B44))), "")</f>
        <v/>
      </c>
      <c r="BA318" s="5" t="str">
        <f t="array" ref="BA318">IFERROR(INDEX(BA$173:BA$275, SMALL(IF($AX$173:$AX$275="Claim", ROW(BA$173:BA$275)-MIN(ROW(BA$173:BA$275))+1, ""), ROW(C44))), "")</f>
        <v/>
      </c>
      <c r="BB318" s="5" t="str">
        <f t="array" ref="BB318">IFERROR(INDEX(BB$173:BB$271, SMALL(IF($AX$173:$AX$271="Claim", ROW(BB$173:BB$271)-MIN(ROW(BB$173:BB$271))+1, ""), ROW(D44))), "")</f>
        <v/>
      </c>
      <c r="BC318" s="5" t="str">
        <f t="array" ref="BC318">IFERROR(INDEX(BC$173:BC$271, SMALL(IF($AX$173:$AX$271="Claim", ROW(BC$173:BC$271)-MIN(ROW(BC$173:BC$271))+1, ""), ROW(E44))), "")</f>
        <v/>
      </c>
      <c r="BD318" s="5" t="str">
        <f t="array" ref="BD318">IFERROR(INDEX(BD$173:BD$271, SMALL(IF($AX$173:$AX$271="Claim", ROW(BD$173:BD$271)-MIN(ROW(BD$173:BD$271))+1, ""), ROW(F44))), "")</f>
        <v/>
      </c>
      <c r="BE318" s="5" t="str">
        <f t="array" ref="BE318">IFERROR(INDEX(BE$173:BE$271, SMALL(IF($AX$173:$AX$271="Claim", ROW(BE$173:BE$271)-MIN(ROW(BE$173:BE$271))+1, ""), ROW(G44))), "")</f>
        <v/>
      </c>
      <c r="BF318" s="5" t="str">
        <f t="array" ref="BF318">IFERROR(INDEX(BF$173:BF$271, SMALL(IF($AX$173:$AX$271="Claim", ROW(BF$173:BF$271)-MIN(ROW(BF$173:BF$271))+1, ""), ROW(H44))), "")</f>
        <v/>
      </c>
      <c r="BG318" s="5" t="str">
        <f t="array" ref="BG318">IFERROR(INDEX(BG$173:BG$271, SMALL(IF($AX$173:$AX$271="Claim", ROW(BG$173:BG$271)-MIN(ROW(BG$173:BG$271))+1, ""), ROW(I44))), "")</f>
        <v/>
      </c>
      <c r="BH318" s="5" t="str">
        <f t="array" ref="BH318">IFERROR(INDEX(BH$173:BH$271, SMALL(IF($AX$173:$AX$271="Claim", ROW(BH$173:BH$271)-MIN(ROW(BH$173:BH$271))+1, ""), ROW(J44))), "")</f>
        <v/>
      </c>
      <c r="BI318" s="5" t="str">
        <f t="array" ref="BI318">IFERROR(INDEX(BI$173:BI$271, SMALL(IF($AX$173:$AX$271="Claim", ROW(BI$173:BI$271)-MIN(ROW(BI$173:BI$271))+1, ""), ROW(K44))), "")</f>
        <v/>
      </c>
      <c r="BJ318" s="5" t="str">
        <f t="array" ref="BJ318">IFERROR(INDEX(BJ$173:BJ$271, SMALL(IF($AX$173:$AX$271="Claim", ROW(BJ$173:BJ$271)-MIN(ROW(BJ$173:BJ$271))+1, ""), ROW(L44))), "")</f>
        <v/>
      </c>
      <c r="BK318" s="5" t="str">
        <f t="array" ref="BK318">IFERROR(INDEX(BK$173:BK$271, SMALL(IF($AX$173:$AX$271="Claim", ROW(BK$173:BK$271)-MIN(ROW(BK$173:BK$271))+1, ""), ROW(M44))), "")</f>
        <v/>
      </c>
      <c r="BL318" s="5" t="str">
        <f t="array" ref="BL318">IFERROR(INDEX(BL$173:BL$271, SMALL(IF($AX$173:$AX$271="Claim", ROW(BL$173:BL$271)-MIN(ROW(BL$173:BL$271))+1, ""), ROW(N44))), "")</f>
        <v/>
      </c>
      <c r="BM318" s="5" t="str">
        <f t="array" ref="BM318">IFERROR(INDEX(BM$173:BM$271, SMALL(IF($AX$173:$AX$271="Claim", ROW(BM$173:BM$271)-MIN(ROW(BM$173:BM$271))+1, ""), ROW(O44))), "")</f>
        <v/>
      </c>
      <c r="BN318" s="5" t="str">
        <f t="array" ref="BN318">IFERROR(INDEX(BN$173:BN$271, SMALL(IF($AX$173:$AX$271="Claim", ROW(BN$173:BN$271)-MIN(ROW(BN$173:BN$271))+1, ""), ROW(P44))), "")</f>
        <v/>
      </c>
      <c r="BO318" s="5" t="str">
        <f t="array" ref="BO318">IFERROR(INDEX(BO$173:BO$271, SMALL(IF($AX$173:$AX$271="Claim", ROW(BO$173:BO$271)-MIN(ROW(BO$173:BO$271))+1, ""), ROW(Q44))), "")</f>
        <v/>
      </c>
      <c r="BP318" s="5" t="str">
        <f t="array" ref="BP318">IFERROR(INDEX(BP$173:BP$271, SMALL(IF($AX$173:$AX$271="Claim", ROW(BP$173:BP$271)-MIN(ROW(BP$173:BP$271))+1, ""), ROW(R44))), "")</f>
        <v/>
      </c>
      <c r="BQ318" s="5" t="str">
        <f t="array" ref="BQ318">IFERROR(INDEX(BQ$173:BQ$271, SMALL(IF($AX$173:$AX$271="Claim", ROW(BQ$173:BQ$271)-MIN(ROW(BQ$173:BQ$271))+1, ""), ROW(S44))), "")</f>
        <v/>
      </c>
      <c r="BR318" s="5" t="str">
        <f t="array" ref="BR318">IFERROR(INDEX(BR$173:BR$271, SMALL(IF($AX$173:$AX$271="Claim", ROW(BR$173:BR$271)-MIN(ROW(BR$173:BR$271))+1, ""), ROW(T44))), "")</f>
        <v/>
      </c>
      <c r="BS318" s="5" t="str">
        <f t="array" ref="BS318">IFERROR(INDEX(BS$173:BS$271, SMALL(IF($AX$173:$AX$271="Claim", ROW(BS$173:BS$271)-MIN(ROW(BS$173:BS$271))+1, ""), ROW(U44))), "")</f>
        <v/>
      </c>
      <c r="BT318" s="5" t="str">
        <f t="array" ref="BT318">IFERROR(INDEX(BT$173:BT$271, SMALL(IF($AX$173:$AX$271="Claim", ROW(BT$173:BT$271)-MIN(ROW(BT$173:BT$271))+1, ""), ROW(V44))), "")</f>
        <v/>
      </c>
      <c r="BU318" s="5" t="str">
        <f t="array" ref="BU318">IFERROR(INDEX(BU$173:BU$271, SMALL(IF($AX$173:$AX$271="Claim", ROW(BU$173:BU$271)-MIN(ROW(BU$173:BU$271))+1, ""), ROW(W44))), "")</f>
        <v/>
      </c>
      <c r="BV318" s="5" t="str">
        <f t="array" ref="BV318">IFERROR(INDEX(BV$173:BV$271, SMALL(IF($AX$173:$AX$271="Claim", ROW(BV$173:BV$271)-MIN(ROW(BV$173:BV$271))+1, ""), ROW(X44))), "")</f>
        <v/>
      </c>
      <c r="BW318" s="5" t="str">
        <f t="array" ref="BW318">IFERROR(INDEX(BW$173:BW$271, SMALL(IF($AX$173:$AX$271="Claim", ROW(BW$173:BW$271)-MIN(ROW(BW$173:BW$271))+1, ""), ROW(Y44))), "")</f>
        <v/>
      </c>
      <c r="BX318" s="5" t="str">
        <f t="array" ref="BX318">IFERROR(INDEX(BX$173:BX$271, SMALL(IF($AX$173:$AX$271="Claim", ROW(BX$173:BX$271)-MIN(ROW(BX$173:BX$271))+1, ""), ROW(Z44))), "")</f>
        <v/>
      </c>
      <c r="BY318" s="5" t="str">
        <f t="array" ref="BY318">IFERROR(INDEX(BY$173:BY$271, SMALL(IF($AX$173:$AX$271="Claim", ROW(BY$173:BY$271)-MIN(ROW(BY$173:BY$271))+1, ""), ROW(AA44))), "")</f>
        <v/>
      </c>
      <c r="BZ318" s="5" t="str">
        <f t="array" ref="BZ318">IFERROR(INDEX(BZ$173:BZ$271, SMALL(IF($AX$173:$AX$271="Claim", ROW(BZ$173:BZ$271)-MIN(ROW(BZ$173:BZ$271))+1, ""), ROW(AB44))), "")</f>
        <v/>
      </c>
      <c r="CA318" s="5" t="str">
        <f t="array" ref="CA318">IFERROR(INDEX(CA$173:CA$271, SMALL(IF($AX$173:$AX$271="Claim", ROW(CA$173:CA$271)-MIN(ROW(CA$173:CA$271))+1, ""), ROW(AC44))), "")</f>
        <v/>
      </c>
      <c r="CB318" s="5" t="str">
        <f t="array" ref="CB318">IFERROR(INDEX(CB$173:CB$271, SMALL(IF($AX$173:$AX$271="Claim", ROW(CB$173:CB$271)-MIN(ROW(CB$173:CB$271))+1, ""), ROW(AD44))), "")</f>
        <v/>
      </c>
      <c r="CC318" s="5" t="str">
        <f t="array" ref="CC318">IFERROR(INDEX(CC$173:CC$271, SMALL(IF($AX$173:$AX$271="Claim", ROW(CC$173:CC$271)-MIN(ROW(CC$173:CC$271))+1, ""), ROW(AE44))), "")</f>
        <v/>
      </c>
      <c r="CD318" s="5" t="str">
        <f t="array" ref="CD318">IFERROR(INDEX(CD$173:CD$271, SMALL(IF($AX$173:$AX$271="Claim", ROW(CD$173:CD$271)-MIN(ROW(CD$173:CD$271))+1, ""), ROW(AF44))), "")</f>
        <v/>
      </c>
      <c r="CE318" s="5" t="str">
        <f t="array" ref="CE318">IFERROR(INDEX(CE$173:CE$271, SMALL(IF($AX$173:$AX$271="Claim", ROW(CE$173:CE$271)-MIN(ROW(CE$173:CE$271))+1, ""), ROW(AG44))), "")</f>
        <v/>
      </c>
      <c r="CF318" s="5" t="str">
        <f t="array" ref="CF318">IFERROR(INDEX(CF$173:CF$271, SMALL(IF($AX$173:$AX$271="Claim", ROW(CF$173:CF$271)-MIN(ROW(CF$173:CF$271))+1, ""), ROW(AH44))), "")</f>
        <v/>
      </c>
      <c r="CG318" s="5" t="str">
        <f t="array" ref="CG318">IFERROR(INDEX(CG$173:CG$271, SMALL(IF($AX$173:$AX$271="Claim", ROW(CG$173:CG$271)-MIN(ROW(CG$173:CG$271))+1, ""), ROW(AI44))), "")</f>
        <v/>
      </c>
      <c r="CH318" s="5" t="str">
        <f t="array" ref="CH318">IFERROR(INDEX(CH$173:CH$271, SMALL(IF($AX$173:$AX$271="Claim", ROW(CH$173:CH$271)-MIN(ROW(CH$173:CH$271))+1, ""), ROW(AJ44))), "")</f>
        <v/>
      </c>
      <c r="CI318" s="5" t="str">
        <f t="array" ref="CI318">IFERROR(INDEX(CI$173:CI$271, SMALL(IF($AX$173:$AX$271="Claim", ROW(CI$173:CI$271)-MIN(ROW(CI$173:CI$271))+1, ""), ROW(AK44))), "")</f>
        <v/>
      </c>
      <c r="CJ318" s="5" t="str">
        <f t="array" ref="CJ318">IFERROR(INDEX(CJ$173:CJ$271, SMALL(IF($AX$173:$AX$271="Claim", ROW(CJ$173:CJ$271)-MIN(ROW(CJ$173:CJ$271))+1, ""), ROW(AL44))), "")</f>
        <v/>
      </c>
    </row>
    <row r="319" spans="50:88" hidden="1" x14ac:dyDescent="0.2">
      <c r="AX319" s="5">
        <v>45</v>
      </c>
      <c r="AY319" s="327" t="str">
        <f t="array" ref="AY319">IFERROR(INDEX(AY$173:AY$271, SMALL(IF($AX$173:$AX$271="Claim", ROW(AY$173:AY$271)-MIN(ROW(AY$173:AY$271))+1, ""), ROW(A45))), "")</f>
        <v/>
      </c>
      <c r="AZ319" s="327" t="str">
        <f t="array" ref="AZ319">IFERROR(INDEX(AZ$173:AZ$271, SMALL(IF($AX$173:$AX$271="Claim", ROW(AZ$173:AZ$271)-MIN(ROW(AZ$173:AZ$271))+1, ""), ROW(B45))), "")</f>
        <v/>
      </c>
      <c r="BA319" s="5" t="str">
        <f t="array" ref="BA319">IFERROR(INDEX(BA$173:BA$275, SMALL(IF($AX$173:$AX$275="Claim", ROW(BA$173:BA$275)-MIN(ROW(BA$173:BA$275))+1, ""), ROW(C45))), "")</f>
        <v/>
      </c>
      <c r="BB319" s="5" t="str">
        <f t="array" ref="BB319">IFERROR(INDEX(BB$173:BB$271, SMALL(IF($AX$173:$AX$271="Claim", ROW(BB$173:BB$271)-MIN(ROW(BB$173:BB$271))+1, ""), ROW(D45))), "")</f>
        <v/>
      </c>
      <c r="BC319" s="5" t="str">
        <f t="array" ref="BC319">IFERROR(INDEX(BC$173:BC$271, SMALL(IF($AX$173:$AX$271="Claim", ROW(BC$173:BC$271)-MIN(ROW(BC$173:BC$271))+1, ""), ROW(E45))), "")</f>
        <v/>
      </c>
      <c r="BD319" s="5" t="str">
        <f t="array" ref="BD319">IFERROR(INDEX(BD$173:BD$271, SMALL(IF($AX$173:$AX$271="Claim", ROW(BD$173:BD$271)-MIN(ROW(BD$173:BD$271))+1, ""), ROW(F45))), "")</f>
        <v/>
      </c>
      <c r="BE319" s="5" t="str">
        <f t="array" ref="BE319">IFERROR(INDEX(BE$173:BE$271, SMALL(IF($AX$173:$AX$271="Claim", ROW(BE$173:BE$271)-MIN(ROW(BE$173:BE$271))+1, ""), ROW(G45))), "")</f>
        <v/>
      </c>
      <c r="BF319" s="5" t="str">
        <f t="array" ref="BF319">IFERROR(INDEX(BF$173:BF$271, SMALL(IF($AX$173:$AX$271="Claim", ROW(BF$173:BF$271)-MIN(ROW(BF$173:BF$271))+1, ""), ROW(H45))), "")</f>
        <v/>
      </c>
      <c r="BG319" s="5" t="str">
        <f t="array" ref="BG319">IFERROR(INDEX(BG$173:BG$271, SMALL(IF($AX$173:$AX$271="Claim", ROW(BG$173:BG$271)-MIN(ROW(BG$173:BG$271))+1, ""), ROW(I45))), "")</f>
        <v/>
      </c>
      <c r="BH319" s="5" t="str">
        <f t="array" ref="BH319">IFERROR(INDEX(BH$173:BH$271, SMALL(IF($AX$173:$AX$271="Claim", ROW(BH$173:BH$271)-MIN(ROW(BH$173:BH$271))+1, ""), ROW(J45))), "")</f>
        <v/>
      </c>
      <c r="BI319" s="5" t="str">
        <f t="array" ref="BI319">IFERROR(INDEX(BI$173:BI$271, SMALL(IF($AX$173:$AX$271="Claim", ROW(BI$173:BI$271)-MIN(ROW(BI$173:BI$271))+1, ""), ROW(K45))), "")</f>
        <v/>
      </c>
      <c r="BJ319" s="5" t="str">
        <f t="array" ref="BJ319">IFERROR(INDEX(BJ$173:BJ$271, SMALL(IF($AX$173:$AX$271="Claim", ROW(BJ$173:BJ$271)-MIN(ROW(BJ$173:BJ$271))+1, ""), ROW(L45))), "")</f>
        <v/>
      </c>
      <c r="BK319" s="5" t="str">
        <f t="array" ref="BK319">IFERROR(INDEX(BK$173:BK$271, SMALL(IF($AX$173:$AX$271="Claim", ROW(BK$173:BK$271)-MIN(ROW(BK$173:BK$271))+1, ""), ROW(M45))), "")</f>
        <v/>
      </c>
      <c r="BL319" s="5" t="str">
        <f t="array" ref="BL319">IFERROR(INDEX(BL$173:BL$271, SMALL(IF($AX$173:$AX$271="Claim", ROW(BL$173:BL$271)-MIN(ROW(BL$173:BL$271))+1, ""), ROW(N45))), "")</f>
        <v/>
      </c>
      <c r="BM319" s="5" t="str">
        <f t="array" ref="BM319">IFERROR(INDEX(BM$173:BM$271, SMALL(IF($AX$173:$AX$271="Claim", ROW(BM$173:BM$271)-MIN(ROW(BM$173:BM$271))+1, ""), ROW(O45))), "")</f>
        <v/>
      </c>
      <c r="BN319" s="5" t="str">
        <f t="array" ref="BN319">IFERROR(INDEX(BN$173:BN$271, SMALL(IF($AX$173:$AX$271="Claim", ROW(BN$173:BN$271)-MIN(ROW(BN$173:BN$271))+1, ""), ROW(P45))), "")</f>
        <v/>
      </c>
      <c r="BO319" s="5" t="str">
        <f t="array" ref="BO319">IFERROR(INDEX(BO$173:BO$271, SMALL(IF($AX$173:$AX$271="Claim", ROW(BO$173:BO$271)-MIN(ROW(BO$173:BO$271))+1, ""), ROW(Q45))), "")</f>
        <v/>
      </c>
      <c r="BP319" s="5" t="str">
        <f t="array" ref="BP319">IFERROR(INDEX(BP$173:BP$271, SMALL(IF($AX$173:$AX$271="Claim", ROW(BP$173:BP$271)-MIN(ROW(BP$173:BP$271))+1, ""), ROW(R45))), "")</f>
        <v/>
      </c>
      <c r="BQ319" s="5" t="str">
        <f t="array" ref="BQ319">IFERROR(INDEX(BQ$173:BQ$271, SMALL(IF($AX$173:$AX$271="Claim", ROW(BQ$173:BQ$271)-MIN(ROW(BQ$173:BQ$271))+1, ""), ROW(S45))), "")</f>
        <v/>
      </c>
      <c r="BR319" s="5" t="str">
        <f t="array" ref="BR319">IFERROR(INDEX(BR$173:BR$271, SMALL(IF($AX$173:$AX$271="Claim", ROW(BR$173:BR$271)-MIN(ROW(BR$173:BR$271))+1, ""), ROW(T45))), "")</f>
        <v/>
      </c>
      <c r="BS319" s="5" t="str">
        <f t="array" ref="BS319">IFERROR(INDEX(BS$173:BS$271, SMALL(IF($AX$173:$AX$271="Claim", ROW(BS$173:BS$271)-MIN(ROW(BS$173:BS$271))+1, ""), ROW(U45))), "")</f>
        <v/>
      </c>
      <c r="BT319" s="5" t="str">
        <f t="array" ref="BT319">IFERROR(INDEX(BT$173:BT$271, SMALL(IF($AX$173:$AX$271="Claim", ROW(BT$173:BT$271)-MIN(ROW(BT$173:BT$271))+1, ""), ROW(V45))), "")</f>
        <v/>
      </c>
      <c r="BU319" s="5" t="str">
        <f t="array" ref="BU319">IFERROR(INDEX(BU$173:BU$271, SMALL(IF($AX$173:$AX$271="Claim", ROW(BU$173:BU$271)-MIN(ROW(BU$173:BU$271))+1, ""), ROW(W45))), "")</f>
        <v/>
      </c>
      <c r="BV319" s="5" t="str">
        <f t="array" ref="BV319">IFERROR(INDEX(BV$173:BV$271, SMALL(IF($AX$173:$AX$271="Claim", ROW(BV$173:BV$271)-MIN(ROW(BV$173:BV$271))+1, ""), ROW(X45))), "")</f>
        <v/>
      </c>
      <c r="BW319" s="5" t="str">
        <f t="array" ref="BW319">IFERROR(INDEX(BW$173:BW$271, SMALL(IF($AX$173:$AX$271="Claim", ROW(BW$173:BW$271)-MIN(ROW(BW$173:BW$271))+1, ""), ROW(Y45))), "")</f>
        <v/>
      </c>
      <c r="BX319" s="5" t="str">
        <f t="array" ref="BX319">IFERROR(INDEX(BX$173:BX$271, SMALL(IF($AX$173:$AX$271="Claim", ROW(BX$173:BX$271)-MIN(ROW(BX$173:BX$271))+1, ""), ROW(Z45))), "")</f>
        <v/>
      </c>
      <c r="BY319" s="5" t="str">
        <f t="array" ref="BY319">IFERROR(INDEX(BY$173:BY$271, SMALL(IF($AX$173:$AX$271="Claim", ROW(BY$173:BY$271)-MIN(ROW(BY$173:BY$271))+1, ""), ROW(AA45))), "")</f>
        <v/>
      </c>
      <c r="BZ319" s="5" t="str">
        <f t="array" ref="BZ319">IFERROR(INDEX(BZ$173:BZ$271, SMALL(IF($AX$173:$AX$271="Claim", ROW(BZ$173:BZ$271)-MIN(ROW(BZ$173:BZ$271))+1, ""), ROW(AB45))), "")</f>
        <v/>
      </c>
      <c r="CA319" s="5" t="str">
        <f t="array" ref="CA319">IFERROR(INDEX(CA$173:CA$271, SMALL(IF($AX$173:$AX$271="Claim", ROW(CA$173:CA$271)-MIN(ROW(CA$173:CA$271))+1, ""), ROW(AC45))), "")</f>
        <v/>
      </c>
      <c r="CB319" s="5" t="str">
        <f t="array" ref="CB319">IFERROR(INDEX(CB$173:CB$271, SMALL(IF($AX$173:$AX$271="Claim", ROW(CB$173:CB$271)-MIN(ROW(CB$173:CB$271))+1, ""), ROW(AD45))), "")</f>
        <v/>
      </c>
      <c r="CC319" s="5" t="str">
        <f t="array" ref="CC319">IFERROR(INDEX(CC$173:CC$271, SMALL(IF($AX$173:$AX$271="Claim", ROW(CC$173:CC$271)-MIN(ROW(CC$173:CC$271))+1, ""), ROW(AE45))), "")</f>
        <v/>
      </c>
      <c r="CD319" s="5" t="str">
        <f t="array" ref="CD319">IFERROR(INDEX(CD$173:CD$271, SMALL(IF($AX$173:$AX$271="Claim", ROW(CD$173:CD$271)-MIN(ROW(CD$173:CD$271))+1, ""), ROW(AF45))), "")</f>
        <v/>
      </c>
      <c r="CE319" s="5" t="str">
        <f t="array" ref="CE319">IFERROR(INDEX(CE$173:CE$271, SMALL(IF($AX$173:$AX$271="Claim", ROW(CE$173:CE$271)-MIN(ROW(CE$173:CE$271))+1, ""), ROW(AG45))), "")</f>
        <v/>
      </c>
      <c r="CF319" s="5" t="str">
        <f t="array" ref="CF319">IFERROR(INDEX(CF$173:CF$271, SMALL(IF($AX$173:$AX$271="Claim", ROW(CF$173:CF$271)-MIN(ROW(CF$173:CF$271))+1, ""), ROW(AH45))), "")</f>
        <v/>
      </c>
      <c r="CG319" s="5" t="str">
        <f t="array" ref="CG319">IFERROR(INDEX(CG$173:CG$271, SMALL(IF($AX$173:$AX$271="Claim", ROW(CG$173:CG$271)-MIN(ROW(CG$173:CG$271))+1, ""), ROW(AI45))), "")</f>
        <v/>
      </c>
      <c r="CH319" s="5" t="str">
        <f t="array" ref="CH319">IFERROR(INDEX(CH$173:CH$271, SMALL(IF($AX$173:$AX$271="Claim", ROW(CH$173:CH$271)-MIN(ROW(CH$173:CH$271))+1, ""), ROW(AJ45))), "")</f>
        <v/>
      </c>
      <c r="CI319" s="5" t="str">
        <f t="array" ref="CI319">IFERROR(INDEX(CI$173:CI$271, SMALL(IF($AX$173:$AX$271="Claim", ROW(CI$173:CI$271)-MIN(ROW(CI$173:CI$271))+1, ""), ROW(AK45))), "")</f>
        <v/>
      </c>
      <c r="CJ319" s="5" t="str">
        <f t="array" ref="CJ319">IFERROR(INDEX(CJ$173:CJ$271, SMALL(IF($AX$173:$AX$271="Claim", ROW(CJ$173:CJ$271)-MIN(ROW(CJ$173:CJ$271))+1, ""), ROW(AL45))), "")</f>
        <v/>
      </c>
    </row>
    <row r="320" spans="50:88" hidden="1" x14ac:dyDescent="0.2">
      <c r="AX320" s="5">
        <v>46</v>
      </c>
      <c r="AY320" s="327" t="str">
        <f t="array" ref="AY320">IFERROR(INDEX(AY$173:AY$271, SMALL(IF($AX$173:$AX$271="Claim", ROW(AY$173:AY$271)-MIN(ROW(AY$173:AY$271))+1, ""), ROW(A46))), "")</f>
        <v/>
      </c>
      <c r="AZ320" s="327" t="str">
        <f t="array" ref="AZ320">IFERROR(INDEX(AZ$173:AZ$271, SMALL(IF($AX$173:$AX$271="Claim", ROW(AZ$173:AZ$271)-MIN(ROW(AZ$173:AZ$271))+1, ""), ROW(B46))), "")</f>
        <v/>
      </c>
      <c r="BA320" s="5" t="str">
        <f t="array" ref="BA320">IFERROR(INDEX(BA$173:BA$275, SMALL(IF($AX$173:$AX$275="Claim", ROW(BA$173:BA$275)-MIN(ROW(BA$173:BA$275))+1, ""), ROW(C46))), "")</f>
        <v/>
      </c>
      <c r="BB320" s="5" t="str">
        <f t="array" ref="BB320">IFERROR(INDEX(BB$173:BB$271, SMALL(IF($AX$173:$AX$271="Claim", ROW(BB$173:BB$271)-MIN(ROW(BB$173:BB$271))+1, ""), ROW(D46))), "")</f>
        <v/>
      </c>
      <c r="BC320" s="5" t="str">
        <f t="array" ref="BC320">IFERROR(INDEX(BC$173:BC$271, SMALL(IF($AX$173:$AX$271="Claim", ROW(BC$173:BC$271)-MIN(ROW(BC$173:BC$271))+1, ""), ROW(E46))), "")</f>
        <v/>
      </c>
      <c r="BD320" s="5" t="str">
        <f t="array" ref="BD320">IFERROR(INDEX(BD$173:BD$271, SMALL(IF($AX$173:$AX$271="Claim", ROW(BD$173:BD$271)-MIN(ROW(BD$173:BD$271))+1, ""), ROW(F46))), "")</f>
        <v/>
      </c>
      <c r="BE320" s="5" t="str">
        <f t="array" ref="BE320">IFERROR(INDEX(BE$173:BE$271, SMALL(IF($AX$173:$AX$271="Claim", ROW(BE$173:BE$271)-MIN(ROW(BE$173:BE$271))+1, ""), ROW(G46))), "")</f>
        <v/>
      </c>
      <c r="BF320" s="5" t="str">
        <f t="array" ref="BF320">IFERROR(INDEX(BF$173:BF$271, SMALL(IF($AX$173:$AX$271="Claim", ROW(BF$173:BF$271)-MIN(ROW(BF$173:BF$271))+1, ""), ROW(H46))), "")</f>
        <v/>
      </c>
      <c r="BG320" s="5" t="str">
        <f t="array" ref="BG320">IFERROR(INDEX(BG$173:BG$271, SMALL(IF($AX$173:$AX$271="Claim", ROW(BG$173:BG$271)-MIN(ROW(BG$173:BG$271))+1, ""), ROW(I46))), "")</f>
        <v/>
      </c>
      <c r="BH320" s="5" t="str">
        <f t="array" ref="BH320">IFERROR(INDEX(BH$173:BH$271, SMALL(IF($AX$173:$AX$271="Claim", ROW(BH$173:BH$271)-MIN(ROW(BH$173:BH$271))+1, ""), ROW(J46))), "")</f>
        <v/>
      </c>
      <c r="BI320" s="5" t="str">
        <f t="array" ref="BI320">IFERROR(INDEX(BI$173:BI$271, SMALL(IF($AX$173:$AX$271="Claim", ROW(BI$173:BI$271)-MIN(ROW(BI$173:BI$271))+1, ""), ROW(K46))), "")</f>
        <v/>
      </c>
      <c r="BJ320" s="5" t="str">
        <f t="array" ref="BJ320">IFERROR(INDEX(BJ$173:BJ$271, SMALL(IF($AX$173:$AX$271="Claim", ROW(BJ$173:BJ$271)-MIN(ROW(BJ$173:BJ$271))+1, ""), ROW(L46))), "")</f>
        <v/>
      </c>
      <c r="BK320" s="5" t="str">
        <f t="array" ref="BK320">IFERROR(INDEX(BK$173:BK$271, SMALL(IF($AX$173:$AX$271="Claim", ROW(BK$173:BK$271)-MIN(ROW(BK$173:BK$271))+1, ""), ROW(M46))), "")</f>
        <v/>
      </c>
      <c r="BL320" s="5" t="str">
        <f t="array" ref="BL320">IFERROR(INDEX(BL$173:BL$271, SMALL(IF($AX$173:$AX$271="Claim", ROW(BL$173:BL$271)-MIN(ROW(BL$173:BL$271))+1, ""), ROW(N46))), "")</f>
        <v/>
      </c>
      <c r="BM320" s="5" t="str">
        <f t="array" ref="BM320">IFERROR(INDEX(BM$173:BM$271, SMALL(IF($AX$173:$AX$271="Claim", ROW(BM$173:BM$271)-MIN(ROW(BM$173:BM$271))+1, ""), ROW(O46))), "")</f>
        <v/>
      </c>
      <c r="BN320" s="5" t="str">
        <f t="array" ref="BN320">IFERROR(INDEX(BN$173:BN$271, SMALL(IF($AX$173:$AX$271="Claim", ROW(BN$173:BN$271)-MIN(ROW(BN$173:BN$271))+1, ""), ROW(P46))), "")</f>
        <v/>
      </c>
      <c r="BO320" s="5" t="str">
        <f t="array" ref="BO320">IFERROR(INDEX(BO$173:BO$271, SMALL(IF($AX$173:$AX$271="Claim", ROW(BO$173:BO$271)-MIN(ROW(BO$173:BO$271))+1, ""), ROW(Q46))), "")</f>
        <v/>
      </c>
      <c r="BP320" s="5" t="str">
        <f t="array" ref="BP320">IFERROR(INDEX(BP$173:BP$271, SMALL(IF($AX$173:$AX$271="Claim", ROW(BP$173:BP$271)-MIN(ROW(BP$173:BP$271))+1, ""), ROW(R46))), "")</f>
        <v/>
      </c>
      <c r="BQ320" s="5" t="str">
        <f t="array" ref="BQ320">IFERROR(INDEX(BQ$173:BQ$271, SMALL(IF($AX$173:$AX$271="Claim", ROW(BQ$173:BQ$271)-MIN(ROW(BQ$173:BQ$271))+1, ""), ROW(S46))), "")</f>
        <v/>
      </c>
      <c r="BR320" s="5" t="str">
        <f t="array" ref="BR320">IFERROR(INDEX(BR$173:BR$271, SMALL(IF($AX$173:$AX$271="Claim", ROW(BR$173:BR$271)-MIN(ROW(BR$173:BR$271))+1, ""), ROW(T46))), "")</f>
        <v/>
      </c>
      <c r="BS320" s="5" t="str">
        <f t="array" ref="BS320">IFERROR(INDEX(BS$173:BS$271, SMALL(IF($AX$173:$AX$271="Claim", ROW(BS$173:BS$271)-MIN(ROW(BS$173:BS$271))+1, ""), ROW(U46))), "")</f>
        <v/>
      </c>
      <c r="BT320" s="5" t="str">
        <f t="array" ref="BT320">IFERROR(INDEX(BT$173:BT$271, SMALL(IF($AX$173:$AX$271="Claim", ROW(BT$173:BT$271)-MIN(ROW(BT$173:BT$271))+1, ""), ROW(V46))), "")</f>
        <v/>
      </c>
      <c r="BU320" s="5" t="str">
        <f t="array" ref="BU320">IFERROR(INDEX(BU$173:BU$271, SMALL(IF($AX$173:$AX$271="Claim", ROW(BU$173:BU$271)-MIN(ROW(BU$173:BU$271))+1, ""), ROW(W46))), "")</f>
        <v/>
      </c>
      <c r="BV320" s="5" t="str">
        <f t="array" ref="BV320">IFERROR(INDEX(BV$173:BV$271, SMALL(IF($AX$173:$AX$271="Claim", ROW(BV$173:BV$271)-MIN(ROW(BV$173:BV$271))+1, ""), ROW(X46))), "")</f>
        <v/>
      </c>
      <c r="BW320" s="5" t="str">
        <f t="array" ref="BW320">IFERROR(INDEX(BW$173:BW$271, SMALL(IF($AX$173:$AX$271="Claim", ROW(BW$173:BW$271)-MIN(ROW(BW$173:BW$271))+1, ""), ROW(Y46))), "")</f>
        <v/>
      </c>
      <c r="BX320" s="5" t="str">
        <f t="array" ref="BX320">IFERROR(INDEX(BX$173:BX$271, SMALL(IF($AX$173:$AX$271="Claim", ROW(BX$173:BX$271)-MIN(ROW(BX$173:BX$271))+1, ""), ROW(Z46))), "")</f>
        <v/>
      </c>
      <c r="BY320" s="5" t="str">
        <f t="array" ref="BY320">IFERROR(INDEX(BY$173:BY$271, SMALL(IF($AX$173:$AX$271="Claim", ROW(BY$173:BY$271)-MIN(ROW(BY$173:BY$271))+1, ""), ROW(AA46))), "")</f>
        <v/>
      </c>
      <c r="BZ320" s="5" t="str">
        <f t="array" ref="BZ320">IFERROR(INDEX(BZ$173:BZ$271, SMALL(IF($AX$173:$AX$271="Claim", ROW(BZ$173:BZ$271)-MIN(ROW(BZ$173:BZ$271))+1, ""), ROW(AB46))), "")</f>
        <v/>
      </c>
      <c r="CA320" s="5" t="str">
        <f t="array" ref="CA320">IFERROR(INDEX(CA$173:CA$271, SMALL(IF($AX$173:$AX$271="Claim", ROW(CA$173:CA$271)-MIN(ROW(CA$173:CA$271))+1, ""), ROW(AC46))), "")</f>
        <v/>
      </c>
      <c r="CB320" s="5" t="str">
        <f t="array" ref="CB320">IFERROR(INDEX(CB$173:CB$271, SMALL(IF($AX$173:$AX$271="Claim", ROW(CB$173:CB$271)-MIN(ROW(CB$173:CB$271))+1, ""), ROW(AD46))), "")</f>
        <v/>
      </c>
      <c r="CC320" s="5" t="str">
        <f t="array" ref="CC320">IFERROR(INDEX(CC$173:CC$271, SMALL(IF($AX$173:$AX$271="Claim", ROW(CC$173:CC$271)-MIN(ROW(CC$173:CC$271))+1, ""), ROW(AE46))), "")</f>
        <v/>
      </c>
      <c r="CD320" s="5" t="str">
        <f t="array" ref="CD320">IFERROR(INDEX(CD$173:CD$271, SMALL(IF($AX$173:$AX$271="Claim", ROW(CD$173:CD$271)-MIN(ROW(CD$173:CD$271))+1, ""), ROW(AF46))), "")</f>
        <v/>
      </c>
      <c r="CE320" s="5" t="str">
        <f t="array" ref="CE320">IFERROR(INDEX(CE$173:CE$271, SMALL(IF($AX$173:$AX$271="Claim", ROW(CE$173:CE$271)-MIN(ROW(CE$173:CE$271))+1, ""), ROW(AG46))), "")</f>
        <v/>
      </c>
      <c r="CF320" s="5" t="str">
        <f t="array" ref="CF320">IFERROR(INDEX(CF$173:CF$271, SMALL(IF($AX$173:$AX$271="Claim", ROW(CF$173:CF$271)-MIN(ROW(CF$173:CF$271))+1, ""), ROW(AH46))), "")</f>
        <v/>
      </c>
      <c r="CG320" s="5" t="str">
        <f t="array" ref="CG320">IFERROR(INDEX(CG$173:CG$271, SMALL(IF($AX$173:$AX$271="Claim", ROW(CG$173:CG$271)-MIN(ROW(CG$173:CG$271))+1, ""), ROW(AI46))), "")</f>
        <v/>
      </c>
      <c r="CH320" s="5" t="str">
        <f t="array" ref="CH320">IFERROR(INDEX(CH$173:CH$271, SMALL(IF($AX$173:$AX$271="Claim", ROW(CH$173:CH$271)-MIN(ROW(CH$173:CH$271))+1, ""), ROW(AJ46))), "")</f>
        <v/>
      </c>
      <c r="CI320" s="5" t="str">
        <f t="array" ref="CI320">IFERROR(INDEX(CI$173:CI$271, SMALL(IF($AX$173:$AX$271="Claim", ROW(CI$173:CI$271)-MIN(ROW(CI$173:CI$271))+1, ""), ROW(AK46))), "")</f>
        <v/>
      </c>
      <c r="CJ320" s="5" t="str">
        <f t="array" ref="CJ320">IFERROR(INDEX(CJ$173:CJ$271, SMALL(IF($AX$173:$AX$271="Claim", ROW(CJ$173:CJ$271)-MIN(ROW(CJ$173:CJ$271))+1, ""), ROW(AL46))), "")</f>
        <v/>
      </c>
    </row>
    <row r="321" spans="50:88" hidden="1" x14ac:dyDescent="0.2">
      <c r="AX321" s="5">
        <v>47</v>
      </c>
      <c r="AY321" s="327" t="str">
        <f t="array" ref="AY321">IFERROR(INDEX(AY$173:AY$271, SMALL(IF($AX$173:$AX$271="Claim", ROW(AY$173:AY$271)-MIN(ROW(AY$173:AY$271))+1, ""), ROW(A47))), "")</f>
        <v/>
      </c>
      <c r="AZ321" s="327" t="str">
        <f t="array" ref="AZ321">IFERROR(INDEX(AZ$173:AZ$271, SMALL(IF($AX$173:$AX$271="Claim", ROW(AZ$173:AZ$271)-MIN(ROW(AZ$173:AZ$271))+1, ""), ROW(B47))), "")</f>
        <v/>
      </c>
      <c r="BA321" s="5" t="str">
        <f t="array" ref="BA321">IFERROR(INDEX(BA$173:BA$275, SMALL(IF($AX$173:$AX$275="Claim", ROW(BA$173:BA$275)-MIN(ROW(BA$173:BA$275))+1, ""), ROW(C47))), "")</f>
        <v/>
      </c>
      <c r="BB321" s="5" t="str">
        <f t="array" ref="BB321">IFERROR(INDEX(BB$173:BB$271, SMALL(IF($AX$173:$AX$271="Claim", ROW(BB$173:BB$271)-MIN(ROW(BB$173:BB$271))+1, ""), ROW(D47))), "")</f>
        <v/>
      </c>
      <c r="BC321" s="5" t="str">
        <f t="array" ref="BC321">IFERROR(INDEX(BC$173:BC$271, SMALL(IF($AX$173:$AX$271="Claim", ROW(BC$173:BC$271)-MIN(ROW(BC$173:BC$271))+1, ""), ROW(E47))), "")</f>
        <v/>
      </c>
      <c r="BD321" s="5" t="str">
        <f t="array" ref="BD321">IFERROR(INDEX(BD$173:BD$271, SMALL(IF($AX$173:$AX$271="Claim", ROW(BD$173:BD$271)-MIN(ROW(BD$173:BD$271))+1, ""), ROW(F47))), "")</f>
        <v/>
      </c>
      <c r="BE321" s="5" t="str">
        <f t="array" ref="BE321">IFERROR(INDEX(BE$173:BE$271, SMALL(IF($AX$173:$AX$271="Claim", ROW(BE$173:BE$271)-MIN(ROW(BE$173:BE$271))+1, ""), ROW(G47))), "")</f>
        <v/>
      </c>
      <c r="BF321" s="5" t="str">
        <f t="array" ref="BF321">IFERROR(INDEX(BF$173:BF$271, SMALL(IF($AX$173:$AX$271="Claim", ROW(BF$173:BF$271)-MIN(ROW(BF$173:BF$271))+1, ""), ROW(H47))), "")</f>
        <v/>
      </c>
      <c r="BG321" s="5" t="str">
        <f t="array" ref="BG321">IFERROR(INDEX(BG$173:BG$271, SMALL(IF($AX$173:$AX$271="Claim", ROW(BG$173:BG$271)-MIN(ROW(BG$173:BG$271))+1, ""), ROW(I47))), "")</f>
        <v/>
      </c>
      <c r="BH321" s="5" t="str">
        <f t="array" ref="BH321">IFERROR(INDEX(BH$173:BH$271, SMALL(IF($AX$173:$AX$271="Claim", ROW(BH$173:BH$271)-MIN(ROW(BH$173:BH$271))+1, ""), ROW(J47))), "")</f>
        <v/>
      </c>
      <c r="BI321" s="5" t="str">
        <f t="array" ref="BI321">IFERROR(INDEX(BI$173:BI$271, SMALL(IF($AX$173:$AX$271="Claim", ROW(BI$173:BI$271)-MIN(ROW(BI$173:BI$271))+1, ""), ROW(K47))), "")</f>
        <v/>
      </c>
      <c r="BJ321" s="5" t="str">
        <f t="array" ref="BJ321">IFERROR(INDEX(BJ$173:BJ$271, SMALL(IF($AX$173:$AX$271="Claim", ROW(BJ$173:BJ$271)-MIN(ROW(BJ$173:BJ$271))+1, ""), ROW(L47))), "")</f>
        <v/>
      </c>
      <c r="BK321" s="5" t="str">
        <f t="array" ref="BK321">IFERROR(INDEX(BK$173:BK$271, SMALL(IF($AX$173:$AX$271="Claim", ROW(BK$173:BK$271)-MIN(ROW(BK$173:BK$271))+1, ""), ROW(M47))), "")</f>
        <v/>
      </c>
      <c r="BL321" s="5" t="str">
        <f t="array" ref="BL321">IFERROR(INDEX(BL$173:BL$271, SMALL(IF($AX$173:$AX$271="Claim", ROW(BL$173:BL$271)-MIN(ROW(BL$173:BL$271))+1, ""), ROW(N47))), "")</f>
        <v/>
      </c>
      <c r="BM321" s="5" t="str">
        <f t="array" ref="BM321">IFERROR(INDEX(BM$173:BM$271, SMALL(IF($AX$173:$AX$271="Claim", ROW(BM$173:BM$271)-MIN(ROW(BM$173:BM$271))+1, ""), ROW(O47))), "")</f>
        <v/>
      </c>
      <c r="BN321" s="5" t="str">
        <f t="array" ref="BN321">IFERROR(INDEX(BN$173:BN$271, SMALL(IF($AX$173:$AX$271="Claim", ROW(BN$173:BN$271)-MIN(ROW(BN$173:BN$271))+1, ""), ROW(P47))), "")</f>
        <v/>
      </c>
      <c r="BO321" s="5" t="str">
        <f t="array" ref="BO321">IFERROR(INDEX(BO$173:BO$271, SMALL(IF($AX$173:$AX$271="Claim", ROW(BO$173:BO$271)-MIN(ROW(BO$173:BO$271))+1, ""), ROW(Q47))), "")</f>
        <v/>
      </c>
      <c r="BP321" s="5" t="str">
        <f t="array" ref="BP321">IFERROR(INDEX(BP$173:BP$271, SMALL(IF($AX$173:$AX$271="Claim", ROW(BP$173:BP$271)-MIN(ROW(BP$173:BP$271))+1, ""), ROW(R47))), "")</f>
        <v/>
      </c>
      <c r="BQ321" s="5" t="str">
        <f t="array" ref="BQ321">IFERROR(INDEX(BQ$173:BQ$271, SMALL(IF($AX$173:$AX$271="Claim", ROW(BQ$173:BQ$271)-MIN(ROW(BQ$173:BQ$271))+1, ""), ROW(S47))), "")</f>
        <v/>
      </c>
      <c r="BR321" s="5" t="str">
        <f t="array" ref="BR321">IFERROR(INDEX(BR$173:BR$271, SMALL(IF($AX$173:$AX$271="Claim", ROW(BR$173:BR$271)-MIN(ROW(BR$173:BR$271))+1, ""), ROW(T47))), "")</f>
        <v/>
      </c>
      <c r="BS321" s="5" t="str">
        <f t="array" ref="BS321">IFERROR(INDEX(BS$173:BS$271, SMALL(IF($AX$173:$AX$271="Claim", ROW(BS$173:BS$271)-MIN(ROW(BS$173:BS$271))+1, ""), ROW(U47))), "")</f>
        <v/>
      </c>
      <c r="BT321" s="5" t="str">
        <f t="array" ref="BT321">IFERROR(INDEX(BT$173:BT$271, SMALL(IF($AX$173:$AX$271="Claim", ROW(BT$173:BT$271)-MIN(ROW(BT$173:BT$271))+1, ""), ROW(V47))), "")</f>
        <v/>
      </c>
      <c r="BU321" s="5" t="str">
        <f t="array" ref="BU321">IFERROR(INDEX(BU$173:BU$271, SMALL(IF($AX$173:$AX$271="Claim", ROW(BU$173:BU$271)-MIN(ROW(BU$173:BU$271))+1, ""), ROW(W47))), "")</f>
        <v/>
      </c>
      <c r="BV321" s="5" t="str">
        <f t="array" ref="BV321">IFERROR(INDEX(BV$173:BV$271, SMALL(IF($AX$173:$AX$271="Claim", ROW(BV$173:BV$271)-MIN(ROW(BV$173:BV$271))+1, ""), ROW(X47))), "")</f>
        <v/>
      </c>
      <c r="BW321" s="5" t="str">
        <f t="array" ref="BW321">IFERROR(INDEX(BW$173:BW$271, SMALL(IF($AX$173:$AX$271="Claim", ROW(BW$173:BW$271)-MIN(ROW(BW$173:BW$271))+1, ""), ROW(Y47))), "")</f>
        <v/>
      </c>
      <c r="BX321" s="5" t="str">
        <f t="array" ref="BX321">IFERROR(INDEX(BX$173:BX$271, SMALL(IF($AX$173:$AX$271="Claim", ROW(BX$173:BX$271)-MIN(ROW(BX$173:BX$271))+1, ""), ROW(Z47))), "")</f>
        <v/>
      </c>
      <c r="BY321" s="5" t="str">
        <f t="array" ref="BY321">IFERROR(INDEX(BY$173:BY$271, SMALL(IF($AX$173:$AX$271="Claim", ROW(BY$173:BY$271)-MIN(ROW(BY$173:BY$271))+1, ""), ROW(AA47))), "")</f>
        <v/>
      </c>
      <c r="BZ321" s="5" t="str">
        <f t="array" ref="BZ321">IFERROR(INDEX(BZ$173:BZ$271, SMALL(IF($AX$173:$AX$271="Claim", ROW(BZ$173:BZ$271)-MIN(ROW(BZ$173:BZ$271))+1, ""), ROW(AB47))), "")</f>
        <v/>
      </c>
      <c r="CA321" s="5" t="str">
        <f t="array" ref="CA321">IFERROR(INDEX(CA$173:CA$271, SMALL(IF($AX$173:$AX$271="Claim", ROW(CA$173:CA$271)-MIN(ROW(CA$173:CA$271))+1, ""), ROW(AC47))), "")</f>
        <v/>
      </c>
      <c r="CB321" s="5" t="str">
        <f t="array" ref="CB321">IFERROR(INDEX(CB$173:CB$271, SMALL(IF($AX$173:$AX$271="Claim", ROW(CB$173:CB$271)-MIN(ROW(CB$173:CB$271))+1, ""), ROW(AD47))), "")</f>
        <v/>
      </c>
      <c r="CC321" s="5" t="str">
        <f t="array" ref="CC321">IFERROR(INDEX(CC$173:CC$271, SMALL(IF($AX$173:$AX$271="Claim", ROW(CC$173:CC$271)-MIN(ROW(CC$173:CC$271))+1, ""), ROW(AE47))), "")</f>
        <v/>
      </c>
      <c r="CD321" s="5" t="str">
        <f t="array" ref="CD321">IFERROR(INDEX(CD$173:CD$271, SMALL(IF($AX$173:$AX$271="Claim", ROW(CD$173:CD$271)-MIN(ROW(CD$173:CD$271))+1, ""), ROW(AF47))), "")</f>
        <v/>
      </c>
      <c r="CE321" s="5" t="str">
        <f t="array" ref="CE321">IFERROR(INDEX(CE$173:CE$271, SMALL(IF($AX$173:$AX$271="Claim", ROW(CE$173:CE$271)-MIN(ROW(CE$173:CE$271))+1, ""), ROW(AG47))), "")</f>
        <v/>
      </c>
      <c r="CF321" s="5" t="str">
        <f t="array" ref="CF321">IFERROR(INDEX(CF$173:CF$271, SMALL(IF($AX$173:$AX$271="Claim", ROW(CF$173:CF$271)-MIN(ROW(CF$173:CF$271))+1, ""), ROW(AH47))), "")</f>
        <v/>
      </c>
      <c r="CG321" s="5" t="str">
        <f t="array" ref="CG321">IFERROR(INDEX(CG$173:CG$271, SMALL(IF($AX$173:$AX$271="Claim", ROW(CG$173:CG$271)-MIN(ROW(CG$173:CG$271))+1, ""), ROW(AI47))), "")</f>
        <v/>
      </c>
      <c r="CH321" s="5" t="str">
        <f t="array" ref="CH321">IFERROR(INDEX(CH$173:CH$271, SMALL(IF($AX$173:$AX$271="Claim", ROW(CH$173:CH$271)-MIN(ROW(CH$173:CH$271))+1, ""), ROW(AJ47))), "")</f>
        <v/>
      </c>
      <c r="CI321" s="5" t="str">
        <f t="array" ref="CI321">IFERROR(INDEX(CI$173:CI$271, SMALL(IF($AX$173:$AX$271="Claim", ROW(CI$173:CI$271)-MIN(ROW(CI$173:CI$271))+1, ""), ROW(AK47))), "")</f>
        <v/>
      </c>
      <c r="CJ321" s="5" t="str">
        <f t="array" ref="CJ321">IFERROR(INDEX(CJ$173:CJ$271, SMALL(IF($AX$173:$AX$271="Claim", ROW(CJ$173:CJ$271)-MIN(ROW(CJ$173:CJ$271))+1, ""), ROW(AL47))), "")</f>
        <v/>
      </c>
    </row>
    <row r="322" spans="50:88" hidden="1" x14ac:dyDescent="0.2">
      <c r="AX322" s="5">
        <v>48</v>
      </c>
      <c r="AY322" s="327" t="str">
        <f t="array" ref="AY322">IFERROR(INDEX(AY$173:AY$271, SMALL(IF($AX$173:$AX$271="Claim", ROW(AY$173:AY$271)-MIN(ROW(AY$173:AY$271))+1, ""), ROW(A48))), "")</f>
        <v/>
      </c>
      <c r="AZ322" s="327" t="str">
        <f t="array" ref="AZ322">IFERROR(INDEX(AZ$173:AZ$271, SMALL(IF($AX$173:$AX$271="Claim", ROW(AZ$173:AZ$271)-MIN(ROW(AZ$173:AZ$271))+1, ""), ROW(B48))), "")</f>
        <v/>
      </c>
      <c r="BA322" s="5" t="str">
        <f t="array" ref="BA322">IFERROR(INDEX(BA$173:BA$275, SMALL(IF($AX$173:$AX$275="Claim", ROW(BA$173:BA$275)-MIN(ROW(BA$173:BA$275))+1, ""), ROW(C48))), "")</f>
        <v/>
      </c>
      <c r="BB322" s="5" t="str">
        <f t="array" ref="BB322">IFERROR(INDEX(BB$173:BB$271, SMALL(IF($AX$173:$AX$271="Claim", ROW(BB$173:BB$271)-MIN(ROW(BB$173:BB$271))+1, ""), ROW(D48))), "")</f>
        <v/>
      </c>
      <c r="BC322" s="5" t="str">
        <f t="array" ref="BC322">IFERROR(INDEX(BC$173:BC$271, SMALL(IF($AX$173:$AX$271="Claim", ROW(BC$173:BC$271)-MIN(ROW(BC$173:BC$271))+1, ""), ROW(E48))), "")</f>
        <v/>
      </c>
      <c r="BD322" s="5" t="str">
        <f t="array" ref="BD322">IFERROR(INDEX(BD$173:BD$271, SMALL(IF($AX$173:$AX$271="Claim", ROW(BD$173:BD$271)-MIN(ROW(BD$173:BD$271))+1, ""), ROW(F48))), "")</f>
        <v/>
      </c>
      <c r="BE322" s="5" t="str">
        <f t="array" ref="BE322">IFERROR(INDEX(BE$173:BE$271, SMALL(IF($AX$173:$AX$271="Claim", ROW(BE$173:BE$271)-MIN(ROW(BE$173:BE$271))+1, ""), ROW(G48))), "")</f>
        <v/>
      </c>
      <c r="BF322" s="5" t="str">
        <f t="array" ref="BF322">IFERROR(INDEX(BF$173:BF$271, SMALL(IF($AX$173:$AX$271="Claim", ROW(BF$173:BF$271)-MIN(ROW(BF$173:BF$271))+1, ""), ROW(H48))), "")</f>
        <v/>
      </c>
      <c r="BG322" s="5" t="str">
        <f t="array" ref="BG322">IFERROR(INDEX(BG$173:BG$271, SMALL(IF($AX$173:$AX$271="Claim", ROW(BG$173:BG$271)-MIN(ROW(BG$173:BG$271))+1, ""), ROW(I48))), "")</f>
        <v/>
      </c>
      <c r="BH322" s="5" t="str">
        <f t="array" ref="BH322">IFERROR(INDEX(BH$173:BH$271, SMALL(IF($AX$173:$AX$271="Claim", ROW(BH$173:BH$271)-MIN(ROW(BH$173:BH$271))+1, ""), ROW(J48))), "")</f>
        <v/>
      </c>
      <c r="BI322" s="5" t="str">
        <f t="array" ref="BI322">IFERROR(INDEX(BI$173:BI$271, SMALL(IF($AX$173:$AX$271="Claim", ROW(BI$173:BI$271)-MIN(ROW(BI$173:BI$271))+1, ""), ROW(K48))), "")</f>
        <v/>
      </c>
      <c r="BJ322" s="5" t="str">
        <f t="array" ref="BJ322">IFERROR(INDEX(BJ$173:BJ$271, SMALL(IF($AX$173:$AX$271="Claim", ROW(BJ$173:BJ$271)-MIN(ROW(BJ$173:BJ$271))+1, ""), ROW(L48))), "")</f>
        <v/>
      </c>
      <c r="BK322" s="5" t="str">
        <f t="array" ref="BK322">IFERROR(INDEX(BK$173:BK$271, SMALL(IF($AX$173:$AX$271="Claim", ROW(BK$173:BK$271)-MIN(ROW(BK$173:BK$271))+1, ""), ROW(M48))), "")</f>
        <v/>
      </c>
      <c r="BL322" s="5" t="str">
        <f t="array" ref="BL322">IFERROR(INDEX(BL$173:BL$271, SMALL(IF($AX$173:$AX$271="Claim", ROW(BL$173:BL$271)-MIN(ROW(BL$173:BL$271))+1, ""), ROW(N48))), "")</f>
        <v/>
      </c>
      <c r="BM322" s="5" t="str">
        <f t="array" ref="BM322">IFERROR(INDEX(BM$173:BM$271, SMALL(IF($AX$173:$AX$271="Claim", ROW(BM$173:BM$271)-MIN(ROW(BM$173:BM$271))+1, ""), ROW(O48))), "")</f>
        <v/>
      </c>
      <c r="BN322" s="5" t="str">
        <f t="array" ref="BN322">IFERROR(INDEX(BN$173:BN$271, SMALL(IF($AX$173:$AX$271="Claim", ROW(BN$173:BN$271)-MIN(ROW(BN$173:BN$271))+1, ""), ROW(P48))), "")</f>
        <v/>
      </c>
      <c r="BO322" s="5" t="str">
        <f t="array" ref="BO322">IFERROR(INDEX(BO$173:BO$271, SMALL(IF($AX$173:$AX$271="Claim", ROW(BO$173:BO$271)-MIN(ROW(BO$173:BO$271))+1, ""), ROW(Q48))), "")</f>
        <v/>
      </c>
      <c r="BP322" s="5" t="str">
        <f t="array" ref="BP322">IFERROR(INDEX(BP$173:BP$271, SMALL(IF($AX$173:$AX$271="Claim", ROW(BP$173:BP$271)-MIN(ROW(BP$173:BP$271))+1, ""), ROW(R48))), "")</f>
        <v/>
      </c>
      <c r="BQ322" s="5" t="str">
        <f t="array" ref="BQ322">IFERROR(INDEX(BQ$173:BQ$271, SMALL(IF($AX$173:$AX$271="Claim", ROW(BQ$173:BQ$271)-MIN(ROW(BQ$173:BQ$271))+1, ""), ROW(S48))), "")</f>
        <v/>
      </c>
      <c r="BR322" s="5" t="str">
        <f t="array" ref="BR322">IFERROR(INDEX(BR$173:BR$271, SMALL(IF($AX$173:$AX$271="Claim", ROW(BR$173:BR$271)-MIN(ROW(BR$173:BR$271))+1, ""), ROW(T48))), "")</f>
        <v/>
      </c>
      <c r="BS322" s="5" t="str">
        <f t="array" ref="BS322">IFERROR(INDEX(BS$173:BS$271, SMALL(IF($AX$173:$AX$271="Claim", ROW(BS$173:BS$271)-MIN(ROW(BS$173:BS$271))+1, ""), ROW(U48))), "")</f>
        <v/>
      </c>
      <c r="BT322" s="5" t="str">
        <f t="array" ref="BT322">IFERROR(INDEX(BT$173:BT$271, SMALL(IF($AX$173:$AX$271="Claim", ROW(BT$173:BT$271)-MIN(ROW(BT$173:BT$271))+1, ""), ROW(V48))), "")</f>
        <v/>
      </c>
      <c r="BU322" s="5" t="str">
        <f t="array" ref="BU322">IFERROR(INDEX(BU$173:BU$271, SMALL(IF($AX$173:$AX$271="Claim", ROW(BU$173:BU$271)-MIN(ROW(BU$173:BU$271))+1, ""), ROW(W48))), "")</f>
        <v/>
      </c>
      <c r="BV322" s="5" t="str">
        <f t="array" ref="BV322">IFERROR(INDEX(BV$173:BV$271, SMALL(IF($AX$173:$AX$271="Claim", ROW(BV$173:BV$271)-MIN(ROW(BV$173:BV$271))+1, ""), ROW(X48))), "")</f>
        <v/>
      </c>
      <c r="BW322" s="5" t="str">
        <f t="array" ref="BW322">IFERROR(INDEX(BW$173:BW$271, SMALL(IF($AX$173:$AX$271="Claim", ROW(BW$173:BW$271)-MIN(ROW(BW$173:BW$271))+1, ""), ROW(Y48))), "")</f>
        <v/>
      </c>
      <c r="BX322" s="5" t="str">
        <f t="array" ref="BX322">IFERROR(INDEX(BX$173:BX$271, SMALL(IF($AX$173:$AX$271="Claim", ROW(BX$173:BX$271)-MIN(ROW(BX$173:BX$271))+1, ""), ROW(Z48))), "")</f>
        <v/>
      </c>
      <c r="BY322" s="5" t="str">
        <f t="array" ref="BY322">IFERROR(INDEX(BY$173:BY$271, SMALL(IF($AX$173:$AX$271="Claim", ROW(BY$173:BY$271)-MIN(ROW(BY$173:BY$271))+1, ""), ROW(AA48))), "")</f>
        <v/>
      </c>
      <c r="BZ322" s="5" t="str">
        <f t="array" ref="BZ322">IFERROR(INDEX(BZ$173:BZ$271, SMALL(IF($AX$173:$AX$271="Claim", ROW(BZ$173:BZ$271)-MIN(ROW(BZ$173:BZ$271))+1, ""), ROW(AB48))), "")</f>
        <v/>
      </c>
      <c r="CA322" s="5" t="str">
        <f t="array" ref="CA322">IFERROR(INDEX(CA$173:CA$271, SMALL(IF($AX$173:$AX$271="Claim", ROW(CA$173:CA$271)-MIN(ROW(CA$173:CA$271))+1, ""), ROW(AC48))), "")</f>
        <v/>
      </c>
      <c r="CB322" s="5" t="str">
        <f t="array" ref="CB322">IFERROR(INDEX(CB$173:CB$271, SMALL(IF($AX$173:$AX$271="Claim", ROW(CB$173:CB$271)-MIN(ROW(CB$173:CB$271))+1, ""), ROW(AD48))), "")</f>
        <v/>
      </c>
      <c r="CC322" s="5" t="str">
        <f t="array" ref="CC322">IFERROR(INDEX(CC$173:CC$271, SMALL(IF($AX$173:$AX$271="Claim", ROW(CC$173:CC$271)-MIN(ROW(CC$173:CC$271))+1, ""), ROW(AE48))), "")</f>
        <v/>
      </c>
      <c r="CD322" s="5" t="str">
        <f t="array" ref="CD322">IFERROR(INDEX(CD$173:CD$271, SMALL(IF($AX$173:$AX$271="Claim", ROW(CD$173:CD$271)-MIN(ROW(CD$173:CD$271))+1, ""), ROW(AF48))), "")</f>
        <v/>
      </c>
      <c r="CE322" s="5" t="str">
        <f t="array" ref="CE322">IFERROR(INDEX(CE$173:CE$271, SMALL(IF($AX$173:$AX$271="Claim", ROW(CE$173:CE$271)-MIN(ROW(CE$173:CE$271))+1, ""), ROW(AG48))), "")</f>
        <v/>
      </c>
      <c r="CF322" s="5" t="str">
        <f t="array" ref="CF322">IFERROR(INDEX(CF$173:CF$271, SMALL(IF($AX$173:$AX$271="Claim", ROW(CF$173:CF$271)-MIN(ROW(CF$173:CF$271))+1, ""), ROW(AH48))), "")</f>
        <v/>
      </c>
      <c r="CG322" s="5" t="str">
        <f t="array" ref="CG322">IFERROR(INDEX(CG$173:CG$271, SMALL(IF($AX$173:$AX$271="Claim", ROW(CG$173:CG$271)-MIN(ROW(CG$173:CG$271))+1, ""), ROW(AI48))), "")</f>
        <v/>
      </c>
      <c r="CH322" s="5" t="str">
        <f t="array" ref="CH322">IFERROR(INDEX(CH$173:CH$271, SMALL(IF($AX$173:$AX$271="Claim", ROW(CH$173:CH$271)-MIN(ROW(CH$173:CH$271))+1, ""), ROW(AJ48))), "")</f>
        <v/>
      </c>
      <c r="CI322" s="5" t="str">
        <f t="array" ref="CI322">IFERROR(INDEX(CI$173:CI$271, SMALL(IF($AX$173:$AX$271="Claim", ROW(CI$173:CI$271)-MIN(ROW(CI$173:CI$271))+1, ""), ROW(AK48))), "")</f>
        <v/>
      </c>
      <c r="CJ322" s="5" t="str">
        <f t="array" ref="CJ322">IFERROR(INDEX(CJ$173:CJ$271, SMALL(IF($AX$173:$AX$271="Claim", ROW(CJ$173:CJ$271)-MIN(ROW(CJ$173:CJ$271))+1, ""), ROW(AL48))), "")</f>
        <v/>
      </c>
    </row>
    <row r="323" spans="50:88" hidden="1" x14ac:dyDescent="0.2">
      <c r="AX323" s="5">
        <v>49</v>
      </c>
      <c r="AY323" s="327" t="str">
        <f t="array" ref="AY323">IFERROR(INDEX(AY$173:AY$271, SMALL(IF($AX$173:$AX$271="Claim", ROW(AY$173:AY$271)-MIN(ROW(AY$173:AY$271))+1, ""), ROW(A49))), "")</f>
        <v/>
      </c>
      <c r="AZ323" s="327" t="str">
        <f t="array" ref="AZ323">IFERROR(INDEX(AZ$173:AZ$271, SMALL(IF($AX$173:$AX$271="Claim", ROW(AZ$173:AZ$271)-MIN(ROW(AZ$173:AZ$271))+1, ""), ROW(B49))), "")</f>
        <v/>
      </c>
      <c r="BA323" s="5" t="str">
        <f t="array" ref="BA323">IFERROR(INDEX(BA$173:BA$275, SMALL(IF($AX$173:$AX$275="Claim", ROW(BA$173:BA$275)-MIN(ROW(BA$173:BA$275))+1, ""), ROW(C49))), "")</f>
        <v/>
      </c>
      <c r="BB323" s="5" t="str">
        <f t="array" ref="BB323">IFERROR(INDEX(BB$173:BB$271, SMALL(IF($AX$173:$AX$271="Claim", ROW(BB$173:BB$271)-MIN(ROW(BB$173:BB$271))+1, ""), ROW(D49))), "")</f>
        <v/>
      </c>
      <c r="BC323" s="5" t="str">
        <f t="array" ref="BC323">IFERROR(INDEX(BC$173:BC$271, SMALL(IF($AX$173:$AX$271="Claim", ROW(BC$173:BC$271)-MIN(ROW(BC$173:BC$271))+1, ""), ROW(E49))), "")</f>
        <v/>
      </c>
      <c r="BD323" s="5" t="str">
        <f t="array" ref="BD323">IFERROR(INDEX(BD$173:BD$271, SMALL(IF($AX$173:$AX$271="Claim", ROW(BD$173:BD$271)-MIN(ROW(BD$173:BD$271))+1, ""), ROW(F49))), "")</f>
        <v/>
      </c>
      <c r="BE323" s="5" t="str">
        <f t="array" ref="BE323">IFERROR(INDEX(BE$173:BE$271, SMALL(IF($AX$173:$AX$271="Claim", ROW(BE$173:BE$271)-MIN(ROW(BE$173:BE$271))+1, ""), ROW(G49))), "")</f>
        <v/>
      </c>
      <c r="BF323" s="5" t="str">
        <f t="array" ref="BF323">IFERROR(INDEX(BF$173:BF$271, SMALL(IF($AX$173:$AX$271="Claim", ROW(BF$173:BF$271)-MIN(ROW(BF$173:BF$271))+1, ""), ROW(H49))), "")</f>
        <v/>
      </c>
      <c r="BG323" s="5" t="str">
        <f t="array" ref="BG323">IFERROR(INDEX(BG$173:BG$271, SMALL(IF($AX$173:$AX$271="Claim", ROW(BG$173:BG$271)-MIN(ROW(BG$173:BG$271))+1, ""), ROW(I49))), "")</f>
        <v/>
      </c>
      <c r="BH323" s="5" t="str">
        <f t="array" ref="BH323">IFERROR(INDEX(BH$173:BH$271, SMALL(IF($AX$173:$AX$271="Claim", ROW(BH$173:BH$271)-MIN(ROW(BH$173:BH$271))+1, ""), ROW(J49))), "")</f>
        <v/>
      </c>
      <c r="BI323" s="5" t="str">
        <f t="array" ref="BI323">IFERROR(INDEX(BI$173:BI$271, SMALL(IF($AX$173:$AX$271="Claim", ROW(BI$173:BI$271)-MIN(ROW(BI$173:BI$271))+1, ""), ROW(K49))), "")</f>
        <v/>
      </c>
      <c r="BJ323" s="5" t="str">
        <f t="array" ref="BJ323">IFERROR(INDEX(BJ$173:BJ$271, SMALL(IF($AX$173:$AX$271="Claim", ROW(BJ$173:BJ$271)-MIN(ROW(BJ$173:BJ$271))+1, ""), ROW(L49))), "")</f>
        <v/>
      </c>
      <c r="BK323" s="5" t="str">
        <f t="array" ref="BK323">IFERROR(INDEX(BK$173:BK$271, SMALL(IF($AX$173:$AX$271="Claim", ROW(BK$173:BK$271)-MIN(ROW(BK$173:BK$271))+1, ""), ROW(M49))), "")</f>
        <v/>
      </c>
      <c r="BL323" s="5" t="str">
        <f t="array" ref="BL323">IFERROR(INDEX(BL$173:BL$271, SMALL(IF($AX$173:$AX$271="Claim", ROW(BL$173:BL$271)-MIN(ROW(BL$173:BL$271))+1, ""), ROW(N49))), "")</f>
        <v/>
      </c>
      <c r="BM323" s="5" t="str">
        <f t="array" ref="BM323">IFERROR(INDEX(BM$173:BM$271, SMALL(IF($AX$173:$AX$271="Claim", ROW(BM$173:BM$271)-MIN(ROW(BM$173:BM$271))+1, ""), ROW(O49))), "")</f>
        <v/>
      </c>
      <c r="BN323" s="5" t="str">
        <f t="array" ref="BN323">IFERROR(INDEX(BN$173:BN$271, SMALL(IF($AX$173:$AX$271="Claim", ROW(BN$173:BN$271)-MIN(ROW(BN$173:BN$271))+1, ""), ROW(P49))), "")</f>
        <v/>
      </c>
      <c r="BO323" s="5" t="str">
        <f t="array" ref="BO323">IFERROR(INDEX(BO$173:BO$271, SMALL(IF($AX$173:$AX$271="Claim", ROW(BO$173:BO$271)-MIN(ROW(BO$173:BO$271))+1, ""), ROW(Q49))), "")</f>
        <v/>
      </c>
      <c r="BP323" s="5" t="str">
        <f t="array" ref="BP323">IFERROR(INDEX(BP$173:BP$271, SMALL(IF($AX$173:$AX$271="Claim", ROW(BP$173:BP$271)-MIN(ROW(BP$173:BP$271))+1, ""), ROW(R49))), "")</f>
        <v/>
      </c>
      <c r="BQ323" s="5" t="str">
        <f t="array" ref="BQ323">IFERROR(INDEX(BQ$173:BQ$271, SMALL(IF($AX$173:$AX$271="Claim", ROW(BQ$173:BQ$271)-MIN(ROW(BQ$173:BQ$271))+1, ""), ROW(S49))), "")</f>
        <v/>
      </c>
      <c r="BR323" s="5" t="str">
        <f t="array" ref="BR323">IFERROR(INDEX(BR$173:BR$271, SMALL(IF($AX$173:$AX$271="Claim", ROW(BR$173:BR$271)-MIN(ROW(BR$173:BR$271))+1, ""), ROW(T49))), "")</f>
        <v/>
      </c>
      <c r="BS323" s="5" t="str">
        <f t="array" ref="BS323">IFERROR(INDEX(BS$173:BS$271, SMALL(IF($AX$173:$AX$271="Claim", ROW(BS$173:BS$271)-MIN(ROW(BS$173:BS$271))+1, ""), ROW(U49))), "")</f>
        <v/>
      </c>
      <c r="BT323" s="5" t="str">
        <f t="array" ref="BT323">IFERROR(INDEX(BT$173:BT$271, SMALL(IF($AX$173:$AX$271="Claim", ROW(BT$173:BT$271)-MIN(ROW(BT$173:BT$271))+1, ""), ROW(V49))), "")</f>
        <v/>
      </c>
      <c r="BU323" s="5" t="str">
        <f t="array" ref="BU323">IFERROR(INDEX(BU$173:BU$271, SMALL(IF($AX$173:$AX$271="Claim", ROW(BU$173:BU$271)-MIN(ROW(BU$173:BU$271))+1, ""), ROW(W49))), "")</f>
        <v/>
      </c>
      <c r="BV323" s="5" t="str">
        <f t="array" ref="BV323">IFERROR(INDEX(BV$173:BV$271, SMALL(IF($AX$173:$AX$271="Claim", ROW(BV$173:BV$271)-MIN(ROW(BV$173:BV$271))+1, ""), ROW(X49))), "")</f>
        <v/>
      </c>
      <c r="BW323" s="5" t="str">
        <f t="array" ref="BW323">IFERROR(INDEX(BW$173:BW$271, SMALL(IF($AX$173:$AX$271="Claim", ROW(BW$173:BW$271)-MIN(ROW(BW$173:BW$271))+1, ""), ROW(Y49))), "")</f>
        <v/>
      </c>
      <c r="BX323" s="5" t="str">
        <f t="array" ref="BX323">IFERROR(INDEX(BX$173:BX$271, SMALL(IF($AX$173:$AX$271="Claim", ROW(BX$173:BX$271)-MIN(ROW(BX$173:BX$271))+1, ""), ROW(Z49))), "")</f>
        <v/>
      </c>
      <c r="BY323" s="5" t="str">
        <f t="array" ref="BY323">IFERROR(INDEX(BY$173:BY$271, SMALL(IF($AX$173:$AX$271="Claim", ROW(BY$173:BY$271)-MIN(ROW(BY$173:BY$271))+1, ""), ROW(AA49))), "")</f>
        <v/>
      </c>
      <c r="BZ323" s="5" t="str">
        <f t="array" ref="BZ323">IFERROR(INDEX(BZ$173:BZ$271, SMALL(IF($AX$173:$AX$271="Claim", ROW(BZ$173:BZ$271)-MIN(ROW(BZ$173:BZ$271))+1, ""), ROW(AB49))), "")</f>
        <v/>
      </c>
      <c r="CA323" s="5" t="str">
        <f t="array" ref="CA323">IFERROR(INDEX(CA$173:CA$271, SMALL(IF($AX$173:$AX$271="Claim", ROW(CA$173:CA$271)-MIN(ROW(CA$173:CA$271))+1, ""), ROW(AC49))), "")</f>
        <v/>
      </c>
      <c r="CB323" s="5" t="str">
        <f t="array" ref="CB323">IFERROR(INDEX(CB$173:CB$271, SMALL(IF($AX$173:$AX$271="Claim", ROW(CB$173:CB$271)-MIN(ROW(CB$173:CB$271))+1, ""), ROW(AD49))), "")</f>
        <v/>
      </c>
      <c r="CC323" s="5" t="str">
        <f t="array" ref="CC323">IFERROR(INDEX(CC$173:CC$271, SMALL(IF($AX$173:$AX$271="Claim", ROW(CC$173:CC$271)-MIN(ROW(CC$173:CC$271))+1, ""), ROW(AE49))), "")</f>
        <v/>
      </c>
      <c r="CD323" s="5" t="str">
        <f t="array" ref="CD323">IFERROR(INDEX(CD$173:CD$271, SMALL(IF($AX$173:$AX$271="Claim", ROW(CD$173:CD$271)-MIN(ROW(CD$173:CD$271))+1, ""), ROW(AF49))), "")</f>
        <v/>
      </c>
      <c r="CE323" s="5" t="str">
        <f t="array" ref="CE323">IFERROR(INDEX(CE$173:CE$271, SMALL(IF($AX$173:$AX$271="Claim", ROW(CE$173:CE$271)-MIN(ROW(CE$173:CE$271))+1, ""), ROW(AG49))), "")</f>
        <v/>
      </c>
      <c r="CF323" s="5" t="str">
        <f t="array" ref="CF323">IFERROR(INDEX(CF$173:CF$271, SMALL(IF($AX$173:$AX$271="Claim", ROW(CF$173:CF$271)-MIN(ROW(CF$173:CF$271))+1, ""), ROW(AH49))), "")</f>
        <v/>
      </c>
      <c r="CG323" s="5" t="str">
        <f t="array" ref="CG323">IFERROR(INDEX(CG$173:CG$271, SMALL(IF($AX$173:$AX$271="Claim", ROW(CG$173:CG$271)-MIN(ROW(CG$173:CG$271))+1, ""), ROW(AI49))), "")</f>
        <v/>
      </c>
      <c r="CH323" s="5" t="str">
        <f t="array" ref="CH323">IFERROR(INDEX(CH$173:CH$271, SMALL(IF($AX$173:$AX$271="Claim", ROW(CH$173:CH$271)-MIN(ROW(CH$173:CH$271))+1, ""), ROW(AJ49))), "")</f>
        <v/>
      </c>
      <c r="CI323" s="5" t="str">
        <f t="array" ref="CI323">IFERROR(INDEX(CI$173:CI$271, SMALL(IF($AX$173:$AX$271="Claim", ROW(CI$173:CI$271)-MIN(ROW(CI$173:CI$271))+1, ""), ROW(AK49))), "")</f>
        <v/>
      </c>
      <c r="CJ323" s="5" t="str">
        <f t="array" ref="CJ323">IFERROR(INDEX(CJ$173:CJ$271, SMALL(IF($AX$173:$AX$271="Claim", ROW(CJ$173:CJ$271)-MIN(ROW(CJ$173:CJ$271))+1, ""), ROW(AL49))), "")</f>
        <v/>
      </c>
    </row>
    <row r="324" spans="50:88" hidden="1" x14ac:dyDescent="0.2">
      <c r="AX324" s="5">
        <v>50</v>
      </c>
      <c r="AY324" s="327" t="str">
        <f t="array" ref="AY324">IFERROR(INDEX(AY$173:AY$271, SMALL(IF($AX$173:$AX$271="Claim", ROW(AY$173:AY$271)-MIN(ROW(AY$173:AY$271))+1, ""), ROW(A50))), "")</f>
        <v/>
      </c>
      <c r="AZ324" s="327" t="str">
        <f t="array" ref="AZ324">IFERROR(INDEX(AZ$173:AZ$271, SMALL(IF($AX$173:$AX$271="Claim", ROW(AZ$173:AZ$271)-MIN(ROW(AZ$173:AZ$271))+1, ""), ROW(B50))), "")</f>
        <v/>
      </c>
      <c r="BA324" s="5" t="str">
        <f t="array" ref="BA324">IFERROR(INDEX(BA$173:BA$275, SMALL(IF($AX$173:$AX$275="Claim", ROW(BA$173:BA$275)-MIN(ROW(BA$173:BA$275))+1, ""), ROW(C50))), "")</f>
        <v/>
      </c>
      <c r="BB324" s="5" t="str">
        <f t="array" ref="BB324">IFERROR(INDEX(BB$173:BB$271, SMALL(IF($AX$173:$AX$271="Claim", ROW(BB$173:BB$271)-MIN(ROW(BB$173:BB$271))+1, ""), ROW(D50))), "")</f>
        <v/>
      </c>
      <c r="BC324" s="5" t="str">
        <f t="array" ref="BC324">IFERROR(INDEX(BC$173:BC$271, SMALL(IF($AX$173:$AX$271="Claim", ROW(BC$173:BC$271)-MIN(ROW(BC$173:BC$271))+1, ""), ROW(E50))), "")</f>
        <v/>
      </c>
      <c r="BD324" s="5" t="str">
        <f t="array" ref="BD324">IFERROR(INDEX(BD$173:BD$271, SMALL(IF($AX$173:$AX$271="Claim", ROW(BD$173:BD$271)-MIN(ROW(BD$173:BD$271))+1, ""), ROW(F50))), "")</f>
        <v/>
      </c>
      <c r="BE324" s="5" t="str">
        <f t="array" ref="BE324">IFERROR(INDEX(BE$173:BE$271, SMALL(IF($AX$173:$AX$271="Claim", ROW(BE$173:BE$271)-MIN(ROW(BE$173:BE$271))+1, ""), ROW(G50))), "")</f>
        <v/>
      </c>
      <c r="BF324" s="5" t="str">
        <f t="array" ref="BF324">IFERROR(INDEX(BF$173:BF$271, SMALL(IF($AX$173:$AX$271="Claim", ROW(BF$173:BF$271)-MIN(ROW(BF$173:BF$271))+1, ""), ROW(H50))), "")</f>
        <v/>
      </c>
      <c r="BG324" s="5" t="str">
        <f t="array" ref="BG324">IFERROR(INDEX(BG$173:BG$271, SMALL(IF($AX$173:$AX$271="Claim", ROW(BG$173:BG$271)-MIN(ROW(BG$173:BG$271))+1, ""), ROW(I50))), "")</f>
        <v/>
      </c>
      <c r="BH324" s="5" t="str">
        <f t="array" ref="BH324">IFERROR(INDEX(BH$173:BH$271, SMALL(IF($AX$173:$AX$271="Claim", ROW(BH$173:BH$271)-MIN(ROW(BH$173:BH$271))+1, ""), ROW(J50))), "")</f>
        <v/>
      </c>
      <c r="BI324" s="5" t="str">
        <f t="array" ref="BI324">IFERROR(INDEX(BI$173:BI$271, SMALL(IF($AX$173:$AX$271="Claim", ROW(BI$173:BI$271)-MIN(ROW(BI$173:BI$271))+1, ""), ROW(K50))), "")</f>
        <v/>
      </c>
      <c r="BJ324" s="5" t="str">
        <f t="array" ref="BJ324">IFERROR(INDEX(BJ$173:BJ$271, SMALL(IF($AX$173:$AX$271="Claim", ROW(BJ$173:BJ$271)-MIN(ROW(BJ$173:BJ$271))+1, ""), ROW(L50))), "")</f>
        <v/>
      </c>
      <c r="BK324" s="5" t="str">
        <f t="array" ref="BK324">IFERROR(INDEX(BK$173:BK$271, SMALL(IF($AX$173:$AX$271="Claim", ROW(BK$173:BK$271)-MIN(ROW(BK$173:BK$271))+1, ""), ROW(M50))), "")</f>
        <v/>
      </c>
      <c r="BL324" s="5" t="str">
        <f t="array" ref="BL324">IFERROR(INDEX(BL$173:BL$271, SMALL(IF($AX$173:$AX$271="Claim", ROW(BL$173:BL$271)-MIN(ROW(BL$173:BL$271))+1, ""), ROW(N50))), "")</f>
        <v/>
      </c>
      <c r="BM324" s="5" t="str">
        <f t="array" ref="BM324">IFERROR(INDEX(BM$173:BM$271, SMALL(IF($AX$173:$AX$271="Claim", ROW(BM$173:BM$271)-MIN(ROW(BM$173:BM$271))+1, ""), ROW(O50))), "")</f>
        <v/>
      </c>
      <c r="BN324" s="5" t="str">
        <f t="array" ref="BN324">IFERROR(INDEX(BN$173:BN$271, SMALL(IF($AX$173:$AX$271="Claim", ROW(BN$173:BN$271)-MIN(ROW(BN$173:BN$271))+1, ""), ROW(P50))), "")</f>
        <v/>
      </c>
      <c r="BO324" s="5" t="str">
        <f t="array" ref="BO324">IFERROR(INDEX(BO$173:BO$271, SMALL(IF($AX$173:$AX$271="Claim", ROW(BO$173:BO$271)-MIN(ROW(BO$173:BO$271))+1, ""), ROW(Q50))), "")</f>
        <v/>
      </c>
      <c r="BP324" s="5" t="str">
        <f t="array" ref="BP324">IFERROR(INDEX(BP$173:BP$271, SMALL(IF($AX$173:$AX$271="Claim", ROW(BP$173:BP$271)-MIN(ROW(BP$173:BP$271))+1, ""), ROW(R50))), "")</f>
        <v/>
      </c>
      <c r="BQ324" s="5" t="str">
        <f t="array" ref="BQ324">IFERROR(INDEX(BQ$173:BQ$271, SMALL(IF($AX$173:$AX$271="Claim", ROW(BQ$173:BQ$271)-MIN(ROW(BQ$173:BQ$271))+1, ""), ROW(S50))), "")</f>
        <v/>
      </c>
      <c r="BR324" s="5" t="str">
        <f t="array" ref="BR324">IFERROR(INDEX(BR$173:BR$271, SMALL(IF($AX$173:$AX$271="Claim", ROW(BR$173:BR$271)-MIN(ROW(BR$173:BR$271))+1, ""), ROW(T50))), "")</f>
        <v/>
      </c>
      <c r="BS324" s="5" t="str">
        <f t="array" ref="BS324">IFERROR(INDEX(BS$173:BS$271, SMALL(IF($AX$173:$AX$271="Claim", ROW(BS$173:BS$271)-MIN(ROW(BS$173:BS$271))+1, ""), ROW(U50))), "")</f>
        <v/>
      </c>
      <c r="BT324" s="5" t="str">
        <f t="array" ref="BT324">IFERROR(INDEX(BT$173:BT$271, SMALL(IF($AX$173:$AX$271="Claim", ROW(BT$173:BT$271)-MIN(ROW(BT$173:BT$271))+1, ""), ROW(V50))), "")</f>
        <v/>
      </c>
      <c r="BU324" s="5" t="str">
        <f t="array" ref="BU324">IFERROR(INDEX(BU$173:BU$271, SMALL(IF($AX$173:$AX$271="Claim", ROW(BU$173:BU$271)-MIN(ROW(BU$173:BU$271))+1, ""), ROW(W50))), "")</f>
        <v/>
      </c>
      <c r="BV324" s="5" t="str">
        <f t="array" ref="BV324">IFERROR(INDEX(BV$173:BV$271, SMALL(IF($AX$173:$AX$271="Claim", ROW(BV$173:BV$271)-MIN(ROW(BV$173:BV$271))+1, ""), ROW(X50))), "")</f>
        <v/>
      </c>
      <c r="BW324" s="5" t="str">
        <f t="array" ref="BW324">IFERROR(INDEX(BW$173:BW$271, SMALL(IF($AX$173:$AX$271="Claim", ROW(BW$173:BW$271)-MIN(ROW(BW$173:BW$271))+1, ""), ROW(Y50))), "")</f>
        <v/>
      </c>
      <c r="BX324" s="5" t="str">
        <f t="array" ref="BX324">IFERROR(INDEX(BX$173:BX$271, SMALL(IF($AX$173:$AX$271="Claim", ROW(BX$173:BX$271)-MIN(ROW(BX$173:BX$271))+1, ""), ROW(Z50))), "")</f>
        <v/>
      </c>
      <c r="BY324" s="5" t="str">
        <f t="array" ref="BY324">IFERROR(INDEX(BY$173:BY$271, SMALL(IF($AX$173:$AX$271="Claim", ROW(BY$173:BY$271)-MIN(ROW(BY$173:BY$271))+1, ""), ROW(AA50))), "")</f>
        <v/>
      </c>
      <c r="BZ324" s="5" t="str">
        <f t="array" ref="BZ324">IFERROR(INDEX(BZ$173:BZ$271, SMALL(IF($AX$173:$AX$271="Claim", ROW(BZ$173:BZ$271)-MIN(ROW(BZ$173:BZ$271))+1, ""), ROW(AB50))), "")</f>
        <v/>
      </c>
      <c r="CA324" s="5" t="str">
        <f t="array" ref="CA324">IFERROR(INDEX(CA$173:CA$271, SMALL(IF($AX$173:$AX$271="Claim", ROW(CA$173:CA$271)-MIN(ROW(CA$173:CA$271))+1, ""), ROW(AC50))), "")</f>
        <v/>
      </c>
      <c r="CB324" s="5" t="str">
        <f t="array" ref="CB324">IFERROR(INDEX(CB$173:CB$271, SMALL(IF($AX$173:$AX$271="Claim", ROW(CB$173:CB$271)-MIN(ROW(CB$173:CB$271))+1, ""), ROW(AD50))), "")</f>
        <v/>
      </c>
      <c r="CC324" s="5" t="str">
        <f t="array" ref="CC324">IFERROR(INDEX(CC$173:CC$271, SMALL(IF($AX$173:$AX$271="Claim", ROW(CC$173:CC$271)-MIN(ROW(CC$173:CC$271))+1, ""), ROW(AE50))), "")</f>
        <v/>
      </c>
      <c r="CD324" s="5" t="str">
        <f t="array" ref="CD324">IFERROR(INDEX(CD$173:CD$271, SMALL(IF($AX$173:$AX$271="Claim", ROW(CD$173:CD$271)-MIN(ROW(CD$173:CD$271))+1, ""), ROW(AF50))), "")</f>
        <v/>
      </c>
      <c r="CE324" s="5" t="str">
        <f t="array" ref="CE324">IFERROR(INDEX(CE$173:CE$271, SMALL(IF($AX$173:$AX$271="Claim", ROW(CE$173:CE$271)-MIN(ROW(CE$173:CE$271))+1, ""), ROW(AG50))), "")</f>
        <v/>
      </c>
      <c r="CF324" s="5" t="str">
        <f t="array" ref="CF324">IFERROR(INDEX(CF$173:CF$271, SMALL(IF($AX$173:$AX$271="Claim", ROW(CF$173:CF$271)-MIN(ROW(CF$173:CF$271))+1, ""), ROW(AH50))), "")</f>
        <v/>
      </c>
      <c r="CG324" s="5" t="str">
        <f t="array" ref="CG324">IFERROR(INDEX(CG$173:CG$271, SMALL(IF($AX$173:$AX$271="Claim", ROW(CG$173:CG$271)-MIN(ROW(CG$173:CG$271))+1, ""), ROW(AI50))), "")</f>
        <v/>
      </c>
      <c r="CH324" s="5" t="str">
        <f t="array" ref="CH324">IFERROR(INDEX(CH$173:CH$271, SMALL(IF($AX$173:$AX$271="Claim", ROW(CH$173:CH$271)-MIN(ROW(CH$173:CH$271))+1, ""), ROW(AJ50))), "")</f>
        <v/>
      </c>
      <c r="CI324" s="5" t="str">
        <f t="array" ref="CI324">IFERROR(INDEX(CI$173:CI$271, SMALL(IF($AX$173:$AX$271="Claim", ROW(CI$173:CI$271)-MIN(ROW(CI$173:CI$271))+1, ""), ROW(AK50))), "")</f>
        <v/>
      </c>
      <c r="CJ324" s="5" t="str">
        <f t="array" ref="CJ324">IFERROR(INDEX(CJ$173:CJ$271, SMALL(IF($AX$173:$AX$271="Claim", ROW(CJ$173:CJ$271)-MIN(ROW(CJ$173:CJ$271))+1, ""), ROW(AL50))), "")</f>
        <v/>
      </c>
    </row>
    <row r="325" spans="50:88" hidden="1" x14ac:dyDescent="0.2">
      <c r="AX325" s="5">
        <v>51</v>
      </c>
      <c r="AY325" s="327" t="str">
        <f t="array" ref="AY325">IFERROR(INDEX(AY$173:AY$271, SMALL(IF($AX$173:$AX$271="Claim", ROW(AY$173:AY$271)-MIN(ROW(AY$173:AY$271))+1, ""), ROW(A51))), "")</f>
        <v/>
      </c>
      <c r="AZ325" s="327" t="str">
        <f t="array" ref="AZ325">IFERROR(INDEX(AZ$173:AZ$271, SMALL(IF($AX$173:$AX$271="Claim", ROW(AZ$173:AZ$271)-MIN(ROW(AZ$173:AZ$271))+1, ""), ROW(B51))), "")</f>
        <v/>
      </c>
      <c r="BA325" s="5" t="str">
        <f t="array" ref="BA325">IFERROR(INDEX(BA$173:BA$275, SMALL(IF($AX$173:$AX$275="Claim", ROW(BA$173:BA$275)-MIN(ROW(BA$173:BA$275))+1, ""), ROW(C51))), "")</f>
        <v/>
      </c>
      <c r="BB325" s="5" t="str">
        <f t="array" ref="BB325">IFERROR(INDEX(BB$173:BB$271, SMALL(IF($AX$173:$AX$271="Claim", ROW(BB$173:BB$271)-MIN(ROW(BB$173:BB$271))+1, ""), ROW(D51))), "")</f>
        <v/>
      </c>
      <c r="BC325" s="5" t="str">
        <f t="array" ref="BC325">IFERROR(INDEX(BC$173:BC$271, SMALL(IF($AX$173:$AX$271="Claim", ROW(BC$173:BC$271)-MIN(ROW(BC$173:BC$271))+1, ""), ROW(E51))), "")</f>
        <v/>
      </c>
      <c r="BD325" s="5" t="str">
        <f t="array" ref="BD325">IFERROR(INDEX(BD$173:BD$271, SMALL(IF($AX$173:$AX$271="Claim", ROW(BD$173:BD$271)-MIN(ROW(BD$173:BD$271))+1, ""), ROW(F51))), "")</f>
        <v/>
      </c>
      <c r="BE325" s="5" t="str">
        <f t="array" ref="BE325">IFERROR(INDEX(BE$173:BE$271, SMALL(IF($AX$173:$AX$271="Claim", ROW(BE$173:BE$271)-MIN(ROW(BE$173:BE$271))+1, ""), ROW(G51))), "")</f>
        <v/>
      </c>
      <c r="BF325" s="5" t="str">
        <f t="array" ref="BF325">IFERROR(INDEX(BF$173:BF$271, SMALL(IF($AX$173:$AX$271="Claim", ROW(BF$173:BF$271)-MIN(ROW(BF$173:BF$271))+1, ""), ROW(H51))), "")</f>
        <v/>
      </c>
      <c r="BG325" s="5" t="str">
        <f t="array" ref="BG325">IFERROR(INDEX(BG$173:BG$271, SMALL(IF($AX$173:$AX$271="Claim", ROW(BG$173:BG$271)-MIN(ROW(BG$173:BG$271))+1, ""), ROW(I51))), "")</f>
        <v/>
      </c>
      <c r="BH325" s="5" t="str">
        <f t="array" ref="BH325">IFERROR(INDEX(BH$173:BH$271, SMALL(IF($AX$173:$AX$271="Claim", ROW(BH$173:BH$271)-MIN(ROW(BH$173:BH$271))+1, ""), ROW(J51))), "")</f>
        <v/>
      </c>
      <c r="BI325" s="5" t="str">
        <f t="array" ref="BI325">IFERROR(INDEX(BI$173:BI$271, SMALL(IF($AX$173:$AX$271="Claim", ROW(BI$173:BI$271)-MIN(ROW(BI$173:BI$271))+1, ""), ROW(K51))), "")</f>
        <v/>
      </c>
      <c r="BJ325" s="5" t="str">
        <f t="array" ref="BJ325">IFERROR(INDEX(BJ$173:BJ$271, SMALL(IF($AX$173:$AX$271="Claim", ROW(BJ$173:BJ$271)-MIN(ROW(BJ$173:BJ$271))+1, ""), ROW(L51))), "")</f>
        <v/>
      </c>
      <c r="BK325" s="5" t="str">
        <f t="array" ref="BK325">IFERROR(INDEX(BK$173:BK$271, SMALL(IF($AX$173:$AX$271="Claim", ROW(BK$173:BK$271)-MIN(ROW(BK$173:BK$271))+1, ""), ROW(M51))), "")</f>
        <v/>
      </c>
      <c r="BL325" s="5" t="str">
        <f t="array" ref="BL325">IFERROR(INDEX(BL$173:BL$271, SMALL(IF($AX$173:$AX$271="Claim", ROW(BL$173:BL$271)-MIN(ROW(BL$173:BL$271))+1, ""), ROW(N51))), "")</f>
        <v/>
      </c>
      <c r="BM325" s="5" t="str">
        <f t="array" ref="BM325">IFERROR(INDEX(BM$173:BM$271, SMALL(IF($AX$173:$AX$271="Claim", ROW(BM$173:BM$271)-MIN(ROW(BM$173:BM$271))+1, ""), ROW(O51))), "")</f>
        <v/>
      </c>
      <c r="BN325" s="5" t="str">
        <f t="array" ref="BN325">IFERROR(INDEX(BN$173:BN$271, SMALL(IF($AX$173:$AX$271="Claim", ROW(BN$173:BN$271)-MIN(ROW(BN$173:BN$271))+1, ""), ROW(P51))), "")</f>
        <v/>
      </c>
      <c r="BO325" s="5" t="str">
        <f t="array" ref="BO325">IFERROR(INDEX(BO$173:BO$271, SMALL(IF($AX$173:$AX$271="Claim", ROW(BO$173:BO$271)-MIN(ROW(BO$173:BO$271))+1, ""), ROW(Q51))), "")</f>
        <v/>
      </c>
      <c r="BP325" s="5" t="str">
        <f t="array" ref="BP325">IFERROR(INDEX(BP$173:BP$271, SMALL(IF($AX$173:$AX$271="Claim", ROW(BP$173:BP$271)-MIN(ROW(BP$173:BP$271))+1, ""), ROW(R51))), "")</f>
        <v/>
      </c>
      <c r="BQ325" s="5" t="str">
        <f t="array" ref="BQ325">IFERROR(INDEX(BQ$173:BQ$271, SMALL(IF($AX$173:$AX$271="Claim", ROW(BQ$173:BQ$271)-MIN(ROW(BQ$173:BQ$271))+1, ""), ROW(S51))), "")</f>
        <v/>
      </c>
      <c r="BR325" s="5" t="str">
        <f t="array" ref="BR325">IFERROR(INDEX(BR$173:BR$271, SMALL(IF($AX$173:$AX$271="Claim", ROW(BR$173:BR$271)-MIN(ROW(BR$173:BR$271))+1, ""), ROW(T51))), "")</f>
        <v/>
      </c>
      <c r="BS325" s="5" t="str">
        <f t="array" ref="BS325">IFERROR(INDEX(BS$173:BS$271, SMALL(IF($AX$173:$AX$271="Claim", ROW(BS$173:BS$271)-MIN(ROW(BS$173:BS$271))+1, ""), ROW(U51))), "")</f>
        <v/>
      </c>
      <c r="BT325" s="5" t="str">
        <f t="array" ref="BT325">IFERROR(INDEX(BT$173:BT$271, SMALL(IF($AX$173:$AX$271="Claim", ROW(BT$173:BT$271)-MIN(ROW(BT$173:BT$271))+1, ""), ROW(V51))), "")</f>
        <v/>
      </c>
      <c r="BU325" s="5" t="str">
        <f t="array" ref="BU325">IFERROR(INDEX(BU$173:BU$271, SMALL(IF($AX$173:$AX$271="Claim", ROW(BU$173:BU$271)-MIN(ROW(BU$173:BU$271))+1, ""), ROW(W51))), "")</f>
        <v/>
      </c>
      <c r="BV325" s="5" t="str">
        <f t="array" ref="BV325">IFERROR(INDEX(BV$173:BV$271, SMALL(IF($AX$173:$AX$271="Claim", ROW(BV$173:BV$271)-MIN(ROW(BV$173:BV$271))+1, ""), ROW(X51))), "")</f>
        <v/>
      </c>
      <c r="BW325" s="5" t="str">
        <f t="array" ref="BW325">IFERROR(INDEX(BW$173:BW$271, SMALL(IF($AX$173:$AX$271="Claim", ROW(BW$173:BW$271)-MIN(ROW(BW$173:BW$271))+1, ""), ROW(Y51))), "")</f>
        <v/>
      </c>
      <c r="BX325" s="5" t="str">
        <f t="array" ref="BX325">IFERROR(INDEX(BX$173:BX$271, SMALL(IF($AX$173:$AX$271="Claim", ROW(BX$173:BX$271)-MIN(ROW(BX$173:BX$271))+1, ""), ROW(Z51))), "")</f>
        <v/>
      </c>
      <c r="BY325" s="5" t="str">
        <f t="array" ref="BY325">IFERROR(INDEX(BY$173:BY$271, SMALL(IF($AX$173:$AX$271="Claim", ROW(BY$173:BY$271)-MIN(ROW(BY$173:BY$271))+1, ""), ROW(AA51))), "")</f>
        <v/>
      </c>
      <c r="BZ325" s="5" t="str">
        <f t="array" ref="BZ325">IFERROR(INDEX(BZ$173:BZ$271, SMALL(IF($AX$173:$AX$271="Claim", ROW(BZ$173:BZ$271)-MIN(ROW(BZ$173:BZ$271))+1, ""), ROW(AB51))), "")</f>
        <v/>
      </c>
      <c r="CA325" s="5" t="str">
        <f t="array" ref="CA325">IFERROR(INDEX(CA$173:CA$271, SMALL(IF($AX$173:$AX$271="Claim", ROW(CA$173:CA$271)-MIN(ROW(CA$173:CA$271))+1, ""), ROW(AC51))), "")</f>
        <v/>
      </c>
      <c r="CB325" s="5" t="str">
        <f t="array" ref="CB325">IFERROR(INDEX(CB$173:CB$271, SMALL(IF($AX$173:$AX$271="Claim", ROW(CB$173:CB$271)-MIN(ROW(CB$173:CB$271))+1, ""), ROW(AD51))), "")</f>
        <v/>
      </c>
      <c r="CC325" s="5" t="str">
        <f t="array" ref="CC325">IFERROR(INDEX(CC$173:CC$271, SMALL(IF($AX$173:$AX$271="Claim", ROW(CC$173:CC$271)-MIN(ROW(CC$173:CC$271))+1, ""), ROW(AE51))), "")</f>
        <v/>
      </c>
      <c r="CD325" s="5" t="str">
        <f t="array" ref="CD325">IFERROR(INDEX(CD$173:CD$271, SMALL(IF($AX$173:$AX$271="Claim", ROW(CD$173:CD$271)-MIN(ROW(CD$173:CD$271))+1, ""), ROW(AF51))), "")</f>
        <v/>
      </c>
      <c r="CE325" s="5" t="str">
        <f t="array" ref="CE325">IFERROR(INDEX(CE$173:CE$271, SMALL(IF($AX$173:$AX$271="Claim", ROW(CE$173:CE$271)-MIN(ROW(CE$173:CE$271))+1, ""), ROW(AG51))), "")</f>
        <v/>
      </c>
      <c r="CF325" s="5" t="str">
        <f t="array" ref="CF325">IFERROR(INDEX(CF$173:CF$271, SMALL(IF($AX$173:$AX$271="Claim", ROW(CF$173:CF$271)-MIN(ROW(CF$173:CF$271))+1, ""), ROW(AH51))), "")</f>
        <v/>
      </c>
      <c r="CG325" s="5" t="str">
        <f t="array" ref="CG325">IFERROR(INDEX(CG$173:CG$271, SMALL(IF($AX$173:$AX$271="Claim", ROW(CG$173:CG$271)-MIN(ROW(CG$173:CG$271))+1, ""), ROW(AI51))), "")</f>
        <v/>
      </c>
      <c r="CH325" s="5" t="str">
        <f t="array" ref="CH325">IFERROR(INDEX(CH$173:CH$271, SMALL(IF($AX$173:$AX$271="Claim", ROW(CH$173:CH$271)-MIN(ROW(CH$173:CH$271))+1, ""), ROW(AJ51))), "")</f>
        <v/>
      </c>
      <c r="CI325" s="5" t="str">
        <f t="array" ref="CI325">IFERROR(INDEX(CI$173:CI$271, SMALL(IF($AX$173:$AX$271="Claim", ROW(CI$173:CI$271)-MIN(ROW(CI$173:CI$271))+1, ""), ROW(AK51))), "")</f>
        <v/>
      </c>
      <c r="CJ325" s="5" t="str">
        <f t="array" ref="CJ325">IFERROR(INDEX(CJ$173:CJ$271, SMALL(IF($AX$173:$AX$271="Claim", ROW(CJ$173:CJ$271)-MIN(ROW(CJ$173:CJ$271))+1, ""), ROW(AL51))), "")</f>
        <v/>
      </c>
    </row>
    <row r="326" spans="50:88" hidden="1" x14ac:dyDescent="0.2">
      <c r="AX326" s="5">
        <v>52</v>
      </c>
      <c r="AY326" s="327" t="str">
        <f t="array" ref="AY326">IFERROR(INDEX(AY$173:AY$271, SMALL(IF($AX$173:$AX$271="Claim", ROW(AY$173:AY$271)-MIN(ROW(AY$173:AY$271))+1, ""), ROW(A52))), "")</f>
        <v/>
      </c>
      <c r="AZ326" s="327" t="str">
        <f t="array" ref="AZ326">IFERROR(INDEX(AZ$173:AZ$271, SMALL(IF($AX$173:$AX$271="Claim", ROW(AZ$173:AZ$271)-MIN(ROW(AZ$173:AZ$271))+1, ""), ROW(B52))), "")</f>
        <v/>
      </c>
      <c r="BA326" s="5" t="str">
        <f t="array" ref="BA326">IFERROR(INDEX(BA$173:BA$275, SMALL(IF($AX$173:$AX$275="Claim", ROW(BA$173:BA$275)-MIN(ROW(BA$173:BA$275))+1, ""), ROW(C52))), "")</f>
        <v/>
      </c>
      <c r="BB326" s="5" t="str">
        <f t="array" ref="BB326">IFERROR(INDEX(BB$173:BB$271, SMALL(IF($AX$173:$AX$271="Claim", ROW(BB$173:BB$271)-MIN(ROW(BB$173:BB$271))+1, ""), ROW(D52))), "")</f>
        <v/>
      </c>
      <c r="BC326" s="5" t="str">
        <f t="array" ref="BC326">IFERROR(INDEX(BC$173:BC$271, SMALL(IF($AX$173:$AX$271="Claim", ROW(BC$173:BC$271)-MIN(ROW(BC$173:BC$271))+1, ""), ROW(E52))), "")</f>
        <v/>
      </c>
      <c r="BD326" s="5" t="str">
        <f t="array" ref="BD326">IFERROR(INDEX(BD$173:BD$271, SMALL(IF($AX$173:$AX$271="Claim", ROW(BD$173:BD$271)-MIN(ROW(BD$173:BD$271))+1, ""), ROW(F52))), "")</f>
        <v/>
      </c>
      <c r="BE326" s="5" t="str">
        <f t="array" ref="BE326">IFERROR(INDEX(BE$173:BE$271, SMALL(IF($AX$173:$AX$271="Claim", ROW(BE$173:BE$271)-MIN(ROW(BE$173:BE$271))+1, ""), ROW(G52))), "")</f>
        <v/>
      </c>
      <c r="BF326" s="5" t="str">
        <f t="array" ref="BF326">IFERROR(INDEX(BF$173:BF$271, SMALL(IF($AX$173:$AX$271="Claim", ROW(BF$173:BF$271)-MIN(ROW(BF$173:BF$271))+1, ""), ROW(H52))), "")</f>
        <v/>
      </c>
      <c r="BG326" s="5" t="str">
        <f t="array" ref="BG326">IFERROR(INDEX(BG$173:BG$271, SMALL(IF($AX$173:$AX$271="Claim", ROW(BG$173:BG$271)-MIN(ROW(BG$173:BG$271))+1, ""), ROW(I52))), "")</f>
        <v/>
      </c>
      <c r="BH326" s="5" t="str">
        <f t="array" ref="BH326">IFERROR(INDEX(BH$173:BH$271, SMALL(IF($AX$173:$AX$271="Claim", ROW(BH$173:BH$271)-MIN(ROW(BH$173:BH$271))+1, ""), ROW(J52))), "")</f>
        <v/>
      </c>
      <c r="BI326" s="5" t="str">
        <f t="array" ref="BI326">IFERROR(INDEX(BI$173:BI$271, SMALL(IF($AX$173:$AX$271="Claim", ROW(BI$173:BI$271)-MIN(ROW(BI$173:BI$271))+1, ""), ROW(K52))), "")</f>
        <v/>
      </c>
      <c r="BJ326" s="5" t="str">
        <f t="array" ref="BJ326">IFERROR(INDEX(BJ$173:BJ$271, SMALL(IF($AX$173:$AX$271="Claim", ROW(BJ$173:BJ$271)-MIN(ROW(BJ$173:BJ$271))+1, ""), ROW(L52))), "")</f>
        <v/>
      </c>
      <c r="BK326" s="5" t="str">
        <f t="array" ref="BK326">IFERROR(INDEX(BK$173:BK$271, SMALL(IF($AX$173:$AX$271="Claim", ROW(BK$173:BK$271)-MIN(ROW(BK$173:BK$271))+1, ""), ROW(M52))), "")</f>
        <v/>
      </c>
      <c r="BL326" s="5" t="str">
        <f t="array" ref="BL326">IFERROR(INDEX(BL$173:BL$271, SMALL(IF($AX$173:$AX$271="Claim", ROW(BL$173:BL$271)-MIN(ROW(BL$173:BL$271))+1, ""), ROW(N52))), "")</f>
        <v/>
      </c>
      <c r="BM326" s="5" t="str">
        <f t="array" ref="BM326">IFERROR(INDEX(BM$173:BM$271, SMALL(IF($AX$173:$AX$271="Claim", ROW(BM$173:BM$271)-MIN(ROW(BM$173:BM$271))+1, ""), ROW(O52))), "")</f>
        <v/>
      </c>
      <c r="BN326" s="5" t="str">
        <f t="array" ref="BN326">IFERROR(INDEX(BN$173:BN$271, SMALL(IF($AX$173:$AX$271="Claim", ROW(BN$173:BN$271)-MIN(ROW(BN$173:BN$271))+1, ""), ROW(P52))), "")</f>
        <v/>
      </c>
      <c r="BO326" s="5" t="str">
        <f t="array" ref="BO326">IFERROR(INDEX(BO$173:BO$271, SMALL(IF($AX$173:$AX$271="Claim", ROW(BO$173:BO$271)-MIN(ROW(BO$173:BO$271))+1, ""), ROW(Q52))), "")</f>
        <v/>
      </c>
      <c r="BP326" s="5" t="str">
        <f t="array" ref="BP326">IFERROR(INDEX(BP$173:BP$271, SMALL(IF($AX$173:$AX$271="Claim", ROW(BP$173:BP$271)-MIN(ROW(BP$173:BP$271))+1, ""), ROW(R52))), "")</f>
        <v/>
      </c>
      <c r="BQ326" s="5" t="str">
        <f t="array" ref="BQ326">IFERROR(INDEX(BQ$173:BQ$271, SMALL(IF($AX$173:$AX$271="Claim", ROW(BQ$173:BQ$271)-MIN(ROW(BQ$173:BQ$271))+1, ""), ROW(S52))), "")</f>
        <v/>
      </c>
      <c r="BR326" s="5" t="str">
        <f t="array" ref="BR326">IFERROR(INDEX(BR$173:BR$271, SMALL(IF($AX$173:$AX$271="Claim", ROW(BR$173:BR$271)-MIN(ROW(BR$173:BR$271))+1, ""), ROW(T52))), "")</f>
        <v/>
      </c>
      <c r="BS326" s="5" t="str">
        <f t="array" ref="BS326">IFERROR(INDEX(BS$173:BS$271, SMALL(IF($AX$173:$AX$271="Claim", ROW(BS$173:BS$271)-MIN(ROW(BS$173:BS$271))+1, ""), ROW(U52))), "")</f>
        <v/>
      </c>
      <c r="BT326" s="5" t="str">
        <f t="array" ref="BT326">IFERROR(INDEX(BT$173:BT$271, SMALL(IF($AX$173:$AX$271="Claim", ROW(BT$173:BT$271)-MIN(ROW(BT$173:BT$271))+1, ""), ROW(V52))), "")</f>
        <v/>
      </c>
      <c r="BU326" s="5" t="str">
        <f t="array" ref="BU326">IFERROR(INDEX(BU$173:BU$271, SMALL(IF($AX$173:$AX$271="Claim", ROW(BU$173:BU$271)-MIN(ROW(BU$173:BU$271))+1, ""), ROW(W52))), "")</f>
        <v/>
      </c>
      <c r="BV326" s="5" t="str">
        <f t="array" ref="BV326">IFERROR(INDEX(BV$173:BV$271, SMALL(IF($AX$173:$AX$271="Claim", ROW(BV$173:BV$271)-MIN(ROW(BV$173:BV$271))+1, ""), ROW(X52))), "")</f>
        <v/>
      </c>
      <c r="BW326" s="5" t="str">
        <f t="array" ref="BW326">IFERROR(INDEX(BW$173:BW$271, SMALL(IF($AX$173:$AX$271="Claim", ROW(BW$173:BW$271)-MIN(ROW(BW$173:BW$271))+1, ""), ROW(Y52))), "")</f>
        <v/>
      </c>
      <c r="BX326" s="5" t="str">
        <f t="array" ref="BX326">IFERROR(INDEX(BX$173:BX$271, SMALL(IF($AX$173:$AX$271="Claim", ROW(BX$173:BX$271)-MIN(ROW(BX$173:BX$271))+1, ""), ROW(Z52))), "")</f>
        <v/>
      </c>
      <c r="BY326" s="5" t="str">
        <f t="array" ref="BY326">IFERROR(INDEX(BY$173:BY$271, SMALL(IF($AX$173:$AX$271="Claim", ROW(BY$173:BY$271)-MIN(ROW(BY$173:BY$271))+1, ""), ROW(AA52))), "")</f>
        <v/>
      </c>
      <c r="BZ326" s="5" t="str">
        <f t="array" ref="BZ326">IFERROR(INDEX(BZ$173:BZ$271, SMALL(IF($AX$173:$AX$271="Claim", ROW(BZ$173:BZ$271)-MIN(ROW(BZ$173:BZ$271))+1, ""), ROW(AB52))), "")</f>
        <v/>
      </c>
      <c r="CA326" s="5" t="str">
        <f t="array" ref="CA326">IFERROR(INDEX(CA$173:CA$271, SMALL(IF($AX$173:$AX$271="Claim", ROW(CA$173:CA$271)-MIN(ROW(CA$173:CA$271))+1, ""), ROW(AC52))), "")</f>
        <v/>
      </c>
      <c r="CB326" s="5" t="str">
        <f t="array" ref="CB326">IFERROR(INDEX(CB$173:CB$271, SMALL(IF($AX$173:$AX$271="Claim", ROW(CB$173:CB$271)-MIN(ROW(CB$173:CB$271))+1, ""), ROW(AD52))), "")</f>
        <v/>
      </c>
      <c r="CC326" s="5" t="str">
        <f t="array" ref="CC326">IFERROR(INDEX(CC$173:CC$271, SMALL(IF($AX$173:$AX$271="Claim", ROW(CC$173:CC$271)-MIN(ROW(CC$173:CC$271))+1, ""), ROW(AE52))), "")</f>
        <v/>
      </c>
      <c r="CD326" s="5" t="str">
        <f t="array" ref="CD326">IFERROR(INDEX(CD$173:CD$271, SMALL(IF($AX$173:$AX$271="Claim", ROW(CD$173:CD$271)-MIN(ROW(CD$173:CD$271))+1, ""), ROW(AF52))), "")</f>
        <v/>
      </c>
      <c r="CE326" s="5" t="str">
        <f t="array" ref="CE326">IFERROR(INDEX(CE$173:CE$271, SMALL(IF($AX$173:$AX$271="Claim", ROW(CE$173:CE$271)-MIN(ROW(CE$173:CE$271))+1, ""), ROW(AG52))), "")</f>
        <v/>
      </c>
      <c r="CF326" s="5" t="str">
        <f t="array" ref="CF326">IFERROR(INDEX(CF$173:CF$271, SMALL(IF($AX$173:$AX$271="Claim", ROW(CF$173:CF$271)-MIN(ROW(CF$173:CF$271))+1, ""), ROW(AH52))), "")</f>
        <v/>
      </c>
      <c r="CG326" s="5" t="str">
        <f t="array" ref="CG326">IFERROR(INDEX(CG$173:CG$271, SMALL(IF($AX$173:$AX$271="Claim", ROW(CG$173:CG$271)-MIN(ROW(CG$173:CG$271))+1, ""), ROW(AI52))), "")</f>
        <v/>
      </c>
      <c r="CH326" s="5" t="str">
        <f t="array" ref="CH326">IFERROR(INDEX(CH$173:CH$271, SMALL(IF($AX$173:$AX$271="Claim", ROW(CH$173:CH$271)-MIN(ROW(CH$173:CH$271))+1, ""), ROW(AJ52))), "")</f>
        <v/>
      </c>
      <c r="CI326" s="5" t="str">
        <f t="array" ref="CI326">IFERROR(INDEX(CI$173:CI$271, SMALL(IF($AX$173:$AX$271="Claim", ROW(CI$173:CI$271)-MIN(ROW(CI$173:CI$271))+1, ""), ROW(AK52))), "")</f>
        <v/>
      </c>
      <c r="CJ326" s="5" t="str">
        <f t="array" ref="CJ326">IFERROR(INDEX(CJ$173:CJ$271, SMALL(IF($AX$173:$AX$271="Claim", ROW(CJ$173:CJ$271)-MIN(ROW(CJ$173:CJ$271))+1, ""), ROW(AL52))), "")</f>
        <v/>
      </c>
    </row>
    <row r="327" spans="50:88" hidden="1" x14ac:dyDescent="0.2">
      <c r="AX327" s="5">
        <v>53</v>
      </c>
      <c r="AY327" s="327" t="str">
        <f t="array" ref="AY327">IFERROR(INDEX(AY$173:AY$271, SMALL(IF($AX$173:$AX$271="Claim", ROW(AY$173:AY$271)-MIN(ROW(AY$173:AY$271))+1, ""), ROW(A53))), "")</f>
        <v/>
      </c>
      <c r="AZ327" s="327" t="str">
        <f t="array" ref="AZ327">IFERROR(INDEX(AZ$173:AZ$271, SMALL(IF($AX$173:$AX$271="Claim", ROW(AZ$173:AZ$271)-MIN(ROW(AZ$173:AZ$271))+1, ""), ROW(B53))), "")</f>
        <v/>
      </c>
      <c r="BA327" s="5" t="str">
        <f t="array" ref="BA327">IFERROR(INDEX(BA$173:BA$275, SMALL(IF($AX$173:$AX$275="Claim", ROW(BA$173:BA$275)-MIN(ROW(BA$173:BA$275))+1, ""), ROW(C53))), "")</f>
        <v/>
      </c>
      <c r="BB327" s="5" t="str">
        <f t="array" ref="BB327">IFERROR(INDEX(BB$173:BB$271, SMALL(IF($AX$173:$AX$271="Claim", ROW(BB$173:BB$271)-MIN(ROW(BB$173:BB$271))+1, ""), ROW(D53))), "")</f>
        <v/>
      </c>
      <c r="BC327" s="5" t="str">
        <f t="array" ref="BC327">IFERROR(INDEX(BC$173:BC$271, SMALL(IF($AX$173:$AX$271="Claim", ROW(BC$173:BC$271)-MIN(ROW(BC$173:BC$271))+1, ""), ROW(E53))), "")</f>
        <v/>
      </c>
      <c r="BD327" s="5" t="str">
        <f t="array" ref="BD327">IFERROR(INDEX(BD$173:BD$271, SMALL(IF($AX$173:$AX$271="Claim", ROW(BD$173:BD$271)-MIN(ROW(BD$173:BD$271))+1, ""), ROW(F53))), "")</f>
        <v/>
      </c>
      <c r="BE327" s="5" t="str">
        <f t="array" ref="BE327">IFERROR(INDEX(BE$173:BE$271, SMALL(IF($AX$173:$AX$271="Claim", ROW(BE$173:BE$271)-MIN(ROW(BE$173:BE$271))+1, ""), ROW(G53))), "")</f>
        <v/>
      </c>
      <c r="BF327" s="5" t="str">
        <f t="array" ref="BF327">IFERROR(INDEX(BF$173:BF$271, SMALL(IF($AX$173:$AX$271="Claim", ROW(BF$173:BF$271)-MIN(ROW(BF$173:BF$271))+1, ""), ROW(H53))), "")</f>
        <v/>
      </c>
      <c r="BG327" s="5" t="str">
        <f t="array" ref="BG327">IFERROR(INDEX(BG$173:BG$271, SMALL(IF($AX$173:$AX$271="Claim", ROW(BG$173:BG$271)-MIN(ROW(BG$173:BG$271))+1, ""), ROW(I53))), "")</f>
        <v/>
      </c>
      <c r="BH327" s="5" t="str">
        <f t="array" ref="BH327">IFERROR(INDEX(BH$173:BH$271, SMALL(IF($AX$173:$AX$271="Claim", ROW(BH$173:BH$271)-MIN(ROW(BH$173:BH$271))+1, ""), ROW(J53))), "")</f>
        <v/>
      </c>
      <c r="BI327" s="5" t="str">
        <f t="array" ref="BI327">IFERROR(INDEX(BI$173:BI$271, SMALL(IF($AX$173:$AX$271="Claim", ROW(BI$173:BI$271)-MIN(ROW(BI$173:BI$271))+1, ""), ROW(K53))), "")</f>
        <v/>
      </c>
      <c r="BJ327" s="5" t="str">
        <f t="array" ref="BJ327">IFERROR(INDEX(BJ$173:BJ$271, SMALL(IF($AX$173:$AX$271="Claim", ROW(BJ$173:BJ$271)-MIN(ROW(BJ$173:BJ$271))+1, ""), ROW(L53))), "")</f>
        <v/>
      </c>
      <c r="BK327" s="5" t="str">
        <f t="array" ref="BK327">IFERROR(INDEX(BK$173:BK$271, SMALL(IF($AX$173:$AX$271="Claim", ROW(BK$173:BK$271)-MIN(ROW(BK$173:BK$271))+1, ""), ROW(M53))), "")</f>
        <v/>
      </c>
      <c r="BL327" s="5" t="str">
        <f t="array" ref="BL327">IFERROR(INDEX(BL$173:BL$271, SMALL(IF($AX$173:$AX$271="Claim", ROW(BL$173:BL$271)-MIN(ROW(BL$173:BL$271))+1, ""), ROW(N53))), "")</f>
        <v/>
      </c>
      <c r="BM327" s="5" t="str">
        <f t="array" ref="BM327">IFERROR(INDEX(BM$173:BM$271, SMALL(IF($AX$173:$AX$271="Claim", ROW(BM$173:BM$271)-MIN(ROW(BM$173:BM$271))+1, ""), ROW(O53))), "")</f>
        <v/>
      </c>
      <c r="BN327" s="5" t="str">
        <f t="array" ref="BN327">IFERROR(INDEX(BN$173:BN$271, SMALL(IF($AX$173:$AX$271="Claim", ROW(BN$173:BN$271)-MIN(ROW(BN$173:BN$271))+1, ""), ROW(P53))), "")</f>
        <v/>
      </c>
      <c r="BO327" s="5" t="str">
        <f t="array" ref="BO327">IFERROR(INDEX(BO$173:BO$271, SMALL(IF($AX$173:$AX$271="Claim", ROW(BO$173:BO$271)-MIN(ROW(BO$173:BO$271))+1, ""), ROW(Q53))), "")</f>
        <v/>
      </c>
      <c r="BP327" s="5" t="str">
        <f t="array" ref="BP327">IFERROR(INDEX(BP$173:BP$271, SMALL(IF($AX$173:$AX$271="Claim", ROW(BP$173:BP$271)-MIN(ROW(BP$173:BP$271))+1, ""), ROW(R53))), "")</f>
        <v/>
      </c>
      <c r="BQ327" s="5" t="str">
        <f t="array" ref="BQ327">IFERROR(INDEX(BQ$173:BQ$271, SMALL(IF($AX$173:$AX$271="Claim", ROW(BQ$173:BQ$271)-MIN(ROW(BQ$173:BQ$271))+1, ""), ROW(S53))), "")</f>
        <v/>
      </c>
      <c r="BR327" s="5" t="str">
        <f t="array" ref="BR327">IFERROR(INDEX(BR$173:BR$271, SMALL(IF($AX$173:$AX$271="Claim", ROW(BR$173:BR$271)-MIN(ROW(BR$173:BR$271))+1, ""), ROW(T53))), "")</f>
        <v/>
      </c>
      <c r="BS327" s="5" t="str">
        <f t="array" ref="BS327">IFERROR(INDEX(BS$173:BS$271, SMALL(IF($AX$173:$AX$271="Claim", ROW(BS$173:BS$271)-MIN(ROW(BS$173:BS$271))+1, ""), ROW(U53))), "")</f>
        <v/>
      </c>
      <c r="BT327" s="5" t="str">
        <f t="array" ref="BT327">IFERROR(INDEX(BT$173:BT$271, SMALL(IF($AX$173:$AX$271="Claim", ROW(BT$173:BT$271)-MIN(ROW(BT$173:BT$271))+1, ""), ROW(V53))), "")</f>
        <v/>
      </c>
      <c r="BU327" s="5" t="str">
        <f t="array" ref="BU327">IFERROR(INDEX(BU$173:BU$271, SMALL(IF($AX$173:$AX$271="Claim", ROW(BU$173:BU$271)-MIN(ROW(BU$173:BU$271))+1, ""), ROW(W53))), "")</f>
        <v/>
      </c>
      <c r="BV327" s="5" t="str">
        <f t="array" ref="BV327">IFERROR(INDEX(BV$173:BV$271, SMALL(IF($AX$173:$AX$271="Claim", ROW(BV$173:BV$271)-MIN(ROW(BV$173:BV$271))+1, ""), ROW(X53))), "")</f>
        <v/>
      </c>
      <c r="BW327" s="5" t="str">
        <f t="array" ref="BW327">IFERROR(INDEX(BW$173:BW$271, SMALL(IF($AX$173:$AX$271="Claim", ROW(BW$173:BW$271)-MIN(ROW(BW$173:BW$271))+1, ""), ROW(Y53))), "")</f>
        <v/>
      </c>
      <c r="BX327" s="5" t="str">
        <f t="array" ref="BX327">IFERROR(INDEX(BX$173:BX$271, SMALL(IF($AX$173:$AX$271="Claim", ROW(BX$173:BX$271)-MIN(ROW(BX$173:BX$271))+1, ""), ROW(Z53))), "")</f>
        <v/>
      </c>
      <c r="BY327" s="5" t="str">
        <f t="array" ref="BY327">IFERROR(INDEX(BY$173:BY$271, SMALL(IF($AX$173:$AX$271="Claim", ROW(BY$173:BY$271)-MIN(ROW(BY$173:BY$271))+1, ""), ROW(AA53))), "")</f>
        <v/>
      </c>
      <c r="BZ327" s="5" t="str">
        <f t="array" ref="BZ327">IFERROR(INDEX(BZ$173:BZ$271, SMALL(IF($AX$173:$AX$271="Claim", ROW(BZ$173:BZ$271)-MIN(ROW(BZ$173:BZ$271))+1, ""), ROW(AB53))), "")</f>
        <v/>
      </c>
      <c r="CA327" s="5" t="str">
        <f t="array" ref="CA327">IFERROR(INDEX(CA$173:CA$271, SMALL(IF($AX$173:$AX$271="Claim", ROW(CA$173:CA$271)-MIN(ROW(CA$173:CA$271))+1, ""), ROW(AC53))), "")</f>
        <v/>
      </c>
      <c r="CB327" s="5" t="str">
        <f t="array" ref="CB327">IFERROR(INDEX(CB$173:CB$271, SMALL(IF($AX$173:$AX$271="Claim", ROW(CB$173:CB$271)-MIN(ROW(CB$173:CB$271))+1, ""), ROW(AD53))), "")</f>
        <v/>
      </c>
      <c r="CC327" s="5" t="str">
        <f t="array" ref="CC327">IFERROR(INDEX(CC$173:CC$271, SMALL(IF($AX$173:$AX$271="Claim", ROW(CC$173:CC$271)-MIN(ROW(CC$173:CC$271))+1, ""), ROW(AE53))), "")</f>
        <v/>
      </c>
      <c r="CD327" s="5" t="str">
        <f t="array" ref="CD327">IFERROR(INDEX(CD$173:CD$271, SMALL(IF($AX$173:$AX$271="Claim", ROW(CD$173:CD$271)-MIN(ROW(CD$173:CD$271))+1, ""), ROW(AF53))), "")</f>
        <v/>
      </c>
      <c r="CE327" s="5" t="str">
        <f t="array" ref="CE327">IFERROR(INDEX(CE$173:CE$271, SMALL(IF($AX$173:$AX$271="Claim", ROW(CE$173:CE$271)-MIN(ROW(CE$173:CE$271))+1, ""), ROW(AG53))), "")</f>
        <v/>
      </c>
      <c r="CF327" s="5" t="str">
        <f t="array" ref="CF327">IFERROR(INDEX(CF$173:CF$271, SMALL(IF($AX$173:$AX$271="Claim", ROW(CF$173:CF$271)-MIN(ROW(CF$173:CF$271))+1, ""), ROW(AH53))), "")</f>
        <v/>
      </c>
      <c r="CG327" s="5" t="str">
        <f t="array" ref="CG327">IFERROR(INDEX(CG$173:CG$271, SMALL(IF($AX$173:$AX$271="Claim", ROW(CG$173:CG$271)-MIN(ROW(CG$173:CG$271))+1, ""), ROW(AI53))), "")</f>
        <v/>
      </c>
      <c r="CH327" s="5" t="str">
        <f t="array" ref="CH327">IFERROR(INDEX(CH$173:CH$271, SMALL(IF($AX$173:$AX$271="Claim", ROW(CH$173:CH$271)-MIN(ROW(CH$173:CH$271))+1, ""), ROW(AJ53))), "")</f>
        <v/>
      </c>
      <c r="CI327" s="5" t="str">
        <f t="array" ref="CI327">IFERROR(INDEX(CI$173:CI$271, SMALL(IF($AX$173:$AX$271="Claim", ROW(CI$173:CI$271)-MIN(ROW(CI$173:CI$271))+1, ""), ROW(AK53))), "")</f>
        <v/>
      </c>
      <c r="CJ327" s="5" t="str">
        <f t="array" ref="CJ327">IFERROR(INDEX(CJ$173:CJ$271, SMALL(IF($AX$173:$AX$271="Claim", ROW(CJ$173:CJ$271)-MIN(ROW(CJ$173:CJ$271))+1, ""), ROW(AL53))), "")</f>
        <v/>
      </c>
    </row>
    <row r="328" spans="50:88" hidden="1" x14ac:dyDescent="0.2">
      <c r="AX328" s="5">
        <v>54</v>
      </c>
      <c r="AY328" s="327" t="str">
        <f t="array" ref="AY328">IFERROR(INDEX(AY$173:AY$271, SMALL(IF($AX$173:$AX$271="Claim", ROW(AY$173:AY$271)-MIN(ROW(AY$173:AY$271))+1, ""), ROW(A54))), "")</f>
        <v/>
      </c>
      <c r="AZ328" s="327" t="str">
        <f t="array" ref="AZ328">IFERROR(INDEX(AZ$173:AZ$271, SMALL(IF($AX$173:$AX$271="Claim", ROW(AZ$173:AZ$271)-MIN(ROW(AZ$173:AZ$271))+1, ""), ROW(B54))), "")</f>
        <v/>
      </c>
      <c r="BA328" s="5" t="str">
        <f t="array" ref="BA328">IFERROR(INDEX(BA$173:BA$275, SMALL(IF($AX$173:$AX$275="Claim", ROW(BA$173:BA$275)-MIN(ROW(BA$173:BA$275))+1, ""), ROW(C54))), "")</f>
        <v/>
      </c>
      <c r="BB328" s="5" t="str">
        <f t="array" ref="BB328">IFERROR(INDEX(BB$173:BB$271, SMALL(IF($AX$173:$AX$271="Claim", ROW(BB$173:BB$271)-MIN(ROW(BB$173:BB$271))+1, ""), ROW(D54))), "")</f>
        <v/>
      </c>
      <c r="BC328" s="5" t="str">
        <f t="array" ref="BC328">IFERROR(INDEX(BC$173:BC$271, SMALL(IF($AX$173:$AX$271="Claim", ROW(BC$173:BC$271)-MIN(ROW(BC$173:BC$271))+1, ""), ROW(E54))), "")</f>
        <v/>
      </c>
      <c r="BD328" s="5" t="str">
        <f t="array" ref="BD328">IFERROR(INDEX(BD$173:BD$271, SMALL(IF($AX$173:$AX$271="Claim", ROW(BD$173:BD$271)-MIN(ROW(BD$173:BD$271))+1, ""), ROW(F54))), "")</f>
        <v/>
      </c>
      <c r="BE328" s="5" t="str">
        <f t="array" ref="BE328">IFERROR(INDEX(BE$173:BE$271, SMALL(IF($AX$173:$AX$271="Claim", ROW(BE$173:BE$271)-MIN(ROW(BE$173:BE$271))+1, ""), ROW(G54))), "")</f>
        <v/>
      </c>
      <c r="BF328" s="5" t="str">
        <f t="array" ref="BF328">IFERROR(INDEX(BF$173:BF$271, SMALL(IF($AX$173:$AX$271="Claim", ROW(BF$173:BF$271)-MIN(ROW(BF$173:BF$271))+1, ""), ROW(H54))), "")</f>
        <v/>
      </c>
      <c r="BG328" s="5" t="str">
        <f t="array" ref="BG328">IFERROR(INDEX(BG$173:BG$271, SMALL(IF($AX$173:$AX$271="Claim", ROW(BG$173:BG$271)-MIN(ROW(BG$173:BG$271))+1, ""), ROW(I54))), "")</f>
        <v/>
      </c>
      <c r="BH328" s="5" t="str">
        <f t="array" ref="BH328">IFERROR(INDEX(BH$173:BH$271, SMALL(IF($AX$173:$AX$271="Claim", ROW(BH$173:BH$271)-MIN(ROW(BH$173:BH$271))+1, ""), ROW(J54))), "")</f>
        <v/>
      </c>
      <c r="BI328" s="5" t="str">
        <f t="array" ref="BI328">IFERROR(INDEX(BI$173:BI$271, SMALL(IF($AX$173:$AX$271="Claim", ROW(BI$173:BI$271)-MIN(ROW(BI$173:BI$271))+1, ""), ROW(K54))), "")</f>
        <v/>
      </c>
      <c r="BJ328" s="5" t="str">
        <f t="array" ref="BJ328">IFERROR(INDEX(BJ$173:BJ$271, SMALL(IF($AX$173:$AX$271="Claim", ROW(BJ$173:BJ$271)-MIN(ROW(BJ$173:BJ$271))+1, ""), ROW(L54))), "")</f>
        <v/>
      </c>
      <c r="BK328" s="5" t="str">
        <f t="array" ref="BK328">IFERROR(INDEX(BK$173:BK$271, SMALL(IF($AX$173:$AX$271="Claim", ROW(BK$173:BK$271)-MIN(ROW(BK$173:BK$271))+1, ""), ROW(M54))), "")</f>
        <v/>
      </c>
      <c r="BL328" s="5" t="str">
        <f t="array" ref="BL328">IFERROR(INDEX(BL$173:BL$271, SMALL(IF($AX$173:$AX$271="Claim", ROW(BL$173:BL$271)-MIN(ROW(BL$173:BL$271))+1, ""), ROW(N54))), "")</f>
        <v/>
      </c>
      <c r="BM328" s="5" t="str">
        <f t="array" ref="BM328">IFERROR(INDEX(BM$173:BM$271, SMALL(IF($AX$173:$AX$271="Claim", ROW(BM$173:BM$271)-MIN(ROW(BM$173:BM$271))+1, ""), ROW(O54))), "")</f>
        <v/>
      </c>
      <c r="BN328" s="5" t="str">
        <f t="array" ref="BN328">IFERROR(INDEX(BN$173:BN$271, SMALL(IF($AX$173:$AX$271="Claim", ROW(BN$173:BN$271)-MIN(ROW(BN$173:BN$271))+1, ""), ROW(P54))), "")</f>
        <v/>
      </c>
      <c r="BO328" s="5" t="str">
        <f t="array" ref="BO328">IFERROR(INDEX(BO$173:BO$271, SMALL(IF($AX$173:$AX$271="Claim", ROW(BO$173:BO$271)-MIN(ROW(BO$173:BO$271))+1, ""), ROW(Q54))), "")</f>
        <v/>
      </c>
      <c r="BP328" s="5" t="str">
        <f t="array" ref="BP328">IFERROR(INDEX(BP$173:BP$271, SMALL(IF($AX$173:$AX$271="Claim", ROW(BP$173:BP$271)-MIN(ROW(BP$173:BP$271))+1, ""), ROW(R54))), "")</f>
        <v/>
      </c>
      <c r="BQ328" s="5" t="str">
        <f t="array" ref="BQ328">IFERROR(INDEX(BQ$173:BQ$271, SMALL(IF($AX$173:$AX$271="Claim", ROW(BQ$173:BQ$271)-MIN(ROW(BQ$173:BQ$271))+1, ""), ROW(S54))), "")</f>
        <v/>
      </c>
      <c r="BR328" s="5" t="str">
        <f t="array" ref="BR328">IFERROR(INDEX(BR$173:BR$271, SMALL(IF($AX$173:$AX$271="Claim", ROW(BR$173:BR$271)-MIN(ROW(BR$173:BR$271))+1, ""), ROW(T54))), "")</f>
        <v/>
      </c>
      <c r="BS328" s="5" t="str">
        <f t="array" ref="BS328">IFERROR(INDEX(BS$173:BS$271, SMALL(IF($AX$173:$AX$271="Claim", ROW(BS$173:BS$271)-MIN(ROW(BS$173:BS$271))+1, ""), ROW(U54))), "")</f>
        <v/>
      </c>
      <c r="BT328" s="5" t="str">
        <f t="array" ref="BT328">IFERROR(INDEX(BT$173:BT$271, SMALL(IF($AX$173:$AX$271="Claim", ROW(BT$173:BT$271)-MIN(ROW(BT$173:BT$271))+1, ""), ROW(V54))), "")</f>
        <v/>
      </c>
      <c r="BU328" s="5" t="str">
        <f t="array" ref="BU328">IFERROR(INDEX(BU$173:BU$271, SMALL(IF($AX$173:$AX$271="Claim", ROW(BU$173:BU$271)-MIN(ROW(BU$173:BU$271))+1, ""), ROW(W54))), "")</f>
        <v/>
      </c>
      <c r="BV328" s="5" t="str">
        <f t="array" ref="BV328">IFERROR(INDEX(BV$173:BV$271, SMALL(IF($AX$173:$AX$271="Claim", ROW(BV$173:BV$271)-MIN(ROW(BV$173:BV$271))+1, ""), ROW(X54))), "")</f>
        <v/>
      </c>
      <c r="BW328" s="5" t="str">
        <f t="array" ref="BW328">IFERROR(INDEX(BW$173:BW$271, SMALL(IF($AX$173:$AX$271="Claim", ROW(BW$173:BW$271)-MIN(ROW(BW$173:BW$271))+1, ""), ROW(Y54))), "")</f>
        <v/>
      </c>
      <c r="BX328" s="5" t="str">
        <f t="array" ref="BX328">IFERROR(INDEX(BX$173:BX$271, SMALL(IF($AX$173:$AX$271="Claim", ROW(BX$173:BX$271)-MIN(ROW(BX$173:BX$271))+1, ""), ROW(Z54))), "")</f>
        <v/>
      </c>
      <c r="BY328" s="5" t="str">
        <f t="array" ref="BY328">IFERROR(INDEX(BY$173:BY$271, SMALL(IF($AX$173:$AX$271="Claim", ROW(BY$173:BY$271)-MIN(ROW(BY$173:BY$271))+1, ""), ROW(AA54))), "")</f>
        <v/>
      </c>
      <c r="BZ328" s="5" t="str">
        <f t="array" ref="BZ328">IFERROR(INDEX(BZ$173:BZ$271, SMALL(IF($AX$173:$AX$271="Claim", ROW(BZ$173:BZ$271)-MIN(ROW(BZ$173:BZ$271))+1, ""), ROW(AB54))), "")</f>
        <v/>
      </c>
      <c r="CA328" s="5" t="str">
        <f t="array" ref="CA328">IFERROR(INDEX(CA$173:CA$271, SMALL(IF($AX$173:$AX$271="Claim", ROW(CA$173:CA$271)-MIN(ROW(CA$173:CA$271))+1, ""), ROW(AC54))), "")</f>
        <v/>
      </c>
      <c r="CB328" s="5" t="str">
        <f t="array" ref="CB328">IFERROR(INDEX(CB$173:CB$271, SMALL(IF($AX$173:$AX$271="Claim", ROW(CB$173:CB$271)-MIN(ROW(CB$173:CB$271))+1, ""), ROW(AD54))), "")</f>
        <v/>
      </c>
      <c r="CC328" s="5" t="str">
        <f t="array" ref="CC328">IFERROR(INDEX(CC$173:CC$271, SMALL(IF($AX$173:$AX$271="Claim", ROW(CC$173:CC$271)-MIN(ROW(CC$173:CC$271))+1, ""), ROW(AE54))), "")</f>
        <v/>
      </c>
      <c r="CD328" s="5" t="str">
        <f t="array" ref="CD328">IFERROR(INDEX(CD$173:CD$271, SMALL(IF($AX$173:$AX$271="Claim", ROW(CD$173:CD$271)-MIN(ROW(CD$173:CD$271))+1, ""), ROW(AF54))), "")</f>
        <v/>
      </c>
      <c r="CE328" s="5" t="str">
        <f t="array" ref="CE328">IFERROR(INDEX(CE$173:CE$271, SMALL(IF($AX$173:$AX$271="Claim", ROW(CE$173:CE$271)-MIN(ROW(CE$173:CE$271))+1, ""), ROW(AG54))), "")</f>
        <v/>
      </c>
      <c r="CF328" s="5" t="str">
        <f t="array" ref="CF328">IFERROR(INDEX(CF$173:CF$271, SMALL(IF($AX$173:$AX$271="Claim", ROW(CF$173:CF$271)-MIN(ROW(CF$173:CF$271))+1, ""), ROW(AH54))), "")</f>
        <v/>
      </c>
      <c r="CG328" s="5" t="str">
        <f t="array" ref="CG328">IFERROR(INDEX(CG$173:CG$271, SMALL(IF($AX$173:$AX$271="Claim", ROW(CG$173:CG$271)-MIN(ROW(CG$173:CG$271))+1, ""), ROW(AI54))), "")</f>
        <v/>
      </c>
      <c r="CH328" s="5" t="str">
        <f t="array" ref="CH328">IFERROR(INDEX(CH$173:CH$271, SMALL(IF($AX$173:$AX$271="Claim", ROW(CH$173:CH$271)-MIN(ROW(CH$173:CH$271))+1, ""), ROW(AJ54))), "")</f>
        <v/>
      </c>
      <c r="CI328" s="5" t="str">
        <f t="array" ref="CI328">IFERROR(INDEX(CI$173:CI$271, SMALL(IF($AX$173:$AX$271="Claim", ROW(CI$173:CI$271)-MIN(ROW(CI$173:CI$271))+1, ""), ROW(AK54))), "")</f>
        <v/>
      </c>
      <c r="CJ328" s="5" t="str">
        <f t="array" ref="CJ328">IFERROR(INDEX(CJ$173:CJ$271, SMALL(IF($AX$173:$AX$271="Claim", ROW(CJ$173:CJ$271)-MIN(ROW(CJ$173:CJ$271))+1, ""), ROW(AL54))), "")</f>
        <v/>
      </c>
    </row>
    <row r="329" spans="50:88" hidden="1" x14ac:dyDescent="0.2">
      <c r="AX329" s="5">
        <v>55</v>
      </c>
      <c r="AY329" s="327" t="str">
        <f t="array" ref="AY329">IFERROR(INDEX(AY$173:AY$271, SMALL(IF($AX$173:$AX$271="Claim", ROW(AY$173:AY$271)-MIN(ROW(AY$173:AY$271))+1, ""), ROW(A55))), "")</f>
        <v/>
      </c>
      <c r="AZ329" s="327" t="str">
        <f t="array" ref="AZ329">IFERROR(INDEX(AZ$173:AZ$271, SMALL(IF($AX$173:$AX$271="Claim", ROW(AZ$173:AZ$271)-MIN(ROW(AZ$173:AZ$271))+1, ""), ROW(B55))), "")</f>
        <v/>
      </c>
      <c r="BA329" s="5" t="str">
        <f t="array" ref="BA329">IFERROR(INDEX(BA$173:BA$275, SMALL(IF($AX$173:$AX$275="Claim", ROW(BA$173:BA$275)-MIN(ROW(BA$173:BA$275))+1, ""), ROW(C55))), "")</f>
        <v/>
      </c>
      <c r="BB329" s="5" t="str">
        <f t="array" ref="BB329">IFERROR(INDEX(BB$173:BB$271, SMALL(IF($AX$173:$AX$271="Claim", ROW(BB$173:BB$271)-MIN(ROW(BB$173:BB$271))+1, ""), ROW(D55))), "")</f>
        <v/>
      </c>
      <c r="BC329" s="5" t="str">
        <f t="array" ref="BC329">IFERROR(INDEX(BC$173:BC$271, SMALL(IF($AX$173:$AX$271="Claim", ROW(BC$173:BC$271)-MIN(ROW(BC$173:BC$271))+1, ""), ROW(E55))), "")</f>
        <v/>
      </c>
      <c r="BD329" s="5" t="str">
        <f t="array" ref="BD329">IFERROR(INDEX(BD$173:BD$271, SMALL(IF($AX$173:$AX$271="Claim", ROW(BD$173:BD$271)-MIN(ROW(BD$173:BD$271))+1, ""), ROW(F55))), "")</f>
        <v/>
      </c>
      <c r="BE329" s="5" t="str">
        <f t="array" ref="BE329">IFERROR(INDEX(BE$173:BE$271, SMALL(IF($AX$173:$AX$271="Claim", ROW(BE$173:BE$271)-MIN(ROW(BE$173:BE$271))+1, ""), ROW(G55))), "")</f>
        <v/>
      </c>
      <c r="BF329" s="5" t="str">
        <f t="array" ref="BF329">IFERROR(INDEX(BF$173:BF$271, SMALL(IF($AX$173:$AX$271="Claim", ROW(BF$173:BF$271)-MIN(ROW(BF$173:BF$271))+1, ""), ROW(H55))), "")</f>
        <v/>
      </c>
      <c r="BG329" s="5" t="str">
        <f t="array" ref="BG329">IFERROR(INDEX(BG$173:BG$271, SMALL(IF($AX$173:$AX$271="Claim", ROW(BG$173:BG$271)-MIN(ROW(BG$173:BG$271))+1, ""), ROW(I55))), "")</f>
        <v/>
      </c>
      <c r="BH329" s="5" t="str">
        <f t="array" ref="BH329">IFERROR(INDEX(BH$173:BH$271, SMALL(IF($AX$173:$AX$271="Claim", ROW(BH$173:BH$271)-MIN(ROW(BH$173:BH$271))+1, ""), ROW(J55))), "")</f>
        <v/>
      </c>
      <c r="BI329" s="5" t="str">
        <f t="array" ref="BI329">IFERROR(INDEX(BI$173:BI$271, SMALL(IF($AX$173:$AX$271="Claim", ROW(BI$173:BI$271)-MIN(ROW(BI$173:BI$271))+1, ""), ROW(K55))), "")</f>
        <v/>
      </c>
      <c r="BJ329" s="5" t="str">
        <f t="array" ref="BJ329">IFERROR(INDEX(BJ$173:BJ$271, SMALL(IF($AX$173:$AX$271="Claim", ROW(BJ$173:BJ$271)-MIN(ROW(BJ$173:BJ$271))+1, ""), ROW(L55))), "")</f>
        <v/>
      </c>
      <c r="BK329" s="5" t="str">
        <f t="array" ref="BK329">IFERROR(INDEX(BK$173:BK$271, SMALL(IF($AX$173:$AX$271="Claim", ROW(BK$173:BK$271)-MIN(ROW(BK$173:BK$271))+1, ""), ROW(M55))), "")</f>
        <v/>
      </c>
      <c r="BL329" s="5" t="str">
        <f t="array" ref="BL329">IFERROR(INDEX(BL$173:BL$271, SMALL(IF($AX$173:$AX$271="Claim", ROW(BL$173:BL$271)-MIN(ROW(BL$173:BL$271))+1, ""), ROW(N55))), "")</f>
        <v/>
      </c>
      <c r="BM329" s="5" t="str">
        <f t="array" ref="BM329">IFERROR(INDEX(BM$173:BM$271, SMALL(IF($AX$173:$AX$271="Claim", ROW(BM$173:BM$271)-MIN(ROW(BM$173:BM$271))+1, ""), ROW(O55))), "")</f>
        <v/>
      </c>
      <c r="BN329" s="5" t="str">
        <f t="array" ref="BN329">IFERROR(INDEX(BN$173:BN$271, SMALL(IF($AX$173:$AX$271="Claim", ROW(BN$173:BN$271)-MIN(ROW(BN$173:BN$271))+1, ""), ROW(P55))), "")</f>
        <v/>
      </c>
      <c r="BO329" s="5" t="str">
        <f t="array" ref="BO329">IFERROR(INDEX(BO$173:BO$271, SMALL(IF($AX$173:$AX$271="Claim", ROW(BO$173:BO$271)-MIN(ROW(BO$173:BO$271))+1, ""), ROW(Q55))), "")</f>
        <v/>
      </c>
      <c r="BP329" s="5" t="str">
        <f t="array" ref="BP329">IFERROR(INDEX(BP$173:BP$271, SMALL(IF($AX$173:$AX$271="Claim", ROW(BP$173:BP$271)-MIN(ROW(BP$173:BP$271))+1, ""), ROW(R55))), "")</f>
        <v/>
      </c>
      <c r="BQ329" s="5" t="str">
        <f t="array" ref="BQ329">IFERROR(INDEX(BQ$173:BQ$271, SMALL(IF($AX$173:$AX$271="Claim", ROW(BQ$173:BQ$271)-MIN(ROW(BQ$173:BQ$271))+1, ""), ROW(S55))), "")</f>
        <v/>
      </c>
      <c r="BR329" s="5" t="str">
        <f t="array" ref="BR329">IFERROR(INDEX(BR$173:BR$271, SMALL(IF($AX$173:$AX$271="Claim", ROW(BR$173:BR$271)-MIN(ROW(BR$173:BR$271))+1, ""), ROW(T55))), "")</f>
        <v/>
      </c>
      <c r="BS329" s="5" t="str">
        <f t="array" ref="BS329">IFERROR(INDEX(BS$173:BS$271, SMALL(IF($AX$173:$AX$271="Claim", ROW(BS$173:BS$271)-MIN(ROW(BS$173:BS$271))+1, ""), ROW(U55))), "")</f>
        <v/>
      </c>
      <c r="BT329" s="5" t="str">
        <f t="array" ref="BT329">IFERROR(INDEX(BT$173:BT$271, SMALL(IF($AX$173:$AX$271="Claim", ROW(BT$173:BT$271)-MIN(ROW(BT$173:BT$271))+1, ""), ROW(V55))), "")</f>
        <v/>
      </c>
      <c r="BU329" s="5" t="str">
        <f t="array" ref="BU329">IFERROR(INDEX(BU$173:BU$271, SMALL(IF($AX$173:$AX$271="Claim", ROW(BU$173:BU$271)-MIN(ROW(BU$173:BU$271))+1, ""), ROW(W55))), "")</f>
        <v/>
      </c>
      <c r="BV329" s="5" t="str">
        <f t="array" ref="BV329">IFERROR(INDEX(BV$173:BV$271, SMALL(IF($AX$173:$AX$271="Claim", ROW(BV$173:BV$271)-MIN(ROW(BV$173:BV$271))+1, ""), ROW(X55))), "")</f>
        <v/>
      </c>
      <c r="BW329" s="5" t="str">
        <f t="array" ref="BW329">IFERROR(INDEX(BW$173:BW$271, SMALL(IF($AX$173:$AX$271="Claim", ROW(BW$173:BW$271)-MIN(ROW(BW$173:BW$271))+1, ""), ROW(Y55))), "")</f>
        <v/>
      </c>
      <c r="BX329" s="5" t="str">
        <f t="array" ref="BX329">IFERROR(INDEX(BX$173:BX$271, SMALL(IF($AX$173:$AX$271="Claim", ROW(BX$173:BX$271)-MIN(ROW(BX$173:BX$271))+1, ""), ROW(Z55))), "")</f>
        <v/>
      </c>
      <c r="BY329" s="5" t="str">
        <f t="array" ref="BY329">IFERROR(INDEX(BY$173:BY$271, SMALL(IF($AX$173:$AX$271="Claim", ROW(BY$173:BY$271)-MIN(ROW(BY$173:BY$271))+1, ""), ROW(AA55))), "")</f>
        <v/>
      </c>
      <c r="BZ329" s="5" t="str">
        <f t="array" ref="BZ329">IFERROR(INDEX(BZ$173:BZ$271, SMALL(IF($AX$173:$AX$271="Claim", ROW(BZ$173:BZ$271)-MIN(ROW(BZ$173:BZ$271))+1, ""), ROW(AB55))), "")</f>
        <v/>
      </c>
      <c r="CA329" s="5" t="str">
        <f t="array" ref="CA329">IFERROR(INDEX(CA$173:CA$271, SMALL(IF($AX$173:$AX$271="Claim", ROW(CA$173:CA$271)-MIN(ROW(CA$173:CA$271))+1, ""), ROW(AC55))), "")</f>
        <v/>
      </c>
      <c r="CB329" s="5" t="str">
        <f t="array" ref="CB329">IFERROR(INDEX(CB$173:CB$271, SMALL(IF($AX$173:$AX$271="Claim", ROW(CB$173:CB$271)-MIN(ROW(CB$173:CB$271))+1, ""), ROW(AD55))), "")</f>
        <v/>
      </c>
      <c r="CC329" s="5" t="str">
        <f t="array" ref="CC329">IFERROR(INDEX(CC$173:CC$271, SMALL(IF($AX$173:$AX$271="Claim", ROW(CC$173:CC$271)-MIN(ROW(CC$173:CC$271))+1, ""), ROW(AE55))), "")</f>
        <v/>
      </c>
      <c r="CD329" s="5" t="str">
        <f t="array" ref="CD329">IFERROR(INDEX(CD$173:CD$271, SMALL(IF($AX$173:$AX$271="Claim", ROW(CD$173:CD$271)-MIN(ROW(CD$173:CD$271))+1, ""), ROW(AF55))), "")</f>
        <v/>
      </c>
      <c r="CE329" s="5" t="str">
        <f t="array" ref="CE329">IFERROR(INDEX(CE$173:CE$271, SMALL(IF($AX$173:$AX$271="Claim", ROW(CE$173:CE$271)-MIN(ROW(CE$173:CE$271))+1, ""), ROW(AG55))), "")</f>
        <v/>
      </c>
      <c r="CF329" s="5" t="str">
        <f t="array" ref="CF329">IFERROR(INDEX(CF$173:CF$271, SMALL(IF($AX$173:$AX$271="Claim", ROW(CF$173:CF$271)-MIN(ROW(CF$173:CF$271))+1, ""), ROW(AH55))), "")</f>
        <v/>
      </c>
      <c r="CG329" s="5" t="str">
        <f t="array" ref="CG329">IFERROR(INDEX(CG$173:CG$271, SMALL(IF($AX$173:$AX$271="Claim", ROW(CG$173:CG$271)-MIN(ROW(CG$173:CG$271))+1, ""), ROW(AI55))), "")</f>
        <v/>
      </c>
      <c r="CH329" s="5" t="str">
        <f t="array" ref="CH329">IFERROR(INDEX(CH$173:CH$271, SMALL(IF($AX$173:$AX$271="Claim", ROW(CH$173:CH$271)-MIN(ROW(CH$173:CH$271))+1, ""), ROW(AJ55))), "")</f>
        <v/>
      </c>
      <c r="CI329" s="5" t="str">
        <f t="array" ref="CI329">IFERROR(INDEX(CI$173:CI$271, SMALL(IF($AX$173:$AX$271="Claim", ROW(CI$173:CI$271)-MIN(ROW(CI$173:CI$271))+1, ""), ROW(AK55))), "")</f>
        <v/>
      </c>
      <c r="CJ329" s="5" t="str">
        <f t="array" ref="CJ329">IFERROR(INDEX(CJ$173:CJ$271, SMALL(IF($AX$173:$AX$271="Claim", ROW(CJ$173:CJ$271)-MIN(ROW(CJ$173:CJ$271))+1, ""), ROW(AL55))), "")</f>
        <v/>
      </c>
    </row>
    <row r="330" spans="50:88" hidden="1" x14ac:dyDescent="0.2">
      <c r="AX330" s="5">
        <v>56</v>
      </c>
      <c r="AY330" s="327" t="str">
        <f t="array" ref="AY330">IFERROR(INDEX(AY$173:AY$271, SMALL(IF($AX$173:$AX$271="Claim", ROW(AY$173:AY$271)-MIN(ROW(AY$173:AY$271))+1, ""), ROW(A56))), "")</f>
        <v/>
      </c>
      <c r="AZ330" s="327" t="str">
        <f t="array" ref="AZ330">IFERROR(INDEX(AZ$173:AZ$271, SMALL(IF($AX$173:$AX$271="Claim", ROW(AZ$173:AZ$271)-MIN(ROW(AZ$173:AZ$271))+1, ""), ROW(B56))), "")</f>
        <v/>
      </c>
      <c r="BA330" s="5" t="str">
        <f t="array" ref="BA330">IFERROR(INDEX(BA$173:BA$275, SMALL(IF($AX$173:$AX$275="Claim", ROW(BA$173:BA$275)-MIN(ROW(BA$173:BA$275))+1, ""), ROW(C56))), "")</f>
        <v/>
      </c>
      <c r="BB330" s="5" t="str">
        <f t="array" ref="BB330">IFERROR(INDEX(BB$173:BB$271, SMALL(IF($AX$173:$AX$271="Claim", ROW(BB$173:BB$271)-MIN(ROW(BB$173:BB$271))+1, ""), ROW(D56))), "")</f>
        <v/>
      </c>
      <c r="BC330" s="5" t="str">
        <f t="array" ref="BC330">IFERROR(INDEX(BC$173:BC$271, SMALL(IF($AX$173:$AX$271="Claim", ROW(BC$173:BC$271)-MIN(ROW(BC$173:BC$271))+1, ""), ROW(E56))), "")</f>
        <v/>
      </c>
      <c r="BD330" s="5" t="str">
        <f t="array" ref="BD330">IFERROR(INDEX(BD$173:BD$271, SMALL(IF($AX$173:$AX$271="Claim", ROW(BD$173:BD$271)-MIN(ROW(BD$173:BD$271))+1, ""), ROW(F56))), "")</f>
        <v/>
      </c>
      <c r="BE330" s="5" t="str">
        <f t="array" ref="BE330">IFERROR(INDEX(BE$173:BE$271, SMALL(IF($AX$173:$AX$271="Claim", ROW(BE$173:BE$271)-MIN(ROW(BE$173:BE$271))+1, ""), ROW(G56))), "")</f>
        <v/>
      </c>
      <c r="BF330" s="5" t="str">
        <f t="array" ref="BF330">IFERROR(INDEX(BF$173:BF$271, SMALL(IF($AX$173:$AX$271="Claim", ROW(BF$173:BF$271)-MIN(ROW(BF$173:BF$271))+1, ""), ROW(H56))), "")</f>
        <v/>
      </c>
      <c r="BG330" s="5" t="str">
        <f t="array" ref="BG330">IFERROR(INDEX(BG$173:BG$271, SMALL(IF($AX$173:$AX$271="Claim", ROW(BG$173:BG$271)-MIN(ROW(BG$173:BG$271))+1, ""), ROW(I56))), "")</f>
        <v/>
      </c>
      <c r="BH330" s="5" t="str">
        <f t="array" ref="BH330">IFERROR(INDEX(BH$173:BH$271, SMALL(IF($AX$173:$AX$271="Claim", ROW(BH$173:BH$271)-MIN(ROW(BH$173:BH$271))+1, ""), ROW(J56))), "")</f>
        <v/>
      </c>
      <c r="BI330" s="5" t="str">
        <f t="array" ref="BI330">IFERROR(INDEX(BI$173:BI$271, SMALL(IF($AX$173:$AX$271="Claim", ROW(BI$173:BI$271)-MIN(ROW(BI$173:BI$271))+1, ""), ROW(K56))), "")</f>
        <v/>
      </c>
      <c r="BJ330" s="5" t="str">
        <f t="array" ref="BJ330">IFERROR(INDEX(BJ$173:BJ$271, SMALL(IF($AX$173:$AX$271="Claim", ROW(BJ$173:BJ$271)-MIN(ROW(BJ$173:BJ$271))+1, ""), ROW(L56))), "")</f>
        <v/>
      </c>
      <c r="BK330" s="5" t="str">
        <f t="array" ref="BK330">IFERROR(INDEX(BK$173:BK$271, SMALL(IF($AX$173:$AX$271="Claim", ROW(BK$173:BK$271)-MIN(ROW(BK$173:BK$271))+1, ""), ROW(M56))), "")</f>
        <v/>
      </c>
      <c r="BL330" s="5" t="str">
        <f t="array" ref="BL330">IFERROR(INDEX(BL$173:BL$271, SMALL(IF($AX$173:$AX$271="Claim", ROW(BL$173:BL$271)-MIN(ROW(BL$173:BL$271))+1, ""), ROW(N56))), "")</f>
        <v/>
      </c>
      <c r="BM330" s="5" t="str">
        <f t="array" ref="BM330">IFERROR(INDEX(BM$173:BM$271, SMALL(IF($AX$173:$AX$271="Claim", ROW(BM$173:BM$271)-MIN(ROW(BM$173:BM$271))+1, ""), ROW(O56))), "")</f>
        <v/>
      </c>
      <c r="BN330" s="5" t="str">
        <f t="array" ref="BN330">IFERROR(INDEX(BN$173:BN$271, SMALL(IF($AX$173:$AX$271="Claim", ROW(BN$173:BN$271)-MIN(ROW(BN$173:BN$271))+1, ""), ROW(P56))), "")</f>
        <v/>
      </c>
      <c r="BO330" s="5" t="str">
        <f t="array" ref="BO330">IFERROR(INDEX(BO$173:BO$271, SMALL(IF($AX$173:$AX$271="Claim", ROW(BO$173:BO$271)-MIN(ROW(BO$173:BO$271))+1, ""), ROW(Q56))), "")</f>
        <v/>
      </c>
      <c r="BP330" s="5" t="str">
        <f t="array" ref="BP330">IFERROR(INDEX(BP$173:BP$271, SMALL(IF($AX$173:$AX$271="Claim", ROW(BP$173:BP$271)-MIN(ROW(BP$173:BP$271))+1, ""), ROW(R56))), "")</f>
        <v/>
      </c>
      <c r="BQ330" s="5" t="str">
        <f t="array" ref="BQ330">IFERROR(INDEX(BQ$173:BQ$271, SMALL(IF($AX$173:$AX$271="Claim", ROW(BQ$173:BQ$271)-MIN(ROW(BQ$173:BQ$271))+1, ""), ROW(S56))), "")</f>
        <v/>
      </c>
      <c r="BR330" s="5" t="str">
        <f t="array" ref="BR330">IFERROR(INDEX(BR$173:BR$271, SMALL(IF($AX$173:$AX$271="Claim", ROW(BR$173:BR$271)-MIN(ROW(BR$173:BR$271))+1, ""), ROW(T56))), "")</f>
        <v/>
      </c>
      <c r="BS330" s="5" t="str">
        <f t="array" ref="BS330">IFERROR(INDEX(BS$173:BS$271, SMALL(IF($AX$173:$AX$271="Claim", ROW(BS$173:BS$271)-MIN(ROW(BS$173:BS$271))+1, ""), ROW(U56))), "")</f>
        <v/>
      </c>
      <c r="BT330" s="5" t="str">
        <f t="array" ref="BT330">IFERROR(INDEX(BT$173:BT$271, SMALL(IF($AX$173:$AX$271="Claim", ROW(BT$173:BT$271)-MIN(ROW(BT$173:BT$271))+1, ""), ROW(V56))), "")</f>
        <v/>
      </c>
      <c r="BU330" s="5" t="str">
        <f t="array" ref="BU330">IFERROR(INDEX(BU$173:BU$271, SMALL(IF($AX$173:$AX$271="Claim", ROW(BU$173:BU$271)-MIN(ROW(BU$173:BU$271))+1, ""), ROW(W56))), "")</f>
        <v/>
      </c>
      <c r="BV330" s="5" t="str">
        <f t="array" ref="BV330">IFERROR(INDEX(BV$173:BV$271, SMALL(IF($AX$173:$AX$271="Claim", ROW(BV$173:BV$271)-MIN(ROW(BV$173:BV$271))+1, ""), ROW(X56))), "")</f>
        <v/>
      </c>
      <c r="BW330" s="5" t="str">
        <f t="array" ref="BW330">IFERROR(INDEX(BW$173:BW$271, SMALL(IF($AX$173:$AX$271="Claim", ROW(BW$173:BW$271)-MIN(ROW(BW$173:BW$271))+1, ""), ROW(Y56))), "")</f>
        <v/>
      </c>
      <c r="BX330" s="5" t="str">
        <f t="array" ref="BX330">IFERROR(INDEX(BX$173:BX$271, SMALL(IF($AX$173:$AX$271="Claim", ROW(BX$173:BX$271)-MIN(ROW(BX$173:BX$271))+1, ""), ROW(Z56))), "")</f>
        <v/>
      </c>
      <c r="BY330" s="5" t="str">
        <f t="array" ref="BY330">IFERROR(INDEX(BY$173:BY$271, SMALL(IF($AX$173:$AX$271="Claim", ROW(BY$173:BY$271)-MIN(ROW(BY$173:BY$271))+1, ""), ROW(AA56))), "")</f>
        <v/>
      </c>
      <c r="BZ330" s="5" t="str">
        <f t="array" ref="BZ330">IFERROR(INDEX(BZ$173:BZ$271, SMALL(IF($AX$173:$AX$271="Claim", ROW(BZ$173:BZ$271)-MIN(ROW(BZ$173:BZ$271))+1, ""), ROW(AB56))), "")</f>
        <v/>
      </c>
      <c r="CA330" s="5" t="str">
        <f t="array" ref="CA330">IFERROR(INDEX(CA$173:CA$271, SMALL(IF($AX$173:$AX$271="Claim", ROW(CA$173:CA$271)-MIN(ROW(CA$173:CA$271))+1, ""), ROW(AC56))), "")</f>
        <v/>
      </c>
      <c r="CB330" s="5" t="str">
        <f t="array" ref="CB330">IFERROR(INDEX(CB$173:CB$271, SMALL(IF($AX$173:$AX$271="Claim", ROW(CB$173:CB$271)-MIN(ROW(CB$173:CB$271))+1, ""), ROW(AD56))), "")</f>
        <v/>
      </c>
      <c r="CC330" s="5" t="str">
        <f t="array" ref="CC330">IFERROR(INDEX(CC$173:CC$271, SMALL(IF($AX$173:$AX$271="Claim", ROW(CC$173:CC$271)-MIN(ROW(CC$173:CC$271))+1, ""), ROW(AE56))), "")</f>
        <v/>
      </c>
      <c r="CD330" s="5" t="str">
        <f t="array" ref="CD330">IFERROR(INDEX(CD$173:CD$271, SMALL(IF($AX$173:$AX$271="Claim", ROW(CD$173:CD$271)-MIN(ROW(CD$173:CD$271))+1, ""), ROW(AF56))), "")</f>
        <v/>
      </c>
      <c r="CE330" s="5" t="str">
        <f t="array" ref="CE330">IFERROR(INDEX(CE$173:CE$271, SMALL(IF($AX$173:$AX$271="Claim", ROW(CE$173:CE$271)-MIN(ROW(CE$173:CE$271))+1, ""), ROW(AG56))), "")</f>
        <v/>
      </c>
      <c r="CF330" s="5" t="str">
        <f t="array" ref="CF330">IFERROR(INDEX(CF$173:CF$271, SMALL(IF($AX$173:$AX$271="Claim", ROW(CF$173:CF$271)-MIN(ROW(CF$173:CF$271))+1, ""), ROW(AH56))), "")</f>
        <v/>
      </c>
      <c r="CG330" s="5" t="str">
        <f t="array" ref="CG330">IFERROR(INDEX(CG$173:CG$271, SMALL(IF($AX$173:$AX$271="Claim", ROW(CG$173:CG$271)-MIN(ROW(CG$173:CG$271))+1, ""), ROW(AI56))), "")</f>
        <v/>
      </c>
      <c r="CH330" s="5" t="str">
        <f t="array" ref="CH330">IFERROR(INDEX(CH$173:CH$271, SMALL(IF($AX$173:$AX$271="Claim", ROW(CH$173:CH$271)-MIN(ROW(CH$173:CH$271))+1, ""), ROW(AJ56))), "")</f>
        <v/>
      </c>
      <c r="CI330" s="5" t="str">
        <f t="array" ref="CI330">IFERROR(INDEX(CI$173:CI$271, SMALL(IF($AX$173:$AX$271="Claim", ROW(CI$173:CI$271)-MIN(ROW(CI$173:CI$271))+1, ""), ROW(AK56))), "")</f>
        <v/>
      </c>
      <c r="CJ330" s="5" t="str">
        <f t="array" ref="CJ330">IFERROR(INDEX(CJ$173:CJ$271, SMALL(IF($AX$173:$AX$271="Claim", ROW(CJ$173:CJ$271)-MIN(ROW(CJ$173:CJ$271))+1, ""), ROW(AL56))), "")</f>
        <v/>
      </c>
    </row>
    <row r="331" spans="50:88" hidden="1" x14ac:dyDescent="0.2">
      <c r="AX331" s="5">
        <v>57</v>
      </c>
      <c r="AY331" s="327" t="str">
        <f t="array" ref="AY331">IFERROR(INDEX(AY$173:AY$271, SMALL(IF($AX$173:$AX$271="Claim", ROW(AY$173:AY$271)-MIN(ROW(AY$173:AY$271))+1, ""), ROW(A57))), "")</f>
        <v/>
      </c>
      <c r="AZ331" s="327" t="str">
        <f t="array" ref="AZ331">IFERROR(INDEX(AZ$173:AZ$271, SMALL(IF($AX$173:$AX$271="Claim", ROW(AZ$173:AZ$271)-MIN(ROW(AZ$173:AZ$271))+1, ""), ROW(B57))), "")</f>
        <v/>
      </c>
      <c r="BA331" s="5" t="str">
        <f t="array" ref="BA331">IFERROR(INDEX(BA$173:BA$275, SMALL(IF($AX$173:$AX$275="Claim", ROW(BA$173:BA$275)-MIN(ROW(BA$173:BA$275))+1, ""), ROW(C57))), "")</f>
        <v/>
      </c>
      <c r="BB331" s="5" t="str">
        <f t="array" ref="BB331">IFERROR(INDEX(BB$173:BB$271, SMALL(IF($AX$173:$AX$271="Claim", ROW(BB$173:BB$271)-MIN(ROW(BB$173:BB$271))+1, ""), ROW(D57))), "")</f>
        <v/>
      </c>
      <c r="BC331" s="5" t="str">
        <f t="array" ref="BC331">IFERROR(INDEX(BC$173:BC$271, SMALL(IF($AX$173:$AX$271="Claim", ROW(BC$173:BC$271)-MIN(ROW(BC$173:BC$271))+1, ""), ROW(E57))), "")</f>
        <v/>
      </c>
      <c r="BD331" s="5" t="str">
        <f t="array" ref="BD331">IFERROR(INDEX(BD$173:BD$271, SMALL(IF($AX$173:$AX$271="Claim", ROW(BD$173:BD$271)-MIN(ROW(BD$173:BD$271))+1, ""), ROW(F57))), "")</f>
        <v/>
      </c>
      <c r="BE331" s="5" t="str">
        <f t="array" ref="BE331">IFERROR(INDEX(BE$173:BE$271, SMALL(IF($AX$173:$AX$271="Claim", ROW(BE$173:BE$271)-MIN(ROW(BE$173:BE$271))+1, ""), ROW(G57))), "")</f>
        <v/>
      </c>
      <c r="BF331" s="5" t="str">
        <f t="array" ref="BF331">IFERROR(INDEX(BF$173:BF$271, SMALL(IF($AX$173:$AX$271="Claim", ROW(BF$173:BF$271)-MIN(ROW(BF$173:BF$271))+1, ""), ROW(H57))), "")</f>
        <v/>
      </c>
      <c r="BG331" s="5" t="str">
        <f t="array" ref="BG331">IFERROR(INDEX(BG$173:BG$271, SMALL(IF($AX$173:$AX$271="Claim", ROW(BG$173:BG$271)-MIN(ROW(BG$173:BG$271))+1, ""), ROW(I57))), "")</f>
        <v/>
      </c>
      <c r="BH331" s="5" t="str">
        <f t="array" ref="BH331">IFERROR(INDEX(BH$173:BH$271, SMALL(IF($AX$173:$AX$271="Claim", ROW(BH$173:BH$271)-MIN(ROW(BH$173:BH$271))+1, ""), ROW(J57))), "")</f>
        <v/>
      </c>
      <c r="BI331" s="5" t="str">
        <f t="array" ref="BI331">IFERROR(INDEX(BI$173:BI$271, SMALL(IF($AX$173:$AX$271="Claim", ROW(BI$173:BI$271)-MIN(ROW(BI$173:BI$271))+1, ""), ROW(K57))), "")</f>
        <v/>
      </c>
      <c r="BJ331" s="5" t="str">
        <f t="array" ref="BJ331">IFERROR(INDEX(BJ$173:BJ$271, SMALL(IF($AX$173:$AX$271="Claim", ROW(BJ$173:BJ$271)-MIN(ROW(BJ$173:BJ$271))+1, ""), ROW(L57))), "")</f>
        <v/>
      </c>
      <c r="BK331" s="5" t="str">
        <f t="array" ref="BK331">IFERROR(INDEX(BK$173:BK$271, SMALL(IF($AX$173:$AX$271="Claim", ROW(BK$173:BK$271)-MIN(ROW(BK$173:BK$271))+1, ""), ROW(M57))), "")</f>
        <v/>
      </c>
      <c r="BL331" s="5" t="str">
        <f t="array" ref="BL331">IFERROR(INDEX(BL$173:BL$271, SMALL(IF($AX$173:$AX$271="Claim", ROW(BL$173:BL$271)-MIN(ROW(BL$173:BL$271))+1, ""), ROW(N57))), "")</f>
        <v/>
      </c>
      <c r="BM331" s="5" t="str">
        <f t="array" ref="BM331">IFERROR(INDEX(BM$173:BM$271, SMALL(IF($AX$173:$AX$271="Claim", ROW(BM$173:BM$271)-MIN(ROW(BM$173:BM$271))+1, ""), ROW(O57))), "")</f>
        <v/>
      </c>
      <c r="BN331" s="5" t="str">
        <f t="array" ref="BN331">IFERROR(INDEX(BN$173:BN$271, SMALL(IF($AX$173:$AX$271="Claim", ROW(BN$173:BN$271)-MIN(ROW(BN$173:BN$271))+1, ""), ROW(P57))), "")</f>
        <v/>
      </c>
      <c r="BO331" s="5" t="str">
        <f t="array" ref="BO331">IFERROR(INDEX(BO$173:BO$271, SMALL(IF($AX$173:$AX$271="Claim", ROW(BO$173:BO$271)-MIN(ROW(BO$173:BO$271))+1, ""), ROW(Q57))), "")</f>
        <v/>
      </c>
      <c r="BP331" s="5" t="str">
        <f t="array" ref="BP331">IFERROR(INDEX(BP$173:BP$271, SMALL(IF($AX$173:$AX$271="Claim", ROW(BP$173:BP$271)-MIN(ROW(BP$173:BP$271))+1, ""), ROW(R57))), "")</f>
        <v/>
      </c>
      <c r="BQ331" s="5" t="str">
        <f t="array" ref="BQ331">IFERROR(INDEX(BQ$173:BQ$271, SMALL(IF($AX$173:$AX$271="Claim", ROW(BQ$173:BQ$271)-MIN(ROW(BQ$173:BQ$271))+1, ""), ROW(S57))), "")</f>
        <v/>
      </c>
      <c r="BR331" s="5" t="str">
        <f t="array" ref="BR331">IFERROR(INDEX(BR$173:BR$271, SMALL(IF($AX$173:$AX$271="Claim", ROW(BR$173:BR$271)-MIN(ROW(BR$173:BR$271))+1, ""), ROW(T57))), "")</f>
        <v/>
      </c>
      <c r="BS331" s="5" t="str">
        <f t="array" ref="BS331">IFERROR(INDEX(BS$173:BS$271, SMALL(IF($AX$173:$AX$271="Claim", ROW(BS$173:BS$271)-MIN(ROW(BS$173:BS$271))+1, ""), ROW(U57))), "")</f>
        <v/>
      </c>
      <c r="BT331" s="5" t="str">
        <f t="array" ref="BT331">IFERROR(INDEX(BT$173:BT$271, SMALL(IF($AX$173:$AX$271="Claim", ROW(BT$173:BT$271)-MIN(ROW(BT$173:BT$271))+1, ""), ROW(V57))), "")</f>
        <v/>
      </c>
      <c r="BU331" s="5" t="str">
        <f t="array" ref="BU331">IFERROR(INDEX(BU$173:BU$271, SMALL(IF($AX$173:$AX$271="Claim", ROW(BU$173:BU$271)-MIN(ROW(BU$173:BU$271))+1, ""), ROW(W57))), "")</f>
        <v/>
      </c>
      <c r="BV331" s="5" t="str">
        <f t="array" ref="BV331">IFERROR(INDEX(BV$173:BV$271, SMALL(IF($AX$173:$AX$271="Claim", ROW(BV$173:BV$271)-MIN(ROW(BV$173:BV$271))+1, ""), ROW(X57))), "")</f>
        <v/>
      </c>
      <c r="BW331" s="5" t="str">
        <f t="array" ref="BW331">IFERROR(INDEX(BW$173:BW$271, SMALL(IF($AX$173:$AX$271="Claim", ROW(BW$173:BW$271)-MIN(ROW(BW$173:BW$271))+1, ""), ROW(Y57))), "")</f>
        <v/>
      </c>
      <c r="BX331" s="5" t="str">
        <f t="array" ref="BX331">IFERROR(INDEX(BX$173:BX$271, SMALL(IF($AX$173:$AX$271="Claim", ROW(BX$173:BX$271)-MIN(ROW(BX$173:BX$271))+1, ""), ROW(Z57))), "")</f>
        <v/>
      </c>
      <c r="BY331" s="5" t="str">
        <f t="array" ref="BY331">IFERROR(INDEX(BY$173:BY$271, SMALL(IF($AX$173:$AX$271="Claim", ROW(BY$173:BY$271)-MIN(ROW(BY$173:BY$271))+1, ""), ROW(AA57))), "")</f>
        <v/>
      </c>
      <c r="BZ331" s="5" t="str">
        <f t="array" ref="BZ331">IFERROR(INDEX(BZ$173:BZ$271, SMALL(IF($AX$173:$AX$271="Claim", ROW(BZ$173:BZ$271)-MIN(ROW(BZ$173:BZ$271))+1, ""), ROW(AB57))), "")</f>
        <v/>
      </c>
      <c r="CA331" s="5" t="str">
        <f t="array" ref="CA331">IFERROR(INDEX(CA$173:CA$271, SMALL(IF($AX$173:$AX$271="Claim", ROW(CA$173:CA$271)-MIN(ROW(CA$173:CA$271))+1, ""), ROW(AC57))), "")</f>
        <v/>
      </c>
      <c r="CB331" s="5" t="str">
        <f t="array" ref="CB331">IFERROR(INDEX(CB$173:CB$271, SMALL(IF($AX$173:$AX$271="Claim", ROW(CB$173:CB$271)-MIN(ROW(CB$173:CB$271))+1, ""), ROW(AD57))), "")</f>
        <v/>
      </c>
      <c r="CC331" s="5" t="str">
        <f t="array" ref="CC331">IFERROR(INDEX(CC$173:CC$271, SMALL(IF($AX$173:$AX$271="Claim", ROW(CC$173:CC$271)-MIN(ROW(CC$173:CC$271))+1, ""), ROW(AE57))), "")</f>
        <v/>
      </c>
      <c r="CD331" s="5" t="str">
        <f t="array" ref="CD331">IFERROR(INDEX(CD$173:CD$271, SMALL(IF($AX$173:$AX$271="Claim", ROW(CD$173:CD$271)-MIN(ROW(CD$173:CD$271))+1, ""), ROW(AF57))), "")</f>
        <v/>
      </c>
      <c r="CE331" s="5" t="str">
        <f t="array" ref="CE331">IFERROR(INDEX(CE$173:CE$271, SMALL(IF($AX$173:$AX$271="Claim", ROW(CE$173:CE$271)-MIN(ROW(CE$173:CE$271))+1, ""), ROW(AG57))), "")</f>
        <v/>
      </c>
      <c r="CF331" s="5" t="str">
        <f t="array" ref="CF331">IFERROR(INDEX(CF$173:CF$271, SMALL(IF($AX$173:$AX$271="Claim", ROW(CF$173:CF$271)-MIN(ROW(CF$173:CF$271))+1, ""), ROW(AH57))), "")</f>
        <v/>
      </c>
      <c r="CG331" s="5" t="str">
        <f t="array" ref="CG331">IFERROR(INDEX(CG$173:CG$271, SMALL(IF($AX$173:$AX$271="Claim", ROW(CG$173:CG$271)-MIN(ROW(CG$173:CG$271))+1, ""), ROW(AI57))), "")</f>
        <v/>
      </c>
      <c r="CH331" s="5" t="str">
        <f t="array" ref="CH331">IFERROR(INDEX(CH$173:CH$271, SMALL(IF($AX$173:$AX$271="Claim", ROW(CH$173:CH$271)-MIN(ROW(CH$173:CH$271))+1, ""), ROW(AJ57))), "")</f>
        <v/>
      </c>
      <c r="CI331" s="5" t="str">
        <f t="array" ref="CI331">IFERROR(INDEX(CI$173:CI$271, SMALL(IF($AX$173:$AX$271="Claim", ROW(CI$173:CI$271)-MIN(ROW(CI$173:CI$271))+1, ""), ROW(AK57))), "")</f>
        <v/>
      </c>
      <c r="CJ331" s="5" t="str">
        <f t="array" ref="CJ331">IFERROR(INDEX(CJ$173:CJ$271, SMALL(IF($AX$173:$AX$271="Claim", ROW(CJ$173:CJ$271)-MIN(ROW(CJ$173:CJ$271))+1, ""), ROW(AL57))), "")</f>
        <v/>
      </c>
    </row>
    <row r="332" spans="50:88" hidden="1" x14ac:dyDescent="0.2">
      <c r="AX332" s="5">
        <v>58</v>
      </c>
      <c r="AY332" s="327" t="str">
        <f t="array" ref="AY332">IFERROR(INDEX(AY$173:AY$271, SMALL(IF($AX$173:$AX$271="Claim", ROW(AY$173:AY$271)-MIN(ROW(AY$173:AY$271))+1, ""), ROW(A58))), "")</f>
        <v/>
      </c>
      <c r="AZ332" s="327" t="str">
        <f t="array" ref="AZ332">IFERROR(INDEX(AZ$173:AZ$271, SMALL(IF($AX$173:$AX$271="Claim", ROW(AZ$173:AZ$271)-MIN(ROW(AZ$173:AZ$271))+1, ""), ROW(B58))), "")</f>
        <v/>
      </c>
      <c r="BA332" s="5" t="str">
        <f t="array" ref="BA332">IFERROR(INDEX(BA$173:BA$275, SMALL(IF($AX$173:$AX$275="Claim", ROW(BA$173:BA$275)-MIN(ROW(BA$173:BA$275))+1, ""), ROW(C58))), "")</f>
        <v/>
      </c>
      <c r="BB332" s="5" t="str">
        <f t="array" ref="BB332">IFERROR(INDEX(BB$173:BB$271, SMALL(IF($AX$173:$AX$271="Claim", ROW(BB$173:BB$271)-MIN(ROW(BB$173:BB$271))+1, ""), ROW(D58))), "")</f>
        <v/>
      </c>
      <c r="BC332" s="5" t="str">
        <f t="array" ref="BC332">IFERROR(INDEX(BC$173:BC$271, SMALL(IF($AX$173:$AX$271="Claim", ROW(BC$173:BC$271)-MIN(ROW(BC$173:BC$271))+1, ""), ROW(E58))), "")</f>
        <v/>
      </c>
      <c r="BD332" s="5" t="str">
        <f t="array" ref="BD332">IFERROR(INDEX(BD$173:BD$271, SMALL(IF($AX$173:$AX$271="Claim", ROW(BD$173:BD$271)-MIN(ROW(BD$173:BD$271))+1, ""), ROW(F58))), "")</f>
        <v/>
      </c>
      <c r="BE332" s="5" t="str">
        <f t="array" ref="BE332">IFERROR(INDEX(BE$173:BE$271, SMALL(IF($AX$173:$AX$271="Claim", ROW(BE$173:BE$271)-MIN(ROW(BE$173:BE$271))+1, ""), ROW(G58))), "")</f>
        <v/>
      </c>
      <c r="BF332" s="5" t="str">
        <f t="array" ref="BF332">IFERROR(INDEX(BF$173:BF$271, SMALL(IF($AX$173:$AX$271="Claim", ROW(BF$173:BF$271)-MIN(ROW(BF$173:BF$271))+1, ""), ROW(H58))), "")</f>
        <v/>
      </c>
      <c r="BG332" s="5" t="str">
        <f t="array" ref="BG332">IFERROR(INDEX(BG$173:BG$271, SMALL(IF($AX$173:$AX$271="Claim", ROW(BG$173:BG$271)-MIN(ROW(BG$173:BG$271))+1, ""), ROW(I58))), "")</f>
        <v/>
      </c>
      <c r="BH332" s="5" t="str">
        <f t="array" ref="BH332">IFERROR(INDEX(BH$173:BH$271, SMALL(IF($AX$173:$AX$271="Claim", ROW(BH$173:BH$271)-MIN(ROW(BH$173:BH$271))+1, ""), ROW(J58))), "")</f>
        <v/>
      </c>
      <c r="BI332" s="5" t="str">
        <f t="array" ref="BI332">IFERROR(INDEX(BI$173:BI$271, SMALL(IF($AX$173:$AX$271="Claim", ROW(BI$173:BI$271)-MIN(ROW(BI$173:BI$271))+1, ""), ROW(K58))), "")</f>
        <v/>
      </c>
      <c r="BJ332" s="5" t="str">
        <f t="array" ref="BJ332">IFERROR(INDEX(BJ$173:BJ$271, SMALL(IF($AX$173:$AX$271="Claim", ROW(BJ$173:BJ$271)-MIN(ROW(BJ$173:BJ$271))+1, ""), ROW(L58))), "")</f>
        <v/>
      </c>
      <c r="BK332" s="5" t="str">
        <f t="array" ref="BK332">IFERROR(INDEX(BK$173:BK$271, SMALL(IF($AX$173:$AX$271="Claim", ROW(BK$173:BK$271)-MIN(ROW(BK$173:BK$271))+1, ""), ROW(M58))), "")</f>
        <v/>
      </c>
      <c r="BL332" s="5" t="str">
        <f t="array" ref="BL332">IFERROR(INDEX(BL$173:BL$271, SMALL(IF($AX$173:$AX$271="Claim", ROW(BL$173:BL$271)-MIN(ROW(BL$173:BL$271))+1, ""), ROW(N58))), "")</f>
        <v/>
      </c>
      <c r="BM332" s="5" t="str">
        <f t="array" ref="BM332">IFERROR(INDEX(BM$173:BM$271, SMALL(IF($AX$173:$AX$271="Claim", ROW(BM$173:BM$271)-MIN(ROW(BM$173:BM$271))+1, ""), ROW(O58))), "")</f>
        <v/>
      </c>
      <c r="BN332" s="5" t="str">
        <f t="array" ref="BN332">IFERROR(INDEX(BN$173:BN$271, SMALL(IF($AX$173:$AX$271="Claim", ROW(BN$173:BN$271)-MIN(ROW(BN$173:BN$271))+1, ""), ROW(P58))), "")</f>
        <v/>
      </c>
      <c r="BO332" s="5" t="str">
        <f t="array" ref="BO332">IFERROR(INDEX(BO$173:BO$271, SMALL(IF($AX$173:$AX$271="Claim", ROW(BO$173:BO$271)-MIN(ROW(BO$173:BO$271))+1, ""), ROW(Q58))), "")</f>
        <v/>
      </c>
      <c r="BP332" s="5" t="str">
        <f t="array" ref="BP332">IFERROR(INDEX(BP$173:BP$271, SMALL(IF($AX$173:$AX$271="Claim", ROW(BP$173:BP$271)-MIN(ROW(BP$173:BP$271))+1, ""), ROW(R58))), "")</f>
        <v/>
      </c>
      <c r="BQ332" s="5" t="str">
        <f t="array" ref="BQ332">IFERROR(INDEX(BQ$173:BQ$271, SMALL(IF($AX$173:$AX$271="Claim", ROW(BQ$173:BQ$271)-MIN(ROW(BQ$173:BQ$271))+1, ""), ROW(S58))), "")</f>
        <v/>
      </c>
      <c r="BR332" s="5" t="str">
        <f t="array" ref="BR332">IFERROR(INDEX(BR$173:BR$271, SMALL(IF($AX$173:$AX$271="Claim", ROW(BR$173:BR$271)-MIN(ROW(BR$173:BR$271))+1, ""), ROW(T58))), "")</f>
        <v/>
      </c>
      <c r="BS332" s="5" t="str">
        <f t="array" ref="BS332">IFERROR(INDEX(BS$173:BS$271, SMALL(IF($AX$173:$AX$271="Claim", ROW(BS$173:BS$271)-MIN(ROW(BS$173:BS$271))+1, ""), ROW(U58))), "")</f>
        <v/>
      </c>
      <c r="BT332" s="5" t="str">
        <f t="array" ref="BT332">IFERROR(INDEX(BT$173:BT$271, SMALL(IF($AX$173:$AX$271="Claim", ROW(BT$173:BT$271)-MIN(ROW(BT$173:BT$271))+1, ""), ROW(V58))), "")</f>
        <v/>
      </c>
      <c r="BU332" s="5" t="str">
        <f t="array" ref="BU332">IFERROR(INDEX(BU$173:BU$271, SMALL(IF($AX$173:$AX$271="Claim", ROW(BU$173:BU$271)-MIN(ROW(BU$173:BU$271))+1, ""), ROW(W58))), "")</f>
        <v/>
      </c>
      <c r="BV332" s="5" t="str">
        <f t="array" ref="BV332">IFERROR(INDEX(BV$173:BV$271, SMALL(IF($AX$173:$AX$271="Claim", ROW(BV$173:BV$271)-MIN(ROW(BV$173:BV$271))+1, ""), ROW(X58))), "")</f>
        <v/>
      </c>
      <c r="BW332" s="5" t="str">
        <f t="array" ref="BW332">IFERROR(INDEX(BW$173:BW$271, SMALL(IF($AX$173:$AX$271="Claim", ROW(BW$173:BW$271)-MIN(ROW(BW$173:BW$271))+1, ""), ROW(Y58))), "")</f>
        <v/>
      </c>
      <c r="BX332" s="5" t="str">
        <f t="array" ref="BX332">IFERROR(INDEX(BX$173:BX$271, SMALL(IF($AX$173:$AX$271="Claim", ROW(BX$173:BX$271)-MIN(ROW(BX$173:BX$271))+1, ""), ROW(Z58))), "")</f>
        <v/>
      </c>
      <c r="BY332" s="5" t="str">
        <f t="array" ref="BY332">IFERROR(INDEX(BY$173:BY$271, SMALL(IF($AX$173:$AX$271="Claim", ROW(BY$173:BY$271)-MIN(ROW(BY$173:BY$271))+1, ""), ROW(AA58))), "")</f>
        <v/>
      </c>
      <c r="BZ332" s="5" t="str">
        <f t="array" ref="BZ332">IFERROR(INDEX(BZ$173:BZ$271, SMALL(IF($AX$173:$AX$271="Claim", ROW(BZ$173:BZ$271)-MIN(ROW(BZ$173:BZ$271))+1, ""), ROW(AB58))), "")</f>
        <v/>
      </c>
      <c r="CA332" s="5" t="str">
        <f t="array" ref="CA332">IFERROR(INDEX(CA$173:CA$271, SMALL(IF($AX$173:$AX$271="Claim", ROW(CA$173:CA$271)-MIN(ROW(CA$173:CA$271))+1, ""), ROW(AC58))), "")</f>
        <v/>
      </c>
      <c r="CB332" s="5" t="str">
        <f t="array" ref="CB332">IFERROR(INDEX(CB$173:CB$271, SMALL(IF($AX$173:$AX$271="Claim", ROW(CB$173:CB$271)-MIN(ROW(CB$173:CB$271))+1, ""), ROW(AD58))), "")</f>
        <v/>
      </c>
      <c r="CC332" s="5" t="str">
        <f t="array" ref="CC332">IFERROR(INDEX(CC$173:CC$271, SMALL(IF($AX$173:$AX$271="Claim", ROW(CC$173:CC$271)-MIN(ROW(CC$173:CC$271))+1, ""), ROW(AE58))), "")</f>
        <v/>
      </c>
      <c r="CD332" s="5" t="str">
        <f t="array" ref="CD332">IFERROR(INDEX(CD$173:CD$271, SMALL(IF($AX$173:$AX$271="Claim", ROW(CD$173:CD$271)-MIN(ROW(CD$173:CD$271))+1, ""), ROW(AF58))), "")</f>
        <v/>
      </c>
      <c r="CE332" s="5" t="str">
        <f t="array" ref="CE332">IFERROR(INDEX(CE$173:CE$271, SMALL(IF($AX$173:$AX$271="Claim", ROW(CE$173:CE$271)-MIN(ROW(CE$173:CE$271))+1, ""), ROW(AG58))), "")</f>
        <v/>
      </c>
      <c r="CF332" s="5" t="str">
        <f t="array" ref="CF332">IFERROR(INDEX(CF$173:CF$271, SMALL(IF($AX$173:$AX$271="Claim", ROW(CF$173:CF$271)-MIN(ROW(CF$173:CF$271))+1, ""), ROW(AH58))), "")</f>
        <v/>
      </c>
      <c r="CG332" s="5" t="str">
        <f t="array" ref="CG332">IFERROR(INDEX(CG$173:CG$271, SMALL(IF($AX$173:$AX$271="Claim", ROW(CG$173:CG$271)-MIN(ROW(CG$173:CG$271))+1, ""), ROW(AI58))), "")</f>
        <v/>
      </c>
      <c r="CH332" s="5" t="str">
        <f t="array" ref="CH332">IFERROR(INDEX(CH$173:CH$271, SMALL(IF($AX$173:$AX$271="Claim", ROW(CH$173:CH$271)-MIN(ROW(CH$173:CH$271))+1, ""), ROW(AJ58))), "")</f>
        <v/>
      </c>
      <c r="CI332" s="5" t="str">
        <f t="array" ref="CI332">IFERROR(INDEX(CI$173:CI$271, SMALL(IF($AX$173:$AX$271="Claim", ROW(CI$173:CI$271)-MIN(ROW(CI$173:CI$271))+1, ""), ROW(AK58))), "")</f>
        <v/>
      </c>
      <c r="CJ332" s="5" t="str">
        <f t="array" ref="CJ332">IFERROR(INDEX(CJ$173:CJ$271, SMALL(IF($AX$173:$AX$271="Claim", ROW(CJ$173:CJ$271)-MIN(ROW(CJ$173:CJ$271))+1, ""), ROW(AL58))), "")</f>
        <v/>
      </c>
    </row>
    <row r="333" spans="50:88" hidden="1" x14ac:dyDescent="0.2">
      <c r="AX333" s="5">
        <v>59</v>
      </c>
      <c r="AY333" s="327" t="str">
        <f t="array" ref="AY333">IFERROR(INDEX(AY$173:AY$271, SMALL(IF($AX$173:$AX$271="Claim", ROW(AY$173:AY$271)-MIN(ROW(AY$173:AY$271))+1, ""), ROW(A59))), "")</f>
        <v/>
      </c>
      <c r="AZ333" s="327" t="str">
        <f t="array" ref="AZ333">IFERROR(INDEX(AZ$173:AZ$271, SMALL(IF($AX$173:$AX$271="Claim", ROW(AZ$173:AZ$271)-MIN(ROW(AZ$173:AZ$271))+1, ""), ROW(B59))), "")</f>
        <v/>
      </c>
      <c r="BA333" s="5" t="str">
        <f t="array" ref="BA333">IFERROR(INDEX(BA$173:BA$275, SMALL(IF($AX$173:$AX$275="Claim", ROW(BA$173:BA$275)-MIN(ROW(BA$173:BA$275))+1, ""), ROW(C59))), "")</f>
        <v/>
      </c>
      <c r="BB333" s="5" t="str">
        <f t="array" ref="BB333">IFERROR(INDEX(BB$173:BB$271, SMALL(IF($AX$173:$AX$271="Claim", ROW(BB$173:BB$271)-MIN(ROW(BB$173:BB$271))+1, ""), ROW(D59))), "")</f>
        <v/>
      </c>
      <c r="BC333" s="5" t="str">
        <f t="array" ref="BC333">IFERROR(INDEX(BC$173:BC$271, SMALL(IF($AX$173:$AX$271="Claim", ROW(BC$173:BC$271)-MIN(ROW(BC$173:BC$271))+1, ""), ROW(E59))), "")</f>
        <v/>
      </c>
      <c r="BD333" s="5" t="str">
        <f t="array" ref="BD333">IFERROR(INDEX(BD$173:BD$271, SMALL(IF($AX$173:$AX$271="Claim", ROW(BD$173:BD$271)-MIN(ROW(BD$173:BD$271))+1, ""), ROW(F59))), "")</f>
        <v/>
      </c>
      <c r="BE333" s="5" t="str">
        <f t="array" ref="BE333">IFERROR(INDEX(BE$173:BE$271, SMALL(IF($AX$173:$AX$271="Claim", ROW(BE$173:BE$271)-MIN(ROW(BE$173:BE$271))+1, ""), ROW(G59))), "")</f>
        <v/>
      </c>
      <c r="BF333" s="5" t="str">
        <f t="array" ref="BF333">IFERROR(INDEX(BF$173:BF$271, SMALL(IF($AX$173:$AX$271="Claim", ROW(BF$173:BF$271)-MIN(ROW(BF$173:BF$271))+1, ""), ROW(H59))), "")</f>
        <v/>
      </c>
      <c r="BG333" s="5" t="str">
        <f t="array" ref="BG333">IFERROR(INDEX(BG$173:BG$271, SMALL(IF($AX$173:$AX$271="Claim", ROW(BG$173:BG$271)-MIN(ROW(BG$173:BG$271))+1, ""), ROW(I59))), "")</f>
        <v/>
      </c>
      <c r="BH333" s="5" t="str">
        <f t="array" ref="BH333">IFERROR(INDEX(BH$173:BH$271, SMALL(IF($AX$173:$AX$271="Claim", ROW(BH$173:BH$271)-MIN(ROW(BH$173:BH$271))+1, ""), ROW(J59))), "")</f>
        <v/>
      </c>
      <c r="BI333" s="5" t="str">
        <f t="array" ref="BI333">IFERROR(INDEX(BI$173:BI$271, SMALL(IF($AX$173:$AX$271="Claim", ROW(BI$173:BI$271)-MIN(ROW(BI$173:BI$271))+1, ""), ROW(K59))), "")</f>
        <v/>
      </c>
      <c r="BJ333" s="5" t="str">
        <f t="array" ref="BJ333">IFERROR(INDEX(BJ$173:BJ$271, SMALL(IF($AX$173:$AX$271="Claim", ROW(BJ$173:BJ$271)-MIN(ROW(BJ$173:BJ$271))+1, ""), ROW(L59))), "")</f>
        <v/>
      </c>
      <c r="BK333" s="5" t="str">
        <f t="array" ref="BK333">IFERROR(INDEX(BK$173:BK$271, SMALL(IF($AX$173:$AX$271="Claim", ROW(BK$173:BK$271)-MIN(ROW(BK$173:BK$271))+1, ""), ROW(M59))), "")</f>
        <v/>
      </c>
      <c r="BL333" s="5" t="str">
        <f t="array" ref="BL333">IFERROR(INDEX(BL$173:BL$271, SMALL(IF($AX$173:$AX$271="Claim", ROW(BL$173:BL$271)-MIN(ROW(BL$173:BL$271))+1, ""), ROW(N59))), "")</f>
        <v/>
      </c>
      <c r="BM333" s="5" t="str">
        <f t="array" ref="BM333">IFERROR(INDEX(BM$173:BM$271, SMALL(IF($AX$173:$AX$271="Claim", ROW(BM$173:BM$271)-MIN(ROW(BM$173:BM$271))+1, ""), ROW(O59))), "")</f>
        <v/>
      </c>
      <c r="BN333" s="5" t="str">
        <f t="array" ref="BN333">IFERROR(INDEX(BN$173:BN$271, SMALL(IF($AX$173:$AX$271="Claim", ROW(BN$173:BN$271)-MIN(ROW(BN$173:BN$271))+1, ""), ROW(P59))), "")</f>
        <v/>
      </c>
      <c r="BO333" s="5" t="str">
        <f t="array" ref="BO333">IFERROR(INDEX(BO$173:BO$271, SMALL(IF($AX$173:$AX$271="Claim", ROW(BO$173:BO$271)-MIN(ROW(BO$173:BO$271))+1, ""), ROW(Q59))), "")</f>
        <v/>
      </c>
      <c r="BP333" s="5" t="str">
        <f t="array" ref="BP333">IFERROR(INDEX(BP$173:BP$271, SMALL(IF($AX$173:$AX$271="Claim", ROW(BP$173:BP$271)-MIN(ROW(BP$173:BP$271))+1, ""), ROW(R59))), "")</f>
        <v/>
      </c>
      <c r="BQ333" s="5" t="str">
        <f t="array" ref="BQ333">IFERROR(INDEX(BQ$173:BQ$271, SMALL(IF($AX$173:$AX$271="Claim", ROW(BQ$173:BQ$271)-MIN(ROW(BQ$173:BQ$271))+1, ""), ROW(S59))), "")</f>
        <v/>
      </c>
      <c r="BR333" s="5" t="str">
        <f t="array" ref="BR333">IFERROR(INDEX(BR$173:BR$271, SMALL(IF($AX$173:$AX$271="Claim", ROW(BR$173:BR$271)-MIN(ROW(BR$173:BR$271))+1, ""), ROW(T59))), "")</f>
        <v/>
      </c>
      <c r="BS333" s="5" t="str">
        <f t="array" ref="BS333">IFERROR(INDEX(BS$173:BS$271, SMALL(IF($AX$173:$AX$271="Claim", ROW(BS$173:BS$271)-MIN(ROW(BS$173:BS$271))+1, ""), ROW(U59))), "")</f>
        <v/>
      </c>
      <c r="BT333" s="5" t="str">
        <f t="array" ref="BT333">IFERROR(INDEX(BT$173:BT$271, SMALL(IF($AX$173:$AX$271="Claim", ROW(BT$173:BT$271)-MIN(ROW(BT$173:BT$271))+1, ""), ROW(V59))), "")</f>
        <v/>
      </c>
      <c r="BU333" s="5" t="str">
        <f t="array" ref="BU333">IFERROR(INDEX(BU$173:BU$271, SMALL(IF($AX$173:$AX$271="Claim", ROW(BU$173:BU$271)-MIN(ROW(BU$173:BU$271))+1, ""), ROW(W59))), "")</f>
        <v/>
      </c>
      <c r="BV333" s="5" t="str">
        <f t="array" ref="BV333">IFERROR(INDEX(BV$173:BV$271, SMALL(IF($AX$173:$AX$271="Claim", ROW(BV$173:BV$271)-MIN(ROW(BV$173:BV$271))+1, ""), ROW(X59))), "")</f>
        <v/>
      </c>
      <c r="BW333" s="5" t="str">
        <f t="array" ref="BW333">IFERROR(INDEX(BW$173:BW$271, SMALL(IF($AX$173:$AX$271="Claim", ROW(BW$173:BW$271)-MIN(ROW(BW$173:BW$271))+1, ""), ROW(Y59))), "")</f>
        <v/>
      </c>
      <c r="BX333" s="5" t="str">
        <f t="array" ref="BX333">IFERROR(INDEX(BX$173:BX$271, SMALL(IF($AX$173:$AX$271="Claim", ROW(BX$173:BX$271)-MIN(ROW(BX$173:BX$271))+1, ""), ROW(Z59))), "")</f>
        <v/>
      </c>
      <c r="BY333" s="5" t="str">
        <f t="array" ref="BY333">IFERROR(INDEX(BY$173:BY$271, SMALL(IF($AX$173:$AX$271="Claim", ROW(BY$173:BY$271)-MIN(ROW(BY$173:BY$271))+1, ""), ROW(AA59))), "")</f>
        <v/>
      </c>
      <c r="BZ333" s="5" t="str">
        <f t="array" ref="BZ333">IFERROR(INDEX(BZ$173:BZ$271, SMALL(IF($AX$173:$AX$271="Claim", ROW(BZ$173:BZ$271)-MIN(ROW(BZ$173:BZ$271))+1, ""), ROW(AB59))), "")</f>
        <v/>
      </c>
      <c r="CA333" s="5" t="str">
        <f t="array" ref="CA333">IFERROR(INDEX(CA$173:CA$271, SMALL(IF($AX$173:$AX$271="Claim", ROW(CA$173:CA$271)-MIN(ROW(CA$173:CA$271))+1, ""), ROW(AC59))), "")</f>
        <v/>
      </c>
      <c r="CB333" s="5" t="str">
        <f t="array" ref="CB333">IFERROR(INDEX(CB$173:CB$271, SMALL(IF($AX$173:$AX$271="Claim", ROW(CB$173:CB$271)-MIN(ROW(CB$173:CB$271))+1, ""), ROW(AD59))), "")</f>
        <v/>
      </c>
      <c r="CC333" s="5" t="str">
        <f t="array" ref="CC333">IFERROR(INDEX(CC$173:CC$271, SMALL(IF($AX$173:$AX$271="Claim", ROW(CC$173:CC$271)-MIN(ROW(CC$173:CC$271))+1, ""), ROW(AE59))), "")</f>
        <v/>
      </c>
      <c r="CD333" s="5" t="str">
        <f t="array" ref="CD333">IFERROR(INDEX(CD$173:CD$271, SMALL(IF($AX$173:$AX$271="Claim", ROW(CD$173:CD$271)-MIN(ROW(CD$173:CD$271))+1, ""), ROW(AF59))), "")</f>
        <v/>
      </c>
      <c r="CE333" s="5" t="str">
        <f t="array" ref="CE333">IFERROR(INDEX(CE$173:CE$271, SMALL(IF($AX$173:$AX$271="Claim", ROW(CE$173:CE$271)-MIN(ROW(CE$173:CE$271))+1, ""), ROW(AG59))), "")</f>
        <v/>
      </c>
      <c r="CF333" s="5" t="str">
        <f t="array" ref="CF333">IFERROR(INDEX(CF$173:CF$271, SMALL(IF($AX$173:$AX$271="Claim", ROW(CF$173:CF$271)-MIN(ROW(CF$173:CF$271))+1, ""), ROW(AH59))), "")</f>
        <v/>
      </c>
      <c r="CG333" s="5" t="str">
        <f t="array" ref="CG333">IFERROR(INDEX(CG$173:CG$271, SMALL(IF($AX$173:$AX$271="Claim", ROW(CG$173:CG$271)-MIN(ROW(CG$173:CG$271))+1, ""), ROW(AI59))), "")</f>
        <v/>
      </c>
      <c r="CH333" s="5" t="str">
        <f t="array" ref="CH333">IFERROR(INDEX(CH$173:CH$271, SMALL(IF($AX$173:$AX$271="Claim", ROW(CH$173:CH$271)-MIN(ROW(CH$173:CH$271))+1, ""), ROW(AJ59))), "")</f>
        <v/>
      </c>
      <c r="CI333" s="5" t="str">
        <f t="array" ref="CI333">IFERROR(INDEX(CI$173:CI$271, SMALL(IF($AX$173:$AX$271="Claim", ROW(CI$173:CI$271)-MIN(ROW(CI$173:CI$271))+1, ""), ROW(AK59))), "")</f>
        <v/>
      </c>
      <c r="CJ333" s="5" t="str">
        <f t="array" ref="CJ333">IFERROR(INDEX(CJ$173:CJ$271, SMALL(IF($AX$173:$AX$271="Claim", ROW(CJ$173:CJ$271)-MIN(ROW(CJ$173:CJ$271))+1, ""), ROW(AL59))), "")</f>
        <v/>
      </c>
    </row>
    <row r="334" spans="50:88" hidden="1" x14ac:dyDescent="0.2">
      <c r="AX334" s="5">
        <v>60</v>
      </c>
      <c r="AY334" s="327" t="str">
        <f t="array" ref="AY334">IFERROR(INDEX(AY$173:AY$271, SMALL(IF($AX$173:$AX$271="Claim", ROW(AY$173:AY$271)-MIN(ROW(AY$173:AY$271))+1, ""), ROW(A60))), "")</f>
        <v/>
      </c>
      <c r="AZ334" s="327" t="str">
        <f t="array" ref="AZ334">IFERROR(INDEX(AZ$173:AZ$271, SMALL(IF($AX$173:$AX$271="Claim", ROW(AZ$173:AZ$271)-MIN(ROW(AZ$173:AZ$271))+1, ""), ROW(B60))), "")</f>
        <v/>
      </c>
      <c r="BA334" s="5" t="str">
        <f t="array" ref="BA334">IFERROR(INDEX(BA$173:BA$275, SMALL(IF($AX$173:$AX$275="Claim", ROW(BA$173:BA$275)-MIN(ROW(BA$173:BA$275))+1, ""), ROW(C60))), "")</f>
        <v/>
      </c>
      <c r="BB334" s="5" t="str">
        <f t="array" ref="BB334">IFERROR(INDEX(BB$173:BB$271, SMALL(IF($AX$173:$AX$271="Claim", ROW(BB$173:BB$271)-MIN(ROW(BB$173:BB$271))+1, ""), ROW(D60))), "")</f>
        <v/>
      </c>
      <c r="BC334" s="5" t="str">
        <f t="array" ref="BC334">IFERROR(INDEX(BC$173:BC$271, SMALL(IF($AX$173:$AX$271="Claim", ROW(BC$173:BC$271)-MIN(ROW(BC$173:BC$271))+1, ""), ROW(E60))), "")</f>
        <v/>
      </c>
      <c r="BD334" s="5" t="str">
        <f t="array" ref="BD334">IFERROR(INDEX(BD$173:BD$271, SMALL(IF($AX$173:$AX$271="Claim", ROW(BD$173:BD$271)-MIN(ROW(BD$173:BD$271))+1, ""), ROW(F60))), "")</f>
        <v/>
      </c>
      <c r="BE334" s="5" t="str">
        <f t="array" ref="BE334">IFERROR(INDEX(BE$173:BE$271, SMALL(IF($AX$173:$AX$271="Claim", ROW(BE$173:BE$271)-MIN(ROW(BE$173:BE$271))+1, ""), ROW(G60))), "")</f>
        <v/>
      </c>
      <c r="BF334" s="5" t="str">
        <f t="array" ref="BF334">IFERROR(INDEX(BF$173:BF$271, SMALL(IF($AX$173:$AX$271="Claim", ROW(BF$173:BF$271)-MIN(ROW(BF$173:BF$271))+1, ""), ROW(H60))), "")</f>
        <v/>
      </c>
      <c r="BG334" s="5" t="str">
        <f t="array" ref="BG334">IFERROR(INDEX(BG$173:BG$271, SMALL(IF($AX$173:$AX$271="Claim", ROW(BG$173:BG$271)-MIN(ROW(BG$173:BG$271))+1, ""), ROW(I60))), "")</f>
        <v/>
      </c>
      <c r="BH334" s="5" t="str">
        <f t="array" ref="BH334">IFERROR(INDEX(BH$173:BH$271, SMALL(IF($AX$173:$AX$271="Claim", ROW(BH$173:BH$271)-MIN(ROW(BH$173:BH$271))+1, ""), ROW(J60))), "")</f>
        <v/>
      </c>
      <c r="BI334" s="5" t="str">
        <f t="array" ref="BI334">IFERROR(INDEX(BI$173:BI$271, SMALL(IF($AX$173:$AX$271="Claim", ROW(BI$173:BI$271)-MIN(ROW(BI$173:BI$271))+1, ""), ROW(K60))), "")</f>
        <v/>
      </c>
      <c r="BJ334" s="5" t="str">
        <f t="array" ref="BJ334">IFERROR(INDEX(BJ$173:BJ$271, SMALL(IF($AX$173:$AX$271="Claim", ROW(BJ$173:BJ$271)-MIN(ROW(BJ$173:BJ$271))+1, ""), ROW(L60))), "")</f>
        <v/>
      </c>
      <c r="BK334" s="5" t="str">
        <f t="array" ref="BK334">IFERROR(INDEX(BK$173:BK$271, SMALL(IF($AX$173:$AX$271="Claim", ROW(BK$173:BK$271)-MIN(ROW(BK$173:BK$271))+1, ""), ROW(M60))), "")</f>
        <v/>
      </c>
      <c r="BL334" s="5" t="str">
        <f t="array" ref="BL334">IFERROR(INDEX(BL$173:BL$271, SMALL(IF($AX$173:$AX$271="Claim", ROW(BL$173:BL$271)-MIN(ROW(BL$173:BL$271))+1, ""), ROW(N60))), "")</f>
        <v/>
      </c>
      <c r="BM334" s="5" t="str">
        <f t="array" ref="BM334">IFERROR(INDEX(BM$173:BM$271, SMALL(IF($AX$173:$AX$271="Claim", ROW(BM$173:BM$271)-MIN(ROW(BM$173:BM$271))+1, ""), ROW(O60))), "")</f>
        <v/>
      </c>
      <c r="BN334" s="5" t="str">
        <f t="array" ref="BN334">IFERROR(INDEX(BN$173:BN$271, SMALL(IF($AX$173:$AX$271="Claim", ROW(BN$173:BN$271)-MIN(ROW(BN$173:BN$271))+1, ""), ROW(P60))), "")</f>
        <v/>
      </c>
      <c r="BO334" s="5" t="str">
        <f t="array" ref="BO334">IFERROR(INDEX(BO$173:BO$271, SMALL(IF($AX$173:$AX$271="Claim", ROW(BO$173:BO$271)-MIN(ROW(BO$173:BO$271))+1, ""), ROW(Q60))), "")</f>
        <v/>
      </c>
      <c r="BP334" s="5" t="str">
        <f t="array" ref="BP334">IFERROR(INDEX(BP$173:BP$271, SMALL(IF($AX$173:$AX$271="Claim", ROW(BP$173:BP$271)-MIN(ROW(BP$173:BP$271))+1, ""), ROW(R60))), "")</f>
        <v/>
      </c>
      <c r="BQ334" s="5" t="str">
        <f t="array" ref="BQ334">IFERROR(INDEX(BQ$173:BQ$271, SMALL(IF($AX$173:$AX$271="Claim", ROW(BQ$173:BQ$271)-MIN(ROW(BQ$173:BQ$271))+1, ""), ROW(S60))), "")</f>
        <v/>
      </c>
      <c r="BR334" s="5" t="str">
        <f t="array" ref="BR334">IFERROR(INDEX(BR$173:BR$271, SMALL(IF($AX$173:$AX$271="Claim", ROW(BR$173:BR$271)-MIN(ROW(BR$173:BR$271))+1, ""), ROW(T60))), "")</f>
        <v/>
      </c>
      <c r="BS334" s="5" t="str">
        <f t="array" ref="BS334">IFERROR(INDEX(BS$173:BS$271, SMALL(IF($AX$173:$AX$271="Claim", ROW(BS$173:BS$271)-MIN(ROW(BS$173:BS$271))+1, ""), ROW(U60))), "")</f>
        <v/>
      </c>
      <c r="BT334" s="5" t="str">
        <f t="array" ref="BT334">IFERROR(INDEX(BT$173:BT$271, SMALL(IF($AX$173:$AX$271="Claim", ROW(BT$173:BT$271)-MIN(ROW(BT$173:BT$271))+1, ""), ROW(V60))), "")</f>
        <v/>
      </c>
      <c r="BU334" s="5" t="str">
        <f t="array" ref="BU334">IFERROR(INDEX(BU$173:BU$271, SMALL(IF($AX$173:$AX$271="Claim", ROW(BU$173:BU$271)-MIN(ROW(BU$173:BU$271))+1, ""), ROW(W60))), "")</f>
        <v/>
      </c>
      <c r="BV334" s="5" t="str">
        <f t="array" ref="BV334">IFERROR(INDEX(BV$173:BV$271, SMALL(IF($AX$173:$AX$271="Claim", ROW(BV$173:BV$271)-MIN(ROW(BV$173:BV$271))+1, ""), ROW(X60))), "")</f>
        <v/>
      </c>
      <c r="BW334" s="5" t="str">
        <f t="array" ref="BW334">IFERROR(INDEX(BW$173:BW$271, SMALL(IF($AX$173:$AX$271="Claim", ROW(BW$173:BW$271)-MIN(ROW(BW$173:BW$271))+1, ""), ROW(Y60))), "")</f>
        <v/>
      </c>
      <c r="BX334" s="5" t="str">
        <f t="array" ref="BX334">IFERROR(INDEX(BX$173:BX$271, SMALL(IF($AX$173:$AX$271="Claim", ROW(BX$173:BX$271)-MIN(ROW(BX$173:BX$271))+1, ""), ROW(Z60))), "")</f>
        <v/>
      </c>
      <c r="BY334" s="5" t="str">
        <f t="array" ref="BY334">IFERROR(INDEX(BY$173:BY$271, SMALL(IF($AX$173:$AX$271="Claim", ROW(BY$173:BY$271)-MIN(ROW(BY$173:BY$271))+1, ""), ROW(AA60))), "")</f>
        <v/>
      </c>
      <c r="BZ334" s="5" t="str">
        <f t="array" ref="BZ334">IFERROR(INDEX(BZ$173:BZ$271, SMALL(IF($AX$173:$AX$271="Claim", ROW(BZ$173:BZ$271)-MIN(ROW(BZ$173:BZ$271))+1, ""), ROW(AB60))), "")</f>
        <v/>
      </c>
      <c r="CA334" s="5" t="str">
        <f t="array" ref="CA334">IFERROR(INDEX(CA$173:CA$271, SMALL(IF($AX$173:$AX$271="Claim", ROW(CA$173:CA$271)-MIN(ROW(CA$173:CA$271))+1, ""), ROW(AC60))), "")</f>
        <v/>
      </c>
      <c r="CB334" s="5" t="str">
        <f t="array" ref="CB334">IFERROR(INDEX(CB$173:CB$271, SMALL(IF($AX$173:$AX$271="Claim", ROW(CB$173:CB$271)-MIN(ROW(CB$173:CB$271))+1, ""), ROW(AD60))), "")</f>
        <v/>
      </c>
      <c r="CC334" s="5" t="str">
        <f t="array" ref="CC334">IFERROR(INDEX(CC$173:CC$271, SMALL(IF($AX$173:$AX$271="Claim", ROW(CC$173:CC$271)-MIN(ROW(CC$173:CC$271))+1, ""), ROW(AE60))), "")</f>
        <v/>
      </c>
      <c r="CD334" s="5" t="str">
        <f t="array" ref="CD334">IFERROR(INDEX(CD$173:CD$271, SMALL(IF($AX$173:$AX$271="Claim", ROW(CD$173:CD$271)-MIN(ROW(CD$173:CD$271))+1, ""), ROW(AF60))), "")</f>
        <v/>
      </c>
      <c r="CE334" s="5" t="str">
        <f t="array" ref="CE334">IFERROR(INDEX(CE$173:CE$271, SMALL(IF($AX$173:$AX$271="Claim", ROW(CE$173:CE$271)-MIN(ROW(CE$173:CE$271))+1, ""), ROW(AG60))), "")</f>
        <v/>
      </c>
      <c r="CF334" s="5" t="str">
        <f t="array" ref="CF334">IFERROR(INDEX(CF$173:CF$271, SMALL(IF($AX$173:$AX$271="Claim", ROW(CF$173:CF$271)-MIN(ROW(CF$173:CF$271))+1, ""), ROW(AH60))), "")</f>
        <v/>
      </c>
      <c r="CG334" s="5" t="str">
        <f t="array" ref="CG334">IFERROR(INDEX(CG$173:CG$271, SMALL(IF($AX$173:$AX$271="Claim", ROW(CG$173:CG$271)-MIN(ROW(CG$173:CG$271))+1, ""), ROW(AI60))), "")</f>
        <v/>
      </c>
      <c r="CH334" s="5" t="str">
        <f t="array" ref="CH334">IFERROR(INDEX(CH$173:CH$271, SMALL(IF($AX$173:$AX$271="Claim", ROW(CH$173:CH$271)-MIN(ROW(CH$173:CH$271))+1, ""), ROW(AJ60))), "")</f>
        <v/>
      </c>
      <c r="CI334" s="5" t="str">
        <f t="array" ref="CI334">IFERROR(INDEX(CI$173:CI$271, SMALL(IF($AX$173:$AX$271="Claim", ROW(CI$173:CI$271)-MIN(ROW(CI$173:CI$271))+1, ""), ROW(AK60))), "")</f>
        <v/>
      </c>
      <c r="CJ334" s="5" t="str">
        <f t="array" ref="CJ334">IFERROR(INDEX(CJ$173:CJ$271, SMALL(IF($AX$173:$AX$271="Claim", ROW(CJ$173:CJ$271)-MIN(ROW(CJ$173:CJ$271))+1, ""), ROW(AL60))), "")</f>
        <v/>
      </c>
    </row>
    <row r="335" spans="50:88" hidden="1" x14ac:dyDescent="0.2">
      <c r="AX335" s="5">
        <v>61</v>
      </c>
      <c r="AY335" s="327" t="str">
        <f t="array" ref="AY335">IFERROR(INDEX(AY$173:AY$271, SMALL(IF($AX$173:$AX$271="Claim", ROW(AY$173:AY$271)-MIN(ROW(AY$173:AY$271))+1, ""), ROW(A61))), "")</f>
        <v/>
      </c>
      <c r="AZ335" s="327" t="str">
        <f t="array" ref="AZ335">IFERROR(INDEX(AZ$173:AZ$271, SMALL(IF($AX$173:$AX$271="Claim", ROW(AZ$173:AZ$271)-MIN(ROW(AZ$173:AZ$271))+1, ""), ROW(B61))), "")</f>
        <v/>
      </c>
      <c r="BA335" s="5" t="str">
        <f t="array" ref="BA335">IFERROR(INDEX(BA$173:BA$275, SMALL(IF($AX$173:$AX$275="Claim", ROW(BA$173:BA$275)-MIN(ROW(BA$173:BA$275))+1, ""), ROW(C61))), "")</f>
        <v/>
      </c>
      <c r="BB335" s="5" t="str">
        <f t="array" ref="BB335">IFERROR(INDEX(BB$173:BB$271, SMALL(IF($AX$173:$AX$271="Claim", ROW(BB$173:BB$271)-MIN(ROW(BB$173:BB$271))+1, ""), ROW(D61))), "")</f>
        <v/>
      </c>
      <c r="BC335" s="5" t="str">
        <f t="array" ref="BC335">IFERROR(INDEX(BC$173:BC$271, SMALL(IF($AX$173:$AX$271="Claim", ROW(BC$173:BC$271)-MIN(ROW(BC$173:BC$271))+1, ""), ROW(E61))), "")</f>
        <v/>
      </c>
      <c r="BD335" s="5" t="str">
        <f t="array" ref="BD335">IFERROR(INDEX(BD$173:BD$271, SMALL(IF($AX$173:$AX$271="Claim", ROW(BD$173:BD$271)-MIN(ROW(BD$173:BD$271))+1, ""), ROW(F61))), "")</f>
        <v/>
      </c>
      <c r="BE335" s="5" t="str">
        <f t="array" ref="BE335">IFERROR(INDEX(BE$173:BE$271, SMALL(IF($AX$173:$AX$271="Claim", ROW(BE$173:BE$271)-MIN(ROW(BE$173:BE$271))+1, ""), ROW(G61))), "")</f>
        <v/>
      </c>
      <c r="BF335" s="5" t="str">
        <f t="array" ref="BF335">IFERROR(INDEX(BF$173:BF$271, SMALL(IF($AX$173:$AX$271="Claim", ROW(BF$173:BF$271)-MIN(ROW(BF$173:BF$271))+1, ""), ROW(H61))), "")</f>
        <v/>
      </c>
      <c r="BG335" s="5" t="str">
        <f t="array" ref="BG335">IFERROR(INDEX(BG$173:BG$271, SMALL(IF($AX$173:$AX$271="Claim", ROW(BG$173:BG$271)-MIN(ROW(BG$173:BG$271))+1, ""), ROW(I61))), "")</f>
        <v/>
      </c>
      <c r="BH335" s="5" t="str">
        <f t="array" ref="BH335">IFERROR(INDEX(BH$173:BH$271, SMALL(IF($AX$173:$AX$271="Claim", ROW(BH$173:BH$271)-MIN(ROW(BH$173:BH$271))+1, ""), ROW(J61))), "")</f>
        <v/>
      </c>
      <c r="BI335" s="5" t="str">
        <f t="array" ref="BI335">IFERROR(INDEX(BI$173:BI$271, SMALL(IF($AX$173:$AX$271="Claim", ROW(BI$173:BI$271)-MIN(ROW(BI$173:BI$271))+1, ""), ROW(K61))), "")</f>
        <v/>
      </c>
      <c r="BJ335" s="5" t="str">
        <f t="array" ref="BJ335">IFERROR(INDEX(BJ$173:BJ$271, SMALL(IF($AX$173:$AX$271="Claim", ROW(BJ$173:BJ$271)-MIN(ROW(BJ$173:BJ$271))+1, ""), ROW(L61))), "")</f>
        <v/>
      </c>
      <c r="BK335" s="5" t="str">
        <f t="array" ref="BK335">IFERROR(INDEX(BK$173:BK$271, SMALL(IF($AX$173:$AX$271="Claim", ROW(BK$173:BK$271)-MIN(ROW(BK$173:BK$271))+1, ""), ROW(M61))), "")</f>
        <v/>
      </c>
      <c r="BL335" s="5" t="str">
        <f t="array" ref="BL335">IFERROR(INDEX(BL$173:BL$271, SMALL(IF($AX$173:$AX$271="Claim", ROW(BL$173:BL$271)-MIN(ROW(BL$173:BL$271))+1, ""), ROW(N61))), "")</f>
        <v/>
      </c>
      <c r="BM335" s="5" t="str">
        <f t="array" ref="BM335">IFERROR(INDEX(BM$173:BM$271, SMALL(IF($AX$173:$AX$271="Claim", ROW(BM$173:BM$271)-MIN(ROW(BM$173:BM$271))+1, ""), ROW(O61))), "")</f>
        <v/>
      </c>
      <c r="BN335" s="5" t="str">
        <f t="array" ref="BN335">IFERROR(INDEX(BN$173:BN$271, SMALL(IF($AX$173:$AX$271="Claim", ROW(BN$173:BN$271)-MIN(ROW(BN$173:BN$271))+1, ""), ROW(P61))), "")</f>
        <v/>
      </c>
      <c r="BO335" s="5" t="str">
        <f t="array" ref="BO335">IFERROR(INDEX(BO$173:BO$271, SMALL(IF($AX$173:$AX$271="Claim", ROW(BO$173:BO$271)-MIN(ROW(BO$173:BO$271))+1, ""), ROW(Q61))), "")</f>
        <v/>
      </c>
      <c r="BP335" s="5" t="str">
        <f t="array" ref="BP335">IFERROR(INDEX(BP$173:BP$271, SMALL(IF($AX$173:$AX$271="Claim", ROW(BP$173:BP$271)-MIN(ROW(BP$173:BP$271))+1, ""), ROW(R61))), "")</f>
        <v/>
      </c>
      <c r="BQ335" s="5" t="str">
        <f t="array" ref="BQ335">IFERROR(INDEX(BQ$173:BQ$271, SMALL(IF($AX$173:$AX$271="Claim", ROW(BQ$173:BQ$271)-MIN(ROW(BQ$173:BQ$271))+1, ""), ROW(S61))), "")</f>
        <v/>
      </c>
      <c r="BR335" s="5" t="str">
        <f t="array" ref="BR335">IFERROR(INDEX(BR$173:BR$271, SMALL(IF($AX$173:$AX$271="Claim", ROW(BR$173:BR$271)-MIN(ROW(BR$173:BR$271))+1, ""), ROW(T61))), "")</f>
        <v/>
      </c>
      <c r="BS335" s="5" t="str">
        <f t="array" ref="BS335">IFERROR(INDEX(BS$173:BS$271, SMALL(IF($AX$173:$AX$271="Claim", ROW(BS$173:BS$271)-MIN(ROW(BS$173:BS$271))+1, ""), ROW(U61))), "")</f>
        <v/>
      </c>
      <c r="BT335" s="5" t="str">
        <f t="array" ref="BT335">IFERROR(INDEX(BT$173:BT$271, SMALL(IF($AX$173:$AX$271="Claim", ROW(BT$173:BT$271)-MIN(ROW(BT$173:BT$271))+1, ""), ROW(V61))), "")</f>
        <v/>
      </c>
      <c r="BU335" s="5" t="str">
        <f t="array" ref="BU335">IFERROR(INDEX(BU$173:BU$271, SMALL(IF($AX$173:$AX$271="Claim", ROW(BU$173:BU$271)-MIN(ROW(BU$173:BU$271))+1, ""), ROW(W61))), "")</f>
        <v/>
      </c>
      <c r="BV335" s="5" t="str">
        <f t="array" ref="BV335">IFERROR(INDEX(BV$173:BV$271, SMALL(IF($AX$173:$AX$271="Claim", ROW(BV$173:BV$271)-MIN(ROW(BV$173:BV$271))+1, ""), ROW(X61))), "")</f>
        <v/>
      </c>
      <c r="BW335" s="5" t="str">
        <f t="array" ref="BW335">IFERROR(INDEX(BW$173:BW$271, SMALL(IF($AX$173:$AX$271="Claim", ROW(BW$173:BW$271)-MIN(ROW(BW$173:BW$271))+1, ""), ROW(Y61))), "")</f>
        <v/>
      </c>
      <c r="BX335" s="5" t="str">
        <f t="array" ref="BX335">IFERROR(INDEX(BX$173:BX$271, SMALL(IF($AX$173:$AX$271="Claim", ROW(BX$173:BX$271)-MIN(ROW(BX$173:BX$271))+1, ""), ROW(Z61))), "")</f>
        <v/>
      </c>
      <c r="BY335" s="5" t="str">
        <f t="array" ref="BY335">IFERROR(INDEX(BY$173:BY$271, SMALL(IF($AX$173:$AX$271="Claim", ROW(BY$173:BY$271)-MIN(ROW(BY$173:BY$271))+1, ""), ROW(AA61))), "")</f>
        <v/>
      </c>
      <c r="BZ335" s="5" t="str">
        <f t="array" ref="BZ335">IFERROR(INDEX(BZ$173:BZ$271, SMALL(IF($AX$173:$AX$271="Claim", ROW(BZ$173:BZ$271)-MIN(ROW(BZ$173:BZ$271))+1, ""), ROW(AB61))), "")</f>
        <v/>
      </c>
      <c r="CA335" s="5" t="str">
        <f t="array" ref="CA335">IFERROR(INDEX(CA$173:CA$271, SMALL(IF($AX$173:$AX$271="Claim", ROW(CA$173:CA$271)-MIN(ROW(CA$173:CA$271))+1, ""), ROW(AC61))), "")</f>
        <v/>
      </c>
      <c r="CB335" s="5" t="str">
        <f t="array" ref="CB335">IFERROR(INDEX(CB$173:CB$271, SMALL(IF($AX$173:$AX$271="Claim", ROW(CB$173:CB$271)-MIN(ROW(CB$173:CB$271))+1, ""), ROW(AD61))), "")</f>
        <v/>
      </c>
      <c r="CC335" s="5" t="str">
        <f t="array" ref="CC335">IFERROR(INDEX(CC$173:CC$271, SMALL(IF($AX$173:$AX$271="Claim", ROW(CC$173:CC$271)-MIN(ROW(CC$173:CC$271))+1, ""), ROW(AE61))), "")</f>
        <v/>
      </c>
      <c r="CD335" s="5" t="str">
        <f t="array" ref="CD335">IFERROR(INDEX(CD$173:CD$271, SMALL(IF($AX$173:$AX$271="Claim", ROW(CD$173:CD$271)-MIN(ROW(CD$173:CD$271))+1, ""), ROW(AF61))), "")</f>
        <v/>
      </c>
      <c r="CE335" s="5" t="str">
        <f t="array" ref="CE335">IFERROR(INDEX(CE$173:CE$271, SMALL(IF($AX$173:$AX$271="Claim", ROW(CE$173:CE$271)-MIN(ROW(CE$173:CE$271))+1, ""), ROW(AG61))), "")</f>
        <v/>
      </c>
      <c r="CF335" s="5" t="str">
        <f t="array" ref="CF335">IFERROR(INDEX(CF$173:CF$271, SMALL(IF($AX$173:$AX$271="Claim", ROW(CF$173:CF$271)-MIN(ROW(CF$173:CF$271))+1, ""), ROW(AH61))), "")</f>
        <v/>
      </c>
      <c r="CG335" s="5" t="str">
        <f t="array" ref="CG335">IFERROR(INDEX(CG$173:CG$271, SMALL(IF($AX$173:$AX$271="Claim", ROW(CG$173:CG$271)-MIN(ROW(CG$173:CG$271))+1, ""), ROW(AI61))), "")</f>
        <v/>
      </c>
      <c r="CH335" s="5" t="str">
        <f t="array" ref="CH335">IFERROR(INDEX(CH$173:CH$271, SMALL(IF($AX$173:$AX$271="Claim", ROW(CH$173:CH$271)-MIN(ROW(CH$173:CH$271))+1, ""), ROW(AJ61))), "")</f>
        <v/>
      </c>
      <c r="CI335" s="5" t="str">
        <f t="array" ref="CI335">IFERROR(INDEX(CI$173:CI$271, SMALL(IF($AX$173:$AX$271="Claim", ROW(CI$173:CI$271)-MIN(ROW(CI$173:CI$271))+1, ""), ROW(AK61))), "")</f>
        <v/>
      </c>
      <c r="CJ335" s="5" t="str">
        <f t="array" ref="CJ335">IFERROR(INDEX(CJ$173:CJ$271, SMALL(IF($AX$173:$AX$271="Claim", ROW(CJ$173:CJ$271)-MIN(ROW(CJ$173:CJ$271))+1, ""), ROW(AL61))), "")</f>
        <v/>
      </c>
    </row>
    <row r="336" spans="50:88" hidden="1" x14ac:dyDescent="0.2">
      <c r="AX336" s="5">
        <v>62</v>
      </c>
      <c r="AY336" s="327" t="str">
        <f t="array" ref="AY336">IFERROR(INDEX(AY$173:AY$271, SMALL(IF($AX$173:$AX$271="Claim", ROW(AY$173:AY$271)-MIN(ROW(AY$173:AY$271))+1, ""), ROW(A62))), "")</f>
        <v/>
      </c>
      <c r="AZ336" s="327" t="str">
        <f t="array" ref="AZ336">IFERROR(INDEX(AZ$173:AZ$271, SMALL(IF($AX$173:$AX$271="Claim", ROW(AZ$173:AZ$271)-MIN(ROW(AZ$173:AZ$271))+1, ""), ROW(B62))), "")</f>
        <v/>
      </c>
      <c r="BA336" s="5" t="str">
        <f t="array" ref="BA336">IFERROR(INDEX(BA$173:BA$275, SMALL(IF($AX$173:$AX$275="Claim", ROW(BA$173:BA$275)-MIN(ROW(BA$173:BA$275))+1, ""), ROW(C62))), "")</f>
        <v/>
      </c>
      <c r="BB336" s="5" t="str">
        <f t="array" ref="BB336">IFERROR(INDEX(BB$173:BB$271, SMALL(IF($AX$173:$AX$271="Claim", ROW(BB$173:BB$271)-MIN(ROW(BB$173:BB$271))+1, ""), ROW(D62))), "")</f>
        <v/>
      </c>
      <c r="BC336" s="5" t="str">
        <f t="array" ref="BC336">IFERROR(INDEX(BC$173:BC$271, SMALL(IF($AX$173:$AX$271="Claim", ROW(BC$173:BC$271)-MIN(ROW(BC$173:BC$271))+1, ""), ROW(E62))), "")</f>
        <v/>
      </c>
      <c r="BD336" s="5" t="str">
        <f t="array" ref="BD336">IFERROR(INDEX(BD$173:BD$271, SMALL(IF($AX$173:$AX$271="Claim", ROW(BD$173:BD$271)-MIN(ROW(BD$173:BD$271))+1, ""), ROW(F62))), "")</f>
        <v/>
      </c>
      <c r="BE336" s="5" t="str">
        <f t="array" ref="BE336">IFERROR(INDEX(BE$173:BE$271, SMALL(IF($AX$173:$AX$271="Claim", ROW(BE$173:BE$271)-MIN(ROW(BE$173:BE$271))+1, ""), ROW(G62))), "")</f>
        <v/>
      </c>
      <c r="BF336" s="5" t="str">
        <f t="array" ref="BF336">IFERROR(INDEX(BF$173:BF$271, SMALL(IF($AX$173:$AX$271="Claim", ROW(BF$173:BF$271)-MIN(ROW(BF$173:BF$271))+1, ""), ROW(H62))), "")</f>
        <v/>
      </c>
      <c r="BG336" s="5" t="str">
        <f t="array" ref="BG336">IFERROR(INDEX(BG$173:BG$271, SMALL(IF($AX$173:$AX$271="Claim", ROW(BG$173:BG$271)-MIN(ROW(BG$173:BG$271))+1, ""), ROW(I62))), "")</f>
        <v/>
      </c>
      <c r="BH336" s="5" t="str">
        <f t="array" ref="BH336">IFERROR(INDEX(BH$173:BH$271, SMALL(IF($AX$173:$AX$271="Claim", ROW(BH$173:BH$271)-MIN(ROW(BH$173:BH$271))+1, ""), ROW(J62))), "")</f>
        <v/>
      </c>
      <c r="BI336" s="5" t="str">
        <f t="array" ref="BI336">IFERROR(INDEX(BI$173:BI$271, SMALL(IF($AX$173:$AX$271="Claim", ROW(BI$173:BI$271)-MIN(ROW(BI$173:BI$271))+1, ""), ROW(K62))), "")</f>
        <v/>
      </c>
      <c r="BJ336" s="5" t="str">
        <f t="array" ref="BJ336">IFERROR(INDEX(BJ$173:BJ$271, SMALL(IF($AX$173:$AX$271="Claim", ROW(BJ$173:BJ$271)-MIN(ROW(BJ$173:BJ$271))+1, ""), ROW(L62))), "")</f>
        <v/>
      </c>
      <c r="BK336" s="5" t="str">
        <f t="array" ref="BK336">IFERROR(INDEX(BK$173:BK$271, SMALL(IF($AX$173:$AX$271="Claim", ROW(BK$173:BK$271)-MIN(ROW(BK$173:BK$271))+1, ""), ROW(M62))), "")</f>
        <v/>
      </c>
      <c r="BL336" s="5" t="str">
        <f t="array" ref="BL336">IFERROR(INDEX(BL$173:BL$271, SMALL(IF($AX$173:$AX$271="Claim", ROW(BL$173:BL$271)-MIN(ROW(BL$173:BL$271))+1, ""), ROW(N62))), "")</f>
        <v/>
      </c>
      <c r="BM336" s="5" t="str">
        <f t="array" ref="BM336">IFERROR(INDEX(BM$173:BM$271, SMALL(IF($AX$173:$AX$271="Claim", ROW(BM$173:BM$271)-MIN(ROW(BM$173:BM$271))+1, ""), ROW(O62))), "")</f>
        <v/>
      </c>
      <c r="BN336" s="5" t="str">
        <f t="array" ref="BN336">IFERROR(INDEX(BN$173:BN$271, SMALL(IF($AX$173:$AX$271="Claim", ROW(BN$173:BN$271)-MIN(ROW(BN$173:BN$271))+1, ""), ROW(P62))), "")</f>
        <v/>
      </c>
      <c r="BO336" s="5" t="str">
        <f t="array" ref="BO336">IFERROR(INDEX(BO$173:BO$271, SMALL(IF($AX$173:$AX$271="Claim", ROW(BO$173:BO$271)-MIN(ROW(BO$173:BO$271))+1, ""), ROW(Q62))), "")</f>
        <v/>
      </c>
      <c r="BP336" s="5" t="str">
        <f t="array" ref="BP336">IFERROR(INDEX(BP$173:BP$271, SMALL(IF($AX$173:$AX$271="Claim", ROW(BP$173:BP$271)-MIN(ROW(BP$173:BP$271))+1, ""), ROW(R62))), "")</f>
        <v/>
      </c>
      <c r="BQ336" s="5" t="str">
        <f t="array" ref="BQ336">IFERROR(INDEX(BQ$173:BQ$271, SMALL(IF($AX$173:$AX$271="Claim", ROW(BQ$173:BQ$271)-MIN(ROW(BQ$173:BQ$271))+1, ""), ROW(S62))), "")</f>
        <v/>
      </c>
      <c r="BR336" s="5" t="str">
        <f t="array" ref="BR336">IFERROR(INDEX(BR$173:BR$271, SMALL(IF($AX$173:$AX$271="Claim", ROW(BR$173:BR$271)-MIN(ROW(BR$173:BR$271))+1, ""), ROW(T62))), "")</f>
        <v/>
      </c>
      <c r="BS336" s="5" t="str">
        <f t="array" ref="BS336">IFERROR(INDEX(BS$173:BS$271, SMALL(IF($AX$173:$AX$271="Claim", ROW(BS$173:BS$271)-MIN(ROW(BS$173:BS$271))+1, ""), ROW(U62))), "")</f>
        <v/>
      </c>
      <c r="BT336" s="5" t="str">
        <f t="array" ref="BT336">IFERROR(INDEX(BT$173:BT$271, SMALL(IF($AX$173:$AX$271="Claim", ROW(BT$173:BT$271)-MIN(ROW(BT$173:BT$271))+1, ""), ROW(V62))), "")</f>
        <v/>
      </c>
      <c r="BU336" s="5" t="str">
        <f t="array" ref="BU336">IFERROR(INDEX(BU$173:BU$271, SMALL(IF($AX$173:$AX$271="Claim", ROW(BU$173:BU$271)-MIN(ROW(BU$173:BU$271))+1, ""), ROW(W62))), "")</f>
        <v/>
      </c>
      <c r="BV336" s="5" t="str">
        <f t="array" ref="BV336">IFERROR(INDEX(BV$173:BV$271, SMALL(IF($AX$173:$AX$271="Claim", ROW(BV$173:BV$271)-MIN(ROW(BV$173:BV$271))+1, ""), ROW(X62))), "")</f>
        <v/>
      </c>
      <c r="BW336" s="5" t="str">
        <f t="array" ref="BW336">IFERROR(INDEX(BW$173:BW$271, SMALL(IF($AX$173:$AX$271="Claim", ROW(BW$173:BW$271)-MIN(ROW(BW$173:BW$271))+1, ""), ROW(Y62))), "")</f>
        <v/>
      </c>
      <c r="BX336" s="5" t="str">
        <f t="array" ref="BX336">IFERROR(INDEX(BX$173:BX$271, SMALL(IF($AX$173:$AX$271="Claim", ROW(BX$173:BX$271)-MIN(ROW(BX$173:BX$271))+1, ""), ROW(Z62))), "")</f>
        <v/>
      </c>
      <c r="BY336" s="5" t="str">
        <f t="array" ref="BY336">IFERROR(INDEX(BY$173:BY$271, SMALL(IF($AX$173:$AX$271="Claim", ROW(BY$173:BY$271)-MIN(ROW(BY$173:BY$271))+1, ""), ROW(AA62))), "")</f>
        <v/>
      </c>
      <c r="BZ336" s="5" t="str">
        <f t="array" ref="BZ336">IFERROR(INDEX(BZ$173:BZ$271, SMALL(IF($AX$173:$AX$271="Claim", ROW(BZ$173:BZ$271)-MIN(ROW(BZ$173:BZ$271))+1, ""), ROW(AB62))), "")</f>
        <v/>
      </c>
      <c r="CA336" s="5" t="str">
        <f t="array" ref="CA336">IFERROR(INDEX(CA$173:CA$271, SMALL(IF($AX$173:$AX$271="Claim", ROW(CA$173:CA$271)-MIN(ROW(CA$173:CA$271))+1, ""), ROW(AC62))), "")</f>
        <v/>
      </c>
      <c r="CB336" s="5" t="str">
        <f t="array" ref="CB336">IFERROR(INDEX(CB$173:CB$271, SMALL(IF($AX$173:$AX$271="Claim", ROW(CB$173:CB$271)-MIN(ROW(CB$173:CB$271))+1, ""), ROW(AD62))), "")</f>
        <v/>
      </c>
      <c r="CC336" s="5" t="str">
        <f t="array" ref="CC336">IFERROR(INDEX(CC$173:CC$271, SMALL(IF($AX$173:$AX$271="Claim", ROW(CC$173:CC$271)-MIN(ROW(CC$173:CC$271))+1, ""), ROW(AE62))), "")</f>
        <v/>
      </c>
      <c r="CD336" s="5" t="str">
        <f t="array" ref="CD336">IFERROR(INDEX(CD$173:CD$271, SMALL(IF($AX$173:$AX$271="Claim", ROW(CD$173:CD$271)-MIN(ROW(CD$173:CD$271))+1, ""), ROW(AF62))), "")</f>
        <v/>
      </c>
      <c r="CE336" s="5" t="str">
        <f t="array" ref="CE336">IFERROR(INDEX(CE$173:CE$271, SMALL(IF($AX$173:$AX$271="Claim", ROW(CE$173:CE$271)-MIN(ROW(CE$173:CE$271))+1, ""), ROW(AG62))), "")</f>
        <v/>
      </c>
      <c r="CF336" s="5" t="str">
        <f t="array" ref="CF336">IFERROR(INDEX(CF$173:CF$271, SMALL(IF($AX$173:$AX$271="Claim", ROW(CF$173:CF$271)-MIN(ROW(CF$173:CF$271))+1, ""), ROW(AH62))), "")</f>
        <v/>
      </c>
      <c r="CG336" s="5" t="str">
        <f t="array" ref="CG336">IFERROR(INDEX(CG$173:CG$271, SMALL(IF($AX$173:$AX$271="Claim", ROW(CG$173:CG$271)-MIN(ROW(CG$173:CG$271))+1, ""), ROW(AI62))), "")</f>
        <v/>
      </c>
      <c r="CH336" s="5" t="str">
        <f t="array" ref="CH336">IFERROR(INDEX(CH$173:CH$271, SMALL(IF($AX$173:$AX$271="Claim", ROW(CH$173:CH$271)-MIN(ROW(CH$173:CH$271))+1, ""), ROW(AJ62))), "")</f>
        <v/>
      </c>
      <c r="CI336" s="5" t="str">
        <f t="array" ref="CI336">IFERROR(INDEX(CI$173:CI$271, SMALL(IF($AX$173:$AX$271="Claim", ROW(CI$173:CI$271)-MIN(ROW(CI$173:CI$271))+1, ""), ROW(AK62))), "")</f>
        <v/>
      </c>
      <c r="CJ336" s="5" t="str">
        <f t="array" ref="CJ336">IFERROR(INDEX(CJ$173:CJ$271, SMALL(IF($AX$173:$AX$271="Claim", ROW(CJ$173:CJ$271)-MIN(ROW(CJ$173:CJ$271))+1, ""), ROW(AL62))), "")</f>
        <v/>
      </c>
    </row>
    <row r="337" spans="50:88" hidden="1" x14ac:dyDescent="0.2">
      <c r="AX337" s="5">
        <v>63</v>
      </c>
      <c r="AY337" s="327" t="str">
        <f t="array" ref="AY337">IFERROR(INDEX(AY$173:AY$271, SMALL(IF($AX$173:$AX$271="Claim", ROW(AY$173:AY$271)-MIN(ROW(AY$173:AY$271))+1, ""), ROW(A63))), "")</f>
        <v/>
      </c>
      <c r="AZ337" s="327" t="str">
        <f t="array" ref="AZ337">IFERROR(INDEX(AZ$173:AZ$271, SMALL(IF($AX$173:$AX$271="Claim", ROW(AZ$173:AZ$271)-MIN(ROW(AZ$173:AZ$271))+1, ""), ROW(B63))), "")</f>
        <v/>
      </c>
      <c r="BA337" s="5" t="str">
        <f t="array" ref="BA337">IFERROR(INDEX(BA$173:BA$275, SMALL(IF($AX$173:$AX$275="Claim", ROW(BA$173:BA$275)-MIN(ROW(BA$173:BA$275))+1, ""), ROW(C63))), "")</f>
        <v/>
      </c>
      <c r="BB337" s="5" t="str">
        <f t="array" ref="BB337">IFERROR(INDEX(BB$173:BB$271, SMALL(IF($AX$173:$AX$271="Claim", ROW(BB$173:BB$271)-MIN(ROW(BB$173:BB$271))+1, ""), ROW(D63))), "")</f>
        <v/>
      </c>
      <c r="BC337" s="5" t="str">
        <f t="array" ref="BC337">IFERROR(INDEX(BC$173:BC$271, SMALL(IF($AX$173:$AX$271="Claim", ROW(BC$173:BC$271)-MIN(ROW(BC$173:BC$271))+1, ""), ROW(E63))), "")</f>
        <v/>
      </c>
      <c r="BD337" s="5" t="str">
        <f t="array" ref="BD337">IFERROR(INDEX(BD$173:BD$271, SMALL(IF($AX$173:$AX$271="Claim", ROW(BD$173:BD$271)-MIN(ROW(BD$173:BD$271))+1, ""), ROW(F63))), "")</f>
        <v/>
      </c>
      <c r="BE337" s="5" t="str">
        <f t="array" ref="BE337">IFERROR(INDEX(BE$173:BE$271, SMALL(IF($AX$173:$AX$271="Claim", ROW(BE$173:BE$271)-MIN(ROW(BE$173:BE$271))+1, ""), ROW(G63))), "")</f>
        <v/>
      </c>
      <c r="BF337" s="5" t="str">
        <f t="array" ref="BF337">IFERROR(INDEX(BF$173:BF$271, SMALL(IF($AX$173:$AX$271="Claim", ROW(BF$173:BF$271)-MIN(ROW(BF$173:BF$271))+1, ""), ROW(H63))), "")</f>
        <v/>
      </c>
      <c r="BG337" s="5" t="str">
        <f t="array" ref="BG337">IFERROR(INDEX(BG$173:BG$271, SMALL(IF($AX$173:$AX$271="Claim", ROW(BG$173:BG$271)-MIN(ROW(BG$173:BG$271))+1, ""), ROW(I63))), "")</f>
        <v/>
      </c>
      <c r="BH337" s="5" t="str">
        <f t="array" ref="BH337">IFERROR(INDEX(BH$173:BH$271, SMALL(IF($AX$173:$AX$271="Claim", ROW(BH$173:BH$271)-MIN(ROW(BH$173:BH$271))+1, ""), ROW(J63))), "")</f>
        <v/>
      </c>
      <c r="BI337" s="5" t="str">
        <f t="array" ref="BI337">IFERROR(INDEX(BI$173:BI$271, SMALL(IF($AX$173:$AX$271="Claim", ROW(BI$173:BI$271)-MIN(ROW(BI$173:BI$271))+1, ""), ROW(K63))), "")</f>
        <v/>
      </c>
      <c r="BJ337" s="5" t="str">
        <f t="array" ref="BJ337">IFERROR(INDEX(BJ$173:BJ$271, SMALL(IF($AX$173:$AX$271="Claim", ROW(BJ$173:BJ$271)-MIN(ROW(BJ$173:BJ$271))+1, ""), ROW(L63))), "")</f>
        <v/>
      </c>
      <c r="BK337" s="5" t="str">
        <f t="array" ref="BK337">IFERROR(INDEX(BK$173:BK$271, SMALL(IF($AX$173:$AX$271="Claim", ROW(BK$173:BK$271)-MIN(ROW(BK$173:BK$271))+1, ""), ROW(M63))), "")</f>
        <v/>
      </c>
      <c r="BL337" s="5" t="str">
        <f t="array" ref="BL337">IFERROR(INDEX(BL$173:BL$271, SMALL(IF($AX$173:$AX$271="Claim", ROW(BL$173:BL$271)-MIN(ROW(BL$173:BL$271))+1, ""), ROW(N63))), "")</f>
        <v/>
      </c>
      <c r="BM337" s="5" t="str">
        <f t="array" ref="BM337">IFERROR(INDEX(BM$173:BM$271, SMALL(IF($AX$173:$AX$271="Claim", ROW(BM$173:BM$271)-MIN(ROW(BM$173:BM$271))+1, ""), ROW(O63))), "")</f>
        <v/>
      </c>
      <c r="BN337" s="5" t="str">
        <f t="array" ref="BN337">IFERROR(INDEX(BN$173:BN$271, SMALL(IF($AX$173:$AX$271="Claim", ROW(BN$173:BN$271)-MIN(ROW(BN$173:BN$271))+1, ""), ROW(P63))), "")</f>
        <v/>
      </c>
      <c r="BO337" s="5" t="str">
        <f t="array" ref="BO337">IFERROR(INDEX(BO$173:BO$271, SMALL(IF($AX$173:$AX$271="Claim", ROW(BO$173:BO$271)-MIN(ROW(BO$173:BO$271))+1, ""), ROW(Q63))), "")</f>
        <v/>
      </c>
      <c r="BP337" s="5" t="str">
        <f t="array" ref="BP337">IFERROR(INDEX(BP$173:BP$271, SMALL(IF($AX$173:$AX$271="Claim", ROW(BP$173:BP$271)-MIN(ROW(BP$173:BP$271))+1, ""), ROW(R63))), "")</f>
        <v/>
      </c>
      <c r="BQ337" s="5" t="str">
        <f t="array" ref="BQ337">IFERROR(INDEX(BQ$173:BQ$271, SMALL(IF($AX$173:$AX$271="Claim", ROW(BQ$173:BQ$271)-MIN(ROW(BQ$173:BQ$271))+1, ""), ROW(S63))), "")</f>
        <v/>
      </c>
      <c r="BR337" s="5" t="str">
        <f t="array" ref="BR337">IFERROR(INDEX(BR$173:BR$271, SMALL(IF($AX$173:$AX$271="Claim", ROW(BR$173:BR$271)-MIN(ROW(BR$173:BR$271))+1, ""), ROW(T63))), "")</f>
        <v/>
      </c>
      <c r="BS337" s="5" t="str">
        <f t="array" ref="BS337">IFERROR(INDEX(BS$173:BS$271, SMALL(IF($AX$173:$AX$271="Claim", ROW(BS$173:BS$271)-MIN(ROW(BS$173:BS$271))+1, ""), ROW(U63))), "")</f>
        <v/>
      </c>
      <c r="BT337" s="5" t="str">
        <f t="array" ref="BT337">IFERROR(INDEX(BT$173:BT$271, SMALL(IF($AX$173:$AX$271="Claim", ROW(BT$173:BT$271)-MIN(ROW(BT$173:BT$271))+1, ""), ROW(V63))), "")</f>
        <v/>
      </c>
      <c r="BU337" s="5" t="str">
        <f t="array" ref="BU337">IFERROR(INDEX(BU$173:BU$271, SMALL(IF($AX$173:$AX$271="Claim", ROW(BU$173:BU$271)-MIN(ROW(BU$173:BU$271))+1, ""), ROW(W63))), "")</f>
        <v/>
      </c>
      <c r="BV337" s="5" t="str">
        <f t="array" ref="BV337">IFERROR(INDEX(BV$173:BV$271, SMALL(IF($AX$173:$AX$271="Claim", ROW(BV$173:BV$271)-MIN(ROW(BV$173:BV$271))+1, ""), ROW(X63))), "")</f>
        <v/>
      </c>
      <c r="BW337" s="5" t="str">
        <f t="array" ref="BW337">IFERROR(INDEX(BW$173:BW$271, SMALL(IF($AX$173:$AX$271="Claim", ROW(BW$173:BW$271)-MIN(ROW(BW$173:BW$271))+1, ""), ROW(Y63))), "")</f>
        <v/>
      </c>
      <c r="BX337" s="5" t="str">
        <f t="array" ref="BX337">IFERROR(INDEX(BX$173:BX$271, SMALL(IF($AX$173:$AX$271="Claim", ROW(BX$173:BX$271)-MIN(ROW(BX$173:BX$271))+1, ""), ROW(Z63))), "")</f>
        <v/>
      </c>
      <c r="BY337" s="5" t="str">
        <f t="array" ref="BY337">IFERROR(INDEX(BY$173:BY$271, SMALL(IF($AX$173:$AX$271="Claim", ROW(BY$173:BY$271)-MIN(ROW(BY$173:BY$271))+1, ""), ROW(AA63))), "")</f>
        <v/>
      </c>
      <c r="BZ337" s="5" t="str">
        <f t="array" ref="BZ337">IFERROR(INDEX(BZ$173:BZ$271, SMALL(IF($AX$173:$AX$271="Claim", ROW(BZ$173:BZ$271)-MIN(ROW(BZ$173:BZ$271))+1, ""), ROW(AB63))), "")</f>
        <v/>
      </c>
      <c r="CA337" s="5" t="str">
        <f t="array" ref="CA337">IFERROR(INDEX(CA$173:CA$271, SMALL(IF($AX$173:$AX$271="Claim", ROW(CA$173:CA$271)-MIN(ROW(CA$173:CA$271))+1, ""), ROW(AC63))), "")</f>
        <v/>
      </c>
      <c r="CB337" s="5" t="str">
        <f t="array" ref="CB337">IFERROR(INDEX(CB$173:CB$271, SMALL(IF($AX$173:$AX$271="Claim", ROW(CB$173:CB$271)-MIN(ROW(CB$173:CB$271))+1, ""), ROW(AD63))), "")</f>
        <v/>
      </c>
      <c r="CC337" s="5" t="str">
        <f t="array" ref="CC337">IFERROR(INDEX(CC$173:CC$271, SMALL(IF($AX$173:$AX$271="Claim", ROW(CC$173:CC$271)-MIN(ROW(CC$173:CC$271))+1, ""), ROW(AE63))), "")</f>
        <v/>
      </c>
      <c r="CD337" s="5" t="str">
        <f t="array" ref="CD337">IFERROR(INDEX(CD$173:CD$271, SMALL(IF($AX$173:$AX$271="Claim", ROW(CD$173:CD$271)-MIN(ROW(CD$173:CD$271))+1, ""), ROW(AF63))), "")</f>
        <v/>
      </c>
      <c r="CE337" s="5" t="str">
        <f t="array" ref="CE337">IFERROR(INDEX(CE$173:CE$271, SMALL(IF($AX$173:$AX$271="Claim", ROW(CE$173:CE$271)-MIN(ROW(CE$173:CE$271))+1, ""), ROW(AG63))), "")</f>
        <v/>
      </c>
      <c r="CF337" s="5" t="str">
        <f t="array" ref="CF337">IFERROR(INDEX(CF$173:CF$271, SMALL(IF($AX$173:$AX$271="Claim", ROW(CF$173:CF$271)-MIN(ROW(CF$173:CF$271))+1, ""), ROW(AH63))), "")</f>
        <v/>
      </c>
      <c r="CG337" s="5" t="str">
        <f t="array" ref="CG337">IFERROR(INDEX(CG$173:CG$271, SMALL(IF($AX$173:$AX$271="Claim", ROW(CG$173:CG$271)-MIN(ROW(CG$173:CG$271))+1, ""), ROW(AI63))), "")</f>
        <v/>
      </c>
      <c r="CH337" s="5" t="str">
        <f t="array" ref="CH337">IFERROR(INDEX(CH$173:CH$271, SMALL(IF($AX$173:$AX$271="Claim", ROW(CH$173:CH$271)-MIN(ROW(CH$173:CH$271))+1, ""), ROW(AJ63))), "")</f>
        <v/>
      </c>
      <c r="CI337" s="5" t="str">
        <f t="array" ref="CI337">IFERROR(INDEX(CI$173:CI$271, SMALL(IF($AX$173:$AX$271="Claim", ROW(CI$173:CI$271)-MIN(ROW(CI$173:CI$271))+1, ""), ROW(AK63))), "")</f>
        <v/>
      </c>
      <c r="CJ337" s="5" t="str">
        <f t="array" ref="CJ337">IFERROR(INDEX(CJ$173:CJ$271, SMALL(IF($AX$173:$AX$271="Claim", ROW(CJ$173:CJ$271)-MIN(ROW(CJ$173:CJ$271))+1, ""), ROW(AL63))), "")</f>
        <v/>
      </c>
    </row>
    <row r="338" spans="50:88" hidden="1" x14ac:dyDescent="0.2">
      <c r="AX338" s="5">
        <v>64</v>
      </c>
      <c r="AY338" s="327" t="str">
        <f t="array" ref="AY338">IFERROR(INDEX(AY$173:AY$271, SMALL(IF($AX$173:$AX$271="Claim", ROW(AY$173:AY$271)-MIN(ROW(AY$173:AY$271))+1, ""), ROW(A64))), "")</f>
        <v/>
      </c>
      <c r="AZ338" s="327" t="str">
        <f t="array" ref="AZ338">IFERROR(INDEX(AZ$173:AZ$271, SMALL(IF($AX$173:$AX$271="Claim", ROW(AZ$173:AZ$271)-MIN(ROW(AZ$173:AZ$271))+1, ""), ROW(B64))), "")</f>
        <v/>
      </c>
      <c r="BA338" s="5" t="str">
        <f t="array" ref="BA338">IFERROR(INDEX(BA$173:BA$275, SMALL(IF($AX$173:$AX$275="Claim", ROW(BA$173:BA$275)-MIN(ROW(BA$173:BA$275))+1, ""), ROW(C64))), "")</f>
        <v/>
      </c>
      <c r="BB338" s="5" t="str">
        <f t="array" ref="BB338">IFERROR(INDEX(BB$173:BB$271, SMALL(IF($AX$173:$AX$271="Claim", ROW(BB$173:BB$271)-MIN(ROW(BB$173:BB$271))+1, ""), ROW(D64))), "")</f>
        <v/>
      </c>
      <c r="BC338" s="5" t="str">
        <f t="array" ref="BC338">IFERROR(INDEX(BC$173:BC$271, SMALL(IF($AX$173:$AX$271="Claim", ROW(BC$173:BC$271)-MIN(ROW(BC$173:BC$271))+1, ""), ROW(E64))), "")</f>
        <v/>
      </c>
      <c r="BD338" s="5" t="str">
        <f t="array" ref="BD338">IFERROR(INDEX(BD$173:BD$271, SMALL(IF($AX$173:$AX$271="Claim", ROW(BD$173:BD$271)-MIN(ROW(BD$173:BD$271))+1, ""), ROW(F64))), "")</f>
        <v/>
      </c>
      <c r="BE338" s="5" t="str">
        <f t="array" ref="BE338">IFERROR(INDEX(BE$173:BE$271, SMALL(IF($AX$173:$AX$271="Claim", ROW(BE$173:BE$271)-MIN(ROW(BE$173:BE$271))+1, ""), ROW(G64))), "")</f>
        <v/>
      </c>
      <c r="BF338" s="5" t="str">
        <f t="array" ref="BF338">IFERROR(INDEX(BF$173:BF$271, SMALL(IF($AX$173:$AX$271="Claim", ROW(BF$173:BF$271)-MIN(ROW(BF$173:BF$271))+1, ""), ROW(H64))), "")</f>
        <v/>
      </c>
      <c r="BG338" s="5" t="str">
        <f t="array" ref="BG338">IFERROR(INDEX(BG$173:BG$271, SMALL(IF($AX$173:$AX$271="Claim", ROW(BG$173:BG$271)-MIN(ROW(BG$173:BG$271))+1, ""), ROW(I64))), "")</f>
        <v/>
      </c>
      <c r="BH338" s="5" t="str">
        <f t="array" ref="BH338">IFERROR(INDEX(BH$173:BH$271, SMALL(IF($AX$173:$AX$271="Claim", ROW(BH$173:BH$271)-MIN(ROW(BH$173:BH$271))+1, ""), ROW(J64))), "")</f>
        <v/>
      </c>
      <c r="BI338" s="5" t="str">
        <f t="array" ref="BI338">IFERROR(INDEX(BI$173:BI$271, SMALL(IF($AX$173:$AX$271="Claim", ROW(BI$173:BI$271)-MIN(ROW(BI$173:BI$271))+1, ""), ROW(K64))), "")</f>
        <v/>
      </c>
      <c r="BJ338" s="5" t="str">
        <f t="array" ref="BJ338">IFERROR(INDEX(BJ$173:BJ$271, SMALL(IF($AX$173:$AX$271="Claim", ROW(BJ$173:BJ$271)-MIN(ROW(BJ$173:BJ$271))+1, ""), ROW(L64))), "")</f>
        <v/>
      </c>
      <c r="BK338" s="5" t="str">
        <f t="array" ref="BK338">IFERROR(INDEX(BK$173:BK$271, SMALL(IF($AX$173:$AX$271="Claim", ROW(BK$173:BK$271)-MIN(ROW(BK$173:BK$271))+1, ""), ROW(M64))), "")</f>
        <v/>
      </c>
      <c r="BL338" s="5" t="str">
        <f t="array" ref="BL338">IFERROR(INDEX(BL$173:BL$271, SMALL(IF($AX$173:$AX$271="Claim", ROW(BL$173:BL$271)-MIN(ROW(BL$173:BL$271))+1, ""), ROW(N64))), "")</f>
        <v/>
      </c>
      <c r="BM338" s="5" t="str">
        <f t="array" ref="BM338">IFERROR(INDEX(BM$173:BM$271, SMALL(IF($AX$173:$AX$271="Claim", ROW(BM$173:BM$271)-MIN(ROW(BM$173:BM$271))+1, ""), ROW(O64))), "")</f>
        <v/>
      </c>
      <c r="BN338" s="5" t="str">
        <f t="array" ref="BN338">IFERROR(INDEX(BN$173:BN$271, SMALL(IF($AX$173:$AX$271="Claim", ROW(BN$173:BN$271)-MIN(ROW(BN$173:BN$271))+1, ""), ROW(P64))), "")</f>
        <v/>
      </c>
      <c r="BO338" s="5" t="str">
        <f t="array" ref="BO338">IFERROR(INDEX(BO$173:BO$271, SMALL(IF($AX$173:$AX$271="Claim", ROW(BO$173:BO$271)-MIN(ROW(BO$173:BO$271))+1, ""), ROW(Q64))), "")</f>
        <v/>
      </c>
      <c r="BP338" s="5" t="str">
        <f t="array" ref="BP338">IFERROR(INDEX(BP$173:BP$271, SMALL(IF($AX$173:$AX$271="Claim", ROW(BP$173:BP$271)-MIN(ROW(BP$173:BP$271))+1, ""), ROW(R64))), "")</f>
        <v/>
      </c>
      <c r="BQ338" s="5" t="str">
        <f t="array" ref="BQ338">IFERROR(INDEX(BQ$173:BQ$271, SMALL(IF($AX$173:$AX$271="Claim", ROW(BQ$173:BQ$271)-MIN(ROW(BQ$173:BQ$271))+1, ""), ROW(S64))), "")</f>
        <v/>
      </c>
      <c r="BR338" s="5" t="str">
        <f t="array" ref="BR338">IFERROR(INDEX(BR$173:BR$271, SMALL(IF($AX$173:$AX$271="Claim", ROW(BR$173:BR$271)-MIN(ROW(BR$173:BR$271))+1, ""), ROW(T64))), "")</f>
        <v/>
      </c>
      <c r="BS338" s="5" t="str">
        <f t="array" ref="BS338">IFERROR(INDEX(BS$173:BS$271, SMALL(IF($AX$173:$AX$271="Claim", ROW(BS$173:BS$271)-MIN(ROW(BS$173:BS$271))+1, ""), ROW(U64))), "")</f>
        <v/>
      </c>
      <c r="BT338" s="5" t="str">
        <f t="array" ref="BT338">IFERROR(INDEX(BT$173:BT$271, SMALL(IF($AX$173:$AX$271="Claim", ROW(BT$173:BT$271)-MIN(ROW(BT$173:BT$271))+1, ""), ROW(V64))), "")</f>
        <v/>
      </c>
      <c r="BU338" s="5" t="str">
        <f t="array" ref="BU338">IFERROR(INDEX(BU$173:BU$271, SMALL(IF($AX$173:$AX$271="Claim", ROW(BU$173:BU$271)-MIN(ROW(BU$173:BU$271))+1, ""), ROW(W64))), "")</f>
        <v/>
      </c>
      <c r="BV338" s="5" t="str">
        <f t="array" ref="BV338">IFERROR(INDEX(BV$173:BV$271, SMALL(IF($AX$173:$AX$271="Claim", ROW(BV$173:BV$271)-MIN(ROW(BV$173:BV$271))+1, ""), ROW(X64))), "")</f>
        <v/>
      </c>
      <c r="BW338" s="5" t="str">
        <f t="array" ref="BW338">IFERROR(INDEX(BW$173:BW$271, SMALL(IF($AX$173:$AX$271="Claim", ROW(BW$173:BW$271)-MIN(ROW(BW$173:BW$271))+1, ""), ROW(Y64))), "")</f>
        <v/>
      </c>
      <c r="BX338" s="5" t="str">
        <f t="array" ref="BX338">IFERROR(INDEX(BX$173:BX$271, SMALL(IF($AX$173:$AX$271="Claim", ROW(BX$173:BX$271)-MIN(ROW(BX$173:BX$271))+1, ""), ROW(Z64))), "")</f>
        <v/>
      </c>
      <c r="BY338" s="5" t="str">
        <f t="array" ref="BY338">IFERROR(INDEX(BY$173:BY$271, SMALL(IF($AX$173:$AX$271="Claim", ROW(BY$173:BY$271)-MIN(ROW(BY$173:BY$271))+1, ""), ROW(AA64))), "")</f>
        <v/>
      </c>
      <c r="BZ338" s="5" t="str">
        <f t="array" ref="BZ338">IFERROR(INDEX(BZ$173:BZ$271, SMALL(IF($AX$173:$AX$271="Claim", ROW(BZ$173:BZ$271)-MIN(ROW(BZ$173:BZ$271))+1, ""), ROW(AB64))), "")</f>
        <v/>
      </c>
      <c r="CA338" s="5" t="str">
        <f t="array" ref="CA338">IFERROR(INDEX(CA$173:CA$271, SMALL(IF($AX$173:$AX$271="Claim", ROW(CA$173:CA$271)-MIN(ROW(CA$173:CA$271))+1, ""), ROW(AC64))), "")</f>
        <v/>
      </c>
      <c r="CB338" s="5" t="str">
        <f t="array" ref="CB338">IFERROR(INDEX(CB$173:CB$271, SMALL(IF($AX$173:$AX$271="Claim", ROW(CB$173:CB$271)-MIN(ROW(CB$173:CB$271))+1, ""), ROW(AD64))), "")</f>
        <v/>
      </c>
      <c r="CC338" s="5" t="str">
        <f t="array" ref="CC338">IFERROR(INDEX(CC$173:CC$271, SMALL(IF($AX$173:$AX$271="Claim", ROW(CC$173:CC$271)-MIN(ROW(CC$173:CC$271))+1, ""), ROW(AE64))), "")</f>
        <v/>
      </c>
      <c r="CD338" s="5" t="str">
        <f t="array" ref="CD338">IFERROR(INDEX(CD$173:CD$271, SMALL(IF($AX$173:$AX$271="Claim", ROW(CD$173:CD$271)-MIN(ROW(CD$173:CD$271))+1, ""), ROW(AF64))), "")</f>
        <v/>
      </c>
      <c r="CE338" s="5" t="str">
        <f t="array" ref="CE338">IFERROR(INDEX(CE$173:CE$271, SMALL(IF($AX$173:$AX$271="Claim", ROW(CE$173:CE$271)-MIN(ROW(CE$173:CE$271))+1, ""), ROW(AG64))), "")</f>
        <v/>
      </c>
      <c r="CF338" s="5" t="str">
        <f t="array" ref="CF338">IFERROR(INDEX(CF$173:CF$271, SMALL(IF($AX$173:$AX$271="Claim", ROW(CF$173:CF$271)-MIN(ROW(CF$173:CF$271))+1, ""), ROW(AH64))), "")</f>
        <v/>
      </c>
      <c r="CG338" s="5" t="str">
        <f t="array" ref="CG338">IFERROR(INDEX(CG$173:CG$271, SMALL(IF($AX$173:$AX$271="Claim", ROW(CG$173:CG$271)-MIN(ROW(CG$173:CG$271))+1, ""), ROW(AI64))), "")</f>
        <v/>
      </c>
      <c r="CH338" s="5" t="str">
        <f t="array" ref="CH338">IFERROR(INDEX(CH$173:CH$271, SMALL(IF($AX$173:$AX$271="Claim", ROW(CH$173:CH$271)-MIN(ROW(CH$173:CH$271))+1, ""), ROW(AJ64))), "")</f>
        <v/>
      </c>
      <c r="CI338" s="5" t="str">
        <f t="array" ref="CI338">IFERROR(INDEX(CI$173:CI$271, SMALL(IF($AX$173:$AX$271="Claim", ROW(CI$173:CI$271)-MIN(ROW(CI$173:CI$271))+1, ""), ROW(AK64))), "")</f>
        <v/>
      </c>
      <c r="CJ338" s="5" t="str">
        <f t="array" ref="CJ338">IFERROR(INDEX(CJ$173:CJ$271, SMALL(IF($AX$173:$AX$271="Claim", ROW(CJ$173:CJ$271)-MIN(ROW(CJ$173:CJ$271))+1, ""), ROW(AL64))), "")</f>
        <v/>
      </c>
    </row>
    <row r="339" spans="50:88" hidden="1" x14ac:dyDescent="0.2">
      <c r="AX339" s="5">
        <v>65</v>
      </c>
      <c r="AY339" s="327" t="str">
        <f t="array" ref="AY339">IFERROR(INDEX(AY$173:AY$271, SMALL(IF($AX$173:$AX$271="Claim", ROW(AY$173:AY$271)-MIN(ROW(AY$173:AY$271))+1, ""), ROW(A65))), "")</f>
        <v/>
      </c>
      <c r="AZ339" s="327" t="str">
        <f t="array" ref="AZ339">IFERROR(INDEX(AZ$173:AZ$271, SMALL(IF($AX$173:$AX$271="Claim", ROW(AZ$173:AZ$271)-MIN(ROW(AZ$173:AZ$271))+1, ""), ROW(B65))), "")</f>
        <v/>
      </c>
      <c r="BA339" s="5" t="str">
        <f t="array" ref="BA339">IFERROR(INDEX(BA$173:BA$275, SMALL(IF($AX$173:$AX$275="Claim", ROW(BA$173:BA$275)-MIN(ROW(BA$173:BA$275))+1, ""), ROW(C65))), "")</f>
        <v/>
      </c>
      <c r="BB339" s="5" t="str">
        <f t="array" ref="BB339">IFERROR(INDEX(BB$173:BB$271, SMALL(IF($AX$173:$AX$271="Claim", ROW(BB$173:BB$271)-MIN(ROW(BB$173:BB$271))+1, ""), ROW(D65))), "")</f>
        <v/>
      </c>
      <c r="BC339" s="5" t="str">
        <f t="array" ref="BC339">IFERROR(INDEX(BC$173:BC$271, SMALL(IF($AX$173:$AX$271="Claim", ROW(BC$173:BC$271)-MIN(ROW(BC$173:BC$271))+1, ""), ROW(E65))), "")</f>
        <v/>
      </c>
      <c r="BD339" s="5" t="str">
        <f t="array" ref="BD339">IFERROR(INDEX(BD$173:BD$271, SMALL(IF($AX$173:$AX$271="Claim", ROW(BD$173:BD$271)-MIN(ROW(BD$173:BD$271))+1, ""), ROW(F65))), "")</f>
        <v/>
      </c>
      <c r="BE339" s="5" t="str">
        <f t="array" ref="BE339">IFERROR(INDEX(BE$173:BE$271, SMALL(IF($AX$173:$AX$271="Claim", ROW(BE$173:BE$271)-MIN(ROW(BE$173:BE$271))+1, ""), ROW(G65))), "")</f>
        <v/>
      </c>
      <c r="BF339" s="5" t="str">
        <f t="array" ref="BF339">IFERROR(INDEX(BF$173:BF$271, SMALL(IF($AX$173:$AX$271="Claim", ROW(BF$173:BF$271)-MIN(ROW(BF$173:BF$271))+1, ""), ROW(H65))), "")</f>
        <v/>
      </c>
      <c r="BG339" s="5" t="str">
        <f t="array" ref="BG339">IFERROR(INDEX(BG$173:BG$271, SMALL(IF($AX$173:$AX$271="Claim", ROW(BG$173:BG$271)-MIN(ROW(BG$173:BG$271))+1, ""), ROW(I65))), "")</f>
        <v/>
      </c>
      <c r="BH339" s="5" t="str">
        <f t="array" ref="BH339">IFERROR(INDEX(BH$173:BH$271, SMALL(IF($AX$173:$AX$271="Claim", ROW(BH$173:BH$271)-MIN(ROW(BH$173:BH$271))+1, ""), ROW(J65))), "")</f>
        <v/>
      </c>
      <c r="BI339" s="5" t="str">
        <f t="array" ref="BI339">IFERROR(INDEX(BI$173:BI$271, SMALL(IF($AX$173:$AX$271="Claim", ROW(BI$173:BI$271)-MIN(ROW(BI$173:BI$271))+1, ""), ROW(K65))), "")</f>
        <v/>
      </c>
      <c r="BJ339" s="5" t="str">
        <f t="array" ref="BJ339">IFERROR(INDEX(BJ$173:BJ$271, SMALL(IF($AX$173:$AX$271="Claim", ROW(BJ$173:BJ$271)-MIN(ROW(BJ$173:BJ$271))+1, ""), ROW(L65))), "")</f>
        <v/>
      </c>
      <c r="BK339" s="5" t="str">
        <f t="array" ref="BK339">IFERROR(INDEX(BK$173:BK$271, SMALL(IF($AX$173:$AX$271="Claim", ROW(BK$173:BK$271)-MIN(ROW(BK$173:BK$271))+1, ""), ROW(M65))), "")</f>
        <v/>
      </c>
      <c r="BL339" s="5" t="str">
        <f t="array" ref="BL339">IFERROR(INDEX(BL$173:BL$271, SMALL(IF($AX$173:$AX$271="Claim", ROW(BL$173:BL$271)-MIN(ROW(BL$173:BL$271))+1, ""), ROW(N65))), "")</f>
        <v/>
      </c>
      <c r="BM339" s="5" t="str">
        <f t="array" ref="BM339">IFERROR(INDEX(BM$173:BM$271, SMALL(IF($AX$173:$AX$271="Claim", ROW(BM$173:BM$271)-MIN(ROW(BM$173:BM$271))+1, ""), ROW(O65))), "")</f>
        <v/>
      </c>
      <c r="BN339" s="5" t="str">
        <f t="array" ref="BN339">IFERROR(INDEX(BN$173:BN$271, SMALL(IF($AX$173:$AX$271="Claim", ROW(BN$173:BN$271)-MIN(ROW(BN$173:BN$271))+1, ""), ROW(P65))), "")</f>
        <v/>
      </c>
      <c r="BO339" s="5" t="str">
        <f t="array" ref="BO339">IFERROR(INDEX(BO$173:BO$271, SMALL(IF($AX$173:$AX$271="Claim", ROW(BO$173:BO$271)-MIN(ROW(BO$173:BO$271))+1, ""), ROW(Q65))), "")</f>
        <v/>
      </c>
      <c r="BP339" s="5" t="str">
        <f t="array" ref="BP339">IFERROR(INDEX(BP$173:BP$271, SMALL(IF($AX$173:$AX$271="Claim", ROW(BP$173:BP$271)-MIN(ROW(BP$173:BP$271))+1, ""), ROW(R65))), "")</f>
        <v/>
      </c>
      <c r="BQ339" s="5" t="str">
        <f t="array" ref="BQ339">IFERROR(INDEX(BQ$173:BQ$271, SMALL(IF($AX$173:$AX$271="Claim", ROW(BQ$173:BQ$271)-MIN(ROW(BQ$173:BQ$271))+1, ""), ROW(S65))), "")</f>
        <v/>
      </c>
      <c r="BR339" s="5" t="str">
        <f t="array" ref="BR339">IFERROR(INDEX(BR$173:BR$271, SMALL(IF($AX$173:$AX$271="Claim", ROW(BR$173:BR$271)-MIN(ROW(BR$173:BR$271))+1, ""), ROW(T65))), "")</f>
        <v/>
      </c>
      <c r="BS339" s="5" t="str">
        <f t="array" ref="BS339">IFERROR(INDEX(BS$173:BS$271, SMALL(IF($AX$173:$AX$271="Claim", ROW(BS$173:BS$271)-MIN(ROW(BS$173:BS$271))+1, ""), ROW(U65))), "")</f>
        <v/>
      </c>
      <c r="BT339" s="5" t="str">
        <f t="array" ref="BT339">IFERROR(INDEX(BT$173:BT$271, SMALL(IF($AX$173:$AX$271="Claim", ROW(BT$173:BT$271)-MIN(ROW(BT$173:BT$271))+1, ""), ROW(V65))), "")</f>
        <v/>
      </c>
      <c r="BU339" s="5" t="str">
        <f t="array" ref="BU339">IFERROR(INDEX(BU$173:BU$271, SMALL(IF($AX$173:$AX$271="Claim", ROW(BU$173:BU$271)-MIN(ROW(BU$173:BU$271))+1, ""), ROW(W65))), "")</f>
        <v/>
      </c>
      <c r="BV339" s="5" t="str">
        <f t="array" ref="BV339">IFERROR(INDEX(BV$173:BV$271, SMALL(IF($AX$173:$AX$271="Claim", ROW(BV$173:BV$271)-MIN(ROW(BV$173:BV$271))+1, ""), ROW(X65))), "")</f>
        <v/>
      </c>
      <c r="BW339" s="5" t="str">
        <f t="array" ref="BW339">IFERROR(INDEX(BW$173:BW$271, SMALL(IF($AX$173:$AX$271="Claim", ROW(BW$173:BW$271)-MIN(ROW(BW$173:BW$271))+1, ""), ROW(Y65))), "")</f>
        <v/>
      </c>
      <c r="BX339" s="5" t="str">
        <f t="array" ref="BX339">IFERROR(INDEX(BX$173:BX$271, SMALL(IF($AX$173:$AX$271="Claim", ROW(BX$173:BX$271)-MIN(ROW(BX$173:BX$271))+1, ""), ROW(Z65))), "")</f>
        <v/>
      </c>
      <c r="BY339" s="5" t="str">
        <f t="array" ref="BY339">IFERROR(INDEX(BY$173:BY$271, SMALL(IF($AX$173:$AX$271="Claim", ROW(BY$173:BY$271)-MIN(ROW(BY$173:BY$271))+1, ""), ROW(AA65))), "")</f>
        <v/>
      </c>
      <c r="BZ339" s="5" t="str">
        <f t="array" ref="BZ339">IFERROR(INDEX(BZ$173:BZ$271, SMALL(IF($AX$173:$AX$271="Claim", ROW(BZ$173:BZ$271)-MIN(ROW(BZ$173:BZ$271))+1, ""), ROW(AB65))), "")</f>
        <v/>
      </c>
      <c r="CA339" s="5" t="str">
        <f t="array" ref="CA339">IFERROR(INDEX(CA$173:CA$271, SMALL(IF($AX$173:$AX$271="Claim", ROW(CA$173:CA$271)-MIN(ROW(CA$173:CA$271))+1, ""), ROW(AC65))), "")</f>
        <v/>
      </c>
      <c r="CB339" s="5" t="str">
        <f t="array" ref="CB339">IFERROR(INDEX(CB$173:CB$271, SMALL(IF($AX$173:$AX$271="Claim", ROW(CB$173:CB$271)-MIN(ROW(CB$173:CB$271))+1, ""), ROW(AD65))), "")</f>
        <v/>
      </c>
      <c r="CC339" s="5" t="str">
        <f t="array" ref="CC339">IFERROR(INDEX(CC$173:CC$271, SMALL(IF($AX$173:$AX$271="Claim", ROW(CC$173:CC$271)-MIN(ROW(CC$173:CC$271))+1, ""), ROW(AE65))), "")</f>
        <v/>
      </c>
      <c r="CD339" s="5" t="str">
        <f t="array" ref="CD339">IFERROR(INDEX(CD$173:CD$271, SMALL(IF($AX$173:$AX$271="Claim", ROW(CD$173:CD$271)-MIN(ROW(CD$173:CD$271))+1, ""), ROW(AF65))), "")</f>
        <v/>
      </c>
      <c r="CE339" s="5" t="str">
        <f t="array" ref="CE339">IFERROR(INDEX(CE$173:CE$271, SMALL(IF($AX$173:$AX$271="Claim", ROW(CE$173:CE$271)-MIN(ROW(CE$173:CE$271))+1, ""), ROW(AG65))), "")</f>
        <v/>
      </c>
      <c r="CF339" s="5" t="str">
        <f t="array" ref="CF339">IFERROR(INDEX(CF$173:CF$271, SMALL(IF($AX$173:$AX$271="Claim", ROW(CF$173:CF$271)-MIN(ROW(CF$173:CF$271))+1, ""), ROW(AH65))), "")</f>
        <v/>
      </c>
      <c r="CG339" s="5" t="str">
        <f t="array" ref="CG339">IFERROR(INDEX(CG$173:CG$271, SMALL(IF($AX$173:$AX$271="Claim", ROW(CG$173:CG$271)-MIN(ROW(CG$173:CG$271))+1, ""), ROW(AI65))), "")</f>
        <v/>
      </c>
      <c r="CH339" s="5" t="str">
        <f t="array" ref="CH339">IFERROR(INDEX(CH$173:CH$271, SMALL(IF($AX$173:$AX$271="Claim", ROW(CH$173:CH$271)-MIN(ROW(CH$173:CH$271))+1, ""), ROW(AJ65))), "")</f>
        <v/>
      </c>
      <c r="CI339" s="5" t="str">
        <f t="array" ref="CI339">IFERROR(INDEX(CI$173:CI$271, SMALL(IF($AX$173:$AX$271="Claim", ROW(CI$173:CI$271)-MIN(ROW(CI$173:CI$271))+1, ""), ROW(AK65))), "")</f>
        <v/>
      </c>
      <c r="CJ339" s="5" t="str">
        <f t="array" ref="CJ339">IFERROR(INDEX(CJ$173:CJ$271, SMALL(IF($AX$173:$AX$271="Claim", ROW(CJ$173:CJ$271)-MIN(ROW(CJ$173:CJ$271))+1, ""), ROW(AL65))), "")</f>
        <v/>
      </c>
    </row>
    <row r="340" spans="50:88" hidden="1" x14ac:dyDescent="0.2">
      <c r="AX340" s="5">
        <v>66</v>
      </c>
      <c r="AY340" s="327" t="str">
        <f t="array" ref="AY340">IFERROR(INDEX(AY$173:AY$271, SMALL(IF($AX$173:$AX$271="Claim", ROW(AY$173:AY$271)-MIN(ROW(AY$173:AY$271))+1, ""), ROW(A66))), "")</f>
        <v/>
      </c>
      <c r="AZ340" s="327" t="str">
        <f t="array" ref="AZ340">IFERROR(INDEX(AZ$173:AZ$271, SMALL(IF($AX$173:$AX$271="Claim", ROW(AZ$173:AZ$271)-MIN(ROW(AZ$173:AZ$271))+1, ""), ROW(B66))), "")</f>
        <v/>
      </c>
      <c r="BA340" s="5" t="str">
        <f t="array" ref="BA340">IFERROR(INDEX(BA$173:BA$275, SMALL(IF($AX$173:$AX$275="Claim", ROW(BA$173:BA$275)-MIN(ROW(BA$173:BA$275))+1, ""), ROW(C66))), "")</f>
        <v/>
      </c>
      <c r="BB340" s="5" t="str">
        <f t="array" ref="BB340">IFERROR(INDEX(BB$173:BB$271, SMALL(IF($AX$173:$AX$271="Claim", ROW(BB$173:BB$271)-MIN(ROW(BB$173:BB$271))+1, ""), ROW(D66))), "")</f>
        <v/>
      </c>
      <c r="BC340" s="5" t="str">
        <f t="array" ref="BC340">IFERROR(INDEX(BC$173:BC$271, SMALL(IF($AX$173:$AX$271="Claim", ROW(BC$173:BC$271)-MIN(ROW(BC$173:BC$271))+1, ""), ROW(E66))), "")</f>
        <v/>
      </c>
      <c r="BD340" s="5" t="str">
        <f t="array" ref="BD340">IFERROR(INDEX(BD$173:BD$271, SMALL(IF($AX$173:$AX$271="Claim", ROW(BD$173:BD$271)-MIN(ROW(BD$173:BD$271))+1, ""), ROW(F66))), "")</f>
        <v/>
      </c>
      <c r="BE340" s="5" t="str">
        <f t="array" ref="BE340">IFERROR(INDEX(BE$173:BE$271, SMALL(IF($AX$173:$AX$271="Claim", ROW(BE$173:BE$271)-MIN(ROW(BE$173:BE$271))+1, ""), ROW(G66))), "")</f>
        <v/>
      </c>
      <c r="BF340" s="5" t="str">
        <f t="array" ref="BF340">IFERROR(INDEX(BF$173:BF$271, SMALL(IF($AX$173:$AX$271="Claim", ROW(BF$173:BF$271)-MIN(ROW(BF$173:BF$271))+1, ""), ROW(H66))), "")</f>
        <v/>
      </c>
      <c r="BG340" s="5" t="str">
        <f t="array" ref="BG340">IFERROR(INDEX(BG$173:BG$271, SMALL(IF($AX$173:$AX$271="Claim", ROW(BG$173:BG$271)-MIN(ROW(BG$173:BG$271))+1, ""), ROW(I66))), "")</f>
        <v/>
      </c>
      <c r="BH340" s="5" t="str">
        <f t="array" ref="BH340">IFERROR(INDEX(BH$173:BH$271, SMALL(IF($AX$173:$AX$271="Claim", ROW(BH$173:BH$271)-MIN(ROW(BH$173:BH$271))+1, ""), ROW(J66))), "")</f>
        <v/>
      </c>
      <c r="BI340" s="5" t="str">
        <f t="array" ref="BI340">IFERROR(INDEX(BI$173:BI$271, SMALL(IF($AX$173:$AX$271="Claim", ROW(BI$173:BI$271)-MIN(ROW(BI$173:BI$271))+1, ""), ROW(K66))), "")</f>
        <v/>
      </c>
      <c r="BJ340" s="5" t="str">
        <f t="array" ref="BJ340">IFERROR(INDEX(BJ$173:BJ$271, SMALL(IF($AX$173:$AX$271="Claim", ROW(BJ$173:BJ$271)-MIN(ROW(BJ$173:BJ$271))+1, ""), ROW(L66))), "")</f>
        <v/>
      </c>
      <c r="BK340" s="5" t="str">
        <f t="array" ref="BK340">IFERROR(INDEX(BK$173:BK$271, SMALL(IF($AX$173:$AX$271="Claim", ROW(BK$173:BK$271)-MIN(ROW(BK$173:BK$271))+1, ""), ROW(M66))), "")</f>
        <v/>
      </c>
      <c r="BL340" s="5" t="str">
        <f t="array" ref="BL340">IFERROR(INDEX(BL$173:BL$271, SMALL(IF($AX$173:$AX$271="Claim", ROW(BL$173:BL$271)-MIN(ROW(BL$173:BL$271))+1, ""), ROW(N66))), "")</f>
        <v/>
      </c>
      <c r="BM340" s="5" t="str">
        <f t="array" ref="BM340">IFERROR(INDEX(BM$173:BM$271, SMALL(IF($AX$173:$AX$271="Claim", ROW(BM$173:BM$271)-MIN(ROW(BM$173:BM$271))+1, ""), ROW(O66))), "")</f>
        <v/>
      </c>
      <c r="BN340" s="5" t="str">
        <f t="array" ref="BN340">IFERROR(INDEX(BN$173:BN$271, SMALL(IF($AX$173:$AX$271="Claim", ROW(BN$173:BN$271)-MIN(ROW(BN$173:BN$271))+1, ""), ROW(P66))), "")</f>
        <v/>
      </c>
      <c r="BO340" s="5" t="str">
        <f t="array" ref="BO340">IFERROR(INDEX(BO$173:BO$271, SMALL(IF($AX$173:$AX$271="Claim", ROW(BO$173:BO$271)-MIN(ROW(BO$173:BO$271))+1, ""), ROW(Q66))), "")</f>
        <v/>
      </c>
      <c r="BP340" s="5" t="str">
        <f t="array" ref="BP340">IFERROR(INDEX(BP$173:BP$271, SMALL(IF($AX$173:$AX$271="Claim", ROW(BP$173:BP$271)-MIN(ROW(BP$173:BP$271))+1, ""), ROW(R66))), "")</f>
        <v/>
      </c>
      <c r="BQ340" s="5" t="str">
        <f t="array" ref="BQ340">IFERROR(INDEX(BQ$173:BQ$271, SMALL(IF($AX$173:$AX$271="Claim", ROW(BQ$173:BQ$271)-MIN(ROW(BQ$173:BQ$271))+1, ""), ROW(S66))), "")</f>
        <v/>
      </c>
      <c r="BR340" s="5" t="str">
        <f t="array" ref="BR340">IFERROR(INDEX(BR$173:BR$271, SMALL(IF($AX$173:$AX$271="Claim", ROW(BR$173:BR$271)-MIN(ROW(BR$173:BR$271))+1, ""), ROW(T66))), "")</f>
        <v/>
      </c>
      <c r="BS340" s="5" t="str">
        <f t="array" ref="BS340">IFERROR(INDEX(BS$173:BS$271, SMALL(IF($AX$173:$AX$271="Claim", ROW(BS$173:BS$271)-MIN(ROW(BS$173:BS$271))+1, ""), ROW(U66))), "")</f>
        <v/>
      </c>
      <c r="BT340" s="5" t="str">
        <f t="array" ref="BT340">IFERROR(INDEX(BT$173:BT$271, SMALL(IF($AX$173:$AX$271="Claim", ROW(BT$173:BT$271)-MIN(ROW(BT$173:BT$271))+1, ""), ROW(V66))), "")</f>
        <v/>
      </c>
      <c r="BU340" s="5" t="str">
        <f t="array" ref="BU340">IFERROR(INDEX(BU$173:BU$271, SMALL(IF($AX$173:$AX$271="Claim", ROW(BU$173:BU$271)-MIN(ROW(BU$173:BU$271))+1, ""), ROW(W66))), "")</f>
        <v/>
      </c>
      <c r="BV340" s="5" t="str">
        <f t="array" ref="BV340">IFERROR(INDEX(BV$173:BV$271, SMALL(IF($AX$173:$AX$271="Claim", ROW(BV$173:BV$271)-MIN(ROW(BV$173:BV$271))+1, ""), ROW(X66))), "")</f>
        <v/>
      </c>
      <c r="BW340" s="5" t="str">
        <f t="array" ref="BW340">IFERROR(INDEX(BW$173:BW$271, SMALL(IF($AX$173:$AX$271="Claim", ROW(BW$173:BW$271)-MIN(ROW(BW$173:BW$271))+1, ""), ROW(Y66))), "")</f>
        <v/>
      </c>
      <c r="BX340" s="5" t="str">
        <f t="array" ref="BX340">IFERROR(INDEX(BX$173:BX$271, SMALL(IF($AX$173:$AX$271="Claim", ROW(BX$173:BX$271)-MIN(ROW(BX$173:BX$271))+1, ""), ROW(Z66))), "")</f>
        <v/>
      </c>
      <c r="BY340" s="5" t="str">
        <f t="array" ref="BY340">IFERROR(INDEX(BY$173:BY$271, SMALL(IF($AX$173:$AX$271="Claim", ROW(BY$173:BY$271)-MIN(ROW(BY$173:BY$271))+1, ""), ROW(AA66))), "")</f>
        <v/>
      </c>
      <c r="BZ340" s="5" t="str">
        <f t="array" ref="BZ340">IFERROR(INDEX(BZ$173:BZ$271, SMALL(IF($AX$173:$AX$271="Claim", ROW(BZ$173:BZ$271)-MIN(ROW(BZ$173:BZ$271))+1, ""), ROW(AB66))), "")</f>
        <v/>
      </c>
      <c r="CA340" s="5" t="str">
        <f t="array" ref="CA340">IFERROR(INDEX(CA$173:CA$271, SMALL(IF($AX$173:$AX$271="Claim", ROW(CA$173:CA$271)-MIN(ROW(CA$173:CA$271))+1, ""), ROW(AC66))), "")</f>
        <v/>
      </c>
      <c r="CB340" s="5" t="str">
        <f t="array" ref="CB340">IFERROR(INDEX(CB$173:CB$271, SMALL(IF($AX$173:$AX$271="Claim", ROW(CB$173:CB$271)-MIN(ROW(CB$173:CB$271))+1, ""), ROW(AD66))), "")</f>
        <v/>
      </c>
      <c r="CC340" s="5" t="str">
        <f t="array" ref="CC340">IFERROR(INDEX(CC$173:CC$271, SMALL(IF($AX$173:$AX$271="Claim", ROW(CC$173:CC$271)-MIN(ROW(CC$173:CC$271))+1, ""), ROW(AE66))), "")</f>
        <v/>
      </c>
      <c r="CD340" s="5" t="str">
        <f t="array" ref="CD340">IFERROR(INDEX(CD$173:CD$271, SMALL(IF($AX$173:$AX$271="Claim", ROW(CD$173:CD$271)-MIN(ROW(CD$173:CD$271))+1, ""), ROW(AF66))), "")</f>
        <v/>
      </c>
      <c r="CE340" s="5" t="str">
        <f t="array" ref="CE340">IFERROR(INDEX(CE$173:CE$271, SMALL(IF($AX$173:$AX$271="Claim", ROW(CE$173:CE$271)-MIN(ROW(CE$173:CE$271))+1, ""), ROW(AG66))), "")</f>
        <v/>
      </c>
      <c r="CF340" s="5" t="str">
        <f t="array" ref="CF340">IFERROR(INDEX(CF$173:CF$271, SMALL(IF($AX$173:$AX$271="Claim", ROW(CF$173:CF$271)-MIN(ROW(CF$173:CF$271))+1, ""), ROW(AH66))), "")</f>
        <v/>
      </c>
      <c r="CG340" s="5" t="str">
        <f t="array" ref="CG340">IFERROR(INDEX(CG$173:CG$271, SMALL(IF($AX$173:$AX$271="Claim", ROW(CG$173:CG$271)-MIN(ROW(CG$173:CG$271))+1, ""), ROW(AI66))), "")</f>
        <v/>
      </c>
      <c r="CH340" s="5" t="str">
        <f t="array" ref="CH340">IFERROR(INDEX(CH$173:CH$271, SMALL(IF($AX$173:$AX$271="Claim", ROW(CH$173:CH$271)-MIN(ROW(CH$173:CH$271))+1, ""), ROW(AJ66))), "")</f>
        <v/>
      </c>
      <c r="CI340" s="5" t="str">
        <f t="array" ref="CI340">IFERROR(INDEX(CI$173:CI$271, SMALL(IF($AX$173:$AX$271="Claim", ROW(CI$173:CI$271)-MIN(ROW(CI$173:CI$271))+1, ""), ROW(AK66))), "")</f>
        <v/>
      </c>
      <c r="CJ340" s="5" t="str">
        <f t="array" ref="CJ340">IFERROR(INDEX(CJ$173:CJ$271, SMALL(IF($AX$173:$AX$271="Claim", ROW(CJ$173:CJ$271)-MIN(ROW(CJ$173:CJ$271))+1, ""), ROW(AL66))), "")</f>
        <v/>
      </c>
    </row>
    <row r="341" spans="50:88" hidden="1" x14ac:dyDescent="0.2">
      <c r="AX341" s="5">
        <v>67</v>
      </c>
      <c r="AY341" s="327" t="str">
        <f t="array" ref="AY341">IFERROR(INDEX(AY$173:AY$271, SMALL(IF($AX$173:$AX$271="Claim", ROW(AY$173:AY$271)-MIN(ROW(AY$173:AY$271))+1, ""), ROW(A67))), "")</f>
        <v/>
      </c>
      <c r="AZ341" s="327" t="str">
        <f t="array" ref="AZ341">IFERROR(INDEX(AZ$173:AZ$271, SMALL(IF($AX$173:$AX$271="Claim", ROW(AZ$173:AZ$271)-MIN(ROW(AZ$173:AZ$271))+1, ""), ROW(B67))), "")</f>
        <v/>
      </c>
      <c r="BA341" s="5" t="str">
        <f t="array" ref="BA341">IFERROR(INDEX(BA$173:BA$275, SMALL(IF($AX$173:$AX$275="Claim", ROW(BA$173:BA$275)-MIN(ROW(BA$173:BA$275))+1, ""), ROW(C67))), "")</f>
        <v/>
      </c>
      <c r="BB341" s="5" t="str">
        <f t="array" ref="BB341">IFERROR(INDEX(BB$173:BB$271, SMALL(IF($AX$173:$AX$271="Claim", ROW(BB$173:BB$271)-MIN(ROW(BB$173:BB$271))+1, ""), ROW(D67))), "")</f>
        <v/>
      </c>
      <c r="BC341" s="5" t="str">
        <f t="array" ref="BC341">IFERROR(INDEX(BC$173:BC$271, SMALL(IF($AX$173:$AX$271="Claim", ROW(BC$173:BC$271)-MIN(ROW(BC$173:BC$271))+1, ""), ROW(E67))), "")</f>
        <v/>
      </c>
      <c r="BD341" s="5" t="str">
        <f t="array" ref="BD341">IFERROR(INDEX(BD$173:BD$271, SMALL(IF($AX$173:$AX$271="Claim", ROW(BD$173:BD$271)-MIN(ROW(BD$173:BD$271))+1, ""), ROW(F67))), "")</f>
        <v/>
      </c>
      <c r="BE341" s="5" t="str">
        <f t="array" ref="BE341">IFERROR(INDEX(BE$173:BE$271, SMALL(IF($AX$173:$AX$271="Claim", ROW(BE$173:BE$271)-MIN(ROW(BE$173:BE$271))+1, ""), ROW(G67))), "")</f>
        <v/>
      </c>
      <c r="BF341" s="5" t="str">
        <f t="array" ref="BF341">IFERROR(INDEX(BF$173:BF$271, SMALL(IF($AX$173:$AX$271="Claim", ROW(BF$173:BF$271)-MIN(ROW(BF$173:BF$271))+1, ""), ROW(H67))), "")</f>
        <v/>
      </c>
      <c r="BG341" s="5" t="str">
        <f t="array" ref="BG341">IFERROR(INDEX(BG$173:BG$271, SMALL(IF($AX$173:$AX$271="Claim", ROW(BG$173:BG$271)-MIN(ROW(BG$173:BG$271))+1, ""), ROW(I67))), "")</f>
        <v/>
      </c>
      <c r="BH341" s="5" t="str">
        <f t="array" ref="BH341">IFERROR(INDEX(BH$173:BH$271, SMALL(IF($AX$173:$AX$271="Claim", ROW(BH$173:BH$271)-MIN(ROW(BH$173:BH$271))+1, ""), ROW(J67))), "")</f>
        <v/>
      </c>
      <c r="BI341" s="5" t="str">
        <f t="array" ref="BI341">IFERROR(INDEX(BI$173:BI$271, SMALL(IF($AX$173:$AX$271="Claim", ROW(BI$173:BI$271)-MIN(ROW(BI$173:BI$271))+1, ""), ROW(K67))), "")</f>
        <v/>
      </c>
      <c r="BJ341" s="5" t="str">
        <f t="array" ref="BJ341">IFERROR(INDEX(BJ$173:BJ$271, SMALL(IF($AX$173:$AX$271="Claim", ROW(BJ$173:BJ$271)-MIN(ROW(BJ$173:BJ$271))+1, ""), ROW(L67))), "")</f>
        <v/>
      </c>
      <c r="BK341" s="5" t="str">
        <f t="array" ref="BK341">IFERROR(INDEX(BK$173:BK$271, SMALL(IF($AX$173:$AX$271="Claim", ROW(BK$173:BK$271)-MIN(ROW(BK$173:BK$271))+1, ""), ROW(M67))), "")</f>
        <v/>
      </c>
      <c r="BL341" s="5" t="str">
        <f t="array" ref="BL341">IFERROR(INDEX(BL$173:BL$271, SMALL(IF($AX$173:$AX$271="Claim", ROW(BL$173:BL$271)-MIN(ROW(BL$173:BL$271))+1, ""), ROW(N67))), "")</f>
        <v/>
      </c>
      <c r="BM341" s="5" t="str">
        <f t="array" ref="BM341">IFERROR(INDEX(BM$173:BM$271, SMALL(IF($AX$173:$AX$271="Claim", ROW(BM$173:BM$271)-MIN(ROW(BM$173:BM$271))+1, ""), ROW(O67))), "")</f>
        <v/>
      </c>
      <c r="BN341" s="5" t="str">
        <f t="array" ref="BN341">IFERROR(INDEX(BN$173:BN$271, SMALL(IF($AX$173:$AX$271="Claim", ROW(BN$173:BN$271)-MIN(ROW(BN$173:BN$271))+1, ""), ROW(P67))), "")</f>
        <v/>
      </c>
      <c r="BO341" s="5" t="str">
        <f t="array" ref="BO341">IFERROR(INDEX(BO$173:BO$271, SMALL(IF($AX$173:$AX$271="Claim", ROW(BO$173:BO$271)-MIN(ROW(BO$173:BO$271))+1, ""), ROW(Q67))), "")</f>
        <v/>
      </c>
      <c r="BP341" s="5" t="str">
        <f t="array" ref="BP341">IFERROR(INDEX(BP$173:BP$271, SMALL(IF($AX$173:$AX$271="Claim", ROW(BP$173:BP$271)-MIN(ROW(BP$173:BP$271))+1, ""), ROW(R67))), "")</f>
        <v/>
      </c>
      <c r="BQ341" s="5" t="str">
        <f t="array" ref="BQ341">IFERROR(INDEX(BQ$173:BQ$271, SMALL(IF($AX$173:$AX$271="Claim", ROW(BQ$173:BQ$271)-MIN(ROW(BQ$173:BQ$271))+1, ""), ROW(S67))), "")</f>
        <v/>
      </c>
      <c r="BR341" s="5" t="str">
        <f t="array" ref="BR341">IFERROR(INDEX(BR$173:BR$271, SMALL(IF($AX$173:$AX$271="Claim", ROW(BR$173:BR$271)-MIN(ROW(BR$173:BR$271))+1, ""), ROW(T67))), "")</f>
        <v/>
      </c>
      <c r="BS341" s="5" t="str">
        <f t="array" ref="BS341">IFERROR(INDEX(BS$173:BS$271, SMALL(IF($AX$173:$AX$271="Claim", ROW(BS$173:BS$271)-MIN(ROW(BS$173:BS$271))+1, ""), ROW(U67))), "")</f>
        <v/>
      </c>
      <c r="BT341" s="5" t="str">
        <f t="array" ref="BT341">IFERROR(INDEX(BT$173:BT$271, SMALL(IF($AX$173:$AX$271="Claim", ROW(BT$173:BT$271)-MIN(ROW(BT$173:BT$271))+1, ""), ROW(V67))), "")</f>
        <v/>
      </c>
      <c r="BU341" s="5" t="str">
        <f t="array" ref="BU341">IFERROR(INDEX(BU$173:BU$271, SMALL(IF($AX$173:$AX$271="Claim", ROW(BU$173:BU$271)-MIN(ROW(BU$173:BU$271))+1, ""), ROW(W67))), "")</f>
        <v/>
      </c>
      <c r="BV341" s="5" t="str">
        <f t="array" ref="BV341">IFERROR(INDEX(BV$173:BV$271, SMALL(IF($AX$173:$AX$271="Claim", ROW(BV$173:BV$271)-MIN(ROW(BV$173:BV$271))+1, ""), ROW(X67))), "")</f>
        <v/>
      </c>
      <c r="BW341" s="5" t="str">
        <f t="array" ref="BW341">IFERROR(INDEX(BW$173:BW$271, SMALL(IF($AX$173:$AX$271="Claim", ROW(BW$173:BW$271)-MIN(ROW(BW$173:BW$271))+1, ""), ROW(Y67))), "")</f>
        <v/>
      </c>
      <c r="BX341" s="5" t="str">
        <f t="array" ref="BX341">IFERROR(INDEX(BX$173:BX$271, SMALL(IF($AX$173:$AX$271="Claim", ROW(BX$173:BX$271)-MIN(ROW(BX$173:BX$271))+1, ""), ROW(Z67))), "")</f>
        <v/>
      </c>
      <c r="BY341" s="5" t="str">
        <f t="array" ref="BY341">IFERROR(INDEX(BY$173:BY$271, SMALL(IF($AX$173:$AX$271="Claim", ROW(BY$173:BY$271)-MIN(ROW(BY$173:BY$271))+1, ""), ROW(AA67))), "")</f>
        <v/>
      </c>
      <c r="BZ341" s="5" t="str">
        <f t="array" ref="BZ341">IFERROR(INDEX(BZ$173:BZ$271, SMALL(IF($AX$173:$AX$271="Claim", ROW(BZ$173:BZ$271)-MIN(ROW(BZ$173:BZ$271))+1, ""), ROW(AB67))), "")</f>
        <v/>
      </c>
      <c r="CA341" s="5" t="str">
        <f t="array" ref="CA341">IFERROR(INDEX(CA$173:CA$271, SMALL(IF($AX$173:$AX$271="Claim", ROW(CA$173:CA$271)-MIN(ROW(CA$173:CA$271))+1, ""), ROW(AC67))), "")</f>
        <v/>
      </c>
      <c r="CB341" s="5" t="str">
        <f t="array" ref="CB341">IFERROR(INDEX(CB$173:CB$271, SMALL(IF($AX$173:$AX$271="Claim", ROW(CB$173:CB$271)-MIN(ROW(CB$173:CB$271))+1, ""), ROW(AD67))), "")</f>
        <v/>
      </c>
      <c r="CC341" s="5" t="str">
        <f t="array" ref="CC341">IFERROR(INDEX(CC$173:CC$271, SMALL(IF($AX$173:$AX$271="Claim", ROW(CC$173:CC$271)-MIN(ROW(CC$173:CC$271))+1, ""), ROW(AE67))), "")</f>
        <v/>
      </c>
      <c r="CD341" s="5" t="str">
        <f t="array" ref="CD341">IFERROR(INDEX(CD$173:CD$271, SMALL(IF($AX$173:$AX$271="Claim", ROW(CD$173:CD$271)-MIN(ROW(CD$173:CD$271))+1, ""), ROW(AF67))), "")</f>
        <v/>
      </c>
      <c r="CE341" s="5" t="str">
        <f t="array" ref="CE341">IFERROR(INDEX(CE$173:CE$271, SMALL(IF($AX$173:$AX$271="Claim", ROW(CE$173:CE$271)-MIN(ROW(CE$173:CE$271))+1, ""), ROW(AG67))), "")</f>
        <v/>
      </c>
      <c r="CF341" s="5" t="str">
        <f t="array" ref="CF341">IFERROR(INDEX(CF$173:CF$271, SMALL(IF($AX$173:$AX$271="Claim", ROW(CF$173:CF$271)-MIN(ROW(CF$173:CF$271))+1, ""), ROW(AH67))), "")</f>
        <v/>
      </c>
      <c r="CG341" s="5" t="str">
        <f t="array" ref="CG341">IFERROR(INDEX(CG$173:CG$271, SMALL(IF($AX$173:$AX$271="Claim", ROW(CG$173:CG$271)-MIN(ROW(CG$173:CG$271))+1, ""), ROW(AI67))), "")</f>
        <v/>
      </c>
      <c r="CH341" s="5" t="str">
        <f t="array" ref="CH341">IFERROR(INDEX(CH$173:CH$271, SMALL(IF($AX$173:$AX$271="Claim", ROW(CH$173:CH$271)-MIN(ROW(CH$173:CH$271))+1, ""), ROW(AJ67))), "")</f>
        <v/>
      </c>
      <c r="CI341" s="5" t="str">
        <f t="array" ref="CI341">IFERROR(INDEX(CI$173:CI$271, SMALL(IF($AX$173:$AX$271="Claim", ROW(CI$173:CI$271)-MIN(ROW(CI$173:CI$271))+1, ""), ROW(AK67))), "")</f>
        <v/>
      </c>
      <c r="CJ341" s="5" t="str">
        <f t="array" ref="CJ341">IFERROR(INDEX(CJ$173:CJ$271, SMALL(IF($AX$173:$AX$271="Claim", ROW(CJ$173:CJ$271)-MIN(ROW(CJ$173:CJ$271))+1, ""), ROW(AL67))), "")</f>
        <v/>
      </c>
    </row>
    <row r="342" spans="50:88" hidden="1" x14ac:dyDescent="0.2">
      <c r="AX342" s="5">
        <v>68</v>
      </c>
      <c r="AY342" s="327" t="str">
        <f t="array" ref="AY342">IFERROR(INDEX(AY$173:AY$271, SMALL(IF($AX$173:$AX$271="Claim", ROW(AY$173:AY$271)-MIN(ROW(AY$173:AY$271))+1, ""), ROW(A68))), "")</f>
        <v/>
      </c>
      <c r="AZ342" s="327" t="str">
        <f t="array" ref="AZ342">IFERROR(INDEX(AZ$173:AZ$271, SMALL(IF($AX$173:$AX$271="Claim", ROW(AZ$173:AZ$271)-MIN(ROW(AZ$173:AZ$271))+1, ""), ROW(B68))), "")</f>
        <v/>
      </c>
      <c r="BA342" s="5" t="str">
        <f t="array" ref="BA342">IFERROR(INDEX(BA$173:BA$275, SMALL(IF($AX$173:$AX$275="Claim", ROW(BA$173:BA$275)-MIN(ROW(BA$173:BA$275))+1, ""), ROW(C68))), "")</f>
        <v/>
      </c>
      <c r="BB342" s="5" t="str">
        <f t="array" ref="BB342">IFERROR(INDEX(BB$173:BB$271, SMALL(IF($AX$173:$AX$271="Claim", ROW(BB$173:BB$271)-MIN(ROW(BB$173:BB$271))+1, ""), ROW(D68))), "")</f>
        <v/>
      </c>
      <c r="BC342" s="5" t="str">
        <f t="array" ref="BC342">IFERROR(INDEX(BC$173:BC$271, SMALL(IF($AX$173:$AX$271="Claim", ROW(BC$173:BC$271)-MIN(ROW(BC$173:BC$271))+1, ""), ROW(E68))), "")</f>
        <v/>
      </c>
      <c r="BD342" s="5" t="str">
        <f t="array" ref="BD342">IFERROR(INDEX(BD$173:BD$271, SMALL(IF($AX$173:$AX$271="Claim", ROW(BD$173:BD$271)-MIN(ROW(BD$173:BD$271))+1, ""), ROW(F68))), "")</f>
        <v/>
      </c>
      <c r="BE342" s="5" t="str">
        <f t="array" ref="BE342">IFERROR(INDEX(BE$173:BE$271, SMALL(IF($AX$173:$AX$271="Claim", ROW(BE$173:BE$271)-MIN(ROW(BE$173:BE$271))+1, ""), ROW(G68))), "")</f>
        <v/>
      </c>
      <c r="BF342" s="5" t="str">
        <f t="array" ref="BF342">IFERROR(INDEX(BF$173:BF$271, SMALL(IF($AX$173:$AX$271="Claim", ROW(BF$173:BF$271)-MIN(ROW(BF$173:BF$271))+1, ""), ROW(H68))), "")</f>
        <v/>
      </c>
      <c r="BG342" s="5" t="str">
        <f t="array" ref="BG342">IFERROR(INDEX(BG$173:BG$271, SMALL(IF($AX$173:$AX$271="Claim", ROW(BG$173:BG$271)-MIN(ROW(BG$173:BG$271))+1, ""), ROW(I68))), "")</f>
        <v/>
      </c>
      <c r="BH342" s="5" t="str">
        <f t="array" ref="BH342">IFERROR(INDEX(BH$173:BH$271, SMALL(IF($AX$173:$AX$271="Claim", ROW(BH$173:BH$271)-MIN(ROW(BH$173:BH$271))+1, ""), ROW(J68))), "")</f>
        <v/>
      </c>
      <c r="BI342" s="5" t="str">
        <f t="array" ref="BI342">IFERROR(INDEX(BI$173:BI$271, SMALL(IF($AX$173:$AX$271="Claim", ROW(BI$173:BI$271)-MIN(ROW(BI$173:BI$271))+1, ""), ROW(K68))), "")</f>
        <v/>
      </c>
      <c r="BJ342" s="5" t="str">
        <f t="array" ref="BJ342">IFERROR(INDEX(BJ$173:BJ$271, SMALL(IF($AX$173:$AX$271="Claim", ROW(BJ$173:BJ$271)-MIN(ROW(BJ$173:BJ$271))+1, ""), ROW(L68))), "")</f>
        <v/>
      </c>
      <c r="BK342" s="5" t="str">
        <f t="array" ref="BK342">IFERROR(INDEX(BK$173:BK$271, SMALL(IF($AX$173:$AX$271="Claim", ROW(BK$173:BK$271)-MIN(ROW(BK$173:BK$271))+1, ""), ROW(M68))), "")</f>
        <v/>
      </c>
      <c r="BL342" s="5" t="str">
        <f t="array" ref="BL342">IFERROR(INDEX(BL$173:BL$271, SMALL(IF($AX$173:$AX$271="Claim", ROW(BL$173:BL$271)-MIN(ROW(BL$173:BL$271))+1, ""), ROW(N68))), "")</f>
        <v/>
      </c>
      <c r="BM342" s="5" t="str">
        <f t="array" ref="BM342">IFERROR(INDEX(BM$173:BM$271, SMALL(IF($AX$173:$AX$271="Claim", ROW(BM$173:BM$271)-MIN(ROW(BM$173:BM$271))+1, ""), ROW(O68))), "")</f>
        <v/>
      </c>
      <c r="BN342" s="5" t="str">
        <f t="array" ref="BN342">IFERROR(INDEX(BN$173:BN$271, SMALL(IF($AX$173:$AX$271="Claim", ROW(BN$173:BN$271)-MIN(ROW(BN$173:BN$271))+1, ""), ROW(P68))), "")</f>
        <v/>
      </c>
      <c r="BO342" s="5" t="str">
        <f t="array" ref="BO342">IFERROR(INDEX(BO$173:BO$271, SMALL(IF($AX$173:$AX$271="Claim", ROW(BO$173:BO$271)-MIN(ROW(BO$173:BO$271))+1, ""), ROW(Q68))), "")</f>
        <v/>
      </c>
      <c r="BP342" s="5" t="str">
        <f t="array" ref="BP342">IFERROR(INDEX(BP$173:BP$271, SMALL(IF($AX$173:$AX$271="Claim", ROW(BP$173:BP$271)-MIN(ROW(BP$173:BP$271))+1, ""), ROW(R68))), "")</f>
        <v/>
      </c>
      <c r="BQ342" s="5" t="str">
        <f t="array" ref="BQ342">IFERROR(INDEX(BQ$173:BQ$271, SMALL(IF($AX$173:$AX$271="Claim", ROW(BQ$173:BQ$271)-MIN(ROW(BQ$173:BQ$271))+1, ""), ROW(S68))), "")</f>
        <v/>
      </c>
      <c r="BR342" s="5" t="str">
        <f t="array" ref="BR342">IFERROR(INDEX(BR$173:BR$271, SMALL(IF($AX$173:$AX$271="Claim", ROW(BR$173:BR$271)-MIN(ROW(BR$173:BR$271))+1, ""), ROW(T68))), "")</f>
        <v/>
      </c>
      <c r="BS342" s="5" t="str">
        <f t="array" ref="BS342">IFERROR(INDEX(BS$173:BS$271, SMALL(IF($AX$173:$AX$271="Claim", ROW(BS$173:BS$271)-MIN(ROW(BS$173:BS$271))+1, ""), ROW(U68))), "")</f>
        <v/>
      </c>
      <c r="BT342" s="5" t="str">
        <f t="array" ref="BT342">IFERROR(INDEX(BT$173:BT$271, SMALL(IF($AX$173:$AX$271="Claim", ROW(BT$173:BT$271)-MIN(ROW(BT$173:BT$271))+1, ""), ROW(V68))), "")</f>
        <v/>
      </c>
      <c r="BU342" s="5" t="str">
        <f t="array" ref="BU342">IFERROR(INDEX(BU$173:BU$271, SMALL(IF($AX$173:$AX$271="Claim", ROW(BU$173:BU$271)-MIN(ROW(BU$173:BU$271))+1, ""), ROW(W68))), "")</f>
        <v/>
      </c>
      <c r="BV342" s="5" t="str">
        <f t="array" ref="BV342">IFERROR(INDEX(BV$173:BV$271, SMALL(IF($AX$173:$AX$271="Claim", ROW(BV$173:BV$271)-MIN(ROW(BV$173:BV$271))+1, ""), ROW(X68))), "")</f>
        <v/>
      </c>
      <c r="BW342" s="5" t="str">
        <f t="array" ref="BW342">IFERROR(INDEX(BW$173:BW$271, SMALL(IF($AX$173:$AX$271="Claim", ROW(BW$173:BW$271)-MIN(ROW(BW$173:BW$271))+1, ""), ROW(Y68))), "")</f>
        <v/>
      </c>
      <c r="BX342" s="5" t="str">
        <f t="array" ref="BX342">IFERROR(INDEX(BX$173:BX$271, SMALL(IF($AX$173:$AX$271="Claim", ROW(BX$173:BX$271)-MIN(ROW(BX$173:BX$271))+1, ""), ROW(Z68))), "")</f>
        <v/>
      </c>
      <c r="BY342" s="5" t="str">
        <f t="array" ref="BY342">IFERROR(INDEX(BY$173:BY$271, SMALL(IF($AX$173:$AX$271="Claim", ROW(BY$173:BY$271)-MIN(ROW(BY$173:BY$271))+1, ""), ROW(AA68))), "")</f>
        <v/>
      </c>
      <c r="BZ342" s="5" t="str">
        <f t="array" ref="BZ342">IFERROR(INDEX(BZ$173:BZ$271, SMALL(IF($AX$173:$AX$271="Claim", ROW(BZ$173:BZ$271)-MIN(ROW(BZ$173:BZ$271))+1, ""), ROW(AB68))), "")</f>
        <v/>
      </c>
      <c r="CA342" s="5" t="str">
        <f t="array" ref="CA342">IFERROR(INDEX(CA$173:CA$271, SMALL(IF($AX$173:$AX$271="Claim", ROW(CA$173:CA$271)-MIN(ROW(CA$173:CA$271))+1, ""), ROW(AC68))), "")</f>
        <v/>
      </c>
      <c r="CB342" s="5" t="str">
        <f t="array" ref="CB342">IFERROR(INDEX(CB$173:CB$271, SMALL(IF($AX$173:$AX$271="Claim", ROW(CB$173:CB$271)-MIN(ROW(CB$173:CB$271))+1, ""), ROW(AD68))), "")</f>
        <v/>
      </c>
      <c r="CC342" s="5" t="str">
        <f t="array" ref="CC342">IFERROR(INDEX(CC$173:CC$271, SMALL(IF($AX$173:$AX$271="Claim", ROW(CC$173:CC$271)-MIN(ROW(CC$173:CC$271))+1, ""), ROW(AE68))), "")</f>
        <v/>
      </c>
      <c r="CD342" s="5" t="str">
        <f t="array" ref="CD342">IFERROR(INDEX(CD$173:CD$271, SMALL(IF($AX$173:$AX$271="Claim", ROW(CD$173:CD$271)-MIN(ROW(CD$173:CD$271))+1, ""), ROW(AF68))), "")</f>
        <v/>
      </c>
      <c r="CE342" s="5" t="str">
        <f t="array" ref="CE342">IFERROR(INDEX(CE$173:CE$271, SMALL(IF($AX$173:$AX$271="Claim", ROW(CE$173:CE$271)-MIN(ROW(CE$173:CE$271))+1, ""), ROW(AG68))), "")</f>
        <v/>
      </c>
      <c r="CF342" s="5" t="str">
        <f t="array" ref="CF342">IFERROR(INDEX(CF$173:CF$271, SMALL(IF($AX$173:$AX$271="Claim", ROW(CF$173:CF$271)-MIN(ROW(CF$173:CF$271))+1, ""), ROW(AH68))), "")</f>
        <v/>
      </c>
      <c r="CG342" s="5" t="str">
        <f t="array" ref="CG342">IFERROR(INDEX(CG$173:CG$271, SMALL(IF($AX$173:$AX$271="Claim", ROW(CG$173:CG$271)-MIN(ROW(CG$173:CG$271))+1, ""), ROW(AI68))), "")</f>
        <v/>
      </c>
      <c r="CH342" s="5" t="str">
        <f t="array" ref="CH342">IFERROR(INDEX(CH$173:CH$271, SMALL(IF($AX$173:$AX$271="Claim", ROW(CH$173:CH$271)-MIN(ROW(CH$173:CH$271))+1, ""), ROW(AJ68))), "")</f>
        <v/>
      </c>
      <c r="CI342" s="5" t="str">
        <f t="array" ref="CI342">IFERROR(INDEX(CI$173:CI$271, SMALL(IF($AX$173:$AX$271="Claim", ROW(CI$173:CI$271)-MIN(ROW(CI$173:CI$271))+1, ""), ROW(AK68))), "")</f>
        <v/>
      </c>
      <c r="CJ342" s="5" t="str">
        <f t="array" ref="CJ342">IFERROR(INDEX(CJ$173:CJ$271, SMALL(IF($AX$173:$AX$271="Claim", ROW(CJ$173:CJ$271)-MIN(ROW(CJ$173:CJ$271))+1, ""), ROW(AL68))), "")</f>
        <v/>
      </c>
    </row>
    <row r="343" spans="50:88" hidden="1" x14ac:dyDescent="0.2">
      <c r="AX343" s="5">
        <v>69</v>
      </c>
      <c r="AY343" s="327" t="str">
        <f t="array" ref="AY343">IFERROR(INDEX(AY$173:AY$271, SMALL(IF($AX$173:$AX$271="Claim", ROW(AY$173:AY$271)-MIN(ROW(AY$173:AY$271))+1, ""), ROW(A69))), "")</f>
        <v/>
      </c>
      <c r="AZ343" s="327" t="str">
        <f t="array" ref="AZ343">IFERROR(INDEX(AZ$173:AZ$271, SMALL(IF($AX$173:$AX$271="Claim", ROW(AZ$173:AZ$271)-MIN(ROW(AZ$173:AZ$271))+1, ""), ROW(B69))), "")</f>
        <v/>
      </c>
      <c r="BA343" s="5" t="str">
        <f t="array" ref="BA343">IFERROR(INDEX(BA$173:BA$275, SMALL(IF($AX$173:$AX$275="Claim", ROW(BA$173:BA$275)-MIN(ROW(BA$173:BA$275))+1, ""), ROW(C69))), "")</f>
        <v/>
      </c>
      <c r="BB343" s="5" t="str">
        <f t="array" ref="BB343">IFERROR(INDEX(BB$173:BB$271, SMALL(IF($AX$173:$AX$271="Claim", ROW(BB$173:BB$271)-MIN(ROW(BB$173:BB$271))+1, ""), ROW(D69))), "")</f>
        <v/>
      </c>
      <c r="BC343" s="5" t="str">
        <f t="array" ref="BC343">IFERROR(INDEX(BC$173:BC$271, SMALL(IF($AX$173:$AX$271="Claim", ROW(BC$173:BC$271)-MIN(ROW(BC$173:BC$271))+1, ""), ROW(E69))), "")</f>
        <v/>
      </c>
      <c r="BD343" s="5" t="str">
        <f t="array" ref="BD343">IFERROR(INDEX(BD$173:BD$271, SMALL(IF($AX$173:$AX$271="Claim", ROW(BD$173:BD$271)-MIN(ROW(BD$173:BD$271))+1, ""), ROW(F69))), "")</f>
        <v/>
      </c>
      <c r="BE343" s="5" t="str">
        <f t="array" ref="BE343">IFERROR(INDEX(BE$173:BE$271, SMALL(IF($AX$173:$AX$271="Claim", ROW(BE$173:BE$271)-MIN(ROW(BE$173:BE$271))+1, ""), ROW(G69))), "")</f>
        <v/>
      </c>
      <c r="BF343" s="5" t="str">
        <f t="array" ref="BF343">IFERROR(INDEX(BF$173:BF$271, SMALL(IF($AX$173:$AX$271="Claim", ROW(BF$173:BF$271)-MIN(ROW(BF$173:BF$271))+1, ""), ROW(H69))), "")</f>
        <v/>
      </c>
      <c r="BG343" s="5" t="str">
        <f t="array" ref="BG343">IFERROR(INDEX(BG$173:BG$271, SMALL(IF($AX$173:$AX$271="Claim", ROW(BG$173:BG$271)-MIN(ROW(BG$173:BG$271))+1, ""), ROW(I69))), "")</f>
        <v/>
      </c>
      <c r="BH343" s="5" t="str">
        <f t="array" ref="BH343">IFERROR(INDEX(BH$173:BH$271, SMALL(IF($AX$173:$AX$271="Claim", ROW(BH$173:BH$271)-MIN(ROW(BH$173:BH$271))+1, ""), ROW(J69))), "")</f>
        <v/>
      </c>
      <c r="BI343" s="5" t="str">
        <f t="array" ref="BI343">IFERROR(INDEX(BI$173:BI$271, SMALL(IF($AX$173:$AX$271="Claim", ROW(BI$173:BI$271)-MIN(ROW(BI$173:BI$271))+1, ""), ROW(K69))), "")</f>
        <v/>
      </c>
      <c r="BJ343" s="5" t="str">
        <f t="array" ref="BJ343">IFERROR(INDEX(BJ$173:BJ$271, SMALL(IF($AX$173:$AX$271="Claim", ROW(BJ$173:BJ$271)-MIN(ROW(BJ$173:BJ$271))+1, ""), ROW(L69))), "")</f>
        <v/>
      </c>
      <c r="BK343" s="5" t="str">
        <f t="array" ref="BK343">IFERROR(INDEX(BK$173:BK$271, SMALL(IF($AX$173:$AX$271="Claim", ROW(BK$173:BK$271)-MIN(ROW(BK$173:BK$271))+1, ""), ROW(M69))), "")</f>
        <v/>
      </c>
      <c r="BL343" s="5" t="str">
        <f t="array" ref="BL343">IFERROR(INDEX(BL$173:BL$271, SMALL(IF($AX$173:$AX$271="Claim", ROW(BL$173:BL$271)-MIN(ROW(BL$173:BL$271))+1, ""), ROW(N69))), "")</f>
        <v/>
      </c>
      <c r="BM343" s="5" t="str">
        <f t="array" ref="BM343">IFERROR(INDEX(BM$173:BM$271, SMALL(IF($AX$173:$AX$271="Claim", ROW(BM$173:BM$271)-MIN(ROW(BM$173:BM$271))+1, ""), ROW(O69))), "")</f>
        <v/>
      </c>
      <c r="BN343" s="5" t="str">
        <f t="array" ref="BN343">IFERROR(INDEX(BN$173:BN$271, SMALL(IF($AX$173:$AX$271="Claim", ROW(BN$173:BN$271)-MIN(ROW(BN$173:BN$271))+1, ""), ROW(P69))), "")</f>
        <v/>
      </c>
      <c r="BO343" s="5" t="str">
        <f t="array" ref="BO343">IFERROR(INDEX(BO$173:BO$271, SMALL(IF($AX$173:$AX$271="Claim", ROW(BO$173:BO$271)-MIN(ROW(BO$173:BO$271))+1, ""), ROW(Q69))), "")</f>
        <v/>
      </c>
      <c r="BP343" s="5" t="str">
        <f t="array" ref="BP343">IFERROR(INDEX(BP$173:BP$271, SMALL(IF($AX$173:$AX$271="Claim", ROW(BP$173:BP$271)-MIN(ROW(BP$173:BP$271))+1, ""), ROW(R69))), "")</f>
        <v/>
      </c>
      <c r="BQ343" s="5" t="str">
        <f t="array" ref="BQ343">IFERROR(INDEX(BQ$173:BQ$271, SMALL(IF($AX$173:$AX$271="Claim", ROW(BQ$173:BQ$271)-MIN(ROW(BQ$173:BQ$271))+1, ""), ROW(S69))), "")</f>
        <v/>
      </c>
      <c r="BR343" s="5" t="str">
        <f t="array" ref="BR343">IFERROR(INDEX(BR$173:BR$271, SMALL(IF($AX$173:$AX$271="Claim", ROW(BR$173:BR$271)-MIN(ROW(BR$173:BR$271))+1, ""), ROW(T69))), "")</f>
        <v/>
      </c>
      <c r="BS343" s="5" t="str">
        <f t="array" ref="BS343">IFERROR(INDEX(BS$173:BS$271, SMALL(IF($AX$173:$AX$271="Claim", ROW(BS$173:BS$271)-MIN(ROW(BS$173:BS$271))+1, ""), ROW(U69))), "")</f>
        <v/>
      </c>
      <c r="BT343" s="5" t="str">
        <f t="array" ref="BT343">IFERROR(INDEX(BT$173:BT$271, SMALL(IF($AX$173:$AX$271="Claim", ROW(BT$173:BT$271)-MIN(ROW(BT$173:BT$271))+1, ""), ROW(V69))), "")</f>
        <v/>
      </c>
      <c r="BU343" s="5" t="str">
        <f t="array" ref="BU343">IFERROR(INDEX(BU$173:BU$271, SMALL(IF($AX$173:$AX$271="Claim", ROW(BU$173:BU$271)-MIN(ROW(BU$173:BU$271))+1, ""), ROW(W69))), "")</f>
        <v/>
      </c>
      <c r="BV343" s="5" t="str">
        <f t="array" ref="BV343">IFERROR(INDEX(BV$173:BV$271, SMALL(IF($AX$173:$AX$271="Claim", ROW(BV$173:BV$271)-MIN(ROW(BV$173:BV$271))+1, ""), ROW(X69))), "")</f>
        <v/>
      </c>
      <c r="BW343" s="5" t="str">
        <f t="array" ref="BW343">IFERROR(INDEX(BW$173:BW$271, SMALL(IF($AX$173:$AX$271="Claim", ROW(BW$173:BW$271)-MIN(ROW(BW$173:BW$271))+1, ""), ROW(Y69))), "")</f>
        <v/>
      </c>
      <c r="BX343" s="5" t="str">
        <f t="array" ref="BX343">IFERROR(INDEX(BX$173:BX$271, SMALL(IF($AX$173:$AX$271="Claim", ROW(BX$173:BX$271)-MIN(ROW(BX$173:BX$271))+1, ""), ROW(Z69))), "")</f>
        <v/>
      </c>
      <c r="BY343" s="5" t="str">
        <f t="array" ref="BY343">IFERROR(INDEX(BY$173:BY$271, SMALL(IF($AX$173:$AX$271="Claim", ROW(BY$173:BY$271)-MIN(ROW(BY$173:BY$271))+1, ""), ROW(AA69))), "")</f>
        <v/>
      </c>
      <c r="BZ343" s="5" t="str">
        <f t="array" ref="BZ343">IFERROR(INDEX(BZ$173:BZ$271, SMALL(IF($AX$173:$AX$271="Claim", ROW(BZ$173:BZ$271)-MIN(ROW(BZ$173:BZ$271))+1, ""), ROW(AB69))), "")</f>
        <v/>
      </c>
      <c r="CA343" s="5" t="str">
        <f t="array" ref="CA343">IFERROR(INDEX(CA$173:CA$271, SMALL(IF($AX$173:$AX$271="Claim", ROW(CA$173:CA$271)-MIN(ROW(CA$173:CA$271))+1, ""), ROW(AC69))), "")</f>
        <v/>
      </c>
      <c r="CB343" s="5" t="str">
        <f t="array" ref="CB343">IFERROR(INDEX(CB$173:CB$271, SMALL(IF($AX$173:$AX$271="Claim", ROW(CB$173:CB$271)-MIN(ROW(CB$173:CB$271))+1, ""), ROW(AD69))), "")</f>
        <v/>
      </c>
      <c r="CC343" s="5" t="str">
        <f t="array" ref="CC343">IFERROR(INDEX(CC$173:CC$271, SMALL(IF($AX$173:$AX$271="Claim", ROW(CC$173:CC$271)-MIN(ROW(CC$173:CC$271))+1, ""), ROW(AE69))), "")</f>
        <v/>
      </c>
      <c r="CD343" s="5" t="str">
        <f t="array" ref="CD343">IFERROR(INDEX(CD$173:CD$271, SMALL(IF($AX$173:$AX$271="Claim", ROW(CD$173:CD$271)-MIN(ROW(CD$173:CD$271))+1, ""), ROW(AF69))), "")</f>
        <v/>
      </c>
      <c r="CE343" s="5" t="str">
        <f t="array" ref="CE343">IFERROR(INDEX(CE$173:CE$271, SMALL(IF($AX$173:$AX$271="Claim", ROW(CE$173:CE$271)-MIN(ROW(CE$173:CE$271))+1, ""), ROW(AG69))), "")</f>
        <v/>
      </c>
      <c r="CF343" s="5" t="str">
        <f t="array" ref="CF343">IFERROR(INDEX(CF$173:CF$271, SMALL(IF($AX$173:$AX$271="Claim", ROW(CF$173:CF$271)-MIN(ROW(CF$173:CF$271))+1, ""), ROW(AH69))), "")</f>
        <v/>
      </c>
      <c r="CG343" s="5" t="str">
        <f t="array" ref="CG343">IFERROR(INDEX(CG$173:CG$271, SMALL(IF($AX$173:$AX$271="Claim", ROW(CG$173:CG$271)-MIN(ROW(CG$173:CG$271))+1, ""), ROW(AI69))), "")</f>
        <v/>
      </c>
      <c r="CH343" s="5" t="str">
        <f t="array" ref="CH343">IFERROR(INDEX(CH$173:CH$271, SMALL(IF($AX$173:$AX$271="Claim", ROW(CH$173:CH$271)-MIN(ROW(CH$173:CH$271))+1, ""), ROW(AJ69))), "")</f>
        <v/>
      </c>
      <c r="CI343" s="5" t="str">
        <f t="array" ref="CI343">IFERROR(INDEX(CI$173:CI$271, SMALL(IF($AX$173:$AX$271="Claim", ROW(CI$173:CI$271)-MIN(ROW(CI$173:CI$271))+1, ""), ROW(AK69))), "")</f>
        <v/>
      </c>
      <c r="CJ343" s="5" t="str">
        <f t="array" ref="CJ343">IFERROR(INDEX(CJ$173:CJ$271, SMALL(IF($AX$173:$AX$271="Claim", ROW(CJ$173:CJ$271)-MIN(ROW(CJ$173:CJ$271))+1, ""), ROW(AL69))), "")</f>
        <v/>
      </c>
    </row>
    <row r="344" spans="50:88" hidden="1" x14ac:dyDescent="0.2">
      <c r="AX344" s="5">
        <v>70</v>
      </c>
      <c r="AY344" s="327" t="str">
        <f t="array" ref="AY344">IFERROR(INDEX(AY$173:AY$271, SMALL(IF($AX$173:$AX$271="Claim", ROW(AY$173:AY$271)-MIN(ROW(AY$173:AY$271))+1, ""), ROW(A70))), "")</f>
        <v/>
      </c>
      <c r="AZ344" s="327" t="str">
        <f t="array" ref="AZ344">IFERROR(INDEX(AZ$173:AZ$271, SMALL(IF($AX$173:$AX$271="Claim", ROW(AZ$173:AZ$271)-MIN(ROW(AZ$173:AZ$271))+1, ""), ROW(B70))), "")</f>
        <v/>
      </c>
      <c r="BA344" s="5" t="str">
        <f t="array" ref="BA344">IFERROR(INDEX(BA$173:BA$275, SMALL(IF($AX$173:$AX$275="Claim", ROW(BA$173:BA$275)-MIN(ROW(BA$173:BA$275))+1, ""), ROW(C70))), "")</f>
        <v/>
      </c>
      <c r="BB344" s="5" t="str">
        <f t="array" ref="BB344">IFERROR(INDEX(BB$173:BB$271, SMALL(IF($AX$173:$AX$271="Claim", ROW(BB$173:BB$271)-MIN(ROW(BB$173:BB$271))+1, ""), ROW(D70))), "")</f>
        <v/>
      </c>
      <c r="BC344" s="5" t="str">
        <f t="array" ref="BC344">IFERROR(INDEX(BC$173:BC$271, SMALL(IF($AX$173:$AX$271="Claim", ROW(BC$173:BC$271)-MIN(ROW(BC$173:BC$271))+1, ""), ROW(E70))), "")</f>
        <v/>
      </c>
      <c r="BD344" s="5" t="str">
        <f t="array" ref="BD344">IFERROR(INDEX(BD$173:BD$271, SMALL(IF($AX$173:$AX$271="Claim", ROW(BD$173:BD$271)-MIN(ROW(BD$173:BD$271))+1, ""), ROW(F70))), "")</f>
        <v/>
      </c>
      <c r="BE344" s="5" t="str">
        <f t="array" ref="BE344">IFERROR(INDEX(BE$173:BE$271, SMALL(IF($AX$173:$AX$271="Claim", ROW(BE$173:BE$271)-MIN(ROW(BE$173:BE$271))+1, ""), ROW(G70))), "")</f>
        <v/>
      </c>
      <c r="BF344" s="5" t="str">
        <f t="array" ref="BF344">IFERROR(INDEX(BF$173:BF$271, SMALL(IF($AX$173:$AX$271="Claim", ROW(BF$173:BF$271)-MIN(ROW(BF$173:BF$271))+1, ""), ROW(H70))), "")</f>
        <v/>
      </c>
      <c r="BG344" s="5" t="str">
        <f t="array" ref="BG344">IFERROR(INDEX(BG$173:BG$271, SMALL(IF($AX$173:$AX$271="Claim", ROW(BG$173:BG$271)-MIN(ROW(BG$173:BG$271))+1, ""), ROW(I70))), "")</f>
        <v/>
      </c>
      <c r="BH344" s="5" t="str">
        <f t="array" ref="BH344">IFERROR(INDEX(BH$173:BH$271, SMALL(IF($AX$173:$AX$271="Claim", ROW(BH$173:BH$271)-MIN(ROW(BH$173:BH$271))+1, ""), ROW(J70))), "")</f>
        <v/>
      </c>
      <c r="BI344" s="5" t="str">
        <f t="array" ref="BI344">IFERROR(INDEX(BI$173:BI$271, SMALL(IF($AX$173:$AX$271="Claim", ROW(BI$173:BI$271)-MIN(ROW(BI$173:BI$271))+1, ""), ROW(K70))), "")</f>
        <v/>
      </c>
      <c r="BJ344" s="5" t="str">
        <f t="array" ref="BJ344">IFERROR(INDEX(BJ$173:BJ$271, SMALL(IF($AX$173:$AX$271="Claim", ROW(BJ$173:BJ$271)-MIN(ROW(BJ$173:BJ$271))+1, ""), ROW(L70))), "")</f>
        <v/>
      </c>
      <c r="BK344" s="5" t="str">
        <f t="array" ref="BK344">IFERROR(INDEX(BK$173:BK$271, SMALL(IF($AX$173:$AX$271="Claim", ROW(BK$173:BK$271)-MIN(ROW(BK$173:BK$271))+1, ""), ROW(M70))), "")</f>
        <v/>
      </c>
      <c r="BL344" s="5" t="str">
        <f t="array" ref="BL344">IFERROR(INDEX(BL$173:BL$271, SMALL(IF($AX$173:$AX$271="Claim", ROW(BL$173:BL$271)-MIN(ROW(BL$173:BL$271))+1, ""), ROW(N70))), "")</f>
        <v/>
      </c>
      <c r="BM344" s="5" t="str">
        <f t="array" ref="BM344">IFERROR(INDEX(BM$173:BM$271, SMALL(IF($AX$173:$AX$271="Claim", ROW(BM$173:BM$271)-MIN(ROW(BM$173:BM$271))+1, ""), ROW(O70))), "")</f>
        <v/>
      </c>
      <c r="BN344" s="5" t="str">
        <f t="array" ref="BN344">IFERROR(INDEX(BN$173:BN$271, SMALL(IF($AX$173:$AX$271="Claim", ROW(BN$173:BN$271)-MIN(ROW(BN$173:BN$271))+1, ""), ROW(P70))), "")</f>
        <v/>
      </c>
      <c r="BO344" s="5" t="str">
        <f t="array" ref="BO344">IFERROR(INDEX(BO$173:BO$271, SMALL(IF($AX$173:$AX$271="Claim", ROW(BO$173:BO$271)-MIN(ROW(BO$173:BO$271))+1, ""), ROW(Q70))), "")</f>
        <v/>
      </c>
      <c r="BP344" s="5" t="str">
        <f t="array" ref="BP344">IFERROR(INDEX(BP$173:BP$271, SMALL(IF($AX$173:$AX$271="Claim", ROW(BP$173:BP$271)-MIN(ROW(BP$173:BP$271))+1, ""), ROW(R70))), "")</f>
        <v/>
      </c>
      <c r="BQ344" s="5" t="str">
        <f t="array" ref="BQ344">IFERROR(INDEX(BQ$173:BQ$271, SMALL(IF($AX$173:$AX$271="Claim", ROW(BQ$173:BQ$271)-MIN(ROW(BQ$173:BQ$271))+1, ""), ROW(S70))), "")</f>
        <v/>
      </c>
      <c r="BR344" s="5" t="str">
        <f t="array" ref="BR344">IFERROR(INDEX(BR$173:BR$271, SMALL(IF($AX$173:$AX$271="Claim", ROW(BR$173:BR$271)-MIN(ROW(BR$173:BR$271))+1, ""), ROW(T70))), "")</f>
        <v/>
      </c>
      <c r="BS344" s="5" t="str">
        <f t="array" ref="BS344">IFERROR(INDEX(BS$173:BS$271, SMALL(IF($AX$173:$AX$271="Claim", ROW(BS$173:BS$271)-MIN(ROW(BS$173:BS$271))+1, ""), ROW(U70))), "")</f>
        <v/>
      </c>
      <c r="BT344" s="5" t="str">
        <f t="array" ref="BT344">IFERROR(INDEX(BT$173:BT$271, SMALL(IF($AX$173:$AX$271="Claim", ROW(BT$173:BT$271)-MIN(ROW(BT$173:BT$271))+1, ""), ROW(V70))), "")</f>
        <v/>
      </c>
      <c r="BU344" s="5" t="str">
        <f t="array" ref="BU344">IFERROR(INDEX(BU$173:BU$271, SMALL(IF($AX$173:$AX$271="Claim", ROW(BU$173:BU$271)-MIN(ROW(BU$173:BU$271))+1, ""), ROW(W70))), "")</f>
        <v/>
      </c>
      <c r="BV344" s="5" t="str">
        <f t="array" ref="BV344">IFERROR(INDEX(BV$173:BV$271, SMALL(IF($AX$173:$AX$271="Claim", ROW(BV$173:BV$271)-MIN(ROW(BV$173:BV$271))+1, ""), ROW(X70))), "")</f>
        <v/>
      </c>
      <c r="BW344" s="5" t="str">
        <f t="array" ref="BW344">IFERROR(INDEX(BW$173:BW$271, SMALL(IF($AX$173:$AX$271="Claim", ROW(BW$173:BW$271)-MIN(ROW(BW$173:BW$271))+1, ""), ROW(Y70))), "")</f>
        <v/>
      </c>
      <c r="BX344" s="5" t="str">
        <f t="array" ref="BX344">IFERROR(INDEX(BX$173:BX$271, SMALL(IF($AX$173:$AX$271="Claim", ROW(BX$173:BX$271)-MIN(ROW(BX$173:BX$271))+1, ""), ROW(Z70))), "")</f>
        <v/>
      </c>
      <c r="BY344" s="5" t="str">
        <f t="array" ref="BY344">IFERROR(INDEX(BY$173:BY$271, SMALL(IF($AX$173:$AX$271="Claim", ROW(BY$173:BY$271)-MIN(ROW(BY$173:BY$271))+1, ""), ROW(AA70))), "")</f>
        <v/>
      </c>
      <c r="BZ344" s="5" t="str">
        <f t="array" ref="BZ344">IFERROR(INDEX(BZ$173:BZ$271, SMALL(IF($AX$173:$AX$271="Claim", ROW(BZ$173:BZ$271)-MIN(ROW(BZ$173:BZ$271))+1, ""), ROW(AB70))), "")</f>
        <v/>
      </c>
      <c r="CA344" s="5" t="str">
        <f t="array" ref="CA344">IFERROR(INDEX(CA$173:CA$271, SMALL(IF($AX$173:$AX$271="Claim", ROW(CA$173:CA$271)-MIN(ROW(CA$173:CA$271))+1, ""), ROW(AC70))), "")</f>
        <v/>
      </c>
      <c r="CB344" s="5" t="str">
        <f t="array" ref="CB344">IFERROR(INDEX(CB$173:CB$271, SMALL(IF($AX$173:$AX$271="Claim", ROW(CB$173:CB$271)-MIN(ROW(CB$173:CB$271))+1, ""), ROW(AD70))), "")</f>
        <v/>
      </c>
      <c r="CC344" s="5" t="str">
        <f t="array" ref="CC344">IFERROR(INDEX(CC$173:CC$271, SMALL(IF($AX$173:$AX$271="Claim", ROW(CC$173:CC$271)-MIN(ROW(CC$173:CC$271))+1, ""), ROW(AE70))), "")</f>
        <v/>
      </c>
      <c r="CD344" s="5" t="str">
        <f t="array" ref="CD344">IFERROR(INDEX(CD$173:CD$271, SMALL(IF($AX$173:$AX$271="Claim", ROW(CD$173:CD$271)-MIN(ROW(CD$173:CD$271))+1, ""), ROW(AF70))), "")</f>
        <v/>
      </c>
      <c r="CE344" s="5" t="str">
        <f t="array" ref="CE344">IFERROR(INDEX(CE$173:CE$271, SMALL(IF($AX$173:$AX$271="Claim", ROW(CE$173:CE$271)-MIN(ROW(CE$173:CE$271))+1, ""), ROW(AG70))), "")</f>
        <v/>
      </c>
      <c r="CF344" s="5" t="str">
        <f t="array" ref="CF344">IFERROR(INDEX(CF$173:CF$271, SMALL(IF($AX$173:$AX$271="Claim", ROW(CF$173:CF$271)-MIN(ROW(CF$173:CF$271))+1, ""), ROW(AH70))), "")</f>
        <v/>
      </c>
      <c r="CG344" s="5" t="str">
        <f t="array" ref="CG344">IFERROR(INDEX(CG$173:CG$271, SMALL(IF($AX$173:$AX$271="Claim", ROW(CG$173:CG$271)-MIN(ROW(CG$173:CG$271))+1, ""), ROW(AI70))), "")</f>
        <v/>
      </c>
      <c r="CH344" s="5" t="str">
        <f t="array" ref="CH344">IFERROR(INDEX(CH$173:CH$271, SMALL(IF($AX$173:$AX$271="Claim", ROW(CH$173:CH$271)-MIN(ROW(CH$173:CH$271))+1, ""), ROW(AJ70))), "")</f>
        <v/>
      </c>
      <c r="CI344" s="5" t="str">
        <f t="array" ref="CI344">IFERROR(INDEX(CI$173:CI$271, SMALL(IF($AX$173:$AX$271="Claim", ROW(CI$173:CI$271)-MIN(ROW(CI$173:CI$271))+1, ""), ROW(AK70))), "")</f>
        <v/>
      </c>
      <c r="CJ344" s="5" t="str">
        <f t="array" ref="CJ344">IFERROR(INDEX(CJ$173:CJ$271, SMALL(IF($AX$173:$AX$271="Claim", ROW(CJ$173:CJ$271)-MIN(ROW(CJ$173:CJ$271))+1, ""), ROW(AL70))), "")</f>
        <v/>
      </c>
    </row>
    <row r="345" spans="50:88" hidden="1" x14ac:dyDescent="0.2">
      <c r="AX345" s="5">
        <v>71</v>
      </c>
      <c r="AY345" s="327" t="str">
        <f t="array" ref="AY345">IFERROR(INDEX(AY$173:AY$271, SMALL(IF($AX$173:$AX$271="Claim", ROW(AY$173:AY$271)-MIN(ROW(AY$173:AY$271))+1, ""), ROW(A71))), "")</f>
        <v/>
      </c>
      <c r="AZ345" s="327" t="str">
        <f t="array" ref="AZ345">IFERROR(INDEX(AZ$173:AZ$271, SMALL(IF($AX$173:$AX$271="Claim", ROW(AZ$173:AZ$271)-MIN(ROW(AZ$173:AZ$271))+1, ""), ROW(B71))), "")</f>
        <v/>
      </c>
      <c r="BA345" s="5" t="str">
        <f t="array" ref="BA345">IFERROR(INDEX(BA$173:BA$275, SMALL(IF($AX$173:$AX$275="Claim", ROW(BA$173:BA$275)-MIN(ROW(BA$173:BA$275))+1, ""), ROW(C71))), "")</f>
        <v/>
      </c>
      <c r="BB345" s="5" t="str">
        <f t="array" ref="BB345">IFERROR(INDEX(BB$173:BB$271, SMALL(IF($AX$173:$AX$271="Claim", ROW(BB$173:BB$271)-MIN(ROW(BB$173:BB$271))+1, ""), ROW(D71))), "")</f>
        <v/>
      </c>
      <c r="BC345" s="5" t="str">
        <f t="array" ref="BC345">IFERROR(INDEX(BC$173:BC$271, SMALL(IF($AX$173:$AX$271="Claim", ROW(BC$173:BC$271)-MIN(ROW(BC$173:BC$271))+1, ""), ROW(E71))), "")</f>
        <v/>
      </c>
      <c r="BD345" s="5" t="str">
        <f t="array" ref="BD345">IFERROR(INDEX(BD$173:BD$271, SMALL(IF($AX$173:$AX$271="Claim", ROW(BD$173:BD$271)-MIN(ROW(BD$173:BD$271))+1, ""), ROW(F71))), "")</f>
        <v/>
      </c>
      <c r="BE345" s="5" t="str">
        <f t="array" ref="BE345">IFERROR(INDEX(BE$173:BE$271, SMALL(IF($AX$173:$AX$271="Claim", ROW(BE$173:BE$271)-MIN(ROW(BE$173:BE$271))+1, ""), ROW(G71))), "")</f>
        <v/>
      </c>
      <c r="BF345" s="5" t="str">
        <f t="array" ref="BF345">IFERROR(INDEX(BF$173:BF$271, SMALL(IF($AX$173:$AX$271="Claim", ROW(BF$173:BF$271)-MIN(ROW(BF$173:BF$271))+1, ""), ROW(H71))), "")</f>
        <v/>
      </c>
      <c r="BG345" s="5" t="str">
        <f t="array" ref="BG345">IFERROR(INDEX(BG$173:BG$271, SMALL(IF($AX$173:$AX$271="Claim", ROW(BG$173:BG$271)-MIN(ROW(BG$173:BG$271))+1, ""), ROW(I71))), "")</f>
        <v/>
      </c>
      <c r="BH345" s="5" t="str">
        <f t="array" ref="BH345">IFERROR(INDEX(BH$173:BH$271, SMALL(IF($AX$173:$AX$271="Claim", ROW(BH$173:BH$271)-MIN(ROW(BH$173:BH$271))+1, ""), ROW(J71))), "")</f>
        <v/>
      </c>
      <c r="BI345" s="5" t="str">
        <f t="array" ref="BI345">IFERROR(INDEX(BI$173:BI$271, SMALL(IF($AX$173:$AX$271="Claim", ROW(BI$173:BI$271)-MIN(ROW(BI$173:BI$271))+1, ""), ROW(K71))), "")</f>
        <v/>
      </c>
      <c r="BJ345" s="5" t="str">
        <f t="array" ref="BJ345">IFERROR(INDEX(BJ$173:BJ$271, SMALL(IF($AX$173:$AX$271="Claim", ROW(BJ$173:BJ$271)-MIN(ROW(BJ$173:BJ$271))+1, ""), ROW(L71))), "")</f>
        <v/>
      </c>
      <c r="BK345" s="5" t="str">
        <f t="array" ref="BK345">IFERROR(INDEX(BK$173:BK$271, SMALL(IF($AX$173:$AX$271="Claim", ROW(BK$173:BK$271)-MIN(ROW(BK$173:BK$271))+1, ""), ROW(M71))), "")</f>
        <v/>
      </c>
      <c r="BL345" s="5" t="str">
        <f t="array" ref="BL345">IFERROR(INDEX(BL$173:BL$271, SMALL(IF($AX$173:$AX$271="Claim", ROW(BL$173:BL$271)-MIN(ROW(BL$173:BL$271))+1, ""), ROW(N71))), "")</f>
        <v/>
      </c>
      <c r="BM345" s="5" t="str">
        <f t="array" ref="BM345">IFERROR(INDEX(BM$173:BM$271, SMALL(IF($AX$173:$AX$271="Claim", ROW(BM$173:BM$271)-MIN(ROW(BM$173:BM$271))+1, ""), ROW(O71))), "")</f>
        <v/>
      </c>
      <c r="BN345" s="5" t="str">
        <f t="array" ref="BN345">IFERROR(INDEX(BN$173:BN$271, SMALL(IF($AX$173:$AX$271="Claim", ROW(BN$173:BN$271)-MIN(ROW(BN$173:BN$271))+1, ""), ROW(P71))), "")</f>
        <v/>
      </c>
      <c r="BO345" s="5" t="str">
        <f t="array" ref="BO345">IFERROR(INDEX(BO$173:BO$271, SMALL(IF($AX$173:$AX$271="Claim", ROW(BO$173:BO$271)-MIN(ROW(BO$173:BO$271))+1, ""), ROW(Q71))), "")</f>
        <v/>
      </c>
      <c r="BP345" s="5" t="str">
        <f t="array" ref="BP345">IFERROR(INDEX(BP$173:BP$271, SMALL(IF($AX$173:$AX$271="Claim", ROW(BP$173:BP$271)-MIN(ROW(BP$173:BP$271))+1, ""), ROW(R71))), "")</f>
        <v/>
      </c>
      <c r="BQ345" s="5" t="str">
        <f t="array" ref="BQ345">IFERROR(INDEX(BQ$173:BQ$271, SMALL(IF($AX$173:$AX$271="Claim", ROW(BQ$173:BQ$271)-MIN(ROW(BQ$173:BQ$271))+1, ""), ROW(S71))), "")</f>
        <v/>
      </c>
      <c r="BR345" s="5" t="str">
        <f t="array" ref="BR345">IFERROR(INDEX(BR$173:BR$271, SMALL(IF($AX$173:$AX$271="Claim", ROW(BR$173:BR$271)-MIN(ROW(BR$173:BR$271))+1, ""), ROW(T71))), "")</f>
        <v/>
      </c>
      <c r="BS345" s="5" t="str">
        <f t="array" ref="BS345">IFERROR(INDEX(BS$173:BS$271, SMALL(IF($AX$173:$AX$271="Claim", ROW(BS$173:BS$271)-MIN(ROW(BS$173:BS$271))+1, ""), ROW(U71))), "")</f>
        <v/>
      </c>
      <c r="BT345" s="5" t="str">
        <f t="array" ref="BT345">IFERROR(INDEX(BT$173:BT$271, SMALL(IF($AX$173:$AX$271="Claim", ROW(BT$173:BT$271)-MIN(ROW(BT$173:BT$271))+1, ""), ROW(V71))), "")</f>
        <v/>
      </c>
      <c r="BU345" s="5" t="str">
        <f t="array" ref="BU345">IFERROR(INDEX(BU$173:BU$271, SMALL(IF($AX$173:$AX$271="Claim", ROW(BU$173:BU$271)-MIN(ROW(BU$173:BU$271))+1, ""), ROW(W71))), "")</f>
        <v/>
      </c>
      <c r="BV345" s="5" t="str">
        <f t="array" ref="BV345">IFERROR(INDEX(BV$173:BV$271, SMALL(IF($AX$173:$AX$271="Claim", ROW(BV$173:BV$271)-MIN(ROW(BV$173:BV$271))+1, ""), ROW(X71))), "")</f>
        <v/>
      </c>
      <c r="BW345" s="5" t="str">
        <f t="array" ref="BW345">IFERROR(INDEX(BW$173:BW$271, SMALL(IF($AX$173:$AX$271="Claim", ROW(BW$173:BW$271)-MIN(ROW(BW$173:BW$271))+1, ""), ROW(Y71))), "")</f>
        <v/>
      </c>
      <c r="BX345" s="5" t="str">
        <f t="array" ref="BX345">IFERROR(INDEX(BX$173:BX$271, SMALL(IF($AX$173:$AX$271="Claim", ROW(BX$173:BX$271)-MIN(ROW(BX$173:BX$271))+1, ""), ROW(Z71))), "")</f>
        <v/>
      </c>
      <c r="BY345" s="5" t="str">
        <f t="array" ref="BY345">IFERROR(INDEX(BY$173:BY$271, SMALL(IF($AX$173:$AX$271="Claim", ROW(BY$173:BY$271)-MIN(ROW(BY$173:BY$271))+1, ""), ROW(AA71))), "")</f>
        <v/>
      </c>
      <c r="BZ345" s="5" t="str">
        <f t="array" ref="BZ345">IFERROR(INDEX(BZ$173:BZ$271, SMALL(IF($AX$173:$AX$271="Claim", ROW(BZ$173:BZ$271)-MIN(ROW(BZ$173:BZ$271))+1, ""), ROW(AB71))), "")</f>
        <v/>
      </c>
      <c r="CA345" s="5" t="str">
        <f t="array" ref="CA345">IFERROR(INDEX(CA$173:CA$271, SMALL(IF($AX$173:$AX$271="Claim", ROW(CA$173:CA$271)-MIN(ROW(CA$173:CA$271))+1, ""), ROW(AC71))), "")</f>
        <v/>
      </c>
      <c r="CB345" s="5" t="str">
        <f t="array" ref="CB345">IFERROR(INDEX(CB$173:CB$271, SMALL(IF($AX$173:$AX$271="Claim", ROW(CB$173:CB$271)-MIN(ROW(CB$173:CB$271))+1, ""), ROW(AD71))), "")</f>
        <v/>
      </c>
      <c r="CC345" s="5" t="str">
        <f t="array" ref="CC345">IFERROR(INDEX(CC$173:CC$271, SMALL(IF($AX$173:$AX$271="Claim", ROW(CC$173:CC$271)-MIN(ROW(CC$173:CC$271))+1, ""), ROW(AE71))), "")</f>
        <v/>
      </c>
      <c r="CD345" s="5" t="str">
        <f t="array" ref="CD345">IFERROR(INDEX(CD$173:CD$271, SMALL(IF($AX$173:$AX$271="Claim", ROW(CD$173:CD$271)-MIN(ROW(CD$173:CD$271))+1, ""), ROW(AF71))), "")</f>
        <v/>
      </c>
      <c r="CE345" s="5" t="str">
        <f t="array" ref="CE345">IFERROR(INDEX(CE$173:CE$271, SMALL(IF($AX$173:$AX$271="Claim", ROW(CE$173:CE$271)-MIN(ROW(CE$173:CE$271))+1, ""), ROW(AG71))), "")</f>
        <v/>
      </c>
      <c r="CF345" s="5" t="str">
        <f t="array" ref="CF345">IFERROR(INDEX(CF$173:CF$271, SMALL(IF($AX$173:$AX$271="Claim", ROW(CF$173:CF$271)-MIN(ROW(CF$173:CF$271))+1, ""), ROW(AH71))), "")</f>
        <v/>
      </c>
      <c r="CG345" s="5" t="str">
        <f t="array" ref="CG345">IFERROR(INDEX(CG$173:CG$271, SMALL(IF($AX$173:$AX$271="Claim", ROW(CG$173:CG$271)-MIN(ROW(CG$173:CG$271))+1, ""), ROW(AI71))), "")</f>
        <v/>
      </c>
      <c r="CH345" s="5" t="str">
        <f t="array" ref="CH345">IFERROR(INDEX(CH$173:CH$271, SMALL(IF($AX$173:$AX$271="Claim", ROW(CH$173:CH$271)-MIN(ROW(CH$173:CH$271))+1, ""), ROW(AJ71))), "")</f>
        <v/>
      </c>
      <c r="CI345" s="5" t="str">
        <f t="array" ref="CI345">IFERROR(INDEX(CI$173:CI$271, SMALL(IF($AX$173:$AX$271="Claim", ROW(CI$173:CI$271)-MIN(ROW(CI$173:CI$271))+1, ""), ROW(AK71))), "")</f>
        <v/>
      </c>
      <c r="CJ345" s="5" t="str">
        <f t="array" ref="CJ345">IFERROR(INDEX(CJ$173:CJ$271, SMALL(IF($AX$173:$AX$271="Claim", ROW(CJ$173:CJ$271)-MIN(ROW(CJ$173:CJ$271))+1, ""), ROW(AL71))), "")</f>
        <v/>
      </c>
    </row>
    <row r="346" spans="50:88" hidden="1" x14ac:dyDescent="0.2">
      <c r="AX346" s="5">
        <v>72</v>
      </c>
      <c r="AY346" s="327" t="str">
        <f t="array" ref="AY346">IFERROR(INDEX(AY$173:AY$271, SMALL(IF($AX$173:$AX$271="Claim", ROW(AY$173:AY$271)-MIN(ROW(AY$173:AY$271))+1, ""), ROW(A72))), "")</f>
        <v/>
      </c>
      <c r="AZ346" s="327" t="str">
        <f t="array" ref="AZ346">IFERROR(INDEX(AZ$173:AZ$271, SMALL(IF($AX$173:$AX$271="Claim", ROW(AZ$173:AZ$271)-MIN(ROW(AZ$173:AZ$271))+1, ""), ROW(B72))), "")</f>
        <v/>
      </c>
      <c r="BA346" s="5" t="str">
        <f t="array" ref="BA346">IFERROR(INDEX(BA$173:BA$275, SMALL(IF($AX$173:$AX$275="Claim", ROW(BA$173:BA$275)-MIN(ROW(BA$173:BA$275))+1, ""), ROW(C72))), "")</f>
        <v/>
      </c>
      <c r="BB346" s="5" t="str">
        <f t="array" ref="BB346">IFERROR(INDEX(BB$173:BB$271, SMALL(IF($AX$173:$AX$271="Claim", ROW(BB$173:BB$271)-MIN(ROW(BB$173:BB$271))+1, ""), ROW(D72))), "")</f>
        <v/>
      </c>
      <c r="BC346" s="5" t="str">
        <f t="array" ref="BC346">IFERROR(INDEX(BC$173:BC$271, SMALL(IF($AX$173:$AX$271="Claim", ROW(BC$173:BC$271)-MIN(ROW(BC$173:BC$271))+1, ""), ROW(E72))), "")</f>
        <v/>
      </c>
      <c r="BD346" s="5" t="str">
        <f t="array" ref="BD346">IFERROR(INDEX(BD$173:BD$271, SMALL(IF($AX$173:$AX$271="Claim", ROW(BD$173:BD$271)-MIN(ROW(BD$173:BD$271))+1, ""), ROW(F72))), "")</f>
        <v/>
      </c>
      <c r="BE346" s="5" t="str">
        <f t="array" ref="BE346">IFERROR(INDEX(BE$173:BE$271, SMALL(IF($AX$173:$AX$271="Claim", ROW(BE$173:BE$271)-MIN(ROW(BE$173:BE$271))+1, ""), ROW(G72))), "")</f>
        <v/>
      </c>
      <c r="BF346" s="5" t="str">
        <f t="array" ref="BF346">IFERROR(INDEX(BF$173:BF$271, SMALL(IF($AX$173:$AX$271="Claim", ROW(BF$173:BF$271)-MIN(ROW(BF$173:BF$271))+1, ""), ROW(H72))), "")</f>
        <v/>
      </c>
      <c r="BG346" s="5" t="str">
        <f t="array" ref="BG346">IFERROR(INDEX(BG$173:BG$271, SMALL(IF($AX$173:$AX$271="Claim", ROW(BG$173:BG$271)-MIN(ROW(BG$173:BG$271))+1, ""), ROW(I72))), "")</f>
        <v/>
      </c>
      <c r="BH346" s="5" t="str">
        <f t="array" ref="BH346">IFERROR(INDEX(BH$173:BH$271, SMALL(IF($AX$173:$AX$271="Claim", ROW(BH$173:BH$271)-MIN(ROW(BH$173:BH$271))+1, ""), ROW(J72))), "")</f>
        <v/>
      </c>
      <c r="BI346" s="5" t="str">
        <f t="array" ref="BI346">IFERROR(INDEX(BI$173:BI$271, SMALL(IF($AX$173:$AX$271="Claim", ROW(BI$173:BI$271)-MIN(ROW(BI$173:BI$271))+1, ""), ROW(K72))), "")</f>
        <v/>
      </c>
      <c r="BJ346" s="5" t="str">
        <f t="array" ref="BJ346">IFERROR(INDEX(BJ$173:BJ$271, SMALL(IF($AX$173:$AX$271="Claim", ROW(BJ$173:BJ$271)-MIN(ROW(BJ$173:BJ$271))+1, ""), ROW(L72))), "")</f>
        <v/>
      </c>
      <c r="BK346" s="5" t="str">
        <f t="array" ref="BK346">IFERROR(INDEX(BK$173:BK$271, SMALL(IF($AX$173:$AX$271="Claim", ROW(BK$173:BK$271)-MIN(ROW(BK$173:BK$271))+1, ""), ROW(M72))), "")</f>
        <v/>
      </c>
      <c r="BL346" s="5" t="str">
        <f t="array" ref="BL346">IFERROR(INDEX(BL$173:BL$271, SMALL(IF($AX$173:$AX$271="Claim", ROW(BL$173:BL$271)-MIN(ROW(BL$173:BL$271))+1, ""), ROW(N72))), "")</f>
        <v/>
      </c>
      <c r="BM346" s="5" t="str">
        <f t="array" ref="BM346">IFERROR(INDEX(BM$173:BM$271, SMALL(IF($AX$173:$AX$271="Claim", ROW(BM$173:BM$271)-MIN(ROW(BM$173:BM$271))+1, ""), ROW(O72))), "")</f>
        <v/>
      </c>
      <c r="BN346" s="5" t="str">
        <f t="array" ref="BN346">IFERROR(INDEX(BN$173:BN$271, SMALL(IF($AX$173:$AX$271="Claim", ROW(BN$173:BN$271)-MIN(ROW(BN$173:BN$271))+1, ""), ROW(P72))), "")</f>
        <v/>
      </c>
      <c r="BO346" s="5" t="str">
        <f t="array" ref="BO346">IFERROR(INDEX(BO$173:BO$271, SMALL(IF($AX$173:$AX$271="Claim", ROW(BO$173:BO$271)-MIN(ROW(BO$173:BO$271))+1, ""), ROW(Q72))), "")</f>
        <v/>
      </c>
      <c r="BP346" s="5" t="str">
        <f t="array" ref="BP346">IFERROR(INDEX(BP$173:BP$271, SMALL(IF($AX$173:$AX$271="Claim", ROW(BP$173:BP$271)-MIN(ROW(BP$173:BP$271))+1, ""), ROW(R72))), "")</f>
        <v/>
      </c>
      <c r="BQ346" s="5" t="str">
        <f t="array" ref="BQ346">IFERROR(INDEX(BQ$173:BQ$271, SMALL(IF($AX$173:$AX$271="Claim", ROW(BQ$173:BQ$271)-MIN(ROW(BQ$173:BQ$271))+1, ""), ROW(S72))), "")</f>
        <v/>
      </c>
      <c r="BR346" s="5" t="str">
        <f t="array" ref="BR346">IFERROR(INDEX(BR$173:BR$271, SMALL(IF($AX$173:$AX$271="Claim", ROW(BR$173:BR$271)-MIN(ROW(BR$173:BR$271))+1, ""), ROW(T72))), "")</f>
        <v/>
      </c>
      <c r="BS346" s="5" t="str">
        <f t="array" ref="BS346">IFERROR(INDEX(BS$173:BS$271, SMALL(IF($AX$173:$AX$271="Claim", ROW(BS$173:BS$271)-MIN(ROW(BS$173:BS$271))+1, ""), ROW(U72))), "")</f>
        <v/>
      </c>
      <c r="BT346" s="5" t="str">
        <f t="array" ref="BT346">IFERROR(INDEX(BT$173:BT$271, SMALL(IF($AX$173:$AX$271="Claim", ROW(BT$173:BT$271)-MIN(ROW(BT$173:BT$271))+1, ""), ROW(V72))), "")</f>
        <v/>
      </c>
      <c r="BU346" s="5" t="str">
        <f t="array" ref="BU346">IFERROR(INDEX(BU$173:BU$271, SMALL(IF($AX$173:$AX$271="Claim", ROW(BU$173:BU$271)-MIN(ROW(BU$173:BU$271))+1, ""), ROW(W72))), "")</f>
        <v/>
      </c>
      <c r="BV346" s="5" t="str">
        <f t="array" ref="BV346">IFERROR(INDEX(BV$173:BV$271, SMALL(IF($AX$173:$AX$271="Claim", ROW(BV$173:BV$271)-MIN(ROW(BV$173:BV$271))+1, ""), ROW(X72))), "")</f>
        <v/>
      </c>
      <c r="BW346" s="5" t="str">
        <f t="array" ref="BW346">IFERROR(INDEX(BW$173:BW$271, SMALL(IF($AX$173:$AX$271="Claim", ROW(BW$173:BW$271)-MIN(ROW(BW$173:BW$271))+1, ""), ROW(Y72))), "")</f>
        <v/>
      </c>
      <c r="BX346" s="5" t="str">
        <f t="array" ref="BX346">IFERROR(INDEX(BX$173:BX$271, SMALL(IF($AX$173:$AX$271="Claim", ROW(BX$173:BX$271)-MIN(ROW(BX$173:BX$271))+1, ""), ROW(Z72))), "")</f>
        <v/>
      </c>
      <c r="BY346" s="5" t="str">
        <f t="array" ref="BY346">IFERROR(INDEX(BY$173:BY$271, SMALL(IF($AX$173:$AX$271="Claim", ROW(BY$173:BY$271)-MIN(ROW(BY$173:BY$271))+1, ""), ROW(AA72))), "")</f>
        <v/>
      </c>
      <c r="BZ346" s="5" t="str">
        <f t="array" ref="BZ346">IFERROR(INDEX(BZ$173:BZ$271, SMALL(IF($AX$173:$AX$271="Claim", ROW(BZ$173:BZ$271)-MIN(ROW(BZ$173:BZ$271))+1, ""), ROW(AB72))), "")</f>
        <v/>
      </c>
      <c r="CA346" s="5" t="str">
        <f t="array" ref="CA346">IFERROR(INDEX(CA$173:CA$271, SMALL(IF($AX$173:$AX$271="Claim", ROW(CA$173:CA$271)-MIN(ROW(CA$173:CA$271))+1, ""), ROW(AC72))), "")</f>
        <v/>
      </c>
      <c r="CB346" s="5" t="str">
        <f t="array" ref="CB346">IFERROR(INDEX(CB$173:CB$271, SMALL(IF($AX$173:$AX$271="Claim", ROW(CB$173:CB$271)-MIN(ROW(CB$173:CB$271))+1, ""), ROW(AD72))), "")</f>
        <v/>
      </c>
      <c r="CC346" s="5" t="str">
        <f t="array" ref="CC346">IFERROR(INDEX(CC$173:CC$271, SMALL(IF($AX$173:$AX$271="Claim", ROW(CC$173:CC$271)-MIN(ROW(CC$173:CC$271))+1, ""), ROW(AE72))), "")</f>
        <v/>
      </c>
      <c r="CD346" s="5" t="str">
        <f t="array" ref="CD346">IFERROR(INDEX(CD$173:CD$271, SMALL(IF($AX$173:$AX$271="Claim", ROW(CD$173:CD$271)-MIN(ROW(CD$173:CD$271))+1, ""), ROW(AF72))), "")</f>
        <v/>
      </c>
      <c r="CE346" s="5" t="str">
        <f t="array" ref="CE346">IFERROR(INDEX(CE$173:CE$271, SMALL(IF($AX$173:$AX$271="Claim", ROW(CE$173:CE$271)-MIN(ROW(CE$173:CE$271))+1, ""), ROW(AG72))), "")</f>
        <v/>
      </c>
      <c r="CF346" s="5" t="str">
        <f t="array" ref="CF346">IFERROR(INDEX(CF$173:CF$271, SMALL(IF($AX$173:$AX$271="Claim", ROW(CF$173:CF$271)-MIN(ROW(CF$173:CF$271))+1, ""), ROW(AH72))), "")</f>
        <v/>
      </c>
      <c r="CG346" s="5" t="str">
        <f t="array" ref="CG346">IFERROR(INDEX(CG$173:CG$271, SMALL(IF($AX$173:$AX$271="Claim", ROW(CG$173:CG$271)-MIN(ROW(CG$173:CG$271))+1, ""), ROW(AI72))), "")</f>
        <v/>
      </c>
      <c r="CH346" s="5" t="str">
        <f t="array" ref="CH346">IFERROR(INDEX(CH$173:CH$271, SMALL(IF($AX$173:$AX$271="Claim", ROW(CH$173:CH$271)-MIN(ROW(CH$173:CH$271))+1, ""), ROW(AJ72))), "")</f>
        <v/>
      </c>
      <c r="CI346" s="5" t="str">
        <f t="array" ref="CI346">IFERROR(INDEX(CI$173:CI$271, SMALL(IF($AX$173:$AX$271="Claim", ROW(CI$173:CI$271)-MIN(ROW(CI$173:CI$271))+1, ""), ROW(AK72))), "")</f>
        <v/>
      </c>
      <c r="CJ346" s="5" t="str">
        <f t="array" ref="CJ346">IFERROR(INDEX(CJ$173:CJ$271, SMALL(IF($AX$173:$AX$271="Claim", ROW(CJ$173:CJ$271)-MIN(ROW(CJ$173:CJ$271))+1, ""), ROW(AL72))), "")</f>
        <v/>
      </c>
    </row>
    <row r="347" spans="50:88" hidden="1" x14ac:dyDescent="0.2">
      <c r="AX347" s="5">
        <v>73</v>
      </c>
      <c r="AY347" s="327" t="str">
        <f t="array" ref="AY347">IFERROR(INDEX(AY$173:AY$271, SMALL(IF($AX$173:$AX$271="Claim", ROW(AY$173:AY$271)-MIN(ROW(AY$173:AY$271))+1, ""), ROW(A73))), "")</f>
        <v/>
      </c>
      <c r="AZ347" s="327" t="str">
        <f t="array" ref="AZ347">IFERROR(INDEX(AZ$173:AZ$271, SMALL(IF($AX$173:$AX$271="Claim", ROW(AZ$173:AZ$271)-MIN(ROW(AZ$173:AZ$271))+1, ""), ROW(B73))), "")</f>
        <v/>
      </c>
      <c r="BA347" s="5" t="str">
        <f t="array" ref="BA347">IFERROR(INDEX(BA$173:BA$275, SMALL(IF($AX$173:$AX$275="Claim", ROW(BA$173:BA$275)-MIN(ROW(BA$173:BA$275))+1, ""), ROW(C73))), "")</f>
        <v/>
      </c>
      <c r="BB347" s="5" t="str">
        <f t="array" ref="BB347">IFERROR(INDEX(BB$173:BB$271, SMALL(IF($AX$173:$AX$271="Claim", ROW(BB$173:BB$271)-MIN(ROW(BB$173:BB$271))+1, ""), ROW(D73))), "")</f>
        <v/>
      </c>
      <c r="BC347" s="5" t="str">
        <f t="array" ref="BC347">IFERROR(INDEX(BC$173:BC$271, SMALL(IF($AX$173:$AX$271="Claim", ROW(BC$173:BC$271)-MIN(ROW(BC$173:BC$271))+1, ""), ROW(E73))), "")</f>
        <v/>
      </c>
      <c r="BD347" s="5" t="str">
        <f t="array" ref="BD347">IFERROR(INDEX(BD$173:BD$271, SMALL(IF($AX$173:$AX$271="Claim", ROW(BD$173:BD$271)-MIN(ROW(BD$173:BD$271))+1, ""), ROW(F73))), "")</f>
        <v/>
      </c>
      <c r="BE347" s="5" t="str">
        <f t="array" ref="BE347">IFERROR(INDEX(BE$173:BE$271, SMALL(IF($AX$173:$AX$271="Claim", ROW(BE$173:BE$271)-MIN(ROW(BE$173:BE$271))+1, ""), ROW(G73))), "")</f>
        <v/>
      </c>
      <c r="BF347" s="5" t="str">
        <f t="array" ref="BF347">IFERROR(INDEX(BF$173:BF$271, SMALL(IF($AX$173:$AX$271="Claim", ROW(BF$173:BF$271)-MIN(ROW(BF$173:BF$271))+1, ""), ROW(H73))), "")</f>
        <v/>
      </c>
      <c r="BG347" s="5" t="str">
        <f t="array" ref="BG347">IFERROR(INDEX(BG$173:BG$271, SMALL(IF($AX$173:$AX$271="Claim", ROW(BG$173:BG$271)-MIN(ROW(BG$173:BG$271))+1, ""), ROW(I73))), "")</f>
        <v/>
      </c>
      <c r="BH347" s="5" t="str">
        <f t="array" ref="BH347">IFERROR(INDEX(BH$173:BH$271, SMALL(IF($AX$173:$AX$271="Claim", ROW(BH$173:BH$271)-MIN(ROW(BH$173:BH$271))+1, ""), ROW(J73))), "")</f>
        <v/>
      </c>
      <c r="BI347" s="5" t="str">
        <f t="array" ref="BI347">IFERROR(INDEX(BI$173:BI$271, SMALL(IF($AX$173:$AX$271="Claim", ROW(BI$173:BI$271)-MIN(ROW(BI$173:BI$271))+1, ""), ROW(K73))), "")</f>
        <v/>
      </c>
      <c r="BJ347" s="5" t="str">
        <f t="array" ref="BJ347">IFERROR(INDEX(BJ$173:BJ$271, SMALL(IF($AX$173:$AX$271="Claim", ROW(BJ$173:BJ$271)-MIN(ROW(BJ$173:BJ$271))+1, ""), ROW(L73))), "")</f>
        <v/>
      </c>
      <c r="BK347" s="5" t="str">
        <f t="array" ref="BK347">IFERROR(INDEX(BK$173:BK$271, SMALL(IF($AX$173:$AX$271="Claim", ROW(BK$173:BK$271)-MIN(ROW(BK$173:BK$271))+1, ""), ROW(M73))), "")</f>
        <v/>
      </c>
      <c r="BL347" s="5" t="str">
        <f t="array" ref="BL347">IFERROR(INDEX(BL$173:BL$271, SMALL(IF($AX$173:$AX$271="Claim", ROW(BL$173:BL$271)-MIN(ROW(BL$173:BL$271))+1, ""), ROW(N73))), "")</f>
        <v/>
      </c>
      <c r="BM347" s="5" t="str">
        <f t="array" ref="BM347">IFERROR(INDEX(BM$173:BM$271, SMALL(IF($AX$173:$AX$271="Claim", ROW(BM$173:BM$271)-MIN(ROW(BM$173:BM$271))+1, ""), ROW(O73))), "")</f>
        <v/>
      </c>
      <c r="BN347" s="5" t="str">
        <f t="array" ref="BN347">IFERROR(INDEX(BN$173:BN$271, SMALL(IF($AX$173:$AX$271="Claim", ROW(BN$173:BN$271)-MIN(ROW(BN$173:BN$271))+1, ""), ROW(P73))), "")</f>
        <v/>
      </c>
      <c r="BO347" s="5" t="str">
        <f t="array" ref="BO347">IFERROR(INDEX(BO$173:BO$271, SMALL(IF($AX$173:$AX$271="Claim", ROW(BO$173:BO$271)-MIN(ROW(BO$173:BO$271))+1, ""), ROW(Q73))), "")</f>
        <v/>
      </c>
      <c r="BP347" s="5" t="str">
        <f t="array" ref="BP347">IFERROR(INDEX(BP$173:BP$271, SMALL(IF($AX$173:$AX$271="Claim", ROW(BP$173:BP$271)-MIN(ROW(BP$173:BP$271))+1, ""), ROW(R73))), "")</f>
        <v/>
      </c>
      <c r="BQ347" s="5" t="str">
        <f t="array" ref="BQ347">IFERROR(INDEX(BQ$173:BQ$271, SMALL(IF($AX$173:$AX$271="Claim", ROW(BQ$173:BQ$271)-MIN(ROW(BQ$173:BQ$271))+1, ""), ROW(S73))), "")</f>
        <v/>
      </c>
      <c r="BR347" s="5" t="str">
        <f t="array" ref="BR347">IFERROR(INDEX(BR$173:BR$271, SMALL(IF($AX$173:$AX$271="Claim", ROW(BR$173:BR$271)-MIN(ROW(BR$173:BR$271))+1, ""), ROW(T73))), "")</f>
        <v/>
      </c>
      <c r="BS347" s="5" t="str">
        <f t="array" ref="BS347">IFERROR(INDEX(BS$173:BS$271, SMALL(IF($AX$173:$AX$271="Claim", ROW(BS$173:BS$271)-MIN(ROW(BS$173:BS$271))+1, ""), ROW(U73))), "")</f>
        <v/>
      </c>
      <c r="BT347" s="5" t="str">
        <f t="array" ref="BT347">IFERROR(INDEX(BT$173:BT$271, SMALL(IF($AX$173:$AX$271="Claim", ROW(BT$173:BT$271)-MIN(ROW(BT$173:BT$271))+1, ""), ROW(V73))), "")</f>
        <v/>
      </c>
      <c r="BU347" s="5" t="str">
        <f t="array" ref="BU347">IFERROR(INDEX(BU$173:BU$271, SMALL(IF($AX$173:$AX$271="Claim", ROW(BU$173:BU$271)-MIN(ROW(BU$173:BU$271))+1, ""), ROW(W73))), "")</f>
        <v/>
      </c>
      <c r="BV347" s="5" t="str">
        <f t="array" ref="BV347">IFERROR(INDEX(BV$173:BV$271, SMALL(IF($AX$173:$AX$271="Claim", ROW(BV$173:BV$271)-MIN(ROW(BV$173:BV$271))+1, ""), ROW(X73))), "")</f>
        <v/>
      </c>
      <c r="BW347" s="5" t="str">
        <f t="array" ref="BW347">IFERROR(INDEX(BW$173:BW$271, SMALL(IF($AX$173:$AX$271="Claim", ROW(BW$173:BW$271)-MIN(ROW(BW$173:BW$271))+1, ""), ROW(Y73))), "")</f>
        <v/>
      </c>
      <c r="BX347" s="5" t="str">
        <f t="array" ref="BX347">IFERROR(INDEX(BX$173:BX$271, SMALL(IF($AX$173:$AX$271="Claim", ROW(BX$173:BX$271)-MIN(ROW(BX$173:BX$271))+1, ""), ROW(Z73))), "")</f>
        <v/>
      </c>
      <c r="BY347" s="5" t="str">
        <f t="array" ref="BY347">IFERROR(INDEX(BY$173:BY$271, SMALL(IF($AX$173:$AX$271="Claim", ROW(BY$173:BY$271)-MIN(ROW(BY$173:BY$271))+1, ""), ROW(AA73))), "")</f>
        <v/>
      </c>
      <c r="BZ347" s="5" t="str">
        <f t="array" ref="BZ347">IFERROR(INDEX(BZ$173:BZ$271, SMALL(IF($AX$173:$AX$271="Claim", ROW(BZ$173:BZ$271)-MIN(ROW(BZ$173:BZ$271))+1, ""), ROW(AB73))), "")</f>
        <v/>
      </c>
      <c r="CA347" s="5" t="str">
        <f t="array" ref="CA347">IFERROR(INDEX(CA$173:CA$271, SMALL(IF($AX$173:$AX$271="Claim", ROW(CA$173:CA$271)-MIN(ROW(CA$173:CA$271))+1, ""), ROW(AC73))), "")</f>
        <v/>
      </c>
      <c r="CB347" s="5" t="str">
        <f t="array" ref="CB347">IFERROR(INDEX(CB$173:CB$271, SMALL(IF($AX$173:$AX$271="Claim", ROW(CB$173:CB$271)-MIN(ROW(CB$173:CB$271))+1, ""), ROW(AD73))), "")</f>
        <v/>
      </c>
      <c r="CC347" s="5" t="str">
        <f t="array" ref="CC347">IFERROR(INDEX(CC$173:CC$271, SMALL(IF($AX$173:$AX$271="Claim", ROW(CC$173:CC$271)-MIN(ROW(CC$173:CC$271))+1, ""), ROW(AE73))), "")</f>
        <v/>
      </c>
      <c r="CD347" s="5" t="str">
        <f t="array" ref="CD347">IFERROR(INDEX(CD$173:CD$271, SMALL(IF($AX$173:$AX$271="Claim", ROW(CD$173:CD$271)-MIN(ROW(CD$173:CD$271))+1, ""), ROW(AF73))), "")</f>
        <v/>
      </c>
      <c r="CE347" s="5" t="str">
        <f t="array" ref="CE347">IFERROR(INDEX(CE$173:CE$271, SMALL(IF($AX$173:$AX$271="Claim", ROW(CE$173:CE$271)-MIN(ROW(CE$173:CE$271))+1, ""), ROW(AG73))), "")</f>
        <v/>
      </c>
      <c r="CF347" s="5" t="str">
        <f t="array" ref="CF347">IFERROR(INDEX(CF$173:CF$271, SMALL(IF($AX$173:$AX$271="Claim", ROW(CF$173:CF$271)-MIN(ROW(CF$173:CF$271))+1, ""), ROW(AH73))), "")</f>
        <v/>
      </c>
      <c r="CG347" s="5" t="str">
        <f t="array" ref="CG347">IFERROR(INDEX(CG$173:CG$271, SMALL(IF($AX$173:$AX$271="Claim", ROW(CG$173:CG$271)-MIN(ROW(CG$173:CG$271))+1, ""), ROW(AI73))), "")</f>
        <v/>
      </c>
      <c r="CH347" s="5" t="str">
        <f t="array" ref="CH347">IFERROR(INDEX(CH$173:CH$271, SMALL(IF($AX$173:$AX$271="Claim", ROW(CH$173:CH$271)-MIN(ROW(CH$173:CH$271))+1, ""), ROW(AJ73))), "")</f>
        <v/>
      </c>
      <c r="CI347" s="5" t="str">
        <f t="array" ref="CI347">IFERROR(INDEX(CI$173:CI$271, SMALL(IF($AX$173:$AX$271="Claim", ROW(CI$173:CI$271)-MIN(ROW(CI$173:CI$271))+1, ""), ROW(AK73))), "")</f>
        <v/>
      </c>
      <c r="CJ347" s="5" t="str">
        <f t="array" ref="CJ347">IFERROR(INDEX(CJ$173:CJ$271, SMALL(IF($AX$173:$AX$271="Claim", ROW(CJ$173:CJ$271)-MIN(ROW(CJ$173:CJ$271))+1, ""), ROW(AL73))), "")</f>
        <v/>
      </c>
    </row>
    <row r="348" spans="50:88" hidden="1" x14ac:dyDescent="0.2">
      <c r="AX348" s="5">
        <v>74</v>
      </c>
      <c r="AY348" s="327" t="str">
        <f t="array" ref="AY348">IFERROR(INDEX(AY$173:AY$271, SMALL(IF($AX$173:$AX$271="Claim", ROW(AY$173:AY$271)-MIN(ROW(AY$173:AY$271))+1, ""), ROW(A74))), "")</f>
        <v/>
      </c>
      <c r="AZ348" s="327" t="str">
        <f t="array" ref="AZ348">IFERROR(INDEX(AZ$173:AZ$271, SMALL(IF($AX$173:$AX$271="Claim", ROW(AZ$173:AZ$271)-MIN(ROW(AZ$173:AZ$271))+1, ""), ROW(B74))), "")</f>
        <v/>
      </c>
      <c r="BA348" s="5" t="str">
        <f t="array" ref="BA348">IFERROR(INDEX(BA$173:BA$275, SMALL(IF($AX$173:$AX$275="Claim", ROW(BA$173:BA$275)-MIN(ROW(BA$173:BA$275))+1, ""), ROW(C74))), "")</f>
        <v/>
      </c>
      <c r="BB348" s="5" t="str">
        <f t="array" ref="BB348">IFERROR(INDEX(BB$173:BB$271, SMALL(IF($AX$173:$AX$271="Claim", ROW(BB$173:BB$271)-MIN(ROW(BB$173:BB$271))+1, ""), ROW(D74))), "")</f>
        <v/>
      </c>
      <c r="BC348" s="5" t="str">
        <f t="array" ref="BC348">IFERROR(INDEX(BC$173:BC$271, SMALL(IF($AX$173:$AX$271="Claim", ROW(BC$173:BC$271)-MIN(ROW(BC$173:BC$271))+1, ""), ROW(E74))), "")</f>
        <v/>
      </c>
      <c r="BD348" s="5" t="str">
        <f t="array" ref="BD348">IFERROR(INDEX(BD$173:BD$271, SMALL(IF($AX$173:$AX$271="Claim", ROW(BD$173:BD$271)-MIN(ROW(BD$173:BD$271))+1, ""), ROW(F74))), "")</f>
        <v/>
      </c>
      <c r="BE348" s="5" t="str">
        <f t="array" ref="BE348">IFERROR(INDEX(BE$173:BE$271, SMALL(IF($AX$173:$AX$271="Claim", ROW(BE$173:BE$271)-MIN(ROW(BE$173:BE$271))+1, ""), ROW(G74))), "")</f>
        <v/>
      </c>
      <c r="BF348" s="5" t="str">
        <f t="array" ref="BF348">IFERROR(INDEX(BF$173:BF$271, SMALL(IF($AX$173:$AX$271="Claim", ROW(BF$173:BF$271)-MIN(ROW(BF$173:BF$271))+1, ""), ROW(H74))), "")</f>
        <v/>
      </c>
      <c r="BG348" s="5" t="str">
        <f t="array" ref="BG348">IFERROR(INDEX(BG$173:BG$271, SMALL(IF($AX$173:$AX$271="Claim", ROW(BG$173:BG$271)-MIN(ROW(BG$173:BG$271))+1, ""), ROW(I74))), "")</f>
        <v/>
      </c>
      <c r="BH348" s="5" t="str">
        <f t="array" ref="BH348">IFERROR(INDEX(BH$173:BH$271, SMALL(IF($AX$173:$AX$271="Claim", ROW(BH$173:BH$271)-MIN(ROW(BH$173:BH$271))+1, ""), ROW(J74))), "")</f>
        <v/>
      </c>
      <c r="BI348" s="5" t="str">
        <f t="array" ref="BI348">IFERROR(INDEX(BI$173:BI$271, SMALL(IF($AX$173:$AX$271="Claim", ROW(BI$173:BI$271)-MIN(ROW(BI$173:BI$271))+1, ""), ROW(K74))), "")</f>
        <v/>
      </c>
      <c r="BJ348" s="5" t="str">
        <f t="array" ref="BJ348">IFERROR(INDEX(BJ$173:BJ$271, SMALL(IF($AX$173:$AX$271="Claim", ROW(BJ$173:BJ$271)-MIN(ROW(BJ$173:BJ$271))+1, ""), ROW(L74))), "")</f>
        <v/>
      </c>
      <c r="BK348" s="5" t="str">
        <f t="array" ref="BK348">IFERROR(INDEX(BK$173:BK$271, SMALL(IF($AX$173:$AX$271="Claim", ROW(BK$173:BK$271)-MIN(ROW(BK$173:BK$271))+1, ""), ROW(M74))), "")</f>
        <v/>
      </c>
      <c r="BL348" s="5" t="str">
        <f t="array" ref="BL348">IFERROR(INDEX(BL$173:BL$271, SMALL(IF($AX$173:$AX$271="Claim", ROW(BL$173:BL$271)-MIN(ROW(BL$173:BL$271))+1, ""), ROW(N74))), "")</f>
        <v/>
      </c>
      <c r="BM348" s="5" t="str">
        <f t="array" ref="BM348">IFERROR(INDEX(BM$173:BM$271, SMALL(IF($AX$173:$AX$271="Claim", ROW(BM$173:BM$271)-MIN(ROW(BM$173:BM$271))+1, ""), ROW(O74))), "")</f>
        <v/>
      </c>
      <c r="BN348" s="5" t="str">
        <f t="array" ref="BN348">IFERROR(INDEX(BN$173:BN$271, SMALL(IF($AX$173:$AX$271="Claim", ROW(BN$173:BN$271)-MIN(ROW(BN$173:BN$271))+1, ""), ROW(P74))), "")</f>
        <v/>
      </c>
      <c r="BO348" s="5" t="str">
        <f t="array" ref="BO348">IFERROR(INDEX(BO$173:BO$271, SMALL(IF($AX$173:$AX$271="Claim", ROW(BO$173:BO$271)-MIN(ROW(BO$173:BO$271))+1, ""), ROW(Q74))), "")</f>
        <v/>
      </c>
      <c r="BP348" s="5" t="str">
        <f t="array" ref="BP348">IFERROR(INDEX(BP$173:BP$271, SMALL(IF($AX$173:$AX$271="Claim", ROW(BP$173:BP$271)-MIN(ROW(BP$173:BP$271))+1, ""), ROW(R74))), "")</f>
        <v/>
      </c>
      <c r="BQ348" s="5" t="str">
        <f t="array" ref="BQ348">IFERROR(INDEX(BQ$173:BQ$271, SMALL(IF($AX$173:$AX$271="Claim", ROW(BQ$173:BQ$271)-MIN(ROW(BQ$173:BQ$271))+1, ""), ROW(S74))), "")</f>
        <v/>
      </c>
      <c r="BR348" s="5" t="str">
        <f t="array" ref="BR348">IFERROR(INDEX(BR$173:BR$271, SMALL(IF($AX$173:$AX$271="Claim", ROW(BR$173:BR$271)-MIN(ROW(BR$173:BR$271))+1, ""), ROW(T74))), "")</f>
        <v/>
      </c>
      <c r="BS348" s="5" t="str">
        <f t="array" ref="BS348">IFERROR(INDEX(BS$173:BS$271, SMALL(IF($AX$173:$AX$271="Claim", ROW(BS$173:BS$271)-MIN(ROW(BS$173:BS$271))+1, ""), ROW(U74))), "")</f>
        <v/>
      </c>
      <c r="BT348" s="5" t="str">
        <f t="array" ref="BT348">IFERROR(INDEX(BT$173:BT$271, SMALL(IF($AX$173:$AX$271="Claim", ROW(BT$173:BT$271)-MIN(ROW(BT$173:BT$271))+1, ""), ROW(V74))), "")</f>
        <v/>
      </c>
      <c r="BU348" s="5" t="str">
        <f t="array" ref="BU348">IFERROR(INDEX(BU$173:BU$271, SMALL(IF($AX$173:$AX$271="Claim", ROW(BU$173:BU$271)-MIN(ROW(BU$173:BU$271))+1, ""), ROW(W74))), "")</f>
        <v/>
      </c>
      <c r="BV348" s="5" t="str">
        <f t="array" ref="BV348">IFERROR(INDEX(BV$173:BV$271, SMALL(IF($AX$173:$AX$271="Claim", ROW(BV$173:BV$271)-MIN(ROW(BV$173:BV$271))+1, ""), ROW(X74))), "")</f>
        <v/>
      </c>
      <c r="BW348" s="5" t="str">
        <f t="array" ref="BW348">IFERROR(INDEX(BW$173:BW$271, SMALL(IF($AX$173:$AX$271="Claim", ROW(BW$173:BW$271)-MIN(ROW(BW$173:BW$271))+1, ""), ROW(Y74))), "")</f>
        <v/>
      </c>
      <c r="BX348" s="5" t="str">
        <f t="array" ref="BX348">IFERROR(INDEX(BX$173:BX$271, SMALL(IF($AX$173:$AX$271="Claim", ROW(BX$173:BX$271)-MIN(ROW(BX$173:BX$271))+1, ""), ROW(Z74))), "")</f>
        <v/>
      </c>
      <c r="BY348" s="5" t="str">
        <f t="array" ref="BY348">IFERROR(INDEX(BY$173:BY$271, SMALL(IF($AX$173:$AX$271="Claim", ROW(BY$173:BY$271)-MIN(ROW(BY$173:BY$271))+1, ""), ROW(AA74))), "")</f>
        <v/>
      </c>
      <c r="BZ348" s="5" t="str">
        <f t="array" ref="BZ348">IFERROR(INDEX(BZ$173:BZ$271, SMALL(IF($AX$173:$AX$271="Claim", ROW(BZ$173:BZ$271)-MIN(ROW(BZ$173:BZ$271))+1, ""), ROW(AB74))), "")</f>
        <v/>
      </c>
      <c r="CA348" s="5" t="str">
        <f t="array" ref="CA348">IFERROR(INDEX(CA$173:CA$271, SMALL(IF($AX$173:$AX$271="Claim", ROW(CA$173:CA$271)-MIN(ROW(CA$173:CA$271))+1, ""), ROW(AC74))), "")</f>
        <v/>
      </c>
      <c r="CB348" s="5" t="str">
        <f t="array" ref="CB348">IFERROR(INDEX(CB$173:CB$271, SMALL(IF($AX$173:$AX$271="Claim", ROW(CB$173:CB$271)-MIN(ROW(CB$173:CB$271))+1, ""), ROW(AD74))), "")</f>
        <v/>
      </c>
      <c r="CC348" s="5" t="str">
        <f t="array" ref="CC348">IFERROR(INDEX(CC$173:CC$271, SMALL(IF($AX$173:$AX$271="Claim", ROW(CC$173:CC$271)-MIN(ROW(CC$173:CC$271))+1, ""), ROW(AE74))), "")</f>
        <v/>
      </c>
      <c r="CD348" s="5" t="str">
        <f t="array" ref="CD348">IFERROR(INDEX(CD$173:CD$271, SMALL(IF($AX$173:$AX$271="Claim", ROW(CD$173:CD$271)-MIN(ROW(CD$173:CD$271))+1, ""), ROW(AF74))), "")</f>
        <v/>
      </c>
      <c r="CE348" s="5" t="str">
        <f t="array" ref="CE348">IFERROR(INDEX(CE$173:CE$271, SMALL(IF($AX$173:$AX$271="Claim", ROW(CE$173:CE$271)-MIN(ROW(CE$173:CE$271))+1, ""), ROW(AG74))), "")</f>
        <v/>
      </c>
      <c r="CF348" s="5" t="str">
        <f t="array" ref="CF348">IFERROR(INDEX(CF$173:CF$271, SMALL(IF($AX$173:$AX$271="Claim", ROW(CF$173:CF$271)-MIN(ROW(CF$173:CF$271))+1, ""), ROW(AH74))), "")</f>
        <v/>
      </c>
      <c r="CG348" s="5" t="str">
        <f t="array" ref="CG348">IFERROR(INDEX(CG$173:CG$271, SMALL(IF($AX$173:$AX$271="Claim", ROW(CG$173:CG$271)-MIN(ROW(CG$173:CG$271))+1, ""), ROW(AI74))), "")</f>
        <v/>
      </c>
      <c r="CH348" s="5" t="str">
        <f t="array" ref="CH348">IFERROR(INDEX(CH$173:CH$271, SMALL(IF($AX$173:$AX$271="Claim", ROW(CH$173:CH$271)-MIN(ROW(CH$173:CH$271))+1, ""), ROW(AJ74))), "")</f>
        <v/>
      </c>
      <c r="CI348" s="5" t="str">
        <f t="array" ref="CI348">IFERROR(INDEX(CI$173:CI$271, SMALL(IF($AX$173:$AX$271="Claim", ROW(CI$173:CI$271)-MIN(ROW(CI$173:CI$271))+1, ""), ROW(AK74))), "")</f>
        <v/>
      </c>
      <c r="CJ348" s="5" t="str">
        <f t="array" ref="CJ348">IFERROR(INDEX(CJ$173:CJ$271, SMALL(IF($AX$173:$AX$271="Claim", ROW(CJ$173:CJ$271)-MIN(ROW(CJ$173:CJ$271))+1, ""), ROW(AL74))), "")</f>
        <v/>
      </c>
    </row>
    <row r="349" spans="50:88" hidden="1" x14ac:dyDescent="0.2">
      <c r="AX349" s="5">
        <v>75</v>
      </c>
      <c r="AY349" s="327" t="str">
        <f t="array" ref="AY349">IFERROR(INDEX(AY$173:AY$271, SMALL(IF($AX$173:$AX$271="Claim", ROW(AY$173:AY$271)-MIN(ROW(AY$173:AY$271))+1, ""), ROW(A75))), "")</f>
        <v/>
      </c>
      <c r="AZ349" s="327" t="str">
        <f t="array" ref="AZ349">IFERROR(INDEX(AZ$173:AZ$271, SMALL(IF($AX$173:$AX$271="Claim", ROW(AZ$173:AZ$271)-MIN(ROW(AZ$173:AZ$271))+1, ""), ROW(B75))), "")</f>
        <v/>
      </c>
      <c r="BA349" s="5" t="str">
        <f t="array" ref="BA349">IFERROR(INDEX(BA$173:BA$275, SMALL(IF($AX$173:$AX$275="Claim", ROW(BA$173:BA$275)-MIN(ROW(BA$173:BA$275))+1, ""), ROW(C75))), "")</f>
        <v/>
      </c>
      <c r="BB349" s="5" t="str">
        <f t="array" ref="BB349">IFERROR(INDEX(BB$173:BB$271, SMALL(IF($AX$173:$AX$271="Claim", ROW(BB$173:BB$271)-MIN(ROW(BB$173:BB$271))+1, ""), ROW(D75))), "")</f>
        <v/>
      </c>
      <c r="BC349" s="5" t="str">
        <f t="array" ref="BC349">IFERROR(INDEX(BC$173:BC$271, SMALL(IF($AX$173:$AX$271="Claim", ROW(BC$173:BC$271)-MIN(ROW(BC$173:BC$271))+1, ""), ROW(E75))), "")</f>
        <v/>
      </c>
      <c r="BD349" s="5" t="str">
        <f t="array" ref="BD349">IFERROR(INDEX(BD$173:BD$271, SMALL(IF($AX$173:$AX$271="Claim", ROW(BD$173:BD$271)-MIN(ROW(BD$173:BD$271))+1, ""), ROW(F75))), "")</f>
        <v/>
      </c>
      <c r="BE349" s="5" t="str">
        <f t="array" ref="BE349">IFERROR(INDEX(BE$173:BE$271, SMALL(IF($AX$173:$AX$271="Claim", ROW(BE$173:BE$271)-MIN(ROW(BE$173:BE$271))+1, ""), ROW(G75))), "")</f>
        <v/>
      </c>
      <c r="BF349" s="5" t="str">
        <f t="array" ref="BF349">IFERROR(INDEX(BF$173:BF$271, SMALL(IF($AX$173:$AX$271="Claim", ROW(BF$173:BF$271)-MIN(ROW(BF$173:BF$271))+1, ""), ROW(H75))), "")</f>
        <v/>
      </c>
      <c r="BG349" s="5" t="str">
        <f t="array" ref="BG349">IFERROR(INDEX(BG$173:BG$271, SMALL(IF($AX$173:$AX$271="Claim", ROW(BG$173:BG$271)-MIN(ROW(BG$173:BG$271))+1, ""), ROW(I75))), "")</f>
        <v/>
      </c>
      <c r="BH349" s="5" t="str">
        <f t="array" ref="BH349">IFERROR(INDEX(BH$173:BH$271, SMALL(IF($AX$173:$AX$271="Claim", ROW(BH$173:BH$271)-MIN(ROW(BH$173:BH$271))+1, ""), ROW(J75))), "")</f>
        <v/>
      </c>
      <c r="BI349" s="5" t="str">
        <f t="array" ref="BI349">IFERROR(INDEX(BI$173:BI$271, SMALL(IF($AX$173:$AX$271="Claim", ROW(BI$173:BI$271)-MIN(ROW(BI$173:BI$271))+1, ""), ROW(K75))), "")</f>
        <v/>
      </c>
      <c r="BJ349" s="5" t="str">
        <f t="array" ref="BJ349">IFERROR(INDEX(BJ$173:BJ$271, SMALL(IF($AX$173:$AX$271="Claim", ROW(BJ$173:BJ$271)-MIN(ROW(BJ$173:BJ$271))+1, ""), ROW(L75))), "")</f>
        <v/>
      </c>
      <c r="BK349" s="5" t="str">
        <f t="array" ref="BK349">IFERROR(INDEX(BK$173:BK$271, SMALL(IF($AX$173:$AX$271="Claim", ROW(BK$173:BK$271)-MIN(ROW(BK$173:BK$271))+1, ""), ROW(M75))), "")</f>
        <v/>
      </c>
      <c r="BL349" s="5" t="str">
        <f t="array" ref="BL349">IFERROR(INDEX(BL$173:BL$271, SMALL(IF($AX$173:$AX$271="Claim", ROW(BL$173:BL$271)-MIN(ROW(BL$173:BL$271))+1, ""), ROW(N75))), "")</f>
        <v/>
      </c>
      <c r="BM349" s="5" t="str">
        <f t="array" ref="BM349">IFERROR(INDEX(BM$173:BM$271, SMALL(IF($AX$173:$AX$271="Claim", ROW(BM$173:BM$271)-MIN(ROW(BM$173:BM$271))+1, ""), ROW(O75))), "")</f>
        <v/>
      </c>
      <c r="BN349" s="5" t="str">
        <f t="array" ref="BN349">IFERROR(INDEX(BN$173:BN$271, SMALL(IF($AX$173:$AX$271="Claim", ROW(BN$173:BN$271)-MIN(ROW(BN$173:BN$271))+1, ""), ROW(P75))), "")</f>
        <v/>
      </c>
      <c r="BO349" s="5" t="str">
        <f t="array" ref="BO349">IFERROR(INDEX(BO$173:BO$271, SMALL(IF($AX$173:$AX$271="Claim", ROW(BO$173:BO$271)-MIN(ROW(BO$173:BO$271))+1, ""), ROW(Q75))), "")</f>
        <v/>
      </c>
      <c r="BP349" s="5" t="str">
        <f t="array" ref="BP349">IFERROR(INDEX(BP$173:BP$271, SMALL(IF($AX$173:$AX$271="Claim", ROW(BP$173:BP$271)-MIN(ROW(BP$173:BP$271))+1, ""), ROW(R75))), "")</f>
        <v/>
      </c>
      <c r="BQ349" s="5" t="str">
        <f t="array" ref="BQ349">IFERROR(INDEX(BQ$173:BQ$271, SMALL(IF($AX$173:$AX$271="Claim", ROW(BQ$173:BQ$271)-MIN(ROW(BQ$173:BQ$271))+1, ""), ROW(S75))), "")</f>
        <v/>
      </c>
      <c r="BR349" s="5" t="str">
        <f t="array" ref="BR349">IFERROR(INDEX(BR$173:BR$271, SMALL(IF($AX$173:$AX$271="Claim", ROW(BR$173:BR$271)-MIN(ROW(BR$173:BR$271))+1, ""), ROW(T75))), "")</f>
        <v/>
      </c>
      <c r="BS349" s="5" t="str">
        <f t="array" ref="BS349">IFERROR(INDEX(BS$173:BS$271, SMALL(IF($AX$173:$AX$271="Claim", ROW(BS$173:BS$271)-MIN(ROW(BS$173:BS$271))+1, ""), ROW(U75))), "")</f>
        <v/>
      </c>
      <c r="BT349" s="5" t="str">
        <f t="array" ref="BT349">IFERROR(INDEX(BT$173:BT$271, SMALL(IF($AX$173:$AX$271="Claim", ROW(BT$173:BT$271)-MIN(ROW(BT$173:BT$271))+1, ""), ROW(V75))), "")</f>
        <v/>
      </c>
      <c r="BU349" s="5" t="str">
        <f t="array" ref="BU349">IFERROR(INDEX(BU$173:BU$271, SMALL(IF($AX$173:$AX$271="Claim", ROW(BU$173:BU$271)-MIN(ROW(BU$173:BU$271))+1, ""), ROW(W75))), "")</f>
        <v/>
      </c>
      <c r="BV349" s="5" t="str">
        <f t="array" ref="BV349">IFERROR(INDEX(BV$173:BV$271, SMALL(IF($AX$173:$AX$271="Claim", ROW(BV$173:BV$271)-MIN(ROW(BV$173:BV$271))+1, ""), ROW(X75))), "")</f>
        <v/>
      </c>
      <c r="BW349" s="5" t="str">
        <f t="array" ref="BW349">IFERROR(INDEX(BW$173:BW$271, SMALL(IF($AX$173:$AX$271="Claim", ROW(BW$173:BW$271)-MIN(ROW(BW$173:BW$271))+1, ""), ROW(Y75))), "")</f>
        <v/>
      </c>
      <c r="BX349" s="5" t="str">
        <f t="array" ref="BX349">IFERROR(INDEX(BX$173:BX$271, SMALL(IF($AX$173:$AX$271="Claim", ROW(BX$173:BX$271)-MIN(ROW(BX$173:BX$271))+1, ""), ROW(Z75))), "")</f>
        <v/>
      </c>
      <c r="BY349" s="5" t="str">
        <f t="array" ref="BY349">IFERROR(INDEX(BY$173:BY$271, SMALL(IF($AX$173:$AX$271="Claim", ROW(BY$173:BY$271)-MIN(ROW(BY$173:BY$271))+1, ""), ROW(AA75))), "")</f>
        <v/>
      </c>
      <c r="BZ349" s="5" t="str">
        <f t="array" ref="BZ349">IFERROR(INDEX(BZ$173:BZ$271, SMALL(IF($AX$173:$AX$271="Claim", ROW(BZ$173:BZ$271)-MIN(ROW(BZ$173:BZ$271))+1, ""), ROW(AB75))), "")</f>
        <v/>
      </c>
      <c r="CA349" s="5" t="str">
        <f t="array" ref="CA349">IFERROR(INDEX(CA$173:CA$271, SMALL(IF($AX$173:$AX$271="Claim", ROW(CA$173:CA$271)-MIN(ROW(CA$173:CA$271))+1, ""), ROW(AC75))), "")</f>
        <v/>
      </c>
      <c r="CB349" s="5" t="str">
        <f t="array" ref="CB349">IFERROR(INDEX(CB$173:CB$271, SMALL(IF($AX$173:$AX$271="Claim", ROW(CB$173:CB$271)-MIN(ROW(CB$173:CB$271))+1, ""), ROW(AD75))), "")</f>
        <v/>
      </c>
      <c r="CC349" s="5" t="str">
        <f t="array" ref="CC349">IFERROR(INDEX(CC$173:CC$271, SMALL(IF($AX$173:$AX$271="Claim", ROW(CC$173:CC$271)-MIN(ROW(CC$173:CC$271))+1, ""), ROW(AE75))), "")</f>
        <v/>
      </c>
      <c r="CD349" s="5" t="str">
        <f t="array" ref="CD349">IFERROR(INDEX(CD$173:CD$271, SMALL(IF($AX$173:$AX$271="Claim", ROW(CD$173:CD$271)-MIN(ROW(CD$173:CD$271))+1, ""), ROW(AF75))), "")</f>
        <v/>
      </c>
      <c r="CE349" s="5" t="str">
        <f t="array" ref="CE349">IFERROR(INDEX(CE$173:CE$271, SMALL(IF($AX$173:$AX$271="Claim", ROW(CE$173:CE$271)-MIN(ROW(CE$173:CE$271))+1, ""), ROW(AG75))), "")</f>
        <v/>
      </c>
      <c r="CF349" s="5" t="str">
        <f t="array" ref="CF349">IFERROR(INDEX(CF$173:CF$271, SMALL(IF($AX$173:$AX$271="Claim", ROW(CF$173:CF$271)-MIN(ROW(CF$173:CF$271))+1, ""), ROW(AH75))), "")</f>
        <v/>
      </c>
      <c r="CG349" s="5" t="str">
        <f t="array" ref="CG349">IFERROR(INDEX(CG$173:CG$271, SMALL(IF($AX$173:$AX$271="Claim", ROW(CG$173:CG$271)-MIN(ROW(CG$173:CG$271))+1, ""), ROW(AI75))), "")</f>
        <v/>
      </c>
      <c r="CH349" s="5" t="str">
        <f t="array" ref="CH349">IFERROR(INDEX(CH$173:CH$271, SMALL(IF($AX$173:$AX$271="Claim", ROW(CH$173:CH$271)-MIN(ROW(CH$173:CH$271))+1, ""), ROW(AJ75))), "")</f>
        <v/>
      </c>
      <c r="CI349" s="5" t="str">
        <f t="array" ref="CI349">IFERROR(INDEX(CI$173:CI$271, SMALL(IF($AX$173:$AX$271="Claim", ROW(CI$173:CI$271)-MIN(ROW(CI$173:CI$271))+1, ""), ROW(AK75))), "")</f>
        <v/>
      </c>
      <c r="CJ349" s="5" t="str">
        <f t="array" ref="CJ349">IFERROR(INDEX(CJ$173:CJ$271, SMALL(IF($AX$173:$AX$271="Claim", ROW(CJ$173:CJ$271)-MIN(ROW(CJ$173:CJ$271))+1, ""), ROW(AL75))), "")</f>
        <v/>
      </c>
    </row>
    <row r="350" spans="50:88" hidden="1" x14ac:dyDescent="0.2">
      <c r="AX350" s="5">
        <v>76</v>
      </c>
      <c r="AY350" s="327" t="str">
        <f t="array" ref="AY350">IFERROR(INDEX(AY$173:AY$271, SMALL(IF($AX$173:$AX$271="Claim", ROW(AY$173:AY$271)-MIN(ROW(AY$173:AY$271))+1, ""), ROW(A76))), "")</f>
        <v/>
      </c>
      <c r="AZ350" s="327" t="str">
        <f t="array" ref="AZ350">IFERROR(INDEX(AZ$173:AZ$271, SMALL(IF($AX$173:$AX$271="Claim", ROW(AZ$173:AZ$271)-MIN(ROW(AZ$173:AZ$271))+1, ""), ROW(B76))), "")</f>
        <v/>
      </c>
      <c r="BA350" s="5" t="str">
        <f t="array" ref="BA350">IFERROR(INDEX(BA$173:BA$275, SMALL(IF($AX$173:$AX$275="Claim", ROW(BA$173:BA$275)-MIN(ROW(BA$173:BA$275))+1, ""), ROW(C76))), "")</f>
        <v/>
      </c>
      <c r="BB350" s="5" t="str">
        <f t="array" ref="BB350">IFERROR(INDEX(BB$173:BB$271, SMALL(IF($AX$173:$AX$271="Claim", ROW(BB$173:BB$271)-MIN(ROW(BB$173:BB$271))+1, ""), ROW(D76))), "")</f>
        <v/>
      </c>
      <c r="BC350" s="5" t="str">
        <f t="array" ref="BC350">IFERROR(INDEX(BC$173:BC$271, SMALL(IF($AX$173:$AX$271="Claim", ROW(BC$173:BC$271)-MIN(ROW(BC$173:BC$271))+1, ""), ROW(E76))), "")</f>
        <v/>
      </c>
      <c r="BD350" s="5" t="str">
        <f t="array" ref="BD350">IFERROR(INDEX(BD$173:BD$271, SMALL(IF($AX$173:$AX$271="Claim", ROW(BD$173:BD$271)-MIN(ROW(BD$173:BD$271))+1, ""), ROW(F76))), "")</f>
        <v/>
      </c>
      <c r="BE350" s="5" t="str">
        <f t="array" ref="BE350">IFERROR(INDEX(BE$173:BE$271, SMALL(IF($AX$173:$AX$271="Claim", ROW(BE$173:BE$271)-MIN(ROW(BE$173:BE$271))+1, ""), ROW(G76))), "")</f>
        <v/>
      </c>
      <c r="BF350" s="5" t="str">
        <f t="array" ref="BF350">IFERROR(INDEX(BF$173:BF$271, SMALL(IF($AX$173:$AX$271="Claim", ROW(BF$173:BF$271)-MIN(ROW(BF$173:BF$271))+1, ""), ROW(H76))), "")</f>
        <v/>
      </c>
      <c r="BG350" s="5" t="str">
        <f t="array" ref="BG350">IFERROR(INDEX(BG$173:BG$271, SMALL(IF($AX$173:$AX$271="Claim", ROW(BG$173:BG$271)-MIN(ROW(BG$173:BG$271))+1, ""), ROW(I76))), "")</f>
        <v/>
      </c>
      <c r="BH350" s="5" t="str">
        <f t="array" ref="BH350">IFERROR(INDEX(BH$173:BH$271, SMALL(IF($AX$173:$AX$271="Claim", ROW(BH$173:BH$271)-MIN(ROW(BH$173:BH$271))+1, ""), ROW(J76))), "")</f>
        <v/>
      </c>
      <c r="BI350" s="5" t="str">
        <f t="array" ref="BI350">IFERROR(INDEX(BI$173:BI$271, SMALL(IF($AX$173:$AX$271="Claim", ROW(BI$173:BI$271)-MIN(ROW(BI$173:BI$271))+1, ""), ROW(K76))), "")</f>
        <v/>
      </c>
      <c r="BJ350" s="5" t="str">
        <f t="array" ref="BJ350">IFERROR(INDEX(BJ$173:BJ$271, SMALL(IF($AX$173:$AX$271="Claim", ROW(BJ$173:BJ$271)-MIN(ROW(BJ$173:BJ$271))+1, ""), ROW(L76))), "")</f>
        <v/>
      </c>
      <c r="BK350" s="5" t="str">
        <f t="array" ref="BK350">IFERROR(INDEX(BK$173:BK$271, SMALL(IF($AX$173:$AX$271="Claim", ROW(BK$173:BK$271)-MIN(ROW(BK$173:BK$271))+1, ""), ROW(M76))), "")</f>
        <v/>
      </c>
      <c r="BL350" s="5" t="str">
        <f t="array" ref="BL350">IFERROR(INDEX(BL$173:BL$271, SMALL(IF($AX$173:$AX$271="Claim", ROW(BL$173:BL$271)-MIN(ROW(BL$173:BL$271))+1, ""), ROW(N76))), "")</f>
        <v/>
      </c>
      <c r="BM350" s="5" t="str">
        <f t="array" ref="BM350">IFERROR(INDEX(BM$173:BM$271, SMALL(IF($AX$173:$AX$271="Claim", ROW(BM$173:BM$271)-MIN(ROW(BM$173:BM$271))+1, ""), ROW(O76))), "")</f>
        <v/>
      </c>
      <c r="BN350" s="5" t="str">
        <f t="array" ref="BN350">IFERROR(INDEX(BN$173:BN$271, SMALL(IF($AX$173:$AX$271="Claim", ROW(BN$173:BN$271)-MIN(ROW(BN$173:BN$271))+1, ""), ROW(P76))), "")</f>
        <v/>
      </c>
      <c r="BO350" s="5" t="str">
        <f t="array" ref="BO350">IFERROR(INDEX(BO$173:BO$271, SMALL(IF($AX$173:$AX$271="Claim", ROW(BO$173:BO$271)-MIN(ROW(BO$173:BO$271))+1, ""), ROW(Q76))), "")</f>
        <v/>
      </c>
      <c r="BP350" s="5" t="str">
        <f t="array" ref="BP350">IFERROR(INDEX(BP$173:BP$271, SMALL(IF($AX$173:$AX$271="Claim", ROW(BP$173:BP$271)-MIN(ROW(BP$173:BP$271))+1, ""), ROW(R76))), "")</f>
        <v/>
      </c>
      <c r="BQ350" s="5" t="str">
        <f t="array" ref="BQ350">IFERROR(INDEX(BQ$173:BQ$271, SMALL(IF($AX$173:$AX$271="Claim", ROW(BQ$173:BQ$271)-MIN(ROW(BQ$173:BQ$271))+1, ""), ROW(S76))), "")</f>
        <v/>
      </c>
      <c r="BR350" s="5" t="str">
        <f t="array" ref="BR350">IFERROR(INDEX(BR$173:BR$271, SMALL(IF($AX$173:$AX$271="Claim", ROW(BR$173:BR$271)-MIN(ROW(BR$173:BR$271))+1, ""), ROW(T76))), "")</f>
        <v/>
      </c>
      <c r="BS350" s="5" t="str">
        <f t="array" ref="BS350">IFERROR(INDEX(BS$173:BS$271, SMALL(IF($AX$173:$AX$271="Claim", ROW(BS$173:BS$271)-MIN(ROW(BS$173:BS$271))+1, ""), ROW(U76))), "")</f>
        <v/>
      </c>
      <c r="BT350" s="5" t="str">
        <f t="array" ref="BT350">IFERROR(INDEX(BT$173:BT$271, SMALL(IF($AX$173:$AX$271="Claim", ROW(BT$173:BT$271)-MIN(ROW(BT$173:BT$271))+1, ""), ROW(V76))), "")</f>
        <v/>
      </c>
      <c r="BU350" s="5" t="str">
        <f t="array" ref="BU350">IFERROR(INDEX(BU$173:BU$271, SMALL(IF($AX$173:$AX$271="Claim", ROW(BU$173:BU$271)-MIN(ROW(BU$173:BU$271))+1, ""), ROW(W76))), "")</f>
        <v/>
      </c>
      <c r="BV350" s="5" t="str">
        <f t="array" ref="BV350">IFERROR(INDEX(BV$173:BV$271, SMALL(IF($AX$173:$AX$271="Claim", ROW(BV$173:BV$271)-MIN(ROW(BV$173:BV$271))+1, ""), ROW(X76))), "")</f>
        <v/>
      </c>
      <c r="BW350" s="5" t="str">
        <f t="array" ref="BW350">IFERROR(INDEX(BW$173:BW$271, SMALL(IF($AX$173:$AX$271="Claim", ROW(BW$173:BW$271)-MIN(ROW(BW$173:BW$271))+1, ""), ROW(Y76))), "")</f>
        <v/>
      </c>
      <c r="BX350" s="5" t="str">
        <f t="array" ref="BX350">IFERROR(INDEX(BX$173:BX$271, SMALL(IF($AX$173:$AX$271="Claim", ROW(BX$173:BX$271)-MIN(ROW(BX$173:BX$271))+1, ""), ROW(Z76))), "")</f>
        <v/>
      </c>
      <c r="BY350" s="5" t="str">
        <f t="array" ref="BY350">IFERROR(INDEX(BY$173:BY$271, SMALL(IF($AX$173:$AX$271="Claim", ROW(BY$173:BY$271)-MIN(ROW(BY$173:BY$271))+1, ""), ROW(AA76))), "")</f>
        <v/>
      </c>
      <c r="BZ350" s="5" t="str">
        <f t="array" ref="BZ350">IFERROR(INDEX(BZ$173:BZ$271, SMALL(IF($AX$173:$AX$271="Claim", ROW(BZ$173:BZ$271)-MIN(ROW(BZ$173:BZ$271))+1, ""), ROW(AB76))), "")</f>
        <v/>
      </c>
      <c r="CA350" s="5" t="str">
        <f t="array" ref="CA350">IFERROR(INDEX(CA$173:CA$271, SMALL(IF($AX$173:$AX$271="Claim", ROW(CA$173:CA$271)-MIN(ROW(CA$173:CA$271))+1, ""), ROW(AC76))), "")</f>
        <v/>
      </c>
      <c r="CB350" s="5" t="str">
        <f t="array" ref="CB350">IFERROR(INDEX(CB$173:CB$271, SMALL(IF($AX$173:$AX$271="Claim", ROW(CB$173:CB$271)-MIN(ROW(CB$173:CB$271))+1, ""), ROW(AD76))), "")</f>
        <v/>
      </c>
      <c r="CC350" s="5" t="str">
        <f t="array" ref="CC350">IFERROR(INDEX(CC$173:CC$271, SMALL(IF($AX$173:$AX$271="Claim", ROW(CC$173:CC$271)-MIN(ROW(CC$173:CC$271))+1, ""), ROW(AE76))), "")</f>
        <v/>
      </c>
      <c r="CD350" s="5" t="str">
        <f t="array" ref="CD350">IFERROR(INDEX(CD$173:CD$271, SMALL(IF($AX$173:$AX$271="Claim", ROW(CD$173:CD$271)-MIN(ROW(CD$173:CD$271))+1, ""), ROW(AF76))), "")</f>
        <v/>
      </c>
      <c r="CE350" s="5" t="str">
        <f t="array" ref="CE350">IFERROR(INDEX(CE$173:CE$271, SMALL(IF($AX$173:$AX$271="Claim", ROW(CE$173:CE$271)-MIN(ROW(CE$173:CE$271))+1, ""), ROW(AG76))), "")</f>
        <v/>
      </c>
      <c r="CF350" s="5" t="str">
        <f t="array" ref="CF350">IFERROR(INDEX(CF$173:CF$271, SMALL(IF($AX$173:$AX$271="Claim", ROW(CF$173:CF$271)-MIN(ROW(CF$173:CF$271))+1, ""), ROW(AH76))), "")</f>
        <v/>
      </c>
      <c r="CG350" s="5" t="str">
        <f t="array" ref="CG350">IFERROR(INDEX(CG$173:CG$271, SMALL(IF($AX$173:$AX$271="Claim", ROW(CG$173:CG$271)-MIN(ROW(CG$173:CG$271))+1, ""), ROW(AI76))), "")</f>
        <v/>
      </c>
      <c r="CH350" s="5" t="str">
        <f t="array" ref="CH350">IFERROR(INDEX(CH$173:CH$271, SMALL(IF($AX$173:$AX$271="Claim", ROW(CH$173:CH$271)-MIN(ROW(CH$173:CH$271))+1, ""), ROW(AJ76))), "")</f>
        <v/>
      </c>
      <c r="CI350" s="5" t="str">
        <f t="array" ref="CI350">IFERROR(INDEX(CI$173:CI$271, SMALL(IF($AX$173:$AX$271="Claim", ROW(CI$173:CI$271)-MIN(ROW(CI$173:CI$271))+1, ""), ROW(AK76))), "")</f>
        <v/>
      </c>
      <c r="CJ350" s="5" t="str">
        <f t="array" ref="CJ350">IFERROR(INDEX(CJ$173:CJ$271, SMALL(IF($AX$173:$AX$271="Claim", ROW(CJ$173:CJ$271)-MIN(ROW(CJ$173:CJ$271))+1, ""), ROW(AL76))), "")</f>
        <v/>
      </c>
    </row>
    <row r="351" spans="50:88" hidden="1" x14ac:dyDescent="0.2">
      <c r="AX351" s="5">
        <v>77</v>
      </c>
      <c r="AY351" s="327" t="str">
        <f t="array" ref="AY351">IFERROR(INDEX(AY$173:AY$271, SMALL(IF($AX$173:$AX$271="Claim", ROW(AY$173:AY$271)-MIN(ROW(AY$173:AY$271))+1, ""), ROW(A77))), "")</f>
        <v/>
      </c>
      <c r="AZ351" s="327" t="str">
        <f t="array" ref="AZ351">IFERROR(INDEX(AZ$173:AZ$271, SMALL(IF($AX$173:$AX$271="Claim", ROW(AZ$173:AZ$271)-MIN(ROW(AZ$173:AZ$271))+1, ""), ROW(B77))), "")</f>
        <v/>
      </c>
      <c r="BA351" s="5" t="str">
        <f t="array" ref="BA351">IFERROR(INDEX(BA$173:BA$275, SMALL(IF($AX$173:$AX$275="Claim", ROW(BA$173:BA$275)-MIN(ROW(BA$173:BA$275))+1, ""), ROW(C77))), "")</f>
        <v/>
      </c>
      <c r="BB351" s="5" t="str">
        <f t="array" ref="BB351">IFERROR(INDEX(BB$173:BB$271, SMALL(IF($AX$173:$AX$271="Claim", ROW(BB$173:BB$271)-MIN(ROW(BB$173:BB$271))+1, ""), ROW(D77))), "")</f>
        <v/>
      </c>
      <c r="BC351" s="5" t="str">
        <f t="array" ref="BC351">IFERROR(INDEX(BC$173:BC$271, SMALL(IF($AX$173:$AX$271="Claim", ROW(BC$173:BC$271)-MIN(ROW(BC$173:BC$271))+1, ""), ROW(E77))), "")</f>
        <v/>
      </c>
      <c r="BD351" s="5" t="str">
        <f t="array" ref="BD351">IFERROR(INDEX(BD$173:BD$271, SMALL(IF($AX$173:$AX$271="Claim", ROW(BD$173:BD$271)-MIN(ROW(BD$173:BD$271))+1, ""), ROW(F77))), "")</f>
        <v/>
      </c>
      <c r="BE351" s="5" t="str">
        <f t="array" ref="BE351">IFERROR(INDEX(BE$173:BE$271, SMALL(IF($AX$173:$AX$271="Claim", ROW(BE$173:BE$271)-MIN(ROW(BE$173:BE$271))+1, ""), ROW(G77))), "")</f>
        <v/>
      </c>
      <c r="BF351" s="5" t="str">
        <f t="array" ref="BF351">IFERROR(INDEX(BF$173:BF$271, SMALL(IF($AX$173:$AX$271="Claim", ROW(BF$173:BF$271)-MIN(ROW(BF$173:BF$271))+1, ""), ROW(H77))), "")</f>
        <v/>
      </c>
      <c r="BG351" s="5" t="str">
        <f t="array" ref="BG351">IFERROR(INDEX(BG$173:BG$271, SMALL(IF($AX$173:$AX$271="Claim", ROW(BG$173:BG$271)-MIN(ROW(BG$173:BG$271))+1, ""), ROW(I77))), "")</f>
        <v/>
      </c>
      <c r="BH351" s="5" t="str">
        <f t="array" ref="BH351">IFERROR(INDEX(BH$173:BH$271, SMALL(IF($AX$173:$AX$271="Claim", ROW(BH$173:BH$271)-MIN(ROW(BH$173:BH$271))+1, ""), ROW(J77))), "")</f>
        <v/>
      </c>
      <c r="BI351" s="5" t="str">
        <f t="array" ref="BI351">IFERROR(INDEX(BI$173:BI$271, SMALL(IF($AX$173:$AX$271="Claim", ROW(BI$173:BI$271)-MIN(ROW(BI$173:BI$271))+1, ""), ROW(K77))), "")</f>
        <v/>
      </c>
      <c r="BJ351" s="5" t="str">
        <f t="array" ref="BJ351">IFERROR(INDEX(BJ$173:BJ$271, SMALL(IF($AX$173:$AX$271="Claim", ROW(BJ$173:BJ$271)-MIN(ROW(BJ$173:BJ$271))+1, ""), ROW(L77))), "")</f>
        <v/>
      </c>
      <c r="BK351" s="5" t="str">
        <f t="array" ref="BK351">IFERROR(INDEX(BK$173:BK$271, SMALL(IF($AX$173:$AX$271="Claim", ROW(BK$173:BK$271)-MIN(ROW(BK$173:BK$271))+1, ""), ROW(M77))), "")</f>
        <v/>
      </c>
      <c r="BL351" s="5" t="str">
        <f t="array" ref="BL351">IFERROR(INDEX(BL$173:BL$271, SMALL(IF($AX$173:$AX$271="Claim", ROW(BL$173:BL$271)-MIN(ROW(BL$173:BL$271))+1, ""), ROW(N77))), "")</f>
        <v/>
      </c>
      <c r="BM351" s="5" t="str">
        <f t="array" ref="BM351">IFERROR(INDEX(BM$173:BM$271, SMALL(IF($AX$173:$AX$271="Claim", ROW(BM$173:BM$271)-MIN(ROW(BM$173:BM$271))+1, ""), ROW(O77))), "")</f>
        <v/>
      </c>
      <c r="BN351" s="5" t="str">
        <f t="array" ref="BN351">IFERROR(INDEX(BN$173:BN$271, SMALL(IF($AX$173:$AX$271="Claim", ROW(BN$173:BN$271)-MIN(ROW(BN$173:BN$271))+1, ""), ROW(P77))), "")</f>
        <v/>
      </c>
      <c r="BO351" s="5" t="str">
        <f t="array" ref="BO351">IFERROR(INDEX(BO$173:BO$271, SMALL(IF($AX$173:$AX$271="Claim", ROW(BO$173:BO$271)-MIN(ROW(BO$173:BO$271))+1, ""), ROW(Q77))), "")</f>
        <v/>
      </c>
      <c r="BP351" s="5" t="str">
        <f t="array" ref="BP351">IFERROR(INDEX(BP$173:BP$271, SMALL(IF($AX$173:$AX$271="Claim", ROW(BP$173:BP$271)-MIN(ROW(BP$173:BP$271))+1, ""), ROW(R77))), "")</f>
        <v/>
      </c>
      <c r="BQ351" s="5" t="str">
        <f t="array" ref="BQ351">IFERROR(INDEX(BQ$173:BQ$271, SMALL(IF($AX$173:$AX$271="Claim", ROW(BQ$173:BQ$271)-MIN(ROW(BQ$173:BQ$271))+1, ""), ROW(S77))), "")</f>
        <v/>
      </c>
      <c r="BR351" s="5" t="str">
        <f t="array" ref="BR351">IFERROR(INDEX(BR$173:BR$271, SMALL(IF($AX$173:$AX$271="Claim", ROW(BR$173:BR$271)-MIN(ROW(BR$173:BR$271))+1, ""), ROW(T77))), "")</f>
        <v/>
      </c>
      <c r="BS351" s="5" t="str">
        <f t="array" ref="BS351">IFERROR(INDEX(BS$173:BS$271, SMALL(IF($AX$173:$AX$271="Claim", ROW(BS$173:BS$271)-MIN(ROW(BS$173:BS$271))+1, ""), ROW(U77))), "")</f>
        <v/>
      </c>
      <c r="BT351" s="5" t="str">
        <f t="array" ref="BT351">IFERROR(INDEX(BT$173:BT$271, SMALL(IF($AX$173:$AX$271="Claim", ROW(BT$173:BT$271)-MIN(ROW(BT$173:BT$271))+1, ""), ROW(V77))), "")</f>
        <v/>
      </c>
      <c r="BU351" s="5" t="str">
        <f t="array" ref="BU351">IFERROR(INDEX(BU$173:BU$271, SMALL(IF($AX$173:$AX$271="Claim", ROW(BU$173:BU$271)-MIN(ROW(BU$173:BU$271))+1, ""), ROW(W77))), "")</f>
        <v/>
      </c>
      <c r="BV351" s="5" t="str">
        <f t="array" ref="BV351">IFERROR(INDEX(BV$173:BV$271, SMALL(IF($AX$173:$AX$271="Claim", ROW(BV$173:BV$271)-MIN(ROW(BV$173:BV$271))+1, ""), ROW(X77))), "")</f>
        <v/>
      </c>
      <c r="BW351" s="5" t="str">
        <f t="array" ref="BW351">IFERROR(INDEX(BW$173:BW$271, SMALL(IF($AX$173:$AX$271="Claim", ROW(BW$173:BW$271)-MIN(ROW(BW$173:BW$271))+1, ""), ROW(Y77))), "")</f>
        <v/>
      </c>
      <c r="BX351" s="5" t="str">
        <f t="array" ref="BX351">IFERROR(INDEX(BX$173:BX$271, SMALL(IF($AX$173:$AX$271="Claim", ROW(BX$173:BX$271)-MIN(ROW(BX$173:BX$271))+1, ""), ROW(Z77))), "")</f>
        <v/>
      </c>
      <c r="BY351" s="5" t="str">
        <f t="array" ref="BY351">IFERROR(INDEX(BY$173:BY$271, SMALL(IF($AX$173:$AX$271="Claim", ROW(BY$173:BY$271)-MIN(ROW(BY$173:BY$271))+1, ""), ROW(AA77))), "")</f>
        <v/>
      </c>
      <c r="BZ351" s="5" t="str">
        <f t="array" ref="BZ351">IFERROR(INDEX(BZ$173:BZ$271, SMALL(IF($AX$173:$AX$271="Claim", ROW(BZ$173:BZ$271)-MIN(ROW(BZ$173:BZ$271))+1, ""), ROW(AB77))), "")</f>
        <v/>
      </c>
      <c r="CA351" s="5" t="str">
        <f t="array" ref="CA351">IFERROR(INDEX(CA$173:CA$271, SMALL(IF($AX$173:$AX$271="Claim", ROW(CA$173:CA$271)-MIN(ROW(CA$173:CA$271))+1, ""), ROW(AC77))), "")</f>
        <v/>
      </c>
      <c r="CB351" s="5" t="str">
        <f t="array" ref="CB351">IFERROR(INDEX(CB$173:CB$271, SMALL(IF($AX$173:$AX$271="Claim", ROW(CB$173:CB$271)-MIN(ROW(CB$173:CB$271))+1, ""), ROW(AD77))), "")</f>
        <v/>
      </c>
      <c r="CC351" s="5" t="str">
        <f t="array" ref="CC351">IFERROR(INDEX(CC$173:CC$271, SMALL(IF($AX$173:$AX$271="Claim", ROW(CC$173:CC$271)-MIN(ROW(CC$173:CC$271))+1, ""), ROW(AE77))), "")</f>
        <v/>
      </c>
      <c r="CD351" s="5" t="str">
        <f t="array" ref="CD351">IFERROR(INDEX(CD$173:CD$271, SMALL(IF($AX$173:$AX$271="Claim", ROW(CD$173:CD$271)-MIN(ROW(CD$173:CD$271))+1, ""), ROW(AF77))), "")</f>
        <v/>
      </c>
      <c r="CE351" s="5" t="str">
        <f t="array" ref="CE351">IFERROR(INDEX(CE$173:CE$271, SMALL(IF($AX$173:$AX$271="Claim", ROW(CE$173:CE$271)-MIN(ROW(CE$173:CE$271))+1, ""), ROW(AG77))), "")</f>
        <v/>
      </c>
      <c r="CF351" s="5" t="str">
        <f t="array" ref="CF351">IFERROR(INDEX(CF$173:CF$271, SMALL(IF($AX$173:$AX$271="Claim", ROW(CF$173:CF$271)-MIN(ROW(CF$173:CF$271))+1, ""), ROW(AH77))), "")</f>
        <v/>
      </c>
      <c r="CG351" s="5" t="str">
        <f t="array" ref="CG351">IFERROR(INDEX(CG$173:CG$271, SMALL(IF($AX$173:$AX$271="Claim", ROW(CG$173:CG$271)-MIN(ROW(CG$173:CG$271))+1, ""), ROW(AI77))), "")</f>
        <v/>
      </c>
      <c r="CH351" s="5" t="str">
        <f t="array" ref="CH351">IFERROR(INDEX(CH$173:CH$271, SMALL(IF($AX$173:$AX$271="Claim", ROW(CH$173:CH$271)-MIN(ROW(CH$173:CH$271))+1, ""), ROW(AJ77))), "")</f>
        <v/>
      </c>
      <c r="CI351" s="5" t="str">
        <f t="array" ref="CI351">IFERROR(INDEX(CI$173:CI$271, SMALL(IF($AX$173:$AX$271="Claim", ROW(CI$173:CI$271)-MIN(ROW(CI$173:CI$271))+1, ""), ROW(AK77))), "")</f>
        <v/>
      </c>
      <c r="CJ351" s="5" t="str">
        <f t="array" ref="CJ351">IFERROR(INDEX(CJ$173:CJ$271, SMALL(IF($AX$173:$AX$271="Claim", ROW(CJ$173:CJ$271)-MIN(ROW(CJ$173:CJ$271))+1, ""), ROW(AL77))), "")</f>
        <v/>
      </c>
    </row>
    <row r="352" spans="50:88" hidden="1" x14ac:dyDescent="0.2">
      <c r="AX352" s="5">
        <v>78</v>
      </c>
      <c r="AY352" s="327" t="str">
        <f t="array" ref="AY352">IFERROR(INDEX(AY$173:AY$271, SMALL(IF($AX$173:$AX$271="Claim", ROW(AY$173:AY$271)-MIN(ROW(AY$173:AY$271))+1, ""), ROW(A78))), "")</f>
        <v/>
      </c>
      <c r="AZ352" s="327" t="str">
        <f t="array" ref="AZ352">IFERROR(INDEX(AZ$173:AZ$271, SMALL(IF($AX$173:$AX$271="Claim", ROW(AZ$173:AZ$271)-MIN(ROW(AZ$173:AZ$271))+1, ""), ROW(B78))), "")</f>
        <v/>
      </c>
      <c r="BA352" s="5" t="str">
        <f t="array" ref="BA352">IFERROR(INDEX(BA$173:BA$275, SMALL(IF($AX$173:$AX$275="Claim", ROW(BA$173:BA$275)-MIN(ROW(BA$173:BA$275))+1, ""), ROW(C78))), "")</f>
        <v/>
      </c>
      <c r="BB352" s="5" t="str">
        <f t="array" ref="BB352">IFERROR(INDEX(BB$173:BB$271, SMALL(IF($AX$173:$AX$271="Claim", ROW(BB$173:BB$271)-MIN(ROW(BB$173:BB$271))+1, ""), ROW(D78))), "")</f>
        <v/>
      </c>
      <c r="BC352" s="5" t="str">
        <f t="array" ref="BC352">IFERROR(INDEX(BC$173:BC$271, SMALL(IF($AX$173:$AX$271="Claim", ROW(BC$173:BC$271)-MIN(ROW(BC$173:BC$271))+1, ""), ROW(E78))), "")</f>
        <v/>
      </c>
      <c r="BD352" s="5" t="str">
        <f t="array" ref="BD352">IFERROR(INDEX(BD$173:BD$271, SMALL(IF($AX$173:$AX$271="Claim", ROW(BD$173:BD$271)-MIN(ROW(BD$173:BD$271))+1, ""), ROW(F78))), "")</f>
        <v/>
      </c>
      <c r="BE352" s="5" t="str">
        <f t="array" ref="BE352">IFERROR(INDEX(BE$173:BE$271, SMALL(IF($AX$173:$AX$271="Claim", ROW(BE$173:BE$271)-MIN(ROW(BE$173:BE$271))+1, ""), ROW(G78))), "")</f>
        <v/>
      </c>
      <c r="BF352" s="5" t="str">
        <f t="array" ref="BF352">IFERROR(INDEX(BF$173:BF$271, SMALL(IF($AX$173:$AX$271="Claim", ROW(BF$173:BF$271)-MIN(ROW(BF$173:BF$271))+1, ""), ROW(H78))), "")</f>
        <v/>
      </c>
      <c r="BG352" s="5" t="str">
        <f t="array" ref="BG352">IFERROR(INDEX(BG$173:BG$271, SMALL(IF($AX$173:$AX$271="Claim", ROW(BG$173:BG$271)-MIN(ROW(BG$173:BG$271))+1, ""), ROW(I78))), "")</f>
        <v/>
      </c>
      <c r="BH352" s="5" t="str">
        <f t="array" ref="BH352">IFERROR(INDEX(BH$173:BH$271, SMALL(IF($AX$173:$AX$271="Claim", ROW(BH$173:BH$271)-MIN(ROW(BH$173:BH$271))+1, ""), ROW(J78))), "")</f>
        <v/>
      </c>
      <c r="BI352" s="5" t="str">
        <f t="array" ref="BI352">IFERROR(INDEX(BI$173:BI$271, SMALL(IF($AX$173:$AX$271="Claim", ROW(BI$173:BI$271)-MIN(ROW(BI$173:BI$271))+1, ""), ROW(K78))), "")</f>
        <v/>
      </c>
      <c r="BJ352" s="5" t="str">
        <f t="array" ref="BJ352">IFERROR(INDEX(BJ$173:BJ$271, SMALL(IF($AX$173:$AX$271="Claim", ROW(BJ$173:BJ$271)-MIN(ROW(BJ$173:BJ$271))+1, ""), ROW(L78))), "")</f>
        <v/>
      </c>
      <c r="BK352" s="5" t="str">
        <f t="array" ref="BK352">IFERROR(INDEX(BK$173:BK$271, SMALL(IF($AX$173:$AX$271="Claim", ROW(BK$173:BK$271)-MIN(ROW(BK$173:BK$271))+1, ""), ROW(M78))), "")</f>
        <v/>
      </c>
      <c r="BL352" s="5" t="str">
        <f t="array" ref="BL352">IFERROR(INDEX(BL$173:BL$271, SMALL(IF($AX$173:$AX$271="Claim", ROW(BL$173:BL$271)-MIN(ROW(BL$173:BL$271))+1, ""), ROW(N78))), "")</f>
        <v/>
      </c>
      <c r="BM352" s="5" t="str">
        <f t="array" ref="BM352">IFERROR(INDEX(BM$173:BM$271, SMALL(IF($AX$173:$AX$271="Claim", ROW(BM$173:BM$271)-MIN(ROW(BM$173:BM$271))+1, ""), ROW(O78))), "")</f>
        <v/>
      </c>
      <c r="BN352" s="5" t="str">
        <f t="array" ref="BN352">IFERROR(INDEX(BN$173:BN$271, SMALL(IF($AX$173:$AX$271="Claim", ROW(BN$173:BN$271)-MIN(ROW(BN$173:BN$271))+1, ""), ROW(P78))), "")</f>
        <v/>
      </c>
      <c r="BO352" s="5" t="str">
        <f t="array" ref="BO352">IFERROR(INDEX(BO$173:BO$271, SMALL(IF($AX$173:$AX$271="Claim", ROW(BO$173:BO$271)-MIN(ROW(BO$173:BO$271))+1, ""), ROW(Q78))), "")</f>
        <v/>
      </c>
      <c r="BP352" s="5" t="str">
        <f t="array" ref="BP352">IFERROR(INDEX(BP$173:BP$271, SMALL(IF($AX$173:$AX$271="Claim", ROW(BP$173:BP$271)-MIN(ROW(BP$173:BP$271))+1, ""), ROW(R78))), "")</f>
        <v/>
      </c>
      <c r="BQ352" s="5" t="str">
        <f t="array" ref="BQ352">IFERROR(INDEX(BQ$173:BQ$271, SMALL(IF($AX$173:$AX$271="Claim", ROW(BQ$173:BQ$271)-MIN(ROW(BQ$173:BQ$271))+1, ""), ROW(S78))), "")</f>
        <v/>
      </c>
      <c r="BR352" s="5" t="str">
        <f t="array" ref="BR352">IFERROR(INDEX(BR$173:BR$271, SMALL(IF($AX$173:$AX$271="Claim", ROW(BR$173:BR$271)-MIN(ROW(BR$173:BR$271))+1, ""), ROW(T78))), "")</f>
        <v/>
      </c>
      <c r="BS352" s="5" t="str">
        <f t="array" ref="BS352">IFERROR(INDEX(BS$173:BS$271, SMALL(IF($AX$173:$AX$271="Claim", ROW(BS$173:BS$271)-MIN(ROW(BS$173:BS$271))+1, ""), ROW(U78))), "")</f>
        <v/>
      </c>
      <c r="BT352" s="5" t="str">
        <f t="array" ref="BT352">IFERROR(INDEX(BT$173:BT$271, SMALL(IF($AX$173:$AX$271="Claim", ROW(BT$173:BT$271)-MIN(ROW(BT$173:BT$271))+1, ""), ROW(V78))), "")</f>
        <v/>
      </c>
      <c r="BU352" s="5" t="str">
        <f t="array" ref="BU352">IFERROR(INDEX(BU$173:BU$271, SMALL(IF($AX$173:$AX$271="Claim", ROW(BU$173:BU$271)-MIN(ROW(BU$173:BU$271))+1, ""), ROW(W78))), "")</f>
        <v/>
      </c>
      <c r="BV352" s="5" t="str">
        <f t="array" ref="BV352">IFERROR(INDEX(BV$173:BV$271, SMALL(IF($AX$173:$AX$271="Claim", ROW(BV$173:BV$271)-MIN(ROW(BV$173:BV$271))+1, ""), ROW(X78))), "")</f>
        <v/>
      </c>
      <c r="BW352" s="5" t="str">
        <f t="array" ref="BW352">IFERROR(INDEX(BW$173:BW$271, SMALL(IF($AX$173:$AX$271="Claim", ROW(BW$173:BW$271)-MIN(ROW(BW$173:BW$271))+1, ""), ROW(Y78))), "")</f>
        <v/>
      </c>
      <c r="BX352" s="5" t="str">
        <f t="array" ref="BX352">IFERROR(INDEX(BX$173:BX$271, SMALL(IF($AX$173:$AX$271="Claim", ROW(BX$173:BX$271)-MIN(ROW(BX$173:BX$271))+1, ""), ROW(Z78))), "")</f>
        <v/>
      </c>
      <c r="BY352" s="5" t="str">
        <f t="array" ref="BY352">IFERROR(INDEX(BY$173:BY$271, SMALL(IF($AX$173:$AX$271="Claim", ROW(BY$173:BY$271)-MIN(ROW(BY$173:BY$271))+1, ""), ROW(AA78))), "")</f>
        <v/>
      </c>
      <c r="BZ352" s="5" t="str">
        <f t="array" ref="BZ352">IFERROR(INDEX(BZ$173:BZ$271, SMALL(IF($AX$173:$AX$271="Claim", ROW(BZ$173:BZ$271)-MIN(ROW(BZ$173:BZ$271))+1, ""), ROW(AB78))), "")</f>
        <v/>
      </c>
      <c r="CA352" s="5" t="str">
        <f t="array" ref="CA352">IFERROR(INDEX(CA$173:CA$271, SMALL(IF($AX$173:$AX$271="Claim", ROW(CA$173:CA$271)-MIN(ROW(CA$173:CA$271))+1, ""), ROW(AC78))), "")</f>
        <v/>
      </c>
      <c r="CB352" s="5" t="str">
        <f t="array" ref="CB352">IFERROR(INDEX(CB$173:CB$271, SMALL(IF($AX$173:$AX$271="Claim", ROW(CB$173:CB$271)-MIN(ROW(CB$173:CB$271))+1, ""), ROW(AD78))), "")</f>
        <v/>
      </c>
      <c r="CC352" s="5" t="str">
        <f t="array" ref="CC352">IFERROR(INDEX(CC$173:CC$271, SMALL(IF($AX$173:$AX$271="Claim", ROW(CC$173:CC$271)-MIN(ROW(CC$173:CC$271))+1, ""), ROW(AE78))), "")</f>
        <v/>
      </c>
      <c r="CD352" s="5" t="str">
        <f t="array" ref="CD352">IFERROR(INDEX(CD$173:CD$271, SMALL(IF($AX$173:$AX$271="Claim", ROW(CD$173:CD$271)-MIN(ROW(CD$173:CD$271))+1, ""), ROW(AF78))), "")</f>
        <v/>
      </c>
      <c r="CE352" s="5" t="str">
        <f t="array" ref="CE352">IFERROR(INDEX(CE$173:CE$271, SMALL(IF($AX$173:$AX$271="Claim", ROW(CE$173:CE$271)-MIN(ROW(CE$173:CE$271))+1, ""), ROW(AG78))), "")</f>
        <v/>
      </c>
      <c r="CF352" s="5" t="str">
        <f t="array" ref="CF352">IFERROR(INDEX(CF$173:CF$271, SMALL(IF($AX$173:$AX$271="Claim", ROW(CF$173:CF$271)-MIN(ROW(CF$173:CF$271))+1, ""), ROW(AH78))), "")</f>
        <v/>
      </c>
      <c r="CG352" s="5" t="str">
        <f t="array" ref="CG352">IFERROR(INDEX(CG$173:CG$271, SMALL(IF($AX$173:$AX$271="Claim", ROW(CG$173:CG$271)-MIN(ROW(CG$173:CG$271))+1, ""), ROW(AI78))), "")</f>
        <v/>
      </c>
      <c r="CH352" s="5" t="str">
        <f t="array" ref="CH352">IFERROR(INDEX(CH$173:CH$271, SMALL(IF($AX$173:$AX$271="Claim", ROW(CH$173:CH$271)-MIN(ROW(CH$173:CH$271))+1, ""), ROW(AJ78))), "")</f>
        <v/>
      </c>
      <c r="CI352" s="5" t="str">
        <f t="array" ref="CI352">IFERROR(INDEX(CI$173:CI$271, SMALL(IF($AX$173:$AX$271="Claim", ROW(CI$173:CI$271)-MIN(ROW(CI$173:CI$271))+1, ""), ROW(AK78))), "")</f>
        <v/>
      </c>
      <c r="CJ352" s="5" t="str">
        <f t="array" ref="CJ352">IFERROR(INDEX(CJ$173:CJ$271, SMALL(IF($AX$173:$AX$271="Claim", ROW(CJ$173:CJ$271)-MIN(ROW(CJ$173:CJ$271))+1, ""), ROW(AL78))), "")</f>
        <v/>
      </c>
    </row>
    <row r="353" spans="50:88" hidden="1" x14ac:dyDescent="0.2">
      <c r="AX353" s="5">
        <v>79</v>
      </c>
      <c r="AY353" s="327" t="str">
        <f t="array" ref="AY353">IFERROR(INDEX(AY$173:AY$271, SMALL(IF($AX$173:$AX$271="Claim", ROW(AY$173:AY$271)-MIN(ROW(AY$173:AY$271))+1, ""), ROW(A79))), "")</f>
        <v/>
      </c>
      <c r="AZ353" s="327" t="str">
        <f t="array" ref="AZ353">IFERROR(INDEX(AZ$173:AZ$271, SMALL(IF($AX$173:$AX$271="Claim", ROW(AZ$173:AZ$271)-MIN(ROW(AZ$173:AZ$271))+1, ""), ROW(B79))), "")</f>
        <v/>
      </c>
      <c r="BA353" s="5" t="str">
        <f t="array" ref="BA353">IFERROR(INDEX(BA$173:BA$275, SMALL(IF($AX$173:$AX$275="Claim", ROW(BA$173:BA$275)-MIN(ROW(BA$173:BA$275))+1, ""), ROW(C79))), "")</f>
        <v/>
      </c>
      <c r="BB353" s="5" t="str">
        <f t="array" ref="BB353">IFERROR(INDEX(BB$173:BB$271, SMALL(IF($AX$173:$AX$271="Claim", ROW(BB$173:BB$271)-MIN(ROW(BB$173:BB$271))+1, ""), ROW(D79))), "")</f>
        <v/>
      </c>
      <c r="BC353" s="5" t="str">
        <f t="array" ref="BC353">IFERROR(INDEX(BC$173:BC$271, SMALL(IF($AX$173:$AX$271="Claim", ROW(BC$173:BC$271)-MIN(ROW(BC$173:BC$271))+1, ""), ROW(E79))), "")</f>
        <v/>
      </c>
      <c r="BD353" s="5" t="str">
        <f t="array" ref="BD353">IFERROR(INDEX(BD$173:BD$271, SMALL(IF($AX$173:$AX$271="Claim", ROW(BD$173:BD$271)-MIN(ROW(BD$173:BD$271))+1, ""), ROW(F79))), "")</f>
        <v/>
      </c>
      <c r="BE353" s="5" t="str">
        <f t="array" ref="BE353">IFERROR(INDEX(BE$173:BE$271, SMALL(IF($AX$173:$AX$271="Claim", ROW(BE$173:BE$271)-MIN(ROW(BE$173:BE$271))+1, ""), ROW(G79))), "")</f>
        <v/>
      </c>
      <c r="BF353" s="5" t="str">
        <f t="array" ref="BF353">IFERROR(INDEX(BF$173:BF$271, SMALL(IF($AX$173:$AX$271="Claim", ROW(BF$173:BF$271)-MIN(ROW(BF$173:BF$271))+1, ""), ROW(H79))), "")</f>
        <v/>
      </c>
      <c r="BG353" s="5" t="str">
        <f t="array" ref="BG353">IFERROR(INDEX(BG$173:BG$271, SMALL(IF($AX$173:$AX$271="Claim", ROW(BG$173:BG$271)-MIN(ROW(BG$173:BG$271))+1, ""), ROW(I79))), "")</f>
        <v/>
      </c>
      <c r="BH353" s="5" t="str">
        <f t="array" ref="BH353">IFERROR(INDEX(BH$173:BH$271, SMALL(IF($AX$173:$AX$271="Claim", ROW(BH$173:BH$271)-MIN(ROW(BH$173:BH$271))+1, ""), ROW(J79))), "")</f>
        <v/>
      </c>
      <c r="BI353" s="5" t="str">
        <f t="array" ref="BI353">IFERROR(INDEX(BI$173:BI$271, SMALL(IF($AX$173:$AX$271="Claim", ROW(BI$173:BI$271)-MIN(ROW(BI$173:BI$271))+1, ""), ROW(K79))), "")</f>
        <v/>
      </c>
      <c r="BJ353" s="5" t="str">
        <f t="array" ref="BJ353">IFERROR(INDEX(BJ$173:BJ$271, SMALL(IF($AX$173:$AX$271="Claim", ROW(BJ$173:BJ$271)-MIN(ROW(BJ$173:BJ$271))+1, ""), ROW(L79))), "")</f>
        <v/>
      </c>
      <c r="BK353" s="5" t="str">
        <f t="array" ref="BK353">IFERROR(INDEX(BK$173:BK$271, SMALL(IF($AX$173:$AX$271="Claim", ROW(BK$173:BK$271)-MIN(ROW(BK$173:BK$271))+1, ""), ROW(M79))), "")</f>
        <v/>
      </c>
      <c r="BL353" s="5" t="str">
        <f t="array" ref="BL353">IFERROR(INDEX(BL$173:BL$271, SMALL(IF($AX$173:$AX$271="Claim", ROW(BL$173:BL$271)-MIN(ROW(BL$173:BL$271))+1, ""), ROW(N79))), "")</f>
        <v/>
      </c>
      <c r="BM353" s="5" t="str">
        <f t="array" ref="BM353">IFERROR(INDEX(BM$173:BM$271, SMALL(IF($AX$173:$AX$271="Claim", ROW(BM$173:BM$271)-MIN(ROW(BM$173:BM$271))+1, ""), ROW(O79))), "")</f>
        <v/>
      </c>
      <c r="BN353" s="5" t="str">
        <f t="array" ref="BN353">IFERROR(INDEX(BN$173:BN$271, SMALL(IF($AX$173:$AX$271="Claim", ROW(BN$173:BN$271)-MIN(ROW(BN$173:BN$271))+1, ""), ROW(P79))), "")</f>
        <v/>
      </c>
      <c r="BO353" s="5" t="str">
        <f t="array" ref="BO353">IFERROR(INDEX(BO$173:BO$271, SMALL(IF($AX$173:$AX$271="Claim", ROW(BO$173:BO$271)-MIN(ROW(BO$173:BO$271))+1, ""), ROW(Q79))), "")</f>
        <v/>
      </c>
      <c r="BP353" s="5" t="str">
        <f t="array" ref="BP353">IFERROR(INDEX(BP$173:BP$271, SMALL(IF($AX$173:$AX$271="Claim", ROW(BP$173:BP$271)-MIN(ROW(BP$173:BP$271))+1, ""), ROW(R79))), "")</f>
        <v/>
      </c>
      <c r="BQ353" s="5" t="str">
        <f t="array" ref="BQ353">IFERROR(INDEX(BQ$173:BQ$271, SMALL(IF($AX$173:$AX$271="Claim", ROW(BQ$173:BQ$271)-MIN(ROW(BQ$173:BQ$271))+1, ""), ROW(S79))), "")</f>
        <v/>
      </c>
      <c r="BR353" s="5" t="str">
        <f t="array" ref="BR353">IFERROR(INDEX(BR$173:BR$271, SMALL(IF($AX$173:$AX$271="Claim", ROW(BR$173:BR$271)-MIN(ROW(BR$173:BR$271))+1, ""), ROW(T79))), "")</f>
        <v/>
      </c>
      <c r="BS353" s="5" t="str">
        <f t="array" ref="BS353">IFERROR(INDEX(BS$173:BS$271, SMALL(IF($AX$173:$AX$271="Claim", ROW(BS$173:BS$271)-MIN(ROW(BS$173:BS$271))+1, ""), ROW(U79))), "")</f>
        <v/>
      </c>
      <c r="BT353" s="5" t="str">
        <f t="array" ref="BT353">IFERROR(INDEX(BT$173:BT$271, SMALL(IF($AX$173:$AX$271="Claim", ROW(BT$173:BT$271)-MIN(ROW(BT$173:BT$271))+1, ""), ROW(V79))), "")</f>
        <v/>
      </c>
      <c r="BU353" s="5" t="str">
        <f t="array" ref="BU353">IFERROR(INDEX(BU$173:BU$271, SMALL(IF($AX$173:$AX$271="Claim", ROW(BU$173:BU$271)-MIN(ROW(BU$173:BU$271))+1, ""), ROW(W79))), "")</f>
        <v/>
      </c>
      <c r="BV353" s="5" t="str">
        <f t="array" ref="BV353">IFERROR(INDEX(BV$173:BV$271, SMALL(IF($AX$173:$AX$271="Claim", ROW(BV$173:BV$271)-MIN(ROW(BV$173:BV$271))+1, ""), ROW(X79))), "")</f>
        <v/>
      </c>
      <c r="BW353" s="5" t="str">
        <f t="array" ref="BW353">IFERROR(INDEX(BW$173:BW$271, SMALL(IF($AX$173:$AX$271="Claim", ROW(BW$173:BW$271)-MIN(ROW(BW$173:BW$271))+1, ""), ROW(Y79))), "")</f>
        <v/>
      </c>
      <c r="BX353" s="5" t="str">
        <f t="array" ref="BX353">IFERROR(INDEX(BX$173:BX$271, SMALL(IF($AX$173:$AX$271="Claim", ROW(BX$173:BX$271)-MIN(ROW(BX$173:BX$271))+1, ""), ROW(Z79))), "")</f>
        <v/>
      </c>
      <c r="BY353" s="5" t="str">
        <f t="array" ref="BY353">IFERROR(INDEX(BY$173:BY$271, SMALL(IF($AX$173:$AX$271="Claim", ROW(BY$173:BY$271)-MIN(ROW(BY$173:BY$271))+1, ""), ROW(AA79))), "")</f>
        <v/>
      </c>
      <c r="BZ353" s="5" t="str">
        <f t="array" ref="BZ353">IFERROR(INDEX(BZ$173:BZ$271, SMALL(IF($AX$173:$AX$271="Claim", ROW(BZ$173:BZ$271)-MIN(ROW(BZ$173:BZ$271))+1, ""), ROW(AB79))), "")</f>
        <v/>
      </c>
      <c r="CA353" s="5" t="str">
        <f t="array" ref="CA353">IFERROR(INDEX(CA$173:CA$271, SMALL(IF($AX$173:$AX$271="Claim", ROW(CA$173:CA$271)-MIN(ROW(CA$173:CA$271))+1, ""), ROW(AC79))), "")</f>
        <v/>
      </c>
      <c r="CB353" s="5" t="str">
        <f t="array" ref="CB353">IFERROR(INDEX(CB$173:CB$271, SMALL(IF($AX$173:$AX$271="Claim", ROW(CB$173:CB$271)-MIN(ROW(CB$173:CB$271))+1, ""), ROW(AD79))), "")</f>
        <v/>
      </c>
      <c r="CC353" s="5" t="str">
        <f t="array" ref="CC353">IFERROR(INDEX(CC$173:CC$271, SMALL(IF($AX$173:$AX$271="Claim", ROW(CC$173:CC$271)-MIN(ROW(CC$173:CC$271))+1, ""), ROW(AE79))), "")</f>
        <v/>
      </c>
      <c r="CD353" s="5" t="str">
        <f t="array" ref="CD353">IFERROR(INDEX(CD$173:CD$271, SMALL(IF($AX$173:$AX$271="Claim", ROW(CD$173:CD$271)-MIN(ROW(CD$173:CD$271))+1, ""), ROW(AF79))), "")</f>
        <v/>
      </c>
      <c r="CE353" s="5" t="str">
        <f t="array" ref="CE353">IFERROR(INDEX(CE$173:CE$271, SMALL(IF($AX$173:$AX$271="Claim", ROW(CE$173:CE$271)-MIN(ROW(CE$173:CE$271))+1, ""), ROW(AG79))), "")</f>
        <v/>
      </c>
      <c r="CF353" s="5" t="str">
        <f t="array" ref="CF353">IFERROR(INDEX(CF$173:CF$271, SMALL(IF($AX$173:$AX$271="Claim", ROW(CF$173:CF$271)-MIN(ROW(CF$173:CF$271))+1, ""), ROW(AH79))), "")</f>
        <v/>
      </c>
      <c r="CG353" s="5" t="str">
        <f t="array" ref="CG353">IFERROR(INDEX(CG$173:CG$271, SMALL(IF($AX$173:$AX$271="Claim", ROW(CG$173:CG$271)-MIN(ROW(CG$173:CG$271))+1, ""), ROW(AI79))), "")</f>
        <v/>
      </c>
      <c r="CH353" s="5" t="str">
        <f t="array" ref="CH353">IFERROR(INDEX(CH$173:CH$271, SMALL(IF($AX$173:$AX$271="Claim", ROW(CH$173:CH$271)-MIN(ROW(CH$173:CH$271))+1, ""), ROW(AJ79))), "")</f>
        <v/>
      </c>
      <c r="CI353" s="5" t="str">
        <f t="array" ref="CI353">IFERROR(INDEX(CI$173:CI$271, SMALL(IF($AX$173:$AX$271="Claim", ROW(CI$173:CI$271)-MIN(ROW(CI$173:CI$271))+1, ""), ROW(AK79))), "")</f>
        <v/>
      </c>
      <c r="CJ353" s="5" t="str">
        <f t="array" ref="CJ353">IFERROR(INDEX(CJ$173:CJ$271, SMALL(IF($AX$173:$AX$271="Claim", ROW(CJ$173:CJ$271)-MIN(ROW(CJ$173:CJ$271))+1, ""), ROW(AL79))), "")</f>
        <v/>
      </c>
    </row>
    <row r="354" spans="50:88" hidden="1" x14ac:dyDescent="0.2">
      <c r="AX354" s="5">
        <v>80</v>
      </c>
      <c r="AY354" s="327" t="str">
        <f t="array" ref="AY354">IFERROR(INDEX(AY$173:AY$271, SMALL(IF($AX$173:$AX$271="Claim", ROW(AY$173:AY$271)-MIN(ROW(AY$173:AY$271))+1, ""), ROW(A80))), "")</f>
        <v/>
      </c>
      <c r="AZ354" s="327" t="str">
        <f t="array" ref="AZ354">IFERROR(INDEX(AZ$173:AZ$271, SMALL(IF($AX$173:$AX$271="Claim", ROW(AZ$173:AZ$271)-MIN(ROW(AZ$173:AZ$271))+1, ""), ROW(B80))), "")</f>
        <v/>
      </c>
      <c r="BA354" s="5" t="str">
        <f t="array" ref="BA354">IFERROR(INDEX(BA$173:BA$275, SMALL(IF($AX$173:$AX$275="Claim", ROW(BA$173:BA$275)-MIN(ROW(BA$173:BA$275))+1, ""), ROW(C80))), "")</f>
        <v/>
      </c>
      <c r="BB354" s="5" t="str">
        <f t="array" ref="BB354">IFERROR(INDEX(BB$173:BB$271, SMALL(IF($AX$173:$AX$271="Claim", ROW(BB$173:BB$271)-MIN(ROW(BB$173:BB$271))+1, ""), ROW(D80))), "")</f>
        <v/>
      </c>
      <c r="BC354" s="5" t="str">
        <f t="array" ref="BC354">IFERROR(INDEX(BC$173:BC$271, SMALL(IF($AX$173:$AX$271="Claim", ROW(BC$173:BC$271)-MIN(ROW(BC$173:BC$271))+1, ""), ROW(E80))), "")</f>
        <v/>
      </c>
      <c r="BD354" s="5" t="str">
        <f t="array" ref="BD354">IFERROR(INDEX(BD$173:BD$271, SMALL(IF($AX$173:$AX$271="Claim", ROW(BD$173:BD$271)-MIN(ROW(BD$173:BD$271))+1, ""), ROW(F80))), "")</f>
        <v/>
      </c>
      <c r="BE354" s="5" t="str">
        <f t="array" ref="BE354">IFERROR(INDEX(BE$173:BE$271, SMALL(IF($AX$173:$AX$271="Claim", ROW(BE$173:BE$271)-MIN(ROW(BE$173:BE$271))+1, ""), ROW(G80))), "")</f>
        <v/>
      </c>
      <c r="BF354" s="5" t="str">
        <f t="array" ref="BF354">IFERROR(INDEX(BF$173:BF$271, SMALL(IF($AX$173:$AX$271="Claim", ROW(BF$173:BF$271)-MIN(ROW(BF$173:BF$271))+1, ""), ROW(H80))), "")</f>
        <v/>
      </c>
      <c r="BG354" s="5" t="str">
        <f t="array" ref="BG354">IFERROR(INDEX(BG$173:BG$271, SMALL(IF($AX$173:$AX$271="Claim", ROW(BG$173:BG$271)-MIN(ROW(BG$173:BG$271))+1, ""), ROW(I80))), "")</f>
        <v/>
      </c>
      <c r="BH354" s="5" t="str">
        <f t="array" ref="BH354">IFERROR(INDEX(BH$173:BH$271, SMALL(IF($AX$173:$AX$271="Claim", ROW(BH$173:BH$271)-MIN(ROW(BH$173:BH$271))+1, ""), ROW(J80))), "")</f>
        <v/>
      </c>
      <c r="BI354" s="5" t="str">
        <f t="array" ref="BI354">IFERROR(INDEX(BI$173:BI$271, SMALL(IF($AX$173:$AX$271="Claim", ROW(BI$173:BI$271)-MIN(ROW(BI$173:BI$271))+1, ""), ROW(K80))), "")</f>
        <v/>
      </c>
      <c r="BJ354" s="5" t="str">
        <f t="array" ref="BJ354">IFERROR(INDEX(BJ$173:BJ$271, SMALL(IF($AX$173:$AX$271="Claim", ROW(BJ$173:BJ$271)-MIN(ROW(BJ$173:BJ$271))+1, ""), ROW(L80))), "")</f>
        <v/>
      </c>
      <c r="BK354" s="5" t="str">
        <f t="array" ref="BK354">IFERROR(INDEX(BK$173:BK$271, SMALL(IF($AX$173:$AX$271="Claim", ROW(BK$173:BK$271)-MIN(ROW(BK$173:BK$271))+1, ""), ROW(M80))), "")</f>
        <v/>
      </c>
      <c r="BL354" s="5" t="str">
        <f t="array" ref="BL354">IFERROR(INDEX(BL$173:BL$271, SMALL(IF($AX$173:$AX$271="Claim", ROW(BL$173:BL$271)-MIN(ROW(BL$173:BL$271))+1, ""), ROW(N80))), "")</f>
        <v/>
      </c>
      <c r="BM354" s="5" t="str">
        <f t="array" ref="BM354">IFERROR(INDEX(BM$173:BM$271, SMALL(IF($AX$173:$AX$271="Claim", ROW(BM$173:BM$271)-MIN(ROW(BM$173:BM$271))+1, ""), ROW(O80))), "")</f>
        <v/>
      </c>
      <c r="BN354" s="5" t="str">
        <f t="array" ref="BN354">IFERROR(INDEX(BN$173:BN$271, SMALL(IF($AX$173:$AX$271="Claim", ROW(BN$173:BN$271)-MIN(ROW(BN$173:BN$271))+1, ""), ROW(P80))), "")</f>
        <v/>
      </c>
      <c r="BO354" s="5" t="str">
        <f t="array" ref="BO354">IFERROR(INDEX(BO$173:BO$271, SMALL(IF($AX$173:$AX$271="Claim", ROW(BO$173:BO$271)-MIN(ROW(BO$173:BO$271))+1, ""), ROW(Q80))), "")</f>
        <v/>
      </c>
      <c r="BP354" s="5" t="str">
        <f t="array" ref="BP354">IFERROR(INDEX(BP$173:BP$271, SMALL(IF($AX$173:$AX$271="Claim", ROW(BP$173:BP$271)-MIN(ROW(BP$173:BP$271))+1, ""), ROW(R80))), "")</f>
        <v/>
      </c>
      <c r="BQ354" s="5" t="str">
        <f t="array" ref="BQ354">IFERROR(INDEX(BQ$173:BQ$271, SMALL(IF($AX$173:$AX$271="Claim", ROW(BQ$173:BQ$271)-MIN(ROW(BQ$173:BQ$271))+1, ""), ROW(S80))), "")</f>
        <v/>
      </c>
      <c r="BR354" s="5" t="str">
        <f t="array" ref="BR354">IFERROR(INDEX(BR$173:BR$271, SMALL(IF($AX$173:$AX$271="Claim", ROW(BR$173:BR$271)-MIN(ROW(BR$173:BR$271))+1, ""), ROW(T80))), "")</f>
        <v/>
      </c>
      <c r="BS354" s="5" t="str">
        <f t="array" ref="BS354">IFERROR(INDEX(BS$173:BS$271, SMALL(IF($AX$173:$AX$271="Claim", ROW(BS$173:BS$271)-MIN(ROW(BS$173:BS$271))+1, ""), ROW(U80))), "")</f>
        <v/>
      </c>
      <c r="BT354" s="5" t="str">
        <f t="array" ref="BT354">IFERROR(INDEX(BT$173:BT$271, SMALL(IF($AX$173:$AX$271="Claim", ROW(BT$173:BT$271)-MIN(ROW(BT$173:BT$271))+1, ""), ROW(V80))), "")</f>
        <v/>
      </c>
      <c r="BU354" s="5" t="str">
        <f t="array" ref="BU354">IFERROR(INDEX(BU$173:BU$271, SMALL(IF($AX$173:$AX$271="Claim", ROW(BU$173:BU$271)-MIN(ROW(BU$173:BU$271))+1, ""), ROW(W80))), "")</f>
        <v/>
      </c>
      <c r="BV354" s="5" t="str">
        <f t="array" ref="BV354">IFERROR(INDEX(BV$173:BV$271, SMALL(IF($AX$173:$AX$271="Claim", ROW(BV$173:BV$271)-MIN(ROW(BV$173:BV$271))+1, ""), ROW(X80))), "")</f>
        <v/>
      </c>
      <c r="BW354" s="5" t="str">
        <f t="array" ref="BW354">IFERROR(INDEX(BW$173:BW$271, SMALL(IF($AX$173:$AX$271="Claim", ROW(BW$173:BW$271)-MIN(ROW(BW$173:BW$271))+1, ""), ROW(Y80))), "")</f>
        <v/>
      </c>
      <c r="BX354" s="5" t="str">
        <f t="array" ref="BX354">IFERROR(INDEX(BX$173:BX$271, SMALL(IF($AX$173:$AX$271="Claim", ROW(BX$173:BX$271)-MIN(ROW(BX$173:BX$271))+1, ""), ROW(Z80))), "")</f>
        <v/>
      </c>
      <c r="BY354" s="5" t="str">
        <f t="array" ref="BY354">IFERROR(INDEX(BY$173:BY$271, SMALL(IF($AX$173:$AX$271="Claim", ROW(BY$173:BY$271)-MIN(ROW(BY$173:BY$271))+1, ""), ROW(AA80))), "")</f>
        <v/>
      </c>
      <c r="BZ354" s="5" t="str">
        <f t="array" ref="BZ354">IFERROR(INDEX(BZ$173:BZ$271, SMALL(IF($AX$173:$AX$271="Claim", ROW(BZ$173:BZ$271)-MIN(ROW(BZ$173:BZ$271))+1, ""), ROW(AB80))), "")</f>
        <v/>
      </c>
      <c r="CA354" s="5" t="str">
        <f t="array" ref="CA354">IFERROR(INDEX(CA$173:CA$271, SMALL(IF($AX$173:$AX$271="Claim", ROW(CA$173:CA$271)-MIN(ROW(CA$173:CA$271))+1, ""), ROW(AC80))), "")</f>
        <v/>
      </c>
      <c r="CB354" s="5" t="str">
        <f t="array" ref="CB354">IFERROR(INDEX(CB$173:CB$271, SMALL(IF($AX$173:$AX$271="Claim", ROW(CB$173:CB$271)-MIN(ROW(CB$173:CB$271))+1, ""), ROW(AD80))), "")</f>
        <v/>
      </c>
      <c r="CC354" s="5" t="str">
        <f t="array" ref="CC354">IFERROR(INDEX(CC$173:CC$271, SMALL(IF($AX$173:$AX$271="Claim", ROW(CC$173:CC$271)-MIN(ROW(CC$173:CC$271))+1, ""), ROW(AE80))), "")</f>
        <v/>
      </c>
      <c r="CD354" s="5" t="str">
        <f t="array" ref="CD354">IFERROR(INDEX(CD$173:CD$271, SMALL(IF($AX$173:$AX$271="Claim", ROW(CD$173:CD$271)-MIN(ROW(CD$173:CD$271))+1, ""), ROW(AF80))), "")</f>
        <v/>
      </c>
      <c r="CE354" s="5" t="str">
        <f t="array" ref="CE354">IFERROR(INDEX(CE$173:CE$271, SMALL(IF($AX$173:$AX$271="Claim", ROW(CE$173:CE$271)-MIN(ROW(CE$173:CE$271))+1, ""), ROW(AG80))), "")</f>
        <v/>
      </c>
      <c r="CF354" s="5" t="str">
        <f t="array" ref="CF354">IFERROR(INDEX(CF$173:CF$271, SMALL(IF($AX$173:$AX$271="Claim", ROW(CF$173:CF$271)-MIN(ROW(CF$173:CF$271))+1, ""), ROW(AH80))), "")</f>
        <v/>
      </c>
      <c r="CG354" s="5" t="str">
        <f t="array" ref="CG354">IFERROR(INDEX(CG$173:CG$271, SMALL(IF($AX$173:$AX$271="Claim", ROW(CG$173:CG$271)-MIN(ROW(CG$173:CG$271))+1, ""), ROW(AI80))), "")</f>
        <v/>
      </c>
      <c r="CH354" s="5" t="str">
        <f t="array" ref="CH354">IFERROR(INDEX(CH$173:CH$271, SMALL(IF($AX$173:$AX$271="Claim", ROW(CH$173:CH$271)-MIN(ROW(CH$173:CH$271))+1, ""), ROW(AJ80))), "")</f>
        <v/>
      </c>
      <c r="CI354" s="5" t="str">
        <f t="array" ref="CI354">IFERROR(INDEX(CI$173:CI$271, SMALL(IF($AX$173:$AX$271="Claim", ROW(CI$173:CI$271)-MIN(ROW(CI$173:CI$271))+1, ""), ROW(AK80))), "")</f>
        <v/>
      </c>
      <c r="CJ354" s="5" t="str">
        <f t="array" ref="CJ354">IFERROR(INDEX(CJ$173:CJ$271, SMALL(IF($AX$173:$AX$271="Claim", ROW(CJ$173:CJ$271)-MIN(ROW(CJ$173:CJ$271))+1, ""), ROW(AL80))), "")</f>
        <v/>
      </c>
    </row>
    <row r="355" spans="50:88" hidden="1" x14ac:dyDescent="0.2">
      <c r="AX355" s="5">
        <v>81</v>
      </c>
      <c r="AY355" s="327" t="str">
        <f t="array" ref="AY355">IFERROR(INDEX(AY$173:AY$271, SMALL(IF($AX$173:$AX$271="Claim", ROW(AY$173:AY$271)-MIN(ROW(AY$173:AY$271))+1, ""), ROW(A81))), "")</f>
        <v/>
      </c>
      <c r="AZ355" s="327" t="str">
        <f t="array" ref="AZ355">IFERROR(INDEX(AZ$173:AZ$271, SMALL(IF($AX$173:$AX$271="Claim", ROW(AZ$173:AZ$271)-MIN(ROW(AZ$173:AZ$271))+1, ""), ROW(B81))), "")</f>
        <v/>
      </c>
      <c r="BA355" s="5" t="str">
        <f t="array" ref="BA355">IFERROR(INDEX(BA$173:BA$275, SMALL(IF($AX$173:$AX$275="Claim", ROW(BA$173:BA$275)-MIN(ROW(BA$173:BA$275))+1, ""), ROW(C81))), "")</f>
        <v/>
      </c>
      <c r="BB355" s="5" t="str">
        <f t="array" ref="BB355">IFERROR(INDEX(BB$173:BB$271, SMALL(IF($AX$173:$AX$271="Claim", ROW(BB$173:BB$271)-MIN(ROW(BB$173:BB$271))+1, ""), ROW(D81))), "")</f>
        <v/>
      </c>
      <c r="BC355" s="5" t="str">
        <f t="array" ref="BC355">IFERROR(INDEX(BC$173:BC$271, SMALL(IF($AX$173:$AX$271="Claim", ROW(BC$173:BC$271)-MIN(ROW(BC$173:BC$271))+1, ""), ROW(E81))), "")</f>
        <v/>
      </c>
      <c r="BD355" s="5" t="str">
        <f t="array" ref="BD355">IFERROR(INDEX(BD$173:BD$271, SMALL(IF($AX$173:$AX$271="Claim", ROW(BD$173:BD$271)-MIN(ROW(BD$173:BD$271))+1, ""), ROW(F81))), "")</f>
        <v/>
      </c>
      <c r="BE355" s="5" t="str">
        <f t="array" ref="BE355">IFERROR(INDEX(BE$173:BE$271, SMALL(IF($AX$173:$AX$271="Claim", ROW(BE$173:BE$271)-MIN(ROW(BE$173:BE$271))+1, ""), ROW(G81))), "")</f>
        <v/>
      </c>
      <c r="BF355" s="5" t="str">
        <f t="array" ref="BF355">IFERROR(INDEX(BF$173:BF$271, SMALL(IF($AX$173:$AX$271="Claim", ROW(BF$173:BF$271)-MIN(ROW(BF$173:BF$271))+1, ""), ROW(H81))), "")</f>
        <v/>
      </c>
      <c r="BG355" s="5" t="str">
        <f t="array" ref="BG355">IFERROR(INDEX(BG$173:BG$271, SMALL(IF($AX$173:$AX$271="Claim", ROW(BG$173:BG$271)-MIN(ROW(BG$173:BG$271))+1, ""), ROW(I81))), "")</f>
        <v/>
      </c>
      <c r="BH355" s="5" t="str">
        <f t="array" ref="BH355">IFERROR(INDEX(BH$173:BH$271, SMALL(IF($AX$173:$AX$271="Claim", ROW(BH$173:BH$271)-MIN(ROW(BH$173:BH$271))+1, ""), ROW(J81))), "")</f>
        <v/>
      </c>
      <c r="BI355" s="5" t="str">
        <f t="array" ref="BI355">IFERROR(INDEX(BI$173:BI$271, SMALL(IF($AX$173:$AX$271="Claim", ROW(BI$173:BI$271)-MIN(ROW(BI$173:BI$271))+1, ""), ROW(K81))), "")</f>
        <v/>
      </c>
      <c r="BJ355" s="5" t="str">
        <f t="array" ref="BJ355">IFERROR(INDEX(BJ$173:BJ$271, SMALL(IF($AX$173:$AX$271="Claim", ROW(BJ$173:BJ$271)-MIN(ROW(BJ$173:BJ$271))+1, ""), ROW(L81))), "")</f>
        <v/>
      </c>
      <c r="BK355" s="5" t="str">
        <f t="array" ref="BK355">IFERROR(INDEX(BK$173:BK$271, SMALL(IF($AX$173:$AX$271="Claim", ROW(BK$173:BK$271)-MIN(ROW(BK$173:BK$271))+1, ""), ROW(M81))), "")</f>
        <v/>
      </c>
      <c r="BL355" s="5" t="str">
        <f t="array" ref="BL355">IFERROR(INDEX(BL$173:BL$271, SMALL(IF($AX$173:$AX$271="Claim", ROW(BL$173:BL$271)-MIN(ROW(BL$173:BL$271))+1, ""), ROW(N81))), "")</f>
        <v/>
      </c>
      <c r="BM355" s="5" t="str">
        <f t="array" ref="BM355">IFERROR(INDEX(BM$173:BM$271, SMALL(IF($AX$173:$AX$271="Claim", ROW(BM$173:BM$271)-MIN(ROW(BM$173:BM$271))+1, ""), ROW(O81))), "")</f>
        <v/>
      </c>
      <c r="BN355" s="5" t="str">
        <f t="array" ref="BN355">IFERROR(INDEX(BN$173:BN$271, SMALL(IF($AX$173:$AX$271="Claim", ROW(BN$173:BN$271)-MIN(ROW(BN$173:BN$271))+1, ""), ROW(P81))), "")</f>
        <v/>
      </c>
      <c r="BO355" s="5" t="str">
        <f t="array" ref="BO355">IFERROR(INDEX(BO$173:BO$271, SMALL(IF($AX$173:$AX$271="Claim", ROW(BO$173:BO$271)-MIN(ROW(BO$173:BO$271))+1, ""), ROW(Q81))), "")</f>
        <v/>
      </c>
      <c r="BP355" s="5" t="str">
        <f t="array" ref="BP355">IFERROR(INDEX(BP$173:BP$271, SMALL(IF($AX$173:$AX$271="Claim", ROW(BP$173:BP$271)-MIN(ROW(BP$173:BP$271))+1, ""), ROW(R81))), "")</f>
        <v/>
      </c>
      <c r="BQ355" s="5" t="str">
        <f t="array" ref="BQ355">IFERROR(INDEX(BQ$173:BQ$271, SMALL(IF($AX$173:$AX$271="Claim", ROW(BQ$173:BQ$271)-MIN(ROW(BQ$173:BQ$271))+1, ""), ROW(S81))), "")</f>
        <v/>
      </c>
      <c r="BR355" s="5" t="str">
        <f t="array" ref="BR355">IFERROR(INDEX(BR$173:BR$271, SMALL(IF($AX$173:$AX$271="Claim", ROW(BR$173:BR$271)-MIN(ROW(BR$173:BR$271))+1, ""), ROW(T81))), "")</f>
        <v/>
      </c>
      <c r="BS355" s="5" t="str">
        <f t="array" ref="BS355">IFERROR(INDEX(BS$173:BS$271, SMALL(IF($AX$173:$AX$271="Claim", ROW(BS$173:BS$271)-MIN(ROW(BS$173:BS$271))+1, ""), ROW(U81))), "")</f>
        <v/>
      </c>
      <c r="BT355" s="5" t="str">
        <f t="array" ref="BT355">IFERROR(INDEX(BT$173:BT$271, SMALL(IF($AX$173:$AX$271="Claim", ROW(BT$173:BT$271)-MIN(ROW(BT$173:BT$271))+1, ""), ROW(V81))), "")</f>
        <v/>
      </c>
      <c r="BU355" s="5" t="str">
        <f t="array" ref="BU355">IFERROR(INDEX(BU$173:BU$271, SMALL(IF($AX$173:$AX$271="Claim", ROW(BU$173:BU$271)-MIN(ROW(BU$173:BU$271))+1, ""), ROW(W81))), "")</f>
        <v/>
      </c>
      <c r="BV355" s="5" t="str">
        <f t="array" ref="BV355">IFERROR(INDEX(BV$173:BV$271, SMALL(IF($AX$173:$AX$271="Claim", ROW(BV$173:BV$271)-MIN(ROW(BV$173:BV$271))+1, ""), ROW(X81))), "")</f>
        <v/>
      </c>
      <c r="BW355" s="5" t="str">
        <f t="array" ref="BW355">IFERROR(INDEX(BW$173:BW$271, SMALL(IF($AX$173:$AX$271="Claim", ROW(BW$173:BW$271)-MIN(ROW(BW$173:BW$271))+1, ""), ROW(Y81))), "")</f>
        <v/>
      </c>
      <c r="BX355" s="5" t="str">
        <f t="array" ref="BX355">IFERROR(INDEX(BX$173:BX$271, SMALL(IF($AX$173:$AX$271="Claim", ROW(BX$173:BX$271)-MIN(ROW(BX$173:BX$271))+1, ""), ROW(Z81))), "")</f>
        <v/>
      </c>
      <c r="BY355" s="5" t="str">
        <f t="array" ref="BY355">IFERROR(INDEX(BY$173:BY$271, SMALL(IF($AX$173:$AX$271="Claim", ROW(BY$173:BY$271)-MIN(ROW(BY$173:BY$271))+1, ""), ROW(AA81))), "")</f>
        <v/>
      </c>
      <c r="BZ355" s="5" t="str">
        <f t="array" ref="BZ355">IFERROR(INDEX(BZ$173:BZ$271, SMALL(IF($AX$173:$AX$271="Claim", ROW(BZ$173:BZ$271)-MIN(ROW(BZ$173:BZ$271))+1, ""), ROW(AB81))), "")</f>
        <v/>
      </c>
      <c r="CA355" s="5" t="str">
        <f t="array" ref="CA355">IFERROR(INDEX(CA$173:CA$271, SMALL(IF($AX$173:$AX$271="Claim", ROW(CA$173:CA$271)-MIN(ROW(CA$173:CA$271))+1, ""), ROW(AC81))), "")</f>
        <v/>
      </c>
      <c r="CB355" s="5" t="str">
        <f t="array" ref="CB355">IFERROR(INDEX(CB$173:CB$271, SMALL(IF($AX$173:$AX$271="Claim", ROW(CB$173:CB$271)-MIN(ROW(CB$173:CB$271))+1, ""), ROW(AD81))), "")</f>
        <v/>
      </c>
      <c r="CC355" s="5" t="str">
        <f t="array" ref="CC355">IFERROR(INDEX(CC$173:CC$271, SMALL(IF($AX$173:$AX$271="Claim", ROW(CC$173:CC$271)-MIN(ROW(CC$173:CC$271))+1, ""), ROW(AE81))), "")</f>
        <v/>
      </c>
      <c r="CD355" s="5" t="str">
        <f t="array" ref="CD355">IFERROR(INDEX(CD$173:CD$271, SMALL(IF($AX$173:$AX$271="Claim", ROW(CD$173:CD$271)-MIN(ROW(CD$173:CD$271))+1, ""), ROW(AF81))), "")</f>
        <v/>
      </c>
      <c r="CE355" s="5" t="str">
        <f t="array" ref="CE355">IFERROR(INDEX(CE$173:CE$271, SMALL(IF($AX$173:$AX$271="Claim", ROW(CE$173:CE$271)-MIN(ROW(CE$173:CE$271))+1, ""), ROW(AG81))), "")</f>
        <v/>
      </c>
      <c r="CF355" s="5" t="str">
        <f t="array" ref="CF355">IFERROR(INDEX(CF$173:CF$271, SMALL(IF($AX$173:$AX$271="Claim", ROW(CF$173:CF$271)-MIN(ROW(CF$173:CF$271))+1, ""), ROW(AH81))), "")</f>
        <v/>
      </c>
      <c r="CG355" s="5" t="str">
        <f t="array" ref="CG355">IFERROR(INDEX(CG$173:CG$271, SMALL(IF($AX$173:$AX$271="Claim", ROW(CG$173:CG$271)-MIN(ROW(CG$173:CG$271))+1, ""), ROW(AI81))), "")</f>
        <v/>
      </c>
      <c r="CH355" s="5" t="str">
        <f t="array" ref="CH355">IFERROR(INDEX(CH$173:CH$271, SMALL(IF($AX$173:$AX$271="Claim", ROW(CH$173:CH$271)-MIN(ROW(CH$173:CH$271))+1, ""), ROW(AJ81))), "")</f>
        <v/>
      </c>
      <c r="CI355" s="5" t="str">
        <f t="array" ref="CI355">IFERROR(INDEX(CI$173:CI$271, SMALL(IF($AX$173:$AX$271="Claim", ROW(CI$173:CI$271)-MIN(ROW(CI$173:CI$271))+1, ""), ROW(AK81))), "")</f>
        <v/>
      </c>
      <c r="CJ355" s="5" t="str">
        <f t="array" ref="CJ355">IFERROR(INDEX(CJ$173:CJ$271, SMALL(IF($AX$173:$AX$271="Claim", ROW(CJ$173:CJ$271)-MIN(ROW(CJ$173:CJ$271))+1, ""), ROW(AL81))), "")</f>
        <v/>
      </c>
    </row>
    <row r="356" spans="50:88" hidden="1" x14ac:dyDescent="0.2">
      <c r="AX356" s="5">
        <v>82</v>
      </c>
      <c r="AY356" s="327" t="str">
        <f t="array" ref="AY356">IFERROR(INDEX(AY$173:AY$271, SMALL(IF($AX$173:$AX$271="Claim", ROW(AY$173:AY$271)-MIN(ROW(AY$173:AY$271))+1, ""), ROW(A82))), "")</f>
        <v/>
      </c>
      <c r="AZ356" s="327" t="str">
        <f t="array" ref="AZ356">IFERROR(INDEX(AZ$173:AZ$271, SMALL(IF($AX$173:$AX$271="Claim", ROW(AZ$173:AZ$271)-MIN(ROW(AZ$173:AZ$271))+1, ""), ROW(B82))), "")</f>
        <v/>
      </c>
      <c r="BA356" s="5" t="str">
        <f t="array" ref="BA356">IFERROR(INDEX(BA$173:BA$275, SMALL(IF($AX$173:$AX$275="Claim", ROW(BA$173:BA$275)-MIN(ROW(BA$173:BA$275))+1, ""), ROW(C82))), "")</f>
        <v/>
      </c>
      <c r="BB356" s="5" t="str">
        <f t="array" ref="BB356">IFERROR(INDEX(BB$173:BB$271, SMALL(IF($AX$173:$AX$271="Claim", ROW(BB$173:BB$271)-MIN(ROW(BB$173:BB$271))+1, ""), ROW(D82))), "")</f>
        <v/>
      </c>
      <c r="BC356" s="5" t="str">
        <f t="array" ref="BC356">IFERROR(INDEX(BC$173:BC$271, SMALL(IF($AX$173:$AX$271="Claim", ROW(BC$173:BC$271)-MIN(ROW(BC$173:BC$271))+1, ""), ROW(E82))), "")</f>
        <v/>
      </c>
      <c r="BD356" s="5" t="str">
        <f t="array" ref="BD356">IFERROR(INDEX(BD$173:BD$271, SMALL(IF($AX$173:$AX$271="Claim", ROW(BD$173:BD$271)-MIN(ROW(BD$173:BD$271))+1, ""), ROW(F82))), "")</f>
        <v/>
      </c>
      <c r="BE356" s="5" t="str">
        <f t="array" ref="BE356">IFERROR(INDEX(BE$173:BE$271, SMALL(IF($AX$173:$AX$271="Claim", ROW(BE$173:BE$271)-MIN(ROW(BE$173:BE$271))+1, ""), ROW(G82))), "")</f>
        <v/>
      </c>
      <c r="BF356" s="5" t="str">
        <f t="array" ref="BF356">IFERROR(INDEX(BF$173:BF$271, SMALL(IF($AX$173:$AX$271="Claim", ROW(BF$173:BF$271)-MIN(ROW(BF$173:BF$271))+1, ""), ROW(H82))), "")</f>
        <v/>
      </c>
      <c r="BG356" s="5" t="str">
        <f t="array" ref="BG356">IFERROR(INDEX(BG$173:BG$271, SMALL(IF($AX$173:$AX$271="Claim", ROW(BG$173:BG$271)-MIN(ROW(BG$173:BG$271))+1, ""), ROW(I82))), "")</f>
        <v/>
      </c>
      <c r="BH356" s="5" t="str">
        <f t="array" ref="BH356">IFERROR(INDEX(BH$173:BH$271, SMALL(IF($AX$173:$AX$271="Claim", ROW(BH$173:BH$271)-MIN(ROW(BH$173:BH$271))+1, ""), ROW(J82))), "")</f>
        <v/>
      </c>
      <c r="BI356" s="5" t="str">
        <f t="array" ref="BI356">IFERROR(INDEX(BI$173:BI$271, SMALL(IF($AX$173:$AX$271="Claim", ROW(BI$173:BI$271)-MIN(ROW(BI$173:BI$271))+1, ""), ROW(K82))), "")</f>
        <v/>
      </c>
      <c r="BJ356" s="5" t="str">
        <f t="array" ref="BJ356">IFERROR(INDEX(BJ$173:BJ$271, SMALL(IF($AX$173:$AX$271="Claim", ROW(BJ$173:BJ$271)-MIN(ROW(BJ$173:BJ$271))+1, ""), ROW(L82))), "")</f>
        <v/>
      </c>
      <c r="BK356" s="5" t="str">
        <f t="array" ref="BK356">IFERROR(INDEX(BK$173:BK$271, SMALL(IF($AX$173:$AX$271="Claim", ROW(BK$173:BK$271)-MIN(ROW(BK$173:BK$271))+1, ""), ROW(M82))), "")</f>
        <v/>
      </c>
      <c r="BL356" s="5" t="str">
        <f t="array" ref="BL356">IFERROR(INDEX(BL$173:BL$271, SMALL(IF($AX$173:$AX$271="Claim", ROW(BL$173:BL$271)-MIN(ROW(BL$173:BL$271))+1, ""), ROW(N82))), "")</f>
        <v/>
      </c>
      <c r="BM356" s="5" t="str">
        <f t="array" ref="BM356">IFERROR(INDEX(BM$173:BM$271, SMALL(IF($AX$173:$AX$271="Claim", ROW(BM$173:BM$271)-MIN(ROW(BM$173:BM$271))+1, ""), ROW(O82))), "")</f>
        <v/>
      </c>
      <c r="BN356" s="5" t="str">
        <f t="array" ref="BN356">IFERROR(INDEX(BN$173:BN$271, SMALL(IF($AX$173:$AX$271="Claim", ROW(BN$173:BN$271)-MIN(ROW(BN$173:BN$271))+1, ""), ROW(P82))), "")</f>
        <v/>
      </c>
      <c r="BO356" s="5" t="str">
        <f t="array" ref="BO356">IFERROR(INDEX(BO$173:BO$271, SMALL(IF($AX$173:$AX$271="Claim", ROW(BO$173:BO$271)-MIN(ROW(BO$173:BO$271))+1, ""), ROW(Q82))), "")</f>
        <v/>
      </c>
      <c r="BP356" s="5" t="str">
        <f t="array" ref="BP356">IFERROR(INDEX(BP$173:BP$271, SMALL(IF($AX$173:$AX$271="Claim", ROW(BP$173:BP$271)-MIN(ROW(BP$173:BP$271))+1, ""), ROW(R82))), "")</f>
        <v/>
      </c>
      <c r="BQ356" s="5" t="str">
        <f t="array" ref="BQ356">IFERROR(INDEX(BQ$173:BQ$271, SMALL(IF($AX$173:$AX$271="Claim", ROW(BQ$173:BQ$271)-MIN(ROW(BQ$173:BQ$271))+1, ""), ROW(S82))), "")</f>
        <v/>
      </c>
      <c r="BR356" s="5" t="str">
        <f t="array" ref="BR356">IFERROR(INDEX(BR$173:BR$271, SMALL(IF($AX$173:$AX$271="Claim", ROW(BR$173:BR$271)-MIN(ROW(BR$173:BR$271))+1, ""), ROW(T82))), "")</f>
        <v/>
      </c>
      <c r="BS356" s="5" t="str">
        <f t="array" ref="BS356">IFERROR(INDEX(BS$173:BS$271, SMALL(IF($AX$173:$AX$271="Claim", ROW(BS$173:BS$271)-MIN(ROW(BS$173:BS$271))+1, ""), ROW(U82))), "")</f>
        <v/>
      </c>
      <c r="BT356" s="5" t="str">
        <f t="array" ref="BT356">IFERROR(INDEX(BT$173:BT$271, SMALL(IF($AX$173:$AX$271="Claim", ROW(BT$173:BT$271)-MIN(ROW(BT$173:BT$271))+1, ""), ROW(V82))), "")</f>
        <v/>
      </c>
      <c r="BU356" s="5" t="str">
        <f t="array" ref="BU356">IFERROR(INDEX(BU$173:BU$271, SMALL(IF($AX$173:$AX$271="Claim", ROW(BU$173:BU$271)-MIN(ROW(BU$173:BU$271))+1, ""), ROW(W82))), "")</f>
        <v/>
      </c>
      <c r="BV356" s="5" t="str">
        <f t="array" ref="BV356">IFERROR(INDEX(BV$173:BV$271, SMALL(IF($AX$173:$AX$271="Claim", ROW(BV$173:BV$271)-MIN(ROW(BV$173:BV$271))+1, ""), ROW(X82))), "")</f>
        <v/>
      </c>
      <c r="BW356" s="5" t="str">
        <f t="array" ref="BW356">IFERROR(INDEX(BW$173:BW$271, SMALL(IF($AX$173:$AX$271="Claim", ROW(BW$173:BW$271)-MIN(ROW(BW$173:BW$271))+1, ""), ROW(Y82))), "")</f>
        <v/>
      </c>
      <c r="BX356" s="5" t="str">
        <f t="array" ref="BX356">IFERROR(INDEX(BX$173:BX$271, SMALL(IF($AX$173:$AX$271="Claim", ROW(BX$173:BX$271)-MIN(ROW(BX$173:BX$271))+1, ""), ROW(Z82))), "")</f>
        <v/>
      </c>
      <c r="BY356" s="5" t="str">
        <f t="array" ref="BY356">IFERROR(INDEX(BY$173:BY$271, SMALL(IF($AX$173:$AX$271="Claim", ROW(BY$173:BY$271)-MIN(ROW(BY$173:BY$271))+1, ""), ROW(AA82))), "")</f>
        <v/>
      </c>
      <c r="BZ356" s="5" t="str">
        <f t="array" ref="BZ356">IFERROR(INDEX(BZ$173:BZ$271, SMALL(IF($AX$173:$AX$271="Claim", ROW(BZ$173:BZ$271)-MIN(ROW(BZ$173:BZ$271))+1, ""), ROW(AB82))), "")</f>
        <v/>
      </c>
      <c r="CA356" s="5" t="str">
        <f t="array" ref="CA356">IFERROR(INDEX(CA$173:CA$271, SMALL(IF($AX$173:$AX$271="Claim", ROW(CA$173:CA$271)-MIN(ROW(CA$173:CA$271))+1, ""), ROW(AC82))), "")</f>
        <v/>
      </c>
      <c r="CB356" s="5" t="str">
        <f t="array" ref="CB356">IFERROR(INDEX(CB$173:CB$271, SMALL(IF($AX$173:$AX$271="Claim", ROW(CB$173:CB$271)-MIN(ROW(CB$173:CB$271))+1, ""), ROW(AD82))), "")</f>
        <v/>
      </c>
      <c r="CC356" s="5" t="str">
        <f t="array" ref="CC356">IFERROR(INDEX(CC$173:CC$271, SMALL(IF($AX$173:$AX$271="Claim", ROW(CC$173:CC$271)-MIN(ROW(CC$173:CC$271))+1, ""), ROW(AE82))), "")</f>
        <v/>
      </c>
      <c r="CD356" s="5" t="str">
        <f t="array" ref="CD356">IFERROR(INDEX(CD$173:CD$271, SMALL(IF($AX$173:$AX$271="Claim", ROW(CD$173:CD$271)-MIN(ROW(CD$173:CD$271))+1, ""), ROW(AF82))), "")</f>
        <v/>
      </c>
      <c r="CE356" s="5" t="str">
        <f t="array" ref="CE356">IFERROR(INDEX(CE$173:CE$271, SMALL(IF($AX$173:$AX$271="Claim", ROW(CE$173:CE$271)-MIN(ROW(CE$173:CE$271))+1, ""), ROW(AG82))), "")</f>
        <v/>
      </c>
      <c r="CF356" s="5" t="str">
        <f t="array" ref="CF356">IFERROR(INDEX(CF$173:CF$271, SMALL(IF($AX$173:$AX$271="Claim", ROW(CF$173:CF$271)-MIN(ROW(CF$173:CF$271))+1, ""), ROW(AH82))), "")</f>
        <v/>
      </c>
      <c r="CG356" s="5" t="str">
        <f t="array" ref="CG356">IFERROR(INDEX(CG$173:CG$271, SMALL(IF($AX$173:$AX$271="Claim", ROW(CG$173:CG$271)-MIN(ROW(CG$173:CG$271))+1, ""), ROW(AI82))), "")</f>
        <v/>
      </c>
      <c r="CH356" s="5" t="str">
        <f t="array" ref="CH356">IFERROR(INDEX(CH$173:CH$271, SMALL(IF($AX$173:$AX$271="Claim", ROW(CH$173:CH$271)-MIN(ROW(CH$173:CH$271))+1, ""), ROW(AJ82))), "")</f>
        <v/>
      </c>
      <c r="CI356" s="5" t="str">
        <f t="array" ref="CI356">IFERROR(INDEX(CI$173:CI$271, SMALL(IF($AX$173:$AX$271="Claim", ROW(CI$173:CI$271)-MIN(ROW(CI$173:CI$271))+1, ""), ROW(AK82))), "")</f>
        <v/>
      </c>
      <c r="CJ356" s="5" t="str">
        <f t="array" ref="CJ356">IFERROR(INDEX(CJ$173:CJ$271, SMALL(IF($AX$173:$AX$271="Claim", ROW(CJ$173:CJ$271)-MIN(ROW(CJ$173:CJ$271))+1, ""), ROW(AL82))), "")</f>
        <v/>
      </c>
    </row>
    <row r="357" spans="50:88" hidden="1" x14ac:dyDescent="0.2">
      <c r="AX357" s="5">
        <v>83</v>
      </c>
      <c r="AY357" s="327" t="str">
        <f t="array" ref="AY357">IFERROR(INDEX(AY$173:AY$271, SMALL(IF($AX$173:$AX$271="Claim", ROW(AY$173:AY$271)-MIN(ROW(AY$173:AY$271))+1, ""), ROW(A83))), "")</f>
        <v/>
      </c>
      <c r="AZ357" s="327" t="str">
        <f t="array" ref="AZ357">IFERROR(INDEX(AZ$173:AZ$271, SMALL(IF($AX$173:$AX$271="Claim", ROW(AZ$173:AZ$271)-MIN(ROW(AZ$173:AZ$271))+1, ""), ROW(B83))), "")</f>
        <v/>
      </c>
      <c r="BA357" s="5" t="str">
        <f t="array" ref="BA357">IFERROR(INDEX(BA$173:BA$275, SMALL(IF($AX$173:$AX$275="Claim", ROW(BA$173:BA$275)-MIN(ROW(BA$173:BA$275))+1, ""), ROW(C83))), "")</f>
        <v/>
      </c>
      <c r="BB357" s="5" t="str">
        <f t="array" ref="BB357">IFERROR(INDEX(BB$173:BB$271, SMALL(IF($AX$173:$AX$271="Claim", ROW(BB$173:BB$271)-MIN(ROW(BB$173:BB$271))+1, ""), ROW(D83))), "")</f>
        <v/>
      </c>
      <c r="BC357" s="5" t="str">
        <f t="array" ref="BC357">IFERROR(INDEX(BC$173:BC$271, SMALL(IF($AX$173:$AX$271="Claim", ROW(BC$173:BC$271)-MIN(ROW(BC$173:BC$271))+1, ""), ROW(E83))), "")</f>
        <v/>
      </c>
      <c r="BD357" s="5" t="str">
        <f t="array" ref="BD357">IFERROR(INDEX(BD$173:BD$271, SMALL(IF($AX$173:$AX$271="Claim", ROW(BD$173:BD$271)-MIN(ROW(BD$173:BD$271))+1, ""), ROW(F83))), "")</f>
        <v/>
      </c>
      <c r="BE357" s="5" t="str">
        <f t="array" ref="BE357">IFERROR(INDEX(BE$173:BE$271, SMALL(IF($AX$173:$AX$271="Claim", ROW(BE$173:BE$271)-MIN(ROW(BE$173:BE$271))+1, ""), ROW(G83))), "")</f>
        <v/>
      </c>
      <c r="BF357" s="5" t="str">
        <f t="array" ref="BF357">IFERROR(INDEX(BF$173:BF$271, SMALL(IF($AX$173:$AX$271="Claim", ROW(BF$173:BF$271)-MIN(ROW(BF$173:BF$271))+1, ""), ROW(H83))), "")</f>
        <v/>
      </c>
      <c r="BG357" s="5" t="str">
        <f t="array" ref="BG357">IFERROR(INDEX(BG$173:BG$271, SMALL(IF($AX$173:$AX$271="Claim", ROW(BG$173:BG$271)-MIN(ROW(BG$173:BG$271))+1, ""), ROW(I83))), "")</f>
        <v/>
      </c>
      <c r="BH357" s="5" t="str">
        <f t="array" ref="BH357">IFERROR(INDEX(BH$173:BH$271, SMALL(IF($AX$173:$AX$271="Claim", ROW(BH$173:BH$271)-MIN(ROW(BH$173:BH$271))+1, ""), ROW(J83))), "")</f>
        <v/>
      </c>
      <c r="BI357" s="5" t="str">
        <f t="array" ref="BI357">IFERROR(INDEX(BI$173:BI$271, SMALL(IF($AX$173:$AX$271="Claim", ROW(BI$173:BI$271)-MIN(ROW(BI$173:BI$271))+1, ""), ROW(K83))), "")</f>
        <v/>
      </c>
      <c r="BJ357" s="5" t="str">
        <f t="array" ref="BJ357">IFERROR(INDEX(BJ$173:BJ$271, SMALL(IF($AX$173:$AX$271="Claim", ROW(BJ$173:BJ$271)-MIN(ROW(BJ$173:BJ$271))+1, ""), ROW(L83))), "")</f>
        <v/>
      </c>
      <c r="BK357" s="5" t="str">
        <f t="array" ref="BK357">IFERROR(INDEX(BK$173:BK$271, SMALL(IF($AX$173:$AX$271="Claim", ROW(BK$173:BK$271)-MIN(ROW(BK$173:BK$271))+1, ""), ROW(M83))), "")</f>
        <v/>
      </c>
      <c r="BL357" s="5" t="str">
        <f t="array" ref="BL357">IFERROR(INDEX(BL$173:BL$271, SMALL(IF($AX$173:$AX$271="Claim", ROW(BL$173:BL$271)-MIN(ROW(BL$173:BL$271))+1, ""), ROW(N83))), "")</f>
        <v/>
      </c>
      <c r="BM357" s="5" t="str">
        <f t="array" ref="BM357">IFERROR(INDEX(BM$173:BM$271, SMALL(IF($AX$173:$AX$271="Claim", ROW(BM$173:BM$271)-MIN(ROW(BM$173:BM$271))+1, ""), ROW(O83))), "")</f>
        <v/>
      </c>
      <c r="BN357" s="5" t="str">
        <f t="array" ref="BN357">IFERROR(INDEX(BN$173:BN$271, SMALL(IF($AX$173:$AX$271="Claim", ROW(BN$173:BN$271)-MIN(ROW(BN$173:BN$271))+1, ""), ROW(P83))), "")</f>
        <v/>
      </c>
      <c r="BO357" s="5" t="str">
        <f t="array" ref="BO357">IFERROR(INDEX(BO$173:BO$271, SMALL(IF($AX$173:$AX$271="Claim", ROW(BO$173:BO$271)-MIN(ROW(BO$173:BO$271))+1, ""), ROW(Q83))), "")</f>
        <v/>
      </c>
      <c r="BP357" s="5" t="str">
        <f t="array" ref="BP357">IFERROR(INDEX(BP$173:BP$271, SMALL(IF($AX$173:$AX$271="Claim", ROW(BP$173:BP$271)-MIN(ROW(BP$173:BP$271))+1, ""), ROW(R83))), "")</f>
        <v/>
      </c>
      <c r="BQ357" s="5" t="str">
        <f t="array" ref="BQ357">IFERROR(INDEX(BQ$173:BQ$271, SMALL(IF($AX$173:$AX$271="Claim", ROW(BQ$173:BQ$271)-MIN(ROW(BQ$173:BQ$271))+1, ""), ROW(S83))), "")</f>
        <v/>
      </c>
      <c r="BR357" s="5" t="str">
        <f t="array" ref="BR357">IFERROR(INDEX(BR$173:BR$271, SMALL(IF($AX$173:$AX$271="Claim", ROW(BR$173:BR$271)-MIN(ROW(BR$173:BR$271))+1, ""), ROW(T83))), "")</f>
        <v/>
      </c>
      <c r="BS357" s="5" t="str">
        <f t="array" ref="BS357">IFERROR(INDEX(BS$173:BS$271, SMALL(IF($AX$173:$AX$271="Claim", ROW(BS$173:BS$271)-MIN(ROW(BS$173:BS$271))+1, ""), ROW(U83))), "")</f>
        <v/>
      </c>
      <c r="BT357" s="5" t="str">
        <f t="array" ref="BT357">IFERROR(INDEX(BT$173:BT$271, SMALL(IF($AX$173:$AX$271="Claim", ROW(BT$173:BT$271)-MIN(ROW(BT$173:BT$271))+1, ""), ROW(V83))), "")</f>
        <v/>
      </c>
      <c r="BU357" s="5" t="str">
        <f t="array" ref="BU357">IFERROR(INDEX(BU$173:BU$271, SMALL(IF($AX$173:$AX$271="Claim", ROW(BU$173:BU$271)-MIN(ROW(BU$173:BU$271))+1, ""), ROW(W83))), "")</f>
        <v/>
      </c>
      <c r="BV357" s="5" t="str">
        <f t="array" ref="BV357">IFERROR(INDEX(BV$173:BV$271, SMALL(IF($AX$173:$AX$271="Claim", ROW(BV$173:BV$271)-MIN(ROW(BV$173:BV$271))+1, ""), ROW(X83))), "")</f>
        <v/>
      </c>
      <c r="BW357" s="5" t="str">
        <f t="array" ref="BW357">IFERROR(INDEX(BW$173:BW$271, SMALL(IF($AX$173:$AX$271="Claim", ROW(BW$173:BW$271)-MIN(ROW(BW$173:BW$271))+1, ""), ROW(Y83))), "")</f>
        <v/>
      </c>
      <c r="BX357" s="5" t="str">
        <f t="array" ref="BX357">IFERROR(INDEX(BX$173:BX$271, SMALL(IF($AX$173:$AX$271="Claim", ROW(BX$173:BX$271)-MIN(ROW(BX$173:BX$271))+1, ""), ROW(Z83))), "")</f>
        <v/>
      </c>
      <c r="BY357" s="5" t="str">
        <f t="array" ref="BY357">IFERROR(INDEX(BY$173:BY$271, SMALL(IF($AX$173:$AX$271="Claim", ROW(BY$173:BY$271)-MIN(ROW(BY$173:BY$271))+1, ""), ROW(AA83))), "")</f>
        <v/>
      </c>
      <c r="BZ357" s="5" t="str">
        <f t="array" ref="BZ357">IFERROR(INDEX(BZ$173:BZ$271, SMALL(IF($AX$173:$AX$271="Claim", ROW(BZ$173:BZ$271)-MIN(ROW(BZ$173:BZ$271))+1, ""), ROW(AB83))), "")</f>
        <v/>
      </c>
      <c r="CA357" s="5" t="str">
        <f t="array" ref="CA357">IFERROR(INDEX(CA$173:CA$271, SMALL(IF($AX$173:$AX$271="Claim", ROW(CA$173:CA$271)-MIN(ROW(CA$173:CA$271))+1, ""), ROW(AC83))), "")</f>
        <v/>
      </c>
      <c r="CB357" s="5" t="str">
        <f t="array" ref="CB357">IFERROR(INDEX(CB$173:CB$271, SMALL(IF($AX$173:$AX$271="Claim", ROW(CB$173:CB$271)-MIN(ROW(CB$173:CB$271))+1, ""), ROW(AD83))), "")</f>
        <v/>
      </c>
      <c r="CC357" s="5" t="str">
        <f t="array" ref="CC357">IFERROR(INDEX(CC$173:CC$271, SMALL(IF($AX$173:$AX$271="Claim", ROW(CC$173:CC$271)-MIN(ROW(CC$173:CC$271))+1, ""), ROW(AE83))), "")</f>
        <v/>
      </c>
      <c r="CD357" s="5" t="str">
        <f t="array" ref="CD357">IFERROR(INDEX(CD$173:CD$271, SMALL(IF($AX$173:$AX$271="Claim", ROW(CD$173:CD$271)-MIN(ROW(CD$173:CD$271))+1, ""), ROW(AF83))), "")</f>
        <v/>
      </c>
      <c r="CE357" s="5" t="str">
        <f t="array" ref="CE357">IFERROR(INDEX(CE$173:CE$271, SMALL(IF($AX$173:$AX$271="Claim", ROW(CE$173:CE$271)-MIN(ROW(CE$173:CE$271))+1, ""), ROW(AG83))), "")</f>
        <v/>
      </c>
      <c r="CF357" s="5" t="str">
        <f t="array" ref="CF357">IFERROR(INDEX(CF$173:CF$271, SMALL(IF($AX$173:$AX$271="Claim", ROW(CF$173:CF$271)-MIN(ROW(CF$173:CF$271))+1, ""), ROW(AH83))), "")</f>
        <v/>
      </c>
      <c r="CG357" s="5" t="str">
        <f t="array" ref="CG357">IFERROR(INDEX(CG$173:CG$271, SMALL(IF($AX$173:$AX$271="Claim", ROW(CG$173:CG$271)-MIN(ROW(CG$173:CG$271))+1, ""), ROW(AI83))), "")</f>
        <v/>
      </c>
      <c r="CH357" s="5" t="str">
        <f t="array" ref="CH357">IFERROR(INDEX(CH$173:CH$271, SMALL(IF($AX$173:$AX$271="Claim", ROW(CH$173:CH$271)-MIN(ROW(CH$173:CH$271))+1, ""), ROW(AJ83))), "")</f>
        <v/>
      </c>
      <c r="CI357" s="5" t="str">
        <f t="array" ref="CI357">IFERROR(INDEX(CI$173:CI$271, SMALL(IF($AX$173:$AX$271="Claim", ROW(CI$173:CI$271)-MIN(ROW(CI$173:CI$271))+1, ""), ROW(AK83))), "")</f>
        <v/>
      </c>
      <c r="CJ357" s="5" t="str">
        <f t="array" ref="CJ357">IFERROR(INDEX(CJ$173:CJ$271, SMALL(IF($AX$173:$AX$271="Claim", ROW(CJ$173:CJ$271)-MIN(ROW(CJ$173:CJ$271))+1, ""), ROW(AL83))), "")</f>
        <v/>
      </c>
    </row>
    <row r="358" spans="50:88" hidden="1" x14ac:dyDescent="0.2">
      <c r="AX358" s="5">
        <v>84</v>
      </c>
      <c r="AY358" s="327" t="str">
        <f t="array" ref="AY358">IFERROR(INDEX(AY$173:AY$271, SMALL(IF($AX$173:$AX$271="Claim", ROW(AY$173:AY$271)-MIN(ROW(AY$173:AY$271))+1, ""), ROW(A84))), "")</f>
        <v/>
      </c>
      <c r="AZ358" s="327" t="str">
        <f t="array" ref="AZ358">IFERROR(INDEX(AZ$173:AZ$271, SMALL(IF($AX$173:$AX$271="Claim", ROW(AZ$173:AZ$271)-MIN(ROW(AZ$173:AZ$271))+1, ""), ROW(B84))), "")</f>
        <v/>
      </c>
      <c r="BA358" s="5" t="str">
        <f t="array" ref="BA358">IFERROR(INDEX(BA$173:BA$275, SMALL(IF($AX$173:$AX$275="Claim", ROW(BA$173:BA$275)-MIN(ROW(BA$173:BA$275))+1, ""), ROW(C84))), "")</f>
        <v/>
      </c>
      <c r="BB358" s="5" t="str">
        <f t="array" ref="BB358">IFERROR(INDEX(BB$173:BB$271, SMALL(IF($AX$173:$AX$271="Claim", ROW(BB$173:BB$271)-MIN(ROW(BB$173:BB$271))+1, ""), ROW(D84))), "")</f>
        <v/>
      </c>
      <c r="BC358" s="5" t="str">
        <f t="array" ref="BC358">IFERROR(INDEX(BC$173:BC$271, SMALL(IF($AX$173:$AX$271="Claim", ROW(BC$173:BC$271)-MIN(ROW(BC$173:BC$271))+1, ""), ROW(E84))), "")</f>
        <v/>
      </c>
      <c r="BD358" s="5" t="str">
        <f t="array" ref="BD358">IFERROR(INDEX(BD$173:BD$271, SMALL(IF($AX$173:$AX$271="Claim", ROW(BD$173:BD$271)-MIN(ROW(BD$173:BD$271))+1, ""), ROW(F84))), "")</f>
        <v/>
      </c>
      <c r="BE358" s="5" t="str">
        <f t="array" ref="BE358">IFERROR(INDEX(BE$173:BE$271, SMALL(IF($AX$173:$AX$271="Claim", ROW(BE$173:BE$271)-MIN(ROW(BE$173:BE$271))+1, ""), ROW(G84))), "")</f>
        <v/>
      </c>
      <c r="BF358" s="5" t="str">
        <f t="array" ref="BF358">IFERROR(INDEX(BF$173:BF$271, SMALL(IF($AX$173:$AX$271="Claim", ROW(BF$173:BF$271)-MIN(ROW(BF$173:BF$271))+1, ""), ROW(H84))), "")</f>
        <v/>
      </c>
      <c r="BG358" s="5" t="str">
        <f t="array" ref="BG358">IFERROR(INDEX(BG$173:BG$271, SMALL(IF($AX$173:$AX$271="Claim", ROW(BG$173:BG$271)-MIN(ROW(BG$173:BG$271))+1, ""), ROW(I84))), "")</f>
        <v/>
      </c>
      <c r="BH358" s="5" t="str">
        <f t="array" ref="BH358">IFERROR(INDEX(BH$173:BH$271, SMALL(IF($AX$173:$AX$271="Claim", ROW(BH$173:BH$271)-MIN(ROW(BH$173:BH$271))+1, ""), ROW(J84))), "")</f>
        <v/>
      </c>
      <c r="BI358" s="5" t="str">
        <f t="array" ref="BI358">IFERROR(INDEX(BI$173:BI$271, SMALL(IF($AX$173:$AX$271="Claim", ROW(BI$173:BI$271)-MIN(ROW(BI$173:BI$271))+1, ""), ROW(K84))), "")</f>
        <v/>
      </c>
      <c r="BJ358" s="5" t="str">
        <f t="array" ref="BJ358">IFERROR(INDEX(BJ$173:BJ$271, SMALL(IF($AX$173:$AX$271="Claim", ROW(BJ$173:BJ$271)-MIN(ROW(BJ$173:BJ$271))+1, ""), ROW(L84))), "")</f>
        <v/>
      </c>
      <c r="BK358" s="5" t="str">
        <f t="array" ref="BK358">IFERROR(INDEX(BK$173:BK$271, SMALL(IF($AX$173:$AX$271="Claim", ROW(BK$173:BK$271)-MIN(ROW(BK$173:BK$271))+1, ""), ROW(M84))), "")</f>
        <v/>
      </c>
      <c r="BL358" s="5" t="str">
        <f t="array" ref="BL358">IFERROR(INDEX(BL$173:BL$271, SMALL(IF($AX$173:$AX$271="Claim", ROW(BL$173:BL$271)-MIN(ROW(BL$173:BL$271))+1, ""), ROW(N84))), "")</f>
        <v/>
      </c>
      <c r="BM358" s="5" t="str">
        <f t="array" ref="BM358">IFERROR(INDEX(BM$173:BM$271, SMALL(IF($AX$173:$AX$271="Claim", ROW(BM$173:BM$271)-MIN(ROW(BM$173:BM$271))+1, ""), ROW(O84))), "")</f>
        <v/>
      </c>
      <c r="BN358" s="5" t="str">
        <f t="array" ref="BN358">IFERROR(INDEX(BN$173:BN$271, SMALL(IF($AX$173:$AX$271="Claim", ROW(BN$173:BN$271)-MIN(ROW(BN$173:BN$271))+1, ""), ROW(P84))), "")</f>
        <v/>
      </c>
      <c r="BO358" s="5" t="str">
        <f t="array" ref="BO358">IFERROR(INDEX(BO$173:BO$271, SMALL(IF($AX$173:$AX$271="Claim", ROW(BO$173:BO$271)-MIN(ROW(BO$173:BO$271))+1, ""), ROW(Q84))), "")</f>
        <v/>
      </c>
      <c r="BP358" s="5" t="str">
        <f t="array" ref="BP358">IFERROR(INDEX(BP$173:BP$271, SMALL(IF($AX$173:$AX$271="Claim", ROW(BP$173:BP$271)-MIN(ROW(BP$173:BP$271))+1, ""), ROW(R84))), "")</f>
        <v/>
      </c>
      <c r="BQ358" s="5" t="str">
        <f t="array" ref="BQ358">IFERROR(INDEX(BQ$173:BQ$271, SMALL(IF($AX$173:$AX$271="Claim", ROW(BQ$173:BQ$271)-MIN(ROW(BQ$173:BQ$271))+1, ""), ROW(S84))), "")</f>
        <v/>
      </c>
      <c r="BR358" s="5" t="str">
        <f t="array" ref="BR358">IFERROR(INDEX(BR$173:BR$271, SMALL(IF($AX$173:$AX$271="Claim", ROW(BR$173:BR$271)-MIN(ROW(BR$173:BR$271))+1, ""), ROW(T84))), "")</f>
        <v/>
      </c>
      <c r="BS358" s="5" t="str">
        <f t="array" ref="BS358">IFERROR(INDEX(BS$173:BS$271, SMALL(IF($AX$173:$AX$271="Claim", ROW(BS$173:BS$271)-MIN(ROW(BS$173:BS$271))+1, ""), ROW(U84))), "")</f>
        <v/>
      </c>
      <c r="BT358" s="5" t="str">
        <f t="array" ref="BT358">IFERROR(INDEX(BT$173:BT$271, SMALL(IF($AX$173:$AX$271="Claim", ROW(BT$173:BT$271)-MIN(ROW(BT$173:BT$271))+1, ""), ROW(V84))), "")</f>
        <v/>
      </c>
      <c r="BU358" s="5" t="str">
        <f t="array" ref="BU358">IFERROR(INDEX(BU$173:BU$271, SMALL(IF($AX$173:$AX$271="Claim", ROW(BU$173:BU$271)-MIN(ROW(BU$173:BU$271))+1, ""), ROW(W84))), "")</f>
        <v/>
      </c>
      <c r="BV358" s="5" t="str">
        <f t="array" ref="BV358">IFERROR(INDEX(BV$173:BV$271, SMALL(IF($AX$173:$AX$271="Claim", ROW(BV$173:BV$271)-MIN(ROW(BV$173:BV$271))+1, ""), ROW(X84))), "")</f>
        <v/>
      </c>
      <c r="BW358" s="5" t="str">
        <f t="array" ref="BW358">IFERROR(INDEX(BW$173:BW$271, SMALL(IF($AX$173:$AX$271="Claim", ROW(BW$173:BW$271)-MIN(ROW(BW$173:BW$271))+1, ""), ROW(Y84))), "")</f>
        <v/>
      </c>
      <c r="BX358" s="5" t="str">
        <f t="array" ref="BX358">IFERROR(INDEX(BX$173:BX$271, SMALL(IF($AX$173:$AX$271="Claim", ROW(BX$173:BX$271)-MIN(ROW(BX$173:BX$271))+1, ""), ROW(Z84))), "")</f>
        <v/>
      </c>
      <c r="BY358" s="5" t="str">
        <f t="array" ref="BY358">IFERROR(INDEX(BY$173:BY$271, SMALL(IF($AX$173:$AX$271="Claim", ROW(BY$173:BY$271)-MIN(ROW(BY$173:BY$271))+1, ""), ROW(AA84))), "")</f>
        <v/>
      </c>
      <c r="BZ358" s="5" t="str">
        <f t="array" ref="BZ358">IFERROR(INDEX(BZ$173:BZ$271, SMALL(IF($AX$173:$AX$271="Claim", ROW(BZ$173:BZ$271)-MIN(ROW(BZ$173:BZ$271))+1, ""), ROW(AB84))), "")</f>
        <v/>
      </c>
      <c r="CA358" s="5" t="str">
        <f t="array" ref="CA358">IFERROR(INDEX(CA$173:CA$271, SMALL(IF($AX$173:$AX$271="Claim", ROW(CA$173:CA$271)-MIN(ROW(CA$173:CA$271))+1, ""), ROW(AC84))), "")</f>
        <v/>
      </c>
      <c r="CB358" s="5" t="str">
        <f t="array" ref="CB358">IFERROR(INDEX(CB$173:CB$271, SMALL(IF($AX$173:$AX$271="Claim", ROW(CB$173:CB$271)-MIN(ROW(CB$173:CB$271))+1, ""), ROW(AD84))), "")</f>
        <v/>
      </c>
      <c r="CC358" s="5" t="str">
        <f t="array" ref="CC358">IFERROR(INDEX(CC$173:CC$271, SMALL(IF($AX$173:$AX$271="Claim", ROW(CC$173:CC$271)-MIN(ROW(CC$173:CC$271))+1, ""), ROW(AE84))), "")</f>
        <v/>
      </c>
      <c r="CD358" s="5" t="str">
        <f t="array" ref="CD358">IFERROR(INDEX(CD$173:CD$271, SMALL(IF($AX$173:$AX$271="Claim", ROW(CD$173:CD$271)-MIN(ROW(CD$173:CD$271))+1, ""), ROW(AF84))), "")</f>
        <v/>
      </c>
      <c r="CE358" s="5" t="str">
        <f t="array" ref="CE358">IFERROR(INDEX(CE$173:CE$271, SMALL(IF($AX$173:$AX$271="Claim", ROW(CE$173:CE$271)-MIN(ROW(CE$173:CE$271))+1, ""), ROW(AG84))), "")</f>
        <v/>
      </c>
      <c r="CF358" s="5" t="str">
        <f t="array" ref="CF358">IFERROR(INDEX(CF$173:CF$271, SMALL(IF($AX$173:$AX$271="Claim", ROW(CF$173:CF$271)-MIN(ROW(CF$173:CF$271))+1, ""), ROW(AH84))), "")</f>
        <v/>
      </c>
      <c r="CG358" s="5" t="str">
        <f t="array" ref="CG358">IFERROR(INDEX(CG$173:CG$271, SMALL(IF($AX$173:$AX$271="Claim", ROW(CG$173:CG$271)-MIN(ROW(CG$173:CG$271))+1, ""), ROW(AI84))), "")</f>
        <v/>
      </c>
      <c r="CH358" s="5" t="str">
        <f t="array" ref="CH358">IFERROR(INDEX(CH$173:CH$271, SMALL(IF($AX$173:$AX$271="Claim", ROW(CH$173:CH$271)-MIN(ROW(CH$173:CH$271))+1, ""), ROW(AJ84))), "")</f>
        <v/>
      </c>
      <c r="CI358" s="5" t="str">
        <f t="array" ref="CI358">IFERROR(INDEX(CI$173:CI$271, SMALL(IF($AX$173:$AX$271="Claim", ROW(CI$173:CI$271)-MIN(ROW(CI$173:CI$271))+1, ""), ROW(AK84))), "")</f>
        <v/>
      </c>
      <c r="CJ358" s="5" t="str">
        <f t="array" ref="CJ358">IFERROR(INDEX(CJ$173:CJ$271, SMALL(IF($AX$173:$AX$271="Claim", ROW(CJ$173:CJ$271)-MIN(ROW(CJ$173:CJ$271))+1, ""), ROW(AL84))), "")</f>
        <v/>
      </c>
    </row>
    <row r="359" spans="50:88" hidden="1" x14ac:dyDescent="0.2">
      <c r="AX359" s="5">
        <v>85</v>
      </c>
      <c r="AY359" s="327" t="str">
        <f t="array" ref="AY359">IFERROR(INDEX(AY$173:AY$271, SMALL(IF($AX$173:$AX$271="Claim", ROW(AY$173:AY$271)-MIN(ROW(AY$173:AY$271))+1, ""), ROW(A85))), "")</f>
        <v/>
      </c>
      <c r="AZ359" s="327" t="str">
        <f t="array" ref="AZ359">IFERROR(INDEX(AZ$173:AZ$271, SMALL(IF($AX$173:$AX$271="Claim", ROW(AZ$173:AZ$271)-MIN(ROW(AZ$173:AZ$271))+1, ""), ROW(B85))), "")</f>
        <v/>
      </c>
      <c r="BA359" s="5" t="str">
        <f t="array" ref="BA359">IFERROR(INDEX(BA$173:BA$275, SMALL(IF($AX$173:$AX$275="Claim", ROW(BA$173:BA$275)-MIN(ROW(BA$173:BA$275))+1, ""), ROW(C85))), "")</f>
        <v/>
      </c>
      <c r="BB359" s="5" t="str">
        <f t="array" ref="BB359">IFERROR(INDEX(BB$173:BB$271, SMALL(IF($AX$173:$AX$271="Claim", ROW(BB$173:BB$271)-MIN(ROW(BB$173:BB$271))+1, ""), ROW(D85))), "")</f>
        <v/>
      </c>
      <c r="BC359" s="5" t="str">
        <f t="array" ref="BC359">IFERROR(INDEX(BC$173:BC$271, SMALL(IF($AX$173:$AX$271="Claim", ROW(BC$173:BC$271)-MIN(ROW(BC$173:BC$271))+1, ""), ROW(E85))), "")</f>
        <v/>
      </c>
      <c r="BD359" s="5" t="str">
        <f t="array" ref="BD359">IFERROR(INDEX(BD$173:BD$271, SMALL(IF($AX$173:$AX$271="Claim", ROW(BD$173:BD$271)-MIN(ROW(BD$173:BD$271))+1, ""), ROW(F85))), "")</f>
        <v/>
      </c>
      <c r="BE359" s="5" t="str">
        <f t="array" ref="BE359">IFERROR(INDEX(BE$173:BE$271, SMALL(IF($AX$173:$AX$271="Claim", ROW(BE$173:BE$271)-MIN(ROW(BE$173:BE$271))+1, ""), ROW(G85))), "")</f>
        <v/>
      </c>
      <c r="BF359" s="5" t="str">
        <f t="array" ref="BF359">IFERROR(INDEX(BF$173:BF$271, SMALL(IF($AX$173:$AX$271="Claim", ROW(BF$173:BF$271)-MIN(ROW(BF$173:BF$271))+1, ""), ROW(H85))), "")</f>
        <v/>
      </c>
      <c r="BG359" s="5" t="str">
        <f t="array" ref="BG359">IFERROR(INDEX(BG$173:BG$271, SMALL(IF($AX$173:$AX$271="Claim", ROW(BG$173:BG$271)-MIN(ROW(BG$173:BG$271))+1, ""), ROW(I85))), "")</f>
        <v/>
      </c>
      <c r="BH359" s="5" t="str">
        <f t="array" ref="BH359">IFERROR(INDEX(BH$173:BH$271, SMALL(IF($AX$173:$AX$271="Claim", ROW(BH$173:BH$271)-MIN(ROW(BH$173:BH$271))+1, ""), ROW(J85))), "")</f>
        <v/>
      </c>
      <c r="BI359" s="5" t="str">
        <f t="array" ref="BI359">IFERROR(INDEX(BI$173:BI$271, SMALL(IF($AX$173:$AX$271="Claim", ROW(BI$173:BI$271)-MIN(ROW(BI$173:BI$271))+1, ""), ROW(K85))), "")</f>
        <v/>
      </c>
      <c r="BJ359" s="5" t="str">
        <f t="array" ref="BJ359">IFERROR(INDEX(BJ$173:BJ$271, SMALL(IF($AX$173:$AX$271="Claim", ROW(BJ$173:BJ$271)-MIN(ROW(BJ$173:BJ$271))+1, ""), ROW(L85))), "")</f>
        <v/>
      </c>
      <c r="BK359" s="5" t="str">
        <f t="array" ref="BK359">IFERROR(INDEX(BK$173:BK$271, SMALL(IF($AX$173:$AX$271="Claim", ROW(BK$173:BK$271)-MIN(ROW(BK$173:BK$271))+1, ""), ROW(M85))), "")</f>
        <v/>
      </c>
      <c r="BL359" s="5" t="str">
        <f t="array" ref="BL359">IFERROR(INDEX(BL$173:BL$271, SMALL(IF($AX$173:$AX$271="Claim", ROW(BL$173:BL$271)-MIN(ROW(BL$173:BL$271))+1, ""), ROW(N85))), "")</f>
        <v/>
      </c>
      <c r="BM359" s="5" t="str">
        <f t="array" ref="BM359">IFERROR(INDEX(BM$173:BM$271, SMALL(IF($AX$173:$AX$271="Claim", ROW(BM$173:BM$271)-MIN(ROW(BM$173:BM$271))+1, ""), ROW(O85))), "")</f>
        <v/>
      </c>
      <c r="BN359" s="5" t="str">
        <f t="array" ref="BN359">IFERROR(INDEX(BN$173:BN$271, SMALL(IF($AX$173:$AX$271="Claim", ROW(BN$173:BN$271)-MIN(ROW(BN$173:BN$271))+1, ""), ROW(P85))), "")</f>
        <v/>
      </c>
      <c r="BO359" s="5" t="str">
        <f t="array" ref="BO359">IFERROR(INDEX(BO$173:BO$271, SMALL(IF($AX$173:$AX$271="Claim", ROW(BO$173:BO$271)-MIN(ROW(BO$173:BO$271))+1, ""), ROW(Q85))), "")</f>
        <v/>
      </c>
      <c r="BP359" s="5" t="str">
        <f t="array" ref="BP359">IFERROR(INDEX(BP$173:BP$271, SMALL(IF($AX$173:$AX$271="Claim", ROW(BP$173:BP$271)-MIN(ROW(BP$173:BP$271))+1, ""), ROW(R85))), "")</f>
        <v/>
      </c>
      <c r="BQ359" s="5" t="str">
        <f t="array" ref="BQ359">IFERROR(INDEX(BQ$173:BQ$271, SMALL(IF($AX$173:$AX$271="Claim", ROW(BQ$173:BQ$271)-MIN(ROW(BQ$173:BQ$271))+1, ""), ROW(S85))), "")</f>
        <v/>
      </c>
      <c r="BR359" s="5" t="str">
        <f t="array" ref="BR359">IFERROR(INDEX(BR$173:BR$271, SMALL(IF($AX$173:$AX$271="Claim", ROW(BR$173:BR$271)-MIN(ROW(BR$173:BR$271))+1, ""), ROW(T85))), "")</f>
        <v/>
      </c>
      <c r="BS359" s="5" t="str">
        <f t="array" ref="BS359">IFERROR(INDEX(BS$173:BS$271, SMALL(IF($AX$173:$AX$271="Claim", ROW(BS$173:BS$271)-MIN(ROW(BS$173:BS$271))+1, ""), ROW(U85))), "")</f>
        <v/>
      </c>
      <c r="BT359" s="5" t="str">
        <f t="array" ref="BT359">IFERROR(INDEX(BT$173:BT$271, SMALL(IF($AX$173:$AX$271="Claim", ROW(BT$173:BT$271)-MIN(ROW(BT$173:BT$271))+1, ""), ROW(V85))), "")</f>
        <v/>
      </c>
      <c r="BU359" s="5" t="str">
        <f t="array" ref="BU359">IFERROR(INDEX(BU$173:BU$271, SMALL(IF($AX$173:$AX$271="Claim", ROW(BU$173:BU$271)-MIN(ROW(BU$173:BU$271))+1, ""), ROW(W85))), "")</f>
        <v/>
      </c>
      <c r="BV359" s="5" t="str">
        <f t="array" ref="BV359">IFERROR(INDEX(BV$173:BV$271, SMALL(IF($AX$173:$AX$271="Claim", ROW(BV$173:BV$271)-MIN(ROW(BV$173:BV$271))+1, ""), ROW(X85))), "")</f>
        <v/>
      </c>
      <c r="BW359" s="5" t="str">
        <f t="array" ref="BW359">IFERROR(INDEX(BW$173:BW$271, SMALL(IF($AX$173:$AX$271="Claim", ROW(BW$173:BW$271)-MIN(ROW(BW$173:BW$271))+1, ""), ROW(Y85))), "")</f>
        <v/>
      </c>
      <c r="BX359" s="5" t="str">
        <f t="array" ref="BX359">IFERROR(INDEX(BX$173:BX$271, SMALL(IF($AX$173:$AX$271="Claim", ROW(BX$173:BX$271)-MIN(ROW(BX$173:BX$271))+1, ""), ROW(Z85))), "")</f>
        <v/>
      </c>
      <c r="BY359" s="5" t="str">
        <f t="array" ref="BY359">IFERROR(INDEX(BY$173:BY$271, SMALL(IF($AX$173:$AX$271="Claim", ROW(BY$173:BY$271)-MIN(ROW(BY$173:BY$271))+1, ""), ROW(AA85))), "")</f>
        <v/>
      </c>
      <c r="BZ359" s="5" t="str">
        <f t="array" ref="BZ359">IFERROR(INDEX(BZ$173:BZ$271, SMALL(IF($AX$173:$AX$271="Claim", ROW(BZ$173:BZ$271)-MIN(ROW(BZ$173:BZ$271))+1, ""), ROW(AB85))), "")</f>
        <v/>
      </c>
      <c r="CA359" s="5" t="str">
        <f t="array" ref="CA359">IFERROR(INDEX(CA$173:CA$271, SMALL(IF($AX$173:$AX$271="Claim", ROW(CA$173:CA$271)-MIN(ROW(CA$173:CA$271))+1, ""), ROW(AC85))), "")</f>
        <v/>
      </c>
      <c r="CB359" s="5" t="str">
        <f t="array" ref="CB359">IFERROR(INDEX(CB$173:CB$271, SMALL(IF($AX$173:$AX$271="Claim", ROW(CB$173:CB$271)-MIN(ROW(CB$173:CB$271))+1, ""), ROW(AD85))), "")</f>
        <v/>
      </c>
      <c r="CC359" s="5" t="str">
        <f t="array" ref="CC359">IFERROR(INDEX(CC$173:CC$271, SMALL(IF($AX$173:$AX$271="Claim", ROW(CC$173:CC$271)-MIN(ROW(CC$173:CC$271))+1, ""), ROW(AE85))), "")</f>
        <v/>
      </c>
      <c r="CD359" s="5" t="str">
        <f t="array" ref="CD359">IFERROR(INDEX(CD$173:CD$271, SMALL(IF($AX$173:$AX$271="Claim", ROW(CD$173:CD$271)-MIN(ROW(CD$173:CD$271))+1, ""), ROW(AF85))), "")</f>
        <v/>
      </c>
      <c r="CE359" s="5" t="str">
        <f t="array" ref="CE359">IFERROR(INDEX(CE$173:CE$271, SMALL(IF($AX$173:$AX$271="Claim", ROW(CE$173:CE$271)-MIN(ROW(CE$173:CE$271))+1, ""), ROW(AG85))), "")</f>
        <v/>
      </c>
      <c r="CF359" s="5" t="str">
        <f t="array" ref="CF359">IFERROR(INDEX(CF$173:CF$271, SMALL(IF($AX$173:$AX$271="Claim", ROW(CF$173:CF$271)-MIN(ROW(CF$173:CF$271))+1, ""), ROW(AH85))), "")</f>
        <v/>
      </c>
      <c r="CG359" s="5" t="str">
        <f t="array" ref="CG359">IFERROR(INDEX(CG$173:CG$271, SMALL(IF($AX$173:$AX$271="Claim", ROW(CG$173:CG$271)-MIN(ROW(CG$173:CG$271))+1, ""), ROW(AI85))), "")</f>
        <v/>
      </c>
      <c r="CH359" s="5" t="str">
        <f t="array" ref="CH359">IFERROR(INDEX(CH$173:CH$271, SMALL(IF($AX$173:$AX$271="Claim", ROW(CH$173:CH$271)-MIN(ROW(CH$173:CH$271))+1, ""), ROW(AJ85))), "")</f>
        <v/>
      </c>
      <c r="CI359" s="5" t="str">
        <f t="array" ref="CI359">IFERROR(INDEX(CI$173:CI$271, SMALL(IF($AX$173:$AX$271="Claim", ROW(CI$173:CI$271)-MIN(ROW(CI$173:CI$271))+1, ""), ROW(AK85))), "")</f>
        <v/>
      </c>
      <c r="CJ359" s="5" t="str">
        <f t="array" ref="CJ359">IFERROR(INDEX(CJ$173:CJ$271, SMALL(IF($AX$173:$AX$271="Claim", ROW(CJ$173:CJ$271)-MIN(ROW(CJ$173:CJ$271))+1, ""), ROW(AL85))), "")</f>
        <v/>
      </c>
    </row>
    <row r="360" spans="50:88" hidden="1" x14ac:dyDescent="0.2">
      <c r="AX360" s="5">
        <v>86</v>
      </c>
      <c r="AY360" s="327" t="str">
        <f t="array" ref="AY360">IFERROR(INDEX(AY$173:AY$271, SMALL(IF($AX$173:$AX$271="Claim", ROW(AY$173:AY$271)-MIN(ROW(AY$173:AY$271))+1, ""), ROW(A86))), "")</f>
        <v/>
      </c>
      <c r="AZ360" s="327" t="str">
        <f t="array" ref="AZ360">IFERROR(INDEX(AZ$173:AZ$271, SMALL(IF($AX$173:$AX$271="Claim", ROW(AZ$173:AZ$271)-MIN(ROW(AZ$173:AZ$271))+1, ""), ROW(B86))), "")</f>
        <v/>
      </c>
      <c r="BA360" s="5" t="str">
        <f t="array" ref="BA360">IFERROR(INDEX(BA$173:BA$275, SMALL(IF($AX$173:$AX$275="Claim", ROW(BA$173:BA$275)-MIN(ROW(BA$173:BA$275))+1, ""), ROW(C86))), "")</f>
        <v/>
      </c>
      <c r="BB360" s="5" t="str">
        <f t="array" ref="BB360">IFERROR(INDEX(BB$173:BB$271, SMALL(IF($AX$173:$AX$271="Claim", ROW(BB$173:BB$271)-MIN(ROW(BB$173:BB$271))+1, ""), ROW(D86))), "")</f>
        <v/>
      </c>
      <c r="BC360" s="5" t="str">
        <f t="array" ref="BC360">IFERROR(INDEX(BC$173:BC$271, SMALL(IF($AX$173:$AX$271="Claim", ROW(BC$173:BC$271)-MIN(ROW(BC$173:BC$271))+1, ""), ROW(E86))), "")</f>
        <v/>
      </c>
      <c r="BD360" s="5" t="str">
        <f t="array" ref="BD360">IFERROR(INDEX(BD$173:BD$271, SMALL(IF($AX$173:$AX$271="Claim", ROW(BD$173:BD$271)-MIN(ROW(BD$173:BD$271))+1, ""), ROW(F86))), "")</f>
        <v/>
      </c>
      <c r="BE360" s="5" t="str">
        <f t="array" ref="BE360">IFERROR(INDEX(BE$173:BE$271, SMALL(IF($AX$173:$AX$271="Claim", ROW(BE$173:BE$271)-MIN(ROW(BE$173:BE$271))+1, ""), ROW(G86))), "")</f>
        <v/>
      </c>
      <c r="BF360" s="5" t="str">
        <f t="array" ref="BF360">IFERROR(INDEX(BF$173:BF$271, SMALL(IF($AX$173:$AX$271="Claim", ROW(BF$173:BF$271)-MIN(ROW(BF$173:BF$271))+1, ""), ROW(H86))), "")</f>
        <v/>
      </c>
      <c r="BG360" s="5" t="str">
        <f t="array" ref="BG360">IFERROR(INDEX(BG$173:BG$271, SMALL(IF($AX$173:$AX$271="Claim", ROW(BG$173:BG$271)-MIN(ROW(BG$173:BG$271))+1, ""), ROW(I86))), "")</f>
        <v/>
      </c>
      <c r="BH360" s="5" t="str">
        <f t="array" ref="BH360">IFERROR(INDEX(BH$173:BH$271, SMALL(IF($AX$173:$AX$271="Claim", ROW(BH$173:BH$271)-MIN(ROW(BH$173:BH$271))+1, ""), ROW(J86))), "")</f>
        <v/>
      </c>
      <c r="BI360" s="5" t="str">
        <f t="array" ref="BI360">IFERROR(INDEX(BI$173:BI$271, SMALL(IF($AX$173:$AX$271="Claim", ROW(BI$173:BI$271)-MIN(ROW(BI$173:BI$271))+1, ""), ROW(K86))), "")</f>
        <v/>
      </c>
      <c r="BJ360" s="5" t="str">
        <f t="array" ref="BJ360">IFERROR(INDEX(BJ$173:BJ$271, SMALL(IF($AX$173:$AX$271="Claim", ROW(BJ$173:BJ$271)-MIN(ROW(BJ$173:BJ$271))+1, ""), ROW(L86))), "")</f>
        <v/>
      </c>
      <c r="BK360" s="5" t="str">
        <f t="array" ref="BK360">IFERROR(INDEX(BK$173:BK$271, SMALL(IF($AX$173:$AX$271="Claim", ROW(BK$173:BK$271)-MIN(ROW(BK$173:BK$271))+1, ""), ROW(M86))), "")</f>
        <v/>
      </c>
      <c r="BL360" s="5" t="str">
        <f t="array" ref="BL360">IFERROR(INDEX(BL$173:BL$271, SMALL(IF($AX$173:$AX$271="Claim", ROW(BL$173:BL$271)-MIN(ROW(BL$173:BL$271))+1, ""), ROW(N86))), "")</f>
        <v/>
      </c>
      <c r="BM360" s="5" t="str">
        <f t="array" ref="BM360">IFERROR(INDEX(BM$173:BM$271, SMALL(IF($AX$173:$AX$271="Claim", ROW(BM$173:BM$271)-MIN(ROW(BM$173:BM$271))+1, ""), ROW(O86))), "")</f>
        <v/>
      </c>
      <c r="BN360" s="5" t="str">
        <f t="array" ref="BN360">IFERROR(INDEX(BN$173:BN$271, SMALL(IF($AX$173:$AX$271="Claim", ROW(BN$173:BN$271)-MIN(ROW(BN$173:BN$271))+1, ""), ROW(P86))), "")</f>
        <v/>
      </c>
      <c r="BO360" s="5" t="str">
        <f t="array" ref="BO360">IFERROR(INDEX(BO$173:BO$271, SMALL(IF($AX$173:$AX$271="Claim", ROW(BO$173:BO$271)-MIN(ROW(BO$173:BO$271))+1, ""), ROW(Q86))), "")</f>
        <v/>
      </c>
      <c r="BP360" s="5" t="str">
        <f t="array" ref="BP360">IFERROR(INDEX(BP$173:BP$271, SMALL(IF($AX$173:$AX$271="Claim", ROW(BP$173:BP$271)-MIN(ROW(BP$173:BP$271))+1, ""), ROW(R86))), "")</f>
        <v/>
      </c>
      <c r="BQ360" s="5" t="str">
        <f t="array" ref="BQ360">IFERROR(INDEX(BQ$173:BQ$271, SMALL(IF($AX$173:$AX$271="Claim", ROW(BQ$173:BQ$271)-MIN(ROW(BQ$173:BQ$271))+1, ""), ROW(S86))), "")</f>
        <v/>
      </c>
      <c r="BR360" s="5" t="str">
        <f t="array" ref="BR360">IFERROR(INDEX(BR$173:BR$271, SMALL(IF($AX$173:$AX$271="Claim", ROW(BR$173:BR$271)-MIN(ROW(BR$173:BR$271))+1, ""), ROW(T86))), "")</f>
        <v/>
      </c>
      <c r="BS360" s="5" t="str">
        <f t="array" ref="BS360">IFERROR(INDEX(BS$173:BS$271, SMALL(IF($AX$173:$AX$271="Claim", ROW(BS$173:BS$271)-MIN(ROW(BS$173:BS$271))+1, ""), ROW(U86))), "")</f>
        <v/>
      </c>
      <c r="BT360" s="5" t="str">
        <f t="array" ref="BT360">IFERROR(INDEX(BT$173:BT$271, SMALL(IF($AX$173:$AX$271="Claim", ROW(BT$173:BT$271)-MIN(ROW(BT$173:BT$271))+1, ""), ROW(V86))), "")</f>
        <v/>
      </c>
      <c r="BU360" s="5" t="str">
        <f t="array" ref="BU360">IFERROR(INDEX(BU$173:BU$271, SMALL(IF($AX$173:$AX$271="Claim", ROW(BU$173:BU$271)-MIN(ROW(BU$173:BU$271))+1, ""), ROW(W86))), "")</f>
        <v/>
      </c>
      <c r="BV360" s="5" t="str">
        <f t="array" ref="BV360">IFERROR(INDEX(BV$173:BV$271, SMALL(IF($AX$173:$AX$271="Claim", ROW(BV$173:BV$271)-MIN(ROW(BV$173:BV$271))+1, ""), ROW(X86))), "")</f>
        <v/>
      </c>
      <c r="BW360" s="5" t="str">
        <f t="array" ref="BW360">IFERROR(INDEX(BW$173:BW$271, SMALL(IF($AX$173:$AX$271="Claim", ROW(BW$173:BW$271)-MIN(ROW(BW$173:BW$271))+1, ""), ROW(Y86))), "")</f>
        <v/>
      </c>
      <c r="BX360" s="5" t="str">
        <f t="array" ref="BX360">IFERROR(INDEX(BX$173:BX$271, SMALL(IF($AX$173:$AX$271="Claim", ROW(BX$173:BX$271)-MIN(ROW(BX$173:BX$271))+1, ""), ROW(Z86))), "")</f>
        <v/>
      </c>
      <c r="BY360" s="5" t="str">
        <f t="array" ref="BY360">IFERROR(INDEX(BY$173:BY$271, SMALL(IF($AX$173:$AX$271="Claim", ROW(BY$173:BY$271)-MIN(ROW(BY$173:BY$271))+1, ""), ROW(AA86))), "")</f>
        <v/>
      </c>
      <c r="BZ360" s="5" t="str">
        <f t="array" ref="BZ360">IFERROR(INDEX(BZ$173:BZ$271, SMALL(IF($AX$173:$AX$271="Claim", ROW(BZ$173:BZ$271)-MIN(ROW(BZ$173:BZ$271))+1, ""), ROW(AB86))), "")</f>
        <v/>
      </c>
      <c r="CA360" s="5" t="str">
        <f t="array" ref="CA360">IFERROR(INDEX(CA$173:CA$271, SMALL(IF($AX$173:$AX$271="Claim", ROW(CA$173:CA$271)-MIN(ROW(CA$173:CA$271))+1, ""), ROW(AC86))), "")</f>
        <v/>
      </c>
      <c r="CB360" s="5" t="str">
        <f t="array" ref="CB360">IFERROR(INDEX(CB$173:CB$271, SMALL(IF($AX$173:$AX$271="Claim", ROW(CB$173:CB$271)-MIN(ROW(CB$173:CB$271))+1, ""), ROW(AD86))), "")</f>
        <v/>
      </c>
      <c r="CC360" s="5" t="str">
        <f t="array" ref="CC360">IFERROR(INDEX(CC$173:CC$271, SMALL(IF($AX$173:$AX$271="Claim", ROW(CC$173:CC$271)-MIN(ROW(CC$173:CC$271))+1, ""), ROW(AE86))), "")</f>
        <v/>
      </c>
      <c r="CD360" s="5" t="str">
        <f t="array" ref="CD360">IFERROR(INDEX(CD$173:CD$271, SMALL(IF($AX$173:$AX$271="Claim", ROW(CD$173:CD$271)-MIN(ROW(CD$173:CD$271))+1, ""), ROW(AF86))), "")</f>
        <v/>
      </c>
      <c r="CE360" s="5" t="str">
        <f t="array" ref="CE360">IFERROR(INDEX(CE$173:CE$271, SMALL(IF($AX$173:$AX$271="Claim", ROW(CE$173:CE$271)-MIN(ROW(CE$173:CE$271))+1, ""), ROW(AG86))), "")</f>
        <v/>
      </c>
      <c r="CF360" s="5" t="str">
        <f t="array" ref="CF360">IFERROR(INDEX(CF$173:CF$271, SMALL(IF($AX$173:$AX$271="Claim", ROW(CF$173:CF$271)-MIN(ROW(CF$173:CF$271))+1, ""), ROW(AH86))), "")</f>
        <v/>
      </c>
      <c r="CG360" s="5" t="str">
        <f t="array" ref="CG360">IFERROR(INDEX(CG$173:CG$271, SMALL(IF($AX$173:$AX$271="Claim", ROW(CG$173:CG$271)-MIN(ROW(CG$173:CG$271))+1, ""), ROW(AI86))), "")</f>
        <v/>
      </c>
      <c r="CH360" s="5" t="str">
        <f t="array" ref="CH360">IFERROR(INDEX(CH$173:CH$271, SMALL(IF($AX$173:$AX$271="Claim", ROW(CH$173:CH$271)-MIN(ROW(CH$173:CH$271))+1, ""), ROW(AJ86))), "")</f>
        <v/>
      </c>
      <c r="CI360" s="5" t="str">
        <f t="array" ref="CI360">IFERROR(INDEX(CI$173:CI$271, SMALL(IF($AX$173:$AX$271="Claim", ROW(CI$173:CI$271)-MIN(ROW(CI$173:CI$271))+1, ""), ROW(AK86))), "")</f>
        <v/>
      </c>
      <c r="CJ360" s="5" t="str">
        <f t="array" ref="CJ360">IFERROR(INDEX(CJ$173:CJ$271, SMALL(IF($AX$173:$AX$271="Claim", ROW(CJ$173:CJ$271)-MIN(ROW(CJ$173:CJ$271))+1, ""), ROW(AL86))), "")</f>
        <v/>
      </c>
    </row>
    <row r="361" spans="50:88" hidden="1" x14ac:dyDescent="0.2">
      <c r="AX361" s="5">
        <v>87</v>
      </c>
      <c r="AY361" s="327" t="str">
        <f t="array" ref="AY361">IFERROR(INDEX(AY$173:AY$271, SMALL(IF($AX$173:$AX$271="Claim", ROW(AY$173:AY$271)-MIN(ROW(AY$173:AY$271))+1, ""), ROW(A87))), "")</f>
        <v/>
      </c>
      <c r="AZ361" s="327" t="str">
        <f t="array" ref="AZ361">IFERROR(INDEX(AZ$173:AZ$271, SMALL(IF($AX$173:$AX$271="Claim", ROW(AZ$173:AZ$271)-MIN(ROW(AZ$173:AZ$271))+1, ""), ROW(B87))), "")</f>
        <v/>
      </c>
      <c r="BA361" s="5" t="str">
        <f t="array" ref="BA361">IFERROR(INDEX(BA$173:BA$275, SMALL(IF($AX$173:$AX$275="Claim", ROW(BA$173:BA$275)-MIN(ROW(BA$173:BA$275))+1, ""), ROW(C87))), "")</f>
        <v/>
      </c>
      <c r="BB361" s="5" t="str">
        <f t="array" ref="BB361">IFERROR(INDEX(BB$173:BB$271, SMALL(IF($AX$173:$AX$271="Claim", ROW(BB$173:BB$271)-MIN(ROW(BB$173:BB$271))+1, ""), ROW(D87))), "")</f>
        <v/>
      </c>
      <c r="BC361" s="5" t="str">
        <f t="array" ref="BC361">IFERROR(INDEX(BC$173:BC$271, SMALL(IF($AX$173:$AX$271="Claim", ROW(BC$173:BC$271)-MIN(ROW(BC$173:BC$271))+1, ""), ROW(E87))), "")</f>
        <v/>
      </c>
      <c r="BD361" s="5" t="str">
        <f t="array" ref="BD361">IFERROR(INDEX(BD$173:BD$271, SMALL(IF($AX$173:$AX$271="Claim", ROW(BD$173:BD$271)-MIN(ROW(BD$173:BD$271))+1, ""), ROW(F87))), "")</f>
        <v/>
      </c>
      <c r="BE361" s="5" t="str">
        <f t="array" ref="BE361">IFERROR(INDEX(BE$173:BE$271, SMALL(IF($AX$173:$AX$271="Claim", ROW(BE$173:BE$271)-MIN(ROW(BE$173:BE$271))+1, ""), ROW(G87))), "")</f>
        <v/>
      </c>
      <c r="BF361" s="5" t="str">
        <f t="array" ref="BF361">IFERROR(INDEX(BF$173:BF$271, SMALL(IF($AX$173:$AX$271="Claim", ROW(BF$173:BF$271)-MIN(ROW(BF$173:BF$271))+1, ""), ROW(H87))), "")</f>
        <v/>
      </c>
      <c r="BG361" s="5" t="str">
        <f t="array" ref="BG361">IFERROR(INDEX(BG$173:BG$271, SMALL(IF($AX$173:$AX$271="Claim", ROW(BG$173:BG$271)-MIN(ROW(BG$173:BG$271))+1, ""), ROW(I87))), "")</f>
        <v/>
      </c>
      <c r="BH361" s="5" t="str">
        <f t="array" ref="BH361">IFERROR(INDEX(BH$173:BH$271, SMALL(IF($AX$173:$AX$271="Claim", ROW(BH$173:BH$271)-MIN(ROW(BH$173:BH$271))+1, ""), ROW(J87))), "")</f>
        <v/>
      </c>
      <c r="BI361" s="5" t="str">
        <f t="array" ref="BI361">IFERROR(INDEX(BI$173:BI$271, SMALL(IF($AX$173:$AX$271="Claim", ROW(BI$173:BI$271)-MIN(ROW(BI$173:BI$271))+1, ""), ROW(K87))), "")</f>
        <v/>
      </c>
      <c r="BJ361" s="5" t="str">
        <f t="array" ref="BJ361">IFERROR(INDEX(BJ$173:BJ$271, SMALL(IF($AX$173:$AX$271="Claim", ROW(BJ$173:BJ$271)-MIN(ROW(BJ$173:BJ$271))+1, ""), ROW(L87))), "")</f>
        <v/>
      </c>
      <c r="BK361" s="5" t="str">
        <f t="array" ref="BK361">IFERROR(INDEX(BK$173:BK$271, SMALL(IF($AX$173:$AX$271="Claim", ROW(BK$173:BK$271)-MIN(ROW(BK$173:BK$271))+1, ""), ROW(M87))), "")</f>
        <v/>
      </c>
      <c r="BL361" s="5" t="str">
        <f t="array" ref="BL361">IFERROR(INDEX(BL$173:BL$271, SMALL(IF($AX$173:$AX$271="Claim", ROW(BL$173:BL$271)-MIN(ROW(BL$173:BL$271))+1, ""), ROW(N87))), "")</f>
        <v/>
      </c>
      <c r="BM361" s="5" t="str">
        <f t="array" ref="BM361">IFERROR(INDEX(BM$173:BM$271, SMALL(IF($AX$173:$AX$271="Claim", ROW(BM$173:BM$271)-MIN(ROW(BM$173:BM$271))+1, ""), ROW(O87))), "")</f>
        <v/>
      </c>
      <c r="BN361" s="5" t="str">
        <f t="array" ref="BN361">IFERROR(INDEX(BN$173:BN$271, SMALL(IF($AX$173:$AX$271="Claim", ROW(BN$173:BN$271)-MIN(ROW(BN$173:BN$271))+1, ""), ROW(P87))), "")</f>
        <v/>
      </c>
      <c r="BO361" s="5" t="str">
        <f t="array" ref="BO361">IFERROR(INDEX(BO$173:BO$271, SMALL(IF($AX$173:$AX$271="Claim", ROW(BO$173:BO$271)-MIN(ROW(BO$173:BO$271))+1, ""), ROW(Q87))), "")</f>
        <v/>
      </c>
      <c r="BP361" s="5" t="str">
        <f t="array" ref="BP361">IFERROR(INDEX(BP$173:BP$271, SMALL(IF($AX$173:$AX$271="Claim", ROW(BP$173:BP$271)-MIN(ROW(BP$173:BP$271))+1, ""), ROW(R87))), "")</f>
        <v/>
      </c>
      <c r="BQ361" s="5" t="str">
        <f t="array" ref="BQ361">IFERROR(INDEX(BQ$173:BQ$271, SMALL(IF($AX$173:$AX$271="Claim", ROW(BQ$173:BQ$271)-MIN(ROW(BQ$173:BQ$271))+1, ""), ROW(S87))), "")</f>
        <v/>
      </c>
      <c r="BR361" s="5" t="str">
        <f t="array" ref="BR361">IFERROR(INDEX(BR$173:BR$271, SMALL(IF($AX$173:$AX$271="Claim", ROW(BR$173:BR$271)-MIN(ROW(BR$173:BR$271))+1, ""), ROW(T87))), "")</f>
        <v/>
      </c>
      <c r="BS361" s="5" t="str">
        <f t="array" ref="BS361">IFERROR(INDEX(BS$173:BS$271, SMALL(IF($AX$173:$AX$271="Claim", ROW(BS$173:BS$271)-MIN(ROW(BS$173:BS$271))+1, ""), ROW(U87))), "")</f>
        <v/>
      </c>
      <c r="BT361" s="5" t="str">
        <f t="array" ref="BT361">IFERROR(INDEX(BT$173:BT$271, SMALL(IF($AX$173:$AX$271="Claim", ROW(BT$173:BT$271)-MIN(ROW(BT$173:BT$271))+1, ""), ROW(V87))), "")</f>
        <v/>
      </c>
      <c r="BU361" s="5" t="str">
        <f t="array" ref="BU361">IFERROR(INDEX(BU$173:BU$271, SMALL(IF($AX$173:$AX$271="Claim", ROW(BU$173:BU$271)-MIN(ROW(BU$173:BU$271))+1, ""), ROW(W87))), "")</f>
        <v/>
      </c>
      <c r="BV361" s="5" t="str">
        <f t="array" ref="BV361">IFERROR(INDEX(BV$173:BV$271, SMALL(IF($AX$173:$AX$271="Claim", ROW(BV$173:BV$271)-MIN(ROW(BV$173:BV$271))+1, ""), ROW(X87))), "")</f>
        <v/>
      </c>
      <c r="BW361" s="5" t="str">
        <f t="array" ref="BW361">IFERROR(INDEX(BW$173:BW$271, SMALL(IF($AX$173:$AX$271="Claim", ROW(BW$173:BW$271)-MIN(ROW(BW$173:BW$271))+1, ""), ROW(Y87))), "")</f>
        <v/>
      </c>
      <c r="BX361" s="5" t="str">
        <f t="array" ref="BX361">IFERROR(INDEX(BX$173:BX$271, SMALL(IF($AX$173:$AX$271="Claim", ROW(BX$173:BX$271)-MIN(ROW(BX$173:BX$271))+1, ""), ROW(Z87))), "")</f>
        <v/>
      </c>
      <c r="BY361" s="5" t="str">
        <f t="array" ref="BY361">IFERROR(INDEX(BY$173:BY$271, SMALL(IF($AX$173:$AX$271="Claim", ROW(BY$173:BY$271)-MIN(ROW(BY$173:BY$271))+1, ""), ROW(AA87))), "")</f>
        <v/>
      </c>
      <c r="BZ361" s="5" t="str">
        <f t="array" ref="BZ361">IFERROR(INDEX(BZ$173:BZ$271, SMALL(IF($AX$173:$AX$271="Claim", ROW(BZ$173:BZ$271)-MIN(ROW(BZ$173:BZ$271))+1, ""), ROW(AB87))), "")</f>
        <v/>
      </c>
      <c r="CA361" s="5" t="str">
        <f t="array" ref="CA361">IFERROR(INDEX(CA$173:CA$271, SMALL(IF($AX$173:$AX$271="Claim", ROW(CA$173:CA$271)-MIN(ROW(CA$173:CA$271))+1, ""), ROW(AC87))), "")</f>
        <v/>
      </c>
      <c r="CB361" s="5" t="str">
        <f t="array" ref="CB361">IFERROR(INDEX(CB$173:CB$271, SMALL(IF($AX$173:$AX$271="Claim", ROW(CB$173:CB$271)-MIN(ROW(CB$173:CB$271))+1, ""), ROW(AD87))), "")</f>
        <v/>
      </c>
      <c r="CC361" s="5" t="str">
        <f t="array" ref="CC361">IFERROR(INDEX(CC$173:CC$271, SMALL(IF($AX$173:$AX$271="Claim", ROW(CC$173:CC$271)-MIN(ROW(CC$173:CC$271))+1, ""), ROW(AE87))), "")</f>
        <v/>
      </c>
      <c r="CD361" s="5" t="str">
        <f t="array" ref="CD361">IFERROR(INDEX(CD$173:CD$271, SMALL(IF($AX$173:$AX$271="Claim", ROW(CD$173:CD$271)-MIN(ROW(CD$173:CD$271))+1, ""), ROW(AF87))), "")</f>
        <v/>
      </c>
      <c r="CE361" s="5" t="str">
        <f t="array" ref="CE361">IFERROR(INDEX(CE$173:CE$271, SMALL(IF($AX$173:$AX$271="Claim", ROW(CE$173:CE$271)-MIN(ROW(CE$173:CE$271))+1, ""), ROW(AG87))), "")</f>
        <v/>
      </c>
      <c r="CF361" s="5" t="str">
        <f t="array" ref="CF361">IFERROR(INDEX(CF$173:CF$271, SMALL(IF($AX$173:$AX$271="Claim", ROW(CF$173:CF$271)-MIN(ROW(CF$173:CF$271))+1, ""), ROW(AH87))), "")</f>
        <v/>
      </c>
      <c r="CG361" s="5" t="str">
        <f t="array" ref="CG361">IFERROR(INDEX(CG$173:CG$271, SMALL(IF($AX$173:$AX$271="Claim", ROW(CG$173:CG$271)-MIN(ROW(CG$173:CG$271))+1, ""), ROW(AI87))), "")</f>
        <v/>
      </c>
      <c r="CH361" s="5" t="str">
        <f t="array" ref="CH361">IFERROR(INDEX(CH$173:CH$271, SMALL(IF($AX$173:$AX$271="Claim", ROW(CH$173:CH$271)-MIN(ROW(CH$173:CH$271))+1, ""), ROW(AJ87))), "")</f>
        <v/>
      </c>
      <c r="CI361" s="5" t="str">
        <f t="array" ref="CI361">IFERROR(INDEX(CI$173:CI$271, SMALL(IF($AX$173:$AX$271="Claim", ROW(CI$173:CI$271)-MIN(ROW(CI$173:CI$271))+1, ""), ROW(AK87))), "")</f>
        <v/>
      </c>
      <c r="CJ361" s="5" t="str">
        <f t="array" ref="CJ361">IFERROR(INDEX(CJ$173:CJ$271, SMALL(IF($AX$173:$AX$271="Claim", ROW(CJ$173:CJ$271)-MIN(ROW(CJ$173:CJ$271))+1, ""), ROW(AL87))), "")</f>
        <v/>
      </c>
    </row>
    <row r="362" spans="50:88" hidden="1" x14ac:dyDescent="0.2">
      <c r="AX362" s="5">
        <v>88</v>
      </c>
      <c r="AY362" s="327" t="str">
        <f t="array" ref="AY362">IFERROR(INDEX(AY$173:AY$271, SMALL(IF($AX$173:$AX$271="Claim", ROW(AY$173:AY$271)-MIN(ROW(AY$173:AY$271))+1, ""), ROW(A88))), "")</f>
        <v/>
      </c>
      <c r="AZ362" s="327" t="str">
        <f t="array" ref="AZ362">IFERROR(INDEX(AZ$173:AZ$271, SMALL(IF($AX$173:$AX$271="Claim", ROW(AZ$173:AZ$271)-MIN(ROW(AZ$173:AZ$271))+1, ""), ROW(B88))), "")</f>
        <v/>
      </c>
      <c r="BA362" s="5" t="str">
        <f t="array" ref="BA362">IFERROR(INDEX(BA$173:BA$275, SMALL(IF($AX$173:$AX$275="Claim", ROW(BA$173:BA$275)-MIN(ROW(BA$173:BA$275))+1, ""), ROW(C88))), "")</f>
        <v/>
      </c>
      <c r="BB362" s="5" t="str">
        <f t="array" ref="BB362">IFERROR(INDEX(BB$173:BB$271, SMALL(IF($AX$173:$AX$271="Claim", ROW(BB$173:BB$271)-MIN(ROW(BB$173:BB$271))+1, ""), ROW(D88))), "")</f>
        <v/>
      </c>
      <c r="BC362" s="5" t="str">
        <f t="array" ref="BC362">IFERROR(INDEX(BC$173:BC$271, SMALL(IF($AX$173:$AX$271="Claim", ROW(BC$173:BC$271)-MIN(ROW(BC$173:BC$271))+1, ""), ROW(E88))), "")</f>
        <v/>
      </c>
      <c r="BD362" s="5" t="str">
        <f t="array" ref="BD362">IFERROR(INDEX(BD$173:BD$271, SMALL(IF($AX$173:$AX$271="Claim", ROW(BD$173:BD$271)-MIN(ROW(BD$173:BD$271))+1, ""), ROW(F88))), "")</f>
        <v/>
      </c>
      <c r="BE362" s="5" t="str">
        <f t="array" ref="BE362">IFERROR(INDEX(BE$173:BE$271, SMALL(IF($AX$173:$AX$271="Claim", ROW(BE$173:BE$271)-MIN(ROW(BE$173:BE$271))+1, ""), ROW(G88))), "")</f>
        <v/>
      </c>
      <c r="BF362" s="5" t="str">
        <f t="array" ref="BF362">IFERROR(INDEX(BF$173:BF$271, SMALL(IF($AX$173:$AX$271="Claim", ROW(BF$173:BF$271)-MIN(ROW(BF$173:BF$271))+1, ""), ROW(H88))), "")</f>
        <v/>
      </c>
      <c r="BG362" s="5" t="str">
        <f t="array" ref="BG362">IFERROR(INDEX(BG$173:BG$271, SMALL(IF($AX$173:$AX$271="Claim", ROW(BG$173:BG$271)-MIN(ROW(BG$173:BG$271))+1, ""), ROW(I88))), "")</f>
        <v/>
      </c>
      <c r="BH362" s="5" t="str">
        <f t="array" ref="BH362">IFERROR(INDEX(BH$173:BH$271, SMALL(IF($AX$173:$AX$271="Claim", ROW(BH$173:BH$271)-MIN(ROW(BH$173:BH$271))+1, ""), ROW(J88))), "")</f>
        <v/>
      </c>
      <c r="BI362" s="5" t="str">
        <f t="array" ref="BI362">IFERROR(INDEX(BI$173:BI$271, SMALL(IF($AX$173:$AX$271="Claim", ROW(BI$173:BI$271)-MIN(ROW(BI$173:BI$271))+1, ""), ROW(K88))), "")</f>
        <v/>
      </c>
      <c r="BJ362" s="5" t="str">
        <f t="array" ref="BJ362">IFERROR(INDEX(BJ$173:BJ$271, SMALL(IF($AX$173:$AX$271="Claim", ROW(BJ$173:BJ$271)-MIN(ROW(BJ$173:BJ$271))+1, ""), ROW(L88))), "")</f>
        <v/>
      </c>
      <c r="BK362" s="5" t="str">
        <f t="array" ref="BK362">IFERROR(INDEX(BK$173:BK$271, SMALL(IF($AX$173:$AX$271="Claim", ROW(BK$173:BK$271)-MIN(ROW(BK$173:BK$271))+1, ""), ROW(M88))), "")</f>
        <v/>
      </c>
      <c r="BL362" s="5" t="str">
        <f t="array" ref="BL362">IFERROR(INDEX(BL$173:BL$271, SMALL(IF($AX$173:$AX$271="Claim", ROW(BL$173:BL$271)-MIN(ROW(BL$173:BL$271))+1, ""), ROW(N88))), "")</f>
        <v/>
      </c>
      <c r="BM362" s="5" t="str">
        <f t="array" ref="BM362">IFERROR(INDEX(BM$173:BM$271, SMALL(IF($AX$173:$AX$271="Claim", ROW(BM$173:BM$271)-MIN(ROW(BM$173:BM$271))+1, ""), ROW(O88))), "")</f>
        <v/>
      </c>
      <c r="BN362" s="5" t="str">
        <f t="array" ref="BN362">IFERROR(INDEX(BN$173:BN$271, SMALL(IF($AX$173:$AX$271="Claim", ROW(BN$173:BN$271)-MIN(ROW(BN$173:BN$271))+1, ""), ROW(P88))), "")</f>
        <v/>
      </c>
      <c r="BO362" s="5" t="str">
        <f t="array" ref="BO362">IFERROR(INDEX(BO$173:BO$271, SMALL(IF($AX$173:$AX$271="Claim", ROW(BO$173:BO$271)-MIN(ROW(BO$173:BO$271))+1, ""), ROW(Q88))), "")</f>
        <v/>
      </c>
      <c r="BP362" s="5" t="str">
        <f t="array" ref="BP362">IFERROR(INDEX(BP$173:BP$271, SMALL(IF($AX$173:$AX$271="Claim", ROW(BP$173:BP$271)-MIN(ROW(BP$173:BP$271))+1, ""), ROW(R88))), "")</f>
        <v/>
      </c>
      <c r="BQ362" s="5" t="str">
        <f t="array" ref="BQ362">IFERROR(INDEX(BQ$173:BQ$271, SMALL(IF($AX$173:$AX$271="Claim", ROW(BQ$173:BQ$271)-MIN(ROW(BQ$173:BQ$271))+1, ""), ROW(S88))), "")</f>
        <v/>
      </c>
      <c r="BR362" s="5" t="str">
        <f t="array" ref="BR362">IFERROR(INDEX(BR$173:BR$271, SMALL(IF($AX$173:$AX$271="Claim", ROW(BR$173:BR$271)-MIN(ROW(BR$173:BR$271))+1, ""), ROW(T88))), "")</f>
        <v/>
      </c>
      <c r="BS362" s="5" t="str">
        <f t="array" ref="BS362">IFERROR(INDEX(BS$173:BS$271, SMALL(IF($AX$173:$AX$271="Claim", ROW(BS$173:BS$271)-MIN(ROW(BS$173:BS$271))+1, ""), ROW(U88))), "")</f>
        <v/>
      </c>
      <c r="BT362" s="5" t="str">
        <f t="array" ref="BT362">IFERROR(INDEX(BT$173:BT$271, SMALL(IF($AX$173:$AX$271="Claim", ROW(BT$173:BT$271)-MIN(ROW(BT$173:BT$271))+1, ""), ROW(V88))), "")</f>
        <v/>
      </c>
      <c r="BU362" s="5" t="str">
        <f t="array" ref="BU362">IFERROR(INDEX(BU$173:BU$271, SMALL(IF($AX$173:$AX$271="Claim", ROW(BU$173:BU$271)-MIN(ROW(BU$173:BU$271))+1, ""), ROW(W88))), "")</f>
        <v/>
      </c>
      <c r="BV362" s="5" t="str">
        <f t="array" ref="BV362">IFERROR(INDEX(BV$173:BV$271, SMALL(IF($AX$173:$AX$271="Claim", ROW(BV$173:BV$271)-MIN(ROW(BV$173:BV$271))+1, ""), ROW(X88))), "")</f>
        <v/>
      </c>
      <c r="BW362" s="5" t="str">
        <f t="array" ref="BW362">IFERROR(INDEX(BW$173:BW$271, SMALL(IF($AX$173:$AX$271="Claim", ROW(BW$173:BW$271)-MIN(ROW(BW$173:BW$271))+1, ""), ROW(Y88))), "")</f>
        <v/>
      </c>
      <c r="BX362" s="5" t="str">
        <f t="array" ref="BX362">IFERROR(INDEX(BX$173:BX$271, SMALL(IF($AX$173:$AX$271="Claim", ROW(BX$173:BX$271)-MIN(ROW(BX$173:BX$271))+1, ""), ROW(Z88))), "")</f>
        <v/>
      </c>
      <c r="BY362" s="5" t="str">
        <f t="array" ref="BY362">IFERROR(INDEX(BY$173:BY$271, SMALL(IF($AX$173:$AX$271="Claim", ROW(BY$173:BY$271)-MIN(ROW(BY$173:BY$271))+1, ""), ROW(AA88))), "")</f>
        <v/>
      </c>
      <c r="BZ362" s="5" t="str">
        <f t="array" ref="BZ362">IFERROR(INDEX(BZ$173:BZ$271, SMALL(IF($AX$173:$AX$271="Claim", ROW(BZ$173:BZ$271)-MIN(ROW(BZ$173:BZ$271))+1, ""), ROW(AB88))), "")</f>
        <v/>
      </c>
      <c r="CA362" s="5" t="str">
        <f t="array" ref="CA362">IFERROR(INDEX(CA$173:CA$271, SMALL(IF($AX$173:$AX$271="Claim", ROW(CA$173:CA$271)-MIN(ROW(CA$173:CA$271))+1, ""), ROW(AC88))), "")</f>
        <v/>
      </c>
      <c r="CB362" s="5" t="str">
        <f t="array" ref="CB362">IFERROR(INDEX(CB$173:CB$271, SMALL(IF($AX$173:$AX$271="Claim", ROW(CB$173:CB$271)-MIN(ROW(CB$173:CB$271))+1, ""), ROW(AD88))), "")</f>
        <v/>
      </c>
      <c r="CC362" s="5" t="str">
        <f t="array" ref="CC362">IFERROR(INDEX(CC$173:CC$271, SMALL(IF($AX$173:$AX$271="Claim", ROW(CC$173:CC$271)-MIN(ROW(CC$173:CC$271))+1, ""), ROW(AE88))), "")</f>
        <v/>
      </c>
      <c r="CD362" s="5" t="str">
        <f t="array" ref="CD362">IFERROR(INDEX(CD$173:CD$271, SMALL(IF($AX$173:$AX$271="Claim", ROW(CD$173:CD$271)-MIN(ROW(CD$173:CD$271))+1, ""), ROW(AF88))), "")</f>
        <v/>
      </c>
      <c r="CE362" s="5" t="str">
        <f t="array" ref="CE362">IFERROR(INDEX(CE$173:CE$271, SMALL(IF($AX$173:$AX$271="Claim", ROW(CE$173:CE$271)-MIN(ROW(CE$173:CE$271))+1, ""), ROW(AG88))), "")</f>
        <v/>
      </c>
      <c r="CF362" s="5" t="str">
        <f t="array" ref="CF362">IFERROR(INDEX(CF$173:CF$271, SMALL(IF($AX$173:$AX$271="Claim", ROW(CF$173:CF$271)-MIN(ROW(CF$173:CF$271))+1, ""), ROW(AH88))), "")</f>
        <v/>
      </c>
      <c r="CG362" s="5" t="str">
        <f t="array" ref="CG362">IFERROR(INDEX(CG$173:CG$271, SMALL(IF($AX$173:$AX$271="Claim", ROW(CG$173:CG$271)-MIN(ROW(CG$173:CG$271))+1, ""), ROW(AI88))), "")</f>
        <v/>
      </c>
      <c r="CH362" s="5" t="str">
        <f t="array" ref="CH362">IFERROR(INDEX(CH$173:CH$271, SMALL(IF($AX$173:$AX$271="Claim", ROW(CH$173:CH$271)-MIN(ROW(CH$173:CH$271))+1, ""), ROW(AJ88))), "")</f>
        <v/>
      </c>
      <c r="CI362" s="5" t="str">
        <f t="array" ref="CI362">IFERROR(INDEX(CI$173:CI$271, SMALL(IF($AX$173:$AX$271="Claim", ROW(CI$173:CI$271)-MIN(ROW(CI$173:CI$271))+1, ""), ROW(AK88))), "")</f>
        <v/>
      </c>
      <c r="CJ362" s="5" t="str">
        <f t="array" ref="CJ362">IFERROR(INDEX(CJ$173:CJ$271, SMALL(IF($AX$173:$AX$271="Claim", ROW(CJ$173:CJ$271)-MIN(ROW(CJ$173:CJ$271))+1, ""), ROW(AL88))), "")</f>
        <v/>
      </c>
    </row>
    <row r="363" spans="50:88" hidden="1" x14ac:dyDescent="0.2">
      <c r="AX363" s="5">
        <v>89</v>
      </c>
      <c r="AY363" s="327" t="str">
        <f t="array" ref="AY363">IFERROR(INDEX(AY$173:AY$271, SMALL(IF($AX$173:$AX$271="Claim", ROW(AY$173:AY$271)-MIN(ROW(AY$173:AY$271))+1, ""), ROW(A89))), "")</f>
        <v/>
      </c>
      <c r="AZ363" s="327" t="str">
        <f t="array" ref="AZ363">IFERROR(INDEX(AZ$173:AZ$271, SMALL(IF($AX$173:$AX$271="Claim", ROW(AZ$173:AZ$271)-MIN(ROW(AZ$173:AZ$271))+1, ""), ROW(B89))), "")</f>
        <v/>
      </c>
      <c r="BA363" s="5" t="str">
        <f t="array" ref="BA363">IFERROR(INDEX(BA$173:BA$275, SMALL(IF($AX$173:$AX$275="Claim", ROW(BA$173:BA$275)-MIN(ROW(BA$173:BA$275))+1, ""), ROW(C89))), "")</f>
        <v/>
      </c>
      <c r="BB363" s="5" t="str">
        <f t="array" ref="BB363">IFERROR(INDEX(BB$173:BB$271, SMALL(IF($AX$173:$AX$271="Claim", ROW(BB$173:BB$271)-MIN(ROW(BB$173:BB$271))+1, ""), ROW(D89))), "")</f>
        <v/>
      </c>
      <c r="BC363" s="5" t="str">
        <f t="array" ref="BC363">IFERROR(INDEX(BC$173:BC$271, SMALL(IF($AX$173:$AX$271="Claim", ROW(BC$173:BC$271)-MIN(ROW(BC$173:BC$271))+1, ""), ROW(E89))), "")</f>
        <v/>
      </c>
      <c r="BD363" s="5" t="str">
        <f t="array" ref="BD363">IFERROR(INDEX(BD$173:BD$271, SMALL(IF($AX$173:$AX$271="Claim", ROW(BD$173:BD$271)-MIN(ROW(BD$173:BD$271))+1, ""), ROW(F89))), "")</f>
        <v/>
      </c>
      <c r="BE363" s="5" t="str">
        <f t="array" ref="BE363">IFERROR(INDEX(BE$173:BE$271, SMALL(IF($AX$173:$AX$271="Claim", ROW(BE$173:BE$271)-MIN(ROW(BE$173:BE$271))+1, ""), ROW(G89))), "")</f>
        <v/>
      </c>
      <c r="BF363" s="5" t="str">
        <f t="array" ref="BF363">IFERROR(INDEX(BF$173:BF$271, SMALL(IF($AX$173:$AX$271="Claim", ROW(BF$173:BF$271)-MIN(ROW(BF$173:BF$271))+1, ""), ROW(H89))), "")</f>
        <v/>
      </c>
      <c r="BG363" s="5" t="str">
        <f t="array" ref="BG363">IFERROR(INDEX(BG$173:BG$271, SMALL(IF($AX$173:$AX$271="Claim", ROW(BG$173:BG$271)-MIN(ROW(BG$173:BG$271))+1, ""), ROW(I89))), "")</f>
        <v/>
      </c>
      <c r="BH363" s="5" t="str">
        <f t="array" ref="BH363">IFERROR(INDEX(BH$173:BH$271, SMALL(IF($AX$173:$AX$271="Claim", ROW(BH$173:BH$271)-MIN(ROW(BH$173:BH$271))+1, ""), ROW(J89))), "")</f>
        <v/>
      </c>
      <c r="BI363" s="5" t="str">
        <f t="array" ref="BI363">IFERROR(INDEX(BI$173:BI$271, SMALL(IF($AX$173:$AX$271="Claim", ROW(BI$173:BI$271)-MIN(ROW(BI$173:BI$271))+1, ""), ROW(K89))), "")</f>
        <v/>
      </c>
      <c r="BJ363" s="5" t="str">
        <f t="array" ref="BJ363">IFERROR(INDEX(BJ$173:BJ$271, SMALL(IF($AX$173:$AX$271="Claim", ROW(BJ$173:BJ$271)-MIN(ROW(BJ$173:BJ$271))+1, ""), ROW(L89))), "")</f>
        <v/>
      </c>
      <c r="BK363" s="5" t="str">
        <f t="array" ref="BK363">IFERROR(INDEX(BK$173:BK$271, SMALL(IF($AX$173:$AX$271="Claim", ROW(BK$173:BK$271)-MIN(ROW(BK$173:BK$271))+1, ""), ROW(M89))), "")</f>
        <v/>
      </c>
      <c r="BL363" s="5" t="str">
        <f t="array" ref="BL363">IFERROR(INDEX(BL$173:BL$271, SMALL(IF($AX$173:$AX$271="Claim", ROW(BL$173:BL$271)-MIN(ROW(BL$173:BL$271))+1, ""), ROW(N89))), "")</f>
        <v/>
      </c>
      <c r="BM363" s="5" t="str">
        <f t="array" ref="BM363">IFERROR(INDEX(BM$173:BM$271, SMALL(IF($AX$173:$AX$271="Claim", ROW(BM$173:BM$271)-MIN(ROW(BM$173:BM$271))+1, ""), ROW(O89))), "")</f>
        <v/>
      </c>
      <c r="BN363" s="5" t="str">
        <f t="array" ref="BN363">IFERROR(INDEX(BN$173:BN$271, SMALL(IF($AX$173:$AX$271="Claim", ROW(BN$173:BN$271)-MIN(ROW(BN$173:BN$271))+1, ""), ROW(P89))), "")</f>
        <v/>
      </c>
      <c r="BO363" s="5" t="str">
        <f t="array" ref="BO363">IFERROR(INDEX(BO$173:BO$271, SMALL(IF($AX$173:$AX$271="Claim", ROW(BO$173:BO$271)-MIN(ROW(BO$173:BO$271))+1, ""), ROW(Q89))), "")</f>
        <v/>
      </c>
      <c r="BP363" s="5" t="str">
        <f t="array" ref="BP363">IFERROR(INDEX(BP$173:BP$271, SMALL(IF($AX$173:$AX$271="Claim", ROW(BP$173:BP$271)-MIN(ROW(BP$173:BP$271))+1, ""), ROW(R89))), "")</f>
        <v/>
      </c>
      <c r="BQ363" s="5" t="str">
        <f t="array" ref="BQ363">IFERROR(INDEX(BQ$173:BQ$271, SMALL(IF($AX$173:$AX$271="Claim", ROW(BQ$173:BQ$271)-MIN(ROW(BQ$173:BQ$271))+1, ""), ROW(S89))), "")</f>
        <v/>
      </c>
      <c r="BR363" s="5" t="str">
        <f t="array" ref="BR363">IFERROR(INDEX(BR$173:BR$271, SMALL(IF($AX$173:$AX$271="Claim", ROW(BR$173:BR$271)-MIN(ROW(BR$173:BR$271))+1, ""), ROW(T89))), "")</f>
        <v/>
      </c>
      <c r="BS363" s="5" t="str">
        <f t="array" ref="BS363">IFERROR(INDEX(BS$173:BS$271, SMALL(IF($AX$173:$AX$271="Claim", ROW(BS$173:BS$271)-MIN(ROW(BS$173:BS$271))+1, ""), ROW(U89))), "")</f>
        <v/>
      </c>
      <c r="BT363" s="5" t="str">
        <f t="array" ref="BT363">IFERROR(INDEX(BT$173:BT$271, SMALL(IF($AX$173:$AX$271="Claim", ROW(BT$173:BT$271)-MIN(ROW(BT$173:BT$271))+1, ""), ROW(V89))), "")</f>
        <v/>
      </c>
      <c r="BU363" s="5" t="str">
        <f t="array" ref="BU363">IFERROR(INDEX(BU$173:BU$271, SMALL(IF($AX$173:$AX$271="Claim", ROW(BU$173:BU$271)-MIN(ROW(BU$173:BU$271))+1, ""), ROW(W89))), "")</f>
        <v/>
      </c>
      <c r="BV363" s="5" t="str">
        <f t="array" ref="BV363">IFERROR(INDEX(BV$173:BV$271, SMALL(IF($AX$173:$AX$271="Claim", ROW(BV$173:BV$271)-MIN(ROW(BV$173:BV$271))+1, ""), ROW(X89))), "")</f>
        <v/>
      </c>
      <c r="BW363" s="5" t="str">
        <f t="array" ref="BW363">IFERROR(INDEX(BW$173:BW$271, SMALL(IF($AX$173:$AX$271="Claim", ROW(BW$173:BW$271)-MIN(ROW(BW$173:BW$271))+1, ""), ROW(Y89))), "")</f>
        <v/>
      </c>
      <c r="BX363" s="5" t="str">
        <f t="array" ref="BX363">IFERROR(INDEX(BX$173:BX$271, SMALL(IF($AX$173:$AX$271="Claim", ROW(BX$173:BX$271)-MIN(ROW(BX$173:BX$271))+1, ""), ROW(Z89))), "")</f>
        <v/>
      </c>
      <c r="BY363" s="5" t="str">
        <f t="array" ref="BY363">IFERROR(INDEX(BY$173:BY$271, SMALL(IF($AX$173:$AX$271="Claim", ROW(BY$173:BY$271)-MIN(ROW(BY$173:BY$271))+1, ""), ROW(AA89))), "")</f>
        <v/>
      </c>
      <c r="BZ363" s="5" t="str">
        <f t="array" ref="BZ363">IFERROR(INDEX(BZ$173:BZ$271, SMALL(IF($AX$173:$AX$271="Claim", ROW(BZ$173:BZ$271)-MIN(ROW(BZ$173:BZ$271))+1, ""), ROW(AB89))), "")</f>
        <v/>
      </c>
      <c r="CA363" s="5" t="str">
        <f t="array" ref="CA363">IFERROR(INDEX(CA$173:CA$271, SMALL(IF($AX$173:$AX$271="Claim", ROW(CA$173:CA$271)-MIN(ROW(CA$173:CA$271))+1, ""), ROW(AC89))), "")</f>
        <v/>
      </c>
      <c r="CB363" s="5" t="str">
        <f t="array" ref="CB363">IFERROR(INDEX(CB$173:CB$271, SMALL(IF($AX$173:$AX$271="Claim", ROW(CB$173:CB$271)-MIN(ROW(CB$173:CB$271))+1, ""), ROW(AD89))), "")</f>
        <v/>
      </c>
      <c r="CC363" s="5" t="str">
        <f t="array" ref="CC363">IFERROR(INDEX(CC$173:CC$271, SMALL(IF($AX$173:$AX$271="Claim", ROW(CC$173:CC$271)-MIN(ROW(CC$173:CC$271))+1, ""), ROW(AE89))), "")</f>
        <v/>
      </c>
      <c r="CD363" s="5" t="str">
        <f t="array" ref="CD363">IFERROR(INDEX(CD$173:CD$271, SMALL(IF($AX$173:$AX$271="Claim", ROW(CD$173:CD$271)-MIN(ROW(CD$173:CD$271))+1, ""), ROW(AF89))), "")</f>
        <v/>
      </c>
      <c r="CE363" s="5" t="str">
        <f t="array" ref="CE363">IFERROR(INDEX(CE$173:CE$271, SMALL(IF($AX$173:$AX$271="Claim", ROW(CE$173:CE$271)-MIN(ROW(CE$173:CE$271))+1, ""), ROW(AG89))), "")</f>
        <v/>
      </c>
      <c r="CF363" s="5" t="str">
        <f t="array" ref="CF363">IFERROR(INDEX(CF$173:CF$271, SMALL(IF($AX$173:$AX$271="Claim", ROW(CF$173:CF$271)-MIN(ROW(CF$173:CF$271))+1, ""), ROW(AH89))), "")</f>
        <v/>
      </c>
      <c r="CG363" s="5" t="str">
        <f t="array" ref="CG363">IFERROR(INDEX(CG$173:CG$271, SMALL(IF($AX$173:$AX$271="Claim", ROW(CG$173:CG$271)-MIN(ROW(CG$173:CG$271))+1, ""), ROW(AI89))), "")</f>
        <v/>
      </c>
      <c r="CH363" s="5" t="str">
        <f t="array" ref="CH363">IFERROR(INDEX(CH$173:CH$271, SMALL(IF($AX$173:$AX$271="Claim", ROW(CH$173:CH$271)-MIN(ROW(CH$173:CH$271))+1, ""), ROW(AJ89))), "")</f>
        <v/>
      </c>
      <c r="CI363" s="5" t="str">
        <f t="array" ref="CI363">IFERROR(INDEX(CI$173:CI$271, SMALL(IF($AX$173:$AX$271="Claim", ROW(CI$173:CI$271)-MIN(ROW(CI$173:CI$271))+1, ""), ROW(AK89))), "")</f>
        <v/>
      </c>
      <c r="CJ363" s="5" t="str">
        <f t="array" ref="CJ363">IFERROR(INDEX(CJ$173:CJ$271, SMALL(IF($AX$173:$AX$271="Claim", ROW(CJ$173:CJ$271)-MIN(ROW(CJ$173:CJ$271))+1, ""), ROW(AL89))), "")</f>
        <v/>
      </c>
    </row>
    <row r="364" spans="50:88" hidden="1" x14ac:dyDescent="0.2">
      <c r="AX364" s="5">
        <v>90</v>
      </c>
      <c r="AY364" s="327" t="str">
        <f t="array" ref="AY364">IFERROR(INDEX(AY$173:AY$271, SMALL(IF($AX$173:$AX$271="Claim", ROW(AY$173:AY$271)-MIN(ROW(AY$173:AY$271))+1, ""), ROW(A90))), "")</f>
        <v/>
      </c>
      <c r="AZ364" s="327" t="str">
        <f t="array" ref="AZ364">IFERROR(INDEX(AZ$173:AZ$271, SMALL(IF($AX$173:$AX$271="Claim", ROW(AZ$173:AZ$271)-MIN(ROW(AZ$173:AZ$271))+1, ""), ROW(B90))), "")</f>
        <v/>
      </c>
      <c r="BA364" s="5" t="str">
        <f t="array" ref="BA364">IFERROR(INDEX(BA$173:BA$275, SMALL(IF($AX$173:$AX$275="Claim", ROW(BA$173:BA$275)-MIN(ROW(BA$173:BA$275))+1, ""), ROW(C90))), "")</f>
        <v/>
      </c>
      <c r="BB364" s="5" t="str">
        <f t="array" ref="BB364">IFERROR(INDEX(BB$173:BB$271, SMALL(IF($AX$173:$AX$271="Claim", ROW(BB$173:BB$271)-MIN(ROW(BB$173:BB$271))+1, ""), ROW(D90))), "")</f>
        <v/>
      </c>
      <c r="BC364" s="5" t="str">
        <f t="array" ref="BC364">IFERROR(INDEX(BC$173:BC$271, SMALL(IF($AX$173:$AX$271="Claim", ROW(BC$173:BC$271)-MIN(ROW(BC$173:BC$271))+1, ""), ROW(E90))), "")</f>
        <v/>
      </c>
      <c r="BD364" s="5" t="str">
        <f t="array" ref="BD364">IFERROR(INDEX(BD$173:BD$271, SMALL(IF($AX$173:$AX$271="Claim", ROW(BD$173:BD$271)-MIN(ROW(BD$173:BD$271))+1, ""), ROW(F90))), "")</f>
        <v/>
      </c>
      <c r="BE364" s="5" t="str">
        <f t="array" ref="BE364">IFERROR(INDEX(BE$173:BE$271, SMALL(IF($AX$173:$AX$271="Claim", ROW(BE$173:BE$271)-MIN(ROW(BE$173:BE$271))+1, ""), ROW(G90))), "")</f>
        <v/>
      </c>
      <c r="BF364" s="5" t="str">
        <f t="array" ref="BF364">IFERROR(INDEX(BF$173:BF$271, SMALL(IF($AX$173:$AX$271="Claim", ROW(BF$173:BF$271)-MIN(ROW(BF$173:BF$271))+1, ""), ROW(H90))), "")</f>
        <v/>
      </c>
      <c r="BG364" s="5" t="str">
        <f t="array" ref="BG364">IFERROR(INDEX(BG$173:BG$271, SMALL(IF($AX$173:$AX$271="Claim", ROW(BG$173:BG$271)-MIN(ROW(BG$173:BG$271))+1, ""), ROW(I90))), "")</f>
        <v/>
      </c>
      <c r="BH364" s="5" t="str">
        <f t="array" ref="BH364">IFERROR(INDEX(BH$173:BH$271, SMALL(IF($AX$173:$AX$271="Claim", ROW(BH$173:BH$271)-MIN(ROW(BH$173:BH$271))+1, ""), ROW(J90))), "")</f>
        <v/>
      </c>
      <c r="BI364" s="5" t="str">
        <f t="array" ref="BI364">IFERROR(INDEX(BI$173:BI$271, SMALL(IF($AX$173:$AX$271="Claim", ROW(BI$173:BI$271)-MIN(ROW(BI$173:BI$271))+1, ""), ROW(K90))), "")</f>
        <v/>
      </c>
      <c r="BJ364" s="5" t="str">
        <f t="array" ref="BJ364">IFERROR(INDEX(BJ$173:BJ$271, SMALL(IF($AX$173:$AX$271="Claim", ROW(BJ$173:BJ$271)-MIN(ROW(BJ$173:BJ$271))+1, ""), ROW(L90))), "")</f>
        <v/>
      </c>
      <c r="BK364" s="5" t="str">
        <f t="array" ref="BK364">IFERROR(INDEX(BK$173:BK$271, SMALL(IF($AX$173:$AX$271="Claim", ROW(BK$173:BK$271)-MIN(ROW(BK$173:BK$271))+1, ""), ROW(M90))), "")</f>
        <v/>
      </c>
      <c r="BL364" s="5" t="str">
        <f t="array" ref="BL364">IFERROR(INDEX(BL$173:BL$271, SMALL(IF($AX$173:$AX$271="Claim", ROW(BL$173:BL$271)-MIN(ROW(BL$173:BL$271))+1, ""), ROW(N90))), "")</f>
        <v/>
      </c>
      <c r="BM364" s="5" t="str">
        <f t="array" ref="BM364">IFERROR(INDEX(BM$173:BM$271, SMALL(IF($AX$173:$AX$271="Claim", ROW(BM$173:BM$271)-MIN(ROW(BM$173:BM$271))+1, ""), ROW(O90))), "")</f>
        <v/>
      </c>
      <c r="BN364" s="5" t="str">
        <f t="array" ref="BN364">IFERROR(INDEX(BN$173:BN$271, SMALL(IF($AX$173:$AX$271="Claim", ROW(BN$173:BN$271)-MIN(ROW(BN$173:BN$271))+1, ""), ROW(P90))), "")</f>
        <v/>
      </c>
      <c r="BO364" s="5" t="str">
        <f t="array" ref="BO364">IFERROR(INDEX(BO$173:BO$271, SMALL(IF($AX$173:$AX$271="Claim", ROW(BO$173:BO$271)-MIN(ROW(BO$173:BO$271))+1, ""), ROW(Q90))), "")</f>
        <v/>
      </c>
      <c r="BP364" s="5" t="str">
        <f t="array" ref="BP364">IFERROR(INDEX(BP$173:BP$271, SMALL(IF($AX$173:$AX$271="Claim", ROW(BP$173:BP$271)-MIN(ROW(BP$173:BP$271))+1, ""), ROW(R90))), "")</f>
        <v/>
      </c>
      <c r="BQ364" s="5" t="str">
        <f t="array" ref="BQ364">IFERROR(INDEX(BQ$173:BQ$271, SMALL(IF($AX$173:$AX$271="Claim", ROW(BQ$173:BQ$271)-MIN(ROW(BQ$173:BQ$271))+1, ""), ROW(S90))), "")</f>
        <v/>
      </c>
      <c r="BR364" s="5" t="str">
        <f t="array" ref="BR364">IFERROR(INDEX(BR$173:BR$271, SMALL(IF($AX$173:$AX$271="Claim", ROW(BR$173:BR$271)-MIN(ROW(BR$173:BR$271))+1, ""), ROW(T90))), "")</f>
        <v/>
      </c>
      <c r="BS364" s="5" t="str">
        <f t="array" ref="BS364">IFERROR(INDEX(BS$173:BS$271, SMALL(IF($AX$173:$AX$271="Claim", ROW(BS$173:BS$271)-MIN(ROW(BS$173:BS$271))+1, ""), ROW(U90))), "")</f>
        <v/>
      </c>
      <c r="BT364" s="5" t="str">
        <f t="array" ref="BT364">IFERROR(INDEX(BT$173:BT$271, SMALL(IF($AX$173:$AX$271="Claim", ROW(BT$173:BT$271)-MIN(ROW(BT$173:BT$271))+1, ""), ROW(V90))), "")</f>
        <v/>
      </c>
      <c r="BU364" s="5" t="str">
        <f t="array" ref="BU364">IFERROR(INDEX(BU$173:BU$271, SMALL(IF($AX$173:$AX$271="Claim", ROW(BU$173:BU$271)-MIN(ROW(BU$173:BU$271))+1, ""), ROW(W90))), "")</f>
        <v/>
      </c>
      <c r="BV364" s="5" t="str">
        <f t="array" ref="BV364">IFERROR(INDEX(BV$173:BV$271, SMALL(IF($AX$173:$AX$271="Claim", ROW(BV$173:BV$271)-MIN(ROW(BV$173:BV$271))+1, ""), ROW(X90))), "")</f>
        <v/>
      </c>
      <c r="BW364" s="5" t="str">
        <f t="array" ref="BW364">IFERROR(INDEX(BW$173:BW$271, SMALL(IF($AX$173:$AX$271="Claim", ROW(BW$173:BW$271)-MIN(ROW(BW$173:BW$271))+1, ""), ROW(Y90))), "")</f>
        <v/>
      </c>
      <c r="BX364" s="5" t="str">
        <f t="array" ref="BX364">IFERROR(INDEX(BX$173:BX$271, SMALL(IF($AX$173:$AX$271="Claim", ROW(BX$173:BX$271)-MIN(ROW(BX$173:BX$271))+1, ""), ROW(Z90))), "")</f>
        <v/>
      </c>
      <c r="BY364" s="5" t="str">
        <f t="array" ref="BY364">IFERROR(INDEX(BY$173:BY$271, SMALL(IF($AX$173:$AX$271="Claim", ROW(BY$173:BY$271)-MIN(ROW(BY$173:BY$271))+1, ""), ROW(AA90))), "")</f>
        <v/>
      </c>
      <c r="BZ364" s="5" t="str">
        <f t="array" ref="BZ364">IFERROR(INDEX(BZ$173:BZ$271, SMALL(IF($AX$173:$AX$271="Claim", ROW(BZ$173:BZ$271)-MIN(ROW(BZ$173:BZ$271))+1, ""), ROW(AB90))), "")</f>
        <v/>
      </c>
      <c r="CA364" s="5" t="str">
        <f t="array" ref="CA364">IFERROR(INDEX(CA$173:CA$271, SMALL(IF($AX$173:$AX$271="Claim", ROW(CA$173:CA$271)-MIN(ROW(CA$173:CA$271))+1, ""), ROW(AC90))), "")</f>
        <v/>
      </c>
      <c r="CB364" s="5" t="str">
        <f t="array" ref="CB364">IFERROR(INDEX(CB$173:CB$271, SMALL(IF($AX$173:$AX$271="Claim", ROW(CB$173:CB$271)-MIN(ROW(CB$173:CB$271))+1, ""), ROW(AD90))), "")</f>
        <v/>
      </c>
      <c r="CC364" s="5" t="str">
        <f t="array" ref="CC364">IFERROR(INDEX(CC$173:CC$271, SMALL(IF($AX$173:$AX$271="Claim", ROW(CC$173:CC$271)-MIN(ROW(CC$173:CC$271))+1, ""), ROW(AE90))), "")</f>
        <v/>
      </c>
      <c r="CD364" s="5" t="str">
        <f t="array" ref="CD364">IFERROR(INDEX(CD$173:CD$271, SMALL(IF($AX$173:$AX$271="Claim", ROW(CD$173:CD$271)-MIN(ROW(CD$173:CD$271))+1, ""), ROW(AF90))), "")</f>
        <v/>
      </c>
      <c r="CE364" s="5" t="str">
        <f t="array" ref="CE364">IFERROR(INDEX(CE$173:CE$271, SMALL(IF($AX$173:$AX$271="Claim", ROW(CE$173:CE$271)-MIN(ROW(CE$173:CE$271))+1, ""), ROW(AG90))), "")</f>
        <v/>
      </c>
      <c r="CF364" s="5" t="str">
        <f t="array" ref="CF364">IFERROR(INDEX(CF$173:CF$271, SMALL(IF($AX$173:$AX$271="Claim", ROW(CF$173:CF$271)-MIN(ROW(CF$173:CF$271))+1, ""), ROW(AH90))), "")</f>
        <v/>
      </c>
      <c r="CG364" s="5" t="str">
        <f t="array" ref="CG364">IFERROR(INDEX(CG$173:CG$271, SMALL(IF($AX$173:$AX$271="Claim", ROW(CG$173:CG$271)-MIN(ROW(CG$173:CG$271))+1, ""), ROW(AI90))), "")</f>
        <v/>
      </c>
      <c r="CH364" s="5" t="str">
        <f t="array" ref="CH364">IFERROR(INDEX(CH$173:CH$271, SMALL(IF($AX$173:$AX$271="Claim", ROW(CH$173:CH$271)-MIN(ROW(CH$173:CH$271))+1, ""), ROW(AJ90))), "")</f>
        <v/>
      </c>
      <c r="CI364" s="5" t="str">
        <f t="array" ref="CI364">IFERROR(INDEX(CI$173:CI$271, SMALL(IF($AX$173:$AX$271="Claim", ROW(CI$173:CI$271)-MIN(ROW(CI$173:CI$271))+1, ""), ROW(AK90))), "")</f>
        <v/>
      </c>
      <c r="CJ364" s="5" t="str">
        <f t="array" ref="CJ364">IFERROR(INDEX(CJ$173:CJ$271, SMALL(IF($AX$173:$AX$271="Claim", ROW(CJ$173:CJ$271)-MIN(ROW(CJ$173:CJ$271))+1, ""), ROW(AL90))), "")</f>
        <v/>
      </c>
    </row>
    <row r="365" spans="50:88" hidden="1" x14ac:dyDescent="0.2">
      <c r="AX365" s="5">
        <v>91</v>
      </c>
      <c r="AY365" s="327" t="str">
        <f t="array" ref="AY365">IFERROR(INDEX(AY$173:AY$271, SMALL(IF($AX$173:$AX$271="Claim", ROW(AY$173:AY$271)-MIN(ROW(AY$173:AY$271))+1, ""), ROW(A91))), "")</f>
        <v/>
      </c>
      <c r="AZ365" s="327" t="str">
        <f t="array" ref="AZ365">IFERROR(INDEX(AZ$173:AZ$271, SMALL(IF($AX$173:$AX$271="Claim", ROW(AZ$173:AZ$271)-MIN(ROW(AZ$173:AZ$271))+1, ""), ROW(B91))), "")</f>
        <v/>
      </c>
      <c r="BA365" s="5" t="str">
        <f t="array" ref="BA365">IFERROR(INDEX(BA$173:BA$275, SMALL(IF($AX$173:$AX$275="Claim", ROW(BA$173:BA$275)-MIN(ROW(BA$173:BA$275))+1, ""), ROW(C91))), "")</f>
        <v/>
      </c>
      <c r="BB365" s="5" t="str">
        <f t="array" ref="BB365">IFERROR(INDEX(BB$173:BB$271, SMALL(IF($AX$173:$AX$271="Claim", ROW(BB$173:BB$271)-MIN(ROW(BB$173:BB$271))+1, ""), ROW(D91))), "")</f>
        <v/>
      </c>
      <c r="BC365" s="5" t="str">
        <f t="array" ref="BC365">IFERROR(INDEX(BC$173:BC$271, SMALL(IF($AX$173:$AX$271="Claim", ROW(BC$173:BC$271)-MIN(ROW(BC$173:BC$271))+1, ""), ROW(E91))), "")</f>
        <v/>
      </c>
      <c r="BD365" s="5" t="str">
        <f t="array" ref="BD365">IFERROR(INDEX(BD$173:BD$271, SMALL(IF($AX$173:$AX$271="Claim", ROW(BD$173:BD$271)-MIN(ROW(BD$173:BD$271))+1, ""), ROW(F91))), "")</f>
        <v/>
      </c>
      <c r="BE365" s="5" t="str">
        <f t="array" ref="BE365">IFERROR(INDEX(BE$173:BE$271, SMALL(IF($AX$173:$AX$271="Claim", ROW(BE$173:BE$271)-MIN(ROW(BE$173:BE$271))+1, ""), ROW(G91))), "")</f>
        <v/>
      </c>
      <c r="BF365" s="5" t="str">
        <f t="array" ref="BF365">IFERROR(INDEX(BF$173:BF$271, SMALL(IF($AX$173:$AX$271="Claim", ROW(BF$173:BF$271)-MIN(ROW(BF$173:BF$271))+1, ""), ROW(H91))), "")</f>
        <v/>
      </c>
      <c r="BG365" s="5" t="str">
        <f t="array" ref="BG365">IFERROR(INDEX(BG$173:BG$271, SMALL(IF($AX$173:$AX$271="Claim", ROW(BG$173:BG$271)-MIN(ROW(BG$173:BG$271))+1, ""), ROW(I91))), "")</f>
        <v/>
      </c>
      <c r="BH365" s="5" t="str">
        <f t="array" ref="BH365">IFERROR(INDEX(BH$173:BH$271, SMALL(IF($AX$173:$AX$271="Claim", ROW(BH$173:BH$271)-MIN(ROW(BH$173:BH$271))+1, ""), ROW(J91))), "")</f>
        <v/>
      </c>
      <c r="BI365" s="5" t="str">
        <f t="array" ref="BI365">IFERROR(INDEX(BI$173:BI$271, SMALL(IF($AX$173:$AX$271="Claim", ROW(BI$173:BI$271)-MIN(ROW(BI$173:BI$271))+1, ""), ROW(K91))), "")</f>
        <v/>
      </c>
      <c r="BJ365" s="5" t="str">
        <f t="array" ref="BJ365">IFERROR(INDEX(BJ$173:BJ$271, SMALL(IF($AX$173:$AX$271="Claim", ROW(BJ$173:BJ$271)-MIN(ROW(BJ$173:BJ$271))+1, ""), ROW(L91))), "")</f>
        <v/>
      </c>
      <c r="BK365" s="5" t="str">
        <f t="array" ref="BK365">IFERROR(INDEX(BK$173:BK$271, SMALL(IF($AX$173:$AX$271="Claim", ROW(BK$173:BK$271)-MIN(ROW(BK$173:BK$271))+1, ""), ROW(M91))), "")</f>
        <v/>
      </c>
      <c r="BL365" s="5" t="str">
        <f t="array" ref="BL365">IFERROR(INDEX(BL$173:BL$271, SMALL(IF($AX$173:$AX$271="Claim", ROW(BL$173:BL$271)-MIN(ROW(BL$173:BL$271))+1, ""), ROW(N91))), "")</f>
        <v/>
      </c>
      <c r="BM365" s="5" t="str">
        <f t="array" ref="BM365">IFERROR(INDEX(BM$173:BM$271, SMALL(IF($AX$173:$AX$271="Claim", ROW(BM$173:BM$271)-MIN(ROW(BM$173:BM$271))+1, ""), ROW(O91))), "")</f>
        <v/>
      </c>
      <c r="BN365" s="5" t="str">
        <f t="array" ref="BN365">IFERROR(INDEX(BN$173:BN$271, SMALL(IF($AX$173:$AX$271="Claim", ROW(BN$173:BN$271)-MIN(ROW(BN$173:BN$271))+1, ""), ROW(P91))), "")</f>
        <v/>
      </c>
      <c r="BO365" s="5" t="str">
        <f t="array" ref="BO365">IFERROR(INDEX(BO$173:BO$271, SMALL(IF($AX$173:$AX$271="Claim", ROW(BO$173:BO$271)-MIN(ROW(BO$173:BO$271))+1, ""), ROW(Q91))), "")</f>
        <v/>
      </c>
      <c r="BP365" s="5" t="str">
        <f t="array" ref="BP365">IFERROR(INDEX(BP$173:BP$271, SMALL(IF($AX$173:$AX$271="Claim", ROW(BP$173:BP$271)-MIN(ROW(BP$173:BP$271))+1, ""), ROW(R91))), "")</f>
        <v/>
      </c>
      <c r="BQ365" s="5" t="str">
        <f t="array" ref="BQ365">IFERROR(INDEX(BQ$173:BQ$271, SMALL(IF($AX$173:$AX$271="Claim", ROW(BQ$173:BQ$271)-MIN(ROW(BQ$173:BQ$271))+1, ""), ROW(S91))), "")</f>
        <v/>
      </c>
      <c r="BR365" s="5" t="str">
        <f t="array" ref="BR365">IFERROR(INDEX(BR$173:BR$271, SMALL(IF($AX$173:$AX$271="Claim", ROW(BR$173:BR$271)-MIN(ROW(BR$173:BR$271))+1, ""), ROW(T91))), "")</f>
        <v/>
      </c>
      <c r="BS365" s="5" t="str">
        <f t="array" ref="BS365">IFERROR(INDEX(BS$173:BS$271, SMALL(IF($AX$173:$AX$271="Claim", ROW(BS$173:BS$271)-MIN(ROW(BS$173:BS$271))+1, ""), ROW(U91))), "")</f>
        <v/>
      </c>
      <c r="BT365" s="5" t="str">
        <f t="array" ref="BT365">IFERROR(INDEX(BT$173:BT$271, SMALL(IF($AX$173:$AX$271="Claim", ROW(BT$173:BT$271)-MIN(ROW(BT$173:BT$271))+1, ""), ROW(V91))), "")</f>
        <v/>
      </c>
      <c r="BU365" s="5" t="str">
        <f t="array" ref="BU365">IFERROR(INDEX(BU$173:BU$271, SMALL(IF($AX$173:$AX$271="Claim", ROW(BU$173:BU$271)-MIN(ROW(BU$173:BU$271))+1, ""), ROW(W91))), "")</f>
        <v/>
      </c>
      <c r="BV365" s="5" t="str">
        <f t="array" ref="BV365">IFERROR(INDEX(BV$173:BV$271, SMALL(IF($AX$173:$AX$271="Claim", ROW(BV$173:BV$271)-MIN(ROW(BV$173:BV$271))+1, ""), ROW(X91))), "")</f>
        <v/>
      </c>
      <c r="BW365" s="5" t="str">
        <f t="array" ref="BW365">IFERROR(INDEX(BW$173:BW$271, SMALL(IF($AX$173:$AX$271="Claim", ROW(BW$173:BW$271)-MIN(ROW(BW$173:BW$271))+1, ""), ROW(Y91))), "")</f>
        <v/>
      </c>
      <c r="BX365" s="5" t="str">
        <f t="array" ref="BX365">IFERROR(INDEX(BX$173:BX$271, SMALL(IF($AX$173:$AX$271="Claim", ROW(BX$173:BX$271)-MIN(ROW(BX$173:BX$271))+1, ""), ROW(Z91))), "")</f>
        <v/>
      </c>
      <c r="BY365" s="5" t="str">
        <f t="array" ref="BY365">IFERROR(INDEX(BY$173:BY$271, SMALL(IF($AX$173:$AX$271="Claim", ROW(BY$173:BY$271)-MIN(ROW(BY$173:BY$271))+1, ""), ROW(AA91))), "")</f>
        <v/>
      </c>
      <c r="BZ365" s="5" t="str">
        <f t="array" ref="BZ365">IFERROR(INDEX(BZ$173:BZ$271, SMALL(IF($AX$173:$AX$271="Claim", ROW(BZ$173:BZ$271)-MIN(ROW(BZ$173:BZ$271))+1, ""), ROW(AB91))), "")</f>
        <v/>
      </c>
      <c r="CA365" s="5" t="str">
        <f t="array" ref="CA365">IFERROR(INDEX(CA$173:CA$271, SMALL(IF($AX$173:$AX$271="Claim", ROW(CA$173:CA$271)-MIN(ROW(CA$173:CA$271))+1, ""), ROW(AC91))), "")</f>
        <v/>
      </c>
      <c r="CB365" s="5" t="str">
        <f t="array" ref="CB365">IFERROR(INDEX(CB$173:CB$271, SMALL(IF($AX$173:$AX$271="Claim", ROW(CB$173:CB$271)-MIN(ROW(CB$173:CB$271))+1, ""), ROW(AD91))), "")</f>
        <v/>
      </c>
      <c r="CC365" s="5" t="str">
        <f t="array" ref="CC365">IFERROR(INDEX(CC$173:CC$271, SMALL(IF($AX$173:$AX$271="Claim", ROW(CC$173:CC$271)-MIN(ROW(CC$173:CC$271))+1, ""), ROW(AE91))), "")</f>
        <v/>
      </c>
      <c r="CD365" s="5" t="str">
        <f t="array" ref="CD365">IFERROR(INDEX(CD$173:CD$271, SMALL(IF($AX$173:$AX$271="Claim", ROW(CD$173:CD$271)-MIN(ROW(CD$173:CD$271))+1, ""), ROW(AF91))), "")</f>
        <v/>
      </c>
      <c r="CE365" s="5" t="str">
        <f t="array" ref="CE365">IFERROR(INDEX(CE$173:CE$271, SMALL(IF($AX$173:$AX$271="Claim", ROW(CE$173:CE$271)-MIN(ROW(CE$173:CE$271))+1, ""), ROW(AG91))), "")</f>
        <v/>
      </c>
      <c r="CF365" s="5" t="str">
        <f t="array" ref="CF365">IFERROR(INDEX(CF$173:CF$271, SMALL(IF($AX$173:$AX$271="Claim", ROW(CF$173:CF$271)-MIN(ROW(CF$173:CF$271))+1, ""), ROW(AH91))), "")</f>
        <v/>
      </c>
      <c r="CG365" s="5" t="str">
        <f t="array" ref="CG365">IFERROR(INDEX(CG$173:CG$271, SMALL(IF($AX$173:$AX$271="Claim", ROW(CG$173:CG$271)-MIN(ROW(CG$173:CG$271))+1, ""), ROW(AI91))), "")</f>
        <v/>
      </c>
      <c r="CH365" s="5" t="str">
        <f t="array" ref="CH365">IFERROR(INDEX(CH$173:CH$271, SMALL(IF($AX$173:$AX$271="Claim", ROW(CH$173:CH$271)-MIN(ROW(CH$173:CH$271))+1, ""), ROW(AJ91))), "")</f>
        <v/>
      </c>
      <c r="CI365" s="5" t="str">
        <f t="array" ref="CI365">IFERROR(INDEX(CI$173:CI$271, SMALL(IF($AX$173:$AX$271="Claim", ROW(CI$173:CI$271)-MIN(ROW(CI$173:CI$271))+1, ""), ROW(AK91))), "")</f>
        <v/>
      </c>
      <c r="CJ365" s="5" t="str">
        <f t="array" ref="CJ365">IFERROR(INDEX(CJ$173:CJ$271, SMALL(IF($AX$173:$AX$271="Claim", ROW(CJ$173:CJ$271)-MIN(ROW(CJ$173:CJ$271))+1, ""), ROW(AL91))), "")</f>
        <v/>
      </c>
    </row>
    <row r="366" spans="50:88" hidden="1" x14ac:dyDescent="0.2">
      <c r="AX366" s="5">
        <v>92</v>
      </c>
      <c r="AY366" s="327" t="str">
        <f t="array" ref="AY366">IFERROR(INDEX(AY$173:AY$271, SMALL(IF($AX$173:$AX$271="Claim", ROW(AY$173:AY$271)-MIN(ROW(AY$173:AY$271))+1, ""), ROW(A92))), "")</f>
        <v/>
      </c>
      <c r="AZ366" s="327" t="str">
        <f t="array" ref="AZ366">IFERROR(INDEX(AZ$173:AZ$271, SMALL(IF($AX$173:$AX$271="Claim", ROW(AZ$173:AZ$271)-MIN(ROW(AZ$173:AZ$271))+1, ""), ROW(B92))), "")</f>
        <v/>
      </c>
      <c r="BA366" s="5" t="str">
        <f t="array" ref="BA366">IFERROR(INDEX(BA$173:BA$275, SMALL(IF($AX$173:$AX$275="Claim", ROW(BA$173:BA$275)-MIN(ROW(BA$173:BA$275))+1, ""), ROW(C92))), "")</f>
        <v/>
      </c>
      <c r="BB366" s="5" t="str">
        <f t="array" ref="BB366">IFERROR(INDEX(BB$173:BB$271, SMALL(IF($AX$173:$AX$271="Claim", ROW(BB$173:BB$271)-MIN(ROW(BB$173:BB$271))+1, ""), ROW(D92))), "")</f>
        <v/>
      </c>
      <c r="BC366" s="5" t="str">
        <f t="array" ref="BC366">IFERROR(INDEX(BC$173:BC$271, SMALL(IF($AX$173:$AX$271="Claim", ROW(BC$173:BC$271)-MIN(ROW(BC$173:BC$271))+1, ""), ROW(E92))), "")</f>
        <v/>
      </c>
      <c r="BD366" s="5" t="str">
        <f t="array" ref="BD366">IFERROR(INDEX(BD$173:BD$271, SMALL(IF($AX$173:$AX$271="Claim", ROW(BD$173:BD$271)-MIN(ROW(BD$173:BD$271))+1, ""), ROW(F92))), "")</f>
        <v/>
      </c>
      <c r="BE366" s="5" t="str">
        <f t="array" ref="BE366">IFERROR(INDEX(BE$173:BE$271, SMALL(IF($AX$173:$AX$271="Claim", ROW(BE$173:BE$271)-MIN(ROW(BE$173:BE$271))+1, ""), ROW(G92))), "")</f>
        <v/>
      </c>
      <c r="BF366" s="5" t="str">
        <f t="array" ref="BF366">IFERROR(INDEX(BF$173:BF$271, SMALL(IF($AX$173:$AX$271="Claim", ROW(BF$173:BF$271)-MIN(ROW(BF$173:BF$271))+1, ""), ROW(H92))), "")</f>
        <v/>
      </c>
      <c r="BG366" s="5" t="str">
        <f t="array" ref="BG366">IFERROR(INDEX(BG$173:BG$271, SMALL(IF($AX$173:$AX$271="Claim", ROW(BG$173:BG$271)-MIN(ROW(BG$173:BG$271))+1, ""), ROW(I92))), "")</f>
        <v/>
      </c>
      <c r="BH366" s="5" t="str">
        <f t="array" ref="BH366">IFERROR(INDEX(BH$173:BH$271, SMALL(IF($AX$173:$AX$271="Claim", ROW(BH$173:BH$271)-MIN(ROW(BH$173:BH$271))+1, ""), ROW(J92))), "")</f>
        <v/>
      </c>
      <c r="BI366" s="5" t="str">
        <f t="array" ref="BI366">IFERROR(INDEX(BI$173:BI$271, SMALL(IF($AX$173:$AX$271="Claim", ROW(BI$173:BI$271)-MIN(ROW(BI$173:BI$271))+1, ""), ROW(K92))), "")</f>
        <v/>
      </c>
      <c r="BJ366" s="5" t="str">
        <f t="array" ref="BJ366">IFERROR(INDEX(BJ$173:BJ$271, SMALL(IF($AX$173:$AX$271="Claim", ROW(BJ$173:BJ$271)-MIN(ROW(BJ$173:BJ$271))+1, ""), ROW(L92))), "")</f>
        <v/>
      </c>
      <c r="BK366" s="5" t="str">
        <f t="array" ref="BK366">IFERROR(INDEX(BK$173:BK$271, SMALL(IF($AX$173:$AX$271="Claim", ROW(BK$173:BK$271)-MIN(ROW(BK$173:BK$271))+1, ""), ROW(M92))), "")</f>
        <v/>
      </c>
      <c r="BL366" s="5" t="str">
        <f t="array" ref="BL366">IFERROR(INDEX(BL$173:BL$271, SMALL(IF($AX$173:$AX$271="Claim", ROW(BL$173:BL$271)-MIN(ROW(BL$173:BL$271))+1, ""), ROW(N92))), "")</f>
        <v/>
      </c>
      <c r="BM366" s="5" t="str">
        <f t="array" ref="BM366">IFERROR(INDEX(BM$173:BM$271, SMALL(IF($AX$173:$AX$271="Claim", ROW(BM$173:BM$271)-MIN(ROW(BM$173:BM$271))+1, ""), ROW(O92))), "")</f>
        <v/>
      </c>
      <c r="BN366" s="5" t="str">
        <f t="array" ref="BN366">IFERROR(INDEX(BN$173:BN$271, SMALL(IF($AX$173:$AX$271="Claim", ROW(BN$173:BN$271)-MIN(ROW(BN$173:BN$271))+1, ""), ROW(P92))), "")</f>
        <v/>
      </c>
      <c r="BO366" s="5" t="str">
        <f t="array" ref="BO366">IFERROR(INDEX(BO$173:BO$271, SMALL(IF($AX$173:$AX$271="Claim", ROW(BO$173:BO$271)-MIN(ROW(BO$173:BO$271))+1, ""), ROW(Q92))), "")</f>
        <v/>
      </c>
      <c r="BP366" s="5" t="str">
        <f t="array" ref="BP366">IFERROR(INDEX(BP$173:BP$271, SMALL(IF($AX$173:$AX$271="Claim", ROW(BP$173:BP$271)-MIN(ROW(BP$173:BP$271))+1, ""), ROW(R92))), "")</f>
        <v/>
      </c>
      <c r="BQ366" s="5" t="str">
        <f t="array" ref="BQ366">IFERROR(INDEX(BQ$173:BQ$271, SMALL(IF($AX$173:$AX$271="Claim", ROW(BQ$173:BQ$271)-MIN(ROW(BQ$173:BQ$271))+1, ""), ROW(S92))), "")</f>
        <v/>
      </c>
      <c r="BR366" s="5" t="str">
        <f t="array" ref="BR366">IFERROR(INDEX(BR$173:BR$271, SMALL(IF($AX$173:$AX$271="Claim", ROW(BR$173:BR$271)-MIN(ROW(BR$173:BR$271))+1, ""), ROW(T92))), "")</f>
        <v/>
      </c>
      <c r="BS366" s="5" t="str">
        <f t="array" ref="BS366">IFERROR(INDEX(BS$173:BS$271, SMALL(IF($AX$173:$AX$271="Claim", ROW(BS$173:BS$271)-MIN(ROW(BS$173:BS$271))+1, ""), ROW(U92))), "")</f>
        <v/>
      </c>
      <c r="BT366" s="5" t="str">
        <f t="array" ref="BT366">IFERROR(INDEX(BT$173:BT$271, SMALL(IF($AX$173:$AX$271="Claim", ROW(BT$173:BT$271)-MIN(ROW(BT$173:BT$271))+1, ""), ROW(V92))), "")</f>
        <v/>
      </c>
      <c r="BU366" s="5" t="str">
        <f t="array" ref="BU366">IFERROR(INDEX(BU$173:BU$271, SMALL(IF($AX$173:$AX$271="Claim", ROW(BU$173:BU$271)-MIN(ROW(BU$173:BU$271))+1, ""), ROW(W92))), "")</f>
        <v/>
      </c>
      <c r="BV366" s="5" t="str">
        <f t="array" ref="BV366">IFERROR(INDEX(BV$173:BV$271, SMALL(IF($AX$173:$AX$271="Claim", ROW(BV$173:BV$271)-MIN(ROW(BV$173:BV$271))+1, ""), ROW(X92))), "")</f>
        <v/>
      </c>
      <c r="BW366" s="5" t="str">
        <f t="array" ref="BW366">IFERROR(INDEX(BW$173:BW$271, SMALL(IF($AX$173:$AX$271="Claim", ROW(BW$173:BW$271)-MIN(ROW(BW$173:BW$271))+1, ""), ROW(Y92))), "")</f>
        <v/>
      </c>
      <c r="BX366" s="5" t="str">
        <f t="array" ref="BX366">IFERROR(INDEX(BX$173:BX$271, SMALL(IF($AX$173:$AX$271="Claim", ROW(BX$173:BX$271)-MIN(ROW(BX$173:BX$271))+1, ""), ROW(Z92))), "")</f>
        <v/>
      </c>
      <c r="BY366" s="5" t="str">
        <f t="array" ref="BY366">IFERROR(INDEX(BY$173:BY$271, SMALL(IF($AX$173:$AX$271="Claim", ROW(BY$173:BY$271)-MIN(ROW(BY$173:BY$271))+1, ""), ROW(AA92))), "")</f>
        <v/>
      </c>
      <c r="BZ366" s="5" t="str">
        <f t="array" ref="BZ366">IFERROR(INDEX(BZ$173:BZ$271, SMALL(IF($AX$173:$AX$271="Claim", ROW(BZ$173:BZ$271)-MIN(ROW(BZ$173:BZ$271))+1, ""), ROW(AB92))), "")</f>
        <v/>
      </c>
      <c r="CA366" s="5" t="str">
        <f t="array" ref="CA366">IFERROR(INDEX(CA$173:CA$271, SMALL(IF($AX$173:$AX$271="Claim", ROW(CA$173:CA$271)-MIN(ROW(CA$173:CA$271))+1, ""), ROW(AC92))), "")</f>
        <v/>
      </c>
      <c r="CB366" s="5" t="str">
        <f t="array" ref="CB366">IFERROR(INDEX(CB$173:CB$271, SMALL(IF($AX$173:$AX$271="Claim", ROW(CB$173:CB$271)-MIN(ROW(CB$173:CB$271))+1, ""), ROW(AD92))), "")</f>
        <v/>
      </c>
      <c r="CC366" s="5" t="str">
        <f t="array" ref="CC366">IFERROR(INDEX(CC$173:CC$271, SMALL(IF($AX$173:$AX$271="Claim", ROW(CC$173:CC$271)-MIN(ROW(CC$173:CC$271))+1, ""), ROW(AE92))), "")</f>
        <v/>
      </c>
      <c r="CD366" s="5" t="str">
        <f t="array" ref="CD366">IFERROR(INDEX(CD$173:CD$271, SMALL(IF($AX$173:$AX$271="Claim", ROW(CD$173:CD$271)-MIN(ROW(CD$173:CD$271))+1, ""), ROW(AF92))), "")</f>
        <v/>
      </c>
      <c r="CE366" s="5" t="str">
        <f t="array" ref="CE366">IFERROR(INDEX(CE$173:CE$271, SMALL(IF($AX$173:$AX$271="Claim", ROW(CE$173:CE$271)-MIN(ROW(CE$173:CE$271))+1, ""), ROW(AG92))), "")</f>
        <v/>
      </c>
      <c r="CF366" s="5" t="str">
        <f t="array" ref="CF366">IFERROR(INDEX(CF$173:CF$271, SMALL(IF($AX$173:$AX$271="Claim", ROW(CF$173:CF$271)-MIN(ROW(CF$173:CF$271))+1, ""), ROW(AH92))), "")</f>
        <v/>
      </c>
      <c r="CG366" s="5" t="str">
        <f t="array" ref="CG366">IFERROR(INDEX(CG$173:CG$271, SMALL(IF($AX$173:$AX$271="Claim", ROW(CG$173:CG$271)-MIN(ROW(CG$173:CG$271))+1, ""), ROW(AI92))), "")</f>
        <v/>
      </c>
      <c r="CH366" s="5" t="str">
        <f t="array" ref="CH366">IFERROR(INDEX(CH$173:CH$271, SMALL(IF($AX$173:$AX$271="Claim", ROW(CH$173:CH$271)-MIN(ROW(CH$173:CH$271))+1, ""), ROW(AJ92))), "")</f>
        <v/>
      </c>
      <c r="CI366" s="5" t="str">
        <f t="array" ref="CI366">IFERROR(INDEX(CI$173:CI$271, SMALL(IF($AX$173:$AX$271="Claim", ROW(CI$173:CI$271)-MIN(ROW(CI$173:CI$271))+1, ""), ROW(AK92))), "")</f>
        <v/>
      </c>
      <c r="CJ366" s="5" t="str">
        <f t="array" ref="CJ366">IFERROR(INDEX(CJ$173:CJ$271, SMALL(IF($AX$173:$AX$271="Claim", ROW(CJ$173:CJ$271)-MIN(ROW(CJ$173:CJ$271))+1, ""), ROW(AL92))), "")</f>
        <v/>
      </c>
    </row>
    <row r="367" spans="50:88" hidden="1" x14ac:dyDescent="0.2">
      <c r="AX367" s="5">
        <v>93</v>
      </c>
      <c r="AY367" s="327" t="str">
        <f t="array" ref="AY367">IFERROR(INDEX(AY$173:AY$271, SMALL(IF($AX$173:$AX$271="Claim", ROW(AY$173:AY$271)-MIN(ROW(AY$173:AY$271))+1, ""), ROW(A93))), "")</f>
        <v/>
      </c>
      <c r="AZ367" s="327" t="str">
        <f t="array" ref="AZ367">IFERROR(INDEX(AZ$173:AZ$271, SMALL(IF($AX$173:$AX$271="Claim", ROW(AZ$173:AZ$271)-MIN(ROW(AZ$173:AZ$271))+1, ""), ROW(B93))), "")</f>
        <v/>
      </c>
      <c r="BA367" s="5" t="str">
        <f t="array" ref="BA367">IFERROR(INDEX(BA$173:BA$275, SMALL(IF($AX$173:$AX$275="Claim", ROW(BA$173:BA$275)-MIN(ROW(BA$173:BA$275))+1, ""), ROW(C93))), "")</f>
        <v/>
      </c>
      <c r="BB367" s="5" t="str">
        <f t="array" ref="BB367">IFERROR(INDEX(BB$173:BB$271, SMALL(IF($AX$173:$AX$271="Claim", ROW(BB$173:BB$271)-MIN(ROW(BB$173:BB$271))+1, ""), ROW(D93))), "")</f>
        <v/>
      </c>
      <c r="BC367" s="5" t="str">
        <f t="array" ref="BC367">IFERROR(INDEX(BC$173:BC$271, SMALL(IF($AX$173:$AX$271="Claim", ROW(BC$173:BC$271)-MIN(ROW(BC$173:BC$271))+1, ""), ROW(E93))), "")</f>
        <v/>
      </c>
      <c r="BD367" s="5" t="str">
        <f t="array" ref="BD367">IFERROR(INDEX(BD$173:BD$271, SMALL(IF($AX$173:$AX$271="Claim", ROW(BD$173:BD$271)-MIN(ROW(BD$173:BD$271))+1, ""), ROW(F93))), "")</f>
        <v/>
      </c>
      <c r="BE367" s="5" t="str">
        <f t="array" ref="BE367">IFERROR(INDEX(BE$173:BE$271, SMALL(IF($AX$173:$AX$271="Claim", ROW(BE$173:BE$271)-MIN(ROW(BE$173:BE$271))+1, ""), ROW(G93))), "")</f>
        <v/>
      </c>
      <c r="BF367" s="5" t="str">
        <f t="array" ref="BF367">IFERROR(INDEX(BF$173:BF$271, SMALL(IF($AX$173:$AX$271="Claim", ROW(BF$173:BF$271)-MIN(ROW(BF$173:BF$271))+1, ""), ROW(H93))), "")</f>
        <v/>
      </c>
      <c r="BG367" s="5" t="str">
        <f t="array" ref="BG367">IFERROR(INDEX(BG$173:BG$271, SMALL(IF($AX$173:$AX$271="Claim", ROW(BG$173:BG$271)-MIN(ROW(BG$173:BG$271))+1, ""), ROW(I93))), "")</f>
        <v/>
      </c>
      <c r="BH367" s="5" t="str">
        <f t="array" ref="BH367">IFERROR(INDEX(BH$173:BH$271, SMALL(IF($AX$173:$AX$271="Claim", ROW(BH$173:BH$271)-MIN(ROW(BH$173:BH$271))+1, ""), ROW(J93))), "")</f>
        <v/>
      </c>
      <c r="BI367" s="5" t="str">
        <f t="array" ref="BI367">IFERROR(INDEX(BI$173:BI$271, SMALL(IF($AX$173:$AX$271="Claim", ROW(BI$173:BI$271)-MIN(ROW(BI$173:BI$271))+1, ""), ROW(K93))), "")</f>
        <v/>
      </c>
      <c r="BJ367" s="5" t="str">
        <f t="array" ref="BJ367">IFERROR(INDEX(BJ$173:BJ$271, SMALL(IF($AX$173:$AX$271="Claim", ROW(BJ$173:BJ$271)-MIN(ROW(BJ$173:BJ$271))+1, ""), ROW(L93))), "")</f>
        <v/>
      </c>
      <c r="BK367" s="5" t="str">
        <f t="array" ref="BK367">IFERROR(INDEX(BK$173:BK$271, SMALL(IF($AX$173:$AX$271="Claim", ROW(BK$173:BK$271)-MIN(ROW(BK$173:BK$271))+1, ""), ROW(M93))), "")</f>
        <v/>
      </c>
      <c r="BL367" s="5" t="str">
        <f t="array" ref="BL367">IFERROR(INDEX(BL$173:BL$271, SMALL(IF($AX$173:$AX$271="Claim", ROW(BL$173:BL$271)-MIN(ROW(BL$173:BL$271))+1, ""), ROW(N93))), "")</f>
        <v/>
      </c>
      <c r="BM367" s="5" t="str">
        <f t="array" ref="BM367">IFERROR(INDEX(BM$173:BM$271, SMALL(IF($AX$173:$AX$271="Claim", ROW(BM$173:BM$271)-MIN(ROW(BM$173:BM$271))+1, ""), ROW(O93))), "")</f>
        <v/>
      </c>
      <c r="BN367" s="5" t="str">
        <f t="array" ref="BN367">IFERROR(INDEX(BN$173:BN$271, SMALL(IF($AX$173:$AX$271="Claim", ROW(BN$173:BN$271)-MIN(ROW(BN$173:BN$271))+1, ""), ROW(P93))), "")</f>
        <v/>
      </c>
      <c r="BO367" s="5" t="str">
        <f t="array" ref="BO367">IFERROR(INDEX(BO$173:BO$271, SMALL(IF($AX$173:$AX$271="Claim", ROW(BO$173:BO$271)-MIN(ROW(BO$173:BO$271))+1, ""), ROW(Q93))), "")</f>
        <v/>
      </c>
      <c r="BP367" s="5" t="str">
        <f t="array" ref="BP367">IFERROR(INDEX(BP$173:BP$271, SMALL(IF($AX$173:$AX$271="Claim", ROW(BP$173:BP$271)-MIN(ROW(BP$173:BP$271))+1, ""), ROW(R93))), "")</f>
        <v/>
      </c>
      <c r="BQ367" s="5" t="str">
        <f t="array" ref="BQ367">IFERROR(INDEX(BQ$173:BQ$271, SMALL(IF($AX$173:$AX$271="Claim", ROW(BQ$173:BQ$271)-MIN(ROW(BQ$173:BQ$271))+1, ""), ROW(S93))), "")</f>
        <v/>
      </c>
      <c r="BR367" s="5" t="str">
        <f t="array" ref="BR367">IFERROR(INDEX(BR$173:BR$271, SMALL(IF($AX$173:$AX$271="Claim", ROW(BR$173:BR$271)-MIN(ROW(BR$173:BR$271))+1, ""), ROW(T93))), "")</f>
        <v/>
      </c>
      <c r="BS367" s="5" t="str">
        <f t="array" ref="BS367">IFERROR(INDEX(BS$173:BS$271, SMALL(IF($AX$173:$AX$271="Claim", ROW(BS$173:BS$271)-MIN(ROW(BS$173:BS$271))+1, ""), ROW(U93))), "")</f>
        <v/>
      </c>
      <c r="BT367" s="5" t="str">
        <f t="array" ref="BT367">IFERROR(INDEX(BT$173:BT$271, SMALL(IF($AX$173:$AX$271="Claim", ROW(BT$173:BT$271)-MIN(ROW(BT$173:BT$271))+1, ""), ROW(V93))), "")</f>
        <v/>
      </c>
      <c r="BU367" s="5" t="str">
        <f t="array" ref="BU367">IFERROR(INDEX(BU$173:BU$271, SMALL(IF($AX$173:$AX$271="Claim", ROW(BU$173:BU$271)-MIN(ROW(BU$173:BU$271))+1, ""), ROW(W93))), "")</f>
        <v/>
      </c>
      <c r="BV367" s="5" t="str">
        <f t="array" ref="BV367">IFERROR(INDEX(BV$173:BV$271, SMALL(IF($AX$173:$AX$271="Claim", ROW(BV$173:BV$271)-MIN(ROW(BV$173:BV$271))+1, ""), ROW(X93))), "")</f>
        <v/>
      </c>
      <c r="BW367" s="5" t="str">
        <f t="array" ref="BW367">IFERROR(INDEX(BW$173:BW$271, SMALL(IF($AX$173:$AX$271="Claim", ROW(BW$173:BW$271)-MIN(ROW(BW$173:BW$271))+1, ""), ROW(Y93))), "")</f>
        <v/>
      </c>
      <c r="BX367" s="5" t="str">
        <f t="array" ref="BX367">IFERROR(INDEX(BX$173:BX$271, SMALL(IF($AX$173:$AX$271="Claim", ROW(BX$173:BX$271)-MIN(ROW(BX$173:BX$271))+1, ""), ROW(Z93))), "")</f>
        <v/>
      </c>
      <c r="BY367" s="5" t="str">
        <f t="array" ref="BY367">IFERROR(INDEX(BY$173:BY$271, SMALL(IF($AX$173:$AX$271="Claim", ROW(BY$173:BY$271)-MIN(ROW(BY$173:BY$271))+1, ""), ROW(AA93))), "")</f>
        <v/>
      </c>
      <c r="BZ367" s="5" t="str">
        <f t="array" ref="BZ367">IFERROR(INDEX(BZ$173:BZ$271, SMALL(IF($AX$173:$AX$271="Claim", ROW(BZ$173:BZ$271)-MIN(ROW(BZ$173:BZ$271))+1, ""), ROW(AB93))), "")</f>
        <v/>
      </c>
      <c r="CA367" s="5" t="str">
        <f t="array" ref="CA367">IFERROR(INDEX(CA$173:CA$271, SMALL(IF($AX$173:$AX$271="Claim", ROW(CA$173:CA$271)-MIN(ROW(CA$173:CA$271))+1, ""), ROW(AC93))), "")</f>
        <v/>
      </c>
      <c r="CB367" s="5" t="str">
        <f t="array" ref="CB367">IFERROR(INDEX(CB$173:CB$271, SMALL(IF($AX$173:$AX$271="Claim", ROW(CB$173:CB$271)-MIN(ROW(CB$173:CB$271))+1, ""), ROW(AD93))), "")</f>
        <v/>
      </c>
      <c r="CC367" s="5" t="str">
        <f t="array" ref="CC367">IFERROR(INDEX(CC$173:CC$271, SMALL(IF($AX$173:$AX$271="Claim", ROW(CC$173:CC$271)-MIN(ROW(CC$173:CC$271))+1, ""), ROW(AE93))), "")</f>
        <v/>
      </c>
      <c r="CD367" s="5" t="str">
        <f t="array" ref="CD367">IFERROR(INDEX(CD$173:CD$271, SMALL(IF($AX$173:$AX$271="Claim", ROW(CD$173:CD$271)-MIN(ROW(CD$173:CD$271))+1, ""), ROW(AF93))), "")</f>
        <v/>
      </c>
      <c r="CE367" s="5" t="str">
        <f t="array" ref="CE367">IFERROR(INDEX(CE$173:CE$271, SMALL(IF($AX$173:$AX$271="Claim", ROW(CE$173:CE$271)-MIN(ROW(CE$173:CE$271))+1, ""), ROW(AG93))), "")</f>
        <v/>
      </c>
      <c r="CF367" s="5" t="str">
        <f t="array" ref="CF367">IFERROR(INDEX(CF$173:CF$271, SMALL(IF($AX$173:$AX$271="Claim", ROW(CF$173:CF$271)-MIN(ROW(CF$173:CF$271))+1, ""), ROW(AH93))), "")</f>
        <v/>
      </c>
      <c r="CG367" s="5" t="str">
        <f t="array" ref="CG367">IFERROR(INDEX(CG$173:CG$271, SMALL(IF($AX$173:$AX$271="Claim", ROW(CG$173:CG$271)-MIN(ROW(CG$173:CG$271))+1, ""), ROW(AI93))), "")</f>
        <v/>
      </c>
      <c r="CH367" s="5" t="str">
        <f t="array" ref="CH367">IFERROR(INDEX(CH$173:CH$271, SMALL(IF($AX$173:$AX$271="Claim", ROW(CH$173:CH$271)-MIN(ROW(CH$173:CH$271))+1, ""), ROW(AJ93))), "")</f>
        <v/>
      </c>
      <c r="CI367" s="5" t="str">
        <f t="array" ref="CI367">IFERROR(INDEX(CI$173:CI$271, SMALL(IF($AX$173:$AX$271="Claim", ROW(CI$173:CI$271)-MIN(ROW(CI$173:CI$271))+1, ""), ROW(AK93))), "")</f>
        <v/>
      </c>
      <c r="CJ367" s="5" t="str">
        <f t="array" ref="CJ367">IFERROR(INDEX(CJ$173:CJ$271, SMALL(IF($AX$173:$AX$271="Claim", ROW(CJ$173:CJ$271)-MIN(ROW(CJ$173:CJ$271))+1, ""), ROW(AL93))), "")</f>
        <v/>
      </c>
    </row>
    <row r="368" spans="50:88" hidden="1" x14ac:dyDescent="0.2">
      <c r="AX368" s="5">
        <v>94</v>
      </c>
      <c r="AY368" s="327" t="str">
        <f t="array" ref="AY368">IFERROR(INDEX(AY$173:AY$271, SMALL(IF($AX$173:$AX$271="Claim", ROW(AY$173:AY$271)-MIN(ROW(AY$173:AY$271))+1, ""), ROW(A94))), "")</f>
        <v/>
      </c>
      <c r="AZ368" s="327" t="str">
        <f t="array" ref="AZ368">IFERROR(INDEX(AZ$173:AZ$271, SMALL(IF($AX$173:$AX$271="Claim", ROW(AZ$173:AZ$271)-MIN(ROW(AZ$173:AZ$271))+1, ""), ROW(B94))), "")</f>
        <v/>
      </c>
      <c r="BA368" s="5" t="str">
        <f t="array" ref="BA368">IFERROR(INDEX(BA$173:BA$275, SMALL(IF($AX$173:$AX$275="Claim", ROW(BA$173:BA$275)-MIN(ROW(BA$173:BA$275))+1, ""), ROW(C94))), "")</f>
        <v/>
      </c>
      <c r="BB368" s="5" t="str">
        <f t="array" ref="BB368">IFERROR(INDEX(BB$173:BB$271, SMALL(IF($AX$173:$AX$271="Claim", ROW(BB$173:BB$271)-MIN(ROW(BB$173:BB$271))+1, ""), ROW(D94))), "")</f>
        <v/>
      </c>
      <c r="BC368" s="5" t="str">
        <f t="array" ref="BC368">IFERROR(INDEX(BC$173:BC$271, SMALL(IF($AX$173:$AX$271="Claim", ROW(BC$173:BC$271)-MIN(ROW(BC$173:BC$271))+1, ""), ROW(E94))), "")</f>
        <v/>
      </c>
      <c r="BD368" s="5" t="str">
        <f t="array" ref="BD368">IFERROR(INDEX(BD$173:BD$271, SMALL(IF($AX$173:$AX$271="Claim", ROW(BD$173:BD$271)-MIN(ROW(BD$173:BD$271))+1, ""), ROW(F94))), "")</f>
        <v/>
      </c>
      <c r="BE368" s="5" t="str">
        <f t="array" ref="BE368">IFERROR(INDEX(BE$173:BE$271, SMALL(IF($AX$173:$AX$271="Claim", ROW(BE$173:BE$271)-MIN(ROW(BE$173:BE$271))+1, ""), ROW(G94))), "")</f>
        <v/>
      </c>
      <c r="BF368" s="5" t="str">
        <f t="array" ref="BF368">IFERROR(INDEX(BF$173:BF$271, SMALL(IF($AX$173:$AX$271="Claim", ROW(BF$173:BF$271)-MIN(ROW(BF$173:BF$271))+1, ""), ROW(H94))), "")</f>
        <v/>
      </c>
      <c r="BG368" s="5" t="str">
        <f t="array" ref="BG368">IFERROR(INDEX(BG$173:BG$271, SMALL(IF($AX$173:$AX$271="Claim", ROW(BG$173:BG$271)-MIN(ROW(BG$173:BG$271))+1, ""), ROW(I94))), "")</f>
        <v/>
      </c>
      <c r="BH368" s="5" t="str">
        <f t="array" ref="BH368">IFERROR(INDEX(BH$173:BH$271, SMALL(IF($AX$173:$AX$271="Claim", ROW(BH$173:BH$271)-MIN(ROW(BH$173:BH$271))+1, ""), ROW(J94))), "")</f>
        <v/>
      </c>
      <c r="BI368" s="5" t="str">
        <f t="array" ref="BI368">IFERROR(INDEX(BI$173:BI$271, SMALL(IF($AX$173:$AX$271="Claim", ROW(BI$173:BI$271)-MIN(ROW(BI$173:BI$271))+1, ""), ROW(K94))), "")</f>
        <v/>
      </c>
      <c r="BJ368" s="5" t="str">
        <f t="array" ref="BJ368">IFERROR(INDEX(BJ$173:BJ$271, SMALL(IF($AX$173:$AX$271="Claim", ROW(BJ$173:BJ$271)-MIN(ROW(BJ$173:BJ$271))+1, ""), ROW(L94))), "")</f>
        <v/>
      </c>
      <c r="BK368" s="5" t="str">
        <f t="array" ref="BK368">IFERROR(INDEX(BK$173:BK$271, SMALL(IF($AX$173:$AX$271="Claim", ROW(BK$173:BK$271)-MIN(ROW(BK$173:BK$271))+1, ""), ROW(M94))), "")</f>
        <v/>
      </c>
      <c r="BL368" s="5" t="str">
        <f t="array" ref="BL368">IFERROR(INDEX(BL$173:BL$271, SMALL(IF($AX$173:$AX$271="Claim", ROW(BL$173:BL$271)-MIN(ROW(BL$173:BL$271))+1, ""), ROW(N94))), "")</f>
        <v/>
      </c>
      <c r="BM368" s="5" t="str">
        <f t="array" ref="BM368">IFERROR(INDEX(BM$173:BM$271, SMALL(IF($AX$173:$AX$271="Claim", ROW(BM$173:BM$271)-MIN(ROW(BM$173:BM$271))+1, ""), ROW(O94))), "")</f>
        <v/>
      </c>
      <c r="BN368" s="5" t="str">
        <f t="array" ref="BN368">IFERROR(INDEX(BN$173:BN$271, SMALL(IF($AX$173:$AX$271="Claim", ROW(BN$173:BN$271)-MIN(ROW(BN$173:BN$271))+1, ""), ROW(P94))), "")</f>
        <v/>
      </c>
      <c r="BO368" s="5" t="str">
        <f t="array" ref="BO368">IFERROR(INDEX(BO$173:BO$271, SMALL(IF($AX$173:$AX$271="Claim", ROW(BO$173:BO$271)-MIN(ROW(BO$173:BO$271))+1, ""), ROW(Q94))), "")</f>
        <v/>
      </c>
      <c r="BP368" s="5" t="str">
        <f t="array" ref="BP368">IFERROR(INDEX(BP$173:BP$271, SMALL(IF($AX$173:$AX$271="Claim", ROW(BP$173:BP$271)-MIN(ROW(BP$173:BP$271))+1, ""), ROW(R94))), "")</f>
        <v/>
      </c>
      <c r="BQ368" s="5" t="str">
        <f t="array" ref="BQ368">IFERROR(INDEX(BQ$173:BQ$271, SMALL(IF($AX$173:$AX$271="Claim", ROW(BQ$173:BQ$271)-MIN(ROW(BQ$173:BQ$271))+1, ""), ROW(S94))), "")</f>
        <v/>
      </c>
      <c r="BR368" s="5" t="str">
        <f t="array" ref="BR368">IFERROR(INDEX(BR$173:BR$271, SMALL(IF($AX$173:$AX$271="Claim", ROW(BR$173:BR$271)-MIN(ROW(BR$173:BR$271))+1, ""), ROW(T94))), "")</f>
        <v/>
      </c>
      <c r="BS368" s="5" t="str">
        <f t="array" ref="BS368">IFERROR(INDEX(BS$173:BS$271, SMALL(IF($AX$173:$AX$271="Claim", ROW(BS$173:BS$271)-MIN(ROW(BS$173:BS$271))+1, ""), ROW(U94))), "")</f>
        <v/>
      </c>
      <c r="BT368" s="5" t="str">
        <f t="array" ref="BT368">IFERROR(INDEX(BT$173:BT$271, SMALL(IF($AX$173:$AX$271="Claim", ROW(BT$173:BT$271)-MIN(ROW(BT$173:BT$271))+1, ""), ROW(V94))), "")</f>
        <v/>
      </c>
      <c r="BU368" s="5" t="str">
        <f t="array" ref="BU368">IFERROR(INDEX(BU$173:BU$271, SMALL(IF($AX$173:$AX$271="Claim", ROW(BU$173:BU$271)-MIN(ROW(BU$173:BU$271))+1, ""), ROW(W94))), "")</f>
        <v/>
      </c>
      <c r="BV368" s="5" t="str">
        <f t="array" ref="BV368">IFERROR(INDEX(BV$173:BV$271, SMALL(IF($AX$173:$AX$271="Claim", ROW(BV$173:BV$271)-MIN(ROW(BV$173:BV$271))+1, ""), ROW(X94))), "")</f>
        <v/>
      </c>
      <c r="BW368" s="5" t="str">
        <f t="array" ref="BW368">IFERROR(INDEX(BW$173:BW$271, SMALL(IF($AX$173:$AX$271="Claim", ROW(BW$173:BW$271)-MIN(ROW(BW$173:BW$271))+1, ""), ROW(Y94))), "")</f>
        <v/>
      </c>
      <c r="BX368" s="5" t="str">
        <f t="array" ref="BX368">IFERROR(INDEX(BX$173:BX$271, SMALL(IF($AX$173:$AX$271="Claim", ROW(BX$173:BX$271)-MIN(ROW(BX$173:BX$271))+1, ""), ROW(Z94))), "")</f>
        <v/>
      </c>
      <c r="BY368" s="5" t="str">
        <f t="array" ref="BY368">IFERROR(INDEX(BY$173:BY$271, SMALL(IF($AX$173:$AX$271="Claim", ROW(BY$173:BY$271)-MIN(ROW(BY$173:BY$271))+1, ""), ROW(AA94))), "")</f>
        <v/>
      </c>
      <c r="BZ368" s="5" t="str">
        <f t="array" ref="BZ368">IFERROR(INDEX(BZ$173:BZ$271, SMALL(IF($AX$173:$AX$271="Claim", ROW(BZ$173:BZ$271)-MIN(ROW(BZ$173:BZ$271))+1, ""), ROW(AB94))), "")</f>
        <v/>
      </c>
      <c r="CA368" s="5" t="str">
        <f t="array" ref="CA368">IFERROR(INDEX(CA$173:CA$271, SMALL(IF($AX$173:$AX$271="Claim", ROW(CA$173:CA$271)-MIN(ROW(CA$173:CA$271))+1, ""), ROW(AC94))), "")</f>
        <v/>
      </c>
      <c r="CB368" s="5" t="str">
        <f t="array" ref="CB368">IFERROR(INDEX(CB$173:CB$271, SMALL(IF($AX$173:$AX$271="Claim", ROW(CB$173:CB$271)-MIN(ROW(CB$173:CB$271))+1, ""), ROW(AD94))), "")</f>
        <v/>
      </c>
      <c r="CC368" s="5" t="str">
        <f t="array" ref="CC368">IFERROR(INDEX(CC$173:CC$271, SMALL(IF($AX$173:$AX$271="Claim", ROW(CC$173:CC$271)-MIN(ROW(CC$173:CC$271))+1, ""), ROW(AE94))), "")</f>
        <v/>
      </c>
      <c r="CD368" s="5" t="str">
        <f t="array" ref="CD368">IFERROR(INDEX(CD$173:CD$271, SMALL(IF($AX$173:$AX$271="Claim", ROW(CD$173:CD$271)-MIN(ROW(CD$173:CD$271))+1, ""), ROW(AF94))), "")</f>
        <v/>
      </c>
      <c r="CE368" s="5" t="str">
        <f t="array" ref="CE368">IFERROR(INDEX(CE$173:CE$271, SMALL(IF($AX$173:$AX$271="Claim", ROW(CE$173:CE$271)-MIN(ROW(CE$173:CE$271))+1, ""), ROW(AG94))), "")</f>
        <v/>
      </c>
      <c r="CF368" s="5" t="str">
        <f t="array" ref="CF368">IFERROR(INDEX(CF$173:CF$271, SMALL(IF($AX$173:$AX$271="Claim", ROW(CF$173:CF$271)-MIN(ROW(CF$173:CF$271))+1, ""), ROW(AH94))), "")</f>
        <v/>
      </c>
      <c r="CG368" s="5" t="str">
        <f t="array" ref="CG368">IFERROR(INDEX(CG$173:CG$271, SMALL(IF($AX$173:$AX$271="Claim", ROW(CG$173:CG$271)-MIN(ROW(CG$173:CG$271))+1, ""), ROW(AI94))), "")</f>
        <v/>
      </c>
      <c r="CH368" s="5" t="str">
        <f t="array" ref="CH368">IFERROR(INDEX(CH$173:CH$271, SMALL(IF($AX$173:$AX$271="Claim", ROW(CH$173:CH$271)-MIN(ROW(CH$173:CH$271))+1, ""), ROW(AJ94))), "")</f>
        <v/>
      </c>
      <c r="CI368" s="5" t="str">
        <f t="array" ref="CI368">IFERROR(INDEX(CI$173:CI$271, SMALL(IF($AX$173:$AX$271="Claim", ROW(CI$173:CI$271)-MIN(ROW(CI$173:CI$271))+1, ""), ROW(AK94))), "")</f>
        <v/>
      </c>
      <c r="CJ368" s="5" t="str">
        <f t="array" ref="CJ368">IFERROR(INDEX(CJ$173:CJ$271, SMALL(IF($AX$173:$AX$271="Claim", ROW(CJ$173:CJ$271)-MIN(ROW(CJ$173:CJ$271))+1, ""), ROW(AL94))), "")</f>
        <v/>
      </c>
    </row>
    <row r="369" spans="50:88" hidden="1" x14ac:dyDescent="0.2">
      <c r="AX369" s="5">
        <v>95</v>
      </c>
      <c r="AY369" s="327" t="str">
        <f t="array" ref="AY369">IFERROR(INDEX(AY$173:AY$271, SMALL(IF($AX$173:$AX$271="Claim", ROW(AY$173:AY$271)-MIN(ROW(AY$173:AY$271))+1, ""), ROW(A95))), "")</f>
        <v/>
      </c>
      <c r="AZ369" s="327" t="str">
        <f t="array" ref="AZ369">IFERROR(INDEX(AZ$173:AZ$271, SMALL(IF($AX$173:$AX$271="Claim", ROW(AZ$173:AZ$271)-MIN(ROW(AZ$173:AZ$271))+1, ""), ROW(B95))), "")</f>
        <v/>
      </c>
      <c r="BA369" s="5" t="str">
        <f t="array" ref="BA369">IFERROR(INDEX(BA$173:BA$275, SMALL(IF($AX$173:$AX$275="Claim", ROW(BA$173:BA$275)-MIN(ROW(BA$173:BA$275))+1, ""), ROW(C95))), "")</f>
        <v/>
      </c>
      <c r="BB369" s="5" t="str">
        <f t="array" ref="BB369">IFERROR(INDEX(BB$173:BB$271, SMALL(IF($AX$173:$AX$271="Claim", ROW(BB$173:BB$271)-MIN(ROW(BB$173:BB$271))+1, ""), ROW(D95))), "")</f>
        <v/>
      </c>
      <c r="BC369" s="5" t="str">
        <f t="array" ref="BC369">IFERROR(INDEX(BC$173:BC$271, SMALL(IF($AX$173:$AX$271="Claim", ROW(BC$173:BC$271)-MIN(ROW(BC$173:BC$271))+1, ""), ROW(E95))), "")</f>
        <v/>
      </c>
      <c r="BD369" s="5" t="str">
        <f t="array" ref="BD369">IFERROR(INDEX(BD$173:BD$271, SMALL(IF($AX$173:$AX$271="Claim", ROW(BD$173:BD$271)-MIN(ROW(BD$173:BD$271))+1, ""), ROW(F95))), "")</f>
        <v/>
      </c>
      <c r="BE369" s="5" t="str">
        <f t="array" ref="BE369">IFERROR(INDEX(BE$173:BE$271, SMALL(IF($AX$173:$AX$271="Claim", ROW(BE$173:BE$271)-MIN(ROW(BE$173:BE$271))+1, ""), ROW(G95))), "")</f>
        <v/>
      </c>
      <c r="BF369" s="5" t="str">
        <f t="array" ref="BF369">IFERROR(INDEX(BF$173:BF$271, SMALL(IF($AX$173:$AX$271="Claim", ROW(BF$173:BF$271)-MIN(ROW(BF$173:BF$271))+1, ""), ROW(H95))), "")</f>
        <v/>
      </c>
      <c r="BG369" s="5" t="str">
        <f t="array" ref="BG369">IFERROR(INDEX(BG$173:BG$271, SMALL(IF($AX$173:$AX$271="Claim", ROW(BG$173:BG$271)-MIN(ROW(BG$173:BG$271))+1, ""), ROW(I95))), "")</f>
        <v/>
      </c>
      <c r="BH369" s="5" t="str">
        <f t="array" ref="BH369">IFERROR(INDEX(BH$173:BH$271, SMALL(IF($AX$173:$AX$271="Claim", ROW(BH$173:BH$271)-MIN(ROW(BH$173:BH$271))+1, ""), ROW(J95))), "")</f>
        <v/>
      </c>
      <c r="BI369" s="5" t="str">
        <f t="array" ref="BI369">IFERROR(INDEX(BI$173:BI$271, SMALL(IF($AX$173:$AX$271="Claim", ROW(BI$173:BI$271)-MIN(ROW(BI$173:BI$271))+1, ""), ROW(K95))), "")</f>
        <v/>
      </c>
      <c r="BJ369" s="5" t="str">
        <f t="array" ref="BJ369">IFERROR(INDEX(BJ$173:BJ$271, SMALL(IF($AX$173:$AX$271="Claim", ROW(BJ$173:BJ$271)-MIN(ROW(BJ$173:BJ$271))+1, ""), ROW(L95))), "")</f>
        <v/>
      </c>
      <c r="BK369" s="5" t="str">
        <f t="array" ref="BK369">IFERROR(INDEX(BK$173:BK$271, SMALL(IF($AX$173:$AX$271="Claim", ROW(BK$173:BK$271)-MIN(ROW(BK$173:BK$271))+1, ""), ROW(M95))), "")</f>
        <v/>
      </c>
      <c r="BL369" s="5" t="str">
        <f t="array" ref="BL369">IFERROR(INDEX(BL$173:BL$271, SMALL(IF($AX$173:$AX$271="Claim", ROW(BL$173:BL$271)-MIN(ROW(BL$173:BL$271))+1, ""), ROW(N95))), "")</f>
        <v/>
      </c>
      <c r="BM369" s="5" t="str">
        <f t="array" ref="BM369">IFERROR(INDEX(BM$173:BM$271, SMALL(IF($AX$173:$AX$271="Claim", ROW(BM$173:BM$271)-MIN(ROW(BM$173:BM$271))+1, ""), ROW(O95))), "")</f>
        <v/>
      </c>
      <c r="BN369" s="5" t="str">
        <f t="array" ref="BN369">IFERROR(INDEX(BN$173:BN$271, SMALL(IF($AX$173:$AX$271="Claim", ROW(BN$173:BN$271)-MIN(ROW(BN$173:BN$271))+1, ""), ROW(P95))), "")</f>
        <v/>
      </c>
      <c r="BO369" s="5" t="str">
        <f t="array" ref="BO369">IFERROR(INDEX(BO$173:BO$271, SMALL(IF($AX$173:$AX$271="Claim", ROW(BO$173:BO$271)-MIN(ROW(BO$173:BO$271))+1, ""), ROW(Q95))), "")</f>
        <v/>
      </c>
      <c r="BP369" s="5" t="str">
        <f t="array" ref="BP369">IFERROR(INDEX(BP$173:BP$271, SMALL(IF($AX$173:$AX$271="Claim", ROW(BP$173:BP$271)-MIN(ROW(BP$173:BP$271))+1, ""), ROW(R95))), "")</f>
        <v/>
      </c>
      <c r="BQ369" s="5" t="str">
        <f t="array" ref="BQ369">IFERROR(INDEX(BQ$173:BQ$271, SMALL(IF($AX$173:$AX$271="Claim", ROW(BQ$173:BQ$271)-MIN(ROW(BQ$173:BQ$271))+1, ""), ROW(S95))), "")</f>
        <v/>
      </c>
      <c r="BR369" s="5" t="str">
        <f t="array" ref="BR369">IFERROR(INDEX(BR$173:BR$271, SMALL(IF($AX$173:$AX$271="Claim", ROW(BR$173:BR$271)-MIN(ROW(BR$173:BR$271))+1, ""), ROW(T95))), "")</f>
        <v/>
      </c>
      <c r="BS369" s="5" t="str">
        <f t="array" ref="BS369">IFERROR(INDEX(BS$173:BS$271, SMALL(IF($AX$173:$AX$271="Claim", ROW(BS$173:BS$271)-MIN(ROW(BS$173:BS$271))+1, ""), ROW(U95))), "")</f>
        <v/>
      </c>
      <c r="BT369" s="5" t="str">
        <f t="array" ref="BT369">IFERROR(INDEX(BT$173:BT$271, SMALL(IF($AX$173:$AX$271="Claim", ROW(BT$173:BT$271)-MIN(ROW(BT$173:BT$271))+1, ""), ROW(V95))), "")</f>
        <v/>
      </c>
      <c r="BU369" s="5" t="str">
        <f t="array" ref="BU369">IFERROR(INDEX(BU$173:BU$271, SMALL(IF($AX$173:$AX$271="Claim", ROW(BU$173:BU$271)-MIN(ROW(BU$173:BU$271))+1, ""), ROW(W95))), "")</f>
        <v/>
      </c>
      <c r="BV369" s="5" t="str">
        <f t="array" ref="BV369">IFERROR(INDEX(BV$173:BV$271, SMALL(IF($AX$173:$AX$271="Claim", ROW(BV$173:BV$271)-MIN(ROW(BV$173:BV$271))+1, ""), ROW(X95))), "")</f>
        <v/>
      </c>
      <c r="BW369" s="5" t="str">
        <f t="array" ref="BW369">IFERROR(INDEX(BW$173:BW$271, SMALL(IF($AX$173:$AX$271="Claim", ROW(BW$173:BW$271)-MIN(ROW(BW$173:BW$271))+1, ""), ROW(Y95))), "")</f>
        <v/>
      </c>
      <c r="BX369" s="5" t="str">
        <f t="array" ref="BX369">IFERROR(INDEX(BX$173:BX$271, SMALL(IF($AX$173:$AX$271="Claim", ROW(BX$173:BX$271)-MIN(ROW(BX$173:BX$271))+1, ""), ROW(Z95))), "")</f>
        <v/>
      </c>
      <c r="BY369" s="5" t="str">
        <f t="array" ref="BY369">IFERROR(INDEX(BY$173:BY$271, SMALL(IF($AX$173:$AX$271="Claim", ROW(BY$173:BY$271)-MIN(ROW(BY$173:BY$271))+1, ""), ROW(AA95))), "")</f>
        <v/>
      </c>
      <c r="BZ369" s="5" t="str">
        <f t="array" ref="BZ369">IFERROR(INDEX(BZ$173:BZ$271, SMALL(IF($AX$173:$AX$271="Claim", ROW(BZ$173:BZ$271)-MIN(ROW(BZ$173:BZ$271))+1, ""), ROW(AB95))), "")</f>
        <v/>
      </c>
      <c r="CA369" s="5" t="str">
        <f t="array" ref="CA369">IFERROR(INDEX(CA$173:CA$271, SMALL(IF($AX$173:$AX$271="Claim", ROW(CA$173:CA$271)-MIN(ROW(CA$173:CA$271))+1, ""), ROW(AC95))), "")</f>
        <v/>
      </c>
      <c r="CB369" s="5" t="str">
        <f t="array" ref="CB369">IFERROR(INDEX(CB$173:CB$271, SMALL(IF($AX$173:$AX$271="Claim", ROW(CB$173:CB$271)-MIN(ROW(CB$173:CB$271))+1, ""), ROW(AD95))), "")</f>
        <v/>
      </c>
      <c r="CC369" s="5" t="str">
        <f t="array" ref="CC369">IFERROR(INDEX(CC$173:CC$271, SMALL(IF($AX$173:$AX$271="Claim", ROW(CC$173:CC$271)-MIN(ROW(CC$173:CC$271))+1, ""), ROW(AE95))), "")</f>
        <v/>
      </c>
      <c r="CD369" s="5" t="str">
        <f t="array" ref="CD369">IFERROR(INDEX(CD$173:CD$271, SMALL(IF($AX$173:$AX$271="Claim", ROW(CD$173:CD$271)-MIN(ROW(CD$173:CD$271))+1, ""), ROW(AF95))), "")</f>
        <v/>
      </c>
      <c r="CE369" s="5" t="str">
        <f t="array" ref="CE369">IFERROR(INDEX(CE$173:CE$271, SMALL(IF($AX$173:$AX$271="Claim", ROW(CE$173:CE$271)-MIN(ROW(CE$173:CE$271))+1, ""), ROW(AG95))), "")</f>
        <v/>
      </c>
      <c r="CF369" s="5" t="str">
        <f t="array" ref="CF369">IFERROR(INDEX(CF$173:CF$271, SMALL(IF($AX$173:$AX$271="Claim", ROW(CF$173:CF$271)-MIN(ROW(CF$173:CF$271))+1, ""), ROW(AH95))), "")</f>
        <v/>
      </c>
      <c r="CG369" s="5" t="str">
        <f t="array" ref="CG369">IFERROR(INDEX(CG$173:CG$271, SMALL(IF($AX$173:$AX$271="Claim", ROW(CG$173:CG$271)-MIN(ROW(CG$173:CG$271))+1, ""), ROW(AI95))), "")</f>
        <v/>
      </c>
      <c r="CH369" s="5" t="str">
        <f t="array" ref="CH369">IFERROR(INDEX(CH$173:CH$271, SMALL(IF($AX$173:$AX$271="Claim", ROW(CH$173:CH$271)-MIN(ROW(CH$173:CH$271))+1, ""), ROW(AJ95))), "")</f>
        <v/>
      </c>
      <c r="CI369" s="5" t="str">
        <f t="array" ref="CI369">IFERROR(INDEX(CI$173:CI$271, SMALL(IF($AX$173:$AX$271="Claim", ROW(CI$173:CI$271)-MIN(ROW(CI$173:CI$271))+1, ""), ROW(AK95))), "")</f>
        <v/>
      </c>
      <c r="CJ369" s="5" t="str">
        <f t="array" ref="CJ369">IFERROR(INDEX(CJ$173:CJ$271, SMALL(IF($AX$173:$AX$271="Claim", ROW(CJ$173:CJ$271)-MIN(ROW(CJ$173:CJ$271))+1, ""), ROW(AL95))), "")</f>
        <v/>
      </c>
    </row>
    <row r="370" spans="50:88" hidden="1" x14ac:dyDescent="0.2">
      <c r="AX370" s="5">
        <v>96</v>
      </c>
      <c r="AY370" s="327" t="str">
        <f t="array" ref="AY370">IFERROR(INDEX(AY$173:AY$271, SMALL(IF($AX$173:$AX$271="Claim", ROW(AY$173:AY$271)-MIN(ROW(AY$173:AY$271))+1, ""), ROW(A96))), "")</f>
        <v/>
      </c>
      <c r="AZ370" s="327" t="str">
        <f t="array" ref="AZ370">IFERROR(INDEX(AZ$173:AZ$271, SMALL(IF($AX$173:$AX$271="Claim", ROW(AZ$173:AZ$271)-MIN(ROW(AZ$173:AZ$271))+1, ""), ROW(B96))), "")</f>
        <v/>
      </c>
      <c r="BA370" s="5" t="str">
        <f t="array" ref="BA370">IFERROR(INDEX(BA$173:BA$275, SMALL(IF($AX$173:$AX$275="Claim", ROW(BA$173:BA$275)-MIN(ROW(BA$173:BA$275))+1, ""), ROW(C96))), "")</f>
        <v/>
      </c>
      <c r="BB370" s="5" t="str">
        <f t="array" ref="BB370">IFERROR(INDEX(BB$173:BB$271, SMALL(IF($AX$173:$AX$271="Claim", ROW(BB$173:BB$271)-MIN(ROW(BB$173:BB$271))+1, ""), ROW(D96))), "")</f>
        <v/>
      </c>
      <c r="BC370" s="5" t="str">
        <f t="array" ref="BC370">IFERROR(INDEX(BC$173:BC$271, SMALL(IF($AX$173:$AX$271="Claim", ROW(BC$173:BC$271)-MIN(ROW(BC$173:BC$271))+1, ""), ROW(E96))), "")</f>
        <v/>
      </c>
      <c r="BD370" s="5" t="str">
        <f t="array" ref="BD370">IFERROR(INDEX(BD$173:BD$271, SMALL(IF($AX$173:$AX$271="Claim", ROW(BD$173:BD$271)-MIN(ROW(BD$173:BD$271))+1, ""), ROW(F96))), "")</f>
        <v/>
      </c>
      <c r="BE370" s="5" t="str">
        <f t="array" ref="BE370">IFERROR(INDEX(BE$173:BE$271, SMALL(IF($AX$173:$AX$271="Claim", ROW(BE$173:BE$271)-MIN(ROW(BE$173:BE$271))+1, ""), ROW(G96))), "")</f>
        <v/>
      </c>
      <c r="BF370" s="5" t="str">
        <f t="array" ref="BF370">IFERROR(INDEX(BF$173:BF$271, SMALL(IF($AX$173:$AX$271="Claim", ROW(BF$173:BF$271)-MIN(ROW(BF$173:BF$271))+1, ""), ROW(H96))), "")</f>
        <v/>
      </c>
      <c r="BG370" s="5" t="str">
        <f t="array" ref="BG370">IFERROR(INDEX(BG$173:BG$271, SMALL(IF($AX$173:$AX$271="Claim", ROW(BG$173:BG$271)-MIN(ROW(BG$173:BG$271))+1, ""), ROW(I96))), "")</f>
        <v/>
      </c>
      <c r="BH370" s="5" t="str">
        <f t="array" ref="BH370">IFERROR(INDEX(BH$173:BH$271, SMALL(IF($AX$173:$AX$271="Claim", ROW(BH$173:BH$271)-MIN(ROW(BH$173:BH$271))+1, ""), ROW(J96))), "")</f>
        <v/>
      </c>
      <c r="BI370" s="5" t="str">
        <f t="array" ref="BI370">IFERROR(INDEX(BI$173:BI$271, SMALL(IF($AX$173:$AX$271="Claim", ROW(BI$173:BI$271)-MIN(ROW(BI$173:BI$271))+1, ""), ROW(K96))), "")</f>
        <v/>
      </c>
      <c r="BJ370" s="5" t="str">
        <f t="array" ref="BJ370">IFERROR(INDEX(BJ$173:BJ$271, SMALL(IF($AX$173:$AX$271="Claim", ROW(BJ$173:BJ$271)-MIN(ROW(BJ$173:BJ$271))+1, ""), ROW(L96))), "")</f>
        <v/>
      </c>
      <c r="BK370" s="5" t="str">
        <f t="array" ref="BK370">IFERROR(INDEX(BK$173:BK$271, SMALL(IF($AX$173:$AX$271="Claim", ROW(BK$173:BK$271)-MIN(ROW(BK$173:BK$271))+1, ""), ROW(M96))), "")</f>
        <v/>
      </c>
      <c r="BL370" s="5" t="str">
        <f t="array" ref="BL370">IFERROR(INDEX(BL$173:BL$271, SMALL(IF($AX$173:$AX$271="Claim", ROW(BL$173:BL$271)-MIN(ROW(BL$173:BL$271))+1, ""), ROW(N96))), "")</f>
        <v/>
      </c>
      <c r="BM370" s="5" t="str">
        <f t="array" ref="BM370">IFERROR(INDEX(BM$173:BM$271, SMALL(IF($AX$173:$AX$271="Claim", ROW(BM$173:BM$271)-MIN(ROW(BM$173:BM$271))+1, ""), ROW(O96))), "")</f>
        <v/>
      </c>
      <c r="BN370" s="5" t="str">
        <f t="array" ref="BN370">IFERROR(INDEX(BN$173:BN$271, SMALL(IF($AX$173:$AX$271="Claim", ROW(BN$173:BN$271)-MIN(ROW(BN$173:BN$271))+1, ""), ROW(P96))), "")</f>
        <v/>
      </c>
      <c r="BO370" s="5" t="str">
        <f t="array" ref="BO370">IFERROR(INDEX(BO$173:BO$271, SMALL(IF($AX$173:$AX$271="Claim", ROW(BO$173:BO$271)-MIN(ROW(BO$173:BO$271))+1, ""), ROW(Q96))), "")</f>
        <v/>
      </c>
      <c r="BP370" s="5" t="str">
        <f t="array" ref="BP370">IFERROR(INDEX(BP$173:BP$271, SMALL(IF($AX$173:$AX$271="Claim", ROW(BP$173:BP$271)-MIN(ROW(BP$173:BP$271))+1, ""), ROW(R96))), "")</f>
        <v/>
      </c>
      <c r="BQ370" s="5" t="str">
        <f t="array" ref="BQ370">IFERROR(INDEX(BQ$173:BQ$271, SMALL(IF($AX$173:$AX$271="Claim", ROW(BQ$173:BQ$271)-MIN(ROW(BQ$173:BQ$271))+1, ""), ROW(S96))), "")</f>
        <v/>
      </c>
      <c r="BR370" s="5" t="str">
        <f t="array" ref="BR370">IFERROR(INDEX(BR$173:BR$271, SMALL(IF($AX$173:$AX$271="Claim", ROW(BR$173:BR$271)-MIN(ROW(BR$173:BR$271))+1, ""), ROW(T96))), "")</f>
        <v/>
      </c>
      <c r="BS370" s="5" t="str">
        <f t="array" ref="BS370">IFERROR(INDEX(BS$173:BS$271, SMALL(IF($AX$173:$AX$271="Claim", ROW(BS$173:BS$271)-MIN(ROW(BS$173:BS$271))+1, ""), ROW(U96))), "")</f>
        <v/>
      </c>
      <c r="BT370" s="5" t="str">
        <f t="array" ref="BT370">IFERROR(INDEX(BT$173:BT$271, SMALL(IF($AX$173:$AX$271="Claim", ROW(BT$173:BT$271)-MIN(ROW(BT$173:BT$271))+1, ""), ROW(V96))), "")</f>
        <v/>
      </c>
      <c r="BU370" s="5" t="str">
        <f t="array" ref="BU370">IFERROR(INDEX(BU$173:BU$271, SMALL(IF($AX$173:$AX$271="Claim", ROW(BU$173:BU$271)-MIN(ROW(BU$173:BU$271))+1, ""), ROW(W96))), "")</f>
        <v/>
      </c>
      <c r="BV370" s="5" t="str">
        <f t="array" ref="BV370">IFERROR(INDEX(BV$173:BV$271, SMALL(IF($AX$173:$AX$271="Claim", ROW(BV$173:BV$271)-MIN(ROW(BV$173:BV$271))+1, ""), ROW(X96))), "")</f>
        <v/>
      </c>
      <c r="BW370" s="5" t="str">
        <f t="array" ref="BW370">IFERROR(INDEX(BW$173:BW$271, SMALL(IF($AX$173:$AX$271="Claim", ROW(BW$173:BW$271)-MIN(ROW(BW$173:BW$271))+1, ""), ROW(Y96))), "")</f>
        <v/>
      </c>
      <c r="BX370" s="5" t="str">
        <f t="array" ref="BX370">IFERROR(INDEX(BX$173:BX$271, SMALL(IF($AX$173:$AX$271="Claim", ROW(BX$173:BX$271)-MIN(ROW(BX$173:BX$271))+1, ""), ROW(Z96))), "")</f>
        <v/>
      </c>
      <c r="BY370" s="5" t="str">
        <f t="array" ref="BY370">IFERROR(INDEX(BY$173:BY$271, SMALL(IF($AX$173:$AX$271="Claim", ROW(BY$173:BY$271)-MIN(ROW(BY$173:BY$271))+1, ""), ROW(AA96))), "")</f>
        <v/>
      </c>
      <c r="BZ370" s="5" t="str">
        <f t="array" ref="BZ370">IFERROR(INDEX(BZ$173:BZ$271, SMALL(IF($AX$173:$AX$271="Claim", ROW(BZ$173:BZ$271)-MIN(ROW(BZ$173:BZ$271))+1, ""), ROW(AB96))), "")</f>
        <v/>
      </c>
      <c r="CA370" s="5" t="str">
        <f t="array" ref="CA370">IFERROR(INDEX(CA$173:CA$271, SMALL(IF($AX$173:$AX$271="Claim", ROW(CA$173:CA$271)-MIN(ROW(CA$173:CA$271))+1, ""), ROW(AC96))), "")</f>
        <v/>
      </c>
      <c r="CB370" s="5" t="str">
        <f t="array" ref="CB370">IFERROR(INDEX(CB$173:CB$271, SMALL(IF($AX$173:$AX$271="Claim", ROW(CB$173:CB$271)-MIN(ROW(CB$173:CB$271))+1, ""), ROW(AD96))), "")</f>
        <v/>
      </c>
      <c r="CC370" s="5" t="str">
        <f t="array" ref="CC370">IFERROR(INDEX(CC$173:CC$271, SMALL(IF($AX$173:$AX$271="Claim", ROW(CC$173:CC$271)-MIN(ROW(CC$173:CC$271))+1, ""), ROW(AE96))), "")</f>
        <v/>
      </c>
      <c r="CD370" s="5" t="str">
        <f t="array" ref="CD370">IFERROR(INDEX(CD$173:CD$271, SMALL(IF($AX$173:$AX$271="Claim", ROW(CD$173:CD$271)-MIN(ROW(CD$173:CD$271))+1, ""), ROW(AF96))), "")</f>
        <v/>
      </c>
      <c r="CE370" s="5" t="str">
        <f t="array" ref="CE370">IFERROR(INDEX(CE$173:CE$271, SMALL(IF($AX$173:$AX$271="Claim", ROW(CE$173:CE$271)-MIN(ROW(CE$173:CE$271))+1, ""), ROW(AG96))), "")</f>
        <v/>
      </c>
      <c r="CF370" s="5" t="str">
        <f t="array" ref="CF370">IFERROR(INDEX(CF$173:CF$271, SMALL(IF($AX$173:$AX$271="Claim", ROW(CF$173:CF$271)-MIN(ROW(CF$173:CF$271))+1, ""), ROW(AH96))), "")</f>
        <v/>
      </c>
      <c r="CG370" s="5" t="str">
        <f t="array" ref="CG370">IFERROR(INDEX(CG$173:CG$271, SMALL(IF($AX$173:$AX$271="Claim", ROW(CG$173:CG$271)-MIN(ROW(CG$173:CG$271))+1, ""), ROW(AI96))), "")</f>
        <v/>
      </c>
      <c r="CH370" s="5" t="str">
        <f t="array" ref="CH370">IFERROR(INDEX(CH$173:CH$271, SMALL(IF($AX$173:$AX$271="Claim", ROW(CH$173:CH$271)-MIN(ROW(CH$173:CH$271))+1, ""), ROW(AJ96))), "")</f>
        <v/>
      </c>
      <c r="CI370" s="5" t="str">
        <f t="array" ref="CI370">IFERROR(INDEX(CI$173:CI$271, SMALL(IF($AX$173:$AX$271="Claim", ROW(CI$173:CI$271)-MIN(ROW(CI$173:CI$271))+1, ""), ROW(AK96))), "")</f>
        <v/>
      </c>
      <c r="CJ370" s="5" t="str">
        <f t="array" ref="CJ370">IFERROR(INDEX(CJ$173:CJ$271, SMALL(IF($AX$173:$AX$271="Claim", ROW(CJ$173:CJ$271)-MIN(ROW(CJ$173:CJ$271))+1, ""), ROW(AL96))), "")</f>
        <v/>
      </c>
    </row>
    <row r="371" spans="50:88" hidden="1" x14ac:dyDescent="0.2">
      <c r="AX371" s="5">
        <v>97</v>
      </c>
      <c r="AY371" s="327" t="str">
        <f t="array" ref="AY371">IFERROR(INDEX(AY$173:AY$271, SMALL(IF($AX$173:$AX$271="Claim", ROW(AY$173:AY$271)-MIN(ROW(AY$173:AY$271))+1, ""), ROW(A97))), "")</f>
        <v/>
      </c>
      <c r="AZ371" s="327" t="str">
        <f t="array" ref="AZ371">IFERROR(INDEX(AZ$173:AZ$271, SMALL(IF($AX$173:$AX$271="Claim", ROW(AZ$173:AZ$271)-MIN(ROW(AZ$173:AZ$271))+1, ""), ROW(B97))), "")</f>
        <v/>
      </c>
      <c r="BA371" s="5" t="str">
        <f t="array" ref="BA371">IFERROR(INDEX(BA$173:BA$275, SMALL(IF($AX$173:$AX$275="Claim", ROW(BA$173:BA$275)-MIN(ROW(BA$173:BA$275))+1, ""), ROW(C97))), "")</f>
        <v/>
      </c>
      <c r="BB371" s="5" t="str">
        <f t="array" ref="BB371">IFERROR(INDEX(BB$173:BB$271, SMALL(IF($AX$173:$AX$271="Claim", ROW(BB$173:BB$271)-MIN(ROW(BB$173:BB$271))+1, ""), ROW(D97))), "")</f>
        <v/>
      </c>
      <c r="BC371" s="5" t="str">
        <f t="array" ref="BC371">IFERROR(INDEX(BC$173:BC$271, SMALL(IF($AX$173:$AX$271="Claim", ROW(BC$173:BC$271)-MIN(ROW(BC$173:BC$271))+1, ""), ROW(E97))), "")</f>
        <v/>
      </c>
      <c r="BD371" s="5" t="str">
        <f t="array" ref="BD371">IFERROR(INDEX(BD$173:BD$271, SMALL(IF($AX$173:$AX$271="Claim", ROW(BD$173:BD$271)-MIN(ROW(BD$173:BD$271))+1, ""), ROW(F97))), "")</f>
        <v/>
      </c>
      <c r="BE371" s="5" t="str">
        <f t="array" ref="BE371">IFERROR(INDEX(BE$173:BE$271, SMALL(IF($AX$173:$AX$271="Claim", ROW(BE$173:BE$271)-MIN(ROW(BE$173:BE$271))+1, ""), ROW(G97))), "")</f>
        <v/>
      </c>
      <c r="BF371" s="5" t="str">
        <f t="array" ref="BF371">IFERROR(INDEX(BF$173:BF$271, SMALL(IF($AX$173:$AX$271="Claim", ROW(BF$173:BF$271)-MIN(ROW(BF$173:BF$271))+1, ""), ROW(H97))), "")</f>
        <v/>
      </c>
      <c r="BG371" s="5" t="str">
        <f t="array" ref="BG371">IFERROR(INDEX(BG$173:BG$271, SMALL(IF($AX$173:$AX$271="Claim", ROW(BG$173:BG$271)-MIN(ROW(BG$173:BG$271))+1, ""), ROW(I97))), "")</f>
        <v/>
      </c>
      <c r="BH371" s="5" t="str">
        <f t="array" ref="BH371">IFERROR(INDEX(BH$173:BH$271, SMALL(IF($AX$173:$AX$271="Claim", ROW(BH$173:BH$271)-MIN(ROW(BH$173:BH$271))+1, ""), ROW(J97))), "")</f>
        <v/>
      </c>
      <c r="BI371" s="5" t="str">
        <f t="array" ref="BI371">IFERROR(INDEX(BI$173:BI$271, SMALL(IF($AX$173:$AX$271="Claim", ROW(BI$173:BI$271)-MIN(ROW(BI$173:BI$271))+1, ""), ROW(K97))), "")</f>
        <v/>
      </c>
      <c r="BJ371" s="5" t="str">
        <f t="array" ref="BJ371">IFERROR(INDEX(BJ$173:BJ$271, SMALL(IF($AX$173:$AX$271="Claim", ROW(BJ$173:BJ$271)-MIN(ROW(BJ$173:BJ$271))+1, ""), ROW(L97))), "")</f>
        <v/>
      </c>
      <c r="BK371" s="5" t="str">
        <f t="array" ref="BK371">IFERROR(INDEX(BK$173:BK$271, SMALL(IF($AX$173:$AX$271="Claim", ROW(BK$173:BK$271)-MIN(ROW(BK$173:BK$271))+1, ""), ROW(M97))), "")</f>
        <v/>
      </c>
      <c r="BL371" s="5" t="str">
        <f t="array" ref="BL371">IFERROR(INDEX(BL$173:BL$271, SMALL(IF($AX$173:$AX$271="Claim", ROW(BL$173:BL$271)-MIN(ROW(BL$173:BL$271))+1, ""), ROW(N97))), "")</f>
        <v/>
      </c>
      <c r="BM371" s="5" t="str">
        <f t="array" ref="BM371">IFERROR(INDEX(BM$173:BM$271, SMALL(IF($AX$173:$AX$271="Claim", ROW(BM$173:BM$271)-MIN(ROW(BM$173:BM$271))+1, ""), ROW(O97))), "")</f>
        <v/>
      </c>
      <c r="BN371" s="5" t="str">
        <f t="array" ref="BN371">IFERROR(INDEX(BN$173:BN$271, SMALL(IF($AX$173:$AX$271="Claim", ROW(BN$173:BN$271)-MIN(ROW(BN$173:BN$271))+1, ""), ROW(P97))), "")</f>
        <v/>
      </c>
      <c r="BO371" s="5" t="str">
        <f t="array" ref="BO371">IFERROR(INDEX(BO$173:BO$271, SMALL(IF($AX$173:$AX$271="Claim", ROW(BO$173:BO$271)-MIN(ROW(BO$173:BO$271))+1, ""), ROW(Q97))), "")</f>
        <v/>
      </c>
      <c r="BP371" s="5" t="str">
        <f t="array" ref="BP371">IFERROR(INDEX(BP$173:BP$271, SMALL(IF($AX$173:$AX$271="Claim", ROW(BP$173:BP$271)-MIN(ROW(BP$173:BP$271))+1, ""), ROW(R97))), "")</f>
        <v/>
      </c>
      <c r="BQ371" s="5" t="str">
        <f t="array" ref="BQ371">IFERROR(INDEX(BQ$173:BQ$271, SMALL(IF($AX$173:$AX$271="Claim", ROW(BQ$173:BQ$271)-MIN(ROW(BQ$173:BQ$271))+1, ""), ROW(S97))), "")</f>
        <v/>
      </c>
      <c r="BR371" s="5" t="str">
        <f t="array" ref="BR371">IFERROR(INDEX(BR$173:BR$271, SMALL(IF($AX$173:$AX$271="Claim", ROW(BR$173:BR$271)-MIN(ROW(BR$173:BR$271))+1, ""), ROW(T97))), "")</f>
        <v/>
      </c>
      <c r="BS371" s="5" t="str">
        <f t="array" ref="BS371">IFERROR(INDEX(BS$173:BS$271, SMALL(IF($AX$173:$AX$271="Claim", ROW(BS$173:BS$271)-MIN(ROW(BS$173:BS$271))+1, ""), ROW(U97))), "")</f>
        <v/>
      </c>
      <c r="BT371" s="5" t="str">
        <f t="array" ref="BT371">IFERROR(INDEX(BT$173:BT$271, SMALL(IF($AX$173:$AX$271="Claim", ROW(BT$173:BT$271)-MIN(ROW(BT$173:BT$271))+1, ""), ROW(V97))), "")</f>
        <v/>
      </c>
      <c r="BU371" s="5" t="str">
        <f t="array" ref="BU371">IFERROR(INDEX(BU$173:BU$271, SMALL(IF($AX$173:$AX$271="Claim", ROW(BU$173:BU$271)-MIN(ROW(BU$173:BU$271))+1, ""), ROW(W97))), "")</f>
        <v/>
      </c>
      <c r="BV371" s="5" t="str">
        <f t="array" ref="BV371">IFERROR(INDEX(BV$173:BV$271, SMALL(IF($AX$173:$AX$271="Claim", ROW(BV$173:BV$271)-MIN(ROW(BV$173:BV$271))+1, ""), ROW(X97))), "")</f>
        <v/>
      </c>
      <c r="BW371" s="5" t="str">
        <f t="array" ref="BW371">IFERROR(INDEX(BW$173:BW$271, SMALL(IF($AX$173:$AX$271="Claim", ROW(BW$173:BW$271)-MIN(ROW(BW$173:BW$271))+1, ""), ROW(Y97))), "")</f>
        <v/>
      </c>
      <c r="BX371" s="5" t="str">
        <f t="array" ref="BX371">IFERROR(INDEX(BX$173:BX$271, SMALL(IF($AX$173:$AX$271="Claim", ROW(BX$173:BX$271)-MIN(ROW(BX$173:BX$271))+1, ""), ROW(Z97))), "")</f>
        <v/>
      </c>
      <c r="BY371" s="5" t="str">
        <f t="array" ref="BY371">IFERROR(INDEX(BY$173:BY$271, SMALL(IF($AX$173:$AX$271="Claim", ROW(BY$173:BY$271)-MIN(ROW(BY$173:BY$271))+1, ""), ROW(AA97))), "")</f>
        <v/>
      </c>
      <c r="BZ371" s="5" t="str">
        <f t="array" ref="BZ371">IFERROR(INDEX(BZ$173:BZ$271, SMALL(IF($AX$173:$AX$271="Claim", ROW(BZ$173:BZ$271)-MIN(ROW(BZ$173:BZ$271))+1, ""), ROW(AB97))), "")</f>
        <v/>
      </c>
      <c r="CA371" s="5" t="str">
        <f t="array" ref="CA371">IFERROR(INDEX(CA$173:CA$271, SMALL(IF($AX$173:$AX$271="Claim", ROW(CA$173:CA$271)-MIN(ROW(CA$173:CA$271))+1, ""), ROW(AC97))), "")</f>
        <v/>
      </c>
      <c r="CB371" s="5" t="str">
        <f t="array" ref="CB371">IFERROR(INDEX(CB$173:CB$271, SMALL(IF($AX$173:$AX$271="Claim", ROW(CB$173:CB$271)-MIN(ROW(CB$173:CB$271))+1, ""), ROW(AD97))), "")</f>
        <v/>
      </c>
      <c r="CC371" s="5" t="str">
        <f t="array" ref="CC371">IFERROR(INDEX(CC$173:CC$271, SMALL(IF($AX$173:$AX$271="Claim", ROW(CC$173:CC$271)-MIN(ROW(CC$173:CC$271))+1, ""), ROW(AE97))), "")</f>
        <v/>
      </c>
      <c r="CD371" s="5" t="str">
        <f t="array" ref="CD371">IFERROR(INDEX(CD$173:CD$271, SMALL(IF($AX$173:$AX$271="Claim", ROW(CD$173:CD$271)-MIN(ROW(CD$173:CD$271))+1, ""), ROW(AF97))), "")</f>
        <v/>
      </c>
      <c r="CE371" s="5" t="str">
        <f t="array" ref="CE371">IFERROR(INDEX(CE$173:CE$271, SMALL(IF($AX$173:$AX$271="Claim", ROW(CE$173:CE$271)-MIN(ROW(CE$173:CE$271))+1, ""), ROW(AG97))), "")</f>
        <v/>
      </c>
      <c r="CF371" s="5" t="str">
        <f t="array" ref="CF371">IFERROR(INDEX(CF$173:CF$271, SMALL(IF($AX$173:$AX$271="Claim", ROW(CF$173:CF$271)-MIN(ROW(CF$173:CF$271))+1, ""), ROW(AH97))), "")</f>
        <v/>
      </c>
      <c r="CG371" s="5" t="str">
        <f t="array" ref="CG371">IFERROR(INDEX(CG$173:CG$271, SMALL(IF($AX$173:$AX$271="Claim", ROW(CG$173:CG$271)-MIN(ROW(CG$173:CG$271))+1, ""), ROW(AI97))), "")</f>
        <v/>
      </c>
      <c r="CH371" s="5" t="str">
        <f t="array" ref="CH371">IFERROR(INDEX(CH$173:CH$271, SMALL(IF($AX$173:$AX$271="Claim", ROW(CH$173:CH$271)-MIN(ROW(CH$173:CH$271))+1, ""), ROW(AJ97))), "")</f>
        <v/>
      </c>
      <c r="CI371" s="5" t="str">
        <f t="array" ref="CI371">IFERROR(INDEX(CI$173:CI$271, SMALL(IF($AX$173:$AX$271="Claim", ROW(CI$173:CI$271)-MIN(ROW(CI$173:CI$271))+1, ""), ROW(AK97))), "")</f>
        <v/>
      </c>
      <c r="CJ371" s="5" t="str">
        <f t="array" ref="CJ371">IFERROR(INDEX(CJ$173:CJ$271, SMALL(IF($AX$173:$AX$271="Claim", ROW(CJ$173:CJ$271)-MIN(ROW(CJ$173:CJ$271))+1, ""), ROW(AL97))), "")</f>
        <v/>
      </c>
    </row>
    <row r="372" spans="50:88" hidden="1" x14ac:dyDescent="0.2">
      <c r="AX372" s="5">
        <v>98</v>
      </c>
      <c r="AY372" s="327" t="str">
        <f t="array" ref="AY372">IFERROR(INDEX(AY$173:AY$271, SMALL(IF($AX$173:$AX$271="Claim", ROW(AY$173:AY$271)-MIN(ROW(AY$173:AY$271))+1, ""), ROW(A98))), "")</f>
        <v/>
      </c>
      <c r="AZ372" s="327" t="str">
        <f t="array" ref="AZ372">IFERROR(INDEX(AZ$173:AZ$271, SMALL(IF($AX$173:$AX$271="Claim", ROW(AZ$173:AZ$271)-MIN(ROW(AZ$173:AZ$271))+1, ""), ROW(B98))), "")</f>
        <v/>
      </c>
      <c r="BA372" s="5" t="str">
        <f t="array" ref="BA372">IFERROR(INDEX(BA$173:BA$275, SMALL(IF($AX$173:$AX$275="Claim", ROW(BA$173:BA$275)-MIN(ROW(BA$173:BA$275))+1, ""), ROW(C98))), "")</f>
        <v/>
      </c>
      <c r="BB372" s="5" t="str">
        <f t="array" ref="BB372">IFERROR(INDEX(BB$173:BB$271, SMALL(IF($AX$173:$AX$271="Claim", ROW(BB$173:BB$271)-MIN(ROW(BB$173:BB$271))+1, ""), ROW(D98))), "")</f>
        <v/>
      </c>
      <c r="BC372" s="5" t="str">
        <f t="array" ref="BC372">IFERROR(INDEX(BC$173:BC$271, SMALL(IF($AX$173:$AX$271="Claim", ROW(BC$173:BC$271)-MIN(ROW(BC$173:BC$271))+1, ""), ROW(E98))), "")</f>
        <v/>
      </c>
      <c r="BD372" s="5" t="str">
        <f t="array" ref="BD372">IFERROR(INDEX(BD$173:BD$271, SMALL(IF($AX$173:$AX$271="Claim", ROW(BD$173:BD$271)-MIN(ROW(BD$173:BD$271))+1, ""), ROW(F98))), "")</f>
        <v/>
      </c>
      <c r="BE372" s="5" t="str">
        <f t="array" ref="BE372">IFERROR(INDEX(BE$173:BE$271, SMALL(IF($AX$173:$AX$271="Claim", ROW(BE$173:BE$271)-MIN(ROW(BE$173:BE$271))+1, ""), ROW(G98))), "")</f>
        <v/>
      </c>
      <c r="BF372" s="5" t="str">
        <f t="array" ref="BF372">IFERROR(INDEX(BF$173:BF$271, SMALL(IF($AX$173:$AX$271="Claim", ROW(BF$173:BF$271)-MIN(ROW(BF$173:BF$271))+1, ""), ROW(H98))), "")</f>
        <v/>
      </c>
      <c r="BG372" s="5" t="str">
        <f t="array" ref="BG372">IFERROR(INDEX(BG$173:BG$271, SMALL(IF($AX$173:$AX$271="Claim", ROW(BG$173:BG$271)-MIN(ROW(BG$173:BG$271))+1, ""), ROW(I98))), "")</f>
        <v/>
      </c>
      <c r="BH372" s="5" t="str">
        <f t="array" ref="BH372">IFERROR(INDEX(BH$173:BH$271, SMALL(IF($AX$173:$AX$271="Claim", ROW(BH$173:BH$271)-MIN(ROW(BH$173:BH$271))+1, ""), ROW(J98))), "")</f>
        <v/>
      </c>
      <c r="BI372" s="5" t="str">
        <f t="array" ref="BI372">IFERROR(INDEX(BI$173:BI$271, SMALL(IF($AX$173:$AX$271="Claim", ROW(BI$173:BI$271)-MIN(ROW(BI$173:BI$271))+1, ""), ROW(K98))), "")</f>
        <v/>
      </c>
      <c r="BJ372" s="5" t="str">
        <f t="array" ref="BJ372">IFERROR(INDEX(BJ$173:BJ$271, SMALL(IF($AX$173:$AX$271="Claim", ROW(BJ$173:BJ$271)-MIN(ROW(BJ$173:BJ$271))+1, ""), ROW(L98))), "")</f>
        <v/>
      </c>
      <c r="BK372" s="5" t="str">
        <f t="array" ref="BK372">IFERROR(INDEX(BK$173:BK$271, SMALL(IF($AX$173:$AX$271="Claim", ROW(BK$173:BK$271)-MIN(ROW(BK$173:BK$271))+1, ""), ROW(M98))), "")</f>
        <v/>
      </c>
      <c r="BL372" s="5" t="str">
        <f t="array" ref="BL372">IFERROR(INDEX(BL$173:BL$271, SMALL(IF($AX$173:$AX$271="Claim", ROW(BL$173:BL$271)-MIN(ROW(BL$173:BL$271))+1, ""), ROW(N98))), "")</f>
        <v/>
      </c>
      <c r="BM372" s="5" t="str">
        <f t="array" ref="BM372">IFERROR(INDEX(BM$173:BM$271, SMALL(IF($AX$173:$AX$271="Claim", ROW(BM$173:BM$271)-MIN(ROW(BM$173:BM$271))+1, ""), ROW(O98))), "")</f>
        <v/>
      </c>
      <c r="BN372" s="5" t="str">
        <f t="array" ref="BN372">IFERROR(INDEX(BN$173:BN$271, SMALL(IF($AX$173:$AX$271="Claim", ROW(BN$173:BN$271)-MIN(ROW(BN$173:BN$271))+1, ""), ROW(P98))), "")</f>
        <v/>
      </c>
      <c r="BO372" s="5" t="str">
        <f t="array" ref="BO372">IFERROR(INDEX(BO$173:BO$271, SMALL(IF($AX$173:$AX$271="Claim", ROW(BO$173:BO$271)-MIN(ROW(BO$173:BO$271))+1, ""), ROW(Q98))), "")</f>
        <v/>
      </c>
      <c r="BP372" s="5" t="str">
        <f t="array" ref="BP372">IFERROR(INDEX(BP$173:BP$271, SMALL(IF($AX$173:$AX$271="Claim", ROW(BP$173:BP$271)-MIN(ROW(BP$173:BP$271))+1, ""), ROW(R98))), "")</f>
        <v/>
      </c>
      <c r="BQ372" s="5" t="str">
        <f t="array" ref="BQ372">IFERROR(INDEX(BQ$173:BQ$271, SMALL(IF($AX$173:$AX$271="Claim", ROW(BQ$173:BQ$271)-MIN(ROW(BQ$173:BQ$271))+1, ""), ROW(S98))), "")</f>
        <v/>
      </c>
      <c r="BR372" s="5" t="str">
        <f t="array" ref="BR372">IFERROR(INDEX(BR$173:BR$271, SMALL(IF($AX$173:$AX$271="Claim", ROW(BR$173:BR$271)-MIN(ROW(BR$173:BR$271))+1, ""), ROW(T98))), "")</f>
        <v/>
      </c>
      <c r="BS372" s="5" t="str">
        <f t="array" ref="BS372">IFERROR(INDEX(BS$173:BS$271, SMALL(IF($AX$173:$AX$271="Claim", ROW(BS$173:BS$271)-MIN(ROW(BS$173:BS$271))+1, ""), ROW(U98))), "")</f>
        <v/>
      </c>
      <c r="BT372" s="5" t="str">
        <f t="array" ref="BT372">IFERROR(INDEX(BT$173:BT$271, SMALL(IF($AX$173:$AX$271="Claim", ROW(BT$173:BT$271)-MIN(ROW(BT$173:BT$271))+1, ""), ROW(V98))), "")</f>
        <v/>
      </c>
      <c r="BU372" s="5" t="str">
        <f t="array" ref="BU372">IFERROR(INDEX(BU$173:BU$271, SMALL(IF($AX$173:$AX$271="Claim", ROW(BU$173:BU$271)-MIN(ROW(BU$173:BU$271))+1, ""), ROW(W98))), "")</f>
        <v/>
      </c>
      <c r="BV372" s="5" t="str">
        <f t="array" ref="BV372">IFERROR(INDEX(BV$173:BV$271, SMALL(IF($AX$173:$AX$271="Claim", ROW(BV$173:BV$271)-MIN(ROW(BV$173:BV$271))+1, ""), ROW(X98))), "")</f>
        <v/>
      </c>
      <c r="BW372" s="5" t="str">
        <f t="array" ref="BW372">IFERROR(INDEX(BW$173:BW$271, SMALL(IF($AX$173:$AX$271="Claim", ROW(BW$173:BW$271)-MIN(ROW(BW$173:BW$271))+1, ""), ROW(Y98))), "")</f>
        <v/>
      </c>
      <c r="BX372" s="5" t="str">
        <f t="array" ref="BX372">IFERROR(INDEX(BX$173:BX$271, SMALL(IF($AX$173:$AX$271="Claim", ROW(BX$173:BX$271)-MIN(ROW(BX$173:BX$271))+1, ""), ROW(Z98))), "")</f>
        <v/>
      </c>
      <c r="BY372" s="5" t="str">
        <f t="array" ref="BY372">IFERROR(INDEX(BY$173:BY$271, SMALL(IF($AX$173:$AX$271="Claim", ROW(BY$173:BY$271)-MIN(ROW(BY$173:BY$271))+1, ""), ROW(AA98))), "")</f>
        <v/>
      </c>
      <c r="BZ372" s="5" t="str">
        <f t="array" ref="BZ372">IFERROR(INDEX(BZ$173:BZ$271, SMALL(IF($AX$173:$AX$271="Claim", ROW(BZ$173:BZ$271)-MIN(ROW(BZ$173:BZ$271))+1, ""), ROW(AB98))), "")</f>
        <v/>
      </c>
      <c r="CA372" s="5" t="str">
        <f t="array" ref="CA372">IFERROR(INDEX(CA$173:CA$271, SMALL(IF($AX$173:$AX$271="Claim", ROW(CA$173:CA$271)-MIN(ROW(CA$173:CA$271))+1, ""), ROW(AC98))), "")</f>
        <v/>
      </c>
      <c r="CB372" s="5" t="str">
        <f t="array" ref="CB372">IFERROR(INDEX(CB$173:CB$271, SMALL(IF($AX$173:$AX$271="Claim", ROW(CB$173:CB$271)-MIN(ROW(CB$173:CB$271))+1, ""), ROW(AD98))), "")</f>
        <v/>
      </c>
      <c r="CC372" s="5" t="str">
        <f t="array" ref="CC372">IFERROR(INDEX(CC$173:CC$271, SMALL(IF($AX$173:$AX$271="Claim", ROW(CC$173:CC$271)-MIN(ROW(CC$173:CC$271))+1, ""), ROW(AE98))), "")</f>
        <v/>
      </c>
      <c r="CD372" s="5" t="str">
        <f t="array" ref="CD372">IFERROR(INDEX(CD$173:CD$271, SMALL(IF($AX$173:$AX$271="Claim", ROW(CD$173:CD$271)-MIN(ROW(CD$173:CD$271))+1, ""), ROW(AF98))), "")</f>
        <v/>
      </c>
      <c r="CE372" s="5" t="str">
        <f t="array" ref="CE372">IFERROR(INDEX(CE$173:CE$271, SMALL(IF($AX$173:$AX$271="Claim", ROW(CE$173:CE$271)-MIN(ROW(CE$173:CE$271))+1, ""), ROW(AG98))), "")</f>
        <v/>
      </c>
      <c r="CF372" s="5" t="str">
        <f t="array" ref="CF372">IFERROR(INDEX(CF$173:CF$271, SMALL(IF($AX$173:$AX$271="Claim", ROW(CF$173:CF$271)-MIN(ROW(CF$173:CF$271))+1, ""), ROW(AH98))), "")</f>
        <v/>
      </c>
      <c r="CG372" s="5" t="str">
        <f t="array" ref="CG372">IFERROR(INDEX(CG$173:CG$271, SMALL(IF($AX$173:$AX$271="Claim", ROW(CG$173:CG$271)-MIN(ROW(CG$173:CG$271))+1, ""), ROW(AI98))), "")</f>
        <v/>
      </c>
      <c r="CH372" s="5" t="str">
        <f t="array" ref="CH372">IFERROR(INDEX(CH$173:CH$271, SMALL(IF($AX$173:$AX$271="Claim", ROW(CH$173:CH$271)-MIN(ROW(CH$173:CH$271))+1, ""), ROW(AJ98))), "")</f>
        <v/>
      </c>
      <c r="CI372" s="5" t="str">
        <f t="array" ref="CI372">IFERROR(INDEX(CI$173:CI$271, SMALL(IF($AX$173:$AX$271="Claim", ROW(CI$173:CI$271)-MIN(ROW(CI$173:CI$271))+1, ""), ROW(AK98))), "")</f>
        <v/>
      </c>
      <c r="CJ372" s="5" t="str">
        <f t="array" ref="CJ372">IFERROR(INDEX(CJ$173:CJ$271, SMALL(IF($AX$173:$AX$271="Claim", ROW(CJ$173:CJ$271)-MIN(ROW(CJ$173:CJ$271))+1, ""), ROW(AL98))), "")</f>
        <v/>
      </c>
    </row>
    <row r="373" spans="50:88" hidden="1" x14ac:dyDescent="0.2">
      <c r="AX373" s="5">
        <v>99</v>
      </c>
      <c r="AY373" s="327" t="str">
        <f>IFERROR(INDEX(AY$173:AY$271, SMALL(IF($AX$173:$AX$271="Claim", ROW(AY$173:AY$271)-MIN(ROW(AY$173:AY$271))+1, ""), ROW(A99))), "")</f>
        <v/>
      </c>
      <c r="AZ373" s="327" t="str">
        <f t="array" ref="AZ373">IFERROR(INDEX(AZ$173:AZ$271, SMALL(IF($AX$173:$AX$271="Claim", ROW(AZ$173:AZ$271)-MIN(ROW(AZ$173:AZ$271))+1, ""), ROW(B99))), "")</f>
        <v/>
      </c>
      <c r="BA373" s="5" t="str">
        <f t="array" ref="BA373">IFERROR(INDEX(BA$173:BA$275, SMALL(IF($AX$173:$AX$275="Claim", ROW(BA$173:BA$275)-MIN(ROW(BA$173:BA$275))+1, ""), ROW(C99))), "")</f>
        <v/>
      </c>
      <c r="BB373" s="5" t="str">
        <f t="array" ref="BB373">IFERROR(INDEX(BB$173:BB$271, SMALL(IF($AX$173:$AX$271="Claim", ROW(BB$173:BB$271)-MIN(ROW(BB$173:BB$271))+1, ""), ROW(D99))), "")</f>
        <v/>
      </c>
      <c r="BC373" s="5" t="str">
        <f t="array" ref="BC373">IFERROR(INDEX(BC$173:BC$271, SMALL(IF($AX$173:$AX$271="Claim", ROW(BC$173:BC$271)-MIN(ROW(BC$173:BC$271))+1, ""), ROW(E99))), "")</f>
        <v/>
      </c>
      <c r="BD373" s="5" t="str">
        <f t="array" ref="BD373">IFERROR(INDEX(BD$173:BD$271, SMALL(IF($AX$173:$AX$271="Claim", ROW(BD$173:BD$271)-MIN(ROW(BD$173:BD$271))+1, ""), ROW(F99))), "")</f>
        <v/>
      </c>
      <c r="BE373" s="5" t="str">
        <f t="array" ref="BE373">IFERROR(INDEX(BE$173:BE$271, SMALL(IF($AX$173:$AX$271="Claim", ROW(BE$173:BE$271)-MIN(ROW(BE$173:BE$271))+1, ""), ROW(G99))), "")</f>
        <v/>
      </c>
      <c r="BF373" s="5" t="str">
        <f t="array" ref="BF373">IFERROR(INDEX(BF$173:BF$271, SMALL(IF($AX$173:$AX$271="Claim", ROW(BF$173:BF$271)-MIN(ROW(BF$173:BF$271))+1, ""), ROW(H99))), "")</f>
        <v/>
      </c>
      <c r="BG373" s="5" t="str">
        <f t="array" ref="BG373">IFERROR(INDEX(BG$173:BG$271, SMALL(IF($AX$173:$AX$271="Claim", ROW(BG$173:BG$271)-MIN(ROW(BG$173:BG$271))+1, ""), ROW(I99))), "")</f>
        <v/>
      </c>
      <c r="BH373" s="5" t="str">
        <f t="array" ref="BH373">IFERROR(INDEX(BH$173:BH$271, SMALL(IF($AX$173:$AX$271="Claim", ROW(BH$173:BH$271)-MIN(ROW(BH$173:BH$271))+1, ""), ROW(J99))), "")</f>
        <v/>
      </c>
      <c r="BI373" s="5" t="str">
        <f t="array" ref="BI373">IFERROR(INDEX(BI$173:BI$271, SMALL(IF($AX$173:$AX$271="Claim", ROW(BI$173:BI$271)-MIN(ROW(BI$173:BI$271))+1, ""), ROW(K99))), "")</f>
        <v/>
      </c>
      <c r="BJ373" s="5" t="str">
        <f t="array" ref="BJ373">IFERROR(INDEX(BJ$173:BJ$271, SMALL(IF($AX$173:$AX$271="Claim", ROW(BJ$173:BJ$271)-MIN(ROW(BJ$173:BJ$271))+1, ""), ROW(L99))), "")</f>
        <v/>
      </c>
      <c r="BK373" s="5" t="str">
        <f t="array" ref="BK373">IFERROR(INDEX(BK$173:BK$271, SMALL(IF($AX$173:$AX$271="Claim", ROW(BK$173:BK$271)-MIN(ROW(BK$173:BK$271))+1, ""), ROW(M99))), "")</f>
        <v/>
      </c>
      <c r="BL373" s="5" t="str">
        <f t="array" ref="BL373">IFERROR(INDEX(BL$173:BL$271, SMALL(IF($AX$173:$AX$271="Claim", ROW(BL$173:BL$271)-MIN(ROW(BL$173:BL$271))+1, ""), ROW(N99))), "")</f>
        <v/>
      </c>
      <c r="BM373" s="5" t="str">
        <f t="array" ref="BM373">IFERROR(INDEX(BM$173:BM$271, SMALL(IF($AX$173:$AX$271="Claim", ROW(BM$173:BM$271)-MIN(ROW(BM$173:BM$271))+1, ""), ROW(O99))), "")</f>
        <v/>
      </c>
      <c r="BN373" s="5" t="str">
        <f t="array" ref="BN373">IFERROR(INDEX(BN$173:BN$271, SMALL(IF($AX$173:$AX$271="Claim", ROW(BN$173:BN$271)-MIN(ROW(BN$173:BN$271))+1, ""), ROW(P99))), "")</f>
        <v/>
      </c>
      <c r="BO373" s="5" t="str">
        <f t="array" ref="BO373">IFERROR(INDEX(BO$173:BO$271, SMALL(IF($AX$173:$AX$271="Claim", ROW(BO$173:BO$271)-MIN(ROW(BO$173:BO$271))+1, ""), ROW(Q99))), "")</f>
        <v/>
      </c>
      <c r="BP373" s="5" t="str">
        <f t="array" ref="BP373">IFERROR(INDEX(BP$173:BP$271, SMALL(IF($AX$173:$AX$271="Claim", ROW(BP$173:BP$271)-MIN(ROW(BP$173:BP$271))+1, ""), ROW(R99))), "")</f>
        <v/>
      </c>
      <c r="BQ373" s="5" t="str">
        <f t="array" ref="BQ373">IFERROR(INDEX(BQ$173:BQ$271, SMALL(IF($AX$173:$AX$271="Claim", ROW(BQ$173:BQ$271)-MIN(ROW(BQ$173:BQ$271))+1, ""), ROW(S99))), "")</f>
        <v/>
      </c>
      <c r="BR373" s="5" t="str">
        <f t="array" ref="BR373">IFERROR(INDEX(BR$173:BR$271, SMALL(IF($AX$173:$AX$271="Claim", ROW(BR$173:BR$271)-MIN(ROW(BR$173:BR$271))+1, ""), ROW(T99))), "")</f>
        <v/>
      </c>
      <c r="BS373" s="5" t="str">
        <f t="array" ref="BS373">IFERROR(INDEX(BS$173:BS$271, SMALL(IF($AX$173:$AX$271="Claim", ROW(BS$173:BS$271)-MIN(ROW(BS$173:BS$271))+1, ""), ROW(U99))), "")</f>
        <v/>
      </c>
      <c r="BT373" s="5" t="str">
        <f t="array" ref="BT373">IFERROR(INDEX(BT$173:BT$271, SMALL(IF($AX$173:$AX$271="Claim", ROW(BT$173:BT$271)-MIN(ROW(BT$173:BT$271))+1, ""), ROW(V99))), "")</f>
        <v/>
      </c>
      <c r="BU373" s="5" t="str">
        <f t="array" ref="BU373">IFERROR(INDEX(BU$173:BU$271, SMALL(IF($AX$173:$AX$271="Claim", ROW(BU$173:BU$271)-MIN(ROW(BU$173:BU$271))+1, ""), ROW(W99))), "")</f>
        <v/>
      </c>
      <c r="BV373" s="5" t="str">
        <f t="array" ref="BV373">IFERROR(INDEX(BV$173:BV$271, SMALL(IF($AX$173:$AX$271="Claim", ROW(BV$173:BV$271)-MIN(ROW(BV$173:BV$271))+1, ""), ROW(X99))), "")</f>
        <v/>
      </c>
      <c r="BW373" s="5" t="str">
        <f t="array" ref="BW373">IFERROR(INDEX(BW$173:BW$271, SMALL(IF($AX$173:$AX$271="Claim", ROW(BW$173:BW$271)-MIN(ROW(BW$173:BW$271))+1, ""), ROW(Y99))), "")</f>
        <v/>
      </c>
      <c r="BX373" s="5" t="str">
        <f t="array" ref="BX373">IFERROR(INDEX(BX$173:BX$271, SMALL(IF($AX$173:$AX$271="Claim", ROW(BX$173:BX$271)-MIN(ROW(BX$173:BX$271))+1, ""), ROW(Z99))), "")</f>
        <v/>
      </c>
      <c r="BY373" s="5" t="str">
        <f t="array" ref="BY373">IFERROR(INDEX(BY$173:BY$271, SMALL(IF($AX$173:$AX$271="Claim", ROW(BY$173:BY$271)-MIN(ROW(BY$173:BY$271))+1, ""), ROW(AA99))), "")</f>
        <v/>
      </c>
      <c r="BZ373" s="5" t="str">
        <f t="array" ref="BZ373">IFERROR(INDEX(BZ$173:BZ$271, SMALL(IF($AX$173:$AX$271="Claim", ROW(BZ$173:BZ$271)-MIN(ROW(BZ$173:BZ$271))+1, ""), ROW(AB99))), "")</f>
        <v/>
      </c>
      <c r="CA373" s="5" t="str">
        <f t="array" ref="CA373">IFERROR(INDEX(CA$173:CA$271, SMALL(IF($AX$173:$AX$271="Claim", ROW(CA$173:CA$271)-MIN(ROW(CA$173:CA$271))+1, ""), ROW(AC99))), "")</f>
        <v/>
      </c>
      <c r="CB373" s="5" t="str">
        <f t="array" ref="CB373">IFERROR(INDEX(CB$173:CB$271, SMALL(IF($AX$173:$AX$271="Claim", ROW(CB$173:CB$271)-MIN(ROW(CB$173:CB$271))+1, ""), ROW(AD99))), "")</f>
        <v/>
      </c>
      <c r="CC373" s="5" t="str">
        <f t="array" ref="CC373">IFERROR(INDEX(CC$173:CC$271, SMALL(IF($AX$173:$AX$271="Claim", ROW(CC$173:CC$271)-MIN(ROW(CC$173:CC$271))+1, ""), ROW(AE99))), "")</f>
        <v/>
      </c>
      <c r="CD373" s="5" t="str">
        <f t="array" ref="CD373">IFERROR(INDEX(CD$173:CD$271, SMALL(IF($AX$173:$AX$271="Claim", ROW(CD$173:CD$271)-MIN(ROW(CD$173:CD$271))+1, ""), ROW(AF99))), "")</f>
        <v/>
      </c>
      <c r="CE373" s="5" t="str">
        <f t="array" ref="CE373">IFERROR(INDEX(CE$173:CE$271, SMALL(IF($AX$173:$AX$271="Claim", ROW(CE$173:CE$271)-MIN(ROW(CE$173:CE$271))+1, ""), ROW(AG99))), "")</f>
        <v/>
      </c>
      <c r="CF373" s="5" t="str">
        <f t="array" ref="CF373">IFERROR(INDEX(CF$173:CF$271, SMALL(IF($AX$173:$AX$271="Claim", ROW(CF$173:CF$271)-MIN(ROW(CF$173:CF$271))+1, ""), ROW(AH99))), "")</f>
        <v/>
      </c>
      <c r="CG373" s="5" t="str">
        <f t="array" ref="CG373">IFERROR(INDEX(CG$173:CG$271, SMALL(IF($AX$173:$AX$271="Claim", ROW(CG$173:CG$271)-MIN(ROW(CG$173:CG$271))+1, ""), ROW(AI99))), "")</f>
        <v/>
      </c>
      <c r="CH373" s="5" t="str">
        <f t="array" ref="CH373">IFERROR(INDEX(CH$173:CH$271, SMALL(IF($AX$173:$AX$271="Claim", ROW(CH$173:CH$271)-MIN(ROW(CH$173:CH$271))+1, ""), ROW(AJ99))), "")</f>
        <v/>
      </c>
      <c r="CI373" s="5" t="str">
        <f t="array" ref="CI373">IFERROR(INDEX(CI$173:CI$271, SMALL(IF($AX$173:$AX$271="Claim", ROW(CI$173:CI$271)-MIN(ROW(CI$173:CI$271))+1, ""), ROW(AK99))), "")</f>
        <v/>
      </c>
      <c r="CJ373" s="5" t="str">
        <f t="array" ref="CJ373">IFERROR(INDEX(CJ$173:CJ$271, SMALL(IF($AX$173:$AX$271="Claim", ROW(CJ$173:CJ$271)-MIN(ROW(CJ$173:CJ$271))+1, ""), ROW(AL99))), "")</f>
        <v/>
      </c>
    </row>
    <row r="374" spans="50:88" hidden="1" x14ac:dyDescent="0.2">
      <c r="AX374" s="5"/>
      <c r="AY374" s="327"/>
      <c r="AZ374" s="327"/>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row>
    <row r="375" spans="50:88" hidden="1" x14ac:dyDescent="0.2">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row>
    <row r="376" spans="50:88" hidden="1" x14ac:dyDescent="0.2">
      <c r="AX376" s="5"/>
      <c r="AY376" s="5" t="s">
        <v>173</v>
      </c>
      <c r="AZ376" s="5" t="s">
        <v>174</v>
      </c>
      <c r="BA376" s="5" t="s">
        <v>175</v>
      </c>
      <c r="BB376" s="5" t="s">
        <v>176</v>
      </c>
      <c r="BC376" s="5" t="s">
        <v>177</v>
      </c>
      <c r="BD376" s="5" t="s">
        <v>178</v>
      </c>
      <c r="BE376" s="5" t="s">
        <v>179</v>
      </c>
      <c r="BF376" s="5" t="s">
        <v>180</v>
      </c>
      <c r="BG376" s="5" t="s">
        <v>181</v>
      </c>
      <c r="BH376" s="5" t="s">
        <v>182</v>
      </c>
      <c r="BI376" s="5" t="s">
        <v>183</v>
      </c>
      <c r="BJ376" s="5" t="s">
        <v>184</v>
      </c>
      <c r="BK376" s="5" t="s">
        <v>185</v>
      </c>
      <c r="BL376" s="5" t="s">
        <v>186</v>
      </c>
      <c r="BM376" s="5" t="s">
        <v>187</v>
      </c>
      <c r="BN376" s="5" t="s">
        <v>188</v>
      </c>
      <c r="BO376" s="5" t="s">
        <v>189</v>
      </c>
      <c r="BP376" s="5" t="s">
        <v>190</v>
      </c>
      <c r="BQ376" s="5" t="s">
        <v>191</v>
      </c>
      <c r="BR376" s="5" t="s">
        <v>192</v>
      </c>
      <c r="BS376" s="5" t="s">
        <v>193</v>
      </c>
      <c r="BT376" s="5" t="s">
        <v>194</v>
      </c>
      <c r="BU376" s="5" t="s">
        <v>195</v>
      </c>
      <c r="BV376" s="5" t="s">
        <v>196</v>
      </c>
      <c r="BW376" s="5" t="s">
        <v>197</v>
      </c>
      <c r="BX376" s="5" t="s">
        <v>198</v>
      </c>
      <c r="BY376" s="5" t="s">
        <v>199</v>
      </c>
      <c r="BZ376" s="5" t="s">
        <v>200</v>
      </c>
      <c r="CA376" s="5" t="s">
        <v>201</v>
      </c>
      <c r="CB376" s="337" t="s">
        <v>202</v>
      </c>
      <c r="CC376" s="337" t="s">
        <v>205</v>
      </c>
      <c r="CD376" s="333" t="s">
        <v>204</v>
      </c>
      <c r="CE376" s="333" t="s">
        <v>205</v>
      </c>
      <c r="CF376" s="333" t="s">
        <v>204</v>
      </c>
      <c r="CG376" s="333" t="s">
        <v>205</v>
      </c>
      <c r="CH376" s="5" t="s">
        <v>206</v>
      </c>
      <c r="CI376" s="5" t="s">
        <v>206</v>
      </c>
      <c r="CJ376" s="5" t="s">
        <v>206</v>
      </c>
    </row>
    <row r="377" spans="50:88" hidden="1" x14ac:dyDescent="0.2">
      <c r="AX377" s="5">
        <v>1</v>
      </c>
      <c r="AY377" s="5" t="str">
        <f>TEXT(AY275,"dd/mm/yyyy")</f>
        <v>28/02/2022</v>
      </c>
      <c r="AZ377" s="5" t="str">
        <f>TEXT(AZ275,"dd/mm/yyyy")</f>
        <v>28/02/2022</v>
      </c>
      <c r="BA377" s="5" t="str">
        <f t="shared" ref="BA377:BA408" si="231">TEXT(BA275,"000000000")</f>
        <v>000000009</v>
      </c>
      <c r="BB377" s="5" t="str">
        <f t="shared" ref="BB377:BB408" si="232">TEXT(IF(BB275=0,"",BB275),"0.0000")</f>
        <v>4.0000</v>
      </c>
      <c r="BC377" s="5" t="str">
        <f t="shared" ref="BC377:BC408" si="233">TEXT(IF(BB275=0,"",BC275),"0.00")</f>
        <v>13.60</v>
      </c>
      <c r="BD377" s="5" t="str">
        <f t="shared" ref="BD377:BD408" si="234">TEXT(IF(BD275=0,"",BD275),"0.0000")</f>
        <v/>
      </c>
      <c r="BE377" s="5" t="str">
        <f t="shared" ref="BE377:BE408" si="235">TEXT(IF(BD275=0,"",BE275),"0.00")</f>
        <v/>
      </c>
      <c r="BF377" s="5" t="str">
        <f t="shared" ref="BF377:BF408" si="236">TEXT(IF(BF275=0,"",BF275),"0.0000")</f>
        <v/>
      </c>
      <c r="BG377" s="5" t="str">
        <f t="shared" ref="BG377:BG408" si="237">TEXT(IF(BF275=0,"",BG275),"0.00")</f>
        <v/>
      </c>
      <c r="BH377" s="5" t="str">
        <f t="shared" ref="BH377:BH408" si="238">TEXT(IF(BH275=0,"",BH275),"0.0000")</f>
        <v/>
      </c>
      <c r="BI377" s="5" t="str">
        <f t="shared" ref="BI377:BI408" si="239">TEXT(IF(BH275=0,"",BI275),"0.00")</f>
        <v/>
      </c>
      <c r="BJ377" s="5" t="str">
        <f t="shared" ref="BJ377:BJ408" si="240">TEXT(IF(BJ275=0,"",BJ275),"0.0000")</f>
        <v/>
      </c>
      <c r="BK377" s="5" t="str">
        <f t="shared" ref="BK377:BK408" si="241">TEXT(IF(BJ275=0,"",BK275),"0.00")</f>
        <v/>
      </c>
      <c r="BL377" s="5" t="str">
        <f t="shared" ref="BL377:BL408" si="242">TEXT(IF(BL275=0,"",BL275),"0.0000")</f>
        <v/>
      </c>
      <c r="BM377" s="5" t="str">
        <f t="shared" ref="BM377:BM408" si="243">TEXT(IF(BL275=0,"",BM275),"0.00")</f>
        <v/>
      </c>
      <c r="BN377" s="5" t="str">
        <f t="shared" ref="BN377:BN408" si="244">TEXT(IF(BN275=0,"",BN275),"0.0000")</f>
        <v/>
      </c>
      <c r="BO377" s="5" t="str">
        <f t="shared" ref="BO377:BO408" si="245">TEXT(IF(BN275=0,"",BO275),"0.00")</f>
        <v/>
      </c>
      <c r="BP377" s="5" t="str">
        <f t="shared" ref="BP377:BP408" si="246">TEXT(IF(BP275=0,"",BP275),"0.0000")</f>
        <v/>
      </c>
      <c r="BQ377" s="5" t="str">
        <f t="shared" ref="BQ377:BQ408" si="247">TEXT(IF(BP275=0,"",BQ275),"0.00")</f>
        <v/>
      </c>
      <c r="BR377" s="5" t="str">
        <f t="shared" ref="BR377:BR408" si="248">TEXT(IF(BR275=0,"",BR275),"0.0000")</f>
        <v/>
      </c>
      <c r="BS377" s="5" t="str">
        <f t="shared" ref="BS377:BS408" si="249">TEXT(IF(BR275=0,"",BS275),"0.00")</f>
        <v/>
      </c>
      <c r="BT377" s="5" t="str">
        <f t="shared" ref="BT377:BT408" si="250">TEXT(IF(BT275=0,"",BT275),"0.0000")</f>
        <v/>
      </c>
      <c r="BU377" s="5" t="str">
        <f t="shared" ref="BU377:BU408" si="251">TEXT(IF(BT275=0,"",BU275),"0.00")</f>
        <v/>
      </c>
      <c r="BV377" s="5" t="str">
        <f t="shared" ref="BV377:BV408" si="252">TEXT(IF(BV275=0,"",BV275),"0.0000")</f>
        <v/>
      </c>
      <c r="BW377" s="5" t="str">
        <f t="shared" ref="BW377:BW408" si="253">TEXT(IF(BV275=0,"",BW275),"0.00")</f>
        <v/>
      </c>
      <c r="BX377" s="5" t="str">
        <f t="shared" ref="BX377:BX408" si="254">TEXT(IF(BX275=0,"",BX275),"0.0000")</f>
        <v/>
      </c>
      <c r="BY377" s="5" t="str">
        <f t="shared" ref="BY377:BY408" si="255">TEXT(IF(BX275=0,"",BY275),"0.00")</f>
        <v/>
      </c>
      <c r="BZ377" s="5" t="str">
        <f t="shared" ref="BZ377:BZ408" si="256">TEXT(IF(BZ275=0,"",BZ275),"0.0000")</f>
        <v/>
      </c>
      <c r="CA377" s="5" t="str">
        <f t="shared" ref="CA377:CA408" si="257">TEXT(IF(BZ275=0,"",CA275),"0.00")</f>
        <v/>
      </c>
      <c r="CB377" s="5" t="str">
        <f t="shared" ref="CB377:CB408" si="258">TEXT(IF(CB275=0,"",CB275),"0.0000")</f>
        <v/>
      </c>
      <c r="CC377" s="5" t="str">
        <f t="shared" ref="CC377:CC408" si="259">TEXT(IF(CB275=0,"",CC275),"0.00")</f>
        <v/>
      </c>
      <c r="CD377" s="5" t="str">
        <f t="shared" ref="CD377:CD408" si="260">TEXT(IF(CD275=0,"",CD275),"0.0000")</f>
        <v/>
      </c>
      <c r="CE377" s="5" t="str">
        <f t="shared" ref="CE377:CE408" si="261">TEXT(IF(CD275=0,"",CE275),"0.00")</f>
        <v/>
      </c>
      <c r="CF377" s="5" t="str">
        <f t="shared" ref="CF377:CF408" si="262">TEXT(IF(CF275=0,"",CF275),"0.0000")</f>
        <v/>
      </c>
      <c r="CG377" s="5" t="str">
        <f t="shared" ref="CG377:CG408" si="263">TEXT(IF(CF275=0,"",CG275),"0.00")</f>
        <v/>
      </c>
      <c r="CH377" s="5" t="str">
        <f>TEXT(IF(CH275=0,"",CH275),"0.00")</f>
        <v/>
      </c>
      <c r="CI377" s="5" t="str">
        <f t="shared" ref="CI377:CJ377" si="264">TEXT(IF(CI275=0,"",CI275),"0.00")</f>
        <v/>
      </c>
      <c r="CJ377" s="5" t="str">
        <f t="shared" si="264"/>
        <v/>
      </c>
    </row>
    <row r="378" spans="50:88" hidden="1" x14ac:dyDescent="0.2">
      <c r="AX378" s="5">
        <v>2</v>
      </c>
      <c r="AY378" s="5" t="str">
        <f t="shared" ref="AY378:AZ378" si="265">TEXT(AY276,"dd/mm/yyyy")</f>
        <v>07/03/2022</v>
      </c>
      <c r="AZ378" s="5" t="str">
        <f t="shared" si="265"/>
        <v>07/03/2022</v>
      </c>
      <c r="BA378" s="5" t="str">
        <f t="shared" si="231"/>
        <v>000000009</v>
      </c>
      <c r="BB378" s="5" t="str">
        <f t="shared" si="232"/>
        <v>4.0000</v>
      </c>
      <c r="BC378" s="5" t="str">
        <f t="shared" si="233"/>
        <v>13.60</v>
      </c>
      <c r="BD378" s="5" t="str">
        <f t="shared" si="234"/>
        <v/>
      </c>
      <c r="BE378" s="5" t="str">
        <f t="shared" si="235"/>
        <v/>
      </c>
      <c r="BF378" s="5" t="str">
        <f t="shared" si="236"/>
        <v/>
      </c>
      <c r="BG378" s="5" t="str">
        <f t="shared" si="237"/>
        <v/>
      </c>
      <c r="BH378" s="5" t="str">
        <f t="shared" si="238"/>
        <v/>
      </c>
      <c r="BI378" s="5" t="str">
        <f t="shared" si="239"/>
        <v/>
      </c>
      <c r="BJ378" s="5" t="str">
        <f t="shared" si="240"/>
        <v/>
      </c>
      <c r="BK378" s="5" t="str">
        <f t="shared" si="241"/>
        <v/>
      </c>
      <c r="BL378" s="5" t="str">
        <f t="shared" si="242"/>
        <v/>
      </c>
      <c r="BM378" s="5" t="str">
        <f t="shared" si="243"/>
        <v/>
      </c>
      <c r="BN378" s="5" t="str">
        <f t="shared" si="244"/>
        <v/>
      </c>
      <c r="BO378" s="5" t="str">
        <f t="shared" si="245"/>
        <v/>
      </c>
      <c r="BP378" s="5" t="str">
        <f t="shared" si="246"/>
        <v/>
      </c>
      <c r="BQ378" s="5" t="str">
        <f t="shared" si="247"/>
        <v/>
      </c>
      <c r="BR378" s="5" t="str">
        <f t="shared" si="248"/>
        <v/>
      </c>
      <c r="BS378" s="5" t="str">
        <f t="shared" si="249"/>
        <v/>
      </c>
      <c r="BT378" s="5" t="str">
        <f t="shared" si="250"/>
        <v/>
      </c>
      <c r="BU378" s="5" t="str">
        <f t="shared" si="251"/>
        <v/>
      </c>
      <c r="BV378" s="5" t="str">
        <f t="shared" si="252"/>
        <v/>
      </c>
      <c r="BW378" s="5" t="str">
        <f t="shared" si="253"/>
        <v/>
      </c>
      <c r="BX378" s="5" t="str">
        <f t="shared" si="254"/>
        <v/>
      </c>
      <c r="BY378" s="5" t="str">
        <f t="shared" si="255"/>
        <v/>
      </c>
      <c r="BZ378" s="5" t="str">
        <f t="shared" si="256"/>
        <v/>
      </c>
      <c r="CA378" s="5" t="str">
        <f t="shared" si="257"/>
        <v/>
      </c>
      <c r="CB378" s="5" t="str">
        <f t="shared" si="258"/>
        <v/>
      </c>
      <c r="CC378" s="5" t="str">
        <f t="shared" si="259"/>
        <v/>
      </c>
      <c r="CD378" s="5" t="str">
        <f t="shared" si="260"/>
        <v/>
      </c>
      <c r="CE378" s="5" t="str">
        <f t="shared" si="261"/>
        <v/>
      </c>
      <c r="CF378" s="5" t="str">
        <f t="shared" si="262"/>
        <v/>
      </c>
      <c r="CG378" s="5" t="str">
        <f t="shared" si="263"/>
        <v/>
      </c>
      <c r="CH378" s="5" t="str">
        <f t="shared" ref="CH378:CJ441" si="266">TEXT(IF(CH276=0,"",CH276),"0.00")</f>
        <v/>
      </c>
      <c r="CI378" s="5" t="str">
        <f t="shared" si="266"/>
        <v/>
      </c>
      <c r="CJ378" s="5" t="str">
        <f t="shared" si="266"/>
        <v/>
      </c>
    </row>
    <row r="379" spans="50:88" hidden="1" x14ac:dyDescent="0.2">
      <c r="AX379" s="5">
        <v>3</v>
      </c>
      <c r="AY379" s="5" t="str">
        <f t="shared" ref="AY379:AZ379" si="267">TEXT(AY277,"dd/mm/yyyy")</f>
        <v>14/03/2022</v>
      </c>
      <c r="AZ379" s="5" t="str">
        <f t="shared" si="267"/>
        <v>14/03/2022</v>
      </c>
      <c r="BA379" s="5" t="str">
        <f t="shared" si="231"/>
        <v>000000009</v>
      </c>
      <c r="BB379" s="5" t="str">
        <f t="shared" si="232"/>
        <v>4.0000</v>
      </c>
      <c r="BC379" s="5" t="str">
        <f t="shared" si="233"/>
        <v>13.60</v>
      </c>
      <c r="BD379" s="5" t="str">
        <f t="shared" si="234"/>
        <v/>
      </c>
      <c r="BE379" s="5" t="str">
        <f t="shared" si="235"/>
        <v/>
      </c>
      <c r="BF379" s="5" t="str">
        <f t="shared" si="236"/>
        <v/>
      </c>
      <c r="BG379" s="5" t="str">
        <f t="shared" si="237"/>
        <v/>
      </c>
      <c r="BH379" s="5" t="str">
        <f t="shared" si="238"/>
        <v/>
      </c>
      <c r="BI379" s="5" t="str">
        <f t="shared" si="239"/>
        <v/>
      </c>
      <c r="BJ379" s="5" t="str">
        <f t="shared" si="240"/>
        <v/>
      </c>
      <c r="BK379" s="5" t="str">
        <f t="shared" si="241"/>
        <v/>
      </c>
      <c r="BL379" s="5" t="str">
        <f t="shared" si="242"/>
        <v/>
      </c>
      <c r="BM379" s="5" t="str">
        <f t="shared" si="243"/>
        <v/>
      </c>
      <c r="BN379" s="5" t="str">
        <f t="shared" si="244"/>
        <v/>
      </c>
      <c r="BO379" s="5" t="str">
        <f t="shared" si="245"/>
        <v/>
      </c>
      <c r="BP379" s="5" t="str">
        <f t="shared" si="246"/>
        <v/>
      </c>
      <c r="BQ379" s="5" t="str">
        <f t="shared" si="247"/>
        <v/>
      </c>
      <c r="BR379" s="5" t="str">
        <f t="shared" si="248"/>
        <v/>
      </c>
      <c r="BS379" s="5" t="str">
        <f t="shared" si="249"/>
        <v/>
      </c>
      <c r="BT379" s="5" t="str">
        <f t="shared" si="250"/>
        <v/>
      </c>
      <c r="BU379" s="5" t="str">
        <f t="shared" si="251"/>
        <v/>
      </c>
      <c r="BV379" s="5" t="str">
        <f t="shared" si="252"/>
        <v/>
      </c>
      <c r="BW379" s="5" t="str">
        <f t="shared" si="253"/>
        <v/>
      </c>
      <c r="BX379" s="5" t="str">
        <f t="shared" si="254"/>
        <v/>
      </c>
      <c r="BY379" s="5" t="str">
        <f t="shared" si="255"/>
        <v/>
      </c>
      <c r="BZ379" s="5" t="str">
        <f t="shared" si="256"/>
        <v/>
      </c>
      <c r="CA379" s="5" t="str">
        <f t="shared" si="257"/>
        <v/>
      </c>
      <c r="CB379" s="5" t="str">
        <f t="shared" si="258"/>
        <v/>
      </c>
      <c r="CC379" s="5" t="str">
        <f t="shared" si="259"/>
        <v/>
      </c>
      <c r="CD379" s="5" t="str">
        <f t="shared" si="260"/>
        <v/>
      </c>
      <c r="CE379" s="5" t="str">
        <f t="shared" si="261"/>
        <v/>
      </c>
      <c r="CF379" s="5" t="str">
        <f t="shared" si="262"/>
        <v/>
      </c>
      <c r="CG379" s="5" t="str">
        <f t="shared" si="263"/>
        <v/>
      </c>
      <c r="CH379" s="5" t="str">
        <f>TEXT(IF(CH277=0,"",CH277),"0.00")</f>
        <v/>
      </c>
      <c r="CI379" s="5" t="str">
        <f t="shared" ref="CI379:CJ379" si="268">TEXT(IF(CI277=0,"",CI277),"0.00")</f>
        <v/>
      </c>
      <c r="CJ379" s="5" t="str">
        <f t="shared" si="268"/>
        <v/>
      </c>
    </row>
    <row r="380" spans="50:88" hidden="1" x14ac:dyDescent="0.2">
      <c r="AX380" s="5">
        <v>4</v>
      </c>
      <c r="AY380" s="5" t="str">
        <f t="shared" ref="AY380:AZ380" si="269">TEXT(AY278,"dd/mm/yyyy")</f>
        <v>28/02/2022</v>
      </c>
      <c r="AZ380" s="5" t="str">
        <f t="shared" si="269"/>
        <v>14/03/2022</v>
      </c>
      <c r="BA380" s="5" t="str">
        <f t="shared" si="231"/>
        <v>000000009</v>
      </c>
      <c r="BB380" s="5" t="str">
        <f t="shared" si="232"/>
        <v/>
      </c>
      <c r="BC380" s="5" t="str">
        <f t="shared" si="233"/>
        <v/>
      </c>
      <c r="BD380" s="5" t="str">
        <f t="shared" si="234"/>
        <v/>
      </c>
      <c r="BE380" s="5" t="str">
        <f t="shared" si="235"/>
        <v/>
      </c>
      <c r="BF380" s="5" t="str">
        <f t="shared" si="236"/>
        <v/>
      </c>
      <c r="BG380" s="5" t="str">
        <f t="shared" si="237"/>
        <v/>
      </c>
      <c r="BH380" s="5" t="str">
        <f t="shared" si="238"/>
        <v/>
      </c>
      <c r="BI380" s="5" t="str">
        <f t="shared" si="239"/>
        <v/>
      </c>
      <c r="BJ380" s="5" t="str">
        <f t="shared" si="240"/>
        <v/>
      </c>
      <c r="BK380" s="5" t="str">
        <f t="shared" si="241"/>
        <v/>
      </c>
      <c r="BL380" s="5" t="str">
        <f t="shared" si="242"/>
        <v/>
      </c>
      <c r="BM380" s="5" t="str">
        <f t="shared" si="243"/>
        <v/>
      </c>
      <c r="BN380" s="5" t="str">
        <f t="shared" si="244"/>
        <v/>
      </c>
      <c r="BO380" s="5" t="str">
        <f t="shared" si="245"/>
        <v/>
      </c>
      <c r="BP380" s="5" t="str">
        <f t="shared" si="246"/>
        <v/>
      </c>
      <c r="BQ380" s="5" t="str">
        <f t="shared" si="247"/>
        <v/>
      </c>
      <c r="BR380" s="5" t="str">
        <f t="shared" si="248"/>
        <v/>
      </c>
      <c r="BS380" s="5" t="str">
        <f t="shared" si="249"/>
        <v/>
      </c>
      <c r="BT380" s="5" t="str">
        <f t="shared" si="250"/>
        <v/>
      </c>
      <c r="BU380" s="5" t="str">
        <f t="shared" si="251"/>
        <v/>
      </c>
      <c r="BV380" s="5" t="str">
        <f t="shared" si="252"/>
        <v/>
      </c>
      <c r="BW380" s="5" t="str">
        <f t="shared" si="253"/>
        <v/>
      </c>
      <c r="BX380" s="5" t="str">
        <f t="shared" si="254"/>
        <v/>
      </c>
      <c r="BY380" s="5" t="str">
        <f t="shared" si="255"/>
        <v/>
      </c>
      <c r="BZ380" s="5" t="str">
        <f t="shared" si="256"/>
        <v/>
      </c>
      <c r="CA380" s="5" t="str">
        <f t="shared" si="257"/>
        <v/>
      </c>
      <c r="CB380" s="5" t="str">
        <f t="shared" si="258"/>
        <v/>
      </c>
      <c r="CC380" s="5" t="str">
        <f t="shared" si="259"/>
        <v/>
      </c>
      <c r="CD380" s="5" t="str">
        <f t="shared" si="260"/>
        <v/>
      </c>
      <c r="CE380" s="5" t="str">
        <f t="shared" si="261"/>
        <v/>
      </c>
      <c r="CF380" s="5" t="str">
        <f t="shared" si="262"/>
        <v/>
      </c>
      <c r="CG380" s="5" t="str">
        <f t="shared" si="263"/>
        <v/>
      </c>
      <c r="CH380" s="5" t="str">
        <f t="shared" si="266"/>
        <v>27.92</v>
      </c>
      <c r="CI380" s="5" t="str">
        <f t="shared" si="266"/>
        <v/>
      </c>
      <c r="CJ380" s="5" t="str">
        <f t="shared" si="266"/>
        <v/>
      </c>
    </row>
    <row r="381" spans="50:88" hidden="1" x14ac:dyDescent="0.2">
      <c r="AX381" s="5">
        <v>5</v>
      </c>
      <c r="AY381" s="5" t="str">
        <f t="shared" ref="AY381:AZ381" si="270">TEXT(AY279,"dd/mm/yyyy")</f>
        <v/>
      </c>
      <c r="AZ381" s="5" t="str">
        <f t="shared" si="270"/>
        <v/>
      </c>
      <c r="BA381" s="5" t="str">
        <f t="shared" si="231"/>
        <v/>
      </c>
      <c r="BB381" s="5" t="str">
        <f t="shared" si="232"/>
        <v/>
      </c>
      <c r="BC381" s="5" t="str">
        <f t="shared" si="233"/>
        <v/>
      </c>
      <c r="BD381" s="5" t="str">
        <f t="shared" si="234"/>
        <v/>
      </c>
      <c r="BE381" s="5" t="str">
        <f t="shared" si="235"/>
        <v/>
      </c>
      <c r="BF381" s="5" t="str">
        <f t="shared" si="236"/>
        <v/>
      </c>
      <c r="BG381" s="5" t="str">
        <f t="shared" si="237"/>
        <v/>
      </c>
      <c r="BH381" s="5" t="str">
        <f t="shared" si="238"/>
        <v/>
      </c>
      <c r="BI381" s="5" t="str">
        <f t="shared" si="239"/>
        <v/>
      </c>
      <c r="BJ381" s="5" t="str">
        <f t="shared" si="240"/>
        <v/>
      </c>
      <c r="BK381" s="5" t="str">
        <f t="shared" si="241"/>
        <v/>
      </c>
      <c r="BL381" s="5" t="str">
        <f t="shared" si="242"/>
        <v/>
      </c>
      <c r="BM381" s="5" t="str">
        <f t="shared" si="243"/>
        <v/>
      </c>
      <c r="BN381" s="5" t="str">
        <f t="shared" si="244"/>
        <v/>
      </c>
      <c r="BO381" s="5" t="str">
        <f t="shared" si="245"/>
        <v/>
      </c>
      <c r="BP381" s="5" t="str">
        <f t="shared" si="246"/>
        <v/>
      </c>
      <c r="BQ381" s="5" t="str">
        <f t="shared" si="247"/>
        <v/>
      </c>
      <c r="BR381" s="5" t="str">
        <f t="shared" si="248"/>
        <v/>
      </c>
      <c r="BS381" s="5" t="str">
        <f t="shared" si="249"/>
        <v/>
      </c>
      <c r="BT381" s="5" t="str">
        <f t="shared" si="250"/>
        <v/>
      </c>
      <c r="BU381" s="5" t="str">
        <f t="shared" si="251"/>
        <v/>
      </c>
      <c r="BV381" s="5" t="str">
        <f t="shared" si="252"/>
        <v/>
      </c>
      <c r="BW381" s="5" t="str">
        <f t="shared" si="253"/>
        <v/>
      </c>
      <c r="BX381" s="5" t="str">
        <f t="shared" si="254"/>
        <v/>
      </c>
      <c r="BY381" s="5" t="str">
        <f t="shared" si="255"/>
        <v/>
      </c>
      <c r="BZ381" s="5" t="str">
        <f t="shared" si="256"/>
        <v/>
      </c>
      <c r="CA381" s="5" t="str">
        <f t="shared" si="257"/>
        <v/>
      </c>
      <c r="CB381" s="5" t="str">
        <f t="shared" si="258"/>
        <v/>
      </c>
      <c r="CC381" s="5" t="str">
        <f t="shared" si="259"/>
        <v/>
      </c>
      <c r="CD381" s="5" t="str">
        <f t="shared" si="260"/>
        <v/>
      </c>
      <c r="CE381" s="5" t="str">
        <f t="shared" si="261"/>
        <v/>
      </c>
      <c r="CF381" s="5" t="str">
        <f t="shared" si="262"/>
        <v/>
      </c>
      <c r="CG381" s="5" t="str">
        <f t="shared" si="263"/>
        <v/>
      </c>
      <c r="CH381" s="5" t="str">
        <f t="shared" si="266"/>
        <v/>
      </c>
      <c r="CI381" s="5" t="str">
        <f t="shared" si="266"/>
        <v/>
      </c>
      <c r="CJ381" s="5" t="str">
        <f t="shared" si="266"/>
        <v/>
      </c>
    </row>
    <row r="382" spans="50:88" hidden="1" x14ac:dyDescent="0.2">
      <c r="AX382" s="5">
        <v>6</v>
      </c>
      <c r="AY382" s="5" t="str">
        <f t="shared" ref="AY382:AZ382" si="271">TEXT(AY280,"dd/mm/yyyy")</f>
        <v/>
      </c>
      <c r="AZ382" s="5" t="str">
        <f t="shared" si="271"/>
        <v/>
      </c>
      <c r="BA382" s="5" t="str">
        <f t="shared" si="231"/>
        <v/>
      </c>
      <c r="BB382" s="5" t="str">
        <f t="shared" si="232"/>
        <v/>
      </c>
      <c r="BC382" s="5" t="str">
        <f t="shared" si="233"/>
        <v/>
      </c>
      <c r="BD382" s="5" t="str">
        <f t="shared" si="234"/>
        <v/>
      </c>
      <c r="BE382" s="5" t="str">
        <f t="shared" si="235"/>
        <v/>
      </c>
      <c r="BF382" s="5" t="str">
        <f t="shared" si="236"/>
        <v/>
      </c>
      <c r="BG382" s="5" t="str">
        <f t="shared" si="237"/>
        <v/>
      </c>
      <c r="BH382" s="5" t="str">
        <f t="shared" si="238"/>
        <v/>
      </c>
      <c r="BI382" s="5" t="str">
        <f t="shared" si="239"/>
        <v/>
      </c>
      <c r="BJ382" s="5" t="str">
        <f t="shared" si="240"/>
        <v/>
      </c>
      <c r="BK382" s="5" t="str">
        <f t="shared" si="241"/>
        <v/>
      </c>
      <c r="BL382" s="5" t="str">
        <f t="shared" si="242"/>
        <v/>
      </c>
      <c r="BM382" s="5" t="str">
        <f t="shared" si="243"/>
        <v/>
      </c>
      <c r="BN382" s="5" t="str">
        <f t="shared" si="244"/>
        <v/>
      </c>
      <c r="BO382" s="5" t="str">
        <f>TEXT(IF(BN280=0,"",BO280),"0.00")</f>
        <v/>
      </c>
      <c r="BP382" s="5" t="str">
        <f t="shared" si="246"/>
        <v/>
      </c>
      <c r="BQ382" s="5" t="str">
        <f t="shared" si="247"/>
        <v/>
      </c>
      <c r="BR382" s="5" t="str">
        <f t="shared" si="248"/>
        <v/>
      </c>
      <c r="BS382" s="5" t="str">
        <f t="shared" si="249"/>
        <v/>
      </c>
      <c r="BT382" s="5" t="str">
        <f t="shared" si="250"/>
        <v/>
      </c>
      <c r="BU382" s="5" t="str">
        <f t="shared" si="251"/>
        <v/>
      </c>
      <c r="BV382" s="5" t="str">
        <f t="shared" si="252"/>
        <v/>
      </c>
      <c r="BW382" s="5" t="str">
        <f t="shared" si="253"/>
        <v/>
      </c>
      <c r="BX382" s="5" t="str">
        <f t="shared" si="254"/>
        <v/>
      </c>
      <c r="BY382" s="5" t="str">
        <f t="shared" si="255"/>
        <v/>
      </c>
      <c r="BZ382" s="5" t="str">
        <f t="shared" si="256"/>
        <v/>
      </c>
      <c r="CA382" s="5" t="str">
        <f t="shared" si="257"/>
        <v/>
      </c>
      <c r="CB382" s="5" t="str">
        <f t="shared" si="258"/>
        <v/>
      </c>
      <c r="CC382" s="5" t="str">
        <f t="shared" si="259"/>
        <v/>
      </c>
      <c r="CD382" s="5" t="str">
        <f t="shared" si="260"/>
        <v/>
      </c>
      <c r="CE382" s="5" t="str">
        <f t="shared" si="261"/>
        <v/>
      </c>
      <c r="CF382" s="5" t="str">
        <f t="shared" si="262"/>
        <v/>
      </c>
      <c r="CG382" s="5" t="str">
        <f t="shared" si="263"/>
        <v/>
      </c>
      <c r="CH382" s="5" t="str">
        <f t="shared" si="266"/>
        <v/>
      </c>
      <c r="CI382" s="5" t="str">
        <f t="shared" si="266"/>
        <v/>
      </c>
      <c r="CJ382" s="5" t="str">
        <f t="shared" si="266"/>
        <v/>
      </c>
    </row>
    <row r="383" spans="50:88" hidden="1" x14ac:dyDescent="0.2">
      <c r="AX383" s="5">
        <v>7</v>
      </c>
      <c r="AY383" s="5" t="str">
        <f t="shared" ref="AY383:AZ383" si="272">TEXT(AY281,"dd/mm/yyyy")</f>
        <v/>
      </c>
      <c r="AZ383" s="5" t="str">
        <f t="shared" si="272"/>
        <v/>
      </c>
      <c r="BA383" s="5" t="str">
        <f t="shared" si="231"/>
        <v/>
      </c>
      <c r="BB383" s="5" t="str">
        <f t="shared" si="232"/>
        <v/>
      </c>
      <c r="BC383" s="5" t="str">
        <f t="shared" si="233"/>
        <v/>
      </c>
      <c r="BD383" s="5" t="str">
        <f t="shared" si="234"/>
        <v/>
      </c>
      <c r="BE383" s="5" t="str">
        <f t="shared" si="235"/>
        <v/>
      </c>
      <c r="BF383" s="5" t="str">
        <f t="shared" si="236"/>
        <v/>
      </c>
      <c r="BG383" s="5" t="str">
        <f t="shared" si="237"/>
        <v/>
      </c>
      <c r="BH383" s="5" t="str">
        <f t="shared" si="238"/>
        <v/>
      </c>
      <c r="BI383" s="5" t="str">
        <f t="shared" si="239"/>
        <v/>
      </c>
      <c r="BJ383" s="5" t="str">
        <f t="shared" si="240"/>
        <v/>
      </c>
      <c r="BK383" s="5" t="str">
        <f t="shared" si="241"/>
        <v/>
      </c>
      <c r="BL383" s="5" t="str">
        <f t="shared" si="242"/>
        <v/>
      </c>
      <c r="BM383" s="5" t="str">
        <f t="shared" si="243"/>
        <v/>
      </c>
      <c r="BN383" s="5" t="str">
        <f t="shared" si="244"/>
        <v/>
      </c>
      <c r="BO383" s="5" t="str">
        <f t="shared" si="245"/>
        <v/>
      </c>
      <c r="BP383" s="5" t="str">
        <f t="shared" si="246"/>
        <v/>
      </c>
      <c r="BQ383" s="5" t="str">
        <f t="shared" si="247"/>
        <v/>
      </c>
      <c r="BR383" s="5" t="str">
        <f t="shared" si="248"/>
        <v/>
      </c>
      <c r="BS383" s="5" t="str">
        <f t="shared" si="249"/>
        <v/>
      </c>
      <c r="BT383" s="5" t="str">
        <f t="shared" si="250"/>
        <v/>
      </c>
      <c r="BU383" s="5" t="str">
        <f t="shared" si="251"/>
        <v/>
      </c>
      <c r="BV383" s="5" t="str">
        <f t="shared" si="252"/>
        <v/>
      </c>
      <c r="BW383" s="5" t="str">
        <f t="shared" si="253"/>
        <v/>
      </c>
      <c r="BX383" s="5" t="str">
        <f t="shared" si="254"/>
        <v/>
      </c>
      <c r="BY383" s="5" t="str">
        <f t="shared" si="255"/>
        <v/>
      </c>
      <c r="BZ383" s="5" t="str">
        <f t="shared" si="256"/>
        <v/>
      </c>
      <c r="CA383" s="5" t="str">
        <f t="shared" si="257"/>
        <v/>
      </c>
      <c r="CB383" s="5" t="str">
        <f t="shared" si="258"/>
        <v/>
      </c>
      <c r="CC383" s="5" t="str">
        <f t="shared" si="259"/>
        <v/>
      </c>
      <c r="CD383" s="5" t="str">
        <f t="shared" si="260"/>
        <v/>
      </c>
      <c r="CE383" s="5" t="str">
        <f t="shared" si="261"/>
        <v/>
      </c>
      <c r="CF383" s="5" t="str">
        <f t="shared" si="262"/>
        <v/>
      </c>
      <c r="CG383" s="5" t="str">
        <f t="shared" si="263"/>
        <v/>
      </c>
      <c r="CH383" s="5" t="str">
        <f t="shared" si="266"/>
        <v/>
      </c>
      <c r="CI383" s="5" t="str">
        <f t="shared" si="266"/>
        <v/>
      </c>
      <c r="CJ383" s="5" t="str">
        <f t="shared" si="266"/>
        <v/>
      </c>
    </row>
    <row r="384" spans="50:88" hidden="1" x14ac:dyDescent="0.2">
      <c r="AX384" s="5">
        <v>8</v>
      </c>
      <c r="AY384" s="5" t="str">
        <f t="shared" ref="AY384:AZ384" si="273">TEXT(AY282,"dd/mm/yyyy")</f>
        <v/>
      </c>
      <c r="AZ384" s="5" t="str">
        <f t="shared" si="273"/>
        <v/>
      </c>
      <c r="BA384" s="5" t="str">
        <f t="shared" si="231"/>
        <v/>
      </c>
      <c r="BB384" s="5" t="str">
        <f t="shared" si="232"/>
        <v/>
      </c>
      <c r="BC384" s="5" t="str">
        <f t="shared" si="233"/>
        <v/>
      </c>
      <c r="BD384" s="5" t="str">
        <f t="shared" si="234"/>
        <v/>
      </c>
      <c r="BE384" s="5" t="str">
        <f t="shared" si="235"/>
        <v/>
      </c>
      <c r="BF384" s="5" t="str">
        <f t="shared" si="236"/>
        <v/>
      </c>
      <c r="BG384" s="5" t="str">
        <f t="shared" si="237"/>
        <v/>
      </c>
      <c r="BH384" s="5" t="str">
        <f t="shared" si="238"/>
        <v/>
      </c>
      <c r="BI384" s="5" t="str">
        <f t="shared" si="239"/>
        <v/>
      </c>
      <c r="BJ384" s="5" t="str">
        <f t="shared" si="240"/>
        <v/>
      </c>
      <c r="BK384" s="5" t="str">
        <f t="shared" si="241"/>
        <v/>
      </c>
      <c r="BL384" s="5" t="str">
        <f t="shared" si="242"/>
        <v/>
      </c>
      <c r="BM384" s="5" t="str">
        <f t="shared" si="243"/>
        <v/>
      </c>
      <c r="BN384" s="5" t="str">
        <f t="shared" si="244"/>
        <v/>
      </c>
      <c r="BO384" s="5" t="str">
        <f t="shared" si="245"/>
        <v/>
      </c>
      <c r="BP384" s="5" t="str">
        <f t="shared" si="246"/>
        <v/>
      </c>
      <c r="BQ384" s="5" t="str">
        <f t="shared" si="247"/>
        <v/>
      </c>
      <c r="BR384" s="5" t="str">
        <f t="shared" si="248"/>
        <v/>
      </c>
      <c r="BS384" s="5" t="str">
        <f t="shared" si="249"/>
        <v/>
      </c>
      <c r="BT384" s="5" t="str">
        <f t="shared" si="250"/>
        <v/>
      </c>
      <c r="BU384" s="5" t="str">
        <f t="shared" si="251"/>
        <v/>
      </c>
      <c r="BV384" s="5" t="str">
        <f t="shared" si="252"/>
        <v/>
      </c>
      <c r="BW384" s="5" t="str">
        <f t="shared" si="253"/>
        <v/>
      </c>
      <c r="BX384" s="5" t="str">
        <f t="shared" si="254"/>
        <v/>
      </c>
      <c r="BY384" s="5" t="str">
        <f t="shared" si="255"/>
        <v/>
      </c>
      <c r="BZ384" s="5" t="str">
        <f t="shared" si="256"/>
        <v/>
      </c>
      <c r="CA384" s="5" t="str">
        <f t="shared" si="257"/>
        <v/>
      </c>
      <c r="CB384" s="5" t="str">
        <f t="shared" si="258"/>
        <v/>
      </c>
      <c r="CC384" s="5" t="str">
        <f t="shared" si="259"/>
        <v/>
      </c>
      <c r="CD384" s="5" t="str">
        <f t="shared" si="260"/>
        <v/>
      </c>
      <c r="CE384" s="5" t="str">
        <f t="shared" si="261"/>
        <v/>
      </c>
      <c r="CF384" s="5" t="str">
        <f t="shared" si="262"/>
        <v/>
      </c>
      <c r="CG384" s="5" t="str">
        <f t="shared" si="263"/>
        <v/>
      </c>
      <c r="CH384" s="5" t="str">
        <f>TEXT(IF(CH282=0,"",CH282),"0.00")</f>
        <v/>
      </c>
      <c r="CI384" s="5" t="str">
        <f t="shared" ref="CI384:CJ384" si="274">TEXT(IF(CI282=0,"",CI282),"0.00")</f>
        <v/>
      </c>
      <c r="CJ384" s="5" t="str">
        <f t="shared" si="274"/>
        <v/>
      </c>
    </row>
    <row r="385" spans="50:88" hidden="1" x14ac:dyDescent="0.2">
      <c r="AX385" s="5">
        <v>9</v>
      </c>
      <c r="AY385" s="5" t="str">
        <f t="shared" ref="AY385:AZ385" si="275">TEXT(AY283,"dd/mm/yyyy")</f>
        <v/>
      </c>
      <c r="AZ385" s="5" t="str">
        <f t="shared" si="275"/>
        <v/>
      </c>
      <c r="BA385" s="5" t="str">
        <f t="shared" si="231"/>
        <v/>
      </c>
      <c r="BB385" s="5" t="str">
        <f t="shared" si="232"/>
        <v/>
      </c>
      <c r="BC385" s="5" t="str">
        <f t="shared" si="233"/>
        <v/>
      </c>
      <c r="BD385" s="5" t="str">
        <f t="shared" si="234"/>
        <v/>
      </c>
      <c r="BE385" s="5" t="str">
        <f t="shared" si="235"/>
        <v/>
      </c>
      <c r="BF385" s="5" t="str">
        <f t="shared" si="236"/>
        <v/>
      </c>
      <c r="BG385" s="5" t="str">
        <f t="shared" si="237"/>
        <v/>
      </c>
      <c r="BH385" s="5" t="str">
        <f t="shared" si="238"/>
        <v/>
      </c>
      <c r="BI385" s="5" t="str">
        <f t="shared" si="239"/>
        <v/>
      </c>
      <c r="BJ385" s="5" t="str">
        <f t="shared" si="240"/>
        <v/>
      </c>
      <c r="BK385" s="5" t="str">
        <f t="shared" si="241"/>
        <v/>
      </c>
      <c r="BL385" s="5" t="str">
        <f t="shared" si="242"/>
        <v/>
      </c>
      <c r="BM385" s="5" t="str">
        <f t="shared" si="243"/>
        <v/>
      </c>
      <c r="BN385" s="5" t="str">
        <f t="shared" si="244"/>
        <v/>
      </c>
      <c r="BO385" s="5" t="str">
        <f t="shared" si="245"/>
        <v/>
      </c>
      <c r="BP385" s="5" t="str">
        <f t="shared" si="246"/>
        <v/>
      </c>
      <c r="BQ385" s="5" t="str">
        <f t="shared" si="247"/>
        <v/>
      </c>
      <c r="BR385" s="5" t="str">
        <f t="shared" si="248"/>
        <v/>
      </c>
      <c r="BS385" s="5" t="str">
        <f t="shared" si="249"/>
        <v/>
      </c>
      <c r="BT385" s="5" t="str">
        <f t="shared" si="250"/>
        <v/>
      </c>
      <c r="BU385" s="5" t="str">
        <f t="shared" si="251"/>
        <v/>
      </c>
      <c r="BV385" s="5" t="str">
        <f t="shared" si="252"/>
        <v/>
      </c>
      <c r="BW385" s="5" t="str">
        <f t="shared" si="253"/>
        <v/>
      </c>
      <c r="BX385" s="5" t="str">
        <f t="shared" si="254"/>
        <v/>
      </c>
      <c r="BY385" s="5" t="str">
        <f t="shared" si="255"/>
        <v/>
      </c>
      <c r="BZ385" s="5" t="str">
        <f t="shared" si="256"/>
        <v/>
      </c>
      <c r="CA385" s="5" t="str">
        <f t="shared" si="257"/>
        <v/>
      </c>
      <c r="CB385" s="5" t="str">
        <f t="shared" si="258"/>
        <v/>
      </c>
      <c r="CC385" s="5" t="str">
        <f t="shared" si="259"/>
        <v/>
      </c>
      <c r="CD385" s="5" t="str">
        <f t="shared" si="260"/>
        <v/>
      </c>
      <c r="CE385" s="5" t="str">
        <f t="shared" si="261"/>
        <v/>
      </c>
      <c r="CF385" s="5" t="str">
        <f t="shared" si="262"/>
        <v/>
      </c>
      <c r="CG385" s="5" t="str">
        <f>TEXT(IF(CF283=0,"",CG283),"0.00")</f>
        <v/>
      </c>
      <c r="CH385" s="5" t="str">
        <f t="shared" si="266"/>
        <v/>
      </c>
      <c r="CI385" s="5" t="str">
        <f t="shared" si="266"/>
        <v/>
      </c>
      <c r="CJ385" s="5" t="str">
        <f t="shared" si="266"/>
        <v/>
      </c>
    </row>
    <row r="386" spans="50:88" hidden="1" x14ac:dyDescent="0.2">
      <c r="AX386" s="5">
        <v>10</v>
      </c>
      <c r="AY386" s="5" t="str">
        <f t="shared" ref="AY386:AZ386" si="276">TEXT(AY284,"dd/mm/yyyy")</f>
        <v/>
      </c>
      <c r="AZ386" s="5" t="str">
        <f t="shared" si="276"/>
        <v/>
      </c>
      <c r="BA386" s="5" t="str">
        <f t="shared" si="231"/>
        <v/>
      </c>
      <c r="BB386" s="5" t="str">
        <f t="shared" si="232"/>
        <v/>
      </c>
      <c r="BC386" s="5" t="str">
        <f t="shared" si="233"/>
        <v/>
      </c>
      <c r="BD386" s="5" t="str">
        <f t="shared" si="234"/>
        <v/>
      </c>
      <c r="BE386" s="5" t="str">
        <f t="shared" si="235"/>
        <v/>
      </c>
      <c r="BF386" s="5" t="str">
        <f t="shared" si="236"/>
        <v/>
      </c>
      <c r="BG386" s="5" t="str">
        <f t="shared" si="237"/>
        <v/>
      </c>
      <c r="BH386" s="5" t="str">
        <f t="shared" si="238"/>
        <v/>
      </c>
      <c r="BI386" s="5" t="str">
        <f t="shared" si="239"/>
        <v/>
      </c>
      <c r="BJ386" s="5" t="str">
        <f t="shared" si="240"/>
        <v/>
      </c>
      <c r="BK386" s="5" t="str">
        <f t="shared" si="241"/>
        <v/>
      </c>
      <c r="BL386" s="5" t="str">
        <f t="shared" si="242"/>
        <v/>
      </c>
      <c r="BM386" s="5" t="str">
        <f t="shared" si="243"/>
        <v/>
      </c>
      <c r="BN386" s="5" t="str">
        <f t="shared" si="244"/>
        <v/>
      </c>
      <c r="BO386" s="5" t="str">
        <f t="shared" si="245"/>
        <v/>
      </c>
      <c r="BP386" s="5" t="str">
        <f t="shared" si="246"/>
        <v/>
      </c>
      <c r="BQ386" s="5" t="str">
        <f t="shared" si="247"/>
        <v/>
      </c>
      <c r="BR386" s="5" t="str">
        <f t="shared" si="248"/>
        <v/>
      </c>
      <c r="BS386" s="5" t="str">
        <f t="shared" si="249"/>
        <v/>
      </c>
      <c r="BT386" s="5" t="str">
        <f t="shared" si="250"/>
        <v/>
      </c>
      <c r="BU386" s="5" t="str">
        <f t="shared" si="251"/>
        <v/>
      </c>
      <c r="BV386" s="5" t="str">
        <f t="shared" si="252"/>
        <v/>
      </c>
      <c r="BW386" s="5" t="str">
        <f t="shared" si="253"/>
        <v/>
      </c>
      <c r="BX386" s="5" t="str">
        <f t="shared" si="254"/>
        <v/>
      </c>
      <c r="BY386" s="5" t="str">
        <f t="shared" si="255"/>
        <v/>
      </c>
      <c r="BZ386" s="5" t="str">
        <f t="shared" si="256"/>
        <v/>
      </c>
      <c r="CA386" s="5" t="str">
        <f t="shared" si="257"/>
        <v/>
      </c>
      <c r="CB386" s="5" t="str">
        <f t="shared" si="258"/>
        <v/>
      </c>
      <c r="CC386" s="5" t="str">
        <f t="shared" si="259"/>
        <v/>
      </c>
      <c r="CD386" s="5" t="str">
        <f t="shared" si="260"/>
        <v/>
      </c>
      <c r="CE386" s="5" t="str">
        <f t="shared" si="261"/>
        <v/>
      </c>
      <c r="CF386" s="5" t="str">
        <f t="shared" si="262"/>
        <v/>
      </c>
      <c r="CG386" s="5" t="str">
        <f t="shared" si="263"/>
        <v/>
      </c>
      <c r="CH386" s="5" t="str">
        <f t="shared" si="266"/>
        <v/>
      </c>
      <c r="CI386" s="5" t="str">
        <f t="shared" si="266"/>
        <v/>
      </c>
      <c r="CJ386" s="5" t="str">
        <f t="shared" si="266"/>
        <v/>
      </c>
    </row>
    <row r="387" spans="50:88" hidden="1" x14ac:dyDescent="0.2">
      <c r="AX387" s="5">
        <v>11</v>
      </c>
      <c r="AY387" s="5" t="str">
        <f t="shared" ref="AY387:AZ387" si="277">TEXT(AY285,"dd/mm/yyyy")</f>
        <v/>
      </c>
      <c r="AZ387" s="5" t="str">
        <f t="shared" si="277"/>
        <v/>
      </c>
      <c r="BA387" s="5" t="str">
        <f t="shared" si="231"/>
        <v/>
      </c>
      <c r="BB387" s="5" t="str">
        <f t="shared" si="232"/>
        <v/>
      </c>
      <c r="BC387" s="5" t="str">
        <f t="shared" si="233"/>
        <v/>
      </c>
      <c r="BD387" s="5" t="str">
        <f t="shared" si="234"/>
        <v/>
      </c>
      <c r="BE387" s="5" t="str">
        <f t="shared" si="235"/>
        <v/>
      </c>
      <c r="BF387" s="5" t="str">
        <f t="shared" si="236"/>
        <v/>
      </c>
      <c r="BG387" s="5" t="str">
        <f t="shared" si="237"/>
        <v/>
      </c>
      <c r="BH387" s="5" t="str">
        <f t="shared" si="238"/>
        <v/>
      </c>
      <c r="BI387" s="5" t="str">
        <f t="shared" si="239"/>
        <v/>
      </c>
      <c r="BJ387" s="5" t="str">
        <f t="shared" si="240"/>
        <v/>
      </c>
      <c r="BK387" s="5" t="str">
        <f t="shared" si="241"/>
        <v/>
      </c>
      <c r="BL387" s="5" t="str">
        <f t="shared" si="242"/>
        <v/>
      </c>
      <c r="BM387" s="5" t="str">
        <f t="shared" si="243"/>
        <v/>
      </c>
      <c r="BN387" s="5" t="str">
        <f t="shared" si="244"/>
        <v/>
      </c>
      <c r="BO387" s="5" t="str">
        <f t="shared" si="245"/>
        <v/>
      </c>
      <c r="BP387" s="5" t="str">
        <f t="shared" si="246"/>
        <v/>
      </c>
      <c r="BQ387" s="5" t="str">
        <f t="shared" si="247"/>
        <v/>
      </c>
      <c r="BR387" s="5" t="str">
        <f t="shared" si="248"/>
        <v/>
      </c>
      <c r="BS387" s="5" t="str">
        <f t="shared" si="249"/>
        <v/>
      </c>
      <c r="BT387" s="5" t="str">
        <f t="shared" si="250"/>
        <v/>
      </c>
      <c r="BU387" s="5" t="str">
        <f t="shared" si="251"/>
        <v/>
      </c>
      <c r="BV387" s="5" t="str">
        <f t="shared" si="252"/>
        <v/>
      </c>
      <c r="BW387" s="5" t="str">
        <f t="shared" si="253"/>
        <v/>
      </c>
      <c r="BX387" s="5" t="str">
        <f t="shared" si="254"/>
        <v/>
      </c>
      <c r="BY387" s="5" t="str">
        <f t="shared" si="255"/>
        <v/>
      </c>
      <c r="BZ387" s="5" t="str">
        <f t="shared" si="256"/>
        <v/>
      </c>
      <c r="CA387" s="5" t="str">
        <f t="shared" si="257"/>
        <v/>
      </c>
      <c r="CB387" s="5" t="str">
        <f t="shared" si="258"/>
        <v/>
      </c>
      <c r="CC387" s="5" t="str">
        <f t="shared" si="259"/>
        <v/>
      </c>
      <c r="CD387" s="5" t="str">
        <f t="shared" si="260"/>
        <v/>
      </c>
      <c r="CE387" s="5" t="str">
        <f t="shared" si="261"/>
        <v/>
      </c>
      <c r="CF387" s="5" t="str">
        <f t="shared" si="262"/>
        <v/>
      </c>
      <c r="CG387" s="5" t="str">
        <f t="shared" si="263"/>
        <v/>
      </c>
      <c r="CH387" s="5" t="str">
        <f t="shared" si="266"/>
        <v/>
      </c>
      <c r="CI387" s="5" t="str">
        <f t="shared" si="266"/>
        <v/>
      </c>
      <c r="CJ387" s="5" t="str">
        <f t="shared" si="266"/>
        <v/>
      </c>
    </row>
    <row r="388" spans="50:88" hidden="1" x14ac:dyDescent="0.2">
      <c r="AX388" s="5">
        <v>12</v>
      </c>
      <c r="AY388" s="5" t="str">
        <f t="shared" ref="AY388:AZ388" si="278">TEXT(AY286,"dd/mm/yyyy")</f>
        <v/>
      </c>
      <c r="AZ388" s="5" t="str">
        <f t="shared" si="278"/>
        <v/>
      </c>
      <c r="BA388" s="5" t="str">
        <f t="shared" si="231"/>
        <v/>
      </c>
      <c r="BB388" s="5" t="str">
        <f t="shared" si="232"/>
        <v/>
      </c>
      <c r="BC388" s="5" t="str">
        <f t="shared" si="233"/>
        <v/>
      </c>
      <c r="BD388" s="5" t="str">
        <f t="shared" si="234"/>
        <v/>
      </c>
      <c r="BE388" s="5" t="str">
        <f t="shared" si="235"/>
        <v/>
      </c>
      <c r="BF388" s="5" t="str">
        <f t="shared" si="236"/>
        <v/>
      </c>
      <c r="BG388" s="5" t="str">
        <f t="shared" si="237"/>
        <v/>
      </c>
      <c r="BH388" s="5" t="str">
        <f t="shared" si="238"/>
        <v/>
      </c>
      <c r="BI388" s="5" t="str">
        <f t="shared" si="239"/>
        <v/>
      </c>
      <c r="BJ388" s="5" t="str">
        <f t="shared" si="240"/>
        <v/>
      </c>
      <c r="BK388" s="5" t="str">
        <f t="shared" si="241"/>
        <v/>
      </c>
      <c r="BL388" s="5" t="str">
        <f t="shared" si="242"/>
        <v/>
      </c>
      <c r="BM388" s="5" t="str">
        <f t="shared" si="243"/>
        <v/>
      </c>
      <c r="BN388" s="5" t="str">
        <f t="shared" si="244"/>
        <v/>
      </c>
      <c r="BO388" s="5" t="str">
        <f t="shared" si="245"/>
        <v/>
      </c>
      <c r="BP388" s="5" t="str">
        <f t="shared" si="246"/>
        <v/>
      </c>
      <c r="BQ388" s="5" t="str">
        <f t="shared" si="247"/>
        <v/>
      </c>
      <c r="BR388" s="5" t="str">
        <f t="shared" si="248"/>
        <v/>
      </c>
      <c r="BS388" s="5" t="str">
        <f t="shared" si="249"/>
        <v/>
      </c>
      <c r="BT388" s="5" t="str">
        <f t="shared" si="250"/>
        <v/>
      </c>
      <c r="BU388" s="5" t="str">
        <f t="shared" si="251"/>
        <v/>
      </c>
      <c r="BV388" s="5" t="str">
        <f t="shared" si="252"/>
        <v/>
      </c>
      <c r="BW388" s="5" t="str">
        <f t="shared" si="253"/>
        <v/>
      </c>
      <c r="BX388" s="5" t="str">
        <f t="shared" si="254"/>
        <v/>
      </c>
      <c r="BY388" s="5" t="str">
        <f t="shared" si="255"/>
        <v/>
      </c>
      <c r="BZ388" s="5" t="str">
        <f t="shared" si="256"/>
        <v/>
      </c>
      <c r="CA388" s="5" t="str">
        <f t="shared" si="257"/>
        <v/>
      </c>
      <c r="CB388" s="5" t="str">
        <f t="shared" si="258"/>
        <v/>
      </c>
      <c r="CC388" s="5" t="str">
        <f t="shared" si="259"/>
        <v/>
      </c>
      <c r="CD388" s="5" t="str">
        <f t="shared" si="260"/>
        <v/>
      </c>
      <c r="CE388" s="5" t="str">
        <f t="shared" si="261"/>
        <v/>
      </c>
      <c r="CF388" s="5" t="str">
        <f t="shared" si="262"/>
        <v/>
      </c>
      <c r="CG388" s="5" t="str">
        <f t="shared" si="263"/>
        <v/>
      </c>
      <c r="CH388" s="5" t="str">
        <f t="shared" si="266"/>
        <v/>
      </c>
      <c r="CI388" s="5" t="str">
        <f t="shared" si="266"/>
        <v/>
      </c>
      <c r="CJ388" s="5" t="str">
        <f t="shared" si="266"/>
        <v/>
      </c>
    </row>
    <row r="389" spans="50:88" hidden="1" x14ac:dyDescent="0.2">
      <c r="AX389" s="5">
        <v>13</v>
      </c>
      <c r="AY389" s="5" t="str">
        <f t="shared" ref="AY389:AZ389" si="279">TEXT(AY287,"dd/mm/yyyy")</f>
        <v/>
      </c>
      <c r="AZ389" s="5" t="str">
        <f t="shared" si="279"/>
        <v/>
      </c>
      <c r="BA389" s="5" t="str">
        <f t="shared" si="231"/>
        <v/>
      </c>
      <c r="BB389" s="5" t="str">
        <f t="shared" si="232"/>
        <v/>
      </c>
      <c r="BC389" s="5" t="str">
        <f t="shared" si="233"/>
        <v/>
      </c>
      <c r="BD389" s="5" t="str">
        <f t="shared" si="234"/>
        <v/>
      </c>
      <c r="BE389" s="5" t="str">
        <f t="shared" si="235"/>
        <v/>
      </c>
      <c r="BF389" s="5" t="str">
        <f t="shared" si="236"/>
        <v/>
      </c>
      <c r="BG389" s="5" t="str">
        <f t="shared" si="237"/>
        <v/>
      </c>
      <c r="BH389" s="5" t="str">
        <f t="shared" si="238"/>
        <v/>
      </c>
      <c r="BI389" s="5" t="str">
        <f t="shared" si="239"/>
        <v/>
      </c>
      <c r="BJ389" s="5" t="str">
        <f t="shared" si="240"/>
        <v/>
      </c>
      <c r="BK389" s="5" t="str">
        <f t="shared" si="241"/>
        <v/>
      </c>
      <c r="BL389" s="5" t="str">
        <f t="shared" si="242"/>
        <v/>
      </c>
      <c r="BM389" s="5" t="str">
        <f t="shared" si="243"/>
        <v/>
      </c>
      <c r="BN389" s="5" t="str">
        <f t="shared" si="244"/>
        <v/>
      </c>
      <c r="BO389" s="5" t="str">
        <f t="shared" si="245"/>
        <v/>
      </c>
      <c r="BP389" s="5" t="str">
        <f t="shared" si="246"/>
        <v/>
      </c>
      <c r="BQ389" s="5" t="str">
        <f t="shared" si="247"/>
        <v/>
      </c>
      <c r="BR389" s="5" t="str">
        <f t="shared" si="248"/>
        <v/>
      </c>
      <c r="BS389" s="5" t="str">
        <f t="shared" si="249"/>
        <v/>
      </c>
      <c r="BT389" s="5" t="str">
        <f t="shared" si="250"/>
        <v/>
      </c>
      <c r="BU389" s="5" t="str">
        <f t="shared" si="251"/>
        <v/>
      </c>
      <c r="BV389" s="5" t="str">
        <f t="shared" si="252"/>
        <v/>
      </c>
      <c r="BW389" s="5" t="str">
        <f t="shared" si="253"/>
        <v/>
      </c>
      <c r="BX389" s="5" t="str">
        <f t="shared" si="254"/>
        <v/>
      </c>
      <c r="BY389" s="5" t="str">
        <f t="shared" si="255"/>
        <v/>
      </c>
      <c r="BZ389" s="5" t="str">
        <f t="shared" si="256"/>
        <v/>
      </c>
      <c r="CA389" s="5" t="str">
        <f t="shared" si="257"/>
        <v/>
      </c>
      <c r="CB389" s="5" t="str">
        <f t="shared" si="258"/>
        <v/>
      </c>
      <c r="CC389" s="5" t="str">
        <f t="shared" si="259"/>
        <v/>
      </c>
      <c r="CD389" s="5" t="str">
        <f t="shared" si="260"/>
        <v/>
      </c>
      <c r="CE389" s="5" t="str">
        <f t="shared" si="261"/>
        <v/>
      </c>
      <c r="CF389" s="5" t="str">
        <f t="shared" si="262"/>
        <v/>
      </c>
      <c r="CG389" s="5" t="str">
        <f t="shared" si="263"/>
        <v/>
      </c>
      <c r="CH389" s="5" t="str">
        <f t="shared" si="266"/>
        <v/>
      </c>
      <c r="CI389" s="5" t="str">
        <f t="shared" si="266"/>
        <v/>
      </c>
      <c r="CJ389" s="5" t="str">
        <f t="shared" si="266"/>
        <v/>
      </c>
    </row>
    <row r="390" spans="50:88" hidden="1" x14ac:dyDescent="0.2">
      <c r="AX390" s="5">
        <v>14</v>
      </c>
      <c r="AY390" s="5" t="str">
        <f t="shared" ref="AY390:AZ390" si="280">TEXT(AY288,"dd/mm/yyyy")</f>
        <v/>
      </c>
      <c r="AZ390" s="5" t="str">
        <f t="shared" si="280"/>
        <v/>
      </c>
      <c r="BA390" s="5" t="str">
        <f t="shared" si="231"/>
        <v/>
      </c>
      <c r="BB390" s="5" t="str">
        <f t="shared" si="232"/>
        <v/>
      </c>
      <c r="BC390" s="5" t="str">
        <f t="shared" si="233"/>
        <v/>
      </c>
      <c r="BD390" s="5" t="str">
        <f t="shared" si="234"/>
        <v/>
      </c>
      <c r="BE390" s="5" t="str">
        <f t="shared" si="235"/>
        <v/>
      </c>
      <c r="BF390" s="5" t="str">
        <f t="shared" si="236"/>
        <v/>
      </c>
      <c r="BG390" s="5" t="str">
        <f t="shared" si="237"/>
        <v/>
      </c>
      <c r="BH390" s="5" t="str">
        <f t="shared" si="238"/>
        <v/>
      </c>
      <c r="BI390" s="5" t="str">
        <f t="shared" si="239"/>
        <v/>
      </c>
      <c r="BJ390" s="5" t="str">
        <f t="shared" si="240"/>
        <v/>
      </c>
      <c r="BK390" s="5" t="str">
        <f t="shared" si="241"/>
        <v/>
      </c>
      <c r="BL390" s="5" t="str">
        <f t="shared" si="242"/>
        <v/>
      </c>
      <c r="BM390" s="5" t="str">
        <f t="shared" si="243"/>
        <v/>
      </c>
      <c r="BN390" s="5" t="str">
        <f t="shared" si="244"/>
        <v/>
      </c>
      <c r="BO390" s="5" t="str">
        <f t="shared" si="245"/>
        <v/>
      </c>
      <c r="BP390" s="5" t="str">
        <f t="shared" si="246"/>
        <v/>
      </c>
      <c r="BQ390" s="5" t="str">
        <f t="shared" si="247"/>
        <v/>
      </c>
      <c r="BR390" s="5" t="str">
        <f t="shared" si="248"/>
        <v/>
      </c>
      <c r="BS390" s="5" t="str">
        <f t="shared" si="249"/>
        <v/>
      </c>
      <c r="BT390" s="5" t="str">
        <f t="shared" si="250"/>
        <v/>
      </c>
      <c r="BU390" s="5" t="str">
        <f t="shared" si="251"/>
        <v/>
      </c>
      <c r="BV390" s="5" t="str">
        <f t="shared" si="252"/>
        <v/>
      </c>
      <c r="BW390" s="5" t="str">
        <f t="shared" si="253"/>
        <v/>
      </c>
      <c r="BX390" s="5" t="str">
        <f t="shared" si="254"/>
        <v/>
      </c>
      <c r="BY390" s="5" t="str">
        <f t="shared" si="255"/>
        <v/>
      </c>
      <c r="BZ390" s="5" t="str">
        <f t="shared" si="256"/>
        <v/>
      </c>
      <c r="CA390" s="5" t="str">
        <f t="shared" si="257"/>
        <v/>
      </c>
      <c r="CB390" s="5" t="str">
        <f t="shared" si="258"/>
        <v/>
      </c>
      <c r="CC390" s="5" t="str">
        <f t="shared" si="259"/>
        <v/>
      </c>
      <c r="CD390" s="5" t="str">
        <f t="shared" si="260"/>
        <v/>
      </c>
      <c r="CE390" s="5" t="str">
        <f t="shared" si="261"/>
        <v/>
      </c>
      <c r="CF390" s="5" t="str">
        <f t="shared" si="262"/>
        <v/>
      </c>
      <c r="CG390" s="5" t="str">
        <f t="shared" si="263"/>
        <v/>
      </c>
      <c r="CH390" s="5" t="str">
        <f t="shared" si="266"/>
        <v/>
      </c>
      <c r="CI390" s="5" t="str">
        <f t="shared" si="266"/>
        <v/>
      </c>
      <c r="CJ390" s="5" t="str">
        <f t="shared" si="266"/>
        <v/>
      </c>
    </row>
    <row r="391" spans="50:88" hidden="1" x14ac:dyDescent="0.2">
      <c r="AX391" s="5">
        <v>15</v>
      </c>
      <c r="AY391" s="5" t="str">
        <f t="shared" ref="AY391:AZ391" si="281">TEXT(AY289,"dd/mm/yyyy")</f>
        <v/>
      </c>
      <c r="AZ391" s="5" t="str">
        <f t="shared" si="281"/>
        <v/>
      </c>
      <c r="BA391" s="5" t="str">
        <f t="shared" si="231"/>
        <v/>
      </c>
      <c r="BB391" s="5" t="str">
        <f t="shared" si="232"/>
        <v/>
      </c>
      <c r="BC391" s="5" t="str">
        <f t="shared" si="233"/>
        <v/>
      </c>
      <c r="BD391" s="5" t="str">
        <f t="shared" si="234"/>
        <v/>
      </c>
      <c r="BE391" s="5" t="str">
        <f t="shared" si="235"/>
        <v/>
      </c>
      <c r="BF391" s="5" t="str">
        <f t="shared" si="236"/>
        <v/>
      </c>
      <c r="BG391" s="5" t="str">
        <f t="shared" si="237"/>
        <v/>
      </c>
      <c r="BH391" s="5" t="str">
        <f t="shared" si="238"/>
        <v/>
      </c>
      <c r="BI391" s="5" t="str">
        <f t="shared" si="239"/>
        <v/>
      </c>
      <c r="BJ391" s="5" t="str">
        <f t="shared" si="240"/>
        <v/>
      </c>
      <c r="BK391" s="5" t="str">
        <f t="shared" si="241"/>
        <v/>
      </c>
      <c r="BL391" s="5" t="str">
        <f t="shared" si="242"/>
        <v/>
      </c>
      <c r="BM391" s="5" t="str">
        <f t="shared" si="243"/>
        <v/>
      </c>
      <c r="BN391" s="5" t="str">
        <f t="shared" si="244"/>
        <v/>
      </c>
      <c r="BO391" s="5" t="str">
        <f t="shared" si="245"/>
        <v/>
      </c>
      <c r="BP391" s="5" t="str">
        <f t="shared" si="246"/>
        <v/>
      </c>
      <c r="BQ391" s="5" t="str">
        <f t="shared" si="247"/>
        <v/>
      </c>
      <c r="BR391" s="5" t="str">
        <f t="shared" si="248"/>
        <v/>
      </c>
      <c r="BS391" s="5" t="str">
        <f t="shared" si="249"/>
        <v/>
      </c>
      <c r="BT391" s="5" t="str">
        <f t="shared" si="250"/>
        <v/>
      </c>
      <c r="BU391" s="5" t="str">
        <f t="shared" si="251"/>
        <v/>
      </c>
      <c r="BV391" s="5" t="str">
        <f t="shared" si="252"/>
        <v/>
      </c>
      <c r="BW391" s="5" t="str">
        <f t="shared" si="253"/>
        <v/>
      </c>
      <c r="BX391" s="5" t="str">
        <f t="shared" si="254"/>
        <v/>
      </c>
      <c r="BY391" s="5" t="str">
        <f t="shared" si="255"/>
        <v/>
      </c>
      <c r="BZ391" s="5" t="str">
        <f t="shared" si="256"/>
        <v/>
      </c>
      <c r="CA391" s="5" t="str">
        <f t="shared" si="257"/>
        <v/>
      </c>
      <c r="CB391" s="5" t="str">
        <f t="shared" si="258"/>
        <v/>
      </c>
      <c r="CC391" s="5" t="str">
        <f t="shared" si="259"/>
        <v/>
      </c>
      <c r="CD391" s="5" t="str">
        <f t="shared" si="260"/>
        <v/>
      </c>
      <c r="CE391" s="5" t="str">
        <f t="shared" si="261"/>
        <v/>
      </c>
      <c r="CF391" s="5" t="str">
        <f t="shared" si="262"/>
        <v/>
      </c>
      <c r="CG391" s="5" t="str">
        <f t="shared" si="263"/>
        <v/>
      </c>
      <c r="CH391" s="5" t="str">
        <f t="shared" si="266"/>
        <v/>
      </c>
      <c r="CI391" s="5" t="str">
        <f t="shared" si="266"/>
        <v/>
      </c>
      <c r="CJ391" s="5" t="str">
        <f t="shared" si="266"/>
        <v/>
      </c>
    </row>
    <row r="392" spans="50:88" hidden="1" x14ac:dyDescent="0.2">
      <c r="AX392" s="5">
        <v>16</v>
      </c>
      <c r="AY392" s="5" t="str">
        <f t="shared" ref="AY392:AZ392" si="282">TEXT(AY290,"dd/mm/yyyy")</f>
        <v/>
      </c>
      <c r="AZ392" s="5" t="str">
        <f t="shared" si="282"/>
        <v/>
      </c>
      <c r="BA392" s="5" t="str">
        <f t="shared" si="231"/>
        <v/>
      </c>
      <c r="BB392" s="5" t="str">
        <f t="shared" si="232"/>
        <v/>
      </c>
      <c r="BC392" s="5" t="str">
        <f t="shared" si="233"/>
        <v/>
      </c>
      <c r="BD392" s="5" t="str">
        <f t="shared" si="234"/>
        <v/>
      </c>
      <c r="BE392" s="5" t="str">
        <f t="shared" si="235"/>
        <v/>
      </c>
      <c r="BF392" s="5" t="str">
        <f t="shared" si="236"/>
        <v/>
      </c>
      <c r="BG392" s="5" t="str">
        <f t="shared" si="237"/>
        <v/>
      </c>
      <c r="BH392" s="5" t="str">
        <f t="shared" si="238"/>
        <v/>
      </c>
      <c r="BI392" s="5" t="str">
        <f t="shared" si="239"/>
        <v/>
      </c>
      <c r="BJ392" s="5" t="str">
        <f t="shared" si="240"/>
        <v/>
      </c>
      <c r="BK392" s="5" t="str">
        <f t="shared" si="241"/>
        <v/>
      </c>
      <c r="BL392" s="5" t="str">
        <f t="shared" si="242"/>
        <v/>
      </c>
      <c r="BM392" s="5" t="str">
        <f t="shared" si="243"/>
        <v/>
      </c>
      <c r="BN392" s="5" t="str">
        <f t="shared" si="244"/>
        <v/>
      </c>
      <c r="BO392" s="5" t="str">
        <f t="shared" si="245"/>
        <v/>
      </c>
      <c r="BP392" s="5" t="str">
        <f t="shared" si="246"/>
        <v/>
      </c>
      <c r="BQ392" s="5" t="str">
        <f t="shared" si="247"/>
        <v/>
      </c>
      <c r="BR392" s="5" t="str">
        <f t="shared" si="248"/>
        <v/>
      </c>
      <c r="BS392" s="5" t="str">
        <f t="shared" si="249"/>
        <v/>
      </c>
      <c r="BT392" s="5" t="str">
        <f t="shared" si="250"/>
        <v/>
      </c>
      <c r="BU392" s="5" t="str">
        <f t="shared" si="251"/>
        <v/>
      </c>
      <c r="BV392" s="5" t="str">
        <f t="shared" si="252"/>
        <v/>
      </c>
      <c r="BW392" s="5" t="str">
        <f t="shared" si="253"/>
        <v/>
      </c>
      <c r="BX392" s="5" t="str">
        <f t="shared" si="254"/>
        <v/>
      </c>
      <c r="BY392" s="5" t="str">
        <f t="shared" si="255"/>
        <v/>
      </c>
      <c r="BZ392" s="5" t="str">
        <f t="shared" si="256"/>
        <v/>
      </c>
      <c r="CA392" s="5" t="str">
        <f t="shared" si="257"/>
        <v/>
      </c>
      <c r="CB392" s="5" t="str">
        <f t="shared" si="258"/>
        <v/>
      </c>
      <c r="CC392" s="5" t="str">
        <f t="shared" si="259"/>
        <v/>
      </c>
      <c r="CD392" s="5" t="str">
        <f t="shared" si="260"/>
        <v/>
      </c>
      <c r="CE392" s="5" t="str">
        <f t="shared" si="261"/>
        <v/>
      </c>
      <c r="CF392" s="5" t="str">
        <f t="shared" si="262"/>
        <v/>
      </c>
      <c r="CG392" s="5" t="str">
        <f t="shared" si="263"/>
        <v/>
      </c>
      <c r="CH392" s="5" t="str">
        <f t="shared" si="266"/>
        <v/>
      </c>
      <c r="CI392" s="5" t="str">
        <f t="shared" si="266"/>
        <v/>
      </c>
      <c r="CJ392" s="5" t="str">
        <f t="shared" si="266"/>
        <v/>
      </c>
    </row>
    <row r="393" spans="50:88" hidden="1" x14ac:dyDescent="0.2">
      <c r="AX393" s="5">
        <v>17</v>
      </c>
      <c r="AY393" s="5" t="str">
        <f t="shared" ref="AY393:AZ393" si="283">TEXT(AY291,"dd/mm/yyyy")</f>
        <v/>
      </c>
      <c r="AZ393" s="5" t="str">
        <f t="shared" si="283"/>
        <v/>
      </c>
      <c r="BA393" s="5" t="str">
        <f t="shared" si="231"/>
        <v/>
      </c>
      <c r="BB393" s="5" t="str">
        <f t="shared" si="232"/>
        <v/>
      </c>
      <c r="BC393" s="5" t="str">
        <f t="shared" si="233"/>
        <v/>
      </c>
      <c r="BD393" s="5" t="str">
        <f t="shared" si="234"/>
        <v/>
      </c>
      <c r="BE393" s="5" t="str">
        <f t="shared" si="235"/>
        <v/>
      </c>
      <c r="BF393" s="5" t="str">
        <f t="shared" si="236"/>
        <v/>
      </c>
      <c r="BG393" s="5" t="str">
        <f t="shared" si="237"/>
        <v/>
      </c>
      <c r="BH393" s="5" t="str">
        <f t="shared" si="238"/>
        <v/>
      </c>
      <c r="BI393" s="5" t="str">
        <f t="shared" si="239"/>
        <v/>
      </c>
      <c r="BJ393" s="5" t="str">
        <f t="shared" si="240"/>
        <v/>
      </c>
      <c r="BK393" s="5" t="str">
        <f t="shared" si="241"/>
        <v/>
      </c>
      <c r="BL393" s="5" t="str">
        <f t="shared" si="242"/>
        <v/>
      </c>
      <c r="BM393" s="5" t="str">
        <f t="shared" si="243"/>
        <v/>
      </c>
      <c r="BN393" s="5" t="str">
        <f t="shared" si="244"/>
        <v/>
      </c>
      <c r="BO393" s="5" t="str">
        <f t="shared" si="245"/>
        <v/>
      </c>
      <c r="BP393" s="5" t="str">
        <f t="shared" si="246"/>
        <v/>
      </c>
      <c r="BQ393" s="5" t="str">
        <f t="shared" si="247"/>
        <v/>
      </c>
      <c r="BR393" s="5" t="str">
        <f t="shared" si="248"/>
        <v/>
      </c>
      <c r="BS393" s="5" t="str">
        <f t="shared" si="249"/>
        <v/>
      </c>
      <c r="BT393" s="5" t="str">
        <f t="shared" si="250"/>
        <v/>
      </c>
      <c r="BU393" s="5" t="str">
        <f t="shared" si="251"/>
        <v/>
      </c>
      <c r="BV393" s="5" t="str">
        <f t="shared" si="252"/>
        <v/>
      </c>
      <c r="BW393" s="5" t="str">
        <f t="shared" si="253"/>
        <v/>
      </c>
      <c r="BX393" s="5" t="str">
        <f t="shared" si="254"/>
        <v/>
      </c>
      <c r="BY393" s="5" t="str">
        <f t="shared" si="255"/>
        <v/>
      </c>
      <c r="BZ393" s="5" t="str">
        <f t="shared" si="256"/>
        <v/>
      </c>
      <c r="CA393" s="5" t="str">
        <f t="shared" si="257"/>
        <v/>
      </c>
      <c r="CB393" s="5" t="str">
        <f t="shared" si="258"/>
        <v/>
      </c>
      <c r="CC393" s="5" t="str">
        <f t="shared" si="259"/>
        <v/>
      </c>
      <c r="CD393" s="5" t="str">
        <f t="shared" si="260"/>
        <v/>
      </c>
      <c r="CE393" s="5" t="str">
        <f t="shared" si="261"/>
        <v/>
      </c>
      <c r="CF393" s="5" t="str">
        <f t="shared" si="262"/>
        <v/>
      </c>
      <c r="CG393" s="5" t="str">
        <f t="shared" si="263"/>
        <v/>
      </c>
      <c r="CH393" s="5" t="str">
        <f t="shared" si="266"/>
        <v/>
      </c>
      <c r="CI393" s="5" t="str">
        <f t="shared" si="266"/>
        <v/>
      </c>
      <c r="CJ393" s="5" t="str">
        <f t="shared" si="266"/>
        <v/>
      </c>
    </row>
    <row r="394" spans="50:88" hidden="1" x14ac:dyDescent="0.2">
      <c r="AX394" s="5">
        <v>18</v>
      </c>
      <c r="AY394" s="5" t="str">
        <f t="shared" ref="AY394:AZ394" si="284">TEXT(AY292,"dd/mm/yyyy")</f>
        <v/>
      </c>
      <c r="AZ394" s="5" t="str">
        <f t="shared" si="284"/>
        <v/>
      </c>
      <c r="BA394" s="5" t="str">
        <f t="shared" si="231"/>
        <v/>
      </c>
      <c r="BB394" s="5" t="str">
        <f t="shared" si="232"/>
        <v/>
      </c>
      <c r="BC394" s="5" t="str">
        <f t="shared" si="233"/>
        <v/>
      </c>
      <c r="BD394" s="5" t="str">
        <f t="shared" si="234"/>
        <v/>
      </c>
      <c r="BE394" s="5" t="str">
        <f t="shared" si="235"/>
        <v/>
      </c>
      <c r="BF394" s="5" t="str">
        <f t="shared" si="236"/>
        <v/>
      </c>
      <c r="BG394" s="5" t="str">
        <f t="shared" si="237"/>
        <v/>
      </c>
      <c r="BH394" s="5" t="str">
        <f t="shared" si="238"/>
        <v/>
      </c>
      <c r="BI394" s="5" t="str">
        <f t="shared" si="239"/>
        <v/>
      </c>
      <c r="BJ394" s="5" t="str">
        <f t="shared" si="240"/>
        <v/>
      </c>
      <c r="BK394" s="5" t="str">
        <f t="shared" si="241"/>
        <v/>
      </c>
      <c r="BL394" s="5" t="str">
        <f t="shared" si="242"/>
        <v/>
      </c>
      <c r="BM394" s="5" t="str">
        <f t="shared" si="243"/>
        <v/>
      </c>
      <c r="BN394" s="5" t="str">
        <f t="shared" si="244"/>
        <v/>
      </c>
      <c r="BO394" s="5" t="str">
        <f t="shared" si="245"/>
        <v/>
      </c>
      <c r="BP394" s="5" t="str">
        <f t="shared" si="246"/>
        <v/>
      </c>
      <c r="BQ394" s="5" t="str">
        <f t="shared" si="247"/>
        <v/>
      </c>
      <c r="BR394" s="5" t="str">
        <f t="shared" si="248"/>
        <v/>
      </c>
      <c r="BS394" s="5" t="str">
        <f t="shared" si="249"/>
        <v/>
      </c>
      <c r="BT394" s="5" t="str">
        <f t="shared" si="250"/>
        <v/>
      </c>
      <c r="BU394" s="5" t="str">
        <f t="shared" si="251"/>
        <v/>
      </c>
      <c r="BV394" s="5" t="str">
        <f t="shared" si="252"/>
        <v/>
      </c>
      <c r="BW394" s="5" t="str">
        <f t="shared" si="253"/>
        <v/>
      </c>
      <c r="BX394" s="5" t="str">
        <f t="shared" si="254"/>
        <v/>
      </c>
      <c r="BY394" s="5" t="str">
        <f t="shared" si="255"/>
        <v/>
      </c>
      <c r="BZ394" s="5" t="str">
        <f t="shared" si="256"/>
        <v/>
      </c>
      <c r="CA394" s="5" t="str">
        <f t="shared" si="257"/>
        <v/>
      </c>
      <c r="CB394" s="5" t="str">
        <f t="shared" si="258"/>
        <v/>
      </c>
      <c r="CC394" s="5" t="str">
        <f t="shared" si="259"/>
        <v/>
      </c>
      <c r="CD394" s="5" t="str">
        <f t="shared" si="260"/>
        <v/>
      </c>
      <c r="CE394" s="5" t="str">
        <f t="shared" si="261"/>
        <v/>
      </c>
      <c r="CF394" s="5" t="str">
        <f t="shared" si="262"/>
        <v/>
      </c>
      <c r="CG394" s="5" t="str">
        <f t="shared" si="263"/>
        <v/>
      </c>
      <c r="CH394" s="5" t="str">
        <f t="shared" si="266"/>
        <v/>
      </c>
      <c r="CI394" s="5" t="str">
        <f t="shared" si="266"/>
        <v/>
      </c>
      <c r="CJ394" s="5" t="str">
        <f t="shared" si="266"/>
        <v/>
      </c>
    </row>
    <row r="395" spans="50:88" hidden="1" x14ac:dyDescent="0.2">
      <c r="AX395" s="5">
        <v>19</v>
      </c>
      <c r="AY395" s="5" t="str">
        <f t="shared" ref="AY395:AZ395" si="285">TEXT(AY293,"dd/mm/yyyy")</f>
        <v/>
      </c>
      <c r="AZ395" s="5" t="str">
        <f t="shared" si="285"/>
        <v/>
      </c>
      <c r="BA395" s="5" t="str">
        <f t="shared" si="231"/>
        <v/>
      </c>
      <c r="BB395" s="5" t="str">
        <f t="shared" si="232"/>
        <v/>
      </c>
      <c r="BC395" s="5" t="str">
        <f t="shared" si="233"/>
        <v/>
      </c>
      <c r="BD395" s="5" t="str">
        <f t="shared" si="234"/>
        <v/>
      </c>
      <c r="BE395" s="5" t="str">
        <f t="shared" si="235"/>
        <v/>
      </c>
      <c r="BF395" s="5" t="str">
        <f t="shared" si="236"/>
        <v/>
      </c>
      <c r="BG395" s="5" t="str">
        <f t="shared" si="237"/>
        <v/>
      </c>
      <c r="BH395" s="5" t="str">
        <f t="shared" si="238"/>
        <v/>
      </c>
      <c r="BI395" s="5" t="str">
        <f t="shared" si="239"/>
        <v/>
      </c>
      <c r="BJ395" s="5" t="str">
        <f t="shared" si="240"/>
        <v/>
      </c>
      <c r="BK395" s="5" t="str">
        <f t="shared" si="241"/>
        <v/>
      </c>
      <c r="BL395" s="5" t="str">
        <f t="shared" si="242"/>
        <v/>
      </c>
      <c r="BM395" s="5" t="str">
        <f t="shared" si="243"/>
        <v/>
      </c>
      <c r="BN395" s="5" t="str">
        <f t="shared" si="244"/>
        <v/>
      </c>
      <c r="BO395" s="5" t="str">
        <f t="shared" si="245"/>
        <v/>
      </c>
      <c r="BP395" s="5" t="str">
        <f t="shared" si="246"/>
        <v/>
      </c>
      <c r="BQ395" s="5" t="str">
        <f t="shared" si="247"/>
        <v/>
      </c>
      <c r="BR395" s="5" t="str">
        <f t="shared" si="248"/>
        <v/>
      </c>
      <c r="BS395" s="5" t="str">
        <f t="shared" si="249"/>
        <v/>
      </c>
      <c r="BT395" s="5" t="str">
        <f t="shared" si="250"/>
        <v/>
      </c>
      <c r="BU395" s="5" t="str">
        <f t="shared" si="251"/>
        <v/>
      </c>
      <c r="BV395" s="5" t="str">
        <f t="shared" si="252"/>
        <v/>
      </c>
      <c r="BW395" s="5" t="str">
        <f t="shared" si="253"/>
        <v/>
      </c>
      <c r="BX395" s="5" t="str">
        <f t="shared" si="254"/>
        <v/>
      </c>
      <c r="BY395" s="5" t="str">
        <f t="shared" si="255"/>
        <v/>
      </c>
      <c r="BZ395" s="5" t="str">
        <f t="shared" si="256"/>
        <v/>
      </c>
      <c r="CA395" s="5" t="str">
        <f t="shared" si="257"/>
        <v/>
      </c>
      <c r="CB395" s="5" t="str">
        <f t="shared" si="258"/>
        <v/>
      </c>
      <c r="CC395" s="5" t="str">
        <f t="shared" si="259"/>
        <v/>
      </c>
      <c r="CD395" s="5" t="str">
        <f t="shared" si="260"/>
        <v/>
      </c>
      <c r="CE395" s="5" t="str">
        <f t="shared" si="261"/>
        <v/>
      </c>
      <c r="CF395" s="5" t="str">
        <f t="shared" si="262"/>
        <v/>
      </c>
      <c r="CG395" s="5" t="str">
        <f t="shared" si="263"/>
        <v/>
      </c>
      <c r="CH395" s="5" t="str">
        <f t="shared" si="266"/>
        <v/>
      </c>
      <c r="CI395" s="5" t="str">
        <f t="shared" si="266"/>
        <v/>
      </c>
      <c r="CJ395" s="5" t="str">
        <f t="shared" si="266"/>
        <v/>
      </c>
    </row>
    <row r="396" spans="50:88" hidden="1" x14ac:dyDescent="0.2">
      <c r="AX396" s="5">
        <v>20</v>
      </c>
      <c r="AY396" s="5" t="str">
        <f t="shared" ref="AY396:AZ396" si="286">TEXT(AY294,"dd/mm/yyyy")</f>
        <v/>
      </c>
      <c r="AZ396" s="5" t="str">
        <f t="shared" si="286"/>
        <v/>
      </c>
      <c r="BA396" s="5" t="str">
        <f t="shared" si="231"/>
        <v/>
      </c>
      <c r="BB396" s="5" t="str">
        <f t="shared" si="232"/>
        <v/>
      </c>
      <c r="BC396" s="5" t="str">
        <f t="shared" si="233"/>
        <v/>
      </c>
      <c r="BD396" s="5" t="str">
        <f t="shared" si="234"/>
        <v/>
      </c>
      <c r="BE396" s="5" t="str">
        <f t="shared" si="235"/>
        <v/>
      </c>
      <c r="BF396" s="5" t="str">
        <f t="shared" si="236"/>
        <v/>
      </c>
      <c r="BG396" s="5" t="str">
        <f t="shared" si="237"/>
        <v/>
      </c>
      <c r="BH396" s="5" t="str">
        <f t="shared" si="238"/>
        <v/>
      </c>
      <c r="BI396" s="5" t="str">
        <f t="shared" si="239"/>
        <v/>
      </c>
      <c r="BJ396" s="5" t="str">
        <f t="shared" si="240"/>
        <v/>
      </c>
      <c r="BK396" s="5" t="str">
        <f t="shared" si="241"/>
        <v/>
      </c>
      <c r="BL396" s="5" t="str">
        <f t="shared" si="242"/>
        <v/>
      </c>
      <c r="BM396" s="5" t="str">
        <f t="shared" si="243"/>
        <v/>
      </c>
      <c r="BN396" s="5" t="str">
        <f t="shared" si="244"/>
        <v/>
      </c>
      <c r="BO396" s="5" t="str">
        <f t="shared" si="245"/>
        <v/>
      </c>
      <c r="BP396" s="5" t="str">
        <f t="shared" si="246"/>
        <v/>
      </c>
      <c r="BQ396" s="5" t="str">
        <f t="shared" si="247"/>
        <v/>
      </c>
      <c r="BR396" s="5" t="str">
        <f t="shared" si="248"/>
        <v/>
      </c>
      <c r="BS396" s="5" t="str">
        <f t="shared" si="249"/>
        <v/>
      </c>
      <c r="BT396" s="5" t="str">
        <f t="shared" si="250"/>
        <v/>
      </c>
      <c r="BU396" s="5" t="str">
        <f t="shared" si="251"/>
        <v/>
      </c>
      <c r="BV396" s="5" t="str">
        <f t="shared" si="252"/>
        <v/>
      </c>
      <c r="BW396" s="5" t="str">
        <f t="shared" si="253"/>
        <v/>
      </c>
      <c r="BX396" s="5" t="str">
        <f t="shared" si="254"/>
        <v/>
      </c>
      <c r="BY396" s="5" t="str">
        <f t="shared" si="255"/>
        <v/>
      </c>
      <c r="BZ396" s="5" t="str">
        <f t="shared" si="256"/>
        <v/>
      </c>
      <c r="CA396" s="5" t="str">
        <f t="shared" si="257"/>
        <v/>
      </c>
      <c r="CB396" s="5" t="str">
        <f t="shared" si="258"/>
        <v/>
      </c>
      <c r="CC396" s="5" t="str">
        <f t="shared" si="259"/>
        <v/>
      </c>
      <c r="CD396" s="5" t="str">
        <f t="shared" si="260"/>
        <v/>
      </c>
      <c r="CE396" s="5" t="str">
        <f t="shared" si="261"/>
        <v/>
      </c>
      <c r="CF396" s="5" t="str">
        <f t="shared" si="262"/>
        <v/>
      </c>
      <c r="CG396" s="5" t="str">
        <f t="shared" si="263"/>
        <v/>
      </c>
      <c r="CH396" s="5" t="str">
        <f t="shared" si="266"/>
        <v/>
      </c>
      <c r="CI396" s="5" t="str">
        <f t="shared" si="266"/>
        <v/>
      </c>
      <c r="CJ396" s="5" t="str">
        <f t="shared" si="266"/>
        <v/>
      </c>
    </row>
    <row r="397" spans="50:88" hidden="1" x14ac:dyDescent="0.2">
      <c r="AX397" s="5">
        <v>21</v>
      </c>
      <c r="AY397" s="5" t="str">
        <f t="shared" ref="AY397:AZ397" si="287">TEXT(AY295,"dd/mm/yyyy")</f>
        <v/>
      </c>
      <c r="AZ397" s="5" t="str">
        <f t="shared" si="287"/>
        <v/>
      </c>
      <c r="BA397" s="5" t="str">
        <f t="shared" si="231"/>
        <v/>
      </c>
      <c r="BB397" s="5" t="str">
        <f t="shared" si="232"/>
        <v/>
      </c>
      <c r="BC397" s="5" t="str">
        <f t="shared" si="233"/>
        <v/>
      </c>
      <c r="BD397" s="5" t="str">
        <f t="shared" si="234"/>
        <v/>
      </c>
      <c r="BE397" s="5" t="str">
        <f t="shared" si="235"/>
        <v/>
      </c>
      <c r="BF397" s="5" t="str">
        <f t="shared" si="236"/>
        <v/>
      </c>
      <c r="BG397" s="5" t="str">
        <f t="shared" si="237"/>
        <v/>
      </c>
      <c r="BH397" s="5" t="str">
        <f t="shared" si="238"/>
        <v/>
      </c>
      <c r="BI397" s="5" t="str">
        <f t="shared" si="239"/>
        <v/>
      </c>
      <c r="BJ397" s="5" t="str">
        <f t="shared" si="240"/>
        <v/>
      </c>
      <c r="BK397" s="5" t="str">
        <f t="shared" si="241"/>
        <v/>
      </c>
      <c r="BL397" s="5" t="str">
        <f t="shared" si="242"/>
        <v/>
      </c>
      <c r="BM397" s="5" t="str">
        <f t="shared" si="243"/>
        <v/>
      </c>
      <c r="BN397" s="5" t="str">
        <f t="shared" si="244"/>
        <v/>
      </c>
      <c r="BO397" s="5" t="str">
        <f t="shared" si="245"/>
        <v/>
      </c>
      <c r="BP397" s="5" t="str">
        <f t="shared" si="246"/>
        <v/>
      </c>
      <c r="BQ397" s="5" t="str">
        <f t="shared" si="247"/>
        <v/>
      </c>
      <c r="BR397" s="5" t="str">
        <f t="shared" si="248"/>
        <v/>
      </c>
      <c r="BS397" s="5" t="str">
        <f t="shared" si="249"/>
        <v/>
      </c>
      <c r="BT397" s="5" t="str">
        <f t="shared" si="250"/>
        <v/>
      </c>
      <c r="BU397" s="5" t="str">
        <f t="shared" si="251"/>
        <v/>
      </c>
      <c r="BV397" s="5" t="str">
        <f t="shared" si="252"/>
        <v/>
      </c>
      <c r="BW397" s="5" t="str">
        <f t="shared" si="253"/>
        <v/>
      </c>
      <c r="BX397" s="5" t="str">
        <f t="shared" si="254"/>
        <v/>
      </c>
      <c r="BY397" s="5" t="str">
        <f t="shared" si="255"/>
        <v/>
      </c>
      <c r="BZ397" s="5" t="str">
        <f t="shared" si="256"/>
        <v/>
      </c>
      <c r="CA397" s="5" t="str">
        <f t="shared" si="257"/>
        <v/>
      </c>
      <c r="CB397" s="5" t="str">
        <f t="shared" si="258"/>
        <v/>
      </c>
      <c r="CC397" s="5" t="str">
        <f t="shared" si="259"/>
        <v/>
      </c>
      <c r="CD397" s="5" t="str">
        <f t="shared" si="260"/>
        <v/>
      </c>
      <c r="CE397" s="5" t="str">
        <f t="shared" si="261"/>
        <v/>
      </c>
      <c r="CF397" s="5" t="str">
        <f t="shared" si="262"/>
        <v/>
      </c>
      <c r="CG397" s="5" t="str">
        <f t="shared" si="263"/>
        <v/>
      </c>
      <c r="CH397" s="5" t="str">
        <f t="shared" si="266"/>
        <v/>
      </c>
      <c r="CI397" s="5" t="str">
        <f t="shared" si="266"/>
        <v/>
      </c>
      <c r="CJ397" s="5" t="str">
        <f t="shared" si="266"/>
        <v/>
      </c>
    </row>
    <row r="398" spans="50:88" hidden="1" x14ac:dyDescent="0.2">
      <c r="AX398" s="5">
        <v>22</v>
      </c>
      <c r="AY398" s="5" t="str">
        <f t="shared" ref="AY398:AZ398" si="288">TEXT(AY296,"dd/mm/yyyy")</f>
        <v/>
      </c>
      <c r="AZ398" s="5" t="str">
        <f t="shared" si="288"/>
        <v/>
      </c>
      <c r="BA398" s="5" t="str">
        <f t="shared" si="231"/>
        <v/>
      </c>
      <c r="BB398" s="5" t="str">
        <f t="shared" si="232"/>
        <v/>
      </c>
      <c r="BC398" s="5" t="str">
        <f t="shared" si="233"/>
        <v/>
      </c>
      <c r="BD398" s="5" t="str">
        <f t="shared" si="234"/>
        <v/>
      </c>
      <c r="BE398" s="5" t="str">
        <f t="shared" si="235"/>
        <v/>
      </c>
      <c r="BF398" s="5" t="str">
        <f t="shared" si="236"/>
        <v/>
      </c>
      <c r="BG398" s="5" t="str">
        <f t="shared" si="237"/>
        <v/>
      </c>
      <c r="BH398" s="5" t="str">
        <f t="shared" si="238"/>
        <v/>
      </c>
      <c r="BI398" s="5" t="str">
        <f t="shared" si="239"/>
        <v/>
      </c>
      <c r="BJ398" s="5" t="str">
        <f t="shared" si="240"/>
        <v/>
      </c>
      <c r="BK398" s="5" t="str">
        <f t="shared" si="241"/>
        <v/>
      </c>
      <c r="BL398" s="5" t="str">
        <f t="shared" si="242"/>
        <v/>
      </c>
      <c r="BM398" s="5" t="str">
        <f t="shared" si="243"/>
        <v/>
      </c>
      <c r="BN398" s="5" t="str">
        <f t="shared" si="244"/>
        <v/>
      </c>
      <c r="BO398" s="5" t="str">
        <f t="shared" si="245"/>
        <v/>
      </c>
      <c r="BP398" s="5" t="str">
        <f t="shared" si="246"/>
        <v/>
      </c>
      <c r="BQ398" s="5" t="str">
        <f t="shared" si="247"/>
        <v/>
      </c>
      <c r="BR398" s="5" t="str">
        <f t="shared" si="248"/>
        <v/>
      </c>
      <c r="BS398" s="5" t="str">
        <f t="shared" si="249"/>
        <v/>
      </c>
      <c r="BT398" s="5" t="str">
        <f t="shared" si="250"/>
        <v/>
      </c>
      <c r="BU398" s="5" t="str">
        <f t="shared" si="251"/>
        <v/>
      </c>
      <c r="BV398" s="5" t="str">
        <f t="shared" si="252"/>
        <v/>
      </c>
      <c r="BW398" s="5" t="str">
        <f t="shared" si="253"/>
        <v/>
      </c>
      <c r="BX398" s="5" t="str">
        <f t="shared" si="254"/>
        <v/>
      </c>
      <c r="BY398" s="5" t="str">
        <f t="shared" si="255"/>
        <v/>
      </c>
      <c r="BZ398" s="5" t="str">
        <f t="shared" si="256"/>
        <v/>
      </c>
      <c r="CA398" s="5" t="str">
        <f t="shared" si="257"/>
        <v/>
      </c>
      <c r="CB398" s="5" t="str">
        <f t="shared" si="258"/>
        <v/>
      </c>
      <c r="CC398" s="5" t="str">
        <f t="shared" si="259"/>
        <v/>
      </c>
      <c r="CD398" s="5" t="str">
        <f t="shared" si="260"/>
        <v/>
      </c>
      <c r="CE398" s="5" t="str">
        <f t="shared" si="261"/>
        <v/>
      </c>
      <c r="CF398" s="5" t="str">
        <f t="shared" si="262"/>
        <v/>
      </c>
      <c r="CG398" s="5" t="str">
        <f t="shared" si="263"/>
        <v/>
      </c>
      <c r="CH398" s="5" t="str">
        <f t="shared" si="266"/>
        <v/>
      </c>
      <c r="CI398" s="5" t="str">
        <f t="shared" si="266"/>
        <v/>
      </c>
      <c r="CJ398" s="5" t="str">
        <f t="shared" si="266"/>
        <v/>
      </c>
    </row>
    <row r="399" spans="50:88" hidden="1" x14ac:dyDescent="0.2">
      <c r="AX399" s="5">
        <v>23</v>
      </c>
      <c r="AY399" s="5" t="str">
        <f t="shared" ref="AY399:AZ399" si="289">TEXT(AY297,"dd/mm/yyyy")</f>
        <v/>
      </c>
      <c r="AZ399" s="5" t="str">
        <f t="shared" si="289"/>
        <v/>
      </c>
      <c r="BA399" s="5" t="str">
        <f t="shared" si="231"/>
        <v/>
      </c>
      <c r="BB399" s="5" t="str">
        <f t="shared" si="232"/>
        <v/>
      </c>
      <c r="BC399" s="5" t="str">
        <f t="shared" si="233"/>
        <v/>
      </c>
      <c r="BD399" s="5" t="str">
        <f t="shared" si="234"/>
        <v/>
      </c>
      <c r="BE399" s="5" t="str">
        <f t="shared" si="235"/>
        <v/>
      </c>
      <c r="BF399" s="5" t="str">
        <f t="shared" si="236"/>
        <v/>
      </c>
      <c r="BG399" s="5" t="str">
        <f t="shared" si="237"/>
        <v/>
      </c>
      <c r="BH399" s="5" t="str">
        <f t="shared" si="238"/>
        <v/>
      </c>
      <c r="BI399" s="5" t="str">
        <f t="shared" si="239"/>
        <v/>
      </c>
      <c r="BJ399" s="5" t="str">
        <f t="shared" si="240"/>
        <v/>
      </c>
      <c r="BK399" s="5" t="str">
        <f t="shared" si="241"/>
        <v/>
      </c>
      <c r="BL399" s="5" t="str">
        <f t="shared" si="242"/>
        <v/>
      </c>
      <c r="BM399" s="5" t="str">
        <f t="shared" si="243"/>
        <v/>
      </c>
      <c r="BN399" s="5" t="str">
        <f t="shared" si="244"/>
        <v/>
      </c>
      <c r="BO399" s="5" t="str">
        <f t="shared" si="245"/>
        <v/>
      </c>
      <c r="BP399" s="5" t="str">
        <f t="shared" si="246"/>
        <v/>
      </c>
      <c r="BQ399" s="5" t="str">
        <f t="shared" si="247"/>
        <v/>
      </c>
      <c r="BR399" s="5" t="str">
        <f t="shared" si="248"/>
        <v/>
      </c>
      <c r="BS399" s="5" t="str">
        <f t="shared" si="249"/>
        <v/>
      </c>
      <c r="BT399" s="5" t="str">
        <f t="shared" si="250"/>
        <v/>
      </c>
      <c r="BU399" s="5" t="str">
        <f t="shared" si="251"/>
        <v/>
      </c>
      <c r="BV399" s="5" t="str">
        <f t="shared" si="252"/>
        <v/>
      </c>
      <c r="BW399" s="5" t="str">
        <f t="shared" si="253"/>
        <v/>
      </c>
      <c r="BX399" s="5" t="str">
        <f t="shared" si="254"/>
        <v/>
      </c>
      <c r="BY399" s="5" t="str">
        <f t="shared" si="255"/>
        <v/>
      </c>
      <c r="BZ399" s="5" t="str">
        <f t="shared" si="256"/>
        <v/>
      </c>
      <c r="CA399" s="5" t="str">
        <f t="shared" si="257"/>
        <v/>
      </c>
      <c r="CB399" s="5" t="str">
        <f t="shared" si="258"/>
        <v/>
      </c>
      <c r="CC399" s="5" t="str">
        <f t="shared" si="259"/>
        <v/>
      </c>
      <c r="CD399" s="5" t="str">
        <f t="shared" si="260"/>
        <v/>
      </c>
      <c r="CE399" s="5" t="str">
        <f t="shared" si="261"/>
        <v/>
      </c>
      <c r="CF399" s="5" t="str">
        <f t="shared" si="262"/>
        <v/>
      </c>
      <c r="CG399" s="5" t="str">
        <f t="shared" si="263"/>
        <v/>
      </c>
      <c r="CH399" s="5" t="str">
        <f t="shared" si="266"/>
        <v/>
      </c>
      <c r="CI399" s="5" t="str">
        <f t="shared" si="266"/>
        <v/>
      </c>
      <c r="CJ399" s="5" t="str">
        <f t="shared" si="266"/>
        <v/>
      </c>
    </row>
    <row r="400" spans="50:88" hidden="1" x14ac:dyDescent="0.2">
      <c r="AX400" s="5">
        <v>24</v>
      </c>
      <c r="AY400" s="5" t="str">
        <f t="shared" ref="AY400:AZ400" si="290">TEXT(AY298,"dd/mm/yyyy")</f>
        <v/>
      </c>
      <c r="AZ400" s="5" t="str">
        <f t="shared" si="290"/>
        <v/>
      </c>
      <c r="BA400" s="5" t="str">
        <f t="shared" si="231"/>
        <v/>
      </c>
      <c r="BB400" s="5" t="str">
        <f t="shared" si="232"/>
        <v/>
      </c>
      <c r="BC400" s="5" t="str">
        <f t="shared" si="233"/>
        <v/>
      </c>
      <c r="BD400" s="5" t="str">
        <f t="shared" si="234"/>
        <v/>
      </c>
      <c r="BE400" s="5" t="str">
        <f t="shared" si="235"/>
        <v/>
      </c>
      <c r="BF400" s="5" t="str">
        <f t="shared" si="236"/>
        <v/>
      </c>
      <c r="BG400" s="5" t="str">
        <f t="shared" si="237"/>
        <v/>
      </c>
      <c r="BH400" s="5" t="str">
        <f t="shared" si="238"/>
        <v/>
      </c>
      <c r="BI400" s="5" t="str">
        <f t="shared" si="239"/>
        <v/>
      </c>
      <c r="BJ400" s="5" t="str">
        <f t="shared" si="240"/>
        <v/>
      </c>
      <c r="BK400" s="5" t="str">
        <f t="shared" si="241"/>
        <v/>
      </c>
      <c r="BL400" s="5" t="str">
        <f t="shared" si="242"/>
        <v/>
      </c>
      <c r="BM400" s="5" t="str">
        <f t="shared" si="243"/>
        <v/>
      </c>
      <c r="BN400" s="5" t="str">
        <f t="shared" si="244"/>
        <v/>
      </c>
      <c r="BO400" s="5" t="str">
        <f t="shared" si="245"/>
        <v/>
      </c>
      <c r="BP400" s="5" t="str">
        <f t="shared" si="246"/>
        <v/>
      </c>
      <c r="BQ400" s="5" t="str">
        <f t="shared" si="247"/>
        <v/>
      </c>
      <c r="BR400" s="5" t="str">
        <f t="shared" si="248"/>
        <v/>
      </c>
      <c r="BS400" s="5" t="str">
        <f t="shared" si="249"/>
        <v/>
      </c>
      <c r="BT400" s="5" t="str">
        <f t="shared" si="250"/>
        <v/>
      </c>
      <c r="BU400" s="5" t="str">
        <f t="shared" si="251"/>
        <v/>
      </c>
      <c r="BV400" s="5" t="str">
        <f t="shared" si="252"/>
        <v/>
      </c>
      <c r="BW400" s="5" t="str">
        <f t="shared" si="253"/>
        <v/>
      </c>
      <c r="BX400" s="5" t="str">
        <f t="shared" si="254"/>
        <v/>
      </c>
      <c r="BY400" s="5" t="str">
        <f t="shared" si="255"/>
        <v/>
      </c>
      <c r="BZ400" s="5" t="str">
        <f t="shared" si="256"/>
        <v/>
      </c>
      <c r="CA400" s="5" t="str">
        <f t="shared" si="257"/>
        <v/>
      </c>
      <c r="CB400" s="5" t="str">
        <f t="shared" si="258"/>
        <v/>
      </c>
      <c r="CC400" s="5" t="str">
        <f t="shared" si="259"/>
        <v/>
      </c>
      <c r="CD400" s="5" t="str">
        <f t="shared" si="260"/>
        <v/>
      </c>
      <c r="CE400" s="5" t="str">
        <f t="shared" si="261"/>
        <v/>
      </c>
      <c r="CF400" s="5" t="str">
        <f t="shared" si="262"/>
        <v/>
      </c>
      <c r="CG400" s="5" t="str">
        <f t="shared" si="263"/>
        <v/>
      </c>
      <c r="CH400" s="5" t="str">
        <f t="shared" si="266"/>
        <v/>
      </c>
      <c r="CI400" s="5" t="str">
        <f t="shared" si="266"/>
        <v/>
      </c>
      <c r="CJ400" s="5" t="str">
        <f t="shared" si="266"/>
        <v/>
      </c>
    </row>
    <row r="401" spans="50:88" hidden="1" x14ac:dyDescent="0.2">
      <c r="AX401" s="5">
        <v>25</v>
      </c>
      <c r="AY401" s="5" t="str">
        <f t="shared" ref="AY401:AZ401" si="291">TEXT(AY299,"dd/mm/yyyy")</f>
        <v/>
      </c>
      <c r="AZ401" s="5" t="str">
        <f t="shared" si="291"/>
        <v/>
      </c>
      <c r="BA401" s="5" t="str">
        <f t="shared" si="231"/>
        <v/>
      </c>
      <c r="BB401" s="5" t="str">
        <f t="shared" si="232"/>
        <v/>
      </c>
      <c r="BC401" s="5" t="str">
        <f t="shared" si="233"/>
        <v/>
      </c>
      <c r="BD401" s="5" t="str">
        <f t="shared" si="234"/>
        <v/>
      </c>
      <c r="BE401" s="5" t="str">
        <f t="shared" si="235"/>
        <v/>
      </c>
      <c r="BF401" s="5" t="str">
        <f t="shared" si="236"/>
        <v/>
      </c>
      <c r="BG401" s="5" t="str">
        <f t="shared" si="237"/>
        <v/>
      </c>
      <c r="BH401" s="5" t="str">
        <f t="shared" si="238"/>
        <v/>
      </c>
      <c r="BI401" s="5" t="str">
        <f t="shared" si="239"/>
        <v/>
      </c>
      <c r="BJ401" s="5" t="str">
        <f t="shared" si="240"/>
        <v/>
      </c>
      <c r="BK401" s="5" t="str">
        <f t="shared" si="241"/>
        <v/>
      </c>
      <c r="BL401" s="5" t="str">
        <f t="shared" si="242"/>
        <v/>
      </c>
      <c r="BM401" s="5" t="str">
        <f t="shared" si="243"/>
        <v/>
      </c>
      <c r="BN401" s="5" t="str">
        <f t="shared" si="244"/>
        <v/>
      </c>
      <c r="BO401" s="5" t="str">
        <f t="shared" si="245"/>
        <v/>
      </c>
      <c r="BP401" s="5" t="str">
        <f t="shared" si="246"/>
        <v/>
      </c>
      <c r="BQ401" s="5" t="str">
        <f t="shared" si="247"/>
        <v/>
      </c>
      <c r="BR401" s="5" t="str">
        <f t="shared" si="248"/>
        <v/>
      </c>
      <c r="BS401" s="5" t="str">
        <f t="shared" si="249"/>
        <v/>
      </c>
      <c r="BT401" s="5" t="str">
        <f t="shared" si="250"/>
        <v/>
      </c>
      <c r="BU401" s="5" t="str">
        <f t="shared" si="251"/>
        <v/>
      </c>
      <c r="BV401" s="5" t="str">
        <f t="shared" si="252"/>
        <v/>
      </c>
      <c r="BW401" s="5" t="str">
        <f t="shared" si="253"/>
        <v/>
      </c>
      <c r="BX401" s="5" t="str">
        <f t="shared" si="254"/>
        <v/>
      </c>
      <c r="BY401" s="5" t="str">
        <f t="shared" si="255"/>
        <v/>
      </c>
      <c r="BZ401" s="5" t="str">
        <f t="shared" si="256"/>
        <v/>
      </c>
      <c r="CA401" s="5" t="str">
        <f t="shared" si="257"/>
        <v/>
      </c>
      <c r="CB401" s="5" t="str">
        <f t="shared" si="258"/>
        <v/>
      </c>
      <c r="CC401" s="5" t="str">
        <f t="shared" si="259"/>
        <v/>
      </c>
      <c r="CD401" s="5" t="str">
        <f t="shared" si="260"/>
        <v/>
      </c>
      <c r="CE401" s="5" t="str">
        <f t="shared" si="261"/>
        <v/>
      </c>
      <c r="CF401" s="5" t="str">
        <f t="shared" si="262"/>
        <v/>
      </c>
      <c r="CG401" s="5" t="str">
        <f t="shared" si="263"/>
        <v/>
      </c>
      <c r="CH401" s="5" t="str">
        <f t="shared" si="266"/>
        <v/>
      </c>
      <c r="CI401" s="5" t="str">
        <f t="shared" si="266"/>
        <v/>
      </c>
      <c r="CJ401" s="5" t="str">
        <f t="shared" si="266"/>
        <v/>
      </c>
    </row>
    <row r="402" spans="50:88" hidden="1" x14ac:dyDescent="0.2">
      <c r="AX402" s="5">
        <v>26</v>
      </c>
      <c r="AY402" s="5" t="str">
        <f t="shared" ref="AY402:AZ402" si="292">TEXT(AY300,"dd/mm/yyyy")</f>
        <v/>
      </c>
      <c r="AZ402" s="5" t="str">
        <f t="shared" si="292"/>
        <v/>
      </c>
      <c r="BA402" s="5" t="str">
        <f t="shared" si="231"/>
        <v/>
      </c>
      <c r="BB402" s="5" t="str">
        <f t="shared" si="232"/>
        <v/>
      </c>
      <c r="BC402" s="5" t="str">
        <f t="shared" si="233"/>
        <v/>
      </c>
      <c r="BD402" s="5" t="str">
        <f t="shared" si="234"/>
        <v/>
      </c>
      <c r="BE402" s="5" t="str">
        <f t="shared" si="235"/>
        <v/>
      </c>
      <c r="BF402" s="5" t="str">
        <f t="shared" si="236"/>
        <v/>
      </c>
      <c r="BG402" s="5" t="str">
        <f t="shared" si="237"/>
        <v/>
      </c>
      <c r="BH402" s="5" t="str">
        <f t="shared" si="238"/>
        <v/>
      </c>
      <c r="BI402" s="5" t="str">
        <f t="shared" si="239"/>
        <v/>
      </c>
      <c r="BJ402" s="5" t="str">
        <f t="shared" si="240"/>
        <v/>
      </c>
      <c r="BK402" s="5" t="str">
        <f t="shared" si="241"/>
        <v/>
      </c>
      <c r="BL402" s="5" t="str">
        <f t="shared" si="242"/>
        <v/>
      </c>
      <c r="BM402" s="5" t="str">
        <f t="shared" si="243"/>
        <v/>
      </c>
      <c r="BN402" s="5" t="str">
        <f t="shared" si="244"/>
        <v/>
      </c>
      <c r="BO402" s="5" t="str">
        <f t="shared" si="245"/>
        <v/>
      </c>
      <c r="BP402" s="5" t="str">
        <f t="shared" si="246"/>
        <v/>
      </c>
      <c r="BQ402" s="5" t="str">
        <f t="shared" si="247"/>
        <v/>
      </c>
      <c r="BR402" s="5" t="str">
        <f t="shared" si="248"/>
        <v/>
      </c>
      <c r="BS402" s="5" t="str">
        <f t="shared" si="249"/>
        <v/>
      </c>
      <c r="BT402" s="5" t="str">
        <f t="shared" si="250"/>
        <v/>
      </c>
      <c r="BU402" s="5" t="str">
        <f t="shared" si="251"/>
        <v/>
      </c>
      <c r="BV402" s="5" t="str">
        <f t="shared" si="252"/>
        <v/>
      </c>
      <c r="BW402" s="5" t="str">
        <f t="shared" si="253"/>
        <v/>
      </c>
      <c r="BX402" s="5" t="str">
        <f t="shared" si="254"/>
        <v/>
      </c>
      <c r="BY402" s="5" t="str">
        <f t="shared" si="255"/>
        <v/>
      </c>
      <c r="BZ402" s="5" t="str">
        <f t="shared" si="256"/>
        <v/>
      </c>
      <c r="CA402" s="5" t="str">
        <f t="shared" si="257"/>
        <v/>
      </c>
      <c r="CB402" s="5" t="str">
        <f t="shared" si="258"/>
        <v/>
      </c>
      <c r="CC402" s="5" t="str">
        <f t="shared" si="259"/>
        <v/>
      </c>
      <c r="CD402" s="5" t="str">
        <f t="shared" si="260"/>
        <v/>
      </c>
      <c r="CE402" s="5" t="str">
        <f t="shared" si="261"/>
        <v/>
      </c>
      <c r="CF402" s="5" t="str">
        <f t="shared" si="262"/>
        <v/>
      </c>
      <c r="CG402" s="5" t="str">
        <f t="shared" si="263"/>
        <v/>
      </c>
      <c r="CH402" s="5" t="str">
        <f t="shared" si="266"/>
        <v/>
      </c>
      <c r="CI402" s="5" t="str">
        <f t="shared" si="266"/>
        <v/>
      </c>
      <c r="CJ402" s="5" t="str">
        <f t="shared" si="266"/>
        <v/>
      </c>
    </row>
    <row r="403" spans="50:88" hidden="1" x14ac:dyDescent="0.2">
      <c r="AX403" s="5">
        <v>27</v>
      </c>
      <c r="AY403" s="5" t="str">
        <f t="shared" ref="AY403:AZ403" si="293">TEXT(AY301,"dd/mm/yyyy")</f>
        <v/>
      </c>
      <c r="AZ403" s="5" t="str">
        <f t="shared" si="293"/>
        <v/>
      </c>
      <c r="BA403" s="5" t="str">
        <f t="shared" si="231"/>
        <v/>
      </c>
      <c r="BB403" s="5" t="str">
        <f t="shared" si="232"/>
        <v/>
      </c>
      <c r="BC403" s="5" t="str">
        <f t="shared" si="233"/>
        <v/>
      </c>
      <c r="BD403" s="5" t="str">
        <f t="shared" si="234"/>
        <v/>
      </c>
      <c r="BE403" s="5" t="str">
        <f t="shared" si="235"/>
        <v/>
      </c>
      <c r="BF403" s="5" t="str">
        <f t="shared" si="236"/>
        <v/>
      </c>
      <c r="BG403" s="5" t="str">
        <f t="shared" si="237"/>
        <v/>
      </c>
      <c r="BH403" s="5" t="str">
        <f t="shared" si="238"/>
        <v/>
      </c>
      <c r="BI403" s="5" t="str">
        <f t="shared" si="239"/>
        <v/>
      </c>
      <c r="BJ403" s="5" t="str">
        <f t="shared" si="240"/>
        <v/>
      </c>
      <c r="BK403" s="5" t="str">
        <f t="shared" si="241"/>
        <v/>
      </c>
      <c r="BL403" s="5" t="str">
        <f t="shared" si="242"/>
        <v/>
      </c>
      <c r="BM403" s="5" t="str">
        <f t="shared" si="243"/>
        <v/>
      </c>
      <c r="BN403" s="5" t="str">
        <f t="shared" si="244"/>
        <v/>
      </c>
      <c r="BO403" s="5" t="str">
        <f t="shared" si="245"/>
        <v/>
      </c>
      <c r="BP403" s="5" t="str">
        <f t="shared" si="246"/>
        <v/>
      </c>
      <c r="BQ403" s="5" t="str">
        <f t="shared" si="247"/>
        <v/>
      </c>
      <c r="BR403" s="5" t="str">
        <f t="shared" si="248"/>
        <v/>
      </c>
      <c r="BS403" s="5" t="str">
        <f t="shared" si="249"/>
        <v/>
      </c>
      <c r="BT403" s="5" t="str">
        <f t="shared" si="250"/>
        <v/>
      </c>
      <c r="BU403" s="5" t="str">
        <f t="shared" si="251"/>
        <v/>
      </c>
      <c r="BV403" s="5" t="str">
        <f t="shared" si="252"/>
        <v/>
      </c>
      <c r="BW403" s="5" t="str">
        <f t="shared" si="253"/>
        <v/>
      </c>
      <c r="BX403" s="5" t="str">
        <f t="shared" si="254"/>
        <v/>
      </c>
      <c r="BY403" s="5" t="str">
        <f t="shared" si="255"/>
        <v/>
      </c>
      <c r="BZ403" s="5" t="str">
        <f t="shared" si="256"/>
        <v/>
      </c>
      <c r="CA403" s="5" t="str">
        <f t="shared" si="257"/>
        <v/>
      </c>
      <c r="CB403" s="5" t="str">
        <f t="shared" si="258"/>
        <v/>
      </c>
      <c r="CC403" s="5" t="str">
        <f t="shared" si="259"/>
        <v/>
      </c>
      <c r="CD403" s="5" t="str">
        <f t="shared" si="260"/>
        <v/>
      </c>
      <c r="CE403" s="5" t="str">
        <f t="shared" si="261"/>
        <v/>
      </c>
      <c r="CF403" s="5" t="str">
        <f t="shared" si="262"/>
        <v/>
      </c>
      <c r="CG403" s="5" t="str">
        <f t="shared" si="263"/>
        <v/>
      </c>
      <c r="CH403" s="5" t="str">
        <f t="shared" si="266"/>
        <v/>
      </c>
      <c r="CI403" s="5" t="str">
        <f t="shared" si="266"/>
        <v/>
      </c>
      <c r="CJ403" s="5" t="str">
        <f t="shared" si="266"/>
        <v/>
      </c>
    </row>
    <row r="404" spans="50:88" hidden="1" x14ac:dyDescent="0.2">
      <c r="AX404" s="5">
        <v>28</v>
      </c>
      <c r="AY404" s="5" t="str">
        <f t="shared" ref="AY404:AZ404" si="294">TEXT(AY302,"dd/mm/yyyy")</f>
        <v/>
      </c>
      <c r="AZ404" s="5" t="str">
        <f t="shared" si="294"/>
        <v/>
      </c>
      <c r="BA404" s="5" t="str">
        <f t="shared" si="231"/>
        <v/>
      </c>
      <c r="BB404" s="5" t="str">
        <f t="shared" si="232"/>
        <v/>
      </c>
      <c r="BC404" s="5" t="str">
        <f t="shared" si="233"/>
        <v/>
      </c>
      <c r="BD404" s="5" t="str">
        <f t="shared" si="234"/>
        <v/>
      </c>
      <c r="BE404" s="5" t="str">
        <f t="shared" si="235"/>
        <v/>
      </c>
      <c r="BF404" s="5" t="str">
        <f t="shared" si="236"/>
        <v/>
      </c>
      <c r="BG404" s="5" t="str">
        <f t="shared" si="237"/>
        <v/>
      </c>
      <c r="BH404" s="5" t="str">
        <f t="shared" si="238"/>
        <v/>
      </c>
      <c r="BI404" s="5" t="str">
        <f t="shared" si="239"/>
        <v/>
      </c>
      <c r="BJ404" s="5" t="str">
        <f t="shared" si="240"/>
        <v/>
      </c>
      <c r="BK404" s="5" t="str">
        <f t="shared" si="241"/>
        <v/>
      </c>
      <c r="BL404" s="5" t="str">
        <f t="shared" si="242"/>
        <v/>
      </c>
      <c r="BM404" s="5" t="str">
        <f t="shared" si="243"/>
        <v/>
      </c>
      <c r="BN404" s="5" t="str">
        <f t="shared" si="244"/>
        <v/>
      </c>
      <c r="BO404" s="5" t="str">
        <f t="shared" si="245"/>
        <v/>
      </c>
      <c r="BP404" s="5" t="str">
        <f t="shared" si="246"/>
        <v/>
      </c>
      <c r="BQ404" s="5" t="str">
        <f t="shared" si="247"/>
        <v/>
      </c>
      <c r="BR404" s="5" t="str">
        <f t="shared" si="248"/>
        <v/>
      </c>
      <c r="BS404" s="5" t="str">
        <f t="shared" si="249"/>
        <v/>
      </c>
      <c r="BT404" s="5" t="str">
        <f t="shared" si="250"/>
        <v/>
      </c>
      <c r="BU404" s="5" t="str">
        <f t="shared" si="251"/>
        <v/>
      </c>
      <c r="BV404" s="5" t="str">
        <f t="shared" si="252"/>
        <v/>
      </c>
      <c r="BW404" s="5" t="str">
        <f t="shared" si="253"/>
        <v/>
      </c>
      <c r="BX404" s="5" t="str">
        <f t="shared" si="254"/>
        <v/>
      </c>
      <c r="BY404" s="5" t="str">
        <f t="shared" si="255"/>
        <v/>
      </c>
      <c r="BZ404" s="5" t="str">
        <f t="shared" si="256"/>
        <v/>
      </c>
      <c r="CA404" s="5" t="str">
        <f t="shared" si="257"/>
        <v/>
      </c>
      <c r="CB404" s="5" t="str">
        <f t="shared" si="258"/>
        <v/>
      </c>
      <c r="CC404" s="5" t="str">
        <f t="shared" si="259"/>
        <v/>
      </c>
      <c r="CD404" s="5" t="str">
        <f t="shared" si="260"/>
        <v/>
      </c>
      <c r="CE404" s="5" t="str">
        <f t="shared" si="261"/>
        <v/>
      </c>
      <c r="CF404" s="5" t="str">
        <f t="shared" si="262"/>
        <v/>
      </c>
      <c r="CG404" s="5" t="str">
        <f t="shared" si="263"/>
        <v/>
      </c>
      <c r="CH404" s="5" t="str">
        <f t="shared" si="266"/>
        <v/>
      </c>
      <c r="CI404" s="5" t="str">
        <f t="shared" si="266"/>
        <v/>
      </c>
      <c r="CJ404" s="5" t="str">
        <f t="shared" si="266"/>
        <v/>
      </c>
    </row>
    <row r="405" spans="50:88" hidden="1" x14ac:dyDescent="0.2">
      <c r="AX405" s="5">
        <v>29</v>
      </c>
      <c r="AY405" s="5" t="str">
        <f t="shared" ref="AY405:AZ405" si="295">TEXT(AY303,"dd/mm/yyyy")</f>
        <v/>
      </c>
      <c r="AZ405" s="5" t="str">
        <f t="shared" si="295"/>
        <v/>
      </c>
      <c r="BA405" s="5" t="str">
        <f t="shared" si="231"/>
        <v/>
      </c>
      <c r="BB405" s="5" t="str">
        <f t="shared" si="232"/>
        <v/>
      </c>
      <c r="BC405" s="5" t="str">
        <f t="shared" si="233"/>
        <v/>
      </c>
      <c r="BD405" s="5" t="str">
        <f t="shared" si="234"/>
        <v/>
      </c>
      <c r="BE405" s="5" t="str">
        <f t="shared" si="235"/>
        <v/>
      </c>
      <c r="BF405" s="5" t="str">
        <f t="shared" si="236"/>
        <v/>
      </c>
      <c r="BG405" s="5" t="str">
        <f t="shared" si="237"/>
        <v/>
      </c>
      <c r="BH405" s="5" t="str">
        <f t="shared" si="238"/>
        <v/>
      </c>
      <c r="BI405" s="5" t="str">
        <f t="shared" si="239"/>
        <v/>
      </c>
      <c r="BJ405" s="5" t="str">
        <f t="shared" si="240"/>
        <v/>
      </c>
      <c r="BK405" s="5" t="str">
        <f t="shared" si="241"/>
        <v/>
      </c>
      <c r="BL405" s="5" t="str">
        <f t="shared" si="242"/>
        <v/>
      </c>
      <c r="BM405" s="5" t="str">
        <f t="shared" si="243"/>
        <v/>
      </c>
      <c r="BN405" s="5" t="str">
        <f t="shared" si="244"/>
        <v/>
      </c>
      <c r="BO405" s="5" t="str">
        <f t="shared" si="245"/>
        <v/>
      </c>
      <c r="BP405" s="5" t="str">
        <f t="shared" si="246"/>
        <v/>
      </c>
      <c r="BQ405" s="5" t="str">
        <f t="shared" si="247"/>
        <v/>
      </c>
      <c r="BR405" s="5" t="str">
        <f t="shared" si="248"/>
        <v/>
      </c>
      <c r="BS405" s="5" t="str">
        <f t="shared" si="249"/>
        <v/>
      </c>
      <c r="BT405" s="5" t="str">
        <f t="shared" si="250"/>
        <v/>
      </c>
      <c r="BU405" s="5" t="str">
        <f t="shared" si="251"/>
        <v/>
      </c>
      <c r="BV405" s="5" t="str">
        <f t="shared" si="252"/>
        <v/>
      </c>
      <c r="BW405" s="5" t="str">
        <f t="shared" si="253"/>
        <v/>
      </c>
      <c r="BX405" s="5" t="str">
        <f t="shared" si="254"/>
        <v/>
      </c>
      <c r="BY405" s="5" t="str">
        <f t="shared" si="255"/>
        <v/>
      </c>
      <c r="BZ405" s="5" t="str">
        <f t="shared" si="256"/>
        <v/>
      </c>
      <c r="CA405" s="5" t="str">
        <f t="shared" si="257"/>
        <v/>
      </c>
      <c r="CB405" s="5" t="str">
        <f t="shared" si="258"/>
        <v/>
      </c>
      <c r="CC405" s="5" t="str">
        <f t="shared" si="259"/>
        <v/>
      </c>
      <c r="CD405" s="5" t="str">
        <f t="shared" si="260"/>
        <v/>
      </c>
      <c r="CE405" s="5" t="str">
        <f t="shared" si="261"/>
        <v/>
      </c>
      <c r="CF405" s="5" t="str">
        <f t="shared" si="262"/>
        <v/>
      </c>
      <c r="CG405" s="5" t="str">
        <f t="shared" si="263"/>
        <v/>
      </c>
      <c r="CH405" s="5" t="str">
        <f t="shared" si="266"/>
        <v/>
      </c>
      <c r="CI405" s="5" t="str">
        <f t="shared" si="266"/>
        <v/>
      </c>
      <c r="CJ405" s="5" t="str">
        <f t="shared" si="266"/>
        <v/>
      </c>
    </row>
    <row r="406" spans="50:88" hidden="1" x14ac:dyDescent="0.2">
      <c r="AX406" s="5">
        <v>30</v>
      </c>
      <c r="AY406" s="5" t="str">
        <f t="shared" ref="AY406:AZ406" si="296">TEXT(AY304,"dd/mm/yyyy")</f>
        <v/>
      </c>
      <c r="AZ406" s="5" t="str">
        <f t="shared" si="296"/>
        <v/>
      </c>
      <c r="BA406" s="5" t="str">
        <f t="shared" si="231"/>
        <v/>
      </c>
      <c r="BB406" s="5" t="str">
        <f t="shared" si="232"/>
        <v/>
      </c>
      <c r="BC406" s="5" t="str">
        <f t="shared" si="233"/>
        <v/>
      </c>
      <c r="BD406" s="5" t="str">
        <f t="shared" si="234"/>
        <v/>
      </c>
      <c r="BE406" s="5" t="str">
        <f t="shared" si="235"/>
        <v/>
      </c>
      <c r="BF406" s="5" t="str">
        <f t="shared" si="236"/>
        <v/>
      </c>
      <c r="BG406" s="5" t="str">
        <f t="shared" si="237"/>
        <v/>
      </c>
      <c r="BH406" s="5" t="str">
        <f t="shared" si="238"/>
        <v/>
      </c>
      <c r="BI406" s="5" t="str">
        <f t="shared" si="239"/>
        <v/>
      </c>
      <c r="BJ406" s="5" t="str">
        <f t="shared" si="240"/>
        <v/>
      </c>
      <c r="BK406" s="5" t="str">
        <f t="shared" si="241"/>
        <v/>
      </c>
      <c r="BL406" s="5" t="str">
        <f t="shared" si="242"/>
        <v/>
      </c>
      <c r="BM406" s="5" t="str">
        <f t="shared" si="243"/>
        <v/>
      </c>
      <c r="BN406" s="5" t="str">
        <f t="shared" si="244"/>
        <v/>
      </c>
      <c r="BO406" s="5" t="str">
        <f t="shared" si="245"/>
        <v/>
      </c>
      <c r="BP406" s="5" t="str">
        <f t="shared" si="246"/>
        <v/>
      </c>
      <c r="BQ406" s="5" t="str">
        <f t="shared" si="247"/>
        <v/>
      </c>
      <c r="BR406" s="5" t="str">
        <f t="shared" si="248"/>
        <v/>
      </c>
      <c r="BS406" s="5" t="str">
        <f t="shared" si="249"/>
        <v/>
      </c>
      <c r="BT406" s="5" t="str">
        <f t="shared" si="250"/>
        <v/>
      </c>
      <c r="BU406" s="5" t="str">
        <f t="shared" si="251"/>
        <v/>
      </c>
      <c r="BV406" s="5" t="str">
        <f t="shared" si="252"/>
        <v/>
      </c>
      <c r="BW406" s="5" t="str">
        <f t="shared" si="253"/>
        <v/>
      </c>
      <c r="BX406" s="5" t="str">
        <f t="shared" si="254"/>
        <v/>
      </c>
      <c r="BY406" s="5" t="str">
        <f t="shared" si="255"/>
        <v/>
      </c>
      <c r="BZ406" s="5" t="str">
        <f t="shared" si="256"/>
        <v/>
      </c>
      <c r="CA406" s="5" t="str">
        <f t="shared" si="257"/>
        <v/>
      </c>
      <c r="CB406" s="5" t="str">
        <f t="shared" si="258"/>
        <v/>
      </c>
      <c r="CC406" s="5" t="str">
        <f t="shared" si="259"/>
        <v/>
      </c>
      <c r="CD406" s="5" t="str">
        <f t="shared" si="260"/>
        <v/>
      </c>
      <c r="CE406" s="5" t="str">
        <f t="shared" si="261"/>
        <v/>
      </c>
      <c r="CF406" s="5" t="str">
        <f t="shared" si="262"/>
        <v/>
      </c>
      <c r="CG406" s="5" t="str">
        <f t="shared" si="263"/>
        <v/>
      </c>
      <c r="CH406" s="5" t="str">
        <f t="shared" si="266"/>
        <v/>
      </c>
      <c r="CI406" s="5" t="str">
        <f t="shared" si="266"/>
        <v/>
      </c>
      <c r="CJ406" s="5" t="str">
        <f t="shared" si="266"/>
        <v/>
      </c>
    </row>
    <row r="407" spans="50:88" hidden="1" x14ac:dyDescent="0.2">
      <c r="AX407" s="5">
        <v>31</v>
      </c>
      <c r="AY407" s="5" t="str">
        <f t="shared" ref="AY407:AZ407" si="297">TEXT(AY305,"dd/mm/yyyy")</f>
        <v/>
      </c>
      <c r="AZ407" s="5" t="str">
        <f t="shared" si="297"/>
        <v/>
      </c>
      <c r="BA407" s="5" t="str">
        <f t="shared" si="231"/>
        <v/>
      </c>
      <c r="BB407" s="5" t="str">
        <f t="shared" si="232"/>
        <v/>
      </c>
      <c r="BC407" s="5" t="str">
        <f t="shared" si="233"/>
        <v/>
      </c>
      <c r="BD407" s="5" t="str">
        <f t="shared" si="234"/>
        <v/>
      </c>
      <c r="BE407" s="5" t="str">
        <f t="shared" si="235"/>
        <v/>
      </c>
      <c r="BF407" s="5" t="str">
        <f t="shared" si="236"/>
        <v/>
      </c>
      <c r="BG407" s="5" t="str">
        <f t="shared" si="237"/>
        <v/>
      </c>
      <c r="BH407" s="5" t="str">
        <f t="shared" si="238"/>
        <v/>
      </c>
      <c r="BI407" s="5" t="str">
        <f t="shared" si="239"/>
        <v/>
      </c>
      <c r="BJ407" s="5" t="str">
        <f t="shared" si="240"/>
        <v/>
      </c>
      <c r="BK407" s="5" t="str">
        <f t="shared" si="241"/>
        <v/>
      </c>
      <c r="BL407" s="5" t="str">
        <f t="shared" si="242"/>
        <v/>
      </c>
      <c r="BM407" s="5" t="str">
        <f t="shared" si="243"/>
        <v/>
      </c>
      <c r="BN407" s="5" t="str">
        <f t="shared" si="244"/>
        <v/>
      </c>
      <c r="BO407" s="5" t="str">
        <f t="shared" si="245"/>
        <v/>
      </c>
      <c r="BP407" s="5" t="str">
        <f t="shared" si="246"/>
        <v/>
      </c>
      <c r="BQ407" s="5" t="str">
        <f t="shared" si="247"/>
        <v/>
      </c>
      <c r="BR407" s="5" t="str">
        <f t="shared" si="248"/>
        <v/>
      </c>
      <c r="BS407" s="5" t="str">
        <f t="shared" si="249"/>
        <v/>
      </c>
      <c r="BT407" s="5" t="str">
        <f t="shared" si="250"/>
        <v/>
      </c>
      <c r="BU407" s="5" t="str">
        <f t="shared" si="251"/>
        <v/>
      </c>
      <c r="BV407" s="5" t="str">
        <f t="shared" si="252"/>
        <v/>
      </c>
      <c r="BW407" s="5" t="str">
        <f t="shared" si="253"/>
        <v/>
      </c>
      <c r="BX407" s="5" t="str">
        <f t="shared" si="254"/>
        <v/>
      </c>
      <c r="BY407" s="5" t="str">
        <f t="shared" si="255"/>
        <v/>
      </c>
      <c r="BZ407" s="5" t="str">
        <f t="shared" si="256"/>
        <v/>
      </c>
      <c r="CA407" s="5" t="str">
        <f t="shared" si="257"/>
        <v/>
      </c>
      <c r="CB407" s="5" t="str">
        <f t="shared" si="258"/>
        <v/>
      </c>
      <c r="CC407" s="5" t="str">
        <f t="shared" si="259"/>
        <v/>
      </c>
      <c r="CD407" s="5" t="str">
        <f t="shared" si="260"/>
        <v/>
      </c>
      <c r="CE407" s="5" t="str">
        <f t="shared" si="261"/>
        <v/>
      </c>
      <c r="CF407" s="5" t="str">
        <f t="shared" si="262"/>
        <v/>
      </c>
      <c r="CG407" s="5" t="str">
        <f t="shared" si="263"/>
        <v/>
      </c>
      <c r="CH407" s="5" t="str">
        <f t="shared" si="266"/>
        <v/>
      </c>
      <c r="CI407" s="5" t="str">
        <f t="shared" si="266"/>
        <v/>
      </c>
      <c r="CJ407" s="5" t="str">
        <f t="shared" si="266"/>
        <v/>
      </c>
    </row>
    <row r="408" spans="50:88" hidden="1" x14ac:dyDescent="0.2">
      <c r="AX408" s="5">
        <v>32</v>
      </c>
      <c r="AY408" s="5" t="str">
        <f t="shared" ref="AY408:AZ408" si="298">TEXT(AY306,"dd/mm/yyyy")</f>
        <v/>
      </c>
      <c r="AZ408" s="5" t="str">
        <f t="shared" si="298"/>
        <v/>
      </c>
      <c r="BA408" s="5" t="str">
        <f t="shared" si="231"/>
        <v/>
      </c>
      <c r="BB408" s="5" t="str">
        <f t="shared" si="232"/>
        <v/>
      </c>
      <c r="BC408" s="5" t="str">
        <f t="shared" si="233"/>
        <v/>
      </c>
      <c r="BD408" s="5" t="str">
        <f t="shared" si="234"/>
        <v/>
      </c>
      <c r="BE408" s="5" t="str">
        <f t="shared" si="235"/>
        <v/>
      </c>
      <c r="BF408" s="5" t="str">
        <f t="shared" si="236"/>
        <v/>
      </c>
      <c r="BG408" s="5" t="str">
        <f t="shared" si="237"/>
        <v/>
      </c>
      <c r="BH408" s="5" t="str">
        <f t="shared" si="238"/>
        <v/>
      </c>
      <c r="BI408" s="5" t="str">
        <f t="shared" si="239"/>
        <v/>
      </c>
      <c r="BJ408" s="5" t="str">
        <f t="shared" si="240"/>
        <v/>
      </c>
      <c r="BK408" s="5" t="str">
        <f t="shared" si="241"/>
        <v/>
      </c>
      <c r="BL408" s="5" t="str">
        <f t="shared" si="242"/>
        <v/>
      </c>
      <c r="BM408" s="5" t="str">
        <f t="shared" si="243"/>
        <v/>
      </c>
      <c r="BN408" s="5" t="str">
        <f t="shared" si="244"/>
        <v/>
      </c>
      <c r="BO408" s="5" t="str">
        <f t="shared" si="245"/>
        <v/>
      </c>
      <c r="BP408" s="5" t="str">
        <f t="shared" si="246"/>
        <v/>
      </c>
      <c r="BQ408" s="5" t="str">
        <f t="shared" si="247"/>
        <v/>
      </c>
      <c r="BR408" s="5" t="str">
        <f t="shared" si="248"/>
        <v/>
      </c>
      <c r="BS408" s="5" t="str">
        <f t="shared" si="249"/>
        <v/>
      </c>
      <c r="BT408" s="5" t="str">
        <f t="shared" si="250"/>
        <v/>
      </c>
      <c r="BU408" s="5" t="str">
        <f t="shared" si="251"/>
        <v/>
      </c>
      <c r="BV408" s="5" t="str">
        <f t="shared" si="252"/>
        <v/>
      </c>
      <c r="BW408" s="5" t="str">
        <f t="shared" si="253"/>
        <v/>
      </c>
      <c r="BX408" s="5" t="str">
        <f t="shared" si="254"/>
        <v/>
      </c>
      <c r="BY408" s="5" t="str">
        <f t="shared" si="255"/>
        <v/>
      </c>
      <c r="BZ408" s="5" t="str">
        <f t="shared" si="256"/>
        <v/>
      </c>
      <c r="CA408" s="5" t="str">
        <f t="shared" si="257"/>
        <v/>
      </c>
      <c r="CB408" s="5" t="str">
        <f t="shared" si="258"/>
        <v/>
      </c>
      <c r="CC408" s="5" t="str">
        <f t="shared" si="259"/>
        <v/>
      </c>
      <c r="CD408" s="5" t="str">
        <f t="shared" si="260"/>
        <v/>
      </c>
      <c r="CE408" s="5" t="str">
        <f t="shared" si="261"/>
        <v/>
      </c>
      <c r="CF408" s="5" t="str">
        <f t="shared" si="262"/>
        <v/>
      </c>
      <c r="CG408" s="5" t="str">
        <f t="shared" si="263"/>
        <v/>
      </c>
      <c r="CH408" s="5" t="str">
        <f t="shared" si="266"/>
        <v/>
      </c>
      <c r="CI408" s="5" t="str">
        <f t="shared" si="266"/>
        <v/>
      </c>
      <c r="CJ408" s="5" t="str">
        <f t="shared" si="266"/>
        <v/>
      </c>
    </row>
    <row r="409" spans="50:88" hidden="1" x14ac:dyDescent="0.2">
      <c r="AX409" s="5">
        <v>33</v>
      </c>
      <c r="AY409" s="5" t="str">
        <f t="shared" ref="AY409:AZ409" si="299">TEXT(AY307,"dd/mm/yyyy")</f>
        <v/>
      </c>
      <c r="AZ409" s="5" t="str">
        <f t="shared" si="299"/>
        <v/>
      </c>
      <c r="BA409" s="5" t="str">
        <f t="shared" ref="BA409:BA440" si="300">TEXT(BA307,"000000000")</f>
        <v/>
      </c>
      <c r="BB409" s="5" t="str">
        <f t="shared" ref="BB409:BB440" si="301">TEXT(IF(BB307=0,"",BB307),"0.0000")</f>
        <v/>
      </c>
      <c r="BC409" s="5" t="str">
        <f t="shared" ref="BC409:BC440" si="302">TEXT(IF(BB307=0,"",BC307),"0.00")</f>
        <v/>
      </c>
      <c r="BD409" s="5" t="str">
        <f t="shared" ref="BD409:BD440" si="303">TEXT(IF(BD307=0,"",BD307),"0.0000")</f>
        <v/>
      </c>
      <c r="BE409" s="5" t="str">
        <f t="shared" ref="BE409:BE440" si="304">TEXT(IF(BD307=0,"",BE307),"0.00")</f>
        <v/>
      </c>
      <c r="BF409" s="5" t="str">
        <f t="shared" ref="BF409:BF440" si="305">TEXT(IF(BF307=0,"",BF307),"0.0000")</f>
        <v/>
      </c>
      <c r="BG409" s="5" t="str">
        <f t="shared" ref="BG409:BG440" si="306">TEXT(IF(BF307=0,"",BG307),"0.00")</f>
        <v/>
      </c>
      <c r="BH409" s="5" t="str">
        <f t="shared" ref="BH409:BH440" si="307">TEXT(IF(BH307=0,"",BH307),"0.0000")</f>
        <v/>
      </c>
      <c r="BI409" s="5" t="str">
        <f t="shared" ref="BI409:BI440" si="308">TEXT(IF(BH307=0,"",BI307),"0.00")</f>
        <v/>
      </c>
      <c r="BJ409" s="5" t="str">
        <f t="shared" ref="BJ409:BJ440" si="309">TEXT(IF(BJ307=0,"",BJ307),"0.0000")</f>
        <v/>
      </c>
      <c r="BK409" s="5" t="str">
        <f t="shared" ref="BK409:BK440" si="310">TEXT(IF(BJ307=0,"",BK307),"0.00")</f>
        <v/>
      </c>
      <c r="BL409" s="5" t="str">
        <f t="shared" ref="BL409:BL440" si="311">TEXT(IF(BL307=0,"",BL307),"0.0000")</f>
        <v/>
      </c>
      <c r="BM409" s="5" t="str">
        <f t="shared" ref="BM409:BM440" si="312">TEXT(IF(BL307=0,"",BM307),"0.00")</f>
        <v/>
      </c>
      <c r="BN409" s="5" t="str">
        <f t="shared" ref="BN409:BN440" si="313">TEXT(IF(BN307=0,"",BN307),"0.0000")</f>
        <v/>
      </c>
      <c r="BO409" s="5" t="str">
        <f t="shared" ref="BO409:BO440" si="314">TEXT(IF(BN307=0,"",BO307),"0.00")</f>
        <v/>
      </c>
      <c r="BP409" s="5" t="str">
        <f t="shared" ref="BP409:BP440" si="315">TEXT(IF(BP307=0,"",BP307),"0.0000")</f>
        <v/>
      </c>
      <c r="BQ409" s="5" t="str">
        <f t="shared" ref="BQ409:BQ440" si="316">TEXT(IF(BP307=0,"",BQ307),"0.00")</f>
        <v/>
      </c>
      <c r="BR409" s="5" t="str">
        <f t="shared" ref="BR409:BR440" si="317">TEXT(IF(BR307=0,"",BR307),"0.0000")</f>
        <v/>
      </c>
      <c r="BS409" s="5" t="str">
        <f t="shared" ref="BS409:BS440" si="318">TEXT(IF(BR307=0,"",BS307),"0.00")</f>
        <v/>
      </c>
      <c r="BT409" s="5" t="str">
        <f t="shared" ref="BT409:BT440" si="319">TEXT(IF(BT307=0,"",BT307),"0.0000")</f>
        <v/>
      </c>
      <c r="BU409" s="5" t="str">
        <f t="shared" ref="BU409:BU440" si="320">TEXT(IF(BT307=0,"",BU307),"0.00")</f>
        <v/>
      </c>
      <c r="BV409" s="5" t="str">
        <f t="shared" ref="BV409:BV440" si="321">TEXT(IF(BV307=0,"",BV307),"0.0000")</f>
        <v/>
      </c>
      <c r="BW409" s="5" t="str">
        <f t="shared" ref="BW409:BW440" si="322">TEXT(IF(BV307=0,"",BW307),"0.00")</f>
        <v/>
      </c>
      <c r="BX409" s="5" t="str">
        <f t="shared" ref="BX409:BX440" si="323">TEXT(IF(BX307=0,"",BX307),"0.0000")</f>
        <v/>
      </c>
      <c r="BY409" s="5" t="str">
        <f t="shared" ref="BY409:BY440" si="324">TEXT(IF(BX307=0,"",BY307),"0.00")</f>
        <v/>
      </c>
      <c r="BZ409" s="5" t="str">
        <f t="shared" ref="BZ409:BZ440" si="325">TEXT(IF(BZ307=0,"",BZ307),"0.0000")</f>
        <v/>
      </c>
      <c r="CA409" s="5" t="str">
        <f t="shared" ref="CA409:CA440" si="326">TEXT(IF(BZ307=0,"",CA307),"0.00")</f>
        <v/>
      </c>
      <c r="CB409" s="5" t="str">
        <f t="shared" ref="CB409:CB440" si="327">TEXT(IF(CB307=0,"",CB307),"0.0000")</f>
        <v/>
      </c>
      <c r="CC409" s="5" t="str">
        <f t="shared" ref="CC409:CC440" si="328">TEXT(IF(CB307=0,"",CC307),"0.00")</f>
        <v/>
      </c>
      <c r="CD409" s="5" t="str">
        <f t="shared" ref="CD409:CD440" si="329">TEXT(IF(CD307=0,"",CD307),"0.0000")</f>
        <v/>
      </c>
      <c r="CE409" s="5" t="str">
        <f t="shared" ref="CE409:CE440" si="330">TEXT(IF(CD307=0,"",CE307),"0.00")</f>
        <v/>
      </c>
      <c r="CF409" s="5" t="str">
        <f t="shared" ref="CF409:CF440" si="331">TEXT(IF(CF307=0,"",CF307),"0.0000")</f>
        <v/>
      </c>
      <c r="CG409" s="5" t="str">
        <f t="shared" ref="CG409:CG440" si="332">TEXT(IF(CF307=0,"",CG307),"0.00")</f>
        <v/>
      </c>
      <c r="CH409" s="5" t="str">
        <f t="shared" si="266"/>
        <v/>
      </c>
      <c r="CI409" s="5" t="str">
        <f t="shared" si="266"/>
        <v/>
      </c>
      <c r="CJ409" s="5" t="str">
        <f t="shared" si="266"/>
        <v/>
      </c>
    </row>
    <row r="410" spans="50:88" hidden="1" x14ac:dyDescent="0.2">
      <c r="AX410" s="5">
        <v>34</v>
      </c>
      <c r="AY410" s="5" t="str">
        <f t="shared" ref="AY410:AZ410" si="333">TEXT(AY308,"dd/mm/yyyy")</f>
        <v/>
      </c>
      <c r="AZ410" s="5" t="str">
        <f t="shared" si="333"/>
        <v/>
      </c>
      <c r="BA410" s="5" t="str">
        <f t="shared" si="300"/>
        <v/>
      </c>
      <c r="BB410" s="5" t="str">
        <f t="shared" si="301"/>
        <v/>
      </c>
      <c r="BC410" s="5" t="str">
        <f t="shared" si="302"/>
        <v/>
      </c>
      <c r="BD410" s="5" t="str">
        <f t="shared" si="303"/>
        <v/>
      </c>
      <c r="BE410" s="5" t="str">
        <f t="shared" si="304"/>
        <v/>
      </c>
      <c r="BF410" s="5" t="str">
        <f t="shared" si="305"/>
        <v/>
      </c>
      <c r="BG410" s="5" t="str">
        <f t="shared" si="306"/>
        <v/>
      </c>
      <c r="BH410" s="5" t="str">
        <f t="shared" si="307"/>
        <v/>
      </c>
      <c r="BI410" s="5" t="str">
        <f t="shared" si="308"/>
        <v/>
      </c>
      <c r="BJ410" s="5" t="str">
        <f t="shared" si="309"/>
        <v/>
      </c>
      <c r="BK410" s="5" t="str">
        <f t="shared" si="310"/>
        <v/>
      </c>
      <c r="BL410" s="5" t="str">
        <f t="shared" si="311"/>
        <v/>
      </c>
      <c r="BM410" s="5" t="str">
        <f t="shared" si="312"/>
        <v/>
      </c>
      <c r="BN410" s="5" t="str">
        <f t="shared" si="313"/>
        <v/>
      </c>
      <c r="BO410" s="5" t="str">
        <f t="shared" si="314"/>
        <v/>
      </c>
      <c r="BP410" s="5" t="str">
        <f t="shared" si="315"/>
        <v/>
      </c>
      <c r="BQ410" s="5" t="str">
        <f t="shared" si="316"/>
        <v/>
      </c>
      <c r="BR410" s="5" t="str">
        <f t="shared" si="317"/>
        <v/>
      </c>
      <c r="BS410" s="5" t="str">
        <f t="shared" si="318"/>
        <v/>
      </c>
      <c r="BT410" s="5" t="str">
        <f t="shared" si="319"/>
        <v/>
      </c>
      <c r="BU410" s="5" t="str">
        <f t="shared" si="320"/>
        <v/>
      </c>
      <c r="BV410" s="5" t="str">
        <f t="shared" si="321"/>
        <v/>
      </c>
      <c r="BW410" s="5" t="str">
        <f t="shared" si="322"/>
        <v/>
      </c>
      <c r="BX410" s="5" t="str">
        <f t="shared" si="323"/>
        <v/>
      </c>
      <c r="BY410" s="5" t="str">
        <f t="shared" si="324"/>
        <v/>
      </c>
      <c r="BZ410" s="5" t="str">
        <f t="shared" si="325"/>
        <v/>
      </c>
      <c r="CA410" s="5" t="str">
        <f t="shared" si="326"/>
        <v/>
      </c>
      <c r="CB410" s="5" t="str">
        <f t="shared" si="327"/>
        <v/>
      </c>
      <c r="CC410" s="5" t="str">
        <f t="shared" si="328"/>
        <v/>
      </c>
      <c r="CD410" s="5" t="str">
        <f t="shared" si="329"/>
        <v/>
      </c>
      <c r="CE410" s="5" t="str">
        <f t="shared" si="330"/>
        <v/>
      </c>
      <c r="CF410" s="5" t="str">
        <f t="shared" si="331"/>
        <v/>
      </c>
      <c r="CG410" s="5" t="str">
        <f t="shared" si="332"/>
        <v/>
      </c>
      <c r="CH410" s="5" t="str">
        <f t="shared" si="266"/>
        <v/>
      </c>
      <c r="CI410" s="5" t="str">
        <f t="shared" si="266"/>
        <v/>
      </c>
      <c r="CJ410" s="5" t="str">
        <f t="shared" si="266"/>
        <v/>
      </c>
    </row>
    <row r="411" spans="50:88" hidden="1" x14ac:dyDescent="0.2">
      <c r="AX411" s="5">
        <v>35</v>
      </c>
      <c r="AY411" s="5" t="str">
        <f t="shared" ref="AY411:AZ411" si="334">TEXT(AY309,"dd/mm/yyyy")</f>
        <v/>
      </c>
      <c r="AZ411" s="5" t="str">
        <f t="shared" si="334"/>
        <v/>
      </c>
      <c r="BA411" s="5" t="str">
        <f t="shared" si="300"/>
        <v/>
      </c>
      <c r="BB411" s="5" t="str">
        <f t="shared" si="301"/>
        <v/>
      </c>
      <c r="BC411" s="5" t="str">
        <f t="shared" si="302"/>
        <v/>
      </c>
      <c r="BD411" s="5" t="str">
        <f t="shared" si="303"/>
        <v/>
      </c>
      <c r="BE411" s="5" t="str">
        <f t="shared" si="304"/>
        <v/>
      </c>
      <c r="BF411" s="5" t="str">
        <f t="shared" si="305"/>
        <v/>
      </c>
      <c r="BG411" s="5" t="str">
        <f t="shared" si="306"/>
        <v/>
      </c>
      <c r="BH411" s="5" t="str">
        <f t="shared" si="307"/>
        <v/>
      </c>
      <c r="BI411" s="5" t="str">
        <f t="shared" si="308"/>
        <v/>
      </c>
      <c r="BJ411" s="5" t="str">
        <f t="shared" si="309"/>
        <v/>
      </c>
      <c r="BK411" s="5" t="str">
        <f t="shared" si="310"/>
        <v/>
      </c>
      <c r="BL411" s="5" t="str">
        <f t="shared" si="311"/>
        <v/>
      </c>
      <c r="BM411" s="5" t="str">
        <f t="shared" si="312"/>
        <v/>
      </c>
      <c r="BN411" s="5" t="str">
        <f t="shared" si="313"/>
        <v/>
      </c>
      <c r="BO411" s="5" t="str">
        <f t="shared" si="314"/>
        <v/>
      </c>
      <c r="BP411" s="5" t="str">
        <f t="shared" si="315"/>
        <v/>
      </c>
      <c r="BQ411" s="5" t="str">
        <f t="shared" si="316"/>
        <v/>
      </c>
      <c r="BR411" s="5" t="str">
        <f t="shared" si="317"/>
        <v/>
      </c>
      <c r="BS411" s="5" t="str">
        <f t="shared" si="318"/>
        <v/>
      </c>
      <c r="BT411" s="5" t="str">
        <f t="shared" si="319"/>
        <v/>
      </c>
      <c r="BU411" s="5" t="str">
        <f t="shared" si="320"/>
        <v/>
      </c>
      <c r="BV411" s="5" t="str">
        <f t="shared" si="321"/>
        <v/>
      </c>
      <c r="BW411" s="5" t="str">
        <f t="shared" si="322"/>
        <v/>
      </c>
      <c r="BX411" s="5" t="str">
        <f t="shared" si="323"/>
        <v/>
      </c>
      <c r="BY411" s="5" t="str">
        <f t="shared" si="324"/>
        <v/>
      </c>
      <c r="BZ411" s="5" t="str">
        <f t="shared" si="325"/>
        <v/>
      </c>
      <c r="CA411" s="5" t="str">
        <f t="shared" si="326"/>
        <v/>
      </c>
      <c r="CB411" s="5" t="str">
        <f t="shared" si="327"/>
        <v/>
      </c>
      <c r="CC411" s="5" t="str">
        <f t="shared" si="328"/>
        <v/>
      </c>
      <c r="CD411" s="5" t="str">
        <f t="shared" si="329"/>
        <v/>
      </c>
      <c r="CE411" s="5" t="str">
        <f t="shared" si="330"/>
        <v/>
      </c>
      <c r="CF411" s="5" t="str">
        <f t="shared" si="331"/>
        <v/>
      </c>
      <c r="CG411" s="5" t="str">
        <f t="shared" si="332"/>
        <v/>
      </c>
      <c r="CH411" s="5" t="str">
        <f t="shared" si="266"/>
        <v/>
      </c>
      <c r="CI411" s="5" t="str">
        <f t="shared" si="266"/>
        <v/>
      </c>
      <c r="CJ411" s="5" t="str">
        <f t="shared" si="266"/>
        <v/>
      </c>
    </row>
    <row r="412" spans="50:88" hidden="1" x14ac:dyDescent="0.2">
      <c r="AX412" s="5">
        <v>36</v>
      </c>
      <c r="AY412" s="5" t="str">
        <f t="shared" ref="AY412:AZ412" si="335">TEXT(AY310,"dd/mm/yyyy")</f>
        <v/>
      </c>
      <c r="AZ412" s="5" t="str">
        <f t="shared" si="335"/>
        <v/>
      </c>
      <c r="BA412" s="5" t="str">
        <f t="shared" si="300"/>
        <v/>
      </c>
      <c r="BB412" s="5" t="str">
        <f t="shared" si="301"/>
        <v/>
      </c>
      <c r="BC412" s="5" t="str">
        <f t="shared" si="302"/>
        <v/>
      </c>
      <c r="BD412" s="5" t="str">
        <f t="shared" si="303"/>
        <v/>
      </c>
      <c r="BE412" s="5" t="str">
        <f t="shared" si="304"/>
        <v/>
      </c>
      <c r="BF412" s="5" t="str">
        <f t="shared" si="305"/>
        <v/>
      </c>
      <c r="BG412" s="5" t="str">
        <f t="shared" si="306"/>
        <v/>
      </c>
      <c r="BH412" s="5" t="str">
        <f t="shared" si="307"/>
        <v/>
      </c>
      <c r="BI412" s="5" t="str">
        <f t="shared" si="308"/>
        <v/>
      </c>
      <c r="BJ412" s="5" t="str">
        <f t="shared" si="309"/>
        <v/>
      </c>
      <c r="BK412" s="5" t="str">
        <f t="shared" si="310"/>
        <v/>
      </c>
      <c r="BL412" s="5" t="str">
        <f t="shared" si="311"/>
        <v/>
      </c>
      <c r="BM412" s="5" t="str">
        <f t="shared" si="312"/>
        <v/>
      </c>
      <c r="BN412" s="5" t="str">
        <f t="shared" si="313"/>
        <v/>
      </c>
      <c r="BO412" s="5" t="str">
        <f t="shared" si="314"/>
        <v/>
      </c>
      <c r="BP412" s="5" t="str">
        <f t="shared" si="315"/>
        <v/>
      </c>
      <c r="BQ412" s="5" t="str">
        <f t="shared" si="316"/>
        <v/>
      </c>
      <c r="BR412" s="5" t="str">
        <f t="shared" si="317"/>
        <v/>
      </c>
      <c r="BS412" s="5" t="str">
        <f t="shared" si="318"/>
        <v/>
      </c>
      <c r="BT412" s="5" t="str">
        <f t="shared" si="319"/>
        <v/>
      </c>
      <c r="BU412" s="5" t="str">
        <f t="shared" si="320"/>
        <v/>
      </c>
      <c r="BV412" s="5" t="str">
        <f t="shared" si="321"/>
        <v/>
      </c>
      <c r="BW412" s="5" t="str">
        <f t="shared" si="322"/>
        <v/>
      </c>
      <c r="BX412" s="5" t="str">
        <f t="shared" si="323"/>
        <v/>
      </c>
      <c r="BY412" s="5" t="str">
        <f t="shared" si="324"/>
        <v/>
      </c>
      <c r="BZ412" s="5" t="str">
        <f t="shared" si="325"/>
        <v/>
      </c>
      <c r="CA412" s="5" t="str">
        <f t="shared" si="326"/>
        <v/>
      </c>
      <c r="CB412" s="5" t="str">
        <f t="shared" si="327"/>
        <v/>
      </c>
      <c r="CC412" s="5" t="str">
        <f t="shared" si="328"/>
        <v/>
      </c>
      <c r="CD412" s="5" t="str">
        <f t="shared" si="329"/>
        <v/>
      </c>
      <c r="CE412" s="5" t="str">
        <f t="shared" si="330"/>
        <v/>
      </c>
      <c r="CF412" s="5" t="str">
        <f t="shared" si="331"/>
        <v/>
      </c>
      <c r="CG412" s="5" t="str">
        <f t="shared" si="332"/>
        <v/>
      </c>
      <c r="CH412" s="5" t="str">
        <f t="shared" si="266"/>
        <v/>
      </c>
      <c r="CI412" s="5" t="str">
        <f t="shared" si="266"/>
        <v/>
      </c>
      <c r="CJ412" s="5" t="str">
        <f t="shared" si="266"/>
        <v/>
      </c>
    </row>
    <row r="413" spans="50:88" hidden="1" x14ac:dyDescent="0.2">
      <c r="AX413" s="5">
        <v>37</v>
      </c>
      <c r="AY413" s="5" t="str">
        <f t="shared" ref="AY413:AZ413" si="336">TEXT(AY311,"dd/mm/yyyy")</f>
        <v/>
      </c>
      <c r="AZ413" s="5" t="str">
        <f t="shared" si="336"/>
        <v/>
      </c>
      <c r="BA413" s="5" t="str">
        <f t="shared" si="300"/>
        <v/>
      </c>
      <c r="BB413" s="5" t="str">
        <f t="shared" si="301"/>
        <v/>
      </c>
      <c r="BC413" s="5" t="str">
        <f t="shared" si="302"/>
        <v/>
      </c>
      <c r="BD413" s="5" t="str">
        <f t="shared" si="303"/>
        <v/>
      </c>
      <c r="BE413" s="5" t="str">
        <f t="shared" si="304"/>
        <v/>
      </c>
      <c r="BF413" s="5" t="str">
        <f t="shared" si="305"/>
        <v/>
      </c>
      <c r="BG413" s="5" t="str">
        <f t="shared" si="306"/>
        <v/>
      </c>
      <c r="BH413" s="5" t="str">
        <f t="shared" si="307"/>
        <v/>
      </c>
      <c r="BI413" s="5" t="str">
        <f t="shared" si="308"/>
        <v/>
      </c>
      <c r="BJ413" s="5" t="str">
        <f t="shared" si="309"/>
        <v/>
      </c>
      <c r="BK413" s="5" t="str">
        <f t="shared" si="310"/>
        <v/>
      </c>
      <c r="BL413" s="5" t="str">
        <f t="shared" si="311"/>
        <v/>
      </c>
      <c r="BM413" s="5" t="str">
        <f t="shared" si="312"/>
        <v/>
      </c>
      <c r="BN413" s="5" t="str">
        <f t="shared" si="313"/>
        <v/>
      </c>
      <c r="BO413" s="5" t="str">
        <f t="shared" si="314"/>
        <v/>
      </c>
      <c r="BP413" s="5" t="str">
        <f t="shared" si="315"/>
        <v/>
      </c>
      <c r="BQ413" s="5" t="str">
        <f t="shared" si="316"/>
        <v/>
      </c>
      <c r="BR413" s="5" t="str">
        <f t="shared" si="317"/>
        <v/>
      </c>
      <c r="BS413" s="5" t="str">
        <f t="shared" si="318"/>
        <v/>
      </c>
      <c r="BT413" s="5" t="str">
        <f t="shared" si="319"/>
        <v/>
      </c>
      <c r="BU413" s="5" t="str">
        <f t="shared" si="320"/>
        <v/>
      </c>
      <c r="BV413" s="5" t="str">
        <f t="shared" si="321"/>
        <v/>
      </c>
      <c r="BW413" s="5" t="str">
        <f t="shared" si="322"/>
        <v/>
      </c>
      <c r="BX413" s="5" t="str">
        <f t="shared" si="323"/>
        <v/>
      </c>
      <c r="BY413" s="5" t="str">
        <f t="shared" si="324"/>
        <v/>
      </c>
      <c r="BZ413" s="5" t="str">
        <f t="shared" si="325"/>
        <v/>
      </c>
      <c r="CA413" s="5" t="str">
        <f t="shared" si="326"/>
        <v/>
      </c>
      <c r="CB413" s="5" t="str">
        <f t="shared" si="327"/>
        <v/>
      </c>
      <c r="CC413" s="5" t="str">
        <f t="shared" si="328"/>
        <v/>
      </c>
      <c r="CD413" s="5" t="str">
        <f t="shared" si="329"/>
        <v/>
      </c>
      <c r="CE413" s="5" t="str">
        <f t="shared" si="330"/>
        <v/>
      </c>
      <c r="CF413" s="5" t="str">
        <f t="shared" si="331"/>
        <v/>
      </c>
      <c r="CG413" s="5" t="str">
        <f t="shared" si="332"/>
        <v/>
      </c>
      <c r="CH413" s="5" t="str">
        <f t="shared" si="266"/>
        <v/>
      </c>
      <c r="CI413" s="5" t="str">
        <f t="shared" si="266"/>
        <v/>
      </c>
      <c r="CJ413" s="5" t="str">
        <f t="shared" si="266"/>
        <v/>
      </c>
    </row>
    <row r="414" spans="50:88" hidden="1" x14ac:dyDescent="0.2">
      <c r="AX414" s="5">
        <v>38</v>
      </c>
      <c r="AY414" s="5" t="str">
        <f t="shared" ref="AY414:AZ414" si="337">TEXT(AY312,"dd/mm/yyyy")</f>
        <v/>
      </c>
      <c r="AZ414" s="5" t="str">
        <f t="shared" si="337"/>
        <v/>
      </c>
      <c r="BA414" s="5" t="str">
        <f t="shared" si="300"/>
        <v/>
      </c>
      <c r="BB414" s="5" t="str">
        <f t="shared" si="301"/>
        <v/>
      </c>
      <c r="BC414" s="5" t="str">
        <f t="shared" si="302"/>
        <v/>
      </c>
      <c r="BD414" s="5" t="str">
        <f t="shared" si="303"/>
        <v/>
      </c>
      <c r="BE414" s="5" t="str">
        <f t="shared" si="304"/>
        <v/>
      </c>
      <c r="BF414" s="5" t="str">
        <f t="shared" si="305"/>
        <v/>
      </c>
      <c r="BG414" s="5" t="str">
        <f t="shared" si="306"/>
        <v/>
      </c>
      <c r="BH414" s="5" t="str">
        <f t="shared" si="307"/>
        <v/>
      </c>
      <c r="BI414" s="5" t="str">
        <f t="shared" si="308"/>
        <v/>
      </c>
      <c r="BJ414" s="5" t="str">
        <f t="shared" si="309"/>
        <v/>
      </c>
      <c r="BK414" s="5" t="str">
        <f t="shared" si="310"/>
        <v/>
      </c>
      <c r="BL414" s="5" t="str">
        <f t="shared" si="311"/>
        <v/>
      </c>
      <c r="BM414" s="5" t="str">
        <f t="shared" si="312"/>
        <v/>
      </c>
      <c r="BN414" s="5" t="str">
        <f t="shared" si="313"/>
        <v/>
      </c>
      <c r="BO414" s="5" t="str">
        <f t="shared" si="314"/>
        <v/>
      </c>
      <c r="BP414" s="5" t="str">
        <f t="shared" si="315"/>
        <v/>
      </c>
      <c r="BQ414" s="5" t="str">
        <f t="shared" si="316"/>
        <v/>
      </c>
      <c r="BR414" s="5" t="str">
        <f t="shared" si="317"/>
        <v/>
      </c>
      <c r="BS414" s="5" t="str">
        <f t="shared" si="318"/>
        <v/>
      </c>
      <c r="BT414" s="5" t="str">
        <f t="shared" si="319"/>
        <v/>
      </c>
      <c r="BU414" s="5" t="str">
        <f t="shared" si="320"/>
        <v/>
      </c>
      <c r="BV414" s="5" t="str">
        <f t="shared" si="321"/>
        <v/>
      </c>
      <c r="BW414" s="5" t="str">
        <f t="shared" si="322"/>
        <v/>
      </c>
      <c r="BX414" s="5" t="str">
        <f t="shared" si="323"/>
        <v/>
      </c>
      <c r="BY414" s="5" t="str">
        <f t="shared" si="324"/>
        <v/>
      </c>
      <c r="BZ414" s="5" t="str">
        <f t="shared" si="325"/>
        <v/>
      </c>
      <c r="CA414" s="5" t="str">
        <f t="shared" si="326"/>
        <v/>
      </c>
      <c r="CB414" s="5" t="str">
        <f t="shared" si="327"/>
        <v/>
      </c>
      <c r="CC414" s="5" t="str">
        <f t="shared" si="328"/>
        <v/>
      </c>
      <c r="CD414" s="5" t="str">
        <f t="shared" si="329"/>
        <v/>
      </c>
      <c r="CE414" s="5" t="str">
        <f t="shared" si="330"/>
        <v/>
      </c>
      <c r="CF414" s="5" t="str">
        <f t="shared" si="331"/>
        <v/>
      </c>
      <c r="CG414" s="5" t="str">
        <f t="shared" si="332"/>
        <v/>
      </c>
      <c r="CH414" s="5" t="str">
        <f t="shared" si="266"/>
        <v/>
      </c>
      <c r="CI414" s="5" t="str">
        <f t="shared" si="266"/>
        <v/>
      </c>
      <c r="CJ414" s="5" t="str">
        <f t="shared" si="266"/>
        <v/>
      </c>
    </row>
    <row r="415" spans="50:88" hidden="1" x14ac:dyDescent="0.2">
      <c r="AX415" s="5">
        <v>39</v>
      </c>
      <c r="AY415" s="5" t="str">
        <f t="shared" ref="AY415:AZ415" si="338">TEXT(AY313,"dd/mm/yyyy")</f>
        <v/>
      </c>
      <c r="AZ415" s="5" t="str">
        <f t="shared" si="338"/>
        <v/>
      </c>
      <c r="BA415" s="5" t="str">
        <f t="shared" si="300"/>
        <v/>
      </c>
      <c r="BB415" s="5" t="str">
        <f t="shared" si="301"/>
        <v/>
      </c>
      <c r="BC415" s="5" t="str">
        <f t="shared" si="302"/>
        <v/>
      </c>
      <c r="BD415" s="5" t="str">
        <f t="shared" si="303"/>
        <v/>
      </c>
      <c r="BE415" s="5" t="str">
        <f t="shared" si="304"/>
        <v/>
      </c>
      <c r="BF415" s="5" t="str">
        <f t="shared" si="305"/>
        <v/>
      </c>
      <c r="BG415" s="5" t="str">
        <f t="shared" si="306"/>
        <v/>
      </c>
      <c r="BH415" s="5" t="str">
        <f t="shared" si="307"/>
        <v/>
      </c>
      <c r="BI415" s="5" t="str">
        <f t="shared" si="308"/>
        <v/>
      </c>
      <c r="BJ415" s="5" t="str">
        <f t="shared" si="309"/>
        <v/>
      </c>
      <c r="BK415" s="5" t="str">
        <f t="shared" si="310"/>
        <v/>
      </c>
      <c r="BL415" s="5" t="str">
        <f t="shared" si="311"/>
        <v/>
      </c>
      <c r="BM415" s="5" t="str">
        <f t="shared" si="312"/>
        <v/>
      </c>
      <c r="BN415" s="5" t="str">
        <f t="shared" si="313"/>
        <v/>
      </c>
      <c r="BO415" s="5" t="str">
        <f t="shared" si="314"/>
        <v/>
      </c>
      <c r="BP415" s="5" t="str">
        <f t="shared" si="315"/>
        <v/>
      </c>
      <c r="BQ415" s="5" t="str">
        <f t="shared" si="316"/>
        <v/>
      </c>
      <c r="BR415" s="5" t="str">
        <f t="shared" si="317"/>
        <v/>
      </c>
      <c r="BS415" s="5" t="str">
        <f t="shared" si="318"/>
        <v/>
      </c>
      <c r="BT415" s="5" t="str">
        <f t="shared" si="319"/>
        <v/>
      </c>
      <c r="BU415" s="5" t="str">
        <f t="shared" si="320"/>
        <v/>
      </c>
      <c r="BV415" s="5" t="str">
        <f t="shared" si="321"/>
        <v/>
      </c>
      <c r="BW415" s="5" t="str">
        <f t="shared" si="322"/>
        <v/>
      </c>
      <c r="BX415" s="5" t="str">
        <f t="shared" si="323"/>
        <v/>
      </c>
      <c r="BY415" s="5" t="str">
        <f t="shared" si="324"/>
        <v/>
      </c>
      <c r="BZ415" s="5" t="str">
        <f t="shared" si="325"/>
        <v/>
      </c>
      <c r="CA415" s="5" t="str">
        <f t="shared" si="326"/>
        <v/>
      </c>
      <c r="CB415" s="5" t="str">
        <f t="shared" si="327"/>
        <v/>
      </c>
      <c r="CC415" s="5" t="str">
        <f t="shared" si="328"/>
        <v/>
      </c>
      <c r="CD415" s="5" t="str">
        <f t="shared" si="329"/>
        <v/>
      </c>
      <c r="CE415" s="5" t="str">
        <f t="shared" si="330"/>
        <v/>
      </c>
      <c r="CF415" s="5" t="str">
        <f t="shared" si="331"/>
        <v/>
      </c>
      <c r="CG415" s="5" t="str">
        <f t="shared" si="332"/>
        <v/>
      </c>
      <c r="CH415" s="5" t="str">
        <f t="shared" si="266"/>
        <v/>
      </c>
      <c r="CI415" s="5" t="str">
        <f t="shared" si="266"/>
        <v/>
      </c>
      <c r="CJ415" s="5" t="str">
        <f t="shared" si="266"/>
        <v/>
      </c>
    </row>
    <row r="416" spans="50:88" hidden="1" x14ac:dyDescent="0.2">
      <c r="AX416" s="5">
        <v>40</v>
      </c>
      <c r="AY416" s="5" t="str">
        <f t="shared" ref="AY416:AZ416" si="339">TEXT(AY314,"dd/mm/yyyy")</f>
        <v/>
      </c>
      <c r="AZ416" s="5" t="str">
        <f t="shared" si="339"/>
        <v/>
      </c>
      <c r="BA416" s="5" t="str">
        <f t="shared" si="300"/>
        <v/>
      </c>
      <c r="BB416" s="5" t="str">
        <f t="shared" si="301"/>
        <v/>
      </c>
      <c r="BC416" s="5" t="str">
        <f t="shared" si="302"/>
        <v/>
      </c>
      <c r="BD416" s="5" t="str">
        <f t="shared" si="303"/>
        <v/>
      </c>
      <c r="BE416" s="5" t="str">
        <f t="shared" si="304"/>
        <v/>
      </c>
      <c r="BF416" s="5" t="str">
        <f t="shared" si="305"/>
        <v/>
      </c>
      <c r="BG416" s="5" t="str">
        <f t="shared" si="306"/>
        <v/>
      </c>
      <c r="BH416" s="5" t="str">
        <f t="shared" si="307"/>
        <v/>
      </c>
      <c r="BI416" s="5" t="str">
        <f t="shared" si="308"/>
        <v/>
      </c>
      <c r="BJ416" s="5" t="str">
        <f t="shared" si="309"/>
        <v/>
      </c>
      <c r="BK416" s="5" t="str">
        <f t="shared" si="310"/>
        <v/>
      </c>
      <c r="BL416" s="5" t="str">
        <f t="shared" si="311"/>
        <v/>
      </c>
      <c r="BM416" s="5" t="str">
        <f t="shared" si="312"/>
        <v/>
      </c>
      <c r="BN416" s="5" t="str">
        <f t="shared" si="313"/>
        <v/>
      </c>
      <c r="BO416" s="5" t="str">
        <f t="shared" si="314"/>
        <v/>
      </c>
      <c r="BP416" s="5" t="str">
        <f t="shared" si="315"/>
        <v/>
      </c>
      <c r="BQ416" s="5" t="str">
        <f t="shared" si="316"/>
        <v/>
      </c>
      <c r="BR416" s="5" t="str">
        <f t="shared" si="317"/>
        <v/>
      </c>
      <c r="BS416" s="5" t="str">
        <f t="shared" si="318"/>
        <v/>
      </c>
      <c r="BT416" s="5" t="str">
        <f t="shared" si="319"/>
        <v/>
      </c>
      <c r="BU416" s="5" t="str">
        <f t="shared" si="320"/>
        <v/>
      </c>
      <c r="BV416" s="5" t="str">
        <f t="shared" si="321"/>
        <v/>
      </c>
      <c r="BW416" s="5" t="str">
        <f t="shared" si="322"/>
        <v/>
      </c>
      <c r="BX416" s="5" t="str">
        <f t="shared" si="323"/>
        <v/>
      </c>
      <c r="BY416" s="5" t="str">
        <f t="shared" si="324"/>
        <v/>
      </c>
      <c r="BZ416" s="5" t="str">
        <f t="shared" si="325"/>
        <v/>
      </c>
      <c r="CA416" s="5" t="str">
        <f t="shared" si="326"/>
        <v/>
      </c>
      <c r="CB416" s="5" t="str">
        <f t="shared" si="327"/>
        <v/>
      </c>
      <c r="CC416" s="5" t="str">
        <f t="shared" si="328"/>
        <v/>
      </c>
      <c r="CD416" s="5" t="str">
        <f t="shared" si="329"/>
        <v/>
      </c>
      <c r="CE416" s="5" t="str">
        <f t="shared" si="330"/>
        <v/>
      </c>
      <c r="CF416" s="5" t="str">
        <f t="shared" si="331"/>
        <v/>
      </c>
      <c r="CG416" s="5" t="str">
        <f t="shared" si="332"/>
        <v/>
      </c>
      <c r="CH416" s="5" t="str">
        <f t="shared" si="266"/>
        <v/>
      </c>
      <c r="CI416" s="5" t="str">
        <f t="shared" si="266"/>
        <v/>
      </c>
      <c r="CJ416" s="5" t="str">
        <f t="shared" si="266"/>
        <v/>
      </c>
    </row>
    <row r="417" spans="50:88" hidden="1" x14ac:dyDescent="0.2">
      <c r="AX417" s="5">
        <v>41</v>
      </c>
      <c r="AY417" s="5" t="str">
        <f t="shared" ref="AY417:AZ417" si="340">TEXT(AY315,"dd/mm/yyyy")</f>
        <v/>
      </c>
      <c r="AZ417" s="5" t="str">
        <f t="shared" si="340"/>
        <v/>
      </c>
      <c r="BA417" s="5" t="str">
        <f t="shared" si="300"/>
        <v/>
      </c>
      <c r="BB417" s="5" t="str">
        <f t="shared" si="301"/>
        <v/>
      </c>
      <c r="BC417" s="5" t="str">
        <f t="shared" si="302"/>
        <v/>
      </c>
      <c r="BD417" s="5" t="str">
        <f t="shared" si="303"/>
        <v/>
      </c>
      <c r="BE417" s="5" t="str">
        <f t="shared" si="304"/>
        <v/>
      </c>
      <c r="BF417" s="5" t="str">
        <f t="shared" si="305"/>
        <v/>
      </c>
      <c r="BG417" s="5" t="str">
        <f t="shared" si="306"/>
        <v/>
      </c>
      <c r="BH417" s="5" t="str">
        <f t="shared" si="307"/>
        <v/>
      </c>
      <c r="BI417" s="5" t="str">
        <f t="shared" si="308"/>
        <v/>
      </c>
      <c r="BJ417" s="5" t="str">
        <f t="shared" si="309"/>
        <v/>
      </c>
      <c r="BK417" s="5" t="str">
        <f t="shared" si="310"/>
        <v/>
      </c>
      <c r="BL417" s="5" t="str">
        <f t="shared" si="311"/>
        <v/>
      </c>
      <c r="BM417" s="5" t="str">
        <f t="shared" si="312"/>
        <v/>
      </c>
      <c r="BN417" s="5" t="str">
        <f t="shared" si="313"/>
        <v/>
      </c>
      <c r="BO417" s="5" t="str">
        <f t="shared" si="314"/>
        <v/>
      </c>
      <c r="BP417" s="5" t="str">
        <f t="shared" si="315"/>
        <v/>
      </c>
      <c r="BQ417" s="5" t="str">
        <f t="shared" si="316"/>
        <v/>
      </c>
      <c r="BR417" s="5" t="str">
        <f t="shared" si="317"/>
        <v/>
      </c>
      <c r="BS417" s="5" t="str">
        <f t="shared" si="318"/>
        <v/>
      </c>
      <c r="BT417" s="5" t="str">
        <f t="shared" si="319"/>
        <v/>
      </c>
      <c r="BU417" s="5" t="str">
        <f t="shared" si="320"/>
        <v/>
      </c>
      <c r="BV417" s="5" t="str">
        <f t="shared" si="321"/>
        <v/>
      </c>
      <c r="BW417" s="5" t="str">
        <f t="shared" si="322"/>
        <v/>
      </c>
      <c r="BX417" s="5" t="str">
        <f t="shared" si="323"/>
        <v/>
      </c>
      <c r="BY417" s="5" t="str">
        <f t="shared" si="324"/>
        <v/>
      </c>
      <c r="BZ417" s="5" t="str">
        <f t="shared" si="325"/>
        <v/>
      </c>
      <c r="CA417" s="5" t="str">
        <f t="shared" si="326"/>
        <v/>
      </c>
      <c r="CB417" s="5" t="str">
        <f t="shared" si="327"/>
        <v/>
      </c>
      <c r="CC417" s="5" t="str">
        <f t="shared" si="328"/>
        <v/>
      </c>
      <c r="CD417" s="5" t="str">
        <f t="shared" si="329"/>
        <v/>
      </c>
      <c r="CE417" s="5" t="str">
        <f t="shared" si="330"/>
        <v/>
      </c>
      <c r="CF417" s="5" t="str">
        <f t="shared" si="331"/>
        <v/>
      </c>
      <c r="CG417" s="5" t="str">
        <f t="shared" si="332"/>
        <v/>
      </c>
      <c r="CH417" s="5" t="str">
        <f t="shared" si="266"/>
        <v/>
      </c>
      <c r="CI417" s="5" t="str">
        <f t="shared" si="266"/>
        <v/>
      </c>
      <c r="CJ417" s="5" t="str">
        <f t="shared" si="266"/>
        <v/>
      </c>
    </row>
    <row r="418" spans="50:88" hidden="1" x14ac:dyDescent="0.2">
      <c r="AX418" s="5">
        <v>42</v>
      </c>
      <c r="AY418" s="5" t="str">
        <f t="shared" ref="AY418:AZ418" si="341">TEXT(AY316,"dd/mm/yyyy")</f>
        <v/>
      </c>
      <c r="AZ418" s="5" t="str">
        <f t="shared" si="341"/>
        <v/>
      </c>
      <c r="BA418" s="5" t="str">
        <f t="shared" si="300"/>
        <v/>
      </c>
      <c r="BB418" s="5" t="str">
        <f t="shared" si="301"/>
        <v/>
      </c>
      <c r="BC418" s="5" t="str">
        <f t="shared" si="302"/>
        <v/>
      </c>
      <c r="BD418" s="5" t="str">
        <f t="shared" si="303"/>
        <v/>
      </c>
      <c r="BE418" s="5" t="str">
        <f t="shared" si="304"/>
        <v/>
      </c>
      <c r="BF418" s="5" t="str">
        <f t="shared" si="305"/>
        <v/>
      </c>
      <c r="BG418" s="5" t="str">
        <f t="shared" si="306"/>
        <v/>
      </c>
      <c r="BH418" s="5" t="str">
        <f t="shared" si="307"/>
        <v/>
      </c>
      <c r="BI418" s="5" t="str">
        <f t="shared" si="308"/>
        <v/>
      </c>
      <c r="BJ418" s="5" t="str">
        <f t="shared" si="309"/>
        <v/>
      </c>
      <c r="BK418" s="5" t="str">
        <f t="shared" si="310"/>
        <v/>
      </c>
      <c r="BL418" s="5" t="str">
        <f t="shared" si="311"/>
        <v/>
      </c>
      <c r="BM418" s="5" t="str">
        <f t="shared" si="312"/>
        <v/>
      </c>
      <c r="BN418" s="5" t="str">
        <f t="shared" si="313"/>
        <v/>
      </c>
      <c r="BO418" s="5" t="str">
        <f t="shared" si="314"/>
        <v/>
      </c>
      <c r="BP418" s="5" t="str">
        <f t="shared" si="315"/>
        <v/>
      </c>
      <c r="BQ418" s="5" t="str">
        <f t="shared" si="316"/>
        <v/>
      </c>
      <c r="BR418" s="5" t="str">
        <f t="shared" si="317"/>
        <v/>
      </c>
      <c r="BS418" s="5" t="str">
        <f t="shared" si="318"/>
        <v/>
      </c>
      <c r="BT418" s="5" t="str">
        <f t="shared" si="319"/>
        <v/>
      </c>
      <c r="BU418" s="5" t="str">
        <f t="shared" si="320"/>
        <v/>
      </c>
      <c r="BV418" s="5" t="str">
        <f t="shared" si="321"/>
        <v/>
      </c>
      <c r="BW418" s="5" t="str">
        <f t="shared" si="322"/>
        <v/>
      </c>
      <c r="BX418" s="5" t="str">
        <f t="shared" si="323"/>
        <v/>
      </c>
      <c r="BY418" s="5" t="str">
        <f t="shared" si="324"/>
        <v/>
      </c>
      <c r="BZ418" s="5" t="str">
        <f t="shared" si="325"/>
        <v/>
      </c>
      <c r="CA418" s="5" t="str">
        <f t="shared" si="326"/>
        <v/>
      </c>
      <c r="CB418" s="5" t="str">
        <f t="shared" si="327"/>
        <v/>
      </c>
      <c r="CC418" s="5" t="str">
        <f t="shared" si="328"/>
        <v/>
      </c>
      <c r="CD418" s="5" t="str">
        <f t="shared" si="329"/>
        <v/>
      </c>
      <c r="CE418" s="5" t="str">
        <f t="shared" si="330"/>
        <v/>
      </c>
      <c r="CF418" s="5" t="str">
        <f t="shared" si="331"/>
        <v/>
      </c>
      <c r="CG418" s="5" t="str">
        <f t="shared" si="332"/>
        <v/>
      </c>
      <c r="CH418" s="5" t="str">
        <f t="shared" si="266"/>
        <v/>
      </c>
      <c r="CI418" s="5" t="str">
        <f t="shared" si="266"/>
        <v/>
      </c>
      <c r="CJ418" s="5" t="str">
        <f t="shared" si="266"/>
        <v/>
      </c>
    </row>
    <row r="419" spans="50:88" hidden="1" x14ac:dyDescent="0.2">
      <c r="AX419" s="5">
        <v>43</v>
      </c>
      <c r="AY419" s="5" t="str">
        <f t="shared" ref="AY419:AZ419" si="342">TEXT(AY317,"dd/mm/yyyy")</f>
        <v/>
      </c>
      <c r="AZ419" s="5" t="str">
        <f t="shared" si="342"/>
        <v/>
      </c>
      <c r="BA419" s="5" t="str">
        <f t="shared" si="300"/>
        <v/>
      </c>
      <c r="BB419" s="5" t="str">
        <f t="shared" si="301"/>
        <v/>
      </c>
      <c r="BC419" s="5" t="str">
        <f t="shared" si="302"/>
        <v/>
      </c>
      <c r="BD419" s="5" t="str">
        <f t="shared" si="303"/>
        <v/>
      </c>
      <c r="BE419" s="5" t="str">
        <f t="shared" si="304"/>
        <v/>
      </c>
      <c r="BF419" s="5" t="str">
        <f t="shared" si="305"/>
        <v/>
      </c>
      <c r="BG419" s="5" t="str">
        <f t="shared" si="306"/>
        <v/>
      </c>
      <c r="BH419" s="5" t="str">
        <f t="shared" si="307"/>
        <v/>
      </c>
      <c r="BI419" s="5" t="str">
        <f t="shared" si="308"/>
        <v/>
      </c>
      <c r="BJ419" s="5" t="str">
        <f t="shared" si="309"/>
        <v/>
      </c>
      <c r="BK419" s="5" t="str">
        <f t="shared" si="310"/>
        <v/>
      </c>
      <c r="BL419" s="5" t="str">
        <f t="shared" si="311"/>
        <v/>
      </c>
      <c r="BM419" s="5" t="str">
        <f t="shared" si="312"/>
        <v/>
      </c>
      <c r="BN419" s="5" t="str">
        <f t="shared" si="313"/>
        <v/>
      </c>
      <c r="BO419" s="5" t="str">
        <f t="shared" si="314"/>
        <v/>
      </c>
      <c r="BP419" s="5" t="str">
        <f t="shared" si="315"/>
        <v/>
      </c>
      <c r="BQ419" s="5" t="str">
        <f t="shared" si="316"/>
        <v/>
      </c>
      <c r="BR419" s="5" t="str">
        <f t="shared" si="317"/>
        <v/>
      </c>
      <c r="BS419" s="5" t="str">
        <f t="shared" si="318"/>
        <v/>
      </c>
      <c r="BT419" s="5" t="str">
        <f t="shared" si="319"/>
        <v/>
      </c>
      <c r="BU419" s="5" t="str">
        <f t="shared" si="320"/>
        <v/>
      </c>
      <c r="BV419" s="5" t="str">
        <f t="shared" si="321"/>
        <v/>
      </c>
      <c r="BW419" s="5" t="str">
        <f t="shared" si="322"/>
        <v/>
      </c>
      <c r="BX419" s="5" t="str">
        <f t="shared" si="323"/>
        <v/>
      </c>
      <c r="BY419" s="5" t="str">
        <f t="shared" si="324"/>
        <v/>
      </c>
      <c r="BZ419" s="5" t="str">
        <f t="shared" si="325"/>
        <v/>
      </c>
      <c r="CA419" s="5" t="str">
        <f t="shared" si="326"/>
        <v/>
      </c>
      <c r="CB419" s="5" t="str">
        <f t="shared" si="327"/>
        <v/>
      </c>
      <c r="CC419" s="5" t="str">
        <f t="shared" si="328"/>
        <v/>
      </c>
      <c r="CD419" s="5" t="str">
        <f t="shared" si="329"/>
        <v/>
      </c>
      <c r="CE419" s="5" t="str">
        <f t="shared" si="330"/>
        <v/>
      </c>
      <c r="CF419" s="5" t="str">
        <f t="shared" si="331"/>
        <v/>
      </c>
      <c r="CG419" s="5" t="str">
        <f t="shared" si="332"/>
        <v/>
      </c>
      <c r="CH419" s="5" t="str">
        <f t="shared" si="266"/>
        <v/>
      </c>
      <c r="CI419" s="5" t="str">
        <f t="shared" si="266"/>
        <v/>
      </c>
      <c r="CJ419" s="5" t="str">
        <f t="shared" si="266"/>
        <v/>
      </c>
    </row>
    <row r="420" spans="50:88" hidden="1" x14ac:dyDescent="0.2">
      <c r="AX420" s="5">
        <v>44</v>
      </c>
      <c r="AY420" s="5" t="str">
        <f t="shared" ref="AY420:AZ420" si="343">TEXT(AY318,"dd/mm/yyyy")</f>
        <v/>
      </c>
      <c r="AZ420" s="5" t="str">
        <f t="shared" si="343"/>
        <v/>
      </c>
      <c r="BA420" s="5" t="str">
        <f t="shared" si="300"/>
        <v/>
      </c>
      <c r="BB420" s="5" t="str">
        <f t="shared" si="301"/>
        <v/>
      </c>
      <c r="BC420" s="5" t="str">
        <f t="shared" si="302"/>
        <v/>
      </c>
      <c r="BD420" s="5" t="str">
        <f t="shared" si="303"/>
        <v/>
      </c>
      <c r="BE420" s="5" t="str">
        <f t="shared" si="304"/>
        <v/>
      </c>
      <c r="BF420" s="5" t="str">
        <f t="shared" si="305"/>
        <v/>
      </c>
      <c r="BG420" s="5" t="str">
        <f t="shared" si="306"/>
        <v/>
      </c>
      <c r="BH420" s="5" t="str">
        <f t="shared" si="307"/>
        <v/>
      </c>
      <c r="BI420" s="5" t="str">
        <f t="shared" si="308"/>
        <v/>
      </c>
      <c r="BJ420" s="5" t="str">
        <f t="shared" si="309"/>
        <v/>
      </c>
      <c r="BK420" s="5" t="str">
        <f t="shared" si="310"/>
        <v/>
      </c>
      <c r="BL420" s="5" t="str">
        <f t="shared" si="311"/>
        <v/>
      </c>
      <c r="BM420" s="5" t="str">
        <f t="shared" si="312"/>
        <v/>
      </c>
      <c r="BN420" s="5" t="str">
        <f t="shared" si="313"/>
        <v/>
      </c>
      <c r="BO420" s="5" t="str">
        <f t="shared" si="314"/>
        <v/>
      </c>
      <c r="BP420" s="5" t="str">
        <f t="shared" si="315"/>
        <v/>
      </c>
      <c r="BQ420" s="5" t="str">
        <f t="shared" si="316"/>
        <v/>
      </c>
      <c r="BR420" s="5" t="str">
        <f t="shared" si="317"/>
        <v/>
      </c>
      <c r="BS420" s="5" t="str">
        <f t="shared" si="318"/>
        <v/>
      </c>
      <c r="BT420" s="5" t="str">
        <f t="shared" si="319"/>
        <v/>
      </c>
      <c r="BU420" s="5" t="str">
        <f t="shared" si="320"/>
        <v/>
      </c>
      <c r="BV420" s="5" t="str">
        <f t="shared" si="321"/>
        <v/>
      </c>
      <c r="BW420" s="5" t="str">
        <f t="shared" si="322"/>
        <v/>
      </c>
      <c r="BX420" s="5" t="str">
        <f t="shared" si="323"/>
        <v/>
      </c>
      <c r="BY420" s="5" t="str">
        <f t="shared" si="324"/>
        <v/>
      </c>
      <c r="BZ420" s="5" t="str">
        <f t="shared" si="325"/>
        <v/>
      </c>
      <c r="CA420" s="5" t="str">
        <f t="shared" si="326"/>
        <v/>
      </c>
      <c r="CB420" s="5" t="str">
        <f t="shared" si="327"/>
        <v/>
      </c>
      <c r="CC420" s="5" t="str">
        <f t="shared" si="328"/>
        <v/>
      </c>
      <c r="CD420" s="5" t="str">
        <f t="shared" si="329"/>
        <v/>
      </c>
      <c r="CE420" s="5" t="str">
        <f t="shared" si="330"/>
        <v/>
      </c>
      <c r="CF420" s="5" t="str">
        <f t="shared" si="331"/>
        <v/>
      </c>
      <c r="CG420" s="5" t="str">
        <f t="shared" si="332"/>
        <v/>
      </c>
      <c r="CH420" s="5" t="str">
        <f t="shared" si="266"/>
        <v/>
      </c>
      <c r="CI420" s="5" t="str">
        <f t="shared" si="266"/>
        <v/>
      </c>
      <c r="CJ420" s="5" t="str">
        <f t="shared" si="266"/>
        <v/>
      </c>
    </row>
    <row r="421" spans="50:88" hidden="1" x14ac:dyDescent="0.2">
      <c r="AX421" s="5">
        <v>45</v>
      </c>
      <c r="AY421" s="5" t="str">
        <f t="shared" ref="AY421:AZ421" si="344">TEXT(AY319,"dd/mm/yyyy")</f>
        <v/>
      </c>
      <c r="AZ421" s="5" t="str">
        <f t="shared" si="344"/>
        <v/>
      </c>
      <c r="BA421" s="5" t="str">
        <f t="shared" si="300"/>
        <v/>
      </c>
      <c r="BB421" s="5" t="str">
        <f t="shared" si="301"/>
        <v/>
      </c>
      <c r="BC421" s="5" t="str">
        <f t="shared" si="302"/>
        <v/>
      </c>
      <c r="BD421" s="5" t="str">
        <f t="shared" si="303"/>
        <v/>
      </c>
      <c r="BE421" s="5" t="str">
        <f t="shared" si="304"/>
        <v/>
      </c>
      <c r="BF421" s="5" t="str">
        <f t="shared" si="305"/>
        <v/>
      </c>
      <c r="BG421" s="5" t="str">
        <f t="shared" si="306"/>
        <v/>
      </c>
      <c r="BH421" s="5" t="str">
        <f t="shared" si="307"/>
        <v/>
      </c>
      <c r="BI421" s="5" t="str">
        <f t="shared" si="308"/>
        <v/>
      </c>
      <c r="BJ421" s="5" t="str">
        <f t="shared" si="309"/>
        <v/>
      </c>
      <c r="BK421" s="5" t="str">
        <f t="shared" si="310"/>
        <v/>
      </c>
      <c r="BL421" s="5" t="str">
        <f t="shared" si="311"/>
        <v/>
      </c>
      <c r="BM421" s="5" t="str">
        <f t="shared" si="312"/>
        <v/>
      </c>
      <c r="BN421" s="5" t="str">
        <f t="shared" si="313"/>
        <v/>
      </c>
      <c r="BO421" s="5" t="str">
        <f t="shared" si="314"/>
        <v/>
      </c>
      <c r="BP421" s="5" t="str">
        <f t="shared" si="315"/>
        <v/>
      </c>
      <c r="BQ421" s="5" t="str">
        <f t="shared" si="316"/>
        <v/>
      </c>
      <c r="BR421" s="5" t="str">
        <f t="shared" si="317"/>
        <v/>
      </c>
      <c r="BS421" s="5" t="str">
        <f t="shared" si="318"/>
        <v/>
      </c>
      <c r="BT421" s="5" t="str">
        <f t="shared" si="319"/>
        <v/>
      </c>
      <c r="BU421" s="5" t="str">
        <f t="shared" si="320"/>
        <v/>
      </c>
      <c r="BV421" s="5" t="str">
        <f t="shared" si="321"/>
        <v/>
      </c>
      <c r="BW421" s="5" t="str">
        <f t="shared" si="322"/>
        <v/>
      </c>
      <c r="BX421" s="5" t="str">
        <f t="shared" si="323"/>
        <v/>
      </c>
      <c r="BY421" s="5" t="str">
        <f t="shared" si="324"/>
        <v/>
      </c>
      <c r="BZ421" s="5" t="str">
        <f t="shared" si="325"/>
        <v/>
      </c>
      <c r="CA421" s="5" t="str">
        <f t="shared" si="326"/>
        <v/>
      </c>
      <c r="CB421" s="5" t="str">
        <f t="shared" si="327"/>
        <v/>
      </c>
      <c r="CC421" s="5" t="str">
        <f t="shared" si="328"/>
        <v/>
      </c>
      <c r="CD421" s="5" t="str">
        <f t="shared" si="329"/>
        <v/>
      </c>
      <c r="CE421" s="5" t="str">
        <f t="shared" si="330"/>
        <v/>
      </c>
      <c r="CF421" s="5" t="str">
        <f t="shared" si="331"/>
        <v/>
      </c>
      <c r="CG421" s="5" t="str">
        <f t="shared" si="332"/>
        <v/>
      </c>
      <c r="CH421" s="5" t="str">
        <f t="shared" si="266"/>
        <v/>
      </c>
      <c r="CI421" s="5" t="str">
        <f t="shared" si="266"/>
        <v/>
      </c>
      <c r="CJ421" s="5" t="str">
        <f t="shared" si="266"/>
        <v/>
      </c>
    </row>
    <row r="422" spans="50:88" hidden="1" x14ac:dyDescent="0.2">
      <c r="AX422" s="5">
        <v>46</v>
      </c>
      <c r="AY422" s="5" t="str">
        <f t="shared" ref="AY422:AZ422" si="345">TEXT(AY320,"dd/mm/yyyy")</f>
        <v/>
      </c>
      <c r="AZ422" s="5" t="str">
        <f t="shared" si="345"/>
        <v/>
      </c>
      <c r="BA422" s="5" t="str">
        <f t="shared" si="300"/>
        <v/>
      </c>
      <c r="BB422" s="5" t="str">
        <f t="shared" si="301"/>
        <v/>
      </c>
      <c r="BC422" s="5" t="str">
        <f t="shared" si="302"/>
        <v/>
      </c>
      <c r="BD422" s="5" t="str">
        <f t="shared" si="303"/>
        <v/>
      </c>
      <c r="BE422" s="5" t="str">
        <f t="shared" si="304"/>
        <v/>
      </c>
      <c r="BF422" s="5" t="str">
        <f t="shared" si="305"/>
        <v/>
      </c>
      <c r="BG422" s="5" t="str">
        <f t="shared" si="306"/>
        <v/>
      </c>
      <c r="BH422" s="5" t="str">
        <f t="shared" si="307"/>
        <v/>
      </c>
      <c r="BI422" s="5" t="str">
        <f t="shared" si="308"/>
        <v/>
      </c>
      <c r="BJ422" s="5" t="str">
        <f t="shared" si="309"/>
        <v/>
      </c>
      <c r="BK422" s="5" t="str">
        <f t="shared" si="310"/>
        <v/>
      </c>
      <c r="BL422" s="5" t="str">
        <f t="shared" si="311"/>
        <v/>
      </c>
      <c r="BM422" s="5" t="str">
        <f t="shared" si="312"/>
        <v/>
      </c>
      <c r="BN422" s="5" t="str">
        <f t="shared" si="313"/>
        <v/>
      </c>
      <c r="BO422" s="5" t="str">
        <f t="shared" si="314"/>
        <v/>
      </c>
      <c r="BP422" s="5" t="str">
        <f t="shared" si="315"/>
        <v/>
      </c>
      <c r="BQ422" s="5" t="str">
        <f t="shared" si="316"/>
        <v/>
      </c>
      <c r="BR422" s="5" t="str">
        <f t="shared" si="317"/>
        <v/>
      </c>
      <c r="BS422" s="5" t="str">
        <f t="shared" si="318"/>
        <v/>
      </c>
      <c r="BT422" s="5" t="str">
        <f t="shared" si="319"/>
        <v/>
      </c>
      <c r="BU422" s="5" t="str">
        <f t="shared" si="320"/>
        <v/>
      </c>
      <c r="BV422" s="5" t="str">
        <f t="shared" si="321"/>
        <v/>
      </c>
      <c r="BW422" s="5" t="str">
        <f t="shared" si="322"/>
        <v/>
      </c>
      <c r="BX422" s="5" t="str">
        <f t="shared" si="323"/>
        <v/>
      </c>
      <c r="BY422" s="5" t="str">
        <f t="shared" si="324"/>
        <v/>
      </c>
      <c r="BZ422" s="5" t="str">
        <f t="shared" si="325"/>
        <v/>
      </c>
      <c r="CA422" s="5" t="str">
        <f t="shared" si="326"/>
        <v/>
      </c>
      <c r="CB422" s="5" t="str">
        <f t="shared" si="327"/>
        <v/>
      </c>
      <c r="CC422" s="5" t="str">
        <f t="shared" si="328"/>
        <v/>
      </c>
      <c r="CD422" s="5" t="str">
        <f t="shared" si="329"/>
        <v/>
      </c>
      <c r="CE422" s="5" t="str">
        <f t="shared" si="330"/>
        <v/>
      </c>
      <c r="CF422" s="5" t="str">
        <f t="shared" si="331"/>
        <v/>
      </c>
      <c r="CG422" s="5" t="str">
        <f t="shared" si="332"/>
        <v/>
      </c>
      <c r="CH422" s="5" t="str">
        <f t="shared" si="266"/>
        <v/>
      </c>
      <c r="CI422" s="5" t="str">
        <f t="shared" si="266"/>
        <v/>
      </c>
      <c r="CJ422" s="5" t="str">
        <f t="shared" si="266"/>
        <v/>
      </c>
    </row>
    <row r="423" spans="50:88" hidden="1" x14ac:dyDescent="0.2">
      <c r="AX423" s="5">
        <v>47</v>
      </c>
      <c r="AY423" s="5" t="str">
        <f t="shared" ref="AY423:AZ423" si="346">TEXT(AY321,"dd/mm/yyyy")</f>
        <v/>
      </c>
      <c r="AZ423" s="5" t="str">
        <f t="shared" si="346"/>
        <v/>
      </c>
      <c r="BA423" s="5" t="str">
        <f t="shared" si="300"/>
        <v/>
      </c>
      <c r="BB423" s="5" t="str">
        <f t="shared" si="301"/>
        <v/>
      </c>
      <c r="BC423" s="5" t="str">
        <f t="shared" si="302"/>
        <v/>
      </c>
      <c r="BD423" s="5" t="str">
        <f t="shared" si="303"/>
        <v/>
      </c>
      <c r="BE423" s="5" t="str">
        <f t="shared" si="304"/>
        <v/>
      </c>
      <c r="BF423" s="5" t="str">
        <f t="shared" si="305"/>
        <v/>
      </c>
      <c r="BG423" s="5" t="str">
        <f t="shared" si="306"/>
        <v/>
      </c>
      <c r="BH423" s="5" t="str">
        <f t="shared" si="307"/>
        <v/>
      </c>
      <c r="BI423" s="5" t="str">
        <f t="shared" si="308"/>
        <v/>
      </c>
      <c r="BJ423" s="5" t="str">
        <f t="shared" si="309"/>
        <v/>
      </c>
      <c r="BK423" s="5" t="str">
        <f t="shared" si="310"/>
        <v/>
      </c>
      <c r="BL423" s="5" t="str">
        <f t="shared" si="311"/>
        <v/>
      </c>
      <c r="BM423" s="5" t="str">
        <f t="shared" si="312"/>
        <v/>
      </c>
      <c r="BN423" s="5" t="str">
        <f t="shared" si="313"/>
        <v/>
      </c>
      <c r="BO423" s="5" t="str">
        <f t="shared" si="314"/>
        <v/>
      </c>
      <c r="BP423" s="5" t="str">
        <f t="shared" si="315"/>
        <v/>
      </c>
      <c r="BQ423" s="5" t="str">
        <f t="shared" si="316"/>
        <v/>
      </c>
      <c r="BR423" s="5" t="str">
        <f t="shared" si="317"/>
        <v/>
      </c>
      <c r="BS423" s="5" t="str">
        <f t="shared" si="318"/>
        <v/>
      </c>
      <c r="BT423" s="5" t="str">
        <f t="shared" si="319"/>
        <v/>
      </c>
      <c r="BU423" s="5" t="str">
        <f t="shared" si="320"/>
        <v/>
      </c>
      <c r="BV423" s="5" t="str">
        <f t="shared" si="321"/>
        <v/>
      </c>
      <c r="BW423" s="5" t="str">
        <f t="shared" si="322"/>
        <v/>
      </c>
      <c r="BX423" s="5" t="str">
        <f t="shared" si="323"/>
        <v/>
      </c>
      <c r="BY423" s="5" t="str">
        <f t="shared" si="324"/>
        <v/>
      </c>
      <c r="BZ423" s="5" t="str">
        <f t="shared" si="325"/>
        <v/>
      </c>
      <c r="CA423" s="5" t="str">
        <f t="shared" si="326"/>
        <v/>
      </c>
      <c r="CB423" s="5" t="str">
        <f t="shared" si="327"/>
        <v/>
      </c>
      <c r="CC423" s="5" t="str">
        <f t="shared" si="328"/>
        <v/>
      </c>
      <c r="CD423" s="5" t="str">
        <f t="shared" si="329"/>
        <v/>
      </c>
      <c r="CE423" s="5" t="str">
        <f t="shared" si="330"/>
        <v/>
      </c>
      <c r="CF423" s="5" t="str">
        <f t="shared" si="331"/>
        <v/>
      </c>
      <c r="CG423" s="5" t="str">
        <f t="shared" si="332"/>
        <v/>
      </c>
      <c r="CH423" s="5" t="str">
        <f t="shared" si="266"/>
        <v/>
      </c>
      <c r="CI423" s="5" t="str">
        <f t="shared" si="266"/>
        <v/>
      </c>
      <c r="CJ423" s="5" t="str">
        <f t="shared" si="266"/>
        <v/>
      </c>
    </row>
    <row r="424" spans="50:88" hidden="1" x14ac:dyDescent="0.2">
      <c r="AX424" s="5">
        <v>48</v>
      </c>
      <c r="AY424" s="5" t="str">
        <f t="shared" ref="AY424:AZ424" si="347">TEXT(AY322,"dd/mm/yyyy")</f>
        <v/>
      </c>
      <c r="AZ424" s="5" t="str">
        <f t="shared" si="347"/>
        <v/>
      </c>
      <c r="BA424" s="5" t="str">
        <f t="shared" si="300"/>
        <v/>
      </c>
      <c r="BB424" s="5" t="str">
        <f t="shared" si="301"/>
        <v/>
      </c>
      <c r="BC424" s="5" t="str">
        <f t="shared" si="302"/>
        <v/>
      </c>
      <c r="BD424" s="5" t="str">
        <f t="shared" si="303"/>
        <v/>
      </c>
      <c r="BE424" s="5" t="str">
        <f t="shared" si="304"/>
        <v/>
      </c>
      <c r="BF424" s="5" t="str">
        <f t="shared" si="305"/>
        <v/>
      </c>
      <c r="BG424" s="5" t="str">
        <f t="shared" si="306"/>
        <v/>
      </c>
      <c r="BH424" s="5" t="str">
        <f t="shared" si="307"/>
        <v/>
      </c>
      <c r="BI424" s="5" t="str">
        <f t="shared" si="308"/>
        <v/>
      </c>
      <c r="BJ424" s="5" t="str">
        <f t="shared" si="309"/>
        <v/>
      </c>
      <c r="BK424" s="5" t="str">
        <f t="shared" si="310"/>
        <v/>
      </c>
      <c r="BL424" s="5" t="str">
        <f t="shared" si="311"/>
        <v/>
      </c>
      <c r="BM424" s="5" t="str">
        <f t="shared" si="312"/>
        <v/>
      </c>
      <c r="BN424" s="5" t="str">
        <f t="shared" si="313"/>
        <v/>
      </c>
      <c r="BO424" s="5" t="str">
        <f t="shared" si="314"/>
        <v/>
      </c>
      <c r="BP424" s="5" t="str">
        <f t="shared" si="315"/>
        <v/>
      </c>
      <c r="BQ424" s="5" t="str">
        <f t="shared" si="316"/>
        <v/>
      </c>
      <c r="BR424" s="5" t="str">
        <f t="shared" si="317"/>
        <v/>
      </c>
      <c r="BS424" s="5" t="str">
        <f t="shared" si="318"/>
        <v/>
      </c>
      <c r="BT424" s="5" t="str">
        <f t="shared" si="319"/>
        <v/>
      </c>
      <c r="BU424" s="5" t="str">
        <f t="shared" si="320"/>
        <v/>
      </c>
      <c r="BV424" s="5" t="str">
        <f t="shared" si="321"/>
        <v/>
      </c>
      <c r="BW424" s="5" t="str">
        <f t="shared" si="322"/>
        <v/>
      </c>
      <c r="BX424" s="5" t="str">
        <f t="shared" si="323"/>
        <v/>
      </c>
      <c r="BY424" s="5" t="str">
        <f t="shared" si="324"/>
        <v/>
      </c>
      <c r="BZ424" s="5" t="str">
        <f t="shared" si="325"/>
        <v/>
      </c>
      <c r="CA424" s="5" t="str">
        <f t="shared" si="326"/>
        <v/>
      </c>
      <c r="CB424" s="5" t="str">
        <f t="shared" si="327"/>
        <v/>
      </c>
      <c r="CC424" s="5" t="str">
        <f t="shared" si="328"/>
        <v/>
      </c>
      <c r="CD424" s="5" t="str">
        <f t="shared" si="329"/>
        <v/>
      </c>
      <c r="CE424" s="5" t="str">
        <f t="shared" si="330"/>
        <v/>
      </c>
      <c r="CF424" s="5" t="str">
        <f t="shared" si="331"/>
        <v/>
      </c>
      <c r="CG424" s="5" t="str">
        <f t="shared" si="332"/>
        <v/>
      </c>
      <c r="CH424" s="5" t="str">
        <f t="shared" si="266"/>
        <v/>
      </c>
      <c r="CI424" s="5" t="str">
        <f t="shared" si="266"/>
        <v/>
      </c>
      <c r="CJ424" s="5" t="str">
        <f t="shared" si="266"/>
        <v/>
      </c>
    </row>
    <row r="425" spans="50:88" hidden="1" x14ac:dyDescent="0.2">
      <c r="AX425" s="5">
        <v>49</v>
      </c>
      <c r="AY425" s="5" t="str">
        <f t="shared" ref="AY425:AZ425" si="348">TEXT(AY323,"dd/mm/yyyy")</f>
        <v/>
      </c>
      <c r="AZ425" s="5" t="str">
        <f t="shared" si="348"/>
        <v/>
      </c>
      <c r="BA425" s="5" t="str">
        <f t="shared" si="300"/>
        <v/>
      </c>
      <c r="BB425" s="5" t="str">
        <f t="shared" si="301"/>
        <v/>
      </c>
      <c r="BC425" s="5" t="str">
        <f t="shared" si="302"/>
        <v/>
      </c>
      <c r="BD425" s="5" t="str">
        <f t="shared" si="303"/>
        <v/>
      </c>
      <c r="BE425" s="5" t="str">
        <f t="shared" si="304"/>
        <v/>
      </c>
      <c r="BF425" s="5" t="str">
        <f t="shared" si="305"/>
        <v/>
      </c>
      <c r="BG425" s="5" t="str">
        <f t="shared" si="306"/>
        <v/>
      </c>
      <c r="BH425" s="5" t="str">
        <f t="shared" si="307"/>
        <v/>
      </c>
      <c r="BI425" s="5" t="str">
        <f t="shared" si="308"/>
        <v/>
      </c>
      <c r="BJ425" s="5" t="str">
        <f t="shared" si="309"/>
        <v/>
      </c>
      <c r="BK425" s="5" t="str">
        <f t="shared" si="310"/>
        <v/>
      </c>
      <c r="BL425" s="5" t="str">
        <f t="shared" si="311"/>
        <v/>
      </c>
      <c r="BM425" s="5" t="str">
        <f t="shared" si="312"/>
        <v/>
      </c>
      <c r="BN425" s="5" t="str">
        <f t="shared" si="313"/>
        <v/>
      </c>
      <c r="BO425" s="5" t="str">
        <f t="shared" si="314"/>
        <v/>
      </c>
      <c r="BP425" s="5" t="str">
        <f t="shared" si="315"/>
        <v/>
      </c>
      <c r="BQ425" s="5" t="str">
        <f t="shared" si="316"/>
        <v/>
      </c>
      <c r="BR425" s="5" t="str">
        <f t="shared" si="317"/>
        <v/>
      </c>
      <c r="BS425" s="5" t="str">
        <f t="shared" si="318"/>
        <v/>
      </c>
      <c r="BT425" s="5" t="str">
        <f t="shared" si="319"/>
        <v/>
      </c>
      <c r="BU425" s="5" t="str">
        <f t="shared" si="320"/>
        <v/>
      </c>
      <c r="BV425" s="5" t="str">
        <f t="shared" si="321"/>
        <v/>
      </c>
      <c r="BW425" s="5" t="str">
        <f t="shared" si="322"/>
        <v/>
      </c>
      <c r="BX425" s="5" t="str">
        <f t="shared" si="323"/>
        <v/>
      </c>
      <c r="BY425" s="5" t="str">
        <f t="shared" si="324"/>
        <v/>
      </c>
      <c r="BZ425" s="5" t="str">
        <f t="shared" si="325"/>
        <v/>
      </c>
      <c r="CA425" s="5" t="str">
        <f t="shared" si="326"/>
        <v/>
      </c>
      <c r="CB425" s="5" t="str">
        <f t="shared" si="327"/>
        <v/>
      </c>
      <c r="CC425" s="5" t="str">
        <f t="shared" si="328"/>
        <v/>
      </c>
      <c r="CD425" s="5" t="str">
        <f t="shared" si="329"/>
        <v/>
      </c>
      <c r="CE425" s="5" t="str">
        <f t="shared" si="330"/>
        <v/>
      </c>
      <c r="CF425" s="5" t="str">
        <f t="shared" si="331"/>
        <v/>
      </c>
      <c r="CG425" s="5" t="str">
        <f t="shared" si="332"/>
        <v/>
      </c>
      <c r="CH425" s="5" t="str">
        <f t="shared" si="266"/>
        <v/>
      </c>
      <c r="CI425" s="5" t="str">
        <f t="shared" si="266"/>
        <v/>
      </c>
      <c r="CJ425" s="5" t="str">
        <f t="shared" si="266"/>
        <v/>
      </c>
    </row>
    <row r="426" spans="50:88" hidden="1" x14ac:dyDescent="0.2">
      <c r="AX426" s="5">
        <v>50</v>
      </c>
      <c r="AY426" s="5" t="str">
        <f t="shared" ref="AY426:AZ426" si="349">TEXT(AY324,"dd/mm/yyyy")</f>
        <v/>
      </c>
      <c r="AZ426" s="5" t="str">
        <f t="shared" si="349"/>
        <v/>
      </c>
      <c r="BA426" s="5" t="str">
        <f t="shared" si="300"/>
        <v/>
      </c>
      <c r="BB426" s="5" t="str">
        <f t="shared" si="301"/>
        <v/>
      </c>
      <c r="BC426" s="5" t="str">
        <f t="shared" si="302"/>
        <v/>
      </c>
      <c r="BD426" s="5" t="str">
        <f t="shared" si="303"/>
        <v/>
      </c>
      <c r="BE426" s="5" t="str">
        <f t="shared" si="304"/>
        <v/>
      </c>
      <c r="BF426" s="5" t="str">
        <f t="shared" si="305"/>
        <v/>
      </c>
      <c r="BG426" s="5" t="str">
        <f t="shared" si="306"/>
        <v/>
      </c>
      <c r="BH426" s="5" t="str">
        <f t="shared" si="307"/>
        <v/>
      </c>
      <c r="BI426" s="5" t="str">
        <f t="shared" si="308"/>
        <v/>
      </c>
      <c r="BJ426" s="5" t="str">
        <f t="shared" si="309"/>
        <v/>
      </c>
      <c r="BK426" s="5" t="str">
        <f t="shared" si="310"/>
        <v/>
      </c>
      <c r="BL426" s="5" t="str">
        <f t="shared" si="311"/>
        <v/>
      </c>
      <c r="BM426" s="5" t="str">
        <f t="shared" si="312"/>
        <v/>
      </c>
      <c r="BN426" s="5" t="str">
        <f t="shared" si="313"/>
        <v/>
      </c>
      <c r="BO426" s="5" t="str">
        <f t="shared" si="314"/>
        <v/>
      </c>
      <c r="BP426" s="5" t="str">
        <f t="shared" si="315"/>
        <v/>
      </c>
      <c r="BQ426" s="5" t="str">
        <f t="shared" si="316"/>
        <v/>
      </c>
      <c r="BR426" s="5" t="str">
        <f t="shared" si="317"/>
        <v/>
      </c>
      <c r="BS426" s="5" t="str">
        <f t="shared" si="318"/>
        <v/>
      </c>
      <c r="BT426" s="5" t="str">
        <f t="shared" si="319"/>
        <v/>
      </c>
      <c r="BU426" s="5" t="str">
        <f t="shared" si="320"/>
        <v/>
      </c>
      <c r="BV426" s="5" t="str">
        <f t="shared" si="321"/>
        <v/>
      </c>
      <c r="BW426" s="5" t="str">
        <f t="shared" si="322"/>
        <v/>
      </c>
      <c r="BX426" s="5" t="str">
        <f t="shared" si="323"/>
        <v/>
      </c>
      <c r="BY426" s="5" t="str">
        <f t="shared" si="324"/>
        <v/>
      </c>
      <c r="BZ426" s="5" t="str">
        <f t="shared" si="325"/>
        <v/>
      </c>
      <c r="CA426" s="5" t="str">
        <f t="shared" si="326"/>
        <v/>
      </c>
      <c r="CB426" s="5" t="str">
        <f t="shared" si="327"/>
        <v/>
      </c>
      <c r="CC426" s="5" t="str">
        <f t="shared" si="328"/>
        <v/>
      </c>
      <c r="CD426" s="5" t="str">
        <f t="shared" si="329"/>
        <v/>
      </c>
      <c r="CE426" s="5" t="str">
        <f t="shared" si="330"/>
        <v/>
      </c>
      <c r="CF426" s="5" t="str">
        <f t="shared" si="331"/>
        <v/>
      </c>
      <c r="CG426" s="5" t="str">
        <f t="shared" si="332"/>
        <v/>
      </c>
      <c r="CH426" s="5" t="str">
        <f t="shared" si="266"/>
        <v/>
      </c>
      <c r="CI426" s="5" t="str">
        <f t="shared" si="266"/>
        <v/>
      </c>
      <c r="CJ426" s="5" t="str">
        <f t="shared" si="266"/>
        <v/>
      </c>
    </row>
    <row r="427" spans="50:88" hidden="1" x14ac:dyDescent="0.2">
      <c r="AX427" s="5">
        <v>51</v>
      </c>
      <c r="AY427" s="5" t="str">
        <f t="shared" ref="AY427:AZ427" si="350">TEXT(AY325,"dd/mm/yyyy")</f>
        <v/>
      </c>
      <c r="AZ427" s="5" t="str">
        <f t="shared" si="350"/>
        <v/>
      </c>
      <c r="BA427" s="5" t="str">
        <f t="shared" si="300"/>
        <v/>
      </c>
      <c r="BB427" s="5" t="str">
        <f t="shared" si="301"/>
        <v/>
      </c>
      <c r="BC427" s="5" t="str">
        <f t="shared" si="302"/>
        <v/>
      </c>
      <c r="BD427" s="5" t="str">
        <f t="shared" si="303"/>
        <v/>
      </c>
      <c r="BE427" s="5" t="str">
        <f t="shared" si="304"/>
        <v/>
      </c>
      <c r="BF427" s="5" t="str">
        <f t="shared" si="305"/>
        <v/>
      </c>
      <c r="BG427" s="5" t="str">
        <f t="shared" si="306"/>
        <v/>
      </c>
      <c r="BH427" s="5" t="str">
        <f t="shared" si="307"/>
        <v/>
      </c>
      <c r="BI427" s="5" t="str">
        <f t="shared" si="308"/>
        <v/>
      </c>
      <c r="BJ427" s="5" t="str">
        <f t="shared" si="309"/>
        <v/>
      </c>
      <c r="BK427" s="5" t="str">
        <f t="shared" si="310"/>
        <v/>
      </c>
      <c r="BL427" s="5" t="str">
        <f t="shared" si="311"/>
        <v/>
      </c>
      <c r="BM427" s="5" t="str">
        <f t="shared" si="312"/>
        <v/>
      </c>
      <c r="BN427" s="5" t="str">
        <f t="shared" si="313"/>
        <v/>
      </c>
      <c r="BO427" s="5" t="str">
        <f t="shared" si="314"/>
        <v/>
      </c>
      <c r="BP427" s="5" t="str">
        <f t="shared" si="315"/>
        <v/>
      </c>
      <c r="BQ427" s="5" t="str">
        <f t="shared" si="316"/>
        <v/>
      </c>
      <c r="BR427" s="5" t="str">
        <f t="shared" si="317"/>
        <v/>
      </c>
      <c r="BS427" s="5" t="str">
        <f t="shared" si="318"/>
        <v/>
      </c>
      <c r="BT427" s="5" t="str">
        <f t="shared" si="319"/>
        <v/>
      </c>
      <c r="BU427" s="5" t="str">
        <f t="shared" si="320"/>
        <v/>
      </c>
      <c r="BV427" s="5" t="str">
        <f t="shared" si="321"/>
        <v/>
      </c>
      <c r="BW427" s="5" t="str">
        <f t="shared" si="322"/>
        <v/>
      </c>
      <c r="BX427" s="5" t="str">
        <f t="shared" si="323"/>
        <v/>
      </c>
      <c r="BY427" s="5" t="str">
        <f t="shared" si="324"/>
        <v/>
      </c>
      <c r="BZ427" s="5" t="str">
        <f t="shared" si="325"/>
        <v/>
      </c>
      <c r="CA427" s="5" t="str">
        <f t="shared" si="326"/>
        <v/>
      </c>
      <c r="CB427" s="5" t="str">
        <f t="shared" si="327"/>
        <v/>
      </c>
      <c r="CC427" s="5" t="str">
        <f t="shared" si="328"/>
        <v/>
      </c>
      <c r="CD427" s="5" t="str">
        <f t="shared" si="329"/>
        <v/>
      </c>
      <c r="CE427" s="5" t="str">
        <f t="shared" si="330"/>
        <v/>
      </c>
      <c r="CF427" s="5" t="str">
        <f t="shared" si="331"/>
        <v/>
      </c>
      <c r="CG427" s="5" t="str">
        <f t="shared" si="332"/>
        <v/>
      </c>
      <c r="CH427" s="5" t="str">
        <f t="shared" si="266"/>
        <v/>
      </c>
      <c r="CI427" s="5" t="str">
        <f t="shared" si="266"/>
        <v/>
      </c>
      <c r="CJ427" s="5" t="str">
        <f t="shared" si="266"/>
        <v/>
      </c>
    </row>
    <row r="428" spans="50:88" hidden="1" x14ac:dyDescent="0.2">
      <c r="AX428" s="5">
        <v>52</v>
      </c>
      <c r="AY428" s="5" t="str">
        <f t="shared" ref="AY428:AZ428" si="351">TEXT(AY326,"dd/mm/yyyy")</f>
        <v/>
      </c>
      <c r="AZ428" s="5" t="str">
        <f t="shared" si="351"/>
        <v/>
      </c>
      <c r="BA428" s="5" t="str">
        <f t="shared" si="300"/>
        <v/>
      </c>
      <c r="BB428" s="5" t="str">
        <f t="shared" si="301"/>
        <v/>
      </c>
      <c r="BC428" s="5" t="str">
        <f t="shared" si="302"/>
        <v/>
      </c>
      <c r="BD428" s="5" t="str">
        <f t="shared" si="303"/>
        <v/>
      </c>
      <c r="BE428" s="5" t="str">
        <f t="shared" si="304"/>
        <v/>
      </c>
      <c r="BF428" s="5" t="str">
        <f t="shared" si="305"/>
        <v/>
      </c>
      <c r="BG428" s="5" t="str">
        <f t="shared" si="306"/>
        <v/>
      </c>
      <c r="BH428" s="5" t="str">
        <f t="shared" si="307"/>
        <v/>
      </c>
      <c r="BI428" s="5" t="str">
        <f t="shared" si="308"/>
        <v/>
      </c>
      <c r="BJ428" s="5" t="str">
        <f t="shared" si="309"/>
        <v/>
      </c>
      <c r="BK428" s="5" t="str">
        <f t="shared" si="310"/>
        <v/>
      </c>
      <c r="BL428" s="5" t="str">
        <f t="shared" si="311"/>
        <v/>
      </c>
      <c r="BM428" s="5" t="str">
        <f t="shared" si="312"/>
        <v/>
      </c>
      <c r="BN428" s="5" t="str">
        <f t="shared" si="313"/>
        <v/>
      </c>
      <c r="BO428" s="5" t="str">
        <f t="shared" si="314"/>
        <v/>
      </c>
      <c r="BP428" s="5" t="str">
        <f t="shared" si="315"/>
        <v/>
      </c>
      <c r="BQ428" s="5" t="str">
        <f t="shared" si="316"/>
        <v/>
      </c>
      <c r="BR428" s="5" t="str">
        <f t="shared" si="317"/>
        <v/>
      </c>
      <c r="BS428" s="5" t="str">
        <f t="shared" si="318"/>
        <v/>
      </c>
      <c r="BT428" s="5" t="str">
        <f t="shared" si="319"/>
        <v/>
      </c>
      <c r="BU428" s="5" t="str">
        <f t="shared" si="320"/>
        <v/>
      </c>
      <c r="BV428" s="5" t="str">
        <f t="shared" si="321"/>
        <v/>
      </c>
      <c r="BW428" s="5" t="str">
        <f t="shared" si="322"/>
        <v/>
      </c>
      <c r="BX428" s="5" t="str">
        <f t="shared" si="323"/>
        <v/>
      </c>
      <c r="BY428" s="5" t="str">
        <f t="shared" si="324"/>
        <v/>
      </c>
      <c r="BZ428" s="5" t="str">
        <f t="shared" si="325"/>
        <v/>
      </c>
      <c r="CA428" s="5" t="str">
        <f t="shared" si="326"/>
        <v/>
      </c>
      <c r="CB428" s="5" t="str">
        <f t="shared" si="327"/>
        <v/>
      </c>
      <c r="CC428" s="5" t="str">
        <f t="shared" si="328"/>
        <v/>
      </c>
      <c r="CD428" s="5" t="str">
        <f t="shared" si="329"/>
        <v/>
      </c>
      <c r="CE428" s="5" t="str">
        <f t="shared" si="330"/>
        <v/>
      </c>
      <c r="CF428" s="5" t="str">
        <f t="shared" si="331"/>
        <v/>
      </c>
      <c r="CG428" s="5" t="str">
        <f t="shared" si="332"/>
        <v/>
      </c>
      <c r="CH428" s="5" t="str">
        <f t="shared" si="266"/>
        <v/>
      </c>
      <c r="CI428" s="5" t="str">
        <f t="shared" si="266"/>
        <v/>
      </c>
      <c r="CJ428" s="5" t="str">
        <f t="shared" si="266"/>
        <v/>
      </c>
    </row>
    <row r="429" spans="50:88" hidden="1" x14ac:dyDescent="0.2">
      <c r="AX429" s="5">
        <v>53</v>
      </c>
      <c r="AY429" s="5" t="str">
        <f t="shared" ref="AY429:AZ429" si="352">TEXT(AY327,"dd/mm/yyyy")</f>
        <v/>
      </c>
      <c r="AZ429" s="5" t="str">
        <f t="shared" si="352"/>
        <v/>
      </c>
      <c r="BA429" s="5" t="str">
        <f t="shared" si="300"/>
        <v/>
      </c>
      <c r="BB429" s="5" t="str">
        <f t="shared" si="301"/>
        <v/>
      </c>
      <c r="BC429" s="5" t="str">
        <f t="shared" si="302"/>
        <v/>
      </c>
      <c r="BD429" s="5" t="str">
        <f t="shared" si="303"/>
        <v/>
      </c>
      <c r="BE429" s="5" t="str">
        <f t="shared" si="304"/>
        <v/>
      </c>
      <c r="BF429" s="5" t="str">
        <f t="shared" si="305"/>
        <v/>
      </c>
      <c r="BG429" s="5" t="str">
        <f t="shared" si="306"/>
        <v/>
      </c>
      <c r="BH429" s="5" t="str">
        <f t="shared" si="307"/>
        <v/>
      </c>
      <c r="BI429" s="5" t="str">
        <f t="shared" si="308"/>
        <v/>
      </c>
      <c r="BJ429" s="5" t="str">
        <f t="shared" si="309"/>
        <v/>
      </c>
      <c r="BK429" s="5" t="str">
        <f t="shared" si="310"/>
        <v/>
      </c>
      <c r="BL429" s="5" t="str">
        <f t="shared" si="311"/>
        <v/>
      </c>
      <c r="BM429" s="5" t="str">
        <f t="shared" si="312"/>
        <v/>
      </c>
      <c r="BN429" s="5" t="str">
        <f t="shared" si="313"/>
        <v/>
      </c>
      <c r="BO429" s="5" t="str">
        <f t="shared" si="314"/>
        <v/>
      </c>
      <c r="BP429" s="5" t="str">
        <f t="shared" si="315"/>
        <v/>
      </c>
      <c r="BQ429" s="5" t="str">
        <f t="shared" si="316"/>
        <v/>
      </c>
      <c r="BR429" s="5" t="str">
        <f t="shared" si="317"/>
        <v/>
      </c>
      <c r="BS429" s="5" t="str">
        <f t="shared" si="318"/>
        <v/>
      </c>
      <c r="BT429" s="5" t="str">
        <f t="shared" si="319"/>
        <v/>
      </c>
      <c r="BU429" s="5" t="str">
        <f t="shared" si="320"/>
        <v/>
      </c>
      <c r="BV429" s="5" t="str">
        <f t="shared" si="321"/>
        <v/>
      </c>
      <c r="BW429" s="5" t="str">
        <f t="shared" si="322"/>
        <v/>
      </c>
      <c r="BX429" s="5" t="str">
        <f t="shared" si="323"/>
        <v/>
      </c>
      <c r="BY429" s="5" t="str">
        <f t="shared" si="324"/>
        <v/>
      </c>
      <c r="BZ429" s="5" t="str">
        <f t="shared" si="325"/>
        <v/>
      </c>
      <c r="CA429" s="5" t="str">
        <f t="shared" si="326"/>
        <v/>
      </c>
      <c r="CB429" s="5" t="str">
        <f t="shared" si="327"/>
        <v/>
      </c>
      <c r="CC429" s="5" t="str">
        <f t="shared" si="328"/>
        <v/>
      </c>
      <c r="CD429" s="5" t="str">
        <f t="shared" si="329"/>
        <v/>
      </c>
      <c r="CE429" s="5" t="str">
        <f t="shared" si="330"/>
        <v/>
      </c>
      <c r="CF429" s="5" t="str">
        <f t="shared" si="331"/>
        <v/>
      </c>
      <c r="CG429" s="5" t="str">
        <f t="shared" si="332"/>
        <v/>
      </c>
      <c r="CH429" s="5" t="str">
        <f t="shared" si="266"/>
        <v/>
      </c>
      <c r="CI429" s="5" t="str">
        <f t="shared" si="266"/>
        <v/>
      </c>
      <c r="CJ429" s="5" t="str">
        <f t="shared" si="266"/>
        <v/>
      </c>
    </row>
    <row r="430" spans="50:88" hidden="1" x14ac:dyDescent="0.2">
      <c r="AX430" s="5">
        <v>54</v>
      </c>
      <c r="AY430" s="5" t="str">
        <f t="shared" ref="AY430:AZ430" si="353">TEXT(AY328,"dd/mm/yyyy")</f>
        <v/>
      </c>
      <c r="AZ430" s="5" t="str">
        <f t="shared" si="353"/>
        <v/>
      </c>
      <c r="BA430" s="5" t="str">
        <f t="shared" si="300"/>
        <v/>
      </c>
      <c r="BB430" s="5" t="str">
        <f t="shared" si="301"/>
        <v/>
      </c>
      <c r="BC430" s="5" t="str">
        <f t="shared" si="302"/>
        <v/>
      </c>
      <c r="BD430" s="5" t="str">
        <f t="shared" si="303"/>
        <v/>
      </c>
      <c r="BE430" s="5" t="str">
        <f t="shared" si="304"/>
        <v/>
      </c>
      <c r="BF430" s="5" t="str">
        <f t="shared" si="305"/>
        <v/>
      </c>
      <c r="BG430" s="5" t="str">
        <f t="shared" si="306"/>
        <v/>
      </c>
      <c r="BH430" s="5" t="str">
        <f t="shared" si="307"/>
        <v/>
      </c>
      <c r="BI430" s="5" t="str">
        <f t="shared" si="308"/>
        <v/>
      </c>
      <c r="BJ430" s="5" t="str">
        <f t="shared" si="309"/>
        <v/>
      </c>
      <c r="BK430" s="5" t="str">
        <f t="shared" si="310"/>
        <v/>
      </c>
      <c r="BL430" s="5" t="str">
        <f t="shared" si="311"/>
        <v/>
      </c>
      <c r="BM430" s="5" t="str">
        <f t="shared" si="312"/>
        <v/>
      </c>
      <c r="BN430" s="5" t="str">
        <f t="shared" si="313"/>
        <v/>
      </c>
      <c r="BO430" s="5" t="str">
        <f t="shared" si="314"/>
        <v/>
      </c>
      <c r="BP430" s="5" t="str">
        <f t="shared" si="315"/>
        <v/>
      </c>
      <c r="BQ430" s="5" t="str">
        <f t="shared" si="316"/>
        <v/>
      </c>
      <c r="BR430" s="5" t="str">
        <f t="shared" si="317"/>
        <v/>
      </c>
      <c r="BS430" s="5" t="str">
        <f t="shared" si="318"/>
        <v/>
      </c>
      <c r="BT430" s="5" t="str">
        <f t="shared" si="319"/>
        <v/>
      </c>
      <c r="BU430" s="5" t="str">
        <f t="shared" si="320"/>
        <v/>
      </c>
      <c r="BV430" s="5" t="str">
        <f t="shared" si="321"/>
        <v/>
      </c>
      <c r="BW430" s="5" t="str">
        <f t="shared" si="322"/>
        <v/>
      </c>
      <c r="BX430" s="5" t="str">
        <f t="shared" si="323"/>
        <v/>
      </c>
      <c r="BY430" s="5" t="str">
        <f t="shared" si="324"/>
        <v/>
      </c>
      <c r="BZ430" s="5" t="str">
        <f t="shared" si="325"/>
        <v/>
      </c>
      <c r="CA430" s="5" t="str">
        <f t="shared" si="326"/>
        <v/>
      </c>
      <c r="CB430" s="5" t="str">
        <f t="shared" si="327"/>
        <v/>
      </c>
      <c r="CC430" s="5" t="str">
        <f t="shared" si="328"/>
        <v/>
      </c>
      <c r="CD430" s="5" t="str">
        <f t="shared" si="329"/>
        <v/>
      </c>
      <c r="CE430" s="5" t="str">
        <f t="shared" si="330"/>
        <v/>
      </c>
      <c r="CF430" s="5" t="str">
        <f t="shared" si="331"/>
        <v/>
      </c>
      <c r="CG430" s="5" t="str">
        <f t="shared" si="332"/>
        <v/>
      </c>
      <c r="CH430" s="5" t="str">
        <f t="shared" si="266"/>
        <v/>
      </c>
      <c r="CI430" s="5" t="str">
        <f t="shared" si="266"/>
        <v/>
      </c>
      <c r="CJ430" s="5" t="str">
        <f t="shared" si="266"/>
        <v/>
      </c>
    </row>
    <row r="431" spans="50:88" hidden="1" x14ac:dyDescent="0.2">
      <c r="AX431" s="5">
        <v>55</v>
      </c>
      <c r="AY431" s="5" t="str">
        <f t="shared" ref="AY431:AZ431" si="354">TEXT(AY329,"dd/mm/yyyy")</f>
        <v/>
      </c>
      <c r="AZ431" s="5" t="str">
        <f t="shared" si="354"/>
        <v/>
      </c>
      <c r="BA431" s="5" t="str">
        <f t="shared" si="300"/>
        <v/>
      </c>
      <c r="BB431" s="5" t="str">
        <f t="shared" si="301"/>
        <v/>
      </c>
      <c r="BC431" s="5" t="str">
        <f t="shared" si="302"/>
        <v/>
      </c>
      <c r="BD431" s="5" t="str">
        <f t="shared" si="303"/>
        <v/>
      </c>
      <c r="BE431" s="5" t="str">
        <f t="shared" si="304"/>
        <v/>
      </c>
      <c r="BF431" s="5" t="str">
        <f t="shared" si="305"/>
        <v/>
      </c>
      <c r="BG431" s="5" t="str">
        <f t="shared" si="306"/>
        <v/>
      </c>
      <c r="BH431" s="5" t="str">
        <f t="shared" si="307"/>
        <v/>
      </c>
      <c r="BI431" s="5" t="str">
        <f t="shared" si="308"/>
        <v/>
      </c>
      <c r="BJ431" s="5" t="str">
        <f t="shared" si="309"/>
        <v/>
      </c>
      <c r="BK431" s="5" t="str">
        <f t="shared" si="310"/>
        <v/>
      </c>
      <c r="BL431" s="5" t="str">
        <f t="shared" si="311"/>
        <v/>
      </c>
      <c r="BM431" s="5" t="str">
        <f t="shared" si="312"/>
        <v/>
      </c>
      <c r="BN431" s="5" t="str">
        <f t="shared" si="313"/>
        <v/>
      </c>
      <c r="BO431" s="5" t="str">
        <f t="shared" si="314"/>
        <v/>
      </c>
      <c r="BP431" s="5" t="str">
        <f t="shared" si="315"/>
        <v/>
      </c>
      <c r="BQ431" s="5" t="str">
        <f t="shared" si="316"/>
        <v/>
      </c>
      <c r="BR431" s="5" t="str">
        <f t="shared" si="317"/>
        <v/>
      </c>
      <c r="BS431" s="5" t="str">
        <f t="shared" si="318"/>
        <v/>
      </c>
      <c r="BT431" s="5" t="str">
        <f t="shared" si="319"/>
        <v/>
      </c>
      <c r="BU431" s="5" t="str">
        <f t="shared" si="320"/>
        <v/>
      </c>
      <c r="BV431" s="5" t="str">
        <f t="shared" si="321"/>
        <v/>
      </c>
      <c r="BW431" s="5" t="str">
        <f t="shared" si="322"/>
        <v/>
      </c>
      <c r="BX431" s="5" t="str">
        <f t="shared" si="323"/>
        <v/>
      </c>
      <c r="BY431" s="5" t="str">
        <f t="shared" si="324"/>
        <v/>
      </c>
      <c r="BZ431" s="5" t="str">
        <f t="shared" si="325"/>
        <v/>
      </c>
      <c r="CA431" s="5" t="str">
        <f t="shared" si="326"/>
        <v/>
      </c>
      <c r="CB431" s="5" t="str">
        <f t="shared" si="327"/>
        <v/>
      </c>
      <c r="CC431" s="5" t="str">
        <f t="shared" si="328"/>
        <v/>
      </c>
      <c r="CD431" s="5" t="str">
        <f t="shared" si="329"/>
        <v/>
      </c>
      <c r="CE431" s="5" t="str">
        <f t="shared" si="330"/>
        <v/>
      </c>
      <c r="CF431" s="5" t="str">
        <f t="shared" si="331"/>
        <v/>
      </c>
      <c r="CG431" s="5" t="str">
        <f t="shared" si="332"/>
        <v/>
      </c>
      <c r="CH431" s="5" t="str">
        <f t="shared" si="266"/>
        <v/>
      </c>
      <c r="CI431" s="5" t="str">
        <f t="shared" si="266"/>
        <v/>
      </c>
      <c r="CJ431" s="5" t="str">
        <f t="shared" si="266"/>
        <v/>
      </c>
    </row>
    <row r="432" spans="50:88" hidden="1" x14ac:dyDescent="0.2">
      <c r="AX432" s="5">
        <v>56</v>
      </c>
      <c r="AY432" s="5" t="str">
        <f t="shared" ref="AY432:AZ432" si="355">TEXT(AY330,"dd/mm/yyyy")</f>
        <v/>
      </c>
      <c r="AZ432" s="5" t="str">
        <f t="shared" si="355"/>
        <v/>
      </c>
      <c r="BA432" s="5" t="str">
        <f t="shared" si="300"/>
        <v/>
      </c>
      <c r="BB432" s="5" t="str">
        <f t="shared" si="301"/>
        <v/>
      </c>
      <c r="BC432" s="5" t="str">
        <f t="shared" si="302"/>
        <v/>
      </c>
      <c r="BD432" s="5" t="str">
        <f t="shared" si="303"/>
        <v/>
      </c>
      <c r="BE432" s="5" t="str">
        <f t="shared" si="304"/>
        <v/>
      </c>
      <c r="BF432" s="5" t="str">
        <f t="shared" si="305"/>
        <v/>
      </c>
      <c r="BG432" s="5" t="str">
        <f t="shared" si="306"/>
        <v/>
      </c>
      <c r="BH432" s="5" t="str">
        <f t="shared" si="307"/>
        <v/>
      </c>
      <c r="BI432" s="5" t="str">
        <f t="shared" si="308"/>
        <v/>
      </c>
      <c r="BJ432" s="5" t="str">
        <f t="shared" si="309"/>
        <v/>
      </c>
      <c r="BK432" s="5" t="str">
        <f t="shared" si="310"/>
        <v/>
      </c>
      <c r="BL432" s="5" t="str">
        <f t="shared" si="311"/>
        <v/>
      </c>
      <c r="BM432" s="5" t="str">
        <f t="shared" si="312"/>
        <v/>
      </c>
      <c r="BN432" s="5" t="str">
        <f t="shared" si="313"/>
        <v/>
      </c>
      <c r="BO432" s="5" t="str">
        <f t="shared" si="314"/>
        <v/>
      </c>
      <c r="BP432" s="5" t="str">
        <f t="shared" si="315"/>
        <v/>
      </c>
      <c r="BQ432" s="5" t="str">
        <f t="shared" si="316"/>
        <v/>
      </c>
      <c r="BR432" s="5" t="str">
        <f t="shared" si="317"/>
        <v/>
      </c>
      <c r="BS432" s="5" t="str">
        <f t="shared" si="318"/>
        <v/>
      </c>
      <c r="BT432" s="5" t="str">
        <f t="shared" si="319"/>
        <v/>
      </c>
      <c r="BU432" s="5" t="str">
        <f t="shared" si="320"/>
        <v/>
      </c>
      <c r="BV432" s="5" t="str">
        <f t="shared" si="321"/>
        <v/>
      </c>
      <c r="BW432" s="5" t="str">
        <f t="shared" si="322"/>
        <v/>
      </c>
      <c r="BX432" s="5" t="str">
        <f t="shared" si="323"/>
        <v/>
      </c>
      <c r="BY432" s="5" t="str">
        <f t="shared" si="324"/>
        <v/>
      </c>
      <c r="BZ432" s="5" t="str">
        <f t="shared" si="325"/>
        <v/>
      </c>
      <c r="CA432" s="5" t="str">
        <f t="shared" si="326"/>
        <v/>
      </c>
      <c r="CB432" s="5" t="str">
        <f t="shared" si="327"/>
        <v/>
      </c>
      <c r="CC432" s="5" t="str">
        <f t="shared" si="328"/>
        <v/>
      </c>
      <c r="CD432" s="5" t="str">
        <f t="shared" si="329"/>
        <v/>
      </c>
      <c r="CE432" s="5" t="str">
        <f t="shared" si="330"/>
        <v/>
      </c>
      <c r="CF432" s="5" t="str">
        <f t="shared" si="331"/>
        <v/>
      </c>
      <c r="CG432" s="5" t="str">
        <f t="shared" si="332"/>
        <v/>
      </c>
      <c r="CH432" s="5" t="str">
        <f t="shared" si="266"/>
        <v/>
      </c>
      <c r="CI432" s="5" t="str">
        <f t="shared" si="266"/>
        <v/>
      </c>
      <c r="CJ432" s="5" t="str">
        <f t="shared" si="266"/>
        <v/>
      </c>
    </row>
    <row r="433" spans="50:88" hidden="1" x14ac:dyDescent="0.2">
      <c r="AX433" s="5">
        <v>57</v>
      </c>
      <c r="AY433" s="5" t="str">
        <f t="shared" ref="AY433:AZ433" si="356">TEXT(AY331,"dd/mm/yyyy")</f>
        <v/>
      </c>
      <c r="AZ433" s="5" t="str">
        <f t="shared" si="356"/>
        <v/>
      </c>
      <c r="BA433" s="5" t="str">
        <f t="shared" si="300"/>
        <v/>
      </c>
      <c r="BB433" s="5" t="str">
        <f t="shared" si="301"/>
        <v/>
      </c>
      <c r="BC433" s="5" t="str">
        <f t="shared" si="302"/>
        <v/>
      </c>
      <c r="BD433" s="5" t="str">
        <f t="shared" si="303"/>
        <v/>
      </c>
      <c r="BE433" s="5" t="str">
        <f t="shared" si="304"/>
        <v/>
      </c>
      <c r="BF433" s="5" t="str">
        <f t="shared" si="305"/>
        <v/>
      </c>
      <c r="BG433" s="5" t="str">
        <f t="shared" si="306"/>
        <v/>
      </c>
      <c r="BH433" s="5" t="str">
        <f t="shared" si="307"/>
        <v/>
      </c>
      <c r="BI433" s="5" t="str">
        <f t="shared" si="308"/>
        <v/>
      </c>
      <c r="BJ433" s="5" t="str">
        <f t="shared" si="309"/>
        <v/>
      </c>
      <c r="BK433" s="5" t="str">
        <f t="shared" si="310"/>
        <v/>
      </c>
      <c r="BL433" s="5" t="str">
        <f t="shared" si="311"/>
        <v/>
      </c>
      <c r="BM433" s="5" t="str">
        <f t="shared" si="312"/>
        <v/>
      </c>
      <c r="BN433" s="5" t="str">
        <f t="shared" si="313"/>
        <v/>
      </c>
      <c r="BO433" s="5" t="str">
        <f t="shared" si="314"/>
        <v/>
      </c>
      <c r="BP433" s="5" t="str">
        <f t="shared" si="315"/>
        <v/>
      </c>
      <c r="BQ433" s="5" t="str">
        <f t="shared" si="316"/>
        <v/>
      </c>
      <c r="BR433" s="5" t="str">
        <f t="shared" si="317"/>
        <v/>
      </c>
      <c r="BS433" s="5" t="str">
        <f t="shared" si="318"/>
        <v/>
      </c>
      <c r="BT433" s="5" t="str">
        <f t="shared" si="319"/>
        <v/>
      </c>
      <c r="BU433" s="5" t="str">
        <f t="shared" si="320"/>
        <v/>
      </c>
      <c r="BV433" s="5" t="str">
        <f t="shared" si="321"/>
        <v/>
      </c>
      <c r="BW433" s="5" t="str">
        <f t="shared" si="322"/>
        <v/>
      </c>
      <c r="BX433" s="5" t="str">
        <f t="shared" si="323"/>
        <v/>
      </c>
      <c r="BY433" s="5" t="str">
        <f t="shared" si="324"/>
        <v/>
      </c>
      <c r="BZ433" s="5" t="str">
        <f t="shared" si="325"/>
        <v/>
      </c>
      <c r="CA433" s="5" t="str">
        <f t="shared" si="326"/>
        <v/>
      </c>
      <c r="CB433" s="5" t="str">
        <f t="shared" si="327"/>
        <v/>
      </c>
      <c r="CC433" s="5" t="str">
        <f t="shared" si="328"/>
        <v/>
      </c>
      <c r="CD433" s="5" t="str">
        <f t="shared" si="329"/>
        <v/>
      </c>
      <c r="CE433" s="5" t="str">
        <f t="shared" si="330"/>
        <v/>
      </c>
      <c r="CF433" s="5" t="str">
        <f t="shared" si="331"/>
        <v/>
      </c>
      <c r="CG433" s="5" t="str">
        <f t="shared" si="332"/>
        <v/>
      </c>
      <c r="CH433" s="5" t="str">
        <f t="shared" si="266"/>
        <v/>
      </c>
      <c r="CI433" s="5" t="str">
        <f t="shared" si="266"/>
        <v/>
      </c>
      <c r="CJ433" s="5" t="str">
        <f t="shared" si="266"/>
        <v/>
      </c>
    </row>
    <row r="434" spans="50:88" hidden="1" x14ac:dyDescent="0.2">
      <c r="AX434" s="5">
        <v>58</v>
      </c>
      <c r="AY434" s="5" t="str">
        <f t="shared" ref="AY434:AZ434" si="357">TEXT(AY332,"dd/mm/yyyy")</f>
        <v/>
      </c>
      <c r="AZ434" s="5" t="str">
        <f t="shared" si="357"/>
        <v/>
      </c>
      <c r="BA434" s="5" t="str">
        <f t="shared" si="300"/>
        <v/>
      </c>
      <c r="BB434" s="5" t="str">
        <f t="shared" si="301"/>
        <v/>
      </c>
      <c r="BC434" s="5" t="str">
        <f t="shared" si="302"/>
        <v/>
      </c>
      <c r="BD434" s="5" t="str">
        <f t="shared" si="303"/>
        <v/>
      </c>
      <c r="BE434" s="5" t="str">
        <f t="shared" si="304"/>
        <v/>
      </c>
      <c r="BF434" s="5" t="str">
        <f t="shared" si="305"/>
        <v/>
      </c>
      <c r="BG434" s="5" t="str">
        <f t="shared" si="306"/>
        <v/>
      </c>
      <c r="BH434" s="5" t="str">
        <f t="shared" si="307"/>
        <v/>
      </c>
      <c r="BI434" s="5" t="str">
        <f t="shared" si="308"/>
        <v/>
      </c>
      <c r="BJ434" s="5" t="str">
        <f t="shared" si="309"/>
        <v/>
      </c>
      <c r="BK434" s="5" t="str">
        <f t="shared" si="310"/>
        <v/>
      </c>
      <c r="BL434" s="5" t="str">
        <f t="shared" si="311"/>
        <v/>
      </c>
      <c r="BM434" s="5" t="str">
        <f t="shared" si="312"/>
        <v/>
      </c>
      <c r="BN434" s="5" t="str">
        <f t="shared" si="313"/>
        <v/>
      </c>
      <c r="BO434" s="5" t="str">
        <f t="shared" si="314"/>
        <v/>
      </c>
      <c r="BP434" s="5" t="str">
        <f t="shared" si="315"/>
        <v/>
      </c>
      <c r="BQ434" s="5" t="str">
        <f t="shared" si="316"/>
        <v/>
      </c>
      <c r="BR434" s="5" t="str">
        <f t="shared" si="317"/>
        <v/>
      </c>
      <c r="BS434" s="5" t="str">
        <f t="shared" si="318"/>
        <v/>
      </c>
      <c r="BT434" s="5" t="str">
        <f t="shared" si="319"/>
        <v/>
      </c>
      <c r="BU434" s="5" t="str">
        <f t="shared" si="320"/>
        <v/>
      </c>
      <c r="BV434" s="5" t="str">
        <f t="shared" si="321"/>
        <v/>
      </c>
      <c r="BW434" s="5" t="str">
        <f t="shared" si="322"/>
        <v/>
      </c>
      <c r="BX434" s="5" t="str">
        <f t="shared" si="323"/>
        <v/>
      </c>
      <c r="BY434" s="5" t="str">
        <f t="shared" si="324"/>
        <v/>
      </c>
      <c r="BZ434" s="5" t="str">
        <f t="shared" si="325"/>
        <v/>
      </c>
      <c r="CA434" s="5" t="str">
        <f t="shared" si="326"/>
        <v/>
      </c>
      <c r="CB434" s="5" t="str">
        <f t="shared" si="327"/>
        <v/>
      </c>
      <c r="CC434" s="5" t="str">
        <f t="shared" si="328"/>
        <v/>
      </c>
      <c r="CD434" s="5" t="str">
        <f t="shared" si="329"/>
        <v/>
      </c>
      <c r="CE434" s="5" t="str">
        <f t="shared" si="330"/>
        <v/>
      </c>
      <c r="CF434" s="5" t="str">
        <f t="shared" si="331"/>
        <v/>
      </c>
      <c r="CG434" s="5" t="str">
        <f t="shared" si="332"/>
        <v/>
      </c>
      <c r="CH434" s="5" t="str">
        <f t="shared" si="266"/>
        <v/>
      </c>
      <c r="CI434" s="5" t="str">
        <f t="shared" si="266"/>
        <v/>
      </c>
      <c r="CJ434" s="5" t="str">
        <f t="shared" si="266"/>
        <v/>
      </c>
    </row>
    <row r="435" spans="50:88" hidden="1" x14ac:dyDescent="0.2">
      <c r="AX435" s="5">
        <v>59</v>
      </c>
      <c r="AY435" s="5" t="str">
        <f t="shared" ref="AY435:AZ435" si="358">TEXT(AY333,"dd/mm/yyyy")</f>
        <v/>
      </c>
      <c r="AZ435" s="5" t="str">
        <f t="shared" si="358"/>
        <v/>
      </c>
      <c r="BA435" s="5" t="str">
        <f t="shared" si="300"/>
        <v/>
      </c>
      <c r="BB435" s="5" t="str">
        <f t="shared" si="301"/>
        <v/>
      </c>
      <c r="BC435" s="5" t="str">
        <f t="shared" si="302"/>
        <v/>
      </c>
      <c r="BD435" s="5" t="str">
        <f t="shared" si="303"/>
        <v/>
      </c>
      <c r="BE435" s="5" t="str">
        <f t="shared" si="304"/>
        <v/>
      </c>
      <c r="BF435" s="5" t="str">
        <f t="shared" si="305"/>
        <v/>
      </c>
      <c r="BG435" s="5" t="str">
        <f t="shared" si="306"/>
        <v/>
      </c>
      <c r="BH435" s="5" t="str">
        <f t="shared" si="307"/>
        <v/>
      </c>
      <c r="BI435" s="5" t="str">
        <f t="shared" si="308"/>
        <v/>
      </c>
      <c r="BJ435" s="5" t="str">
        <f t="shared" si="309"/>
        <v/>
      </c>
      <c r="BK435" s="5" t="str">
        <f t="shared" si="310"/>
        <v/>
      </c>
      <c r="BL435" s="5" t="str">
        <f t="shared" si="311"/>
        <v/>
      </c>
      <c r="BM435" s="5" t="str">
        <f t="shared" si="312"/>
        <v/>
      </c>
      <c r="BN435" s="5" t="str">
        <f t="shared" si="313"/>
        <v/>
      </c>
      <c r="BO435" s="5" t="str">
        <f t="shared" si="314"/>
        <v/>
      </c>
      <c r="BP435" s="5" t="str">
        <f t="shared" si="315"/>
        <v/>
      </c>
      <c r="BQ435" s="5" t="str">
        <f t="shared" si="316"/>
        <v/>
      </c>
      <c r="BR435" s="5" t="str">
        <f t="shared" si="317"/>
        <v/>
      </c>
      <c r="BS435" s="5" t="str">
        <f t="shared" si="318"/>
        <v/>
      </c>
      <c r="BT435" s="5" t="str">
        <f t="shared" si="319"/>
        <v/>
      </c>
      <c r="BU435" s="5" t="str">
        <f t="shared" si="320"/>
        <v/>
      </c>
      <c r="BV435" s="5" t="str">
        <f t="shared" si="321"/>
        <v/>
      </c>
      <c r="BW435" s="5" t="str">
        <f t="shared" si="322"/>
        <v/>
      </c>
      <c r="BX435" s="5" t="str">
        <f t="shared" si="323"/>
        <v/>
      </c>
      <c r="BY435" s="5" t="str">
        <f t="shared" si="324"/>
        <v/>
      </c>
      <c r="BZ435" s="5" t="str">
        <f t="shared" si="325"/>
        <v/>
      </c>
      <c r="CA435" s="5" t="str">
        <f t="shared" si="326"/>
        <v/>
      </c>
      <c r="CB435" s="5" t="str">
        <f t="shared" si="327"/>
        <v/>
      </c>
      <c r="CC435" s="5" t="str">
        <f t="shared" si="328"/>
        <v/>
      </c>
      <c r="CD435" s="5" t="str">
        <f t="shared" si="329"/>
        <v/>
      </c>
      <c r="CE435" s="5" t="str">
        <f t="shared" si="330"/>
        <v/>
      </c>
      <c r="CF435" s="5" t="str">
        <f t="shared" si="331"/>
        <v/>
      </c>
      <c r="CG435" s="5" t="str">
        <f t="shared" si="332"/>
        <v/>
      </c>
      <c r="CH435" s="5" t="str">
        <f t="shared" si="266"/>
        <v/>
      </c>
      <c r="CI435" s="5" t="str">
        <f t="shared" si="266"/>
        <v/>
      </c>
      <c r="CJ435" s="5" t="str">
        <f t="shared" si="266"/>
        <v/>
      </c>
    </row>
    <row r="436" spans="50:88" hidden="1" x14ac:dyDescent="0.2">
      <c r="AX436" s="5">
        <v>60</v>
      </c>
      <c r="AY436" s="5" t="str">
        <f t="shared" ref="AY436:AZ436" si="359">TEXT(AY334,"dd/mm/yyyy")</f>
        <v/>
      </c>
      <c r="AZ436" s="5" t="str">
        <f t="shared" si="359"/>
        <v/>
      </c>
      <c r="BA436" s="5" t="str">
        <f t="shared" si="300"/>
        <v/>
      </c>
      <c r="BB436" s="5" t="str">
        <f t="shared" si="301"/>
        <v/>
      </c>
      <c r="BC436" s="5" t="str">
        <f t="shared" si="302"/>
        <v/>
      </c>
      <c r="BD436" s="5" t="str">
        <f t="shared" si="303"/>
        <v/>
      </c>
      <c r="BE436" s="5" t="str">
        <f t="shared" si="304"/>
        <v/>
      </c>
      <c r="BF436" s="5" t="str">
        <f t="shared" si="305"/>
        <v/>
      </c>
      <c r="BG436" s="5" t="str">
        <f t="shared" si="306"/>
        <v/>
      </c>
      <c r="BH436" s="5" t="str">
        <f t="shared" si="307"/>
        <v/>
      </c>
      <c r="BI436" s="5" t="str">
        <f t="shared" si="308"/>
        <v/>
      </c>
      <c r="BJ436" s="5" t="str">
        <f t="shared" si="309"/>
        <v/>
      </c>
      <c r="BK436" s="5" t="str">
        <f t="shared" si="310"/>
        <v/>
      </c>
      <c r="BL436" s="5" t="str">
        <f t="shared" si="311"/>
        <v/>
      </c>
      <c r="BM436" s="5" t="str">
        <f t="shared" si="312"/>
        <v/>
      </c>
      <c r="BN436" s="5" t="str">
        <f t="shared" si="313"/>
        <v/>
      </c>
      <c r="BO436" s="5" t="str">
        <f t="shared" si="314"/>
        <v/>
      </c>
      <c r="BP436" s="5" t="str">
        <f t="shared" si="315"/>
        <v/>
      </c>
      <c r="BQ436" s="5" t="str">
        <f t="shared" si="316"/>
        <v/>
      </c>
      <c r="BR436" s="5" t="str">
        <f t="shared" si="317"/>
        <v/>
      </c>
      <c r="BS436" s="5" t="str">
        <f t="shared" si="318"/>
        <v/>
      </c>
      <c r="BT436" s="5" t="str">
        <f t="shared" si="319"/>
        <v/>
      </c>
      <c r="BU436" s="5" t="str">
        <f t="shared" si="320"/>
        <v/>
      </c>
      <c r="BV436" s="5" t="str">
        <f t="shared" si="321"/>
        <v/>
      </c>
      <c r="BW436" s="5" t="str">
        <f t="shared" si="322"/>
        <v/>
      </c>
      <c r="BX436" s="5" t="str">
        <f t="shared" si="323"/>
        <v/>
      </c>
      <c r="BY436" s="5" t="str">
        <f t="shared" si="324"/>
        <v/>
      </c>
      <c r="BZ436" s="5" t="str">
        <f t="shared" si="325"/>
        <v/>
      </c>
      <c r="CA436" s="5" t="str">
        <f t="shared" si="326"/>
        <v/>
      </c>
      <c r="CB436" s="5" t="str">
        <f t="shared" si="327"/>
        <v/>
      </c>
      <c r="CC436" s="5" t="str">
        <f t="shared" si="328"/>
        <v/>
      </c>
      <c r="CD436" s="5" t="str">
        <f t="shared" si="329"/>
        <v/>
      </c>
      <c r="CE436" s="5" t="str">
        <f t="shared" si="330"/>
        <v/>
      </c>
      <c r="CF436" s="5" t="str">
        <f t="shared" si="331"/>
        <v/>
      </c>
      <c r="CG436" s="5" t="str">
        <f t="shared" si="332"/>
        <v/>
      </c>
      <c r="CH436" s="5" t="str">
        <f t="shared" si="266"/>
        <v/>
      </c>
      <c r="CI436" s="5" t="str">
        <f t="shared" si="266"/>
        <v/>
      </c>
      <c r="CJ436" s="5" t="str">
        <f t="shared" si="266"/>
        <v/>
      </c>
    </row>
    <row r="437" spans="50:88" hidden="1" x14ac:dyDescent="0.2">
      <c r="AX437" s="5">
        <v>61</v>
      </c>
      <c r="AY437" s="5" t="str">
        <f t="shared" ref="AY437:AZ437" si="360">TEXT(AY335,"dd/mm/yyyy")</f>
        <v/>
      </c>
      <c r="AZ437" s="5" t="str">
        <f t="shared" si="360"/>
        <v/>
      </c>
      <c r="BA437" s="5" t="str">
        <f t="shared" si="300"/>
        <v/>
      </c>
      <c r="BB437" s="5" t="str">
        <f t="shared" si="301"/>
        <v/>
      </c>
      <c r="BC437" s="5" t="str">
        <f t="shared" si="302"/>
        <v/>
      </c>
      <c r="BD437" s="5" t="str">
        <f t="shared" si="303"/>
        <v/>
      </c>
      <c r="BE437" s="5" t="str">
        <f t="shared" si="304"/>
        <v/>
      </c>
      <c r="BF437" s="5" t="str">
        <f t="shared" si="305"/>
        <v/>
      </c>
      <c r="BG437" s="5" t="str">
        <f t="shared" si="306"/>
        <v/>
      </c>
      <c r="BH437" s="5" t="str">
        <f t="shared" si="307"/>
        <v/>
      </c>
      <c r="BI437" s="5" t="str">
        <f t="shared" si="308"/>
        <v/>
      </c>
      <c r="BJ437" s="5" t="str">
        <f t="shared" si="309"/>
        <v/>
      </c>
      <c r="BK437" s="5" t="str">
        <f t="shared" si="310"/>
        <v/>
      </c>
      <c r="BL437" s="5" t="str">
        <f t="shared" si="311"/>
        <v/>
      </c>
      <c r="BM437" s="5" t="str">
        <f t="shared" si="312"/>
        <v/>
      </c>
      <c r="BN437" s="5" t="str">
        <f t="shared" si="313"/>
        <v/>
      </c>
      <c r="BO437" s="5" t="str">
        <f t="shared" si="314"/>
        <v/>
      </c>
      <c r="BP437" s="5" t="str">
        <f t="shared" si="315"/>
        <v/>
      </c>
      <c r="BQ437" s="5" t="str">
        <f t="shared" si="316"/>
        <v/>
      </c>
      <c r="BR437" s="5" t="str">
        <f t="shared" si="317"/>
        <v/>
      </c>
      <c r="BS437" s="5" t="str">
        <f t="shared" si="318"/>
        <v/>
      </c>
      <c r="BT437" s="5" t="str">
        <f t="shared" si="319"/>
        <v/>
      </c>
      <c r="BU437" s="5" t="str">
        <f t="shared" si="320"/>
        <v/>
      </c>
      <c r="BV437" s="5" t="str">
        <f t="shared" si="321"/>
        <v/>
      </c>
      <c r="BW437" s="5" t="str">
        <f t="shared" si="322"/>
        <v/>
      </c>
      <c r="BX437" s="5" t="str">
        <f t="shared" si="323"/>
        <v/>
      </c>
      <c r="BY437" s="5" t="str">
        <f t="shared" si="324"/>
        <v/>
      </c>
      <c r="BZ437" s="5" t="str">
        <f t="shared" si="325"/>
        <v/>
      </c>
      <c r="CA437" s="5" t="str">
        <f t="shared" si="326"/>
        <v/>
      </c>
      <c r="CB437" s="5" t="str">
        <f t="shared" si="327"/>
        <v/>
      </c>
      <c r="CC437" s="5" t="str">
        <f t="shared" si="328"/>
        <v/>
      </c>
      <c r="CD437" s="5" t="str">
        <f t="shared" si="329"/>
        <v/>
      </c>
      <c r="CE437" s="5" t="str">
        <f t="shared" si="330"/>
        <v/>
      </c>
      <c r="CF437" s="5" t="str">
        <f t="shared" si="331"/>
        <v/>
      </c>
      <c r="CG437" s="5" t="str">
        <f t="shared" si="332"/>
        <v/>
      </c>
      <c r="CH437" s="5" t="str">
        <f t="shared" si="266"/>
        <v/>
      </c>
      <c r="CI437" s="5" t="str">
        <f t="shared" si="266"/>
        <v/>
      </c>
      <c r="CJ437" s="5" t="str">
        <f t="shared" si="266"/>
        <v/>
      </c>
    </row>
    <row r="438" spans="50:88" hidden="1" x14ac:dyDescent="0.2">
      <c r="AX438" s="5">
        <v>62</v>
      </c>
      <c r="AY438" s="5" t="str">
        <f t="shared" ref="AY438:AZ438" si="361">TEXT(AY336,"dd/mm/yyyy")</f>
        <v/>
      </c>
      <c r="AZ438" s="5" t="str">
        <f t="shared" si="361"/>
        <v/>
      </c>
      <c r="BA438" s="5" t="str">
        <f t="shared" si="300"/>
        <v/>
      </c>
      <c r="BB438" s="5" t="str">
        <f t="shared" si="301"/>
        <v/>
      </c>
      <c r="BC438" s="5" t="str">
        <f t="shared" si="302"/>
        <v/>
      </c>
      <c r="BD438" s="5" t="str">
        <f t="shared" si="303"/>
        <v/>
      </c>
      <c r="BE438" s="5" t="str">
        <f t="shared" si="304"/>
        <v/>
      </c>
      <c r="BF438" s="5" t="str">
        <f t="shared" si="305"/>
        <v/>
      </c>
      <c r="BG438" s="5" t="str">
        <f t="shared" si="306"/>
        <v/>
      </c>
      <c r="BH438" s="5" t="str">
        <f t="shared" si="307"/>
        <v/>
      </c>
      <c r="BI438" s="5" t="str">
        <f t="shared" si="308"/>
        <v/>
      </c>
      <c r="BJ438" s="5" t="str">
        <f t="shared" si="309"/>
        <v/>
      </c>
      <c r="BK438" s="5" t="str">
        <f t="shared" si="310"/>
        <v/>
      </c>
      <c r="BL438" s="5" t="str">
        <f t="shared" si="311"/>
        <v/>
      </c>
      <c r="BM438" s="5" t="str">
        <f t="shared" si="312"/>
        <v/>
      </c>
      <c r="BN438" s="5" t="str">
        <f t="shared" si="313"/>
        <v/>
      </c>
      <c r="BO438" s="5" t="str">
        <f t="shared" si="314"/>
        <v/>
      </c>
      <c r="BP438" s="5" t="str">
        <f t="shared" si="315"/>
        <v/>
      </c>
      <c r="BQ438" s="5" t="str">
        <f t="shared" si="316"/>
        <v/>
      </c>
      <c r="BR438" s="5" t="str">
        <f t="shared" si="317"/>
        <v/>
      </c>
      <c r="BS438" s="5" t="str">
        <f t="shared" si="318"/>
        <v/>
      </c>
      <c r="BT438" s="5" t="str">
        <f t="shared" si="319"/>
        <v/>
      </c>
      <c r="BU438" s="5" t="str">
        <f t="shared" si="320"/>
        <v/>
      </c>
      <c r="BV438" s="5" t="str">
        <f t="shared" si="321"/>
        <v/>
      </c>
      <c r="BW438" s="5" t="str">
        <f t="shared" si="322"/>
        <v/>
      </c>
      <c r="BX438" s="5" t="str">
        <f t="shared" si="323"/>
        <v/>
      </c>
      <c r="BY438" s="5" t="str">
        <f t="shared" si="324"/>
        <v/>
      </c>
      <c r="BZ438" s="5" t="str">
        <f t="shared" si="325"/>
        <v/>
      </c>
      <c r="CA438" s="5" t="str">
        <f t="shared" si="326"/>
        <v/>
      </c>
      <c r="CB438" s="5" t="str">
        <f t="shared" si="327"/>
        <v/>
      </c>
      <c r="CC438" s="5" t="str">
        <f t="shared" si="328"/>
        <v/>
      </c>
      <c r="CD438" s="5" t="str">
        <f t="shared" si="329"/>
        <v/>
      </c>
      <c r="CE438" s="5" t="str">
        <f t="shared" si="330"/>
        <v/>
      </c>
      <c r="CF438" s="5" t="str">
        <f t="shared" si="331"/>
        <v/>
      </c>
      <c r="CG438" s="5" t="str">
        <f t="shared" si="332"/>
        <v/>
      </c>
      <c r="CH438" s="5" t="str">
        <f t="shared" si="266"/>
        <v/>
      </c>
      <c r="CI438" s="5" t="str">
        <f t="shared" si="266"/>
        <v/>
      </c>
      <c r="CJ438" s="5" t="str">
        <f t="shared" si="266"/>
        <v/>
      </c>
    </row>
    <row r="439" spans="50:88" hidden="1" x14ac:dyDescent="0.2">
      <c r="AX439" s="5">
        <v>63</v>
      </c>
      <c r="AY439" s="5" t="str">
        <f t="shared" ref="AY439:AZ439" si="362">TEXT(AY337,"dd/mm/yyyy")</f>
        <v/>
      </c>
      <c r="AZ439" s="5" t="str">
        <f t="shared" si="362"/>
        <v/>
      </c>
      <c r="BA439" s="5" t="str">
        <f t="shared" si="300"/>
        <v/>
      </c>
      <c r="BB439" s="5" t="str">
        <f t="shared" si="301"/>
        <v/>
      </c>
      <c r="BC439" s="5" t="str">
        <f t="shared" si="302"/>
        <v/>
      </c>
      <c r="BD439" s="5" t="str">
        <f t="shared" si="303"/>
        <v/>
      </c>
      <c r="BE439" s="5" t="str">
        <f t="shared" si="304"/>
        <v/>
      </c>
      <c r="BF439" s="5" t="str">
        <f t="shared" si="305"/>
        <v/>
      </c>
      <c r="BG439" s="5" t="str">
        <f t="shared" si="306"/>
        <v/>
      </c>
      <c r="BH439" s="5" t="str">
        <f t="shared" si="307"/>
        <v/>
      </c>
      <c r="BI439" s="5" t="str">
        <f t="shared" si="308"/>
        <v/>
      </c>
      <c r="BJ439" s="5" t="str">
        <f t="shared" si="309"/>
        <v/>
      </c>
      <c r="BK439" s="5" t="str">
        <f t="shared" si="310"/>
        <v/>
      </c>
      <c r="BL439" s="5" t="str">
        <f t="shared" si="311"/>
        <v/>
      </c>
      <c r="BM439" s="5" t="str">
        <f t="shared" si="312"/>
        <v/>
      </c>
      <c r="BN439" s="5" t="str">
        <f t="shared" si="313"/>
        <v/>
      </c>
      <c r="BO439" s="5" t="str">
        <f t="shared" si="314"/>
        <v/>
      </c>
      <c r="BP439" s="5" t="str">
        <f t="shared" si="315"/>
        <v/>
      </c>
      <c r="BQ439" s="5" t="str">
        <f t="shared" si="316"/>
        <v/>
      </c>
      <c r="BR439" s="5" t="str">
        <f t="shared" si="317"/>
        <v/>
      </c>
      <c r="BS439" s="5" t="str">
        <f t="shared" si="318"/>
        <v/>
      </c>
      <c r="BT439" s="5" t="str">
        <f t="shared" si="319"/>
        <v/>
      </c>
      <c r="BU439" s="5" t="str">
        <f t="shared" si="320"/>
        <v/>
      </c>
      <c r="BV439" s="5" t="str">
        <f t="shared" si="321"/>
        <v/>
      </c>
      <c r="BW439" s="5" t="str">
        <f t="shared" si="322"/>
        <v/>
      </c>
      <c r="BX439" s="5" t="str">
        <f t="shared" si="323"/>
        <v/>
      </c>
      <c r="BY439" s="5" t="str">
        <f t="shared" si="324"/>
        <v/>
      </c>
      <c r="BZ439" s="5" t="str">
        <f t="shared" si="325"/>
        <v/>
      </c>
      <c r="CA439" s="5" t="str">
        <f t="shared" si="326"/>
        <v/>
      </c>
      <c r="CB439" s="5" t="str">
        <f t="shared" si="327"/>
        <v/>
      </c>
      <c r="CC439" s="5" t="str">
        <f t="shared" si="328"/>
        <v/>
      </c>
      <c r="CD439" s="5" t="str">
        <f t="shared" si="329"/>
        <v/>
      </c>
      <c r="CE439" s="5" t="str">
        <f t="shared" si="330"/>
        <v/>
      </c>
      <c r="CF439" s="5" t="str">
        <f t="shared" si="331"/>
        <v/>
      </c>
      <c r="CG439" s="5" t="str">
        <f t="shared" si="332"/>
        <v/>
      </c>
      <c r="CH439" s="5" t="str">
        <f t="shared" si="266"/>
        <v/>
      </c>
      <c r="CI439" s="5" t="str">
        <f t="shared" si="266"/>
        <v/>
      </c>
      <c r="CJ439" s="5" t="str">
        <f t="shared" si="266"/>
        <v/>
      </c>
    </row>
    <row r="440" spans="50:88" hidden="1" x14ac:dyDescent="0.2">
      <c r="AX440" s="5">
        <v>64</v>
      </c>
      <c r="AY440" s="5" t="str">
        <f t="shared" ref="AY440:AZ440" si="363">TEXT(AY338,"dd/mm/yyyy")</f>
        <v/>
      </c>
      <c r="AZ440" s="5" t="str">
        <f t="shared" si="363"/>
        <v/>
      </c>
      <c r="BA440" s="5" t="str">
        <f t="shared" si="300"/>
        <v/>
      </c>
      <c r="BB440" s="5" t="str">
        <f t="shared" si="301"/>
        <v/>
      </c>
      <c r="BC440" s="5" t="str">
        <f t="shared" si="302"/>
        <v/>
      </c>
      <c r="BD440" s="5" t="str">
        <f t="shared" si="303"/>
        <v/>
      </c>
      <c r="BE440" s="5" t="str">
        <f t="shared" si="304"/>
        <v/>
      </c>
      <c r="BF440" s="5" t="str">
        <f t="shared" si="305"/>
        <v/>
      </c>
      <c r="BG440" s="5" t="str">
        <f t="shared" si="306"/>
        <v/>
      </c>
      <c r="BH440" s="5" t="str">
        <f t="shared" si="307"/>
        <v/>
      </c>
      <c r="BI440" s="5" t="str">
        <f t="shared" si="308"/>
        <v/>
      </c>
      <c r="BJ440" s="5" t="str">
        <f t="shared" si="309"/>
        <v/>
      </c>
      <c r="BK440" s="5" t="str">
        <f t="shared" si="310"/>
        <v/>
      </c>
      <c r="BL440" s="5" t="str">
        <f t="shared" si="311"/>
        <v/>
      </c>
      <c r="BM440" s="5" t="str">
        <f t="shared" si="312"/>
        <v/>
      </c>
      <c r="BN440" s="5" t="str">
        <f t="shared" si="313"/>
        <v/>
      </c>
      <c r="BO440" s="5" t="str">
        <f t="shared" si="314"/>
        <v/>
      </c>
      <c r="BP440" s="5" t="str">
        <f t="shared" si="315"/>
        <v/>
      </c>
      <c r="BQ440" s="5" t="str">
        <f t="shared" si="316"/>
        <v/>
      </c>
      <c r="BR440" s="5" t="str">
        <f t="shared" si="317"/>
        <v/>
      </c>
      <c r="BS440" s="5" t="str">
        <f t="shared" si="318"/>
        <v/>
      </c>
      <c r="BT440" s="5" t="str">
        <f t="shared" si="319"/>
        <v/>
      </c>
      <c r="BU440" s="5" t="str">
        <f t="shared" si="320"/>
        <v/>
      </c>
      <c r="BV440" s="5" t="str">
        <f t="shared" si="321"/>
        <v/>
      </c>
      <c r="BW440" s="5" t="str">
        <f t="shared" si="322"/>
        <v/>
      </c>
      <c r="BX440" s="5" t="str">
        <f t="shared" si="323"/>
        <v/>
      </c>
      <c r="BY440" s="5" t="str">
        <f t="shared" si="324"/>
        <v/>
      </c>
      <c r="BZ440" s="5" t="str">
        <f t="shared" si="325"/>
        <v/>
      </c>
      <c r="CA440" s="5" t="str">
        <f t="shared" si="326"/>
        <v/>
      </c>
      <c r="CB440" s="5" t="str">
        <f t="shared" si="327"/>
        <v/>
      </c>
      <c r="CC440" s="5" t="str">
        <f t="shared" si="328"/>
        <v/>
      </c>
      <c r="CD440" s="5" t="str">
        <f t="shared" si="329"/>
        <v/>
      </c>
      <c r="CE440" s="5" t="str">
        <f t="shared" si="330"/>
        <v/>
      </c>
      <c r="CF440" s="5" t="str">
        <f t="shared" si="331"/>
        <v/>
      </c>
      <c r="CG440" s="5" t="str">
        <f t="shared" si="332"/>
        <v/>
      </c>
      <c r="CH440" s="5" t="str">
        <f t="shared" si="266"/>
        <v/>
      </c>
      <c r="CI440" s="5" t="str">
        <f t="shared" si="266"/>
        <v/>
      </c>
      <c r="CJ440" s="5" t="str">
        <f t="shared" si="266"/>
        <v/>
      </c>
    </row>
    <row r="441" spans="50:88" hidden="1" x14ac:dyDescent="0.2">
      <c r="AX441" s="5">
        <v>65</v>
      </c>
      <c r="AY441" s="5" t="str">
        <f t="shared" ref="AY441:AZ441" si="364">TEXT(AY339,"dd/mm/yyyy")</f>
        <v/>
      </c>
      <c r="AZ441" s="5" t="str">
        <f t="shared" si="364"/>
        <v/>
      </c>
      <c r="BA441" s="5" t="str">
        <f t="shared" ref="BA441:BA465" si="365">TEXT(BA339,"000000000")</f>
        <v/>
      </c>
      <c r="BB441" s="5" t="str">
        <f t="shared" ref="BB441:BB465" si="366">TEXT(IF(BB339=0,"",BB339),"0.0000")</f>
        <v/>
      </c>
      <c r="BC441" s="5" t="str">
        <f t="shared" ref="BC441:BC465" si="367">TEXT(IF(BB339=0,"",BC339),"0.00")</f>
        <v/>
      </c>
      <c r="BD441" s="5" t="str">
        <f t="shared" ref="BD441:BD465" si="368">TEXT(IF(BD339=0,"",BD339),"0.0000")</f>
        <v/>
      </c>
      <c r="BE441" s="5" t="str">
        <f t="shared" ref="BE441:BE465" si="369">TEXT(IF(BD339=0,"",BE339),"0.00")</f>
        <v/>
      </c>
      <c r="BF441" s="5" t="str">
        <f t="shared" ref="BF441:BF465" si="370">TEXT(IF(BF339=0,"",BF339),"0.0000")</f>
        <v/>
      </c>
      <c r="BG441" s="5" t="str">
        <f t="shared" ref="BG441:BG465" si="371">TEXT(IF(BF339=0,"",BG339),"0.00")</f>
        <v/>
      </c>
      <c r="BH441" s="5" t="str">
        <f t="shared" ref="BH441:BH465" si="372">TEXT(IF(BH339=0,"",BH339),"0.0000")</f>
        <v/>
      </c>
      <c r="BI441" s="5" t="str">
        <f t="shared" ref="BI441:BI465" si="373">TEXT(IF(BH339=0,"",BI339),"0.00")</f>
        <v/>
      </c>
      <c r="BJ441" s="5" t="str">
        <f t="shared" ref="BJ441:BJ465" si="374">TEXT(IF(BJ339=0,"",BJ339),"0.0000")</f>
        <v/>
      </c>
      <c r="BK441" s="5" t="str">
        <f t="shared" ref="BK441:BK465" si="375">TEXT(IF(BJ339=0,"",BK339),"0.00")</f>
        <v/>
      </c>
      <c r="BL441" s="5" t="str">
        <f t="shared" ref="BL441:BL465" si="376">TEXT(IF(BL339=0,"",BL339),"0.0000")</f>
        <v/>
      </c>
      <c r="BM441" s="5" t="str">
        <f t="shared" ref="BM441:BM465" si="377">TEXT(IF(BL339=0,"",BM339),"0.00")</f>
        <v/>
      </c>
      <c r="BN441" s="5" t="str">
        <f t="shared" ref="BN441:BN465" si="378">TEXT(IF(BN339=0,"",BN339),"0.0000")</f>
        <v/>
      </c>
      <c r="BO441" s="5" t="str">
        <f t="shared" ref="BO441:BO465" si="379">TEXT(IF(BN339=0,"",BO339),"0.00")</f>
        <v/>
      </c>
      <c r="BP441" s="5" t="str">
        <f t="shared" ref="BP441:BP465" si="380">TEXT(IF(BP339=0,"",BP339),"0.0000")</f>
        <v/>
      </c>
      <c r="BQ441" s="5" t="str">
        <f t="shared" ref="BQ441:BQ465" si="381">TEXT(IF(BP339=0,"",BQ339),"0.00")</f>
        <v/>
      </c>
      <c r="BR441" s="5" t="str">
        <f t="shared" ref="BR441:BR465" si="382">TEXT(IF(BR339=0,"",BR339),"0.0000")</f>
        <v/>
      </c>
      <c r="BS441" s="5" t="str">
        <f t="shared" ref="BS441:BS465" si="383">TEXT(IF(BR339=0,"",BS339),"0.00")</f>
        <v/>
      </c>
      <c r="BT441" s="5" t="str">
        <f t="shared" ref="BT441:BT465" si="384">TEXT(IF(BT339=0,"",BT339),"0.0000")</f>
        <v/>
      </c>
      <c r="BU441" s="5" t="str">
        <f t="shared" ref="BU441:BU465" si="385">TEXT(IF(BT339=0,"",BU339),"0.00")</f>
        <v/>
      </c>
      <c r="BV441" s="5" t="str">
        <f t="shared" ref="BV441:BV465" si="386">TEXT(IF(BV339=0,"",BV339),"0.0000")</f>
        <v/>
      </c>
      <c r="BW441" s="5" t="str">
        <f t="shared" ref="BW441:BW465" si="387">TEXT(IF(BV339=0,"",BW339),"0.00")</f>
        <v/>
      </c>
      <c r="BX441" s="5" t="str">
        <f t="shared" ref="BX441:BX465" si="388">TEXT(IF(BX339=0,"",BX339),"0.0000")</f>
        <v/>
      </c>
      <c r="BY441" s="5" t="str">
        <f t="shared" ref="BY441:BY465" si="389">TEXT(IF(BX339=0,"",BY339),"0.00")</f>
        <v/>
      </c>
      <c r="BZ441" s="5" t="str">
        <f t="shared" ref="BZ441:BZ465" si="390">TEXT(IF(BZ339=0,"",BZ339),"0.0000")</f>
        <v/>
      </c>
      <c r="CA441" s="5" t="str">
        <f t="shared" ref="CA441:CA465" si="391">TEXT(IF(BZ339=0,"",CA339),"0.00")</f>
        <v/>
      </c>
      <c r="CB441" s="5" t="str">
        <f t="shared" ref="CB441:CB465" si="392">TEXT(IF(CB339=0,"",CB339),"0.0000")</f>
        <v/>
      </c>
      <c r="CC441" s="5" t="str">
        <f t="shared" ref="CC441:CC465" si="393">TEXT(IF(CB339=0,"",CC339),"0.00")</f>
        <v/>
      </c>
      <c r="CD441" s="5" t="str">
        <f t="shared" ref="CD441:CD465" si="394">TEXT(IF(CD339=0,"",CD339),"0.0000")</f>
        <v/>
      </c>
      <c r="CE441" s="5" t="str">
        <f t="shared" ref="CE441:CE465" si="395">TEXT(IF(CD339=0,"",CE339),"0.00")</f>
        <v/>
      </c>
      <c r="CF441" s="5" t="str">
        <f t="shared" ref="CF441:CF465" si="396">TEXT(IF(CF339=0,"",CF339),"0.0000")</f>
        <v/>
      </c>
      <c r="CG441" s="5" t="str">
        <f t="shared" ref="CG441:CG465" si="397">TEXT(IF(CF339=0,"",CG339),"0.00")</f>
        <v/>
      </c>
      <c r="CH441" s="5" t="str">
        <f t="shared" si="266"/>
        <v/>
      </c>
      <c r="CI441" s="5" t="str">
        <f t="shared" si="266"/>
        <v/>
      </c>
      <c r="CJ441" s="5" t="str">
        <f t="shared" si="266"/>
        <v/>
      </c>
    </row>
    <row r="442" spans="50:88" hidden="1" x14ac:dyDescent="0.2">
      <c r="AX442" s="5">
        <v>66</v>
      </c>
      <c r="AY442" s="5" t="str">
        <f t="shared" ref="AY442:AZ442" si="398">TEXT(AY340,"dd/mm/yyyy")</f>
        <v/>
      </c>
      <c r="AZ442" s="5" t="str">
        <f t="shared" si="398"/>
        <v/>
      </c>
      <c r="BA442" s="5" t="str">
        <f t="shared" si="365"/>
        <v/>
      </c>
      <c r="BB442" s="5" t="str">
        <f t="shared" si="366"/>
        <v/>
      </c>
      <c r="BC442" s="5" t="str">
        <f t="shared" si="367"/>
        <v/>
      </c>
      <c r="BD442" s="5" t="str">
        <f t="shared" si="368"/>
        <v/>
      </c>
      <c r="BE442" s="5" t="str">
        <f t="shared" si="369"/>
        <v/>
      </c>
      <c r="BF442" s="5" t="str">
        <f t="shared" si="370"/>
        <v/>
      </c>
      <c r="BG442" s="5" t="str">
        <f t="shared" si="371"/>
        <v/>
      </c>
      <c r="BH442" s="5" t="str">
        <f t="shared" si="372"/>
        <v/>
      </c>
      <c r="BI442" s="5" t="str">
        <f t="shared" si="373"/>
        <v/>
      </c>
      <c r="BJ442" s="5" t="str">
        <f t="shared" si="374"/>
        <v/>
      </c>
      <c r="BK442" s="5" t="str">
        <f t="shared" si="375"/>
        <v/>
      </c>
      <c r="BL442" s="5" t="str">
        <f t="shared" si="376"/>
        <v/>
      </c>
      <c r="BM442" s="5" t="str">
        <f t="shared" si="377"/>
        <v/>
      </c>
      <c r="BN442" s="5" t="str">
        <f t="shared" si="378"/>
        <v/>
      </c>
      <c r="BO442" s="5" t="str">
        <f t="shared" si="379"/>
        <v/>
      </c>
      <c r="BP442" s="5" t="str">
        <f t="shared" si="380"/>
        <v/>
      </c>
      <c r="BQ442" s="5" t="str">
        <f t="shared" si="381"/>
        <v/>
      </c>
      <c r="BR442" s="5" t="str">
        <f t="shared" si="382"/>
        <v/>
      </c>
      <c r="BS442" s="5" t="str">
        <f t="shared" si="383"/>
        <v/>
      </c>
      <c r="BT442" s="5" t="str">
        <f t="shared" si="384"/>
        <v/>
      </c>
      <c r="BU442" s="5" t="str">
        <f t="shared" si="385"/>
        <v/>
      </c>
      <c r="BV442" s="5" t="str">
        <f t="shared" si="386"/>
        <v/>
      </c>
      <c r="BW442" s="5" t="str">
        <f t="shared" si="387"/>
        <v/>
      </c>
      <c r="BX442" s="5" t="str">
        <f t="shared" si="388"/>
        <v/>
      </c>
      <c r="BY442" s="5" t="str">
        <f t="shared" si="389"/>
        <v/>
      </c>
      <c r="BZ442" s="5" t="str">
        <f t="shared" si="390"/>
        <v/>
      </c>
      <c r="CA442" s="5" t="str">
        <f t="shared" si="391"/>
        <v/>
      </c>
      <c r="CB442" s="5" t="str">
        <f t="shared" si="392"/>
        <v/>
      </c>
      <c r="CC442" s="5" t="str">
        <f t="shared" si="393"/>
        <v/>
      </c>
      <c r="CD442" s="5" t="str">
        <f t="shared" si="394"/>
        <v/>
      </c>
      <c r="CE442" s="5" t="str">
        <f t="shared" si="395"/>
        <v/>
      </c>
      <c r="CF442" s="5" t="str">
        <f t="shared" si="396"/>
        <v/>
      </c>
      <c r="CG442" s="5" t="str">
        <f t="shared" si="397"/>
        <v/>
      </c>
      <c r="CH442" s="5" t="str">
        <f t="shared" ref="CH442:CJ469" si="399">TEXT(IF(CH340=0,"",CH340),"0.00")</f>
        <v/>
      </c>
      <c r="CI442" s="5" t="str">
        <f t="shared" si="399"/>
        <v/>
      </c>
      <c r="CJ442" s="5" t="str">
        <f t="shared" si="399"/>
        <v/>
      </c>
    </row>
    <row r="443" spans="50:88" hidden="1" x14ac:dyDescent="0.2">
      <c r="AX443" s="5">
        <v>67</v>
      </c>
      <c r="AY443" s="5" t="str">
        <f t="shared" ref="AY443:AZ443" si="400">TEXT(AY341,"dd/mm/yyyy")</f>
        <v/>
      </c>
      <c r="AZ443" s="5" t="str">
        <f t="shared" si="400"/>
        <v/>
      </c>
      <c r="BA443" s="5" t="str">
        <f t="shared" si="365"/>
        <v/>
      </c>
      <c r="BB443" s="5" t="str">
        <f t="shared" si="366"/>
        <v/>
      </c>
      <c r="BC443" s="5" t="str">
        <f t="shared" si="367"/>
        <v/>
      </c>
      <c r="BD443" s="5" t="str">
        <f t="shared" si="368"/>
        <v/>
      </c>
      <c r="BE443" s="5" t="str">
        <f t="shared" si="369"/>
        <v/>
      </c>
      <c r="BF443" s="5" t="str">
        <f t="shared" si="370"/>
        <v/>
      </c>
      <c r="BG443" s="5" t="str">
        <f t="shared" si="371"/>
        <v/>
      </c>
      <c r="BH443" s="5" t="str">
        <f t="shared" si="372"/>
        <v/>
      </c>
      <c r="BI443" s="5" t="str">
        <f t="shared" si="373"/>
        <v/>
      </c>
      <c r="BJ443" s="5" t="str">
        <f t="shared" si="374"/>
        <v/>
      </c>
      <c r="BK443" s="5" t="str">
        <f t="shared" si="375"/>
        <v/>
      </c>
      <c r="BL443" s="5" t="str">
        <f t="shared" si="376"/>
        <v/>
      </c>
      <c r="BM443" s="5" t="str">
        <f t="shared" si="377"/>
        <v/>
      </c>
      <c r="BN443" s="5" t="str">
        <f t="shared" si="378"/>
        <v/>
      </c>
      <c r="BO443" s="5" t="str">
        <f t="shared" si="379"/>
        <v/>
      </c>
      <c r="BP443" s="5" t="str">
        <f t="shared" si="380"/>
        <v/>
      </c>
      <c r="BQ443" s="5" t="str">
        <f t="shared" si="381"/>
        <v/>
      </c>
      <c r="BR443" s="5" t="str">
        <f t="shared" si="382"/>
        <v/>
      </c>
      <c r="BS443" s="5" t="str">
        <f t="shared" si="383"/>
        <v/>
      </c>
      <c r="BT443" s="5" t="str">
        <f t="shared" si="384"/>
        <v/>
      </c>
      <c r="BU443" s="5" t="str">
        <f t="shared" si="385"/>
        <v/>
      </c>
      <c r="BV443" s="5" t="str">
        <f t="shared" si="386"/>
        <v/>
      </c>
      <c r="BW443" s="5" t="str">
        <f t="shared" si="387"/>
        <v/>
      </c>
      <c r="BX443" s="5" t="str">
        <f t="shared" si="388"/>
        <v/>
      </c>
      <c r="BY443" s="5" t="str">
        <f t="shared" si="389"/>
        <v/>
      </c>
      <c r="BZ443" s="5" t="str">
        <f t="shared" si="390"/>
        <v/>
      </c>
      <c r="CA443" s="5" t="str">
        <f t="shared" si="391"/>
        <v/>
      </c>
      <c r="CB443" s="5" t="str">
        <f t="shared" si="392"/>
        <v/>
      </c>
      <c r="CC443" s="5" t="str">
        <f t="shared" si="393"/>
        <v/>
      </c>
      <c r="CD443" s="5" t="str">
        <f t="shared" si="394"/>
        <v/>
      </c>
      <c r="CE443" s="5" t="str">
        <f t="shared" si="395"/>
        <v/>
      </c>
      <c r="CF443" s="5" t="str">
        <f t="shared" si="396"/>
        <v/>
      </c>
      <c r="CG443" s="5" t="str">
        <f t="shared" si="397"/>
        <v/>
      </c>
      <c r="CH443" s="5" t="str">
        <f t="shared" si="399"/>
        <v/>
      </c>
      <c r="CI443" s="5" t="str">
        <f t="shared" si="399"/>
        <v/>
      </c>
      <c r="CJ443" s="5" t="str">
        <f t="shared" si="399"/>
        <v/>
      </c>
    </row>
    <row r="444" spans="50:88" hidden="1" x14ac:dyDescent="0.2">
      <c r="AX444" s="5">
        <v>68</v>
      </c>
      <c r="AY444" s="5" t="str">
        <f t="shared" ref="AY444:AZ444" si="401">TEXT(AY342,"dd/mm/yyyy")</f>
        <v/>
      </c>
      <c r="AZ444" s="5" t="str">
        <f t="shared" si="401"/>
        <v/>
      </c>
      <c r="BA444" s="5" t="str">
        <f t="shared" si="365"/>
        <v/>
      </c>
      <c r="BB444" s="5" t="str">
        <f t="shared" si="366"/>
        <v/>
      </c>
      <c r="BC444" s="5" t="str">
        <f t="shared" si="367"/>
        <v/>
      </c>
      <c r="BD444" s="5" t="str">
        <f t="shared" si="368"/>
        <v/>
      </c>
      <c r="BE444" s="5" t="str">
        <f t="shared" si="369"/>
        <v/>
      </c>
      <c r="BF444" s="5" t="str">
        <f t="shared" si="370"/>
        <v/>
      </c>
      <c r="BG444" s="5" t="str">
        <f t="shared" si="371"/>
        <v/>
      </c>
      <c r="BH444" s="5" t="str">
        <f t="shared" si="372"/>
        <v/>
      </c>
      <c r="BI444" s="5" t="str">
        <f t="shared" si="373"/>
        <v/>
      </c>
      <c r="BJ444" s="5" t="str">
        <f t="shared" si="374"/>
        <v/>
      </c>
      <c r="BK444" s="5" t="str">
        <f t="shared" si="375"/>
        <v/>
      </c>
      <c r="BL444" s="5" t="str">
        <f t="shared" si="376"/>
        <v/>
      </c>
      <c r="BM444" s="5" t="str">
        <f t="shared" si="377"/>
        <v/>
      </c>
      <c r="BN444" s="5" t="str">
        <f t="shared" si="378"/>
        <v/>
      </c>
      <c r="BO444" s="5" t="str">
        <f t="shared" si="379"/>
        <v/>
      </c>
      <c r="BP444" s="5" t="str">
        <f t="shared" si="380"/>
        <v/>
      </c>
      <c r="BQ444" s="5" t="str">
        <f t="shared" si="381"/>
        <v/>
      </c>
      <c r="BR444" s="5" t="str">
        <f t="shared" si="382"/>
        <v/>
      </c>
      <c r="BS444" s="5" t="str">
        <f t="shared" si="383"/>
        <v/>
      </c>
      <c r="BT444" s="5" t="str">
        <f t="shared" si="384"/>
        <v/>
      </c>
      <c r="BU444" s="5" t="str">
        <f t="shared" si="385"/>
        <v/>
      </c>
      <c r="BV444" s="5" t="str">
        <f t="shared" si="386"/>
        <v/>
      </c>
      <c r="BW444" s="5" t="str">
        <f t="shared" si="387"/>
        <v/>
      </c>
      <c r="BX444" s="5" t="str">
        <f t="shared" si="388"/>
        <v/>
      </c>
      <c r="BY444" s="5" t="str">
        <f t="shared" si="389"/>
        <v/>
      </c>
      <c r="BZ444" s="5" t="str">
        <f t="shared" si="390"/>
        <v/>
      </c>
      <c r="CA444" s="5" t="str">
        <f t="shared" si="391"/>
        <v/>
      </c>
      <c r="CB444" s="5" t="str">
        <f t="shared" si="392"/>
        <v/>
      </c>
      <c r="CC444" s="5" t="str">
        <f t="shared" si="393"/>
        <v/>
      </c>
      <c r="CD444" s="5" t="str">
        <f t="shared" si="394"/>
        <v/>
      </c>
      <c r="CE444" s="5" t="str">
        <f t="shared" si="395"/>
        <v/>
      </c>
      <c r="CF444" s="5" t="str">
        <f t="shared" si="396"/>
        <v/>
      </c>
      <c r="CG444" s="5" t="str">
        <f t="shared" si="397"/>
        <v/>
      </c>
      <c r="CH444" s="5" t="str">
        <f t="shared" si="399"/>
        <v/>
      </c>
      <c r="CI444" s="5" t="str">
        <f t="shared" si="399"/>
        <v/>
      </c>
      <c r="CJ444" s="5" t="str">
        <f t="shared" si="399"/>
        <v/>
      </c>
    </row>
    <row r="445" spans="50:88" hidden="1" x14ac:dyDescent="0.2">
      <c r="AX445" s="5">
        <v>69</v>
      </c>
      <c r="AY445" s="5" t="str">
        <f t="shared" ref="AY445:AZ445" si="402">TEXT(AY343,"dd/mm/yyyy")</f>
        <v/>
      </c>
      <c r="AZ445" s="5" t="str">
        <f t="shared" si="402"/>
        <v/>
      </c>
      <c r="BA445" s="5" t="str">
        <f t="shared" si="365"/>
        <v/>
      </c>
      <c r="BB445" s="5" t="str">
        <f t="shared" si="366"/>
        <v/>
      </c>
      <c r="BC445" s="5" t="str">
        <f t="shared" si="367"/>
        <v/>
      </c>
      <c r="BD445" s="5" t="str">
        <f t="shared" si="368"/>
        <v/>
      </c>
      <c r="BE445" s="5" t="str">
        <f t="shared" si="369"/>
        <v/>
      </c>
      <c r="BF445" s="5" t="str">
        <f t="shared" si="370"/>
        <v/>
      </c>
      <c r="BG445" s="5" t="str">
        <f t="shared" si="371"/>
        <v/>
      </c>
      <c r="BH445" s="5" t="str">
        <f t="shared" si="372"/>
        <v/>
      </c>
      <c r="BI445" s="5" t="str">
        <f t="shared" si="373"/>
        <v/>
      </c>
      <c r="BJ445" s="5" t="str">
        <f t="shared" si="374"/>
        <v/>
      </c>
      <c r="BK445" s="5" t="str">
        <f t="shared" si="375"/>
        <v/>
      </c>
      <c r="BL445" s="5" t="str">
        <f t="shared" si="376"/>
        <v/>
      </c>
      <c r="BM445" s="5" t="str">
        <f t="shared" si="377"/>
        <v/>
      </c>
      <c r="BN445" s="5" t="str">
        <f t="shared" si="378"/>
        <v/>
      </c>
      <c r="BO445" s="5" t="str">
        <f t="shared" si="379"/>
        <v/>
      </c>
      <c r="BP445" s="5" t="str">
        <f t="shared" si="380"/>
        <v/>
      </c>
      <c r="BQ445" s="5" t="str">
        <f t="shared" si="381"/>
        <v/>
      </c>
      <c r="BR445" s="5" t="str">
        <f t="shared" si="382"/>
        <v/>
      </c>
      <c r="BS445" s="5" t="str">
        <f t="shared" si="383"/>
        <v/>
      </c>
      <c r="BT445" s="5" t="str">
        <f t="shared" si="384"/>
        <v/>
      </c>
      <c r="BU445" s="5" t="str">
        <f t="shared" si="385"/>
        <v/>
      </c>
      <c r="BV445" s="5" t="str">
        <f t="shared" si="386"/>
        <v/>
      </c>
      <c r="BW445" s="5" t="str">
        <f t="shared" si="387"/>
        <v/>
      </c>
      <c r="BX445" s="5" t="str">
        <f t="shared" si="388"/>
        <v/>
      </c>
      <c r="BY445" s="5" t="str">
        <f t="shared" si="389"/>
        <v/>
      </c>
      <c r="BZ445" s="5" t="str">
        <f t="shared" si="390"/>
        <v/>
      </c>
      <c r="CA445" s="5" t="str">
        <f t="shared" si="391"/>
        <v/>
      </c>
      <c r="CB445" s="5" t="str">
        <f t="shared" si="392"/>
        <v/>
      </c>
      <c r="CC445" s="5" t="str">
        <f t="shared" si="393"/>
        <v/>
      </c>
      <c r="CD445" s="5" t="str">
        <f t="shared" si="394"/>
        <v/>
      </c>
      <c r="CE445" s="5" t="str">
        <f t="shared" si="395"/>
        <v/>
      </c>
      <c r="CF445" s="5" t="str">
        <f t="shared" si="396"/>
        <v/>
      </c>
      <c r="CG445" s="5" t="str">
        <f t="shared" si="397"/>
        <v/>
      </c>
      <c r="CH445" s="5" t="str">
        <f t="shared" si="399"/>
        <v/>
      </c>
      <c r="CI445" s="5" t="str">
        <f t="shared" si="399"/>
        <v/>
      </c>
      <c r="CJ445" s="5" t="str">
        <f t="shared" si="399"/>
        <v/>
      </c>
    </row>
    <row r="446" spans="50:88" hidden="1" x14ac:dyDescent="0.2">
      <c r="AX446" s="5">
        <v>70</v>
      </c>
      <c r="AY446" s="5" t="str">
        <f t="shared" ref="AY446:AZ446" si="403">TEXT(AY344,"dd/mm/yyyy")</f>
        <v/>
      </c>
      <c r="AZ446" s="5" t="str">
        <f t="shared" si="403"/>
        <v/>
      </c>
      <c r="BA446" s="5" t="str">
        <f t="shared" si="365"/>
        <v/>
      </c>
      <c r="BB446" s="5" t="str">
        <f t="shared" si="366"/>
        <v/>
      </c>
      <c r="BC446" s="5" t="str">
        <f t="shared" si="367"/>
        <v/>
      </c>
      <c r="BD446" s="5" t="str">
        <f t="shared" si="368"/>
        <v/>
      </c>
      <c r="BE446" s="5" t="str">
        <f t="shared" si="369"/>
        <v/>
      </c>
      <c r="BF446" s="5" t="str">
        <f t="shared" si="370"/>
        <v/>
      </c>
      <c r="BG446" s="5" t="str">
        <f t="shared" si="371"/>
        <v/>
      </c>
      <c r="BH446" s="5" t="str">
        <f t="shared" si="372"/>
        <v/>
      </c>
      <c r="BI446" s="5" t="str">
        <f t="shared" si="373"/>
        <v/>
      </c>
      <c r="BJ446" s="5" t="str">
        <f t="shared" si="374"/>
        <v/>
      </c>
      <c r="BK446" s="5" t="str">
        <f t="shared" si="375"/>
        <v/>
      </c>
      <c r="BL446" s="5" t="str">
        <f t="shared" si="376"/>
        <v/>
      </c>
      <c r="BM446" s="5" t="str">
        <f t="shared" si="377"/>
        <v/>
      </c>
      <c r="BN446" s="5" t="str">
        <f t="shared" si="378"/>
        <v/>
      </c>
      <c r="BO446" s="5" t="str">
        <f t="shared" si="379"/>
        <v/>
      </c>
      <c r="BP446" s="5" t="str">
        <f t="shared" si="380"/>
        <v/>
      </c>
      <c r="BQ446" s="5" t="str">
        <f t="shared" si="381"/>
        <v/>
      </c>
      <c r="BR446" s="5" t="str">
        <f t="shared" si="382"/>
        <v/>
      </c>
      <c r="BS446" s="5" t="str">
        <f t="shared" si="383"/>
        <v/>
      </c>
      <c r="BT446" s="5" t="str">
        <f t="shared" si="384"/>
        <v/>
      </c>
      <c r="BU446" s="5" t="str">
        <f t="shared" si="385"/>
        <v/>
      </c>
      <c r="BV446" s="5" t="str">
        <f t="shared" si="386"/>
        <v/>
      </c>
      <c r="BW446" s="5" t="str">
        <f t="shared" si="387"/>
        <v/>
      </c>
      <c r="BX446" s="5" t="str">
        <f t="shared" si="388"/>
        <v/>
      </c>
      <c r="BY446" s="5" t="str">
        <f t="shared" si="389"/>
        <v/>
      </c>
      <c r="BZ446" s="5" t="str">
        <f t="shared" si="390"/>
        <v/>
      </c>
      <c r="CA446" s="5" t="str">
        <f t="shared" si="391"/>
        <v/>
      </c>
      <c r="CB446" s="5" t="str">
        <f t="shared" si="392"/>
        <v/>
      </c>
      <c r="CC446" s="5" t="str">
        <f t="shared" si="393"/>
        <v/>
      </c>
      <c r="CD446" s="5" t="str">
        <f t="shared" si="394"/>
        <v/>
      </c>
      <c r="CE446" s="5" t="str">
        <f t="shared" si="395"/>
        <v/>
      </c>
      <c r="CF446" s="5" t="str">
        <f t="shared" si="396"/>
        <v/>
      </c>
      <c r="CG446" s="5" t="str">
        <f t="shared" si="397"/>
        <v/>
      </c>
      <c r="CH446" s="5" t="str">
        <f t="shared" si="399"/>
        <v/>
      </c>
      <c r="CI446" s="5" t="str">
        <f t="shared" si="399"/>
        <v/>
      </c>
      <c r="CJ446" s="5" t="str">
        <f t="shared" si="399"/>
        <v/>
      </c>
    </row>
    <row r="447" spans="50:88" hidden="1" x14ac:dyDescent="0.2">
      <c r="AX447" s="5">
        <v>71</v>
      </c>
      <c r="AY447" s="5" t="str">
        <f t="shared" ref="AY447:AZ447" si="404">TEXT(AY345,"dd/mm/yyyy")</f>
        <v/>
      </c>
      <c r="AZ447" s="5" t="str">
        <f t="shared" si="404"/>
        <v/>
      </c>
      <c r="BA447" s="5" t="str">
        <f t="shared" si="365"/>
        <v/>
      </c>
      <c r="BB447" s="5" t="str">
        <f t="shared" si="366"/>
        <v/>
      </c>
      <c r="BC447" s="5" t="str">
        <f t="shared" si="367"/>
        <v/>
      </c>
      <c r="BD447" s="5" t="str">
        <f t="shared" si="368"/>
        <v/>
      </c>
      <c r="BE447" s="5" t="str">
        <f t="shared" si="369"/>
        <v/>
      </c>
      <c r="BF447" s="5" t="str">
        <f t="shared" si="370"/>
        <v/>
      </c>
      <c r="BG447" s="5" t="str">
        <f t="shared" si="371"/>
        <v/>
      </c>
      <c r="BH447" s="5" t="str">
        <f t="shared" si="372"/>
        <v/>
      </c>
      <c r="BI447" s="5" t="str">
        <f t="shared" si="373"/>
        <v/>
      </c>
      <c r="BJ447" s="5" t="str">
        <f t="shared" si="374"/>
        <v/>
      </c>
      <c r="BK447" s="5" t="str">
        <f t="shared" si="375"/>
        <v/>
      </c>
      <c r="BL447" s="5" t="str">
        <f t="shared" si="376"/>
        <v/>
      </c>
      <c r="BM447" s="5" t="str">
        <f t="shared" si="377"/>
        <v/>
      </c>
      <c r="BN447" s="5" t="str">
        <f t="shared" si="378"/>
        <v/>
      </c>
      <c r="BO447" s="5" t="str">
        <f t="shared" si="379"/>
        <v/>
      </c>
      <c r="BP447" s="5" t="str">
        <f t="shared" si="380"/>
        <v/>
      </c>
      <c r="BQ447" s="5" t="str">
        <f t="shared" si="381"/>
        <v/>
      </c>
      <c r="BR447" s="5" t="str">
        <f t="shared" si="382"/>
        <v/>
      </c>
      <c r="BS447" s="5" t="str">
        <f t="shared" si="383"/>
        <v/>
      </c>
      <c r="BT447" s="5" t="str">
        <f t="shared" si="384"/>
        <v/>
      </c>
      <c r="BU447" s="5" t="str">
        <f t="shared" si="385"/>
        <v/>
      </c>
      <c r="BV447" s="5" t="str">
        <f t="shared" si="386"/>
        <v/>
      </c>
      <c r="BW447" s="5" t="str">
        <f t="shared" si="387"/>
        <v/>
      </c>
      <c r="BX447" s="5" t="str">
        <f t="shared" si="388"/>
        <v/>
      </c>
      <c r="BY447" s="5" t="str">
        <f t="shared" si="389"/>
        <v/>
      </c>
      <c r="BZ447" s="5" t="str">
        <f t="shared" si="390"/>
        <v/>
      </c>
      <c r="CA447" s="5" t="str">
        <f t="shared" si="391"/>
        <v/>
      </c>
      <c r="CB447" s="5" t="str">
        <f t="shared" si="392"/>
        <v/>
      </c>
      <c r="CC447" s="5" t="str">
        <f t="shared" si="393"/>
        <v/>
      </c>
      <c r="CD447" s="5" t="str">
        <f t="shared" si="394"/>
        <v/>
      </c>
      <c r="CE447" s="5" t="str">
        <f t="shared" si="395"/>
        <v/>
      </c>
      <c r="CF447" s="5" t="str">
        <f t="shared" si="396"/>
        <v/>
      </c>
      <c r="CG447" s="5" t="str">
        <f t="shared" si="397"/>
        <v/>
      </c>
      <c r="CH447" s="5" t="str">
        <f t="shared" si="399"/>
        <v/>
      </c>
      <c r="CI447" s="5" t="str">
        <f t="shared" si="399"/>
        <v/>
      </c>
      <c r="CJ447" s="5" t="str">
        <f t="shared" si="399"/>
        <v/>
      </c>
    </row>
    <row r="448" spans="50:88" hidden="1" x14ac:dyDescent="0.2">
      <c r="AX448" s="5">
        <v>72</v>
      </c>
      <c r="AY448" s="5" t="str">
        <f t="shared" ref="AY448:AZ448" si="405">TEXT(AY346,"dd/mm/yyyy")</f>
        <v/>
      </c>
      <c r="AZ448" s="5" t="str">
        <f t="shared" si="405"/>
        <v/>
      </c>
      <c r="BA448" s="5" t="str">
        <f t="shared" si="365"/>
        <v/>
      </c>
      <c r="BB448" s="5" t="str">
        <f t="shared" si="366"/>
        <v/>
      </c>
      <c r="BC448" s="5" t="str">
        <f t="shared" si="367"/>
        <v/>
      </c>
      <c r="BD448" s="5" t="str">
        <f t="shared" si="368"/>
        <v/>
      </c>
      <c r="BE448" s="5" t="str">
        <f t="shared" si="369"/>
        <v/>
      </c>
      <c r="BF448" s="5" t="str">
        <f t="shared" si="370"/>
        <v/>
      </c>
      <c r="BG448" s="5" t="str">
        <f t="shared" si="371"/>
        <v/>
      </c>
      <c r="BH448" s="5" t="str">
        <f t="shared" si="372"/>
        <v/>
      </c>
      <c r="BI448" s="5" t="str">
        <f t="shared" si="373"/>
        <v/>
      </c>
      <c r="BJ448" s="5" t="str">
        <f t="shared" si="374"/>
        <v/>
      </c>
      <c r="BK448" s="5" t="str">
        <f t="shared" si="375"/>
        <v/>
      </c>
      <c r="BL448" s="5" t="str">
        <f t="shared" si="376"/>
        <v/>
      </c>
      <c r="BM448" s="5" t="str">
        <f t="shared" si="377"/>
        <v/>
      </c>
      <c r="BN448" s="5" t="str">
        <f t="shared" si="378"/>
        <v/>
      </c>
      <c r="BO448" s="5" t="str">
        <f t="shared" si="379"/>
        <v/>
      </c>
      <c r="BP448" s="5" t="str">
        <f t="shared" si="380"/>
        <v/>
      </c>
      <c r="BQ448" s="5" t="str">
        <f t="shared" si="381"/>
        <v/>
      </c>
      <c r="BR448" s="5" t="str">
        <f t="shared" si="382"/>
        <v/>
      </c>
      <c r="BS448" s="5" t="str">
        <f t="shared" si="383"/>
        <v/>
      </c>
      <c r="BT448" s="5" t="str">
        <f t="shared" si="384"/>
        <v/>
      </c>
      <c r="BU448" s="5" t="str">
        <f t="shared" si="385"/>
        <v/>
      </c>
      <c r="BV448" s="5" t="str">
        <f t="shared" si="386"/>
        <v/>
      </c>
      <c r="BW448" s="5" t="str">
        <f t="shared" si="387"/>
        <v/>
      </c>
      <c r="BX448" s="5" t="str">
        <f t="shared" si="388"/>
        <v/>
      </c>
      <c r="BY448" s="5" t="str">
        <f t="shared" si="389"/>
        <v/>
      </c>
      <c r="BZ448" s="5" t="str">
        <f t="shared" si="390"/>
        <v/>
      </c>
      <c r="CA448" s="5" t="str">
        <f t="shared" si="391"/>
        <v/>
      </c>
      <c r="CB448" s="5" t="str">
        <f t="shared" si="392"/>
        <v/>
      </c>
      <c r="CC448" s="5" t="str">
        <f t="shared" si="393"/>
        <v/>
      </c>
      <c r="CD448" s="5" t="str">
        <f t="shared" si="394"/>
        <v/>
      </c>
      <c r="CE448" s="5" t="str">
        <f t="shared" si="395"/>
        <v/>
      </c>
      <c r="CF448" s="5" t="str">
        <f t="shared" si="396"/>
        <v/>
      </c>
      <c r="CG448" s="5" t="str">
        <f t="shared" si="397"/>
        <v/>
      </c>
      <c r="CH448" s="5" t="str">
        <f t="shared" si="399"/>
        <v/>
      </c>
      <c r="CI448" s="5" t="str">
        <f t="shared" si="399"/>
        <v/>
      </c>
      <c r="CJ448" s="5" t="str">
        <f t="shared" si="399"/>
        <v/>
      </c>
    </row>
    <row r="449" spans="50:88" hidden="1" x14ac:dyDescent="0.2">
      <c r="AX449" s="5">
        <v>73</v>
      </c>
      <c r="AY449" s="5" t="str">
        <f t="shared" ref="AY449:AZ449" si="406">TEXT(AY347,"dd/mm/yyyy")</f>
        <v/>
      </c>
      <c r="AZ449" s="5" t="str">
        <f t="shared" si="406"/>
        <v/>
      </c>
      <c r="BA449" s="5" t="str">
        <f t="shared" si="365"/>
        <v/>
      </c>
      <c r="BB449" s="5" t="str">
        <f t="shared" si="366"/>
        <v/>
      </c>
      <c r="BC449" s="5" t="str">
        <f t="shared" si="367"/>
        <v/>
      </c>
      <c r="BD449" s="5" t="str">
        <f t="shared" si="368"/>
        <v/>
      </c>
      <c r="BE449" s="5" t="str">
        <f t="shared" si="369"/>
        <v/>
      </c>
      <c r="BF449" s="5" t="str">
        <f t="shared" si="370"/>
        <v/>
      </c>
      <c r="BG449" s="5" t="str">
        <f t="shared" si="371"/>
        <v/>
      </c>
      <c r="BH449" s="5" t="str">
        <f t="shared" si="372"/>
        <v/>
      </c>
      <c r="BI449" s="5" t="str">
        <f t="shared" si="373"/>
        <v/>
      </c>
      <c r="BJ449" s="5" t="str">
        <f t="shared" si="374"/>
        <v/>
      </c>
      <c r="BK449" s="5" t="str">
        <f t="shared" si="375"/>
        <v/>
      </c>
      <c r="BL449" s="5" t="str">
        <f t="shared" si="376"/>
        <v/>
      </c>
      <c r="BM449" s="5" t="str">
        <f t="shared" si="377"/>
        <v/>
      </c>
      <c r="BN449" s="5" t="str">
        <f t="shared" si="378"/>
        <v/>
      </c>
      <c r="BO449" s="5" t="str">
        <f t="shared" si="379"/>
        <v/>
      </c>
      <c r="BP449" s="5" t="str">
        <f t="shared" si="380"/>
        <v/>
      </c>
      <c r="BQ449" s="5" t="str">
        <f t="shared" si="381"/>
        <v/>
      </c>
      <c r="BR449" s="5" t="str">
        <f t="shared" si="382"/>
        <v/>
      </c>
      <c r="BS449" s="5" t="str">
        <f t="shared" si="383"/>
        <v/>
      </c>
      <c r="BT449" s="5" t="str">
        <f t="shared" si="384"/>
        <v/>
      </c>
      <c r="BU449" s="5" t="str">
        <f t="shared" si="385"/>
        <v/>
      </c>
      <c r="BV449" s="5" t="str">
        <f t="shared" si="386"/>
        <v/>
      </c>
      <c r="BW449" s="5" t="str">
        <f t="shared" si="387"/>
        <v/>
      </c>
      <c r="BX449" s="5" t="str">
        <f t="shared" si="388"/>
        <v/>
      </c>
      <c r="BY449" s="5" t="str">
        <f t="shared" si="389"/>
        <v/>
      </c>
      <c r="BZ449" s="5" t="str">
        <f t="shared" si="390"/>
        <v/>
      </c>
      <c r="CA449" s="5" t="str">
        <f t="shared" si="391"/>
        <v/>
      </c>
      <c r="CB449" s="5" t="str">
        <f t="shared" si="392"/>
        <v/>
      </c>
      <c r="CC449" s="5" t="str">
        <f t="shared" si="393"/>
        <v/>
      </c>
      <c r="CD449" s="5" t="str">
        <f t="shared" si="394"/>
        <v/>
      </c>
      <c r="CE449" s="5" t="str">
        <f t="shared" si="395"/>
        <v/>
      </c>
      <c r="CF449" s="5" t="str">
        <f t="shared" si="396"/>
        <v/>
      </c>
      <c r="CG449" s="5" t="str">
        <f t="shared" si="397"/>
        <v/>
      </c>
      <c r="CH449" s="5" t="str">
        <f t="shared" si="399"/>
        <v/>
      </c>
      <c r="CI449" s="5" t="str">
        <f t="shared" si="399"/>
        <v/>
      </c>
      <c r="CJ449" s="5" t="str">
        <f t="shared" si="399"/>
        <v/>
      </c>
    </row>
    <row r="450" spans="50:88" hidden="1" x14ac:dyDescent="0.2">
      <c r="AX450" s="5">
        <v>74</v>
      </c>
      <c r="AY450" s="5" t="str">
        <f t="shared" ref="AY450:AZ450" si="407">TEXT(AY348,"dd/mm/yyyy")</f>
        <v/>
      </c>
      <c r="AZ450" s="5" t="str">
        <f t="shared" si="407"/>
        <v/>
      </c>
      <c r="BA450" s="5" t="str">
        <f t="shared" si="365"/>
        <v/>
      </c>
      <c r="BB450" s="5" t="str">
        <f t="shared" si="366"/>
        <v/>
      </c>
      <c r="BC450" s="5" t="str">
        <f t="shared" si="367"/>
        <v/>
      </c>
      <c r="BD450" s="5" t="str">
        <f t="shared" si="368"/>
        <v/>
      </c>
      <c r="BE450" s="5" t="str">
        <f t="shared" si="369"/>
        <v/>
      </c>
      <c r="BF450" s="5" t="str">
        <f t="shared" si="370"/>
        <v/>
      </c>
      <c r="BG450" s="5" t="str">
        <f t="shared" si="371"/>
        <v/>
      </c>
      <c r="BH450" s="5" t="str">
        <f t="shared" si="372"/>
        <v/>
      </c>
      <c r="BI450" s="5" t="str">
        <f t="shared" si="373"/>
        <v/>
      </c>
      <c r="BJ450" s="5" t="str">
        <f t="shared" si="374"/>
        <v/>
      </c>
      <c r="BK450" s="5" t="str">
        <f t="shared" si="375"/>
        <v/>
      </c>
      <c r="BL450" s="5" t="str">
        <f t="shared" si="376"/>
        <v/>
      </c>
      <c r="BM450" s="5" t="str">
        <f t="shared" si="377"/>
        <v/>
      </c>
      <c r="BN450" s="5" t="str">
        <f t="shared" si="378"/>
        <v/>
      </c>
      <c r="BO450" s="5" t="str">
        <f t="shared" si="379"/>
        <v/>
      </c>
      <c r="BP450" s="5" t="str">
        <f t="shared" si="380"/>
        <v/>
      </c>
      <c r="BQ450" s="5" t="str">
        <f t="shared" si="381"/>
        <v/>
      </c>
      <c r="BR450" s="5" t="str">
        <f t="shared" si="382"/>
        <v/>
      </c>
      <c r="BS450" s="5" t="str">
        <f t="shared" si="383"/>
        <v/>
      </c>
      <c r="BT450" s="5" t="str">
        <f t="shared" si="384"/>
        <v/>
      </c>
      <c r="BU450" s="5" t="str">
        <f t="shared" si="385"/>
        <v/>
      </c>
      <c r="BV450" s="5" t="str">
        <f t="shared" si="386"/>
        <v/>
      </c>
      <c r="BW450" s="5" t="str">
        <f t="shared" si="387"/>
        <v/>
      </c>
      <c r="BX450" s="5" t="str">
        <f t="shared" si="388"/>
        <v/>
      </c>
      <c r="BY450" s="5" t="str">
        <f t="shared" si="389"/>
        <v/>
      </c>
      <c r="BZ450" s="5" t="str">
        <f t="shared" si="390"/>
        <v/>
      </c>
      <c r="CA450" s="5" t="str">
        <f t="shared" si="391"/>
        <v/>
      </c>
      <c r="CB450" s="5" t="str">
        <f t="shared" si="392"/>
        <v/>
      </c>
      <c r="CC450" s="5" t="str">
        <f t="shared" si="393"/>
        <v/>
      </c>
      <c r="CD450" s="5" t="str">
        <f t="shared" si="394"/>
        <v/>
      </c>
      <c r="CE450" s="5" t="str">
        <f t="shared" si="395"/>
        <v/>
      </c>
      <c r="CF450" s="5" t="str">
        <f t="shared" si="396"/>
        <v/>
      </c>
      <c r="CG450" s="5" t="str">
        <f t="shared" si="397"/>
        <v/>
      </c>
      <c r="CH450" s="5" t="str">
        <f t="shared" si="399"/>
        <v/>
      </c>
      <c r="CI450" s="5" t="str">
        <f t="shared" si="399"/>
        <v/>
      </c>
      <c r="CJ450" s="5" t="str">
        <f t="shared" si="399"/>
        <v/>
      </c>
    </row>
    <row r="451" spans="50:88" hidden="1" x14ac:dyDescent="0.2">
      <c r="AX451" s="5">
        <v>75</v>
      </c>
      <c r="AY451" s="5" t="str">
        <f t="shared" ref="AY451:AZ451" si="408">TEXT(AY349,"dd/mm/yyyy")</f>
        <v/>
      </c>
      <c r="AZ451" s="5" t="str">
        <f t="shared" si="408"/>
        <v/>
      </c>
      <c r="BA451" s="5" t="str">
        <f t="shared" si="365"/>
        <v/>
      </c>
      <c r="BB451" s="5" t="str">
        <f t="shared" si="366"/>
        <v/>
      </c>
      <c r="BC451" s="5" t="str">
        <f t="shared" si="367"/>
        <v/>
      </c>
      <c r="BD451" s="5" t="str">
        <f t="shared" si="368"/>
        <v/>
      </c>
      <c r="BE451" s="5" t="str">
        <f t="shared" si="369"/>
        <v/>
      </c>
      <c r="BF451" s="5" t="str">
        <f t="shared" si="370"/>
        <v/>
      </c>
      <c r="BG451" s="5" t="str">
        <f t="shared" si="371"/>
        <v/>
      </c>
      <c r="BH451" s="5" t="str">
        <f t="shared" si="372"/>
        <v/>
      </c>
      <c r="BI451" s="5" t="str">
        <f t="shared" si="373"/>
        <v/>
      </c>
      <c r="BJ451" s="5" t="str">
        <f t="shared" si="374"/>
        <v/>
      </c>
      <c r="BK451" s="5" t="str">
        <f t="shared" si="375"/>
        <v/>
      </c>
      <c r="BL451" s="5" t="str">
        <f t="shared" si="376"/>
        <v/>
      </c>
      <c r="BM451" s="5" t="str">
        <f t="shared" si="377"/>
        <v/>
      </c>
      <c r="BN451" s="5" t="str">
        <f t="shared" si="378"/>
        <v/>
      </c>
      <c r="BO451" s="5" t="str">
        <f t="shared" si="379"/>
        <v/>
      </c>
      <c r="BP451" s="5" t="str">
        <f t="shared" si="380"/>
        <v/>
      </c>
      <c r="BQ451" s="5" t="str">
        <f t="shared" si="381"/>
        <v/>
      </c>
      <c r="BR451" s="5" t="str">
        <f t="shared" si="382"/>
        <v/>
      </c>
      <c r="BS451" s="5" t="str">
        <f t="shared" si="383"/>
        <v/>
      </c>
      <c r="BT451" s="5" t="str">
        <f t="shared" si="384"/>
        <v/>
      </c>
      <c r="BU451" s="5" t="str">
        <f t="shared" si="385"/>
        <v/>
      </c>
      <c r="BV451" s="5" t="str">
        <f t="shared" si="386"/>
        <v/>
      </c>
      <c r="BW451" s="5" t="str">
        <f t="shared" si="387"/>
        <v/>
      </c>
      <c r="BX451" s="5" t="str">
        <f t="shared" si="388"/>
        <v/>
      </c>
      <c r="BY451" s="5" t="str">
        <f t="shared" si="389"/>
        <v/>
      </c>
      <c r="BZ451" s="5" t="str">
        <f t="shared" si="390"/>
        <v/>
      </c>
      <c r="CA451" s="5" t="str">
        <f t="shared" si="391"/>
        <v/>
      </c>
      <c r="CB451" s="5" t="str">
        <f t="shared" si="392"/>
        <v/>
      </c>
      <c r="CC451" s="5" t="str">
        <f t="shared" si="393"/>
        <v/>
      </c>
      <c r="CD451" s="5" t="str">
        <f t="shared" si="394"/>
        <v/>
      </c>
      <c r="CE451" s="5" t="str">
        <f t="shared" si="395"/>
        <v/>
      </c>
      <c r="CF451" s="5" t="str">
        <f t="shared" si="396"/>
        <v/>
      </c>
      <c r="CG451" s="5" t="str">
        <f t="shared" si="397"/>
        <v/>
      </c>
      <c r="CH451" s="5" t="str">
        <f t="shared" si="399"/>
        <v/>
      </c>
      <c r="CI451" s="5" t="str">
        <f t="shared" si="399"/>
        <v/>
      </c>
      <c r="CJ451" s="5" t="str">
        <f t="shared" si="399"/>
        <v/>
      </c>
    </row>
    <row r="452" spans="50:88" hidden="1" x14ac:dyDescent="0.2">
      <c r="AX452" s="5">
        <v>76</v>
      </c>
      <c r="AY452" s="5" t="str">
        <f t="shared" ref="AY452:AZ452" si="409">TEXT(AY350,"dd/mm/yyyy")</f>
        <v/>
      </c>
      <c r="AZ452" s="5" t="str">
        <f t="shared" si="409"/>
        <v/>
      </c>
      <c r="BA452" s="5" t="str">
        <f t="shared" si="365"/>
        <v/>
      </c>
      <c r="BB452" s="5" t="str">
        <f t="shared" si="366"/>
        <v/>
      </c>
      <c r="BC452" s="5" t="str">
        <f t="shared" si="367"/>
        <v/>
      </c>
      <c r="BD452" s="5" t="str">
        <f t="shared" si="368"/>
        <v/>
      </c>
      <c r="BE452" s="5" t="str">
        <f t="shared" si="369"/>
        <v/>
      </c>
      <c r="BF452" s="5" t="str">
        <f t="shared" si="370"/>
        <v/>
      </c>
      <c r="BG452" s="5" t="str">
        <f t="shared" si="371"/>
        <v/>
      </c>
      <c r="BH452" s="5" t="str">
        <f t="shared" si="372"/>
        <v/>
      </c>
      <c r="BI452" s="5" t="str">
        <f t="shared" si="373"/>
        <v/>
      </c>
      <c r="BJ452" s="5" t="str">
        <f t="shared" si="374"/>
        <v/>
      </c>
      <c r="BK452" s="5" t="str">
        <f t="shared" si="375"/>
        <v/>
      </c>
      <c r="BL452" s="5" t="str">
        <f t="shared" si="376"/>
        <v/>
      </c>
      <c r="BM452" s="5" t="str">
        <f t="shared" si="377"/>
        <v/>
      </c>
      <c r="BN452" s="5" t="str">
        <f t="shared" si="378"/>
        <v/>
      </c>
      <c r="BO452" s="5" t="str">
        <f t="shared" si="379"/>
        <v/>
      </c>
      <c r="BP452" s="5" t="str">
        <f t="shared" si="380"/>
        <v/>
      </c>
      <c r="BQ452" s="5" t="str">
        <f t="shared" si="381"/>
        <v/>
      </c>
      <c r="BR452" s="5" t="str">
        <f t="shared" si="382"/>
        <v/>
      </c>
      <c r="BS452" s="5" t="str">
        <f t="shared" si="383"/>
        <v/>
      </c>
      <c r="BT452" s="5" t="str">
        <f t="shared" si="384"/>
        <v/>
      </c>
      <c r="BU452" s="5" t="str">
        <f t="shared" si="385"/>
        <v/>
      </c>
      <c r="BV452" s="5" t="str">
        <f t="shared" si="386"/>
        <v/>
      </c>
      <c r="BW452" s="5" t="str">
        <f t="shared" si="387"/>
        <v/>
      </c>
      <c r="BX452" s="5" t="str">
        <f t="shared" si="388"/>
        <v/>
      </c>
      <c r="BY452" s="5" t="str">
        <f t="shared" si="389"/>
        <v/>
      </c>
      <c r="BZ452" s="5" t="str">
        <f t="shared" si="390"/>
        <v/>
      </c>
      <c r="CA452" s="5" t="str">
        <f t="shared" si="391"/>
        <v/>
      </c>
      <c r="CB452" s="5" t="str">
        <f t="shared" si="392"/>
        <v/>
      </c>
      <c r="CC452" s="5" t="str">
        <f t="shared" si="393"/>
        <v/>
      </c>
      <c r="CD452" s="5" t="str">
        <f t="shared" si="394"/>
        <v/>
      </c>
      <c r="CE452" s="5" t="str">
        <f t="shared" si="395"/>
        <v/>
      </c>
      <c r="CF452" s="5" t="str">
        <f t="shared" si="396"/>
        <v/>
      </c>
      <c r="CG452" s="5" t="str">
        <f t="shared" si="397"/>
        <v/>
      </c>
      <c r="CH452" s="5" t="str">
        <f t="shared" si="399"/>
        <v/>
      </c>
      <c r="CI452" s="5" t="str">
        <f t="shared" si="399"/>
        <v/>
      </c>
      <c r="CJ452" s="5" t="str">
        <f t="shared" si="399"/>
        <v/>
      </c>
    </row>
    <row r="453" spans="50:88" hidden="1" x14ac:dyDescent="0.2">
      <c r="AX453" s="5">
        <v>77</v>
      </c>
      <c r="AY453" s="5" t="str">
        <f t="shared" ref="AY453:AZ453" si="410">TEXT(AY351,"dd/mm/yyyy")</f>
        <v/>
      </c>
      <c r="AZ453" s="5" t="str">
        <f t="shared" si="410"/>
        <v/>
      </c>
      <c r="BA453" s="5" t="str">
        <f t="shared" si="365"/>
        <v/>
      </c>
      <c r="BB453" s="5" t="str">
        <f t="shared" si="366"/>
        <v/>
      </c>
      <c r="BC453" s="5" t="str">
        <f t="shared" si="367"/>
        <v/>
      </c>
      <c r="BD453" s="5" t="str">
        <f t="shared" si="368"/>
        <v/>
      </c>
      <c r="BE453" s="5" t="str">
        <f t="shared" si="369"/>
        <v/>
      </c>
      <c r="BF453" s="5" t="str">
        <f t="shared" si="370"/>
        <v/>
      </c>
      <c r="BG453" s="5" t="str">
        <f t="shared" si="371"/>
        <v/>
      </c>
      <c r="BH453" s="5" t="str">
        <f t="shared" si="372"/>
        <v/>
      </c>
      <c r="BI453" s="5" t="str">
        <f t="shared" si="373"/>
        <v/>
      </c>
      <c r="BJ453" s="5" t="str">
        <f t="shared" si="374"/>
        <v/>
      </c>
      <c r="BK453" s="5" t="str">
        <f t="shared" si="375"/>
        <v/>
      </c>
      <c r="BL453" s="5" t="str">
        <f t="shared" si="376"/>
        <v/>
      </c>
      <c r="BM453" s="5" t="str">
        <f t="shared" si="377"/>
        <v/>
      </c>
      <c r="BN453" s="5" t="str">
        <f t="shared" si="378"/>
        <v/>
      </c>
      <c r="BO453" s="5" t="str">
        <f t="shared" si="379"/>
        <v/>
      </c>
      <c r="BP453" s="5" t="str">
        <f t="shared" si="380"/>
        <v/>
      </c>
      <c r="BQ453" s="5" t="str">
        <f t="shared" si="381"/>
        <v/>
      </c>
      <c r="BR453" s="5" t="str">
        <f t="shared" si="382"/>
        <v/>
      </c>
      <c r="BS453" s="5" t="str">
        <f t="shared" si="383"/>
        <v/>
      </c>
      <c r="BT453" s="5" t="str">
        <f t="shared" si="384"/>
        <v/>
      </c>
      <c r="BU453" s="5" t="str">
        <f t="shared" si="385"/>
        <v/>
      </c>
      <c r="BV453" s="5" t="str">
        <f t="shared" si="386"/>
        <v/>
      </c>
      <c r="BW453" s="5" t="str">
        <f t="shared" si="387"/>
        <v/>
      </c>
      <c r="BX453" s="5" t="str">
        <f t="shared" si="388"/>
        <v/>
      </c>
      <c r="BY453" s="5" t="str">
        <f t="shared" si="389"/>
        <v/>
      </c>
      <c r="BZ453" s="5" t="str">
        <f t="shared" si="390"/>
        <v/>
      </c>
      <c r="CA453" s="5" t="str">
        <f t="shared" si="391"/>
        <v/>
      </c>
      <c r="CB453" s="5" t="str">
        <f t="shared" si="392"/>
        <v/>
      </c>
      <c r="CC453" s="5" t="str">
        <f t="shared" si="393"/>
        <v/>
      </c>
      <c r="CD453" s="5" t="str">
        <f t="shared" si="394"/>
        <v/>
      </c>
      <c r="CE453" s="5" t="str">
        <f t="shared" si="395"/>
        <v/>
      </c>
      <c r="CF453" s="5" t="str">
        <f t="shared" si="396"/>
        <v/>
      </c>
      <c r="CG453" s="5" t="str">
        <f t="shared" si="397"/>
        <v/>
      </c>
      <c r="CH453" s="5" t="str">
        <f t="shared" si="399"/>
        <v/>
      </c>
      <c r="CI453" s="5" t="str">
        <f t="shared" si="399"/>
        <v/>
      </c>
      <c r="CJ453" s="5" t="str">
        <f t="shared" si="399"/>
        <v/>
      </c>
    </row>
    <row r="454" spans="50:88" hidden="1" x14ac:dyDescent="0.2">
      <c r="AX454" s="5">
        <v>78</v>
      </c>
      <c r="AY454" s="5" t="str">
        <f t="shared" ref="AY454:AZ454" si="411">TEXT(AY352,"dd/mm/yyyy")</f>
        <v/>
      </c>
      <c r="AZ454" s="5" t="str">
        <f t="shared" si="411"/>
        <v/>
      </c>
      <c r="BA454" s="5" t="str">
        <f t="shared" si="365"/>
        <v/>
      </c>
      <c r="BB454" s="5" t="str">
        <f t="shared" si="366"/>
        <v/>
      </c>
      <c r="BC454" s="5" t="str">
        <f t="shared" si="367"/>
        <v/>
      </c>
      <c r="BD454" s="5" t="str">
        <f t="shared" si="368"/>
        <v/>
      </c>
      <c r="BE454" s="5" t="str">
        <f t="shared" si="369"/>
        <v/>
      </c>
      <c r="BF454" s="5" t="str">
        <f t="shared" si="370"/>
        <v/>
      </c>
      <c r="BG454" s="5" t="str">
        <f t="shared" si="371"/>
        <v/>
      </c>
      <c r="BH454" s="5" t="str">
        <f t="shared" si="372"/>
        <v/>
      </c>
      <c r="BI454" s="5" t="str">
        <f t="shared" si="373"/>
        <v/>
      </c>
      <c r="BJ454" s="5" t="str">
        <f t="shared" si="374"/>
        <v/>
      </c>
      <c r="BK454" s="5" t="str">
        <f t="shared" si="375"/>
        <v/>
      </c>
      <c r="BL454" s="5" t="str">
        <f t="shared" si="376"/>
        <v/>
      </c>
      <c r="BM454" s="5" t="str">
        <f t="shared" si="377"/>
        <v/>
      </c>
      <c r="BN454" s="5" t="str">
        <f t="shared" si="378"/>
        <v/>
      </c>
      <c r="BO454" s="5" t="str">
        <f t="shared" si="379"/>
        <v/>
      </c>
      <c r="BP454" s="5" t="str">
        <f t="shared" si="380"/>
        <v/>
      </c>
      <c r="BQ454" s="5" t="str">
        <f t="shared" si="381"/>
        <v/>
      </c>
      <c r="BR454" s="5" t="str">
        <f t="shared" si="382"/>
        <v/>
      </c>
      <c r="BS454" s="5" t="str">
        <f t="shared" si="383"/>
        <v/>
      </c>
      <c r="BT454" s="5" t="str">
        <f t="shared" si="384"/>
        <v/>
      </c>
      <c r="BU454" s="5" t="str">
        <f t="shared" si="385"/>
        <v/>
      </c>
      <c r="BV454" s="5" t="str">
        <f t="shared" si="386"/>
        <v/>
      </c>
      <c r="BW454" s="5" t="str">
        <f t="shared" si="387"/>
        <v/>
      </c>
      <c r="BX454" s="5" t="str">
        <f t="shared" si="388"/>
        <v/>
      </c>
      <c r="BY454" s="5" t="str">
        <f t="shared" si="389"/>
        <v/>
      </c>
      <c r="BZ454" s="5" t="str">
        <f t="shared" si="390"/>
        <v/>
      </c>
      <c r="CA454" s="5" t="str">
        <f t="shared" si="391"/>
        <v/>
      </c>
      <c r="CB454" s="5" t="str">
        <f t="shared" si="392"/>
        <v/>
      </c>
      <c r="CC454" s="5" t="str">
        <f t="shared" si="393"/>
        <v/>
      </c>
      <c r="CD454" s="5" t="str">
        <f t="shared" si="394"/>
        <v/>
      </c>
      <c r="CE454" s="5" t="str">
        <f t="shared" si="395"/>
        <v/>
      </c>
      <c r="CF454" s="5" t="str">
        <f t="shared" si="396"/>
        <v/>
      </c>
      <c r="CG454" s="5" t="str">
        <f t="shared" si="397"/>
        <v/>
      </c>
      <c r="CH454" s="5" t="str">
        <f t="shared" si="399"/>
        <v/>
      </c>
      <c r="CI454" s="5" t="str">
        <f t="shared" si="399"/>
        <v/>
      </c>
      <c r="CJ454" s="5" t="str">
        <f t="shared" si="399"/>
        <v/>
      </c>
    </row>
    <row r="455" spans="50:88" hidden="1" x14ac:dyDescent="0.2">
      <c r="AX455" s="5">
        <v>79</v>
      </c>
      <c r="AY455" s="5" t="str">
        <f t="shared" ref="AY455:AZ455" si="412">TEXT(AY353,"dd/mm/yyyy")</f>
        <v/>
      </c>
      <c r="AZ455" s="5" t="str">
        <f t="shared" si="412"/>
        <v/>
      </c>
      <c r="BA455" s="5" t="str">
        <f t="shared" si="365"/>
        <v/>
      </c>
      <c r="BB455" s="5" t="str">
        <f t="shared" si="366"/>
        <v/>
      </c>
      <c r="BC455" s="5" t="str">
        <f t="shared" si="367"/>
        <v/>
      </c>
      <c r="BD455" s="5" t="str">
        <f t="shared" si="368"/>
        <v/>
      </c>
      <c r="BE455" s="5" t="str">
        <f t="shared" si="369"/>
        <v/>
      </c>
      <c r="BF455" s="5" t="str">
        <f t="shared" si="370"/>
        <v/>
      </c>
      <c r="BG455" s="5" t="str">
        <f t="shared" si="371"/>
        <v/>
      </c>
      <c r="BH455" s="5" t="str">
        <f t="shared" si="372"/>
        <v/>
      </c>
      <c r="BI455" s="5" t="str">
        <f t="shared" si="373"/>
        <v/>
      </c>
      <c r="BJ455" s="5" t="str">
        <f t="shared" si="374"/>
        <v/>
      </c>
      <c r="BK455" s="5" t="str">
        <f t="shared" si="375"/>
        <v/>
      </c>
      <c r="BL455" s="5" t="str">
        <f t="shared" si="376"/>
        <v/>
      </c>
      <c r="BM455" s="5" t="str">
        <f t="shared" si="377"/>
        <v/>
      </c>
      <c r="BN455" s="5" t="str">
        <f t="shared" si="378"/>
        <v/>
      </c>
      <c r="BO455" s="5" t="str">
        <f t="shared" si="379"/>
        <v/>
      </c>
      <c r="BP455" s="5" t="str">
        <f t="shared" si="380"/>
        <v/>
      </c>
      <c r="BQ455" s="5" t="str">
        <f t="shared" si="381"/>
        <v/>
      </c>
      <c r="BR455" s="5" t="str">
        <f t="shared" si="382"/>
        <v/>
      </c>
      <c r="BS455" s="5" t="str">
        <f t="shared" si="383"/>
        <v/>
      </c>
      <c r="BT455" s="5" t="str">
        <f t="shared" si="384"/>
        <v/>
      </c>
      <c r="BU455" s="5" t="str">
        <f t="shared" si="385"/>
        <v/>
      </c>
      <c r="BV455" s="5" t="str">
        <f t="shared" si="386"/>
        <v/>
      </c>
      <c r="BW455" s="5" t="str">
        <f t="shared" si="387"/>
        <v/>
      </c>
      <c r="BX455" s="5" t="str">
        <f t="shared" si="388"/>
        <v/>
      </c>
      <c r="BY455" s="5" t="str">
        <f t="shared" si="389"/>
        <v/>
      </c>
      <c r="BZ455" s="5" t="str">
        <f t="shared" si="390"/>
        <v/>
      </c>
      <c r="CA455" s="5" t="str">
        <f t="shared" si="391"/>
        <v/>
      </c>
      <c r="CB455" s="5" t="str">
        <f t="shared" si="392"/>
        <v/>
      </c>
      <c r="CC455" s="5" t="str">
        <f t="shared" si="393"/>
        <v/>
      </c>
      <c r="CD455" s="5" t="str">
        <f t="shared" si="394"/>
        <v/>
      </c>
      <c r="CE455" s="5" t="str">
        <f t="shared" si="395"/>
        <v/>
      </c>
      <c r="CF455" s="5" t="str">
        <f t="shared" si="396"/>
        <v/>
      </c>
      <c r="CG455" s="5" t="str">
        <f t="shared" si="397"/>
        <v/>
      </c>
      <c r="CH455" s="5" t="str">
        <f t="shared" si="399"/>
        <v/>
      </c>
      <c r="CI455" s="5" t="str">
        <f t="shared" si="399"/>
        <v/>
      </c>
      <c r="CJ455" s="5" t="str">
        <f t="shared" si="399"/>
        <v/>
      </c>
    </row>
    <row r="456" spans="50:88" hidden="1" x14ac:dyDescent="0.2">
      <c r="AX456" s="5">
        <v>80</v>
      </c>
      <c r="AY456" s="5" t="str">
        <f t="shared" ref="AY456:AZ456" si="413">TEXT(AY354,"dd/mm/yyyy")</f>
        <v/>
      </c>
      <c r="AZ456" s="5" t="str">
        <f t="shared" si="413"/>
        <v/>
      </c>
      <c r="BA456" s="5" t="str">
        <f t="shared" si="365"/>
        <v/>
      </c>
      <c r="BB456" s="5" t="str">
        <f t="shared" si="366"/>
        <v/>
      </c>
      <c r="BC456" s="5" t="str">
        <f t="shared" si="367"/>
        <v/>
      </c>
      <c r="BD456" s="5" t="str">
        <f t="shared" si="368"/>
        <v/>
      </c>
      <c r="BE456" s="5" t="str">
        <f t="shared" si="369"/>
        <v/>
      </c>
      <c r="BF456" s="5" t="str">
        <f t="shared" si="370"/>
        <v/>
      </c>
      <c r="BG456" s="5" t="str">
        <f t="shared" si="371"/>
        <v/>
      </c>
      <c r="BH456" s="5" t="str">
        <f t="shared" si="372"/>
        <v/>
      </c>
      <c r="BI456" s="5" t="str">
        <f t="shared" si="373"/>
        <v/>
      </c>
      <c r="BJ456" s="5" t="str">
        <f t="shared" si="374"/>
        <v/>
      </c>
      <c r="BK456" s="5" t="str">
        <f t="shared" si="375"/>
        <v/>
      </c>
      <c r="BL456" s="5" t="str">
        <f t="shared" si="376"/>
        <v/>
      </c>
      <c r="BM456" s="5" t="str">
        <f t="shared" si="377"/>
        <v/>
      </c>
      <c r="BN456" s="5" t="str">
        <f t="shared" si="378"/>
        <v/>
      </c>
      <c r="BO456" s="5" t="str">
        <f t="shared" si="379"/>
        <v/>
      </c>
      <c r="BP456" s="5" t="str">
        <f t="shared" si="380"/>
        <v/>
      </c>
      <c r="BQ456" s="5" t="str">
        <f t="shared" si="381"/>
        <v/>
      </c>
      <c r="BR456" s="5" t="str">
        <f t="shared" si="382"/>
        <v/>
      </c>
      <c r="BS456" s="5" t="str">
        <f t="shared" si="383"/>
        <v/>
      </c>
      <c r="BT456" s="5" t="str">
        <f t="shared" si="384"/>
        <v/>
      </c>
      <c r="BU456" s="5" t="str">
        <f t="shared" si="385"/>
        <v/>
      </c>
      <c r="BV456" s="5" t="str">
        <f t="shared" si="386"/>
        <v/>
      </c>
      <c r="BW456" s="5" t="str">
        <f t="shared" si="387"/>
        <v/>
      </c>
      <c r="BX456" s="5" t="str">
        <f t="shared" si="388"/>
        <v/>
      </c>
      <c r="BY456" s="5" t="str">
        <f t="shared" si="389"/>
        <v/>
      </c>
      <c r="BZ456" s="5" t="str">
        <f t="shared" si="390"/>
        <v/>
      </c>
      <c r="CA456" s="5" t="str">
        <f t="shared" si="391"/>
        <v/>
      </c>
      <c r="CB456" s="5" t="str">
        <f t="shared" si="392"/>
        <v/>
      </c>
      <c r="CC456" s="5" t="str">
        <f t="shared" si="393"/>
        <v/>
      </c>
      <c r="CD456" s="5" t="str">
        <f t="shared" si="394"/>
        <v/>
      </c>
      <c r="CE456" s="5" t="str">
        <f t="shared" si="395"/>
        <v/>
      </c>
      <c r="CF456" s="5" t="str">
        <f t="shared" si="396"/>
        <v/>
      </c>
      <c r="CG456" s="5" t="str">
        <f t="shared" si="397"/>
        <v/>
      </c>
      <c r="CH456" s="5" t="str">
        <f t="shared" si="399"/>
        <v/>
      </c>
      <c r="CI456" s="5" t="str">
        <f t="shared" si="399"/>
        <v/>
      </c>
      <c r="CJ456" s="5" t="str">
        <f t="shared" si="399"/>
        <v/>
      </c>
    </row>
    <row r="457" spans="50:88" hidden="1" x14ac:dyDescent="0.2">
      <c r="AX457" s="5">
        <v>81</v>
      </c>
      <c r="AY457" s="5" t="str">
        <f t="shared" ref="AY457:AZ457" si="414">TEXT(AY355,"dd/mm/yyyy")</f>
        <v/>
      </c>
      <c r="AZ457" s="5" t="str">
        <f t="shared" si="414"/>
        <v/>
      </c>
      <c r="BA457" s="5" t="str">
        <f t="shared" si="365"/>
        <v/>
      </c>
      <c r="BB457" s="5" t="str">
        <f t="shared" si="366"/>
        <v/>
      </c>
      <c r="BC457" s="5" t="str">
        <f t="shared" si="367"/>
        <v/>
      </c>
      <c r="BD457" s="5" t="str">
        <f t="shared" si="368"/>
        <v/>
      </c>
      <c r="BE457" s="5" t="str">
        <f t="shared" si="369"/>
        <v/>
      </c>
      <c r="BF457" s="5" t="str">
        <f t="shared" si="370"/>
        <v/>
      </c>
      <c r="BG457" s="5" t="str">
        <f t="shared" si="371"/>
        <v/>
      </c>
      <c r="BH457" s="5" t="str">
        <f t="shared" si="372"/>
        <v/>
      </c>
      <c r="BI457" s="5" t="str">
        <f t="shared" si="373"/>
        <v/>
      </c>
      <c r="BJ457" s="5" t="str">
        <f t="shared" si="374"/>
        <v/>
      </c>
      <c r="BK457" s="5" t="str">
        <f t="shared" si="375"/>
        <v/>
      </c>
      <c r="BL457" s="5" t="str">
        <f t="shared" si="376"/>
        <v/>
      </c>
      <c r="BM457" s="5" t="str">
        <f t="shared" si="377"/>
        <v/>
      </c>
      <c r="BN457" s="5" t="str">
        <f t="shared" si="378"/>
        <v/>
      </c>
      <c r="BO457" s="5" t="str">
        <f t="shared" si="379"/>
        <v/>
      </c>
      <c r="BP457" s="5" t="str">
        <f t="shared" si="380"/>
        <v/>
      </c>
      <c r="BQ457" s="5" t="str">
        <f t="shared" si="381"/>
        <v/>
      </c>
      <c r="BR457" s="5" t="str">
        <f t="shared" si="382"/>
        <v/>
      </c>
      <c r="BS457" s="5" t="str">
        <f t="shared" si="383"/>
        <v/>
      </c>
      <c r="BT457" s="5" t="str">
        <f t="shared" si="384"/>
        <v/>
      </c>
      <c r="BU457" s="5" t="str">
        <f t="shared" si="385"/>
        <v/>
      </c>
      <c r="BV457" s="5" t="str">
        <f t="shared" si="386"/>
        <v/>
      </c>
      <c r="BW457" s="5" t="str">
        <f t="shared" si="387"/>
        <v/>
      </c>
      <c r="BX457" s="5" t="str">
        <f t="shared" si="388"/>
        <v/>
      </c>
      <c r="BY457" s="5" t="str">
        <f t="shared" si="389"/>
        <v/>
      </c>
      <c r="BZ457" s="5" t="str">
        <f t="shared" si="390"/>
        <v/>
      </c>
      <c r="CA457" s="5" t="str">
        <f t="shared" si="391"/>
        <v/>
      </c>
      <c r="CB457" s="5" t="str">
        <f t="shared" si="392"/>
        <v/>
      </c>
      <c r="CC457" s="5" t="str">
        <f t="shared" si="393"/>
        <v/>
      </c>
      <c r="CD457" s="5" t="str">
        <f t="shared" si="394"/>
        <v/>
      </c>
      <c r="CE457" s="5" t="str">
        <f t="shared" si="395"/>
        <v/>
      </c>
      <c r="CF457" s="5" t="str">
        <f t="shared" si="396"/>
        <v/>
      </c>
      <c r="CG457" s="5" t="str">
        <f t="shared" si="397"/>
        <v/>
      </c>
      <c r="CH457" s="5" t="str">
        <f t="shared" si="399"/>
        <v/>
      </c>
      <c r="CI457" s="5" t="str">
        <f t="shared" si="399"/>
        <v/>
      </c>
      <c r="CJ457" s="5" t="str">
        <f t="shared" si="399"/>
        <v/>
      </c>
    </row>
    <row r="458" spans="50:88" hidden="1" x14ac:dyDescent="0.2">
      <c r="AX458" s="5">
        <v>82</v>
      </c>
      <c r="AY458" s="5" t="str">
        <f t="shared" ref="AY458:AZ458" si="415">TEXT(AY356,"dd/mm/yyyy")</f>
        <v/>
      </c>
      <c r="AZ458" s="5" t="str">
        <f t="shared" si="415"/>
        <v/>
      </c>
      <c r="BA458" s="5" t="str">
        <f t="shared" si="365"/>
        <v/>
      </c>
      <c r="BB458" s="5" t="str">
        <f t="shared" si="366"/>
        <v/>
      </c>
      <c r="BC458" s="5" t="str">
        <f t="shared" si="367"/>
        <v/>
      </c>
      <c r="BD458" s="5" t="str">
        <f t="shared" si="368"/>
        <v/>
      </c>
      <c r="BE458" s="5" t="str">
        <f t="shared" si="369"/>
        <v/>
      </c>
      <c r="BF458" s="5" t="str">
        <f t="shared" si="370"/>
        <v/>
      </c>
      <c r="BG458" s="5" t="str">
        <f t="shared" si="371"/>
        <v/>
      </c>
      <c r="BH458" s="5" t="str">
        <f t="shared" si="372"/>
        <v/>
      </c>
      <c r="BI458" s="5" t="str">
        <f t="shared" si="373"/>
        <v/>
      </c>
      <c r="BJ458" s="5" t="str">
        <f t="shared" si="374"/>
        <v/>
      </c>
      <c r="BK458" s="5" t="str">
        <f t="shared" si="375"/>
        <v/>
      </c>
      <c r="BL458" s="5" t="str">
        <f t="shared" si="376"/>
        <v/>
      </c>
      <c r="BM458" s="5" t="str">
        <f t="shared" si="377"/>
        <v/>
      </c>
      <c r="BN458" s="5" t="str">
        <f t="shared" si="378"/>
        <v/>
      </c>
      <c r="BO458" s="5" t="str">
        <f t="shared" si="379"/>
        <v/>
      </c>
      <c r="BP458" s="5" t="str">
        <f t="shared" si="380"/>
        <v/>
      </c>
      <c r="BQ458" s="5" t="str">
        <f t="shared" si="381"/>
        <v/>
      </c>
      <c r="BR458" s="5" t="str">
        <f t="shared" si="382"/>
        <v/>
      </c>
      <c r="BS458" s="5" t="str">
        <f t="shared" si="383"/>
        <v/>
      </c>
      <c r="BT458" s="5" t="str">
        <f t="shared" si="384"/>
        <v/>
      </c>
      <c r="BU458" s="5" t="str">
        <f t="shared" si="385"/>
        <v/>
      </c>
      <c r="BV458" s="5" t="str">
        <f t="shared" si="386"/>
        <v/>
      </c>
      <c r="BW458" s="5" t="str">
        <f t="shared" si="387"/>
        <v/>
      </c>
      <c r="BX458" s="5" t="str">
        <f t="shared" si="388"/>
        <v/>
      </c>
      <c r="BY458" s="5" t="str">
        <f t="shared" si="389"/>
        <v/>
      </c>
      <c r="BZ458" s="5" t="str">
        <f t="shared" si="390"/>
        <v/>
      </c>
      <c r="CA458" s="5" t="str">
        <f t="shared" si="391"/>
        <v/>
      </c>
      <c r="CB458" s="5" t="str">
        <f t="shared" si="392"/>
        <v/>
      </c>
      <c r="CC458" s="5" t="str">
        <f t="shared" si="393"/>
        <v/>
      </c>
      <c r="CD458" s="5" t="str">
        <f t="shared" si="394"/>
        <v/>
      </c>
      <c r="CE458" s="5" t="str">
        <f t="shared" si="395"/>
        <v/>
      </c>
      <c r="CF458" s="5" t="str">
        <f t="shared" si="396"/>
        <v/>
      </c>
      <c r="CG458" s="5" t="str">
        <f t="shared" si="397"/>
        <v/>
      </c>
      <c r="CH458" s="5" t="str">
        <f t="shared" si="399"/>
        <v/>
      </c>
      <c r="CI458" s="5" t="str">
        <f t="shared" si="399"/>
        <v/>
      </c>
      <c r="CJ458" s="5" t="str">
        <f t="shared" si="399"/>
        <v/>
      </c>
    </row>
    <row r="459" spans="50:88" hidden="1" x14ac:dyDescent="0.2">
      <c r="AX459" s="5">
        <v>83</v>
      </c>
      <c r="AY459" s="5" t="str">
        <f t="shared" ref="AY459:AZ459" si="416">TEXT(AY357,"dd/mm/yyyy")</f>
        <v/>
      </c>
      <c r="AZ459" s="5" t="str">
        <f t="shared" si="416"/>
        <v/>
      </c>
      <c r="BA459" s="5" t="str">
        <f t="shared" si="365"/>
        <v/>
      </c>
      <c r="BB459" s="5" t="str">
        <f t="shared" si="366"/>
        <v/>
      </c>
      <c r="BC459" s="5" t="str">
        <f t="shared" si="367"/>
        <v/>
      </c>
      <c r="BD459" s="5" t="str">
        <f t="shared" si="368"/>
        <v/>
      </c>
      <c r="BE459" s="5" t="str">
        <f t="shared" si="369"/>
        <v/>
      </c>
      <c r="BF459" s="5" t="str">
        <f t="shared" si="370"/>
        <v/>
      </c>
      <c r="BG459" s="5" t="str">
        <f t="shared" si="371"/>
        <v/>
      </c>
      <c r="BH459" s="5" t="str">
        <f t="shared" si="372"/>
        <v/>
      </c>
      <c r="BI459" s="5" t="str">
        <f t="shared" si="373"/>
        <v/>
      </c>
      <c r="BJ459" s="5" t="str">
        <f t="shared" si="374"/>
        <v/>
      </c>
      <c r="BK459" s="5" t="str">
        <f t="shared" si="375"/>
        <v/>
      </c>
      <c r="BL459" s="5" t="str">
        <f t="shared" si="376"/>
        <v/>
      </c>
      <c r="BM459" s="5" t="str">
        <f t="shared" si="377"/>
        <v/>
      </c>
      <c r="BN459" s="5" t="str">
        <f t="shared" si="378"/>
        <v/>
      </c>
      <c r="BO459" s="5" t="str">
        <f t="shared" si="379"/>
        <v/>
      </c>
      <c r="BP459" s="5" t="str">
        <f t="shared" si="380"/>
        <v/>
      </c>
      <c r="BQ459" s="5" t="str">
        <f t="shared" si="381"/>
        <v/>
      </c>
      <c r="BR459" s="5" t="str">
        <f t="shared" si="382"/>
        <v/>
      </c>
      <c r="BS459" s="5" t="str">
        <f t="shared" si="383"/>
        <v/>
      </c>
      <c r="BT459" s="5" t="str">
        <f t="shared" si="384"/>
        <v/>
      </c>
      <c r="BU459" s="5" t="str">
        <f t="shared" si="385"/>
        <v/>
      </c>
      <c r="BV459" s="5" t="str">
        <f t="shared" si="386"/>
        <v/>
      </c>
      <c r="BW459" s="5" t="str">
        <f t="shared" si="387"/>
        <v/>
      </c>
      <c r="BX459" s="5" t="str">
        <f t="shared" si="388"/>
        <v/>
      </c>
      <c r="BY459" s="5" t="str">
        <f t="shared" si="389"/>
        <v/>
      </c>
      <c r="BZ459" s="5" t="str">
        <f t="shared" si="390"/>
        <v/>
      </c>
      <c r="CA459" s="5" t="str">
        <f t="shared" si="391"/>
        <v/>
      </c>
      <c r="CB459" s="5" t="str">
        <f t="shared" si="392"/>
        <v/>
      </c>
      <c r="CC459" s="5" t="str">
        <f t="shared" si="393"/>
        <v/>
      </c>
      <c r="CD459" s="5" t="str">
        <f t="shared" si="394"/>
        <v/>
      </c>
      <c r="CE459" s="5" t="str">
        <f t="shared" si="395"/>
        <v/>
      </c>
      <c r="CF459" s="5" t="str">
        <f t="shared" si="396"/>
        <v/>
      </c>
      <c r="CG459" s="5" t="str">
        <f t="shared" si="397"/>
        <v/>
      </c>
      <c r="CH459" s="5" t="str">
        <f t="shared" si="399"/>
        <v/>
      </c>
      <c r="CI459" s="5" t="str">
        <f t="shared" si="399"/>
        <v/>
      </c>
      <c r="CJ459" s="5" t="str">
        <f t="shared" si="399"/>
        <v/>
      </c>
    </row>
    <row r="460" spans="50:88" hidden="1" x14ac:dyDescent="0.2">
      <c r="AX460" s="5">
        <v>84</v>
      </c>
      <c r="AY460" s="5" t="str">
        <f t="shared" ref="AY460:AZ460" si="417">TEXT(AY358,"dd/mm/yyyy")</f>
        <v/>
      </c>
      <c r="AZ460" s="5" t="str">
        <f t="shared" si="417"/>
        <v/>
      </c>
      <c r="BA460" s="5" t="str">
        <f t="shared" si="365"/>
        <v/>
      </c>
      <c r="BB460" s="5" t="str">
        <f t="shared" si="366"/>
        <v/>
      </c>
      <c r="BC460" s="5" t="str">
        <f t="shared" si="367"/>
        <v/>
      </c>
      <c r="BD460" s="5" t="str">
        <f t="shared" si="368"/>
        <v/>
      </c>
      <c r="BE460" s="5" t="str">
        <f t="shared" si="369"/>
        <v/>
      </c>
      <c r="BF460" s="5" t="str">
        <f t="shared" si="370"/>
        <v/>
      </c>
      <c r="BG460" s="5" t="str">
        <f t="shared" si="371"/>
        <v/>
      </c>
      <c r="BH460" s="5" t="str">
        <f t="shared" si="372"/>
        <v/>
      </c>
      <c r="BI460" s="5" t="str">
        <f t="shared" si="373"/>
        <v/>
      </c>
      <c r="BJ460" s="5" t="str">
        <f t="shared" si="374"/>
        <v/>
      </c>
      <c r="BK460" s="5" t="str">
        <f t="shared" si="375"/>
        <v/>
      </c>
      <c r="BL460" s="5" t="str">
        <f t="shared" si="376"/>
        <v/>
      </c>
      <c r="BM460" s="5" t="str">
        <f t="shared" si="377"/>
        <v/>
      </c>
      <c r="BN460" s="5" t="str">
        <f t="shared" si="378"/>
        <v/>
      </c>
      <c r="BO460" s="5" t="str">
        <f t="shared" si="379"/>
        <v/>
      </c>
      <c r="BP460" s="5" t="str">
        <f t="shared" si="380"/>
        <v/>
      </c>
      <c r="BQ460" s="5" t="str">
        <f t="shared" si="381"/>
        <v/>
      </c>
      <c r="BR460" s="5" t="str">
        <f t="shared" si="382"/>
        <v/>
      </c>
      <c r="BS460" s="5" t="str">
        <f t="shared" si="383"/>
        <v/>
      </c>
      <c r="BT460" s="5" t="str">
        <f t="shared" si="384"/>
        <v/>
      </c>
      <c r="BU460" s="5" t="str">
        <f t="shared" si="385"/>
        <v/>
      </c>
      <c r="BV460" s="5" t="str">
        <f t="shared" si="386"/>
        <v/>
      </c>
      <c r="BW460" s="5" t="str">
        <f t="shared" si="387"/>
        <v/>
      </c>
      <c r="BX460" s="5" t="str">
        <f t="shared" si="388"/>
        <v/>
      </c>
      <c r="BY460" s="5" t="str">
        <f t="shared" si="389"/>
        <v/>
      </c>
      <c r="BZ460" s="5" t="str">
        <f t="shared" si="390"/>
        <v/>
      </c>
      <c r="CA460" s="5" t="str">
        <f t="shared" si="391"/>
        <v/>
      </c>
      <c r="CB460" s="5" t="str">
        <f t="shared" si="392"/>
        <v/>
      </c>
      <c r="CC460" s="5" t="str">
        <f t="shared" si="393"/>
        <v/>
      </c>
      <c r="CD460" s="5" t="str">
        <f t="shared" si="394"/>
        <v/>
      </c>
      <c r="CE460" s="5" t="str">
        <f t="shared" si="395"/>
        <v/>
      </c>
      <c r="CF460" s="5" t="str">
        <f t="shared" si="396"/>
        <v/>
      </c>
      <c r="CG460" s="5" t="str">
        <f t="shared" si="397"/>
        <v/>
      </c>
      <c r="CH460" s="5" t="str">
        <f t="shared" si="399"/>
        <v/>
      </c>
      <c r="CI460" s="5" t="str">
        <f t="shared" si="399"/>
        <v/>
      </c>
      <c r="CJ460" s="5" t="str">
        <f t="shared" si="399"/>
        <v/>
      </c>
    </row>
    <row r="461" spans="50:88" hidden="1" x14ac:dyDescent="0.2">
      <c r="AX461" s="5">
        <v>85</v>
      </c>
      <c r="AY461" s="5" t="str">
        <f t="shared" ref="AY461:AZ461" si="418">TEXT(AY359,"dd/mm/yyyy")</f>
        <v/>
      </c>
      <c r="AZ461" s="5" t="str">
        <f t="shared" si="418"/>
        <v/>
      </c>
      <c r="BA461" s="5" t="str">
        <f t="shared" si="365"/>
        <v/>
      </c>
      <c r="BB461" s="5" t="str">
        <f t="shared" si="366"/>
        <v/>
      </c>
      <c r="BC461" s="5" t="str">
        <f t="shared" si="367"/>
        <v/>
      </c>
      <c r="BD461" s="5" t="str">
        <f t="shared" si="368"/>
        <v/>
      </c>
      <c r="BE461" s="5" t="str">
        <f t="shared" si="369"/>
        <v/>
      </c>
      <c r="BF461" s="5" t="str">
        <f t="shared" si="370"/>
        <v/>
      </c>
      <c r="BG461" s="5" t="str">
        <f t="shared" si="371"/>
        <v/>
      </c>
      <c r="BH461" s="5" t="str">
        <f t="shared" si="372"/>
        <v/>
      </c>
      <c r="BI461" s="5" t="str">
        <f t="shared" si="373"/>
        <v/>
      </c>
      <c r="BJ461" s="5" t="str">
        <f t="shared" si="374"/>
        <v/>
      </c>
      <c r="BK461" s="5" t="str">
        <f t="shared" si="375"/>
        <v/>
      </c>
      <c r="BL461" s="5" t="str">
        <f t="shared" si="376"/>
        <v/>
      </c>
      <c r="BM461" s="5" t="str">
        <f t="shared" si="377"/>
        <v/>
      </c>
      <c r="BN461" s="5" t="str">
        <f t="shared" si="378"/>
        <v/>
      </c>
      <c r="BO461" s="5" t="str">
        <f t="shared" si="379"/>
        <v/>
      </c>
      <c r="BP461" s="5" t="str">
        <f t="shared" si="380"/>
        <v/>
      </c>
      <c r="BQ461" s="5" t="str">
        <f t="shared" si="381"/>
        <v/>
      </c>
      <c r="BR461" s="5" t="str">
        <f t="shared" si="382"/>
        <v/>
      </c>
      <c r="BS461" s="5" t="str">
        <f t="shared" si="383"/>
        <v/>
      </c>
      <c r="BT461" s="5" t="str">
        <f t="shared" si="384"/>
        <v/>
      </c>
      <c r="BU461" s="5" t="str">
        <f t="shared" si="385"/>
        <v/>
      </c>
      <c r="BV461" s="5" t="str">
        <f t="shared" si="386"/>
        <v/>
      </c>
      <c r="BW461" s="5" t="str">
        <f t="shared" si="387"/>
        <v/>
      </c>
      <c r="BX461" s="5" t="str">
        <f t="shared" si="388"/>
        <v/>
      </c>
      <c r="BY461" s="5" t="str">
        <f t="shared" si="389"/>
        <v/>
      </c>
      <c r="BZ461" s="5" t="str">
        <f t="shared" si="390"/>
        <v/>
      </c>
      <c r="CA461" s="5" t="str">
        <f t="shared" si="391"/>
        <v/>
      </c>
      <c r="CB461" s="5" t="str">
        <f t="shared" si="392"/>
        <v/>
      </c>
      <c r="CC461" s="5" t="str">
        <f t="shared" si="393"/>
        <v/>
      </c>
      <c r="CD461" s="5" t="str">
        <f t="shared" si="394"/>
        <v/>
      </c>
      <c r="CE461" s="5" t="str">
        <f t="shared" si="395"/>
        <v/>
      </c>
      <c r="CF461" s="5" t="str">
        <f t="shared" si="396"/>
        <v/>
      </c>
      <c r="CG461" s="5" t="str">
        <f t="shared" si="397"/>
        <v/>
      </c>
      <c r="CH461" s="5" t="str">
        <f t="shared" si="399"/>
        <v/>
      </c>
      <c r="CI461" s="5" t="str">
        <f t="shared" si="399"/>
        <v/>
      </c>
      <c r="CJ461" s="5" t="str">
        <f t="shared" si="399"/>
        <v/>
      </c>
    </row>
    <row r="462" spans="50:88" hidden="1" x14ac:dyDescent="0.2">
      <c r="AX462" s="5">
        <v>86</v>
      </c>
      <c r="AY462" s="5" t="str">
        <f t="shared" ref="AY462:AZ462" si="419">TEXT(AY360,"dd/mm/yyyy")</f>
        <v/>
      </c>
      <c r="AZ462" s="5" t="str">
        <f t="shared" si="419"/>
        <v/>
      </c>
      <c r="BA462" s="5" t="str">
        <f t="shared" si="365"/>
        <v/>
      </c>
      <c r="BB462" s="5" t="str">
        <f t="shared" si="366"/>
        <v/>
      </c>
      <c r="BC462" s="5" t="str">
        <f t="shared" si="367"/>
        <v/>
      </c>
      <c r="BD462" s="5" t="str">
        <f t="shared" si="368"/>
        <v/>
      </c>
      <c r="BE462" s="5" t="str">
        <f t="shared" si="369"/>
        <v/>
      </c>
      <c r="BF462" s="5" t="str">
        <f t="shared" si="370"/>
        <v/>
      </c>
      <c r="BG462" s="5" t="str">
        <f t="shared" si="371"/>
        <v/>
      </c>
      <c r="BH462" s="5" t="str">
        <f t="shared" si="372"/>
        <v/>
      </c>
      <c r="BI462" s="5" t="str">
        <f t="shared" si="373"/>
        <v/>
      </c>
      <c r="BJ462" s="5" t="str">
        <f t="shared" si="374"/>
        <v/>
      </c>
      <c r="BK462" s="5" t="str">
        <f t="shared" si="375"/>
        <v/>
      </c>
      <c r="BL462" s="5" t="str">
        <f t="shared" si="376"/>
        <v/>
      </c>
      <c r="BM462" s="5" t="str">
        <f t="shared" si="377"/>
        <v/>
      </c>
      <c r="BN462" s="5" t="str">
        <f t="shared" si="378"/>
        <v/>
      </c>
      <c r="BO462" s="5" t="str">
        <f t="shared" si="379"/>
        <v/>
      </c>
      <c r="BP462" s="5" t="str">
        <f t="shared" si="380"/>
        <v/>
      </c>
      <c r="BQ462" s="5" t="str">
        <f t="shared" si="381"/>
        <v/>
      </c>
      <c r="BR462" s="5" t="str">
        <f t="shared" si="382"/>
        <v/>
      </c>
      <c r="BS462" s="5" t="str">
        <f t="shared" si="383"/>
        <v/>
      </c>
      <c r="BT462" s="5" t="str">
        <f t="shared" si="384"/>
        <v/>
      </c>
      <c r="BU462" s="5" t="str">
        <f t="shared" si="385"/>
        <v/>
      </c>
      <c r="BV462" s="5" t="str">
        <f t="shared" si="386"/>
        <v/>
      </c>
      <c r="BW462" s="5" t="str">
        <f t="shared" si="387"/>
        <v/>
      </c>
      <c r="BX462" s="5" t="str">
        <f t="shared" si="388"/>
        <v/>
      </c>
      <c r="BY462" s="5" t="str">
        <f t="shared" si="389"/>
        <v/>
      </c>
      <c r="BZ462" s="5" t="str">
        <f t="shared" si="390"/>
        <v/>
      </c>
      <c r="CA462" s="5" t="str">
        <f t="shared" si="391"/>
        <v/>
      </c>
      <c r="CB462" s="5" t="str">
        <f t="shared" si="392"/>
        <v/>
      </c>
      <c r="CC462" s="5" t="str">
        <f t="shared" si="393"/>
        <v/>
      </c>
      <c r="CD462" s="5" t="str">
        <f t="shared" si="394"/>
        <v/>
      </c>
      <c r="CE462" s="5" t="str">
        <f t="shared" si="395"/>
        <v/>
      </c>
      <c r="CF462" s="5" t="str">
        <f t="shared" si="396"/>
        <v/>
      </c>
      <c r="CG462" s="5" t="str">
        <f t="shared" si="397"/>
        <v/>
      </c>
      <c r="CH462" s="5" t="str">
        <f t="shared" si="399"/>
        <v/>
      </c>
      <c r="CI462" s="5" t="str">
        <f t="shared" si="399"/>
        <v/>
      </c>
      <c r="CJ462" s="5" t="str">
        <f t="shared" si="399"/>
        <v/>
      </c>
    </row>
    <row r="463" spans="50:88" hidden="1" x14ac:dyDescent="0.2">
      <c r="AX463" s="5">
        <v>87</v>
      </c>
      <c r="AY463" s="5" t="str">
        <f t="shared" ref="AY463:AZ463" si="420">TEXT(AY361,"dd/mm/yyyy")</f>
        <v/>
      </c>
      <c r="AZ463" s="5" t="str">
        <f t="shared" si="420"/>
        <v/>
      </c>
      <c r="BA463" s="5" t="str">
        <f t="shared" si="365"/>
        <v/>
      </c>
      <c r="BB463" s="5" t="str">
        <f t="shared" si="366"/>
        <v/>
      </c>
      <c r="BC463" s="5" t="str">
        <f t="shared" si="367"/>
        <v/>
      </c>
      <c r="BD463" s="5" t="str">
        <f t="shared" si="368"/>
        <v/>
      </c>
      <c r="BE463" s="5" t="str">
        <f t="shared" si="369"/>
        <v/>
      </c>
      <c r="BF463" s="5" t="str">
        <f t="shared" si="370"/>
        <v/>
      </c>
      <c r="BG463" s="5" t="str">
        <f t="shared" si="371"/>
        <v/>
      </c>
      <c r="BH463" s="5" t="str">
        <f t="shared" si="372"/>
        <v/>
      </c>
      <c r="BI463" s="5" t="str">
        <f t="shared" si="373"/>
        <v/>
      </c>
      <c r="BJ463" s="5" t="str">
        <f t="shared" si="374"/>
        <v/>
      </c>
      <c r="BK463" s="5" t="str">
        <f t="shared" si="375"/>
        <v/>
      </c>
      <c r="BL463" s="5" t="str">
        <f t="shared" si="376"/>
        <v/>
      </c>
      <c r="BM463" s="5" t="str">
        <f t="shared" si="377"/>
        <v/>
      </c>
      <c r="BN463" s="5" t="str">
        <f t="shared" si="378"/>
        <v/>
      </c>
      <c r="BO463" s="5" t="str">
        <f t="shared" si="379"/>
        <v/>
      </c>
      <c r="BP463" s="5" t="str">
        <f t="shared" si="380"/>
        <v/>
      </c>
      <c r="BQ463" s="5" t="str">
        <f t="shared" si="381"/>
        <v/>
      </c>
      <c r="BR463" s="5" t="str">
        <f t="shared" si="382"/>
        <v/>
      </c>
      <c r="BS463" s="5" t="str">
        <f t="shared" si="383"/>
        <v/>
      </c>
      <c r="BT463" s="5" t="str">
        <f t="shared" si="384"/>
        <v/>
      </c>
      <c r="BU463" s="5" t="str">
        <f t="shared" si="385"/>
        <v/>
      </c>
      <c r="BV463" s="5" t="str">
        <f t="shared" si="386"/>
        <v/>
      </c>
      <c r="BW463" s="5" t="str">
        <f t="shared" si="387"/>
        <v/>
      </c>
      <c r="BX463" s="5" t="str">
        <f t="shared" si="388"/>
        <v/>
      </c>
      <c r="BY463" s="5" t="str">
        <f t="shared" si="389"/>
        <v/>
      </c>
      <c r="BZ463" s="5" t="str">
        <f t="shared" si="390"/>
        <v/>
      </c>
      <c r="CA463" s="5" t="str">
        <f t="shared" si="391"/>
        <v/>
      </c>
      <c r="CB463" s="5" t="str">
        <f t="shared" si="392"/>
        <v/>
      </c>
      <c r="CC463" s="5" t="str">
        <f t="shared" si="393"/>
        <v/>
      </c>
      <c r="CD463" s="5" t="str">
        <f t="shared" si="394"/>
        <v/>
      </c>
      <c r="CE463" s="5" t="str">
        <f t="shared" si="395"/>
        <v/>
      </c>
      <c r="CF463" s="5" t="str">
        <f t="shared" si="396"/>
        <v/>
      </c>
      <c r="CG463" s="5" t="str">
        <f t="shared" si="397"/>
        <v/>
      </c>
      <c r="CH463" s="5" t="str">
        <f t="shared" si="399"/>
        <v/>
      </c>
      <c r="CI463" s="5" t="str">
        <f t="shared" si="399"/>
        <v/>
      </c>
      <c r="CJ463" s="5" t="str">
        <f t="shared" si="399"/>
        <v/>
      </c>
    </row>
    <row r="464" spans="50:88" hidden="1" x14ac:dyDescent="0.2">
      <c r="AX464" s="5">
        <v>88</v>
      </c>
      <c r="AY464" s="5" t="str">
        <f t="shared" ref="AY464:AZ464" si="421">TEXT(AY362,"dd/mm/yyyy")</f>
        <v/>
      </c>
      <c r="AZ464" s="5" t="str">
        <f t="shared" si="421"/>
        <v/>
      </c>
      <c r="BA464" s="5" t="str">
        <f t="shared" si="365"/>
        <v/>
      </c>
      <c r="BB464" s="5" t="str">
        <f t="shared" si="366"/>
        <v/>
      </c>
      <c r="BC464" s="5" t="str">
        <f t="shared" si="367"/>
        <v/>
      </c>
      <c r="BD464" s="5" t="str">
        <f t="shared" si="368"/>
        <v/>
      </c>
      <c r="BE464" s="5" t="str">
        <f t="shared" si="369"/>
        <v/>
      </c>
      <c r="BF464" s="5" t="str">
        <f t="shared" si="370"/>
        <v/>
      </c>
      <c r="BG464" s="5" t="str">
        <f t="shared" si="371"/>
        <v/>
      </c>
      <c r="BH464" s="5" t="str">
        <f t="shared" si="372"/>
        <v/>
      </c>
      <c r="BI464" s="5" t="str">
        <f t="shared" si="373"/>
        <v/>
      </c>
      <c r="BJ464" s="5" t="str">
        <f t="shared" si="374"/>
        <v/>
      </c>
      <c r="BK464" s="5" t="str">
        <f t="shared" si="375"/>
        <v/>
      </c>
      <c r="BL464" s="5" t="str">
        <f t="shared" si="376"/>
        <v/>
      </c>
      <c r="BM464" s="5" t="str">
        <f t="shared" si="377"/>
        <v/>
      </c>
      <c r="BN464" s="5" t="str">
        <f t="shared" si="378"/>
        <v/>
      </c>
      <c r="BO464" s="5" t="str">
        <f t="shared" si="379"/>
        <v/>
      </c>
      <c r="BP464" s="5" t="str">
        <f t="shared" si="380"/>
        <v/>
      </c>
      <c r="BQ464" s="5" t="str">
        <f t="shared" si="381"/>
        <v/>
      </c>
      <c r="BR464" s="5" t="str">
        <f t="shared" si="382"/>
        <v/>
      </c>
      <c r="BS464" s="5" t="str">
        <f t="shared" si="383"/>
        <v/>
      </c>
      <c r="BT464" s="5" t="str">
        <f t="shared" si="384"/>
        <v/>
      </c>
      <c r="BU464" s="5" t="str">
        <f t="shared" si="385"/>
        <v/>
      </c>
      <c r="BV464" s="5" t="str">
        <f t="shared" si="386"/>
        <v/>
      </c>
      <c r="BW464" s="5" t="str">
        <f t="shared" si="387"/>
        <v/>
      </c>
      <c r="BX464" s="5" t="str">
        <f t="shared" si="388"/>
        <v/>
      </c>
      <c r="BY464" s="5" t="str">
        <f t="shared" si="389"/>
        <v/>
      </c>
      <c r="BZ464" s="5" t="str">
        <f t="shared" si="390"/>
        <v/>
      </c>
      <c r="CA464" s="5" t="str">
        <f t="shared" si="391"/>
        <v/>
      </c>
      <c r="CB464" s="5" t="str">
        <f t="shared" si="392"/>
        <v/>
      </c>
      <c r="CC464" s="5" t="str">
        <f t="shared" si="393"/>
        <v/>
      </c>
      <c r="CD464" s="5" t="str">
        <f t="shared" si="394"/>
        <v/>
      </c>
      <c r="CE464" s="5" t="str">
        <f t="shared" si="395"/>
        <v/>
      </c>
      <c r="CF464" s="5" t="str">
        <f t="shared" si="396"/>
        <v/>
      </c>
      <c r="CG464" s="5" t="str">
        <f t="shared" si="397"/>
        <v/>
      </c>
      <c r="CH464" s="5" t="str">
        <f t="shared" si="399"/>
        <v/>
      </c>
      <c r="CI464" s="5" t="str">
        <f t="shared" si="399"/>
        <v/>
      </c>
      <c r="CJ464" s="5" t="str">
        <f t="shared" si="399"/>
        <v/>
      </c>
    </row>
    <row r="465" spans="50:88" hidden="1" x14ac:dyDescent="0.2">
      <c r="AX465" s="5">
        <v>89</v>
      </c>
      <c r="AY465" s="5" t="str">
        <f t="shared" ref="AY465:AZ465" si="422">TEXT(AY363,"dd/mm/yyyy")</f>
        <v/>
      </c>
      <c r="AZ465" s="5" t="str">
        <f t="shared" si="422"/>
        <v/>
      </c>
      <c r="BA465" s="5" t="str">
        <f t="shared" si="365"/>
        <v/>
      </c>
      <c r="BB465" s="5" t="str">
        <f t="shared" si="366"/>
        <v/>
      </c>
      <c r="BC465" s="5" t="str">
        <f t="shared" si="367"/>
        <v/>
      </c>
      <c r="BD465" s="5" t="str">
        <f t="shared" si="368"/>
        <v/>
      </c>
      <c r="BE465" s="5" t="str">
        <f t="shared" si="369"/>
        <v/>
      </c>
      <c r="BF465" s="5" t="str">
        <f t="shared" si="370"/>
        <v/>
      </c>
      <c r="BG465" s="5" t="str">
        <f t="shared" si="371"/>
        <v/>
      </c>
      <c r="BH465" s="5" t="str">
        <f t="shared" si="372"/>
        <v/>
      </c>
      <c r="BI465" s="5" t="str">
        <f t="shared" si="373"/>
        <v/>
      </c>
      <c r="BJ465" s="5" t="str">
        <f t="shared" si="374"/>
        <v/>
      </c>
      <c r="BK465" s="5" t="str">
        <f t="shared" si="375"/>
        <v/>
      </c>
      <c r="BL465" s="5" t="str">
        <f t="shared" si="376"/>
        <v/>
      </c>
      <c r="BM465" s="5" t="str">
        <f t="shared" si="377"/>
        <v/>
      </c>
      <c r="BN465" s="5" t="str">
        <f t="shared" si="378"/>
        <v/>
      </c>
      <c r="BO465" s="5" t="str">
        <f t="shared" si="379"/>
        <v/>
      </c>
      <c r="BP465" s="5" t="str">
        <f t="shared" si="380"/>
        <v/>
      </c>
      <c r="BQ465" s="5" t="str">
        <f t="shared" si="381"/>
        <v/>
      </c>
      <c r="BR465" s="5" t="str">
        <f t="shared" si="382"/>
        <v/>
      </c>
      <c r="BS465" s="5" t="str">
        <f t="shared" si="383"/>
        <v/>
      </c>
      <c r="BT465" s="5" t="str">
        <f t="shared" si="384"/>
        <v/>
      </c>
      <c r="BU465" s="5" t="str">
        <f t="shared" si="385"/>
        <v/>
      </c>
      <c r="BV465" s="5" t="str">
        <f t="shared" si="386"/>
        <v/>
      </c>
      <c r="BW465" s="5" t="str">
        <f t="shared" si="387"/>
        <v/>
      </c>
      <c r="BX465" s="5" t="str">
        <f t="shared" si="388"/>
        <v/>
      </c>
      <c r="BY465" s="5" t="str">
        <f t="shared" si="389"/>
        <v/>
      </c>
      <c r="BZ465" s="5" t="str">
        <f t="shared" si="390"/>
        <v/>
      </c>
      <c r="CA465" s="5" t="str">
        <f t="shared" si="391"/>
        <v/>
      </c>
      <c r="CB465" s="5" t="str">
        <f t="shared" si="392"/>
        <v/>
      </c>
      <c r="CC465" s="5" t="str">
        <f t="shared" si="393"/>
        <v/>
      </c>
      <c r="CD465" s="5" t="str">
        <f t="shared" si="394"/>
        <v/>
      </c>
      <c r="CE465" s="5" t="str">
        <f t="shared" si="395"/>
        <v/>
      </c>
      <c r="CF465" s="5" t="str">
        <f t="shared" si="396"/>
        <v/>
      </c>
      <c r="CG465" s="5" t="str">
        <f t="shared" si="397"/>
        <v/>
      </c>
      <c r="CH465" s="5" t="str">
        <f t="shared" si="399"/>
        <v/>
      </c>
      <c r="CI465" s="5" t="str">
        <f t="shared" si="399"/>
        <v/>
      </c>
      <c r="CJ465" s="5" t="str">
        <f t="shared" si="399"/>
        <v/>
      </c>
    </row>
    <row r="466" spans="50:88" hidden="1" x14ac:dyDescent="0.2">
      <c r="AX466" s="5">
        <v>90</v>
      </c>
      <c r="AY466" s="5" t="str">
        <f t="shared" ref="AY466:AZ466" si="423">TEXT(AY364,"dd/mm/yyyy")</f>
        <v/>
      </c>
      <c r="AZ466" s="5" t="str">
        <f t="shared" si="423"/>
        <v/>
      </c>
      <c r="BA466" s="5" t="str">
        <f t="shared" ref="BA466:BA475" si="424">TEXT(BA364,"000000000")</f>
        <v/>
      </c>
      <c r="BB466" s="5" t="str">
        <f t="shared" ref="BB466:BB475" si="425">TEXT(IF(BB364=0,"",BB364),"0.0000")</f>
        <v/>
      </c>
      <c r="BC466" s="5" t="str">
        <f t="shared" ref="BC466" si="426">TEXT(IF(BB364=0,"",BC364),"0.00")</f>
        <v/>
      </c>
      <c r="BD466" s="5" t="str">
        <f t="shared" ref="BD466:BD475" si="427">TEXT(IF(BD364=0,"",BD364),"0.0000")</f>
        <v/>
      </c>
      <c r="BE466" s="5" t="str">
        <f t="shared" ref="BE466" si="428">TEXT(IF(BD364=0,"",BE364),"0.00")</f>
        <v/>
      </c>
      <c r="BF466" s="5" t="str">
        <f t="shared" ref="BF466:BF475" si="429">TEXT(IF(BF364=0,"",BF364),"0.0000")</f>
        <v/>
      </c>
      <c r="BG466" s="5" t="str">
        <f t="shared" ref="BG466" si="430">TEXT(IF(BF364=0,"",BG364),"0.00")</f>
        <v/>
      </c>
      <c r="BH466" s="5" t="str">
        <f t="shared" ref="BH466:BH475" si="431">TEXT(IF(BH364=0,"",BH364),"0.0000")</f>
        <v/>
      </c>
      <c r="BI466" s="5" t="str">
        <f t="shared" ref="BI466" si="432">TEXT(IF(BH364=0,"",BI364),"0.00")</f>
        <v/>
      </c>
      <c r="BJ466" s="5" t="str">
        <f t="shared" ref="BJ466:BJ475" si="433">TEXT(IF(BJ364=0,"",BJ364),"0.0000")</f>
        <v/>
      </c>
      <c r="BK466" s="5" t="str">
        <f t="shared" ref="BK466" si="434">TEXT(IF(BJ364=0,"",BK364),"0.00")</f>
        <v/>
      </c>
      <c r="BL466" s="5" t="str">
        <f t="shared" ref="BL466:BL475" si="435">TEXT(IF(BL364=0,"",BL364),"0.0000")</f>
        <v/>
      </c>
      <c r="BM466" s="5" t="str">
        <f t="shared" ref="BM466" si="436">TEXT(IF(BL364=0,"",BM364),"0.00")</f>
        <v/>
      </c>
      <c r="BN466" s="5" t="str">
        <f t="shared" ref="BN466:BN475" si="437">TEXT(IF(BN364=0,"",BN364),"0.0000")</f>
        <v/>
      </c>
      <c r="BO466" s="5" t="str">
        <f t="shared" ref="BO466" si="438">TEXT(IF(BN364=0,"",BO364),"0.00")</f>
        <v/>
      </c>
      <c r="BP466" s="5" t="str">
        <f t="shared" ref="BP466:BP475" si="439">TEXT(IF(BP364=0,"",BP364),"0.0000")</f>
        <v/>
      </c>
      <c r="BQ466" s="5" t="str">
        <f t="shared" ref="BQ466" si="440">TEXT(IF(BP364=0,"",BQ364),"0.00")</f>
        <v/>
      </c>
      <c r="BR466" s="5" t="str">
        <f t="shared" ref="BR466:BR475" si="441">TEXT(IF(BR364=0,"",BR364),"0.0000")</f>
        <v/>
      </c>
      <c r="BS466" s="5" t="str">
        <f t="shared" ref="BS466" si="442">TEXT(IF(BR364=0,"",BS364),"0.00")</f>
        <v/>
      </c>
      <c r="BT466" s="5" t="str">
        <f t="shared" ref="BT466:BT475" si="443">TEXT(IF(BT364=0,"",BT364),"0.0000")</f>
        <v/>
      </c>
      <c r="BU466" s="5" t="str">
        <f t="shared" ref="BU466" si="444">TEXT(IF(BT364=0,"",BU364),"0.00")</f>
        <v/>
      </c>
      <c r="BV466" s="5" t="str">
        <f t="shared" ref="BV466:BV475" si="445">TEXT(IF(BV364=0,"",BV364),"0.0000")</f>
        <v/>
      </c>
      <c r="BW466" s="5" t="str">
        <f t="shared" ref="BW466" si="446">TEXT(IF(BV364=0,"",BW364),"0.00")</f>
        <v/>
      </c>
      <c r="BX466" s="5" t="str">
        <f t="shared" ref="BX466:BX475" si="447">TEXT(IF(BX364=0,"",BX364),"0.0000")</f>
        <v/>
      </c>
      <c r="BY466" s="5" t="str">
        <f t="shared" ref="BY466" si="448">TEXT(IF(BX364=0,"",BY364),"0.00")</f>
        <v/>
      </c>
      <c r="BZ466" s="5" t="str">
        <f t="shared" ref="BZ466:BZ475" si="449">TEXT(IF(BZ364=0,"",BZ364),"0.0000")</f>
        <v/>
      </c>
      <c r="CA466" s="5" t="str">
        <f t="shared" ref="CA466" si="450">TEXT(IF(BZ364=0,"",CA364),"0.00")</f>
        <v/>
      </c>
      <c r="CB466" s="5" t="str">
        <f t="shared" ref="CB466:CB475" si="451">TEXT(IF(CB364=0,"",CB364),"0.0000")</f>
        <v/>
      </c>
      <c r="CC466" s="5" t="str">
        <f t="shared" ref="CC466" si="452">TEXT(IF(CB364=0,"",CC364),"0.00")</f>
        <v/>
      </c>
      <c r="CD466" s="5" t="str">
        <f t="shared" ref="CD466:CD475" si="453">TEXT(IF(CD364=0,"",CD364),"0.0000")</f>
        <v/>
      </c>
      <c r="CE466" s="5" t="str">
        <f t="shared" ref="CE466" si="454">TEXT(IF(CD364=0,"",CE364),"0.00")</f>
        <v/>
      </c>
      <c r="CF466" s="5" t="str">
        <f t="shared" ref="CF466:CF475" si="455">TEXT(IF(CF364=0,"",CF364),"0.0000")</f>
        <v/>
      </c>
      <c r="CG466" s="5" t="str">
        <f t="shared" ref="CG466" si="456">TEXT(IF(CF364=0,"",CG364),"0.00")</f>
        <v/>
      </c>
      <c r="CH466" s="5" t="str">
        <f t="shared" si="399"/>
        <v/>
      </c>
      <c r="CI466" s="5" t="str">
        <f t="shared" si="399"/>
        <v/>
      </c>
      <c r="CJ466" s="5" t="str">
        <f t="shared" si="399"/>
        <v/>
      </c>
    </row>
    <row r="467" spans="50:88" hidden="1" x14ac:dyDescent="0.2">
      <c r="AX467" s="5">
        <v>91</v>
      </c>
      <c r="AY467" s="5" t="str">
        <f t="shared" ref="AY467:AZ467" si="457">TEXT(AY365,"dd/mm/yyyy")</f>
        <v/>
      </c>
      <c r="AZ467" s="5" t="str">
        <f t="shared" si="457"/>
        <v/>
      </c>
      <c r="BA467" s="5" t="str">
        <f t="shared" si="424"/>
        <v/>
      </c>
      <c r="BB467" s="5" t="str">
        <f t="shared" si="425"/>
        <v/>
      </c>
      <c r="BC467" s="5" t="str">
        <f t="shared" ref="BC467:BC469" si="458">TEXT(IF(BB365=0,"",BC365),"0.00")</f>
        <v/>
      </c>
      <c r="BD467" s="5" t="str">
        <f t="shared" si="427"/>
        <v/>
      </c>
      <c r="BE467" s="5" t="str">
        <f t="shared" ref="BE467:BE469" si="459">TEXT(IF(BD365=0,"",BE365),"0.00")</f>
        <v/>
      </c>
      <c r="BF467" s="5" t="str">
        <f t="shared" si="429"/>
        <v/>
      </c>
      <c r="BG467" s="5" t="str">
        <f t="shared" ref="BG467:BG469" si="460">TEXT(IF(BF365=0,"",BG365),"0.00")</f>
        <v/>
      </c>
      <c r="BH467" s="5" t="str">
        <f t="shared" si="431"/>
        <v/>
      </c>
      <c r="BI467" s="5" t="str">
        <f t="shared" ref="BI467:BI469" si="461">TEXT(IF(BH365=0,"",BI365),"0.00")</f>
        <v/>
      </c>
      <c r="BJ467" s="5" t="str">
        <f t="shared" si="433"/>
        <v/>
      </c>
      <c r="BK467" s="5" t="str">
        <f t="shared" ref="BK467:BK469" si="462">TEXT(IF(BJ365=0,"",BK365),"0.00")</f>
        <v/>
      </c>
      <c r="BL467" s="5" t="str">
        <f t="shared" si="435"/>
        <v/>
      </c>
      <c r="BM467" s="5" t="str">
        <f t="shared" ref="BM467:BM469" si="463">TEXT(IF(BL365=0,"",BM365),"0.00")</f>
        <v/>
      </c>
      <c r="BN467" s="5" t="str">
        <f t="shared" si="437"/>
        <v/>
      </c>
      <c r="BO467" s="5" t="str">
        <f t="shared" ref="BO467:BO469" si="464">TEXT(IF(BN365=0,"",BO365),"0.00")</f>
        <v/>
      </c>
      <c r="BP467" s="5" t="str">
        <f t="shared" si="439"/>
        <v/>
      </c>
      <c r="BQ467" s="5" t="str">
        <f t="shared" ref="BQ467:BQ469" si="465">TEXT(IF(BP365=0,"",BQ365),"0.00")</f>
        <v/>
      </c>
      <c r="BR467" s="5" t="str">
        <f t="shared" si="441"/>
        <v/>
      </c>
      <c r="BS467" s="5" t="str">
        <f t="shared" ref="BS467:BS469" si="466">TEXT(IF(BR365=0,"",BS365),"0.00")</f>
        <v/>
      </c>
      <c r="BT467" s="5" t="str">
        <f t="shared" si="443"/>
        <v/>
      </c>
      <c r="BU467" s="5" t="str">
        <f t="shared" ref="BU467:BU469" si="467">TEXT(IF(BT365=0,"",BU365),"0.00")</f>
        <v/>
      </c>
      <c r="BV467" s="5" t="str">
        <f t="shared" si="445"/>
        <v/>
      </c>
      <c r="BW467" s="5" t="str">
        <f t="shared" ref="BW467:BW469" si="468">TEXT(IF(BV365=0,"",BW365),"0.00")</f>
        <v/>
      </c>
      <c r="BX467" s="5" t="str">
        <f t="shared" si="447"/>
        <v/>
      </c>
      <c r="BY467" s="5" t="str">
        <f t="shared" ref="BY467:BY469" si="469">TEXT(IF(BX365=0,"",BY365),"0.00")</f>
        <v/>
      </c>
      <c r="BZ467" s="5" t="str">
        <f t="shared" si="449"/>
        <v/>
      </c>
      <c r="CA467" s="5" t="str">
        <f t="shared" ref="CA467:CA469" si="470">TEXT(IF(BZ365=0,"",CA365),"0.00")</f>
        <v/>
      </c>
      <c r="CB467" s="5" t="str">
        <f t="shared" si="451"/>
        <v/>
      </c>
      <c r="CC467" s="5" t="str">
        <f t="shared" ref="CC467:CC469" si="471">TEXT(IF(CB365=0,"",CC365),"0.00")</f>
        <v/>
      </c>
      <c r="CD467" s="5" t="str">
        <f t="shared" si="453"/>
        <v/>
      </c>
      <c r="CE467" s="5" t="str">
        <f t="shared" ref="CE467:CE469" si="472">TEXT(IF(CD365=0,"",CE365),"0.00")</f>
        <v/>
      </c>
      <c r="CF467" s="5" t="str">
        <f t="shared" si="455"/>
        <v/>
      </c>
      <c r="CG467" s="5" t="str">
        <f t="shared" ref="CG467:CG468" si="473">TEXT(IF(CF365=0,"",CG365),"0.00")</f>
        <v/>
      </c>
      <c r="CH467" s="5" t="str">
        <f t="shared" si="399"/>
        <v/>
      </c>
      <c r="CI467" s="5" t="str">
        <f t="shared" si="399"/>
        <v/>
      </c>
      <c r="CJ467" s="5" t="str">
        <f t="shared" si="399"/>
        <v/>
      </c>
    </row>
    <row r="468" spans="50:88" hidden="1" x14ac:dyDescent="0.2">
      <c r="AX468" s="5">
        <v>92</v>
      </c>
      <c r="AY468" s="5" t="str">
        <f t="shared" ref="AY468:AZ468" si="474">TEXT(AY366,"dd/mm/yyyy")</f>
        <v/>
      </c>
      <c r="AZ468" s="5" t="str">
        <f t="shared" si="474"/>
        <v/>
      </c>
      <c r="BA468" s="5" t="str">
        <f t="shared" si="424"/>
        <v/>
      </c>
      <c r="BB468" s="5" t="str">
        <f t="shared" si="425"/>
        <v/>
      </c>
      <c r="BC468" s="5" t="str">
        <f t="shared" si="458"/>
        <v/>
      </c>
      <c r="BD468" s="5" t="str">
        <f t="shared" si="427"/>
        <v/>
      </c>
      <c r="BE468" s="5" t="str">
        <f t="shared" si="459"/>
        <v/>
      </c>
      <c r="BF468" s="5" t="str">
        <f t="shared" si="429"/>
        <v/>
      </c>
      <c r="BG468" s="5" t="str">
        <f t="shared" si="460"/>
        <v/>
      </c>
      <c r="BH468" s="5" t="str">
        <f t="shared" si="431"/>
        <v/>
      </c>
      <c r="BI468" s="5" t="str">
        <f t="shared" si="461"/>
        <v/>
      </c>
      <c r="BJ468" s="5" t="str">
        <f t="shared" si="433"/>
        <v/>
      </c>
      <c r="BK468" s="5" t="str">
        <f t="shared" si="462"/>
        <v/>
      </c>
      <c r="BL468" s="5" t="str">
        <f t="shared" si="435"/>
        <v/>
      </c>
      <c r="BM468" s="5" t="str">
        <f t="shared" si="463"/>
        <v/>
      </c>
      <c r="BN468" s="5" t="str">
        <f t="shared" si="437"/>
        <v/>
      </c>
      <c r="BO468" s="5" t="str">
        <f t="shared" si="464"/>
        <v/>
      </c>
      <c r="BP468" s="5" t="str">
        <f t="shared" si="439"/>
        <v/>
      </c>
      <c r="BQ468" s="5" t="str">
        <f t="shared" si="465"/>
        <v/>
      </c>
      <c r="BR468" s="5" t="str">
        <f t="shared" si="441"/>
        <v/>
      </c>
      <c r="BS468" s="5" t="str">
        <f t="shared" si="466"/>
        <v/>
      </c>
      <c r="BT468" s="5" t="str">
        <f t="shared" si="443"/>
        <v/>
      </c>
      <c r="BU468" s="5" t="str">
        <f t="shared" si="467"/>
        <v/>
      </c>
      <c r="BV468" s="5" t="str">
        <f t="shared" si="445"/>
        <v/>
      </c>
      <c r="BW468" s="5" t="str">
        <f t="shared" si="468"/>
        <v/>
      </c>
      <c r="BX468" s="5" t="str">
        <f t="shared" si="447"/>
        <v/>
      </c>
      <c r="BY468" s="5" t="str">
        <f t="shared" si="469"/>
        <v/>
      </c>
      <c r="BZ468" s="5" t="str">
        <f t="shared" si="449"/>
        <v/>
      </c>
      <c r="CA468" s="5" t="str">
        <f t="shared" si="470"/>
        <v/>
      </c>
      <c r="CB468" s="5" t="str">
        <f t="shared" si="451"/>
        <v/>
      </c>
      <c r="CC468" s="5" t="str">
        <f t="shared" si="471"/>
        <v/>
      </c>
      <c r="CD468" s="5" t="str">
        <f t="shared" si="453"/>
        <v/>
      </c>
      <c r="CE468" s="5" t="str">
        <f t="shared" si="472"/>
        <v/>
      </c>
      <c r="CF468" s="5" t="str">
        <f t="shared" si="455"/>
        <v/>
      </c>
      <c r="CG468" s="5" t="str">
        <f t="shared" si="473"/>
        <v/>
      </c>
      <c r="CH468" s="5" t="str">
        <f t="shared" si="399"/>
        <v/>
      </c>
      <c r="CI468" s="5" t="str">
        <f t="shared" si="399"/>
        <v/>
      </c>
      <c r="CJ468" s="5" t="str">
        <f t="shared" si="399"/>
        <v/>
      </c>
    </row>
    <row r="469" spans="50:88" hidden="1" x14ac:dyDescent="0.2">
      <c r="AX469" s="5">
        <v>93</v>
      </c>
      <c r="AY469" s="5" t="str">
        <f t="shared" ref="AY469:AZ469" si="475">TEXT(AY367,"dd/mm/yyyy")</f>
        <v/>
      </c>
      <c r="AZ469" s="5" t="str">
        <f t="shared" si="475"/>
        <v/>
      </c>
      <c r="BA469" s="5" t="str">
        <f t="shared" si="424"/>
        <v/>
      </c>
      <c r="BB469" s="5" t="str">
        <f t="shared" si="425"/>
        <v/>
      </c>
      <c r="BC469" s="5" t="str">
        <f t="shared" si="458"/>
        <v/>
      </c>
      <c r="BD469" s="5" t="str">
        <f t="shared" si="427"/>
        <v/>
      </c>
      <c r="BE469" s="5" t="str">
        <f t="shared" si="459"/>
        <v/>
      </c>
      <c r="BF469" s="5" t="str">
        <f t="shared" si="429"/>
        <v/>
      </c>
      <c r="BG469" s="5" t="str">
        <f t="shared" si="460"/>
        <v/>
      </c>
      <c r="BH469" s="5" t="str">
        <f t="shared" si="431"/>
        <v/>
      </c>
      <c r="BI469" s="5" t="str">
        <f t="shared" si="461"/>
        <v/>
      </c>
      <c r="BJ469" s="5" t="str">
        <f t="shared" si="433"/>
        <v/>
      </c>
      <c r="BK469" s="5" t="str">
        <f t="shared" si="462"/>
        <v/>
      </c>
      <c r="BL469" s="5" t="str">
        <f t="shared" si="435"/>
        <v/>
      </c>
      <c r="BM469" s="5" t="str">
        <f t="shared" si="463"/>
        <v/>
      </c>
      <c r="BN469" s="5" t="str">
        <f t="shared" si="437"/>
        <v/>
      </c>
      <c r="BO469" s="5" t="str">
        <f t="shared" si="464"/>
        <v/>
      </c>
      <c r="BP469" s="5" t="str">
        <f t="shared" si="439"/>
        <v/>
      </c>
      <c r="BQ469" s="5" t="str">
        <f t="shared" si="465"/>
        <v/>
      </c>
      <c r="BR469" s="5" t="str">
        <f t="shared" si="441"/>
        <v/>
      </c>
      <c r="BS469" s="5" t="str">
        <f t="shared" si="466"/>
        <v/>
      </c>
      <c r="BT469" s="5" t="str">
        <f t="shared" si="443"/>
        <v/>
      </c>
      <c r="BU469" s="5" t="str">
        <f t="shared" si="467"/>
        <v/>
      </c>
      <c r="BV469" s="5" t="str">
        <f t="shared" si="445"/>
        <v/>
      </c>
      <c r="BW469" s="5" t="str">
        <f t="shared" si="468"/>
        <v/>
      </c>
      <c r="BX469" s="5" t="str">
        <f t="shared" si="447"/>
        <v/>
      </c>
      <c r="BY469" s="5" t="str">
        <f t="shared" si="469"/>
        <v/>
      </c>
      <c r="BZ469" s="5" t="str">
        <f t="shared" si="449"/>
        <v/>
      </c>
      <c r="CA469" s="5" t="str">
        <f t="shared" si="470"/>
        <v/>
      </c>
      <c r="CB469" s="5" t="str">
        <f t="shared" si="451"/>
        <v/>
      </c>
      <c r="CC469" s="5" t="str">
        <f t="shared" si="471"/>
        <v/>
      </c>
      <c r="CD469" s="5" t="str">
        <f t="shared" si="453"/>
        <v/>
      </c>
      <c r="CE469" s="5" t="str">
        <f t="shared" si="472"/>
        <v/>
      </c>
      <c r="CF469" s="5" t="str">
        <f t="shared" si="455"/>
        <v/>
      </c>
      <c r="CG469" s="5" t="str">
        <f>TEXT(IF(CF367=0,"",CG367),"0.00")</f>
        <v/>
      </c>
      <c r="CH469" s="5" t="str">
        <f t="shared" si="399"/>
        <v/>
      </c>
      <c r="CI469" s="5" t="str">
        <f t="shared" si="399"/>
        <v/>
      </c>
      <c r="CJ469" s="5" t="str">
        <f t="shared" si="399"/>
        <v/>
      </c>
    </row>
    <row r="470" spans="50:88" hidden="1" x14ac:dyDescent="0.2">
      <c r="AX470" s="5">
        <v>94</v>
      </c>
      <c r="AY470" s="5" t="str">
        <f t="shared" ref="AY470:AZ470" si="476">TEXT(AY368,"dd/mm/yyyy")</f>
        <v/>
      </c>
      <c r="AZ470" s="5" t="str">
        <f t="shared" si="476"/>
        <v/>
      </c>
      <c r="BA470" s="5" t="str">
        <f t="shared" si="424"/>
        <v/>
      </c>
      <c r="BB470" s="5" t="str">
        <f t="shared" si="425"/>
        <v/>
      </c>
      <c r="BC470" s="5" t="str">
        <f t="shared" ref="BC470:BC475" si="477">TEXT(IF(BB368=0,"",BC368),"0.00")</f>
        <v/>
      </c>
      <c r="BD470" s="5" t="str">
        <f t="shared" si="427"/>
        <v/>
      </c>
      <c r="BE470" s="5" t="str">
        <f t="shared" ref="BE470:BE475" si="478">TEXT(IF(BD368=0,"",BE368),"0.00")</f>
        <v/>
      </c>
      <c r="BF470" s="5" t="str">
        <f t="shared" si="429"/>
        <v/>
      </c>
      <c r="BG470" s="5" t="str">
        <f t="shared" ref="BG470:BG475" si="479">TEXT(IF(BF368=0,"",BG368),"0.00")</f>
        <v/>
      </c>
      <c r="BH470" s="5" t="str">
        <f t="shared" si="431"/>
        <v/>
      </c>
      <c r="BI470" s="5" t="str">
        <f t="shared" ref="BI470:BI475" si="480">TEXT(IF(BH368=0,"",BI368),"0.00")</f>
        <v/>
      </c>
      <c r="BJ470" s="5" t="str">
        <f t="shared" si="433"/>
        <v/>
      </c>
      <c r="BK470" s="5" t="str">
        <f t="shared" ref="BK470:BK475" si="481">TEXT(IF(BJ368=0,"",BK368),"0.00")</f>
        <v/>
      </c>
      <c r="BL470" s="5" t="str">
        <f t="shared" si="435"/>
        <v/>
      </c>
      <c r="BM470" s="5" t="str">
        <f t="shared" ref="BM470:BM475" si="482">TEXT(IF(BL368=0,"",BM368),"0.00")</f>
        <v/>
      </c>
      <c r="BN470" s="5" t="str">
        <f t="shared" si="437"/>
        <v/>
      </c>
      <c r="BO470" s="5" t="str">
        <f t="shared" ref="BO470:BO475" si="483">TEXT(IF(BN368=0,"",BO368),"0.00")</f>
        <v/>
      </c>
      <c r="BP470" s="5" t="str">
        <f t="shared" si="439"/>
        <v/>
      </c>
      <c r="BQ470" s="5" t="str">
        <f t="shared" ref="BQ470:BQ475" si="484">TEXT(IF(BP368=0,"",BQ368),"0.00")</f>
        <v/>
      </c>
      <c r="BR470" s="5" t="str">
        <f t="shared" si="441"/>
        <v/>
      </c>
      <c r="BS470" s="5" t="str">
        <f t="shared" ref="BS470:BS475" si="485">TEXT(IF(BR368=0,"",BS368),"0.00")</f>
        <v/>
      </c>
      <c r="BT470" s="5" t="str">
        <f t="shared" si="443"/>
        <v/>
      </c>
      <c r="BU470" s="5" t="str">
        <f t="shared" ref="BU470:BU475" si="486">TEXT(IF(BT368=0,"",BU368),"0.00")</f>
        <v/>
      </c>
      <c r="BV470" s="5" t="str">
        <f t="shared" si="445"/>
        <v/>
      </c>
      <c r="BW470" s="5" t="str">
        <f t="shared" ref="BW470:BW475" si="487">TEXT(IF(BV368=0,"",BW368),"0.00")</f>
        <v/>
      </c>
      <c r="BX470" s="5" t="str">
        <f t="shared" si="447"/>
        <v/>
      </c>
      <c r="BY470" s="5" t="str">
        <f t="shared" ref="BY470:BY475" si="488">TEXT(IF(BX368=0,"",BY368),"0.00")</f>
        <v/>
      </c>
      <c r="BZ470" s="5" t="str">
        <f t="shared" si="449"/>
        <v/>
      </c>
      <c r="CA470" s="5" t="str">
        <f t="shared" ref="CA470:CA475" si="489">TEXT(IF(BZ368=0,"",CA368),"0.00")</f>
        <v/>
      </c>
      <c r="CB470" s="5" t="str">
        <f t="shared" si="451"/>
        <v/>
      </c>
      <c r="CC470" s="5" t="str">
        <f t="shared" ref="CC470:CC475" si="490">TEXT(IF(CB368=0,"",CC368),"0.00")</f>
        <v/>
      </c>
      <c r="CD470" s="5" t="str">
        <f t="shared" si="453"/>
        <v/>
      </c>
      <c r="CE470" s="5" t="str">
        <f t="shared" ref="CE470:CE475" si="491">TEXT(IF(CD368=0,"",CE368),"0.00")</f>
        <v/>
      </c>
      <c r="CF470" s="5" t="str">
        <f t="shared" si="455"/>
        <v/>
      </c>
      <c r="CG470" s="5" t="str">
        <f t="shared" ref="CG470:CG475" si="492">TEXT(IF(CF368=0,"",CG368),"0.00")</f>
        <v/>
      </c>
      <c r="CH470" s="5" t="str">
        <f t="shared" ref="CH470:CJ470" si="493">TEXT(IF(CH368=0,"",CH368),"0.00")</f>
        <v/>
      </c>
      <c r="CI470" s="5" t="str">
        <f t="shared" si="493"/>
        <v/>
      </c>
      <c r="CJ470" s="5" t="str">
        <f t="shared" si="493"/>
        <v/>
      </c>
    </row>
    <row r="471" spans="50:88" hidden="1" x14ac:dyDescent="0.2">
      <c r="AX471" s="5">
        <v>95</v>
      </c>
      <c r="AY471" s="5" t="str">
        <f t="shared" ref="AY471:AZ471" si="494">TEXT(AY369,"dd/mm/yyyy")</f>
        <v/>
      </c>
      <c r="AZ471" s="5" t="str">
        <f t="shared" si="494"/>
        <v/>
      </c>
      <c r="BA471" s="5" t="str">
        <f t="shared" si="424"/>
        <v/>
      </c>
      <c r="BB471" s="5" t="str">
        <f t="shared" si="425"/>
        <v/>
      </c>
      <c r="BC471" s="5" t="str">
        <f t="shared" si="477"/>
        <v/>
      </c>
      <c r="BD471" s="5" t="str">
        <f t="shared" si="427"/>
        <v/>
      </c>
      <c r="BE471" s="5" t="str">
        <f t="shared" si="478"/>
        <v/>
      </c>
      <c r="BF471" s="5" t="str">
        <f t="shared" si="429"/>
        <v/>
      </c>
      <c r="BG471" s="5" t="str">
        <f t="shared" si="479"/>
        <v/>
      </c>
      <c r="BH471" s="5" t="str">
        <f t="shared" si="431"/>
        <v/>
      </c>
      <c r="BI471" s="5" t="str">
        <f t="shared" si="480"/>
        <v/>
      </c>
      <c r="BJ471" s="5" t="str">
        <f t="shared" si="433"/>
        <v/>
      </c>
      <c r="BK471" s="5" t="str">
        <f t="shared" si="481"/>
        <v/>
      </c>
      <c r="BL471" s="5" t="str">
        <f t="shared" si="435"/>
        <v/>
      </c>
      <c r="BM471" s="5" t="str">
        <f t="shared" si="482"/>
        <v/>
      </c>
      <c r="BN471" s="5" t="str">
        <f t="shared" si="437"/>
        <v/>
      </c>
      <c r="BO471" s="5" t="str">
        <f t="shared" si="483"/>
        <v/>
      </c>
      <c r="BP471" s="5" t="str">
        <f t="shared" si="439"/>
        <v/>
      </c>
      <c r="BQ471" s="5" t="str">
        <f t="shared" si="484"/>
        <v/>
      </c>
      <c r="BR471" s="5" t="str">
        <f t="shared" si="441"/>
        <v/>
      </c>
      <c r="BS471" s="5" t="str">
        <f t="shared" si="485"/>
        <v/>
      </c>
      <c r="BT471" s="5" t="str">
        <f t="shared" si="443"/>
        <v/>
      </c>
      <c r="BU471" s="5" t="str">
        <f t="shared" si="486"/>
        <v/>
      </c>
      <c r="BV471" s="5" t="str">
        <f t="shared" si="445"/>
        <v/>
      </c>
      <c r="BW471" s="5" t="str">
        <f t="shared" si="487"/>
        <v/>
      </c>
      <c r="BX471" s="5" t="str">
        <f t="shared" si="447"/>
        <v/>
      </c>
      <c r="BY471" s="5" t="str">
        <f t="shared" si="488"/>
        <v/>
      </c>
      <c r="BZ471" s="5" t="str">
        <f t="shared" si="449"/>
        <v/>
      </c>
      <c r="CA471" s="5" t="str">
        <f t="shared" si="489"/>
        <v/>
      </c>
      <c r="CB471" s="5" t="str">
        <f t="shared" si="451"/>
        <v/>
      </c>
      <c r="CC471" s="5" t="str">
        <f t="shared" si="490"/>
        <v/>
      </c>
      <c r="CD471" s="5" t="str">
        <f t="shared" si="453"/>
        <v/>
      </c>
      <c r="CE471" s="5" t="str">
        <f t="shared" si="491"/>
        <v/>
      </c>
      <c r="CF471" s="5" t="str">
        <f t="shared" si="455"/>
        <v/>
      </c>
      <c r="CG471" s="5" t="str">
        <f t="shared" si="492"/>
        <v/>
      </c>
      <c r="CH471" s="5" t="str">
        <f t="shared" ref="CH471:CJ471" si="495">TEXT(IF(CH369=0,"",CH369),"0.00")</f>
        <v/>
      </c>
      <c r="CI471" s="5" t="str">
        <f t="shared" si="495"/>
        <v/>
      </c>
      <c r="CJ471" s="5" t="str">
        <f t="shared" si="495"/>
        <v/>
      </c>
    </row>
    <row r="472" spans="50:88" hidden="1" x14ac:dyDescent="0.2">
      <c r="AX472" s="5">
        <v>96</v>
      </c>
      <c r="AY472" s="5" t="str">
        <f t="shared" ref="AY472:AZ472" si="496">TEXT(AY370,"dd/mm/yyyy")</f>
        <v/>
      </c>
      <c r="AZ472" s="5" t="str">
        <f t="shared" si="496"/>
        <v/>
      </c>
      <c r="BA472" s="5" t="str">
        <f t="shared" si="424"/>
        <v/>
      </c>
      <c r="BB472" s="5" t="str">
        <f t="shared" si="425"/>
        <v/>
      </c>
      <c r="BC472" s="5" t="str">
        <f t="shared" si="477"/>
        <v/>
      </c>
      <c r="BD472" s="5" t="str">
        <f t="shared" si="427"/>
        <v/>
      </c>
      <c r="BE472" s="5" t="str">
        <f t="shared" si="478"/>
        <v/>
      </c>
      <c r="BF472" s="5" t="str">
        <f t="shared" si="429"/>
        <v/>
      </c>
      <c r="BG472" s="5" t="str">
        <f t="shared" si="479"/>
        <v/>
      </c>
      <c r="BH472" s="5" t="str">
        <f t="shared" si="431"/>
        <v/>
      </c>
      <c r="BI472" s="5" t="str">
        <f t="shared" si="480"/>
        <v/>
      </c>
      <c r="BJ472" s="5" t="str">
        <f t="shared" si="433"/>
        <v/>
      </c>
      <c r="BK472" s="5" t="str">
        <f t="shared" si="481"/>
        <v/>
      </c>
      <c r="BL472" s="5" t="str">
        <f t="shared" si="435"/>
        <v/>
      </c>
      <c r="BM472" s="5" t="str">
        <f t="shared" si="482"/>
        <v/>
      </c>
      <c r="BN472" s="5" t="str">
        <f t="shared" si="437"/>
        <v/>
      </c>
      <c r="BO472" s="5" t="str">
        <f t="shared" si="483"/>
        <v/>
      </c>
      <c r="BP472" s="5" t="str">
        <f t="shared" si="439"/>
        <v/>
      </c>
      <c r="BQ472" s="5" t="str">
        <f t="shared" si="484"/>
        <v/>
      </c>
      <c r="BR472" s="5" t="str">
        <f t="shared" si="441"/>
        <v/>
      </c>
      <c r="BS472" s="5" t="str">
        <f t="shared" si="485"/>
        <v/>
      </c>
      <c r="BT472" s="5" t="str">
        <f t="shared" si="443"/>
        <v/>
      </c>
      <c r="BU472" s="5" t="str">
        <f t="shared" si="486"/>
        <v/>
      </c>
      <c r="BV472" s="5" t="str">
        <f t="shared" si="445"/>
        <v/>
      </c>
      <c r="BW472" s="5" t="str">
        <f t="shared" si="487"/>
        <v/>
      </c>
      <c r="BX472" s="5" t="str">
        <f t="shared" si="447"/>
        <v/>
      </c>
      <c r="BY472" s="5" t="str">
        <f t="shared" si="488"/>
        <v/>
      </c>
      <c r="BZ472" s="5" t="str">
        <f t="shared" si="449"/>
        <v/>
      </c>
      <c r="CA472" s="5" t="str">
        <f t="shared" si="489"/>
        <v/>
      </c>
      <c r="CB472" s="5" t="str">
        <f t="shared" si="451"/>
        <v/>
      </c>
      <c r="CC472" s="5" t="str">
        <f t="shared" si="490"/>
        <v/>
      </c>
      <c r="CD472" s="5" t="str">
        <f t="shared" si="453"/>
        <v/>
      </c>
      <c r="CE472" s="5" t="str">
        <f t="shared" si="491"/>
        <v/>
      </c>
      <c r="CF472" s="5" t="str">
        <f t="shared" si="455"/>
        <v/>
      </c>
      <c r="CG472" s="5" t="str">
        <f t="shared" si="492"/>
        <v/>
      </c>
      <c r="CH472" s="5" t="str">
        <f t="shared" ref="CH472:CJ472" si="497">TEXT(IF(CH370=0,"",CH370),"0.00")</f>
        <v/>
      </c>
      <c r="CI472" s="5" t="str">
        <f t="shared" si="497"/>
        <v/>
      </c>
      <c r="CJ472" s="5" t="str">
        <f t="shared" si="497"/>
        <v/>
      </c>
    </row>
    <row r="473" spans="50:88" hidden="1" x14ac:dyDescent="0.2">
      <c r="AX473" s="5">
        <v>97</v>
      </c>
      <c r="AY473" s="5" t="str">
        <f t="shared" ref="AY473:AZ473" si="498">TEXT(AY371,"dd/mm/yyyy")</f>
        <v/>
      </c>
      <c r="AZ473" s="5" t="str">
        <f t="shared" si="498"/>
        <v/>
      </c>
      <c r="BA473" s="5" t="str">
        <f t="shared" si="424"/>
        <v/>
      </c>
      <c r="BB473" s="5" t="str">
        <f t="shared" si="425"/>
        <v/>
      </c>
      <c r="BC473" s="5" t="str">
        <f t="shared" si="477"/>
        <v/>
      </c>
      <c r="BD473" s="5" t="str">
        <f t="shared" si="427"/>
        <v/>
      </c>
      <c r="BE473" s="5" t="str">
        <f t="shared" si="478"/>
        <v/>
      </c>
      <c r="BF473" s="5" t="str">
        <f t="shared" si="429"/>
        <v/>
      </c>
      <c r="BG473" s="5" t="str">
        <f t="shared" si="479"/>
        <v/>
      </c>
      <c r="BH473" s="5" t="str">
        <f t="shared" si="431"/>
        <v/>
      </c>
      <c r="BI473" s="5" t="str">
        <f t="shared" si="480"/>
        <v/>
      </c>
      <c r="BJ473" s="5" t="str">
        <f t="shared" si="433"/>
        <v/>
      </c>
      <c r="BK473" s="5" t="str">
        <f t="shared" si="481"/>
        <v/>
      </c>
      <c r="BL473" s="5" t="str">
        <f t="shared" si="435"/>
        <v/>
      </c>
      <c r="BM473" s="5" t="str">
        <f t="shared" si="482"/>
        <v/>
      </c>
      <c r="BN473" s="5" t="str">
        <f t="shared" si="437"/>
        <v/>
      </c>
      <c r="BO473" s="5" t="str">
        <f t="shared" si="483"/>
        <v/>
      </c>
      <c r="BP473" s="5" t="str">
        <f t="shared" si="439"/>
        <v/>
      </c>
      <c r="BQ473" s="5" t="str">
        <f t="shared" si="484"/>
        <v/>
      </c>
      <c r="BR473" s="5" t="str">
        <f t="shared" si="441"/>
        <v/>
      </c>
      <c r="BS473" s="5" t="str">
        <f t="shared" si="485"/>
        <v/>
      </c>
      <c r="BT473" s="5" t="str">
        <f t="shared" si="443"/>
        <v/>
      </c>
      <c r="BU473" s="5" t="str">
        <f t="shared" si="486"/>
        <v/>
      </c>
      <c r="BV473" s="5" t="str">
        <f t="shared" si="445"/>
        <v/>
      </c>
      <c r="BW473" s="5" t="str">
        <f t="shared" si="487"/>
        <v/>
      </c>
      <c r="BX473" s="5" t="str">
        <f t="shared" si="447"/>
        <v/>
      </c>
      <c r="BY473" s="5" t="str">
        <f t="shared" si="488"/>
        <v/>
      </c>
      <c r="BZ473" s="5" t="str">
        <f t="shared" si="449"/>
        <v/>
      </c>
      <c r="CA473" s="5" t="str">
        <f t="shared" si="489"/>
        <v/>
      </c>
      <c r="CB473" s="5" t="str">
        <f t="shared" si="451"/>
        <v/>
      </c>
      <c r="CC473" s="5" t="str">
        <f t="shared" si="490"/>
        <v/>
      </c>
      <c r="CD473" s="5" t="str">
        <f t="shared" si="453"/>
        <v/>
      </c>
      <c r="CE473" s="5" t="str">
        <f t="shared" si="491"/>
        <v/>
      </c>
      <c r="CF473" s="5" t="str">
        <f t="shared" si="455"/>
        <v/>
      </c>
      <c r="CG473" s="5" t="str">
        <f t="shared" si="492"/>
        <v/>
      </c>
      <c r="CH473" s="5" t="str">
        <f t="shared" ref="CH473:CJ473" si="499">TEXT(IF(CH371=0,"",CH371),"0.00")</f>
        <v/>
      </c>
      <c r="CI473" s="5" t="str">
        <f t="shared" si="499"/>
        <v/>
      </c>
      <c r="CJ473" s="5" t="str">
        <f t="shared" si="499"/>
        <v/>
      </c>
    </row>
    <row r="474" spans="50:88" hidden="1" x14ac:dyDescent="0.2">
      <c r="AX474" s="5">
        <v>98</v>
      </c>
      <c r="AY474" s="5" t="str">
        <f t="shared" ref="AY474:AZ474" si="500">TEXT(AY372,"dd/mm/yyyy")</f>
        <v/>
      </c>
      <c r="AZ474" s="5" t="str">
        <f t="shared" si="500"/>
        <v/>
      </c>
      <c r="BA474" s="5" t="str">
        <f t="shared" si="424"/>
        <v/>
      </c>
      <c r="BB474" s="5" t="str">
        <f t="shared" si="425"/>
        <v/>
      </c>
      <c r="BC474" s="5" t="str">
        <f t="shared" si="477"/>
        <v/>
      </c>
      <c r="BD474" s="5" t="str">
        <f t="shared" si="427"/>
        <v/>
      </c>
      <c r="BE474" s="5" t="str">
        <f t="shared" si="478"/>
        <v/>
      </c>
      <c r="BF474" s="5" t="str">
        <f t="shared" si="429"/>
        <v/>
      </c>
      <c r="BG474" s="5" t="str">
        <f t="shared" si="479"/>
        <v/>
      </c>
      <c r="BH474" s="5" t="str">
        <f t="shared" si="431"/>
        <v/>
      </c>
      <c r="BI474" s="5" t="str">
        <f t="shared" si="480"/>
        <v/>
      </c>
      <c r="BJ474" s="5" t="str">
        <f t="shared" si="433"/>
        <v/>
      </c>
      <c r="BK474" s="5" t="str">
        <f t="shared" si="481"/>
        <v/>
      </c>
      <c r="BL474" s="5" t="str">
        <f t="shared" si="435"/>
        <v/>
      </c>
      <c r="BM474" s="5" t="str">
        <f t="shared" si="482"/>
        <v/>
      </c>
      <c r="BN474" s="5" t="str">
        <f t="shared" si="437"/>
        <v/>
      </c>
      <c r="BO474" s="5" t="str">
        <f t="shared" si="483"/>
        <v/>
      </c>
      <c r="BP474" s="5" t="str">
        <f t="shared" si="439"/>
        <v/>
      </c>
      <c r="BQ474" s="5" t="str">
        <f t="shared" si="484"/>
        <v/>
      </c>
      <c r="BR474" s="5" t="str">
        <f t="shared" si="441"/>
        <v/>
      </c>
      <c r="BS474" s="5" t="str">
        <f t="shared" si="485"/>
        <v/>
      </c>
      <c r="BT474" s="5" t="str">
        <f t="shared" si="443"/>
        <v/>
      </c>
      <c r="BU474" s="5" t="str">
        <f t="shared" si="486"/>
        <v/>
      </c>
      <c r="BV474" s="5" t="str">
        <f t="shared" si="445"/>
        <v/>
      </c>
      <c r="BW474" s="5" t="str">
        <f t="shared" si="487"/>
        <v/>
      </c>
      <c r="BX474" s="5" t="str">
        <f t="shared" si="447"/>
        <v/>
      </c>
      <c r="BY474" s="5" t="str">
        <f t="shared" si="488"/>
        <v/>
      </c>
      <c r="BZ474" s="5" t="str">
        <f t="shared" si="449"/>
        <v/>
      </c>
      <c r="CA474" s="5" t="str">
        <f t="shared" si="489"/>
        <v/>
      </c>
      <c r="CB474" s="5" t="str">
        <f t="shared" si="451"/>
        <v/>
      </c>
      <c r="CC474" s="5" t="str">
        <f t="shared" si="490"/>
        <v/>
      </c>
      <c r="CD474" s="5" t="str">
        <f t="shared" si="453"/>
        <v/>
      </c>
      <c r="CE474" s="5" t="str">
        <f t="shared" si="491"/>
        <v/>
      </c>
      <c r="CF474" s="5" t="str">
        <f t="shared" si="455"/>
        <v/>
      </c>
      <c r="CG474" s="5" t="str">
        <f t="shared" si="492"/>
        <v/>
      </c>
      <c r="CH474" s="5" t="str">
        <f t="shared" ref="CH474:CJ474" si="501">TEXT(IF(CH372=0,"",CH372),"0.00")</f>
        <v/>
      </c>
      <c r="CI474" s="5" t="str">
        <f t="shared" si="501"/>
        <v/>
      </c>
      <c r="CJ474" s="5" t="str">
        <f t="shared" si="501"/>
        <v/>
      </c>
    </row>
    <row r="475" spans="50:88" hidden="1" x14ac:dyDescent="0.2">
      <c r="AX475" s="5">
        <v>99</v>
      </c>
      <c r="AY475" s="5" t="str">
        <f t="shared" ref="AY475:AZ475" si="502">TEXT(AY373,"dd/mm/yyyy")</f>
        <v/>
      </c>
      <c r="AZ475" s="5" t="str">
        <f t="shared" si="502"/>
        <v/>
      </c>
      <c r="BA475" s="5" t="str">
        <f t="shared" si="424"/>
        <v/>
      </c>
      <c r="BB475" s="5" t="str">
        <f t="shared" si="425"/>
        <v/>
      </c>
      <c r="BC475" s="5" t="str">
        <f t="shared" si="477"/>
        <v/>
      </c>
      <c r="BD475" s="5" t="str">
        <f t="shared" si="427"/>
        <v/>
      </c>
      <c r="BE475" s="5" t="str">
        <f t="shared" si="478"/>
        <v/>
      </c>
      <c r="BF475" s="5" t="str">
        <f t="shared" si="429"/>
        <v/>
      </c>
      <c r="BG475" s="5" t="str">
        <f t="shared" si="479"/>
        <v/>
      </c>
      <c r="BH475" s="5" t="str">
        <f t="shared" si="431"/>
        <v/>
      </c>
      <c r="BI475" s="5" t="str">
        <f t="shared" si="480"/>
        <v/>
      </c>
      <c r="BJ475" s="5" t="str">
        <f t="shared" si="433"/>
        <v/>
      </c>
      <c r="BK475" s="5" t="str">
        <f t="shared" si="481"/>
        <v/>
      </c>
      <c r="BL475" s="5" t="str">
        <f t="shared" si="435"/>
        <v/>
      </c>
      <c r="BM475" s="5" t="str">
        <f t="shared" si="482"/>
        <v/>
      </c>
      <c r="BN475" s="5" t="str">
        <f t="shared" si="437"/>
        <v/>
      </c>
      <c r="BO475" s="5" t="str">
        <f t="shared" si="483"/>
        <v/>
      </c>
      <c r="BP475" s="5" t="str">
        <f t="shared" si="439"/>
        <v/>
      </c>
      <c r="BQ475" s="5" t="str">
        <f t="shared" si="484"/>
        <v/>
      </c>
      <c r="BR475" s="5" t="str">
        <f t="shared" si="441"/>
        <v/>
      </c>
      <c r="BS475" s="5" t="str">
        <f t="shared" si="485"/>
        <v/>
      </c>
      <c r="BT475" s="5" t="str">
        <f t="shared" si="443"/>
        <v/>
      </c>
      <c r="BU475" s="5" t="str">
        <f t="shared" si="486"/>
        <v/>
      </c>
      <c r="BV475" s="5" t="str">
        <f t="shared" si="445"/>
        <v/>
      </c>
      <c r="BW475" s="5" t="str">
        <f t="shared" si="487"/>
        <v/>
      </c>
      <c r="BX475" s="5" t="str">
        <f t="shared" si="447"/>
        <v/>
      </c>
      <c r="BY475" s="5" t="str">
        <f t="shared" si="488"/>
        <v/>
      </c>
      <c r="BZ475" s="5" t="str">
        <f t="shared" si="449"/>
        <v/>
      </c>
      <c r="CA475" s="5" t="str">
        <f t="shared" si="489"/>
        <v/>
      </c>
      <c r="CB475" s="5" t="str">
        <f t="shared" si="451"/>
        <v/>
      </c>
      <c r="CC475" s="5" t="str">
        <f t="shared" si="490"/>
        <v/>
      </c>
      <c r="CD475" s="5" t="str">
        <f t="shared" si="453"/>
        <v/>
      </c>
      <c r="CE475" s="5" t="str">
        <f t="shared" si="491"/>
        <v/>
      </c>
      <c r="CF475" s="5" t="str">
        <f t="shared" si="455"/>
        <v/>
      </c>
      <c r="CG475" s="5" t="str">
        <f t="shared" si="492"/>
        <v/>
      </c>
      <c r="CH475" s="5" t="str">
        <f t="shared" ref="CH475:CJ475" si="503">TEXT(IF(CH373=0,"",CH373),"0.00")</f>
        <v/>
      </c>
      <c r="CI475" s="5" t="str">
        <f t="shared" si="503"/>
        <v/>
      </c>
      <c r="CJ475" s="5" t="str">
        <f t="shared" si="503"/>
        <v/>
      </c>
    </row>
    <row r="476" spans="50:88" hidden="1" x14ac:dyDescent="0.2">
      <c r="AX476" s="5"/>
    </row>
    <row r="477" spans="50:88" hidden="1" x14ac:dyDescent="0.2">
      <c r="AX477" s="5"/>
    </row>
  </sheetData>
  <sheetProtection algorithmName="SHA-512" hashValue="5gzD9hcC6rKtFY2q4JEGwZFh+JlM799H6O6+VpdP1ESUmLjOOegUTE88OIPC3u7HrbeUllUWzNwpDU/e5bIcug==" saltValue="plUn6yoR9J2NfaBZJ93uVQ==" spinCount="100000" sheet="1" selectLockedCells="1"/>
  <sortState xmlns:xlrd2="http://schemas.microsoft.com/office/spreadsheetml/2017/richdata2" ref="BF128:BF144">
    <sortCondition ref="BF128:BF144"/>
  </sortState>
  <mergeCells count="501">
    <mergeCell ref="I52:L52"/>
    <mergeCell ref="M52:P52"/>
    <mergeCell ref="Q52:T52"/>
    <mergeCell ref="AC40:AF40"/>
    <mergeCell ref="Y96:AB96"/>
    <mergeCell ref="AC96:AF96"/>
    <mergeCell ref="AG96:AJ96"/>
    <mergeCell ref="AG84:AJ84"/>
    <mergeCell ref="AG88:AJ88"/>
    <mergeCell ref="AG92:AJ92"/>
    <mergeCell ref="I70:L70"/>
    <mergeCell ref="M70:P70"/>
    <mergeCell ref="Q68:T68"/>
    <mergeCell ref="U50:X50"/>
    <mergeCell ref="AG76:AJ76"/>
    <mergeCell ref="U82:X82"/>
    <mergeCell ref="Y79:AB79"/>
    <mergeCell ref="Y78:AB78"/>
    <mergeCell ref="AC78:AF78"/>
    <mergeCell ref="AG50:AJ50"/>
    <mergeCell ref="I50:L50"/>
    <mergeCell ref="AG75:AJ75"/>
    <mergeCell ref="AG72:AJ72"/>
    <mergeCell ref="Y50:AB50"/>
    <mergeCell ref="O173:S173"/>
    <mergeCell ref="E99:M99"/>
    <mergeCell ref="AG79:AJ79"/>
    <mergeCell ref="R102:T102"/>
    <mergeCell ref="Q88:T88"/>
    <mergeCell ref="Y90:AB90"/>
    <mergeCell ref="AC90:AF90"/>
    <mergeCell ref="AC88:AF88"/>
    <mergeCell ref="AG82:AJ82"/>
    <mergeCell ref="AC82:AF82"/>
    <mergeCell ref="Y82:AB82"/>
    <mergeCell ref="Y95:AB95"/>
    <mergeCell ref="AC95:AF95"/>
    <mergeCell ref="O103:Q103"/>
    <mergeCell ref="R103:T103"/>
    <mergeCell ref="AG103:AJ103"/>
    <mergeCell ref="Y102:AB102"/>
    <mergeCell ref="AG101:AJ101"/>
    <mergeCell ref="O99:Q99"/>
    <mergeCell ref="R99:T99"/>
    <mergeCell ref="AC86:AF86"/>
    <mergeCell ref="AC100:AF100"/>
    <mergeCell ref="AC101:AF101"/>
    <mergeCell ref="AC102:AF102"/>
    <mergeCell ref="E32:H32"/>
    <mergeCell ref="E42:H42"/>
    <mergeCell ref="AC32:AF32"/>
    <mergeCell ref="AC34:AF34"/>
    <mergeCell ref="AC38:AF38"/>
    <mergeCell ref="U44:X44"/>
    <mergeCell ref="Y44:AB44"/>
    <mergeCell ref="AC44:AF44"/>
    <mergeCell ref="AC42:AF42"/>
    <mergeCell ref="Y36:AB36"/>
    <mergeCell ref="AC36:AF36"/>
    <mergeCell ref="M36:P36"/>
    <mergeCell ref="Q36:T36"/>
    <mergeCell ref="U36:X36"/>
    <mergeCell ref="E48:H48"/>
    <mergeCell ref="I48:L48"/>
    <mergeCell ref="M48:P48"/>
    <mergeCell ref="Q48:T48"/>
    <mergeCell ref="U48:X48"/>
    <mergeCell ref="Y48:AB48"/>
    <mergeCell ref="AC48:AF48"/>
    <mergeCell ref="AG48:AJ48"/>
    <mergeCell ref="Y38:AB38"/>
    <mergeCell ref="Y40:AB40"/>
    <mergeCell ref="U40:X40"/>
    <mergeCell ref="Y42:AB42"/>
    <mergeCell ref="I40:L40"/>
    <mergeCell ref="Q42:T42"/>
    <mergeCell ref="M44:P44"/>
    <mergeCell ref="E66:H66"/>
    <mergeCell ref="E36:H36"/>
    <mergeCell ref="AC24:AF24"/>
    <mergeCell ref="AP3:AU15"/>
    <mergeCell ref="Y70:AB70"/>
    <mergeCell ref="AC70:AF70"/>
    <mergeCell ref="AC46:AF46"/>
    <mergeCell ref="AE7:AJ7"/>
    <mergeCell ref="AF11:AH11"/>
    <mergeCell ref="V11:AD11"/>
    <mergeCell ref="R5:Y5"/>
    <mergeCell ref="U38:X38"/>
    <mergeCell ref="Y22:AB22"/>
    <mergeCell ref="Q38:T38"/>
    <mergeCell ref="Z3:AJ3"/>
    <mergeCell ref="Z5:AJ5"/>
    <mergeCell ref="W9:AJ9"/>
    <mergeCell ref="AG47:AJ47"/>
    <mergeCell ref="Y54:AB54"/>
    <mergeCell ref="AG18:AJ18"/>
    <mergeCell ref="AG19:AJ19"/>
    <mergeCell ref="Q70:T70"/>
    <mergeCell ref="U34:X34"/>
    <mergeCell ref="AC17:AF17"/>
    <mergeCell ref="AF15:AH15"/>
    <mergeCell ref="AG17:AJ17"/>
    <mergeCell ref="U64:X64"/>
    <mergeCell ref="R11:U11"/>
    <mergeCell ref="AC28:AF28"/>
    <mergeCell ref="AC22:AF22"/>
    <mergeCell ref="E20:H20"/>
    <mergeCell ref="Q24:T24"/>
    <mergeCell ref="U24:X24"/>
    <mergeCell ref="Y24:AB24"/>
    <mergeCell ref="M24:P24"/>
    <mergeCell ref="AC31:AF31"/>
    <mergeCell ref="E26:H26"/>
    <mergeCell ref="I26:L26"/>
    <mergeCell ref="M26:P26"/>
    <mergeCell ref="Q26:T26"/>
    <mergeCell ref="U26:X26"/>
    <mergeCell ref="Y26:AB26"/>
    <mergeCell ref="AC26:AF26"/>
    <mergeCell ref="E24:H24"/>
    <mergeCell ref="I24:L24"/>
    <mergeCell ref="E22:H22"/>
    <mergeCell ref="E28:H28"/>
    <mergeCell ref="I31:L31"/>
    <mergeCell ref="M31:P31"/>
    <mergeCell ref="Q31:T31"/>
    <mergeCell ref="U17:X17"/>
    <mergeCell ref="Q17:T17"/>
    <mergeCell ref="Q18:T18"/>
    <mergeCell ref="E44:H44"/>
    <mergeCell ref="I44:L44"/>
    <mergeCell ref="Q30:T30"/>
    <mergeCell ref="U30:X30"/>
    <mergeCell ref="Q32:T32"/>
    <mergeCell ref="U32:X32"/>
    <mergeCell ref="M42:P42"/>
    <mergeCell ref="Q34:T34"/>
    <mergeCell ref="U18:X18"/>
    <mergeCell ref="I30:L30"/>
    <mergeCell ref="M30:P30"/>
    <mergeCell ref="E38:H38"/>
    <mergeCell ref="M28:P28"/>
    <mergeCell ref="Q28:T28"/>
    <mergeCell ref="U28:X28"/>
    <mergeCell ref="E31:H31"/>
    <mergeCell ref="I28:L28"/>
    <mergeCell ref="E30:H30"/>
    <mergeCell ref="E40:H40"/>
    <mergeCell ref="Q22:T22"/>
    <mergeCell ref="U22:X22"/>
    <mergeCell ref="Y28:AB28"/>
    <mergeCell ref="Y34:AB34"/>
    <mergeCell ref="Y32:AB32"/>
    <mergeCell ref="Y30:AB30"/>
    <mergeCell ref="M46:P46"/>
    <mergeCell ref="E47:H47"/>
    <mergeCell ref="U31:X31"/>
    <mergeCell ref="Y31:AB31"/>
    <mergeCell ref="E46:H46"/>
    <mergeCell ref="I46:L46"/>
    <mergeCell ref="Q44:T44"/>
    <mergeCell ref="Q46:T46"/>
    <mergeCell ref="U42:X42"/>
    <mergeCell ref="I42:L42"/>
    <mergeCell ref="I47:L47"/>
    <mergeCell ref="U46:X46"/>
    <mergeCell ref="Y46:AB46"/>
    <mergeCell ref="I32:L32"/>
    <mergeCell ref="M32:P32"/>
    <mergeCell ref="I36:L36"/>
    <mergeCell ref="M40:P40"/>
    <mergeCell ref="Q40:T40"/>
    <mergeCell ref="R101:T101"/>
    <mergeCell ref="M92:P92"/>
    <mergeCell ref="Q92:T92"/>
    <mergeCell ref="U96:X96"/>
    <mergeCell ref="Y86:AB86"/>
    <mergeCell ref="Y101:AB101"/>
    <mergeCell ref="K100:M100"/>
    <mergeCell ref="I90:L90"/>
    <mergeCell ref="M90:P90"/>
    <mergeCell ref="Q90:T90"/>
    <mergeCell ref="U90:X90"/>
    <mergeCell ref="M88:P88"/>
    <mergeCell ref="D100:J100"/>
    <mergeCell ref="D101:J101"/>
    <mergeCell ref="Y103:AB103"/>
    <mergeCell ref="AC103:AF103"/>
    <mergeCell ref="Y94:AB94"/>
    <mergeCell ref="AC94:AF94"/>
    <mergeCell ref="O102:Q102"/>
    <mergeCell ref="AC20:AF20"/>
    <mergeCell ref="E17:H17"/>
    <mergeCell ref="R13:U13"/>
    <mergeCell ref="V13:AD13"/>
    <mergeCell ref="AF13:AH13"/>
    <mergeCell ref="U79:X79"/>
    <mergeCell ref="Y80:AB80"/>
    <mergeCell ref="AC80:AF80"/>
    <mergeCell ref="Y84:AB84"/>
    <mergeCell ref="AC84:AF84"/>
    <mergeCell ref="U95:X95"/>
    <mergeCell ref="O100:Q100"/>
    <mergeCell ref="R100:T100"/>
    <mergeCell ref="U86:X86"/>
    <mergeCell ref="I88:L88"/>
    <mergeCell ref="E96:H96"/>
    <mergeCell ref="I96:L96"/>
    <mergeCell ref="M96:P96"/>
    <mergeCell ref="Q96:T96"/>
    <mergeCell ref="B115:AN115"/>
    <mergeCell ref="M82:P82"/>
    <mergeCell ref="Q82:T82"/>
    <mergeCell ref="AK82:AK97"/>
    <mergeCell ref="AG104:AJ104"/>
    <mergeCell ref="I82:L82"/>
    <mergeCell ref="E82:H82"/>
    <mergeCell ref="E95:H95"/>
    <mergeCell ref="I95:L95"/>
    <mergeCell ref="M95:P95"/>
    <mergeCell ref="Q95:T95"/>
    <mergeCell ref="M86:P86"/>
    <mergeCell ref="Q86:T86"/>
    <mergeCell ref="AG108:AJ108"/>
    <mergeCell ref="AG87:AJ87"/>
    <mergeCell ref="AG90:AJ90"/>
    <mergeCell ref="U92:X92"/>
    <mergeCell ref="Y92:AB92"/>
    <mergeCell ref="B114:AV114"/>
    <mergeCell ref="E111:M111"/>
    <mergeCell ref="O111:X111"/>
    <mergeCell ref="O101:Q101"/>
    <mergeCell ref="AP99:AU100"/>
    <mergeCell ref="AP98:AU98"/>
    <mergeCell ref="AP17:AU17"/>
    <mergeCell ref="I54:L54"/>
    <mergeCell ref="M54:P54"/>
    <mergeCell ref="E9:P9"/>
    <mergeCell ref="E3:P3"/>
    <mergeCell ref="E5:P5"/>
    <mergeCell ref="E7:P7"/>
    <mergeCell ref="E11:P11"/>
    <mergeCell ref="R3:Y3"/>
    <mergeCell ref="I20:L20"/>
    <mergeCell ref="M20:P20"/>
    <mergeCell ref="Q20:T20"/>
    <mergeCell ref="R7:AD7"/>
    <mergeCell ref="E13:P13"/>
    <mergeCell ref="I17:L17"/>
    <mergeCell ref="E15:P15"/>
    <mergeCell ref="R15:U15"/>
    <mergeCell ref="V15:AD15"/>
    <mergeCell ref="Y17:AB17"/>
    <mergeCell ref="Y18:AB18"/>
    <mergeCell ref="R9:V9"/>
    <mergeCell ref="AC18:AF18"/>
    <mergeCell ref="U20:X20"/>
    <mergeCell ref="Y20:AB20"/>
    <mergeCell ref="AP2:AU2"/>
    <mergeCell ref="AK34:AK49"/>
    <mergeCell ref="AK50:AK65"/>
    <mergeCell ref="E54:H54"/>
    <mergeCell ref="M17:P17"/>
    <mergeCell ref="M18:P18"/>
    <mergeCell ref="M34:P34"/>
    <mergeCell ref="M50:P50"/>
    <mergeCell ref="I34:L34"/>
    <mergeCell ref="E18:H18"/>
    <mergeCell ref="E34:H34"/>
    <mergeCell ref="I22:L22"/>
    <mergeCell ref="M22:P22"/>
    <mergeCell ref="I38:L38"/>
    <mergeCell ref="M38:P38"/>
    <mergeCell ref="I18:L18"/>
    <mergeCell ref="Q63:T63"/>
    <mergeCell ref="U63:X63"/>
    <mergeCell ref="Y63:AB63"/>
    <mergeCell ref="U52:X52"/>
    <mergeCell ref="E63:H63"/>
    <mergeCell ref="E60:H60"/>
    <mergeCell ref="I60:L60"/>
    <mergeCell ref="AG51:AJ51"/>
    <mergeCell ref="B113:AV113"/>
    <mergeCell ref="Y105:AB105"/>
    <mergeCell ref="AC105:AF105"/>
    <mergeCell ref="AG102:AJ102"/>
    <mergeCell ref="E84:H84"/>
    <mergeCell ref="I84:L84"/>
    <mergeCell ref="M84:P84"/>
    <mergeCell ref="Q84:T84"/>
    <mergeCell ref="E88:H88"/>
    <mergeCell ref="E86:H86"/>
    <mergeCell ref="I86:L86"/>
    <mergeCell ref="AC92:AF92"/>
    <mergeCell ref="AP101:AU101"/>
    <mergeCell ref="AP102:AU110"/>
    <mergeCell ref="AG109:AJ109"/>
    <mergeCell ref="Y111:AJ111"/>
    <mergeCell ref="K101:M101"/>
    <mergeCell ref="K102:M102"/>
    <mergeCell ref="D103:M104"/>
    <mergeCell ref="E94:H94"/>
    <mergeCell ref="I94:L94"/>
    <mergeCell ref="M94:P94"/>
    <mergeCell ref="Q94:T94"/>
    <mergeCell ref="U94:X94"/>
    <mergeCell ref="M76:P76"/>
    <mergeCell ref="Q76:T76"/>
    <mergeCell ref="U76:X76"/>
    <mergeCell ref="E76:H76"/>
    <mergeCell ref="AG95:AJ95"/>
    <mergeCell ref="E92:H92"/>
    <mergeCell ref="I92:L92"/>
    <mergeCell ref="E80:H80"/>
    <mergeCell ref="I80:L80"/>
    <mergeCell ref="M80:P80"/>
    <mergeCell ref="Q80:T80"/>
    <mergeCell ref="Q78:T78"/>
    <mergeCell ref="E78:H78"/>
    <mergeCell ref="I78:L78"/>
    <mergeCell ref="M78:P78"/>
    <mergeCell ref="AC79:AF79"/>
    <mergeCell ref="U78:X78"/>
    <mergeCell ref="U88:X88"/>
    <mergeCell ref="Y88:AB88"/>
    <mergeCell ref="E90:H90"/>
    <mergeCell ref="U84:X84"/>
    <mergeCell ref="AG26:AJ26"/>
    <mergeCell ref="AG27:AJ27"/>
    <mergeCell ref="AG30:AJ30"/>
    <mergeCell ref="AG28:AJ28"/>
    <mergeCell ref="AC47:AF47"/>
    <mergeCell ref="AG66:AJ66"/>
    <mergeCell ref="AG67:AJ67"/>
    <mergeCell ref="AC30:AF30"/>
    <mergeCell ref="AC50:AF50"/>
    <mergeCell ref="AG54:AJ54"/>
    <mergeCell ref="AG55:AJ55"/>
    <mergeCell ref="AG58:AJ58"/>
    <mergeCell ref="AG52:AJ52"/>
    <mergeCell ref="AC60:AF60"/>
    <mergeCell ref="AC56:AF56"/>
    <mergeCell ref="AG32:AJ32"/>
    <mergeCell ref="AG36:AJ36"/>
    <mergeCell ref="AG40:AJ40"/>
    <mergeCell ref="AG44:AJ44"/>
    <mergeCell ref="AP18:AU21"/>
    <mergeCell ref="AK18:AK33"/>
    <mergeCell ref="AG70:AJ70"/>
    <mergeCell ref="AG31:AJ31"/>
    <mergeCell ref="AG35:AJ35"/>
    <mergeCell ref="AG20:AJ20"/>
    <mergeCell ref="AG24:AJ24"/>
    <mergeCell ref="AG22:AJ22"/>
    <mergeCell ref="AG23:AJ23"/>
    <mergeCell ref="AG38:AJ38"/>
    <mergeCell ref="AG34:AJ34"/>
    <mergeCell ref="AG68:AJ68"/>
    <mergeCell ref="AP22:AU86"/>
    <mergeCell ref="AK66:AK81"/>
    <mergeCell ref="AG39:AJ39"/>
    <mergeCell ref="AG42:AJ42"/>
    <mergeCell ref="AG43:AJ43"/>
    <mergeCell ref="AG46:AJ46"/>
    <mergeCell ref="AG78:AJ78"/>
    <mergeCell ref="AG74:AJ74"/>
    <mergeCell ref="AG86:AJ86"/>
    <mergeCell ref="AG83:AJ83"/>
    <mergeCell ref="AG59:AJ59"/>
    <mergeCell ref="AG71:AJ71"/>
    <mergeCell ref="U54:X54"/>
    <mergeCell ref="AC54:AF54"/>
    <mergeCell ref="Y52:AB52"/>
    <mergeCell ref="AG62:AJ62"/>
    <mergeCell ref="AC68:AF68"/>
    <mergeCell ref="U62:X62"/>
    <mergeCell ref="Y62:AB62"/>
    <mergeCell ref="AC62:AF62"/>
    <mergeCell ref="Y66:AB66"/>
    <mergeCell ref="AC63:AF63"/>
    <mergeCell ref="AC52:AF52"/>
    <mergeCell ref="Y64:AB64"/>
    <mergeCell ref="AC64:AF64"/>
    <mergeCell ref="U66:X66"/>
    <mergeCell ref="AC72:AF72"/>
    <mergeCell ref="E64:H64"/>
    <mergeCell ref="E58:H58"/>
    <mergeCell ref="M66:P66"/>
    <mergeCell ref="I64:L64"/>
    <mergeCell ref="Y74:AB74"/>
    <mergeCell ref="Q64:T64"/>
    <mergeCell ref="U60:X60"/>
    <mergeCell ref="M58:P58"/>
    <mergeCell ref="Q58:T58"/>
    <mergeCell ref="I66:L66"/>
    <mergeCell ref="U58:X58"/>
    <mergeCell ref="Y58:AB58"/>
    <mergeCell ref="AC58:AF58"/>
    <mergeCell ref="U72:X72"/>
    <mergeCell ref="M64:P64"/>
    <mergeCell ref="AC66:AF66"/>
    <mergeCell ref="Q66:T66"/>
    <mergeCell ref="Y72:AB72"/>
    <mergeCell ref="E68:H68"/>
    <mergeCell ref="I68:L68"/>
    <mergeCell ref="M68:P68"/>
    <mergeCell ref="E72:H72"/>
    <mergeCell ref="U74:X74"/>
    <mergeCell ref="E50:H50"/>
    <mergeCell ref="Q50:T50"/>
    <mergeCell ref="M47:P47"/>
    <mergeCell ref="Q47:T47"/>
    <mergeCell ref="U47:X47"/>
    <mergeCell ref="Y47:AB47"/>
    <mergeCell ref="I58:L58"/>
    <mergeCell ref="I63:L63"/>
    <mergeCell ref="M63:P63"/>
    <mergeCell ref="Q60:T60"/>
    <mergeCell ref="M60:P60"/>
    <mergeCell ref="E56:H56"/>
    <mergeCell ref="I56:L56"/>
    <mergeCell ref="M56:P56"/>
    <mergeCell ref="Q56:T56"/>
    <mergeCell ref="U56:X56"/>
    <mergeCell ref="Y56:AB56"/>
    <mergeCell ref="E62:H62"/>
    <mergeCell ref="I62:L62"/>
    <mergeCell ref="Q54:T54"/>
    <mergeCell ref="E52:H52"/>
    <mergeCell ref="M62:P62"/>
    <mergeCell ref="Q62:T62"/>
    <mergeCell ref="Y60:AB60"/>
    <mergeCell ref="D102:J102"/>
    <mergeCell ref="AG80:AJ80"/>
    <mergeCell ref="U70:X70"/>
    <mergeCell ref="U68:X68"/>
    <mergeCell ref="Y68:AB68"/>
    <mergeCell ref="U80:X80"/>
    <mergeCell ref="I76:L76"/>
    <mergeCell ref="AG100:AJ100"/>
    <mergeCell ref="E70:H70"/>
    <mergeCell ref="E74:H74"/>
    <mergeCell ref="I74:L74"/>
    <mergeCell ref="M74:P74"/>
    <mergeCell ref="Q74:T74"/>
    <mergeCell ref="I72:L72"/>
    <mergeCell ref="M72:P72"/>
    <mergeCell ref="Q72:T72"/>
    <mergeCell ref="AG91:AJ91"/>
    <mergeCell ref="AG99:AJ99"/>
    <mergeCell ref="AG94:AJ94"/>
    <mergeCell ref="AC74:AF74"/>
    <mergeCell ref="E79:H79"/>
    <mergeCell ref="Q79:T79"/>
    <mergeCell ref="Y76:AB76"/>
    <mergeCell ref="AC76:AF76"/>
    <mergeCell ref="E105:G105"/>
    <mergeCell ref="E106:G106"/>
    <mergeCell ref="E107:G107"/>
    <mergeCell ref="I105:M105"/>
    <mergeCell ref="I106:M106"/>
    <mergeCell ref="I107:M107"/>
    <mergeCell ref="R105:T105"/>
    <mergeCell ref="AG105:AJ105"/>
    <mergeCell ref="AG56:AJ56"/>
    <mergeCell ref="AG60:AJ60"/>
    <mergeCell ref="AG64:AJ64"/>
    <mergeCell ref="AG63:AJ63"/>
    <mergeCell ref="I79:L79"/>
    <mergeCell ref="M79:P79"/>
    <mergeCell ref="U99:X99"/>
    <mergeCell ref="U100:X100"/>
    <mergeCell ref="U101:X101"/>
    <mergeCell ref="U102:X102"/>
    <mergeCell ref="U103:X103"/>
    <mergeCell ref="U104:X104"/>
    <mergeCell ref="U105:X105"/>
    <mergeCell ref="Y99:AB99"/>
    <mergeCell ref="AC99:AF99"/>
    <mergeCell ref="Y100:AB100"/>
    <mergeCell ref="Y104:AB104"/>
    <mergeCell ref="X109:AF109"/>
    <mergeCell ref="O106:T106"/>
    <mergeCell ref="U106:X106"/>
    <mergeCell ref="Y106:AB106"/>
    <mergeCell ref="AC106:AF106"/>
    <mergeCell ref="AG106:AJ106"/>
    <mergeCell ref="O107:T107"/>
    <mergeCell ref="U107:X107"/>
    <mergeCell ref="Y107:AB107"/>
    <mergeCell ref="AC107:AF107"/>
    <mergeCell ref="AG107:AJ107"/>
    <mergeCell ref="O108:T108"/>
    <mergeCell ref="U108:X108"/>
    <mergeCell ref="Y108:AB108"/>
    <mergeCell ref="AC108:AF108"/>
    <mergeCell ref="O104:Q104"/>
    <mergeCell ref="R104:T104"/>
    <mergeCell ref="O105:Q105"/>
    <mergeCell ref="AC104:AF104"/>
  </mergeCells>
  <conditionalFormatting sqref="D33:AJ33 D49:AF49 D81:AF81 D97:AF97 D65:AF65">
    <cfRule type="expression" dxfId="111" priority="83">
      <formula>$AE$7&lt;&gt;"Yes"</formula>
    </cfRule>
  </conditionalFormatting>
  <conditionalFormatting sqref="D82:AJ97">
    <cfRule type="expression" dxfId="110" priority="84">
      <formula>$AM$17&lt;&gt;5</formula>
    </cfRule>
  </conditionalFormatting>
  <conditionalFormatting sqref="AF11:AJ11">
    <cfRule type="expression" dxfId="109" priority="96">
      <formula>$V$11&lt;&gt;$AM$11</formula>
    </cfRule>
  </conditionalFormatting>
  <conditionalFormatting sqref="AE11">
    <cfRule type="expression" dxfId="108" priority="97">
      <formula>$V$11&lt;&gt;$AM$11</formula>
    </cfRule>
  </conditionalFormatting>
  <conditionalFormatting sqref="AG18:AJ18 AG34:AJ34 AG50:AJ50 AG66:AJ66 AG82:AJ82">
    <cfRule type="cellIs" dxfId="107" priority="100" operator="equal">
      <formula>"Term Time"</formula>
    </cfRule>
    <cfRule type="cellIs" dxfId="106" priority="106" operator="equal">
      <formula>"Vacation*"</formula>
    </cfRule>
  </conditionalFormatting>
  <conditionalFormatting sqref="E18:AF18 E34:AF34 E50:AF50 E66:AF66 E82:AF82">
    <cfRule type="expression" dxfId="105" priority="98">
      <formula>MATCH(E18,BankHolidays,0)</formula>
    </cfRule>
  </conditionalFormatting>
  <conditionalFormatting sqref="AK18:AK97">
    <cfRule type="cellIs" dxfId="104" priority="82" operator="equal">
      <formula>"Warning"</formula>
    </cfRule>
  </conditionalFormatting>
  <conditionalFormatting sqref="E33 G33 I33 K33 M33 O33 Q33 S33 U33 W33 Y33 AA33 AC33 AE33">
    <cfRule type="expression" dxfId="103" priority="107">
      <formula>AND($AM$31="FALSE",E33="")</formula>
    </cfRule>
  </conditionalFormatting>
  <conditionalFormatting sqref="E49 G49 I49 K49 M49 O49 Q49 S49 U49 W49 Y49 AA49 AC49 AE49">
    <cfRule type="expression" dxfId="102" priority="117">
      <formula>AND($AM$47="FALSE",E49="")</formula>
    </cfRule>
  </conditionalFormatting>
  <conditionalFormatting sqref="E65 G65 I65 K65 M65 O65 Q65 S65 U65 W65 Y65 AA65 AC65 AE65">
    <cfRule type="expression" dxfId="101" priority="124">
      <formula>AND($AM$63="FALSE",E65="")</formula>
    </cfRule>
  </conditionalFormatting>
  <conditionalFormatting sqref="E81 G81 I81 K81 M81 O81 Q81 S81 U81 W81 Y81 AA81 AC81 AE81">
    <cfRule type="expression" dxfId="100" priority="125">
      <formula>AND($AM$79="FALSE",E81="")</formula>
    </cfRule>
  </conditionalFormatting>
  <conditionalFormatting sqref="E97 G97 I97 K97 M97 O97 Q97 S97 U97 W97 Y97 AA97 AC97 AE97">
    <cfRule type="expression" dxfId="99" priority="126">
      <formula>AND($AM$95="FALSE",E97="")</formula>
    </cfRule>
  </conditionalFormatting>
  <conditionalFormatting sqref="AP3">
    <cfRule type="cellIs" dxfId="98" priority="78" operator="equal">
      <formula>"[Warning messages will appear here]"</formula>
    </cfRule>
  </conditionalFormatting>
  <conditionalFormatting sqref="E30:AD30 E94:AF94 E38:AF38 E42:AF42 E46:AF46 E54:AF54 E58:AF58 E62:AF62 E70:AF70 E78:AF78 E86:AF86 E90:AF90 E74:AF74 E26:AD26">
    <cfRule type="expression" dxfId="97" priority="85">
      <formula>OR($E$5="",AND(E25="",G25=""))</formula>
    </cfRule>
  </conditionalFormatting>
  <conditionalFormatting sqref="E30:AD30 E26:AD26">
    <cfRule type="expression" dxfId="96" priority="59">
      <formula>OR($E$5="",AND(E25="",G25=""))</formula>
    </cfRule>
  </conditionalFormatting>
  <conditionalFormatting sqref="AF13:AJ13">
    <cfRule type="expression" dxfId="95" priority="54">
      <formula>$V$13&lt;&gt;$AM$13</formula>
    </cfRule>
  </conditionalFormatting>
  <conditionalFormatting sqref="AE13">
    <cfRule type="expression" dxfId="94" priority="55">
      <formula>$V$13&lt;&gt;$AM$13</formula>
    </cfRule>
  </conditionalFormatting>
  <conditionalFormatting sqref="AF15:AJ15">
    <cfRule type="expression" dxfId="93" priority="50">
      <formula>$V$15&lt;&gt;$AM$15</formula>
    </cfRule>
  </conditionalFormatting>
  <conditionalFormatting sqref="AE15">
    <cfRule type="expression" dxfId="92" priority="51">
      <formula>$V$15&lt;&gt;$AM$15</formula>
    </cfRule>
  </conditionalFormatting>
  <conditionalFormatting sqref="AE22:AF22">
    <cfRule type="expression" dxfId="91" priority="130">
      <formula>OR($E$5="",AND(AE21="",#REF!=""))</formula>
    </cfRule>
  </conditionalFormatting>
  <conditionalFormatting sqref="E22:AD22">
    <cfRule type="expression" dxfId="90" priority="133">
      <formula>OR($E$5="",AND(E21="",G21=""))</formula>
    </cfRule>
  </conditionalFormatting>
  <conditionalFormatting sqref="AE26:AF26 AE30:AF30">
    <cfRule type="expression" dxfId="89" priority="143">
      <formula>OR($E$5="",AND(AE25="",#REF!=""))</formula>
    </cfRule>
  </conditionalFormatting>
  <conditionalFormatting sqref="AE26:AF26 AE30:AF30">
    <cfRule type="expression" dxfId="88" priority="145">
      <formula>OR($E$5="",AND(AE25="",#REF!=""))</formula>
    </cfRule>
  </conditionalFormatting>
  <conditionalFormatting sqref="E3:P3 Z3:AJ3">
    <cfRule type="expression" dxfId="87" priority="146">
      <formula>AND($AM$99="TRUE",E3="Please enter")</formula>
    </cfRule>
  </conditionalFormatting>
  <conditionalFormatting sqref="E5:P5">
    <cfRule type="expression" dxfId="86" priority="148">
      <formula>AND($AM$99="TRUE",E5="")</formula>
    </cfRule>
  </conditionalFormatting>
  <conditionalFormatting sqref="Z5:AJ5">
    <cfRule type="expression" dxfId="85" priority="149">
      <formula>AND($AM$99="TRUE",Z5=0)</formula>
    </cfRule>
  </conditionalFormatting>
  <conditionalFormatting sqref="E7:P7">
    <cfRule type="expression" dxfId="84" priority="150">
      <formula>AND($AM$99="TRUE",E7="Please select claim period")</formula>
    </cfRule>
  </conditionalFormatting>
  <conditionalFormatting sqref="AE7:AJ7">
    <cfRule type="expression" dxfId="83" priority="151">
      <formula>AND($AM$99="TRUE",AE7="Please select")</formula>
    </cfRule>
  </conditionalFormatting>
  <conditionalFormatting sqref="E9:P9">
    <cfRule type="expression" dxfId="82" priority="152">
      <formula>AND($AM$99="TRUE",E9="Please select faculty")</formula>
    </cfRule>
  </conditionalFormatting>
  <conditionalFormatting sqref="W9:AJ9">
    <cfRule type="expression" dxfId="81" priority="153">
      <formula>AND($AM$99="TRUE",W9="Select faculty first")</formula>
    </cfRule>
  </conditionalFormatting>
  <conditionalFormatting sqref="E11">
    <cfRule type="expression" dxfId="80" priority="154">
      <formula>AND($AM$100="TRUE",E11="Please select type of work")</formula>
    </cfRule>
  </conditionalFormatting>
  <conditionalFormatting sqref="V11">
    <cfRule type="expression" dxfId="79" priority="155">
      <formula>AND($AM$100="TRUE",V11="Select type of work first")</formula>
    </cfRule>
  </conditionalFormatting>
  <conditionalFormatting sqref="I105">
    <cfRule type="expression" dxfId="78" priority="156">
      <formula>AND($AM$99="TRUE",I105=0)</formula>
    </cfRule>
  </conditionalFormatting>
  <conditionalFormatting sqref="E105:E107">
    <cfRule type="expression" dxfId="77" priority="162">
      <formula>$C$106&lt;&gt;1</formula>
    </cfRule>
  </conditionalFormatting>
  <conditionalFormatting sqref="E107 I107">
    <cfRule type="expression" dxfId="76" priority="163">
      <formula>$C$104=1</formula>
    </cfRule>
  </conditionalFormatting>
  <conditionalFormatting sqref="E106:E107 I106:I107">
    <cfRule type="expression" dxfId="75" priority="164">
      <formula>$C$103=1</formula>
    </cfRule>
  </conditionalFormatting>
  <conditionalFormatting sqref="AG49:AJ49">
    <cfRule type="expression" dxfId="74" priority="17">
      <formula>$AE$7&lt;&gt;"Yes"</formula>
    </cfRule>
  </conditionalFormatting>
  <conditionalFormatting sqref="AG65:AJ65">
    <cfRule type="expression" dxfId="73" priority="16">
      <formula>$AE$7&lt;&gt;"Yes"</formula>
    </cfRule>
  </conditionalFormatting>
  <conditionalFormatting sqref="AG81:AJ81">
    <cfRule type="expression" dxfId="72" priority="15">
      <formula>$AE$7&lt;&gt;"Yes"</formula>
    </cfRule>
  </conditionalFormatting>
  <conditionalFormatting sqref="AG97:AJ97">
    <cfRule type="expression" dxfId="71" priority="14">
      <formula>$AE$7&lt;&gt;"Yes"</formula>
    </cfRule>
  </conditionalFormatting>
  <conditionalFormatting sqref="I106:I107">
    <cfRule type="expression" dxfId="70" priority="175">
      <formula>AND($AM$99="TRUE",E106&lt;&gt;0,I106=0)</formula>
    </cfRule>
  </conditionalFormatting>
  <conditionalFormatting sqref="O108:AJ108 O100:AJ105">
    <cfRule type="cellIs" dxfId="69" priority="13" operator="equal">
      <formula>0</formula>
    </cfRule>
  </conditionalFormatting>
  <conditionalFormatting sqref="E13:P13">
    <cfRule type="expression" dxfId="68" priority="8">
      <formula>AND($AM$101="TRUE",E13="Please select type of work")</formula>
    </cfRule>
  </conditionalFormatting>
  <conditionalFormatting sqref="E15:P15">
    <cfRule type="expression" dxfId="67" priority="7">
      <formula>AND($AM$102="TRUE",E15="Please select type of work")</formula>
    </cfRule>
  </conditionalFormatting>
  <conditionalFormatting sqref="V13:AD13">
    <cfRule type="expression" dxfId="66" priority="6">
      <formula>AND($AM$101="TRUE",V13="Select type of work first")</formula>
    </cfRule>
  </conditionalFormatting>
  <conditionalFormatting sqref="V15:AD15">
    <cfRule type="expression" dxfId="65" priority="5">
      <formula>AND($AM$102="TRUE",V15="Select type of work first")</formula>
    </cfRule>
  </conditionalFormatting>
  <conditionalFormatting sqref="D101">
    <cfRule type="expression" dxfId="64" priority="181">
      <formula>$K$100="No"</formula>
    </cfRule>
  </conditionalFormatting>
  <conditionalFormatting sqref="D102:J102">
    <cfRule type="expression" dxfId="63" priority="182">
      <formula>$K$100="No"</formula>
    </cfRule>
  </conditionalFormatting>
  <conditionalFormatting sqref="K101:M101">
    <cfRule type="expression" dxfId="62" priority="183">
      <formula>$K$100="No"</formula>
    </cfRule>
  </conditionalFormatting>
  <conditionalFormatting sqref="K102:M102">
    <cfRule type="expression" dxfId="61" priority="184">
      <formula>$K$100="No"</formula>
    </cfRule>
  </conditionalFormatting>
  <conditionalFormatting sqref="DA144:DA233">
    <cfRule type="cellIs" dxfId="60" priority="4" operator="equal">
      <formula>"pe3"</formula>
    </cfRule>
  </conditionalFormatting>
  <conditionalFormatting sqref="O106:AJ106">
    <cfRule type="cellIs" dxfId="59" priority="3" operator="equal">
      <formula>0</formula>
    </cfRule>
  </conditionalFormatting>
  <conditionalFormatting sqref="O107:AJ107">
    <cfRule type="cellIs" dxfId="58" priority="2" operator="equal">
      <formula>0</formula>
    </cfRule>
  </conditionalFormatting>
  <conditionalFormatting sqref="AG106:AJ107">
    <cfRule type="cellIs" dxfId="57" priority="1" operator="greaterThan">
      <formula>1000</formula>
    </cfRule>
  </conditionalFormatting>
  <dataValidations xWindow="257" yWindow="352" count="19">
    <dataValidation type="whole" allowBlank="1" showInputMessage="1" showErrorMessage="1" sqref="Q33 Q49 M65 Q65 I97 U33 Y33 AC33 E33 I33 E97 U49 Y49 AC49 E49 I49 M97 U65 Y65 E65 AC65 M49 M81 Q81 U81 Y81 AC81 E81 M33 Q97 U97 Y97 I81 I65 AC97" xr:uid="{00000000-0002-0000-0200-000000000000}">
      <formula1>0</formula1>
      <formula2>24</formula2>
    </dataValidation>
    <dataValidation type="whole" allowBlank="1" showInputMessage="1" showErrorMessage="1" sqref="S33 S49 O65 S65 K97 W33 AA33 AE33 G33 K33 G97 W49 AA49 AE49 G49 K49 O97 W65 AA65 G65 AE65 O49 O81 S81 W81 AA81 AE81 G81 O33 S97 W97 AA97 K81 K65 W21 S21 O21 K21 G21 AE21 AE97 S73 W73 AA73 AE73 G73 K73 AA29 S53 W53 AA53 AE53 G53 K53 K89 S69 W69 AA69 AE69 G69 K69 S57 S77 W77 AA77 AE77 G77 K77 S41 AE93 S25 O25 K25 G25 AE25 AA25 AA21 W29 S29 O29 K29 G29 W25 S37 W37 AA37 AE37 G37 K37 AE29 O69 W41 AA41 AE41 G41 K41 O37 K85 G85 O85 S85 W85 AA85 O77 O73 G89 O89 S89 W89 AA89 AE85 S45 W45 AA45 AE45 G45 K45 O41 O45 W57 AA57 AE57 G57 K57 O53 S61 W61 AA61 AE61 G61 K61 O57 O61 K93 G93 O93 S93 W93 AE89 AA93" xr:uid="{00000000-0002-0000-0200-000001000000}">
      <formula1>0</formula1>
      <formula2>59</formula2>
    </dataValidation>
    <dataValidation type="list" allowBlank="1" showInputMessage="1" showErrorMessage="1" sqref="AE10" xr:uid="{00000000-0002-0000-0200-000002000000}">
      <formula1>"'--- select ---,Yes,No"</formula1>
    </dataValidation>
    <dataValidation type="list" allowBlank="1" showInputMessage="1" showErrorMessage="1" sqref="E11:P11 E13:P13 E15:P15" xr:uid="{00000000-0002-0000-0200-000003000000}">
      <formula1>Types</formula1>
    </dataValidation>
    <dataValidation type="date" allowBlank="1" showInputMessage="1" showErrorMessage="1" promptTitle="Format: DD/MM/YYYY" prompt="Please enter your date of birth so that we can ensure you are paid at least the minimum wage applicable to your age." sqref="E5:P5" xr:uid="{00000000-0002-0000-0200-000004000000}">
      <formula1>1</formula1>
      <formula2>73050</formula2>
    </dataValidation>
    <dataValidation type="list" allowBlank="1" showErrorMessage="1" sqref="V15:AD15 V13:AD13" xr:uid="{00000000-0002-0000-0200-000005000000}">
      <formula1>INDIRECT(SUBSTITUTE(E13," ",""))</formula1>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E7:P7" xr:uid="{00000000-0002-0000-0200-000006000000}">
      <formula1>ClaimPeriodsList</formula1>
    </dataValidation>
    <dataValidation type="whole" errorStyle="warning" allowBlank="1" showInputMessage="1" showErrorMessage="1" errorTitle="Pay reference number" error="Pay reference numbers are seven digits long." prompt="Please enter your seven digit pay reference number" sqref="Z5:AJ5" xr:uid="{00000000-0002-0000-0200-000007000000}">
      <formula1>0</formula1>
      <formula2>9999999</formula2>
    </dataValidation>
    <dataValidation type="list" allowBlank="1" showInputMessage="1" showErrorMessage="1" prompt="If you work on a Student, Skilled Worker or Tier 5 visa you must select &quot;Yes&quot; and declare any other work you have done (paid or unpaid) during the week(s) of your claim(s). Please complete the &quot;Declaration of other work&quot; row(s) for each week of your claim" sqref="AE7:AJ7" xr:uid="{00000000-0002-0000-0200-000008000000}">
      <formula1>"Please select,Yes,No"</formula1>
    </dataValidation>
    <dataValidation type="whole" allowBlank="1" showInputMessage="1" showErrorMessage="1" error="Value must be entered as a whole number. Work must not exceed 13 hours per day. Workers are entitled to 11 hours continuous rest in any 24 hour period." sqref="U21 Y21 AC21 E21 I21 M21 I77 I73 M73 Q73 U73 Y73 AC73 Q29 I53 M53 Q53 U53 Y53 AC53 U89 I69 M69 Q69 U69 Y69 AC69 I57 M77 Q77 U77 Y77 AC77 I41 Y93 Y25 AC25 E25 I25 M25 Q25 Q21 U29 Y29 AC29 E29 I29 U25 I37 M37 Q37 U37 Y37 AC37 M29 E69 M41 Q41 U41 Y41 AC41 E37 U85 Q85 M85 I85 E85 AC85 E77 E73 Q89 M89 I89 E89 AC89 Y85 I45 M45 Q45 U45 Y45 AC45 E41 E45 M57 Q57 U57 Y57 AC57 E53 I61 M61 Q61 U61 Y61 AC61 E57 E61 U93 Q93 M93 I93 E93 Y89 AC93" xr:uid="{00000000-0002-0000-0200-000009000000}">
      <formula1>0</formula1>
      <formula2>13</formula2>
    </dataValidation>
    <dataValidation type="whole" allowBlank="1" showInputMessage="1" showErrorMessage="1" sqref="N105" xr:uid="{00000000-0002-0000-0200-00000A000000}">
      <formula1>500000000</formula1>
      <formula2>599999999</formula2>
    </dataValidation>
    <dataValidation type="decimal" allowBlank="1" showInputMessage="1" showErrorMessage="1" sqref="E105" xr:uid="{00000000-0002-0000-0200-00000B000000}">
      <formula1>0.01</formula1>
      <formula2>1</formula2>
    </dataValidation>
    <dataValidation type="decimal" allowBlank="1" showInputMessage="1" showErrorMessage="1" sqref="AF15:AH15 AF13:AH13 AF11:AH11" xr:uid="{00000000-0002-0000-0200-00000C000000}">
      <formula1>0</formula1>
      <formula2>10000</formula2>
    </dataValidation>
    <dataValidation type="list" allowBlank="1" showInputMessage="1" showErrorMessage="1" sqref="W9:AJ9" xr:uid="{00000000-0002-0000-0200-00000D000000}">
      <formula1>INDIRECT(SUBSTITUTE(E9," ",""))</formula1>
    </dataValidation>
    <dataValidation type="list" allowBlank="1" showInputMessage="1" showErrorMessage="1" sqref="K100" xr:uid="{00000000-0002-0000-0200-00000E000000}">
      <formula1>"No,Yes"</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D33 D49 D65 D81 D97" xr:uid="{00000000-0002-0000-0200-00000F000000}">
      <formula1>"Declaration of other work"</formula1>
    </dataValidation>
    <dataValidation type="whole" allowBlank="1" showInputMessage="1" showErrorMessage="1" sqref="N103:N104 J108:M109 N106:N111 O108:P109 I105:I107" xr:uid="{00000000-0002-0000-0200-000010000000}">
      <formula1>0</formula1>
      <formula2>599999999</formula2>
    </dataValidation>
    <dataValidation allowBlank="1" showInputMessage="1" showErrorMessage="1" prompt="Select 'Yes' if your timesheet is accompanied by an expenses claim. Fill out the 'UniWorkforce Expenses Claim' tab of this spredsheet to populate the values shown below." sqref="D100:J100" xr:uid="{00000000-0002-0000-0200-000011000000}"/>
    <dataValidation type="list" allowBlank="1" showErrorMessage="1" sqref="V11:AD11" xr:uid="{8029E9B1-8DE1-4272-88B8-58613A965773}">
      <formula1>INDIRECT(SUBSTITUTE(SUBSTITUTE(E11," ",""),"/",""))</formula1>
    </dataValidation>
  </dataValidations>
  <printOptions horizontalCentered="1" verticalCentered="1"/>
  <pageMargins left="0.23622047244094491" right="0.23622047244094491" top="0.74803149606299213" bottom="0.74803149606299213" header="0.31496062992125984" footer="0.31496062992125984"/>
  <pageSetup paperSize="9" scale="78" orientation="landscape" r:id="rId1"/>
  <extLst>
    <ext xmlns:x14="http://schemas.microsoft.com/office/spreadsheetml/2009/9/main" uri="{CCE6A557-97BC-4b89-ADB6-D9C93CAAB3DF}">
      <x14:dataValidations xmlns:xm="http://schemas.microsoft.com/office/excel/2006/main" xWindow="257" yWindow="352" count="1">
        <x14:dataValidation type="list" allowBlank="1" showInputMessage="1" showErrorMessage="1" xr:uid="{00000000-0002-0000-0200-000012000000}">
          <x14:formula1>
            <xm:f>Departments!$A$5:$A$11</xm:f>
          </x14:formula1>
          <xm:sqref>E9:P9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B1:AU38"/>
  <sheetViews>
    <sheetView showGridLines="0" showRowColHeaders="0" topLeftCell="A10" zoomScaleNormal="100" workbookViewId="0">
      <selection activeCell="D19" sqref="D19"/>
    </sheetView>
  </sheetViews>
  <sheetFormatPr baseColWidth="10" defaultColWidth="9.33203125" defaultRowHeight="15" x14ac:dyDescent="0.2"/>
  <cols>
    <col min="1" max="2" width="1.5" style="1" customWidth="1"/>
    <col min="3" max="3" width="12" style="1" hidden="1" customWidth="1"/>
    <col min="4" max="4" width="21.33203125" style="1" bestFit="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8" width="9.33203125" style="1" hidden="1" customWidth="1"/>
    <col min="39" max="39" width="1.5" style="1" customWidth="1"/>
    <col min="40" max="40" width="9.33203125" style="1"/>
    <col min="41" max="41" width="9.33203125" style="1" customWidth="1"/>
    <col min="42" max="47" width="9.33203125" style="1" hidden="1" customWidth="1"/>
    <col min="48" max="16384" width="9.33203125" style="1"/>
  </cols>
  <sheetData>
    <row r="1" spans="2:39" hidden="1" x14ac:dyDescent="0.2"/>
    <row r="2" spans="2:39" hidden="1" x14ac:dyDescent="0.2">
      <c r="E2" s="1" t="s">
        <v>209</v>
      </c>
      <c r="P2" s="1" t="s">
        <v>210</v>
      </c>
    </row>
    <row r="3" spans="2:39" hidden="1" x14ac:dyDescent="0.2">
      <c r="D3" s="1" t="s">
        <v>211</v>
      </c>
      <c r="E3" s="1" t="str">
        <f>'UniWorkforce Hourly Timesheet'!E3</f>
        <v>Georgios</v>
      </c>
      <c r="P3" s="1" t="str">
        <f>'UniWorkforce Fixed Fee Claim'!F3</f>
        <v>Please enter</v>
      </c>
    </row>
    <row r="4" spans="2:39" hidden="1" x14ac:dyDescent="0.2">
      <c r="D4" s="1" t="s">
        <v>212</v>
      </c>
      <c r="E4" s="1" t="str">
        <f>'UniWorkforce Hourly Timesheet'!Z3</f>
        <v>Giamouridis</v>
      </c>
      <c r="P4" s="1" t="str">
        <f>'UniWorkforce Fixed Fee Claim'!AC3</f>
        <v>Please enter</v>
      </c>
    </row>
    <row r="5" spans="2:39" hidden="1" x14ac:dyDescent="0.2">
      <c r="D5" s="1" t="s">
        <v>213</v>
      </c>
      <c r="E5" s="156" t="str">
        <f>'UniWorkforce Hourly Timesheet'!E7:P7</f>
        <v>28 February - 27 March 2022</v>
      </c>
      <c r="P5" s="156" t="str">
        <f>'UniWorkforce Fixed Fee Claim'!F7</f>
        <v>Please select claim period</v>
      </c>
    </row>
    <row r="6" spans="2:39" hidden="1" x14ac:dyDescent="0.2">
      <c r="D6" s="1" t="s">
        <v>214</v>
      </c>
      <c r="E6" s="1">
        <f>'UniWorkforce Hourly Timesheet'!Z5</f>
        <v>2915413</v>
      </c>
      <c r="P6" s="1">
        <f>'UniWorkforce Fixed Fee Claim'!AC5</f>
        <v>0</v>
      </c>
    </row>
    <row r="7" spans="2:39" hidden="1" x14ac:dyDescent="0.2">
      <c r="D7" s="1" t="s">
        <v>215</v>
      </c>
      <c r="E7" s="1" t="str">
        <f>'UniWorkforce Hourly Timesheet'!E9</f>
        <v xml:space="preserve">Engineering and Physical Sciences </v>
      </c>
      <c r="P7" s="1" t="str">
        <f>'UniWorkforce Fixed Fee Claim'!F9</f>
        <v>Please select faculty</v>
      </c>
    </row>
    <row r="8" spans="2:39" hidden="1" x14ac:dyDescent="0.2">
      <c r="D8" s="1" t="s">
        <v>216</v>
      </c>
      <c r="E8" s="1" t="str">
        <f>'UniWorkforce Hourly Timesheet'!W9</f>
        <v xml:space="preserve">Engineering and Physical Sciences </v>
      </c>
      <c r="P8" s="1" t="str">
        <f>'UniWorkforce Fixed Fee Claim'!Z9</f>
        <v>Select faculty first</v>
      </c>
    </row>
    <row r="9" spans="2:39" hidden="1" x14ac:dyDescent="0.2"/>
    <row r="10" spans="2:39" ht="7.5" customHeight="1" x14ac:dyDescent="0.2"/>
    <row r="11" spans="2:39" ht="7.5" customHeight="1" x14ac:dyDescent="0.2">
      <c r="B11" s="36"/>
      <c r="C11" s="37"/>
      <c r="D11" s="51"/>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44"/>
    </row>
    <row r="12" spans="2:39" x14ac:dyDescent="0.2">
      <c r="B12" s="40"/>
      <c r="D12" s="70" t="s">
        <v>58</v>
      </c>
      <c r="E12" s="755" t="str">
        <f>IF(E3&lt;&gt;"Please enter",'UniWorkforce Hourly Timesheet'!E3,IF(P3&lt;&gt;"Please enter",'UniWorkforce Fixed Fee Claim'!F3,"Enter details on timesheet first"))</f>
        <v>Georgios</v>
      </c>
      <c r="F12" s="755"/>
      <c r="G12" s="755"/>
      <c r="H12" s="755"/>
      <c r="I12" s="755"/>
      <c r="J12" s="755"/>
      <c r="K12" s="755"/>
      <c r="L12" s="755"/>
      <c r="M12" s="755"/>
      <c r="N12" s="755"/>
      <c r="O12" s="755"/>
      <c r="P12" s="755"/>
      <c r="Q12" s="2"/>
      <c r="R12" s="515" t="s">
        <v>60</v>
      </c>
      <c r="S12" s="515"/>
      <c r="T12" s="515"/>
      <c r="U12" s="515"/>
      <c r="V12" s="515"/>
      <c r="W12" s="515"/>
      <c r="X12" s="515"/>
      <c r="Y12" s="515"/>
      <c r="Z12" s="755" t="str">
        <f>IF(E4&lt;&gt;"Please enter",'UniWorkforce Hourly Timesheet'!Z3,IF(P4&lt;&gt;"Please enter",'UniWorkforce Fixed Fee Claim'!AC3,"Enter details on timesheet first"))</f>
        <v>Giamouridis</v>
      </c>
      <c r="AA12" s="755"/>
      <c r="AB12" s="755"/>
      <c r="AC12" s="755"/>
      <c r="AD12" s="755"/>
      <c r="AE12" s="755"/>
      <c r="AF12" s="755"/>
      <c r="AG12" s="755"/>
      <c r="AH12" s="755"/>
      <c r="AI12" s="755"/>
      <c r="AJ12" s="755"/>
      <c r="AK12" s="57"/>
      <c r="AL12" s="4"/>
      <c r="AM12" s="45"/>
    </row>
    <row r="13" spans="2:39" ht="4.5" customHeight="1" x14ac:dyDescent="0.2">
      <c r="B13" s="40"/>
      <c r="D13" s="3"/>
      <c r="E13" s="4"/>
      <c r="F13" s="4"/>
      <c r="G13" s="4"/>
      <c r="H13" s="4"/>
      <c r="I13" s="4"/>
      <c r="J13" s="4"/>
      <c r="K13" s="4"/>
      <c r="L13" s="4"/>
      <c r="M13" s="4"/>
      <c r="N13" s="4"/>
      <c r="O13" s="4"/>
      <c r="P13" s="4"/>
      <c r="Q13" s="2"/>
      <c r="R13" s="3"/>
      <c r="S13" s="3"/>
      <c r="T13" s="3"/>
      <c r="U13" s="3"/>
      <c r="V13" s="3"/>
      <c r="W13" s="3"/>
      <c r="X13" s="3"/>
      <c r="Y13" s="3"/>
      <c r="Z13" s="4"/>
      <c r="AA13" s="4"/>
      <c r="AB13" s="4"/>
      <c r="AC13" s="4"/>
      <c r="AD13" s="4"/>
      <c r="AE13" s="4"/>
      <c r="AF13" s="4"/>
      <c r="AG13" s="4"/>
      <c r="AH13" s="4"/>
      <c r="AI13" s="4"/>
      <c r="AJ13" s="4"/>
      <c r="AK13" s="4"/>
      <c r="AL13" s="4"/>
      <c r="AM13" s="45"/>
    </row>
    <row r="14" spans="2:39" x14ac:dyDescent="0.2">
      <c r="B14" s="40"/>
      <c r="D14" s="70" t="s">
        <v>63</v>
      </c>
      <c r="E14" s="766" t="str">
        <f>IF(E5&lt;&gt;"Please select claim period",'UniWorkforce Hourly Timesheet'!E7,IF(P5&lt;&gt;"Please select claim period",'UniWorkforce Fixed Fee Claim'!F7,"Enter details on timesheet first"))</f>
        <v>28 February - 27 March 2022</v>
      </c>
      <c r="F14" s="767"/>
      <c r="G14" s="767"/>
      <c r="H14" s="767"/>
      <c r="I14" s="767"/>
      <c r="J14" s="767"/>
      <c r="K14" s="767"/>
      <c r="L14" s="767"/>
      <c r="M14" s="767"/>
      <c r="N14" s="767"/>
      <c r="O14" s="767"/>
      <c r="P14" s="768"/>
      <c r="Q14" s="5"/>
      <c r="R14" s="515" t="s">
        <v>62</v>
      </c>
      <c r="S14" s="515"/>
      <c r="T14" s="515"/>
      <c r="U14" s="515"/>
      <c r="V14" s="515"/>
      <c r="W14" s="515"/>
      <c r="X14" s="515"/>
      <c r="Y14" s="515"/>
      <c r="Z14" s="765">
        <f>IF(E6&lt;&gt;0,'UniWorkforce Hourly Timesheet'!Z5,IF(P6&lt;&gt;0,'UniWorkforce Fixed Fee Claim'!AC5,"Enter details on timesheet first"))</f>
        <v>2915413</v>
      </c>
      <c r="AA14" s="765"/>
      <c r="AB14" s="765"/>
      <c r="AC14" s="765"/>
      <c r="AD14" s="765"/>
      <c r="AE14" s="765"/>
      <c r="AF14" s="765"/>
      <c r="AG14" s="765"/>
      <c r="AH14" s="765"/>
      <c r="AI14" s="765"/>
      <c r="AJ14" s="765"/>
      <c r="AK14" s="58"/>
      <c r="AL14" s="7"/>
      <c r="AM14" s="45"/>
    </row>
    <row r="15" spans="2:39" ht="4.5" customHeight="1" x14ac:dyDescent="0.2">
      <c r="B15" s="40"/>
      <c r="D15" s="3"/>
      <c r="E15" s="6"/>
      <c r="F15" s="6"/>
      <c r="G15" s="6"/>
      <c r="H15" s="6"/>
      <c r="I15" s="6"/>
      <c r="J15" s="6"/>
      <c r="K15" s="6"/>
      <c r="L15" s="6"/>
      <c r="M15" s="6"/>
      <c r="N15" s="6"/>
      <c r="O15" s="6"/>
      <c r="P15" s="6"/>
      <c r="Q15" s="5"/>
      <c r="R15" s="3"/>
      <c r="S15" s="3"/>
      <c r="T15" s="3"/>
      <c r="U15" s="3"/>
      <c r="V15" s="3"/>
      <c r="W15" s="3"/>
      <c r="X15" s="3"/>
      <c r="Y15" s="3"/>
      <c r="Z15" s="7"/>
      <c r="AA15" s="7"/>
      <c r="AB15" s="7"/>
      <c r="AC15" s="7"/>
      <c r="AD15" s="7"/>
      <c r="AE15" s="7"/>
      <c r="AF15" s="7"/>
      <c r="AG15" s="7"/>
      <c r="AH15" s="7"/>
      <c r="AI15" s="7"/>
      <c r="AJ15" s="7"/>
      <c r="AK15" s="7"/>
      <c r="AL15" s="7"/>
      <c r="AM15" s="45"/>
    </row>
    <row r="16" spans="2:39" ht="15" customHeight="1" x14ac:dyDescent="0.2">
      <c r="B16" s="40"/>
      <c r="D16" s="70" t="s">
        <v>67</v>
      </c>
      <c r="E16" s="755" t="str">
        <f>IF(E7&lt;&gt;"Please select faculty",'UniWorkforce Hourly Timesheet'!E9,IF(P7&lt;&gt;"Please select faculty",'UniWorkforce Fixed Fee Claim'!F9,"Enter details on timesheet first"))</f>
        <v xml:space="preserve">Engineering and Physical Sciences </v>
      </c>
      <c r="F16" s="755"/>
      <c r="G16" s="755"/>
      <c r="H16" s="755"/>
      <c r="I16" s="755"/>
      <c r="J16" s="755"/>
      <c r="K16" s="755"/>
      <c r="L16" s="755"/>
      <c r="M16" s="755"/>
      <c r="N16" s="755"/>
      <c r="O16" s="755"/>
      <c r="P16" s="755"/>
      <c r="Q16" s="3"/>
      <c r="R16" s="441" t="s">
        <v>217</v>
      </c>
      <c r="S16" s="528"/>
      <c r="T16" s="528"/>
      <c r="U16" s="528"/>
      <c r="V16" s="528"/>
      <c r="W16" s="756" t="str">
        <f>IF(E8&lt;&gt;"Select faculty first",'UniWorkforce Hourly Timesheet'!W9,IF(P8&lt;&gt;"Select faculty first",'UniWorkforce Fixed Fee Claim'!Z9,"Enter details on timesheet first"))</f>
        <v xml:space="preserve">Engineering and Physical Sciences </v>
      </c>
      <c r="X16" s="757"/>
      <c r="Y16" s="757"/>
      <c r="Z16" s="757"/>
      <c r="AA16" s="757"/>
      <c r="AB16" s="757"/>
      <c r="AC16" s="757"/>
      <c r="AD16" s="757"/>
      <c r="AE16" s="757"/>
      <c r="AF16" s="757"/>
      <c r="AG16" s="757"/>
      <c r="AH16" s="757"/>
      <c r="AI16" s="757"/>
      <c r="AJ16" s="758"/>
      <c r="AK16" s="59"/>
      <c r="AL16" s="60"/>
      <c r="AM16" s="45"/>
    </row>
    <row r="17" spans="2:47" ht="18.75" customHeight="1" x14ac:dyDescent="0.2">
      <c r="B17" s="40"/>
      <c r="D17" s="51" t="s">
        <v>218</v>
      </c>
      <c r="E17" s="6"/>
      <c r="F17" s="6"/>
      <c r="G17" s="6"/>
      <c r="H17" s="6"/>
      <c r="I17" s="6"/>
      <c r="J17" s="6"/>
      <c r="K17" s="6"/>
      <c r="L17" s="6"/>
      <c r="M17" s="6"/>
      <c r="N17" s="6"/>
      <c r="O17" s="6"/>
      <c r="P17" s="6"/>
      <c r="Q17" s="5"/>
      <c r="R17" s="3"/>
      <c r="S17" s="3"/>
      <c r="T17" s="3"/>
      <c r="U17" s="3"/>
      <c r="V17" s="3"/>
      <c r="W17" s="3"/>
      <c r="X17" s="3"/>
      <c r="Y17" s="3"/>
      <c r="Z17" s="3"/>
      <c r="AA17" s="3"/>
      <c r="AB17" s="3"/>
      <c r="AC17" s="3"/>
      <c r="AD17" s="13"/>
      <c r="AE17" s="15"/>
      <c r="AF17" s="15"/>
      <c r="AG17" s="15"/>
      <c r="AH17" s="15"/>
      <c r="AI17" s="15"/>
      <c r="AJ17" s="15"/>
      <c r="AK17" s="61"/>
      <c r="AL17" s="61"/>
      <c r="AM17" s="45"/>
    </row>
    <row r="18" spans="2:47" ht="15" customHeight="1" x14ac:dyDescent="0.2">
      <c r="B18" s="40"/>
      <c r="D18" s="70" t="s">
        <v>219</v>
      </c>
      <c r="E18" s="760" t="s">
        <v>220</v>
      </c>
      <c r="F18" s="760"/>
      <c r="G18" s="760"/>
      <c r="H18" s="760"/>
      <c r="I18" s="760"/>
      <c r="J18" s="760"/>
      <c r="K18" s="760"/>
      <c r="L18" s="760"/>
      <c r="M18" s="760"/>
      <c r="N18" s="760"/>
      <c r="O18" s="760" t="s">
        <v>221</v>
      </c>
      <c r="P18" s="760"/>
      <c r="Q18" s="760"/>
      <c r="R18" s="760"/>
      <c r="S18" s="760"/>
      <c r="T18" s="760"/>
      <c r="U18" s="760"/>
      <c r="V18" s="760"/>
      <c r="W18" s="760"/>
      <c r="X18" s="760"/>
      <c r="Y18" s="515" t="s">
        <v>222</v>
      </c>
      <c r="Z18" s="515"/>
      <c r="AA18" s="515"/>
      <c r="AB18" s="515"/>
      <c r="AC18" s="515" t="s">
        <v>223</v>
      </c>
      <c r="AD18" s="515"/>
      <c r="AE18" s="515"/>
      <c r="AF18" s="759" t="s">
        <v>224</v>
      </c>
      <c r="AG18" s="759"/>
      <c r="AH18" s="759"/>
      <c r="AI18" s="759"/>
      <c r="AJ18" s="759"/>
      <c r="AK18" s="61" t="s">
        <v>225</v>
      </c>
      <c r="AL18" s="61" t="s">
        <v>226</v>
      </c>
      <c r="AM18" s="45"/>
      <c r="AP18" s="1" t="s">
        <v>227</v>
      </c>
    </row>
    <row r="19" spans="2:47" ht="15" customHeight="1" x14ac:dyDescent="0.2">
      <c r="B19" s="40"/>
      <c r="D19" s="69"/>
      <c r="E19" s="764" t="s">
        <v>228</v>
      </c>
      <c r="F19" s="526"/>
      <c r="G19" s="526"/>
      <c r="H19" s="526"/>
      <c r="I19" s="526"/>
      <c r="J19" s="526"/>
      <c r="K19" s="526"/>
      <c r="L19" s="526"/>
      <c r="M19" s="526"/>
      <c r="N19" s="527"/>
      <c r="O19" s="764" t="s">
        <v>227</v>
      </c>
      <c r="P19" s="526"/>
      <c r="Q19" s="526"/>
      <c r="R19" s="526"/>
      <c r="S19" s="526"/>
      <c r="T19" s="526"/>
      <c r="U19" s="526"/>
      <c r="V19" s="526"/>
      <c r="W19" s="526"/>
      <c r="X19" s="527"/>
      <c r="Y19" s="761"/>
      <c r="Z19" s="762"/>
      <c r="AA19" s="762"/>
      <c r="AB19" s="763"/>
      <c r="AC19" s="443"/>
      <c r="AD19" s="444"/>
      <c r="AE19" s="445"/>
      <c r="AF19" s="769">
        <f>IF(O19&lt;&gt;$AP$21,0,IF(AC19&lt;=0,0,IF(AC19&lt;=50,AC19*0.4,(50*0.4)+((AC19-50)*0.23))))</f>
        <v>0</v>
      </c>
      <c r="AG19" s="770"/>
      <c r="AH19" s="770"/>
      <c r="AI19" s="770"/>
      <c r="AJ19" s="771"/>
      <c r="AK19" s="62">
        <f>IF(OR(AS19=TRUE,AT19=TRUE,AU19=TRUE),0,IF(E19="Home to work expenses",IF(O19=$AP$21,AF19,Y19),0))</f>
        <v>0</v>
      </c>
      <c r="AL19" s="62">
        <f>IF(OR(AS19=TRUE,AT19=TRUE,AU19=TRUE),0,IF(E19="Other reimbursable expenses",IF(O19=$AP$21,AF19,Y19),0))</f>
        <v>0</v>
      </c>
      <c r="AM19" s="45"/>
      <c r="AP19" s="1" t="s">
        <v>229</v>
      </c>
      <c r="AS19" s="1" t="b">
        <f>AND(D19="",OR(Y19&lt;&gt;"",AF19&lt;&gt;0))</f>
        <v>0</v>
      </c>
      <c r="AT19" s="1" t="b">
        <f>AND(OR(E19="Select category of expense",E19=""),Y19&lt;&gt;"")</f>
        <v>0</v>
      </c>
      <c r="AU19" s="1" t="b">
        <f>AND(OR(O19="Select Type of Expense",O19=""),Y19&lt;&gt;"")</f>
        <v>0</v>
      </c>
    </row>
    <row r="20" spans="2:47" ht="15" customHeight="1" x14ac:dyDescent="0.2">
      <c r="B20" s="40"/>
      <c r="D20" s="69"/>
      <c r="E20" s="764" t="s">
        <v>228</v>
      </c>
      <c r="F20" s="526"/>
      <c r="G20" s="526"/>
      <c r="H20" s="526"/>
      <c r="I20" s="526"/>
      <c r="J20" s="526"/>
      <c r="K20" s="526"/>
      <c r="L20" s="526"/>
      <c r="M20" s="526"/>
      <c r="N20" s="527"/>
      <c r="O20" s="764" t="s">
        <v>227</v>
      </c>
      <c r="P20" s="526"/>
      <c r="Q20" s="526"/>
      <c r="R20" s="526"/>
      <c r="S20" s="526"/>
      <c r="T20" s="526"/>
      <c r="U20" s="526"/>
      <c r="V20" s="526"/>
      <c r="W20" s="526"/>
      <c r="X20" s="527"/>
      <c r="Y20" s="761"/>
      <c r="Z20" s="762"/>
      <c r="AA20" s="762"/>
      <c r="AB20" s="763"/>
      <c r="AC20" s="443"/>
      <c r="AD20" s="444"/>
      <c r="AE20" s="445"/>
      <c r="AF20" s="769">
        <f t="shared" ref="AF20:AF32" si="0">IF(O20&lt;&gt;$AP$21,0,IF(AC20&lt;=0,0,IF(AC20&lt;=50,AC20*0.4,(50*0.4)+((AC20-50)*0.23))))</f>
        <v>0</v>
      </c>
      <c r="AG20" s="770"/>
      <c r="AH20" s="770"/>
      <c r="AI20" s="770"/>
      <c r="AJ20" s="771"/>
      <c r="AK20" s="62">
        <f t="shared" ref="AK20:AK32" si="1">IF(OR(AS20=TRUE,AT20=TRUE,AU20=TRUE),0,IF(E20="Home to work expenses",IF(O20=$AP$21,AF20,Y20),0))</f>
        <v>0</v>
      </c>
      <c r="AL20" s="62">
        <f t="shared" ref="AL20:AL32" si="2">IF(OR(AS20=TRUE,AT20=TRUE,AU20=TRUE),0,IF(E20="Other reimbursable expenses",IF(O20=$AP$21,AF20,Y20),0))</f>
        <v>0</v>
      </c>
      <c r="AM20" s="45"/>
      <c r="AP20" s="1" t="s">
        <v>230</v>
      </c>
      <c r="AS20" s="1" t="b">
        <f t="shared" ref="AS20:AS32" si="3">AND(D20="",OR(Y20&lt;&gt;"",AF20&lt;&gt;0))</f>
        <v>0</v>
      </c>
      <c r="AT20" s="1" t="b">
        <f t="shared" ref="AT20:AT32" si="4">AND(OR(E20="Select category of expense",E20=""),Y20&lt;&gt;"")</f>
        <v>0</v>
      </c>
      <c r="AU20" s="1" t="b">
        <f t="shared" ref="AU20:AU32" si="5">AND(OR(O20="Select Type of Expense",O20=""),Y20&lt;&gt;"")</f>
        <v>0</v>
      </c>
    </row>
    <row r="21" spans="2:47" ht="15" customHeight="1" x14ac:dyDescent="0.2">
      <c r="B21" s="40"/>
      <c r="D21" s="69"/>
      <c r="E21" s="764" t="s">
        <v>228</v>
      </c>
      <c r="F21" s="526"/>
      <c r="G21" s="526"/>
      <c r="H21" s="526"/>
      <c r="I21" s="526"/>
      <c r="J21" s="526"/>
      <c r="K21" s="526"/>
      <c r="L21" s="526"/>
      <c r="M21" s="526"/>
      <c r="N21" s="527"/>
      <c r="O21" s="764" t="s">
        <v>227</v>
      </c>
      <c r="P21" s="526"/>
      <c r="Q21" s="526"/>
      <c r="R21" s="526"/>
      <c r="S21" s="526"/>
      <c r="T21" s="526"/>
      <c r="U21" s="526"/>
      <c r="V21" s="526"/>
      <c r="W21" s="526"/>
      <c r="X21" s="527"/>
      <c r="Y21" s="761"/>
      <c r="Z21" s="762"/>
      <c r="AA21" s="762"/>
      <c r="AB21" s="763"/>
      <c r="AC21" s="443"/>
      <c r="AD21" s="444"/>
      <c r="AE21" s="445"/>
      <c r="AF21" s="769">
        <f t="shared" si="0"/>
        <v>0</v>
      </c>
      <c r="AG21" s="770"/>
      <c r="AH21" s="770"/>
      <c r="AI21" s="770"/>
      <c r="AJ21" s="771"/>
      <c r="AK21" s="62">
        <f t="shared" si="1"/>
        <v>0</v>
      </c>
      <c r="AL21" s="62">
        <f t="shared" si="2"/>
        <v>0</v>
      </c>
      <c r="AM21" s="45"/>
      <c r="AP21" s="1" t="s">
        <v>231</v>
      </c>
      <c r="AS21" s="1" t="b">
        <f t="shared" si="3"/>
        <v>0</v>
      </c>
      <c r="AT21" s="1" t="b">
        <f t="shared" si="4"/>
        <v>0</v>
      </c>
      <c r="AU21" s="1" t="b">
        <f t="shared" si="5"/>
        <v>0</v>
      </c>
    </row>
    <row r="22" spans="2:47" ht="15" customHeight="1" x14ac:dyDescent="0.2">
      <c r="B22" s="40"/>
      <c r="D22" s="69"/>
      <c r="E22" s="764" t="s">
        <v>228</v>
      </c>
      <c r="F22" s="526"/>
      <c r="G22" s="526"/>
      <c r="H22" s="526"/>
      <c r="I22" s="526"/>
      <c r="J22" s="526"/>
      <c r="K22" s="526"/>
      <c r="L22" s="526"/>
      <c r="M22" s="526"/>
      <c r="N22" s="527"/>
      <c r="O22" s="764" t="s">
        <v>227</v>
      </c>
      <c r="P22" s="526"/>
      <c r="Q22" s="526"/>
      <c r="R22" s="526"/>
      <c r="S22" s="526"/>
      <c r="T22" s="526"/>
      <c r="U22" s="526"/>
      <c r="V22" s="526"/>
      <c r="W22" s="526"/>
      <c r="X22" s="527"/>
      <c r="Y22" s="761"/>
      <c r="Z22" s="762"/>
      <c r="AA22" s="762"/>
      <c r="AB22" s="763"/>
      <c r="AC22" s="443"/>
      <c r="AD22" s="444"/>
      <c r="AE22" s="445"/>
      <c r="AF22" s="769">
        <f t="shared" si="0"/>
        <v>0</v>
      </c>
      <c r="AG22" s="770"/>
      <c r="AH22" s="770"/>
      <c r="AI22" s="770"/>
      <c r="AJ22" s="771"/>
      <c r="AK22" s="62">
        <f t="shared" si="1"/>
        <v>0</v>
      </c>
      <c r="AL22" s="62">
        <f t="shared" si="2"/>
        <v>0</v>
      </c>
      <c r="AM22" s="45"/>
      <c r="AP22" s="1" t="s">
        <v>232</v>
      </c>
      <c r="AS22" s="1" t="b">
        <f t="shared" si="3"/>
        <v>0</v>
      </c>
      <c r="AT22" s="1" t="b">
        <f t="shared" si="4"/>
        <v>0</v>
      </c>
      <c r="AU22" s="1" t="b">
        <f t="shared" si="5"/>
        <v>0</v>
      </c>
    </row>
    <row r="23" spans="2:47" ht="15" customHeight="1" x14ac:dyDescent="0.2">
      <c r="B23" s="40"/>
      <c r="D23" s="69"/>
      <c r="E23" s="764" t="s">
        <v>228</v>
      </c>
      <c r="F23" s="526"/>
      <c r="G23" s="526"/>
      <c r="H23" s="526"/>
      <c r="I23" s="526"/>
      <c r="J23" s="526"/>
      <c r="K23" s="526"/>
      <c r="L23" s="526"/>
      <c r="M23" s="526"/>
      <c r="N23" s="527"/>
      <c r="O23" s="764" t="s">
        <v>227</v>
      </c>
      <c r="P23" s="526"/>
      <c r="Q23" s="526"/>
      <c r="R23" s="526"/>
      <c r="S23" s="526"/>
      <c r="T23" s="526"/>
      <c r="U23" s="526"/>
      <c r="V23" s="526"/>
      <c r="W23" s="526"/>
      <c r="X23" s="527"/>
      <c r="Y23" s="761"/>
      <c r="Z23" s="762"/>
      <c r="AA23" s="762"/>
      <c r="AB23" s="763"/>
      <c r="AC23" s="443"/>
      <c r="AD23" s="444"/>
      <c r="AE23" s="445"/>
      <c r="AF23" s="769">
        <f t="shared" si="0"/>
        <v>0</v>
      </c>
      <c r="AG23" s="770"/>
      <c r="AH23" s="770"/>
      <c r="AI23" s="770"/>
      <c r="AJ23" s="771"/>
      <c r="AK23" s="62">
        <f t="shared" si="1"/>
        <v>0</v>
      </c>
      <c r="AL23" s="62">
        <f t="shared" si="2"/>
        <v>0</v>
      </c>
      <c r="AM23" s="45"/>
      <c r="AP23" s="1" t="s">
        <v>233</v>
      </c>
      <c r="AS23" s="1" t="b">
        <f t="shared" si="3"/>
        <v>0</v>
      </c>
      <c r="AT23" s="1" t="b">
        <f t="shared" si="4"/>
        <v>0</v>
      </c>
      <c r="AU23" s="1" t="b">
        <f t="shared" si="5"/>
        <v>0</v>
      </c>
    </row>
    <row r="24" spans="2:47" ht="15" customHeight="1" x14ac:dyDescent="0.2">
      <c r="B24" s="40"/>
      <c r="D24" s="69"/>
      <c r="E24" s="764" t="s">
        <v>228</v>
      </c>
      <c r="F24" s="526"/>
      <c r="G24" s="526"/>
      <c r="H24" s="526"/>
      <c r="I24" s="526"/>
      <c r="J24" s="526"/>
      <c r="K24" s="526"/>
      <c r="L24" s="526"/>
      <c r="M24" s="526"/>
      <c r="N24" s="527"/>
      <c r="O24" s="764" t="s">
        <v>227</v>
      </c>
      <c r="P24" s="526"/>
      <c r="Q24" s="526"/>
      <c r="R24" s="526"/>
      <c r="S24" s="526"/>
      <c r="T24" s="526"/>
      <c r="U24" s="526"/>
      <c r="V24" s="526"/>
      <c r="W24" s="526"/>
      <c r="X24" s="527"/>
      <c r="Y24" s="761"/>
      <c r="Z24" s="762"/>
      <c r="AA24" s="762"/>
      <c r="AB24" s="763"/>
      <c r="AC24" s="443"/>
      <c r="AD24" s="444"/>
      <c r="AE24" s="445"/>
      <c r="AF24" s="769">
        <f t="shared" si="0"/>
        <v>0</v>
      </c>
      <c r="AG24" s="770"/>
      <c r="AH24" s="770"/>
      <c r="AI24" s="770"/>
      <c r="AJ24" s="771"/>
      <c r="AK24" s="62">
        <f t="shared" si="1"/>
        <v>0</v>
      </c>
      <c r="AL24" s="62">
        <f t="shared" si="2"/>
        <v>0</v>
      </c>
      <c r="AM24" s="45"/>
      <c r="AP24" s="1" t="s">
        <v>234</v>
      </c>
      <c r="AS24" s="1" t="b">
        <f t="shared" si="3"/>
        <v>0</v>
      </c>
      <c r="AT24" s="1" t="b">
        <f t="shared" si="4"/>
        <v>0</v>
      </c>
      <c r="AU24" s="1" t="b">
        <f t="shared" si="5"/>
        <v>0</v>
      </c>
    </row>
    <row r="25" spans="2:47" ht="15" customHeight="1" x14ac:dyDescent="0.2">
      <c r="B25" s="40"/>
      <c r="D25" s="69"/>
      <c r="E25" s="764" t="s">
        <v>228</v>
      </c>
      <c r="F25" s="526"/>
      <c r="G25" s="526"/>
      <c r="H25" s="526"/>
      <c r="I25" s="526"/>
      <c r="J25" s="526"/>
      <c r="K25" s="526"/>
      <c r="L25" s="526"/>
      <c r="M25" s="526"/>
      <c r="N25" s="527"/>
      <c r="O25" s="764" t="s">
        <v>227</v>
      </c>
      <c r="P25" s="526"/>
      <c r="Q25" s="526"/>
      <c r="R25" s="526"/>
      <c r="S25" s="526"/>
      <c r="T25" s="526"/>
      <c r="U25" s="526"/>
      <c r="V25" s="526"/>
      <c r="W25" s="526"/>
      <c r="X25" s="527"/>
      <c r="Y25" s="761"/>
      <c r="Z25" s="762"/>
      <c r="AA25" s="762"/>
      <c r="AB25" s="763"/>
      <c r="AC25" s="443"/>
      <c r="AD25" s="444"/>
      <c r="AE25" s="445"/>
      <c r="AF25" s="769">
        <f t="shared" si="0"/>
        <v>0</v>
      </c>
      <c r="AG25" s="770"/>
      <c r="AH25" s="770"/>
      <c r="AI25" s="770"/>
      <c r="AJ25" s="771"/>
      <c r="AK25" s="62">
        <f t="shared" si="1"/>
        <v>0</v>
      </c>
      <c r="AL25" s="62">
        <f t="shared" si="2"/>
        <v>0</v>
      </c>
      <c r="AM25" s="45"/>
      <c r="AP25" s="1" t="s">
        <v>235</v>
      </c>
      <c r="AS25" s="1" t="b">
        <f t="shared" si="3"/>
        <v>0</v>
      </c>
      <c r="AT25" s="1" t="b">
        <f t="shared" si="4"/>
        <v>0</v>
      </c>
      <c r="AU25" s="1" t="b">
        <f t="shared" si="5"/>
        <v>0</v>
      </c>
    </row>
    <row r="26" spans="2:47" ht="15" customHeight="1" x14ac:dyDescent="0.2">
      <c r="B26" s="40"/>
      <c r="D26" s="69"/>
      <c r="E26" s="764" t="s">
        <v>228</v>
      </c>
      <c r="F26" s="526"/>
      <c r="G26" s="526"/>
      <c r="H26" s="526"/>
      <c r="I26" s="526"/>
      <c r="J26" s="526"/>
      <c r="K26" s="526"/>
      <c r="L26" s="526"/>
      <c r="M26" s="526"/>
      <c r="N26" s="527"/>
      <c r="O26" s="764" t="s">
        <v>227</v>
      </c>
      <c r="P26" s="526"/>
      <c r="Q26" s="526"/>
      <c r="R26" s="526"/>
      <c r="S26" s="526"/>
      <c r="T26" s="526"/>
      <c r="U26" s="526"/>
      <c r="V26" s="526"/>
      <c r="W26" s="526"/>
      <c r="X26" s="527"/>
      <c r="Y26" s="761"/>
      <c r="Z26" s="762"/>
      <c r="AA26" s="762"/>
      <c r="AB26" s="763"/>
      <c r="AC26" s="443"/>
      <c r="AD26" s="444"/>
      <c r="AE26" s="445"/>
      <c r="AF26" s="769">
        <f t="shared" si="0"/>
        <v>0</v>
      </c>
      <c r="AG26" s="770"/>
      <c r="AH26" s="770"/>
      <c r="AI26" s="770"/>
      <c r="AJ26" s="771"/>
      <c r="AK26" s="62">
        <f t="shared" si="1"/>
        <v>0</v>
      </c>
      <c r="AL26" s="62">
        <f t="shared" si="2"/>
        <v>0</v>
      </c>
      <c r="AM26" s="45"/>
      <c r="AP26" s="1" t="s">
        <v>236</v>
      </c>
      <c r="AS26" s="1" t="b">
        <f t="shared" si="3"/>
        <v>0</v>
      </c>
      <c r="AT26" s="1" t="b">
        <f t="shared" si="4"/>
        <v>0</v>
      </c>
      <c r="AU26" s="1" t="b">
        <f t="shared" si="5"/>
        <v>0</v>
      </c>
    </row>
    <row r="27" spans="2:47" ht="15" customHeight="1" x14ac:dyDescent="0.2">
      <c r="B27" s="40"/>
      <c r="D27" s="69"/>
      <c r="E27" s="764" t="s">
        <v>228</v>
      </c>
      <c r="F27" s="526"/>
      <c r="G27" s="526"/>
      <c r="H27" s="526"/>
      <c r="I27" s="526"/>
      <c r="J27" s="526"/>
      <c r="K27" s="526"/>
      <c r="L27" s="526"/>
      <c r="M27" s="526"/>
      <c r="N27" s="527"/>
      <c r="O27" s="764" t="s">
        <v>227</v>
      </c>
      <c r="P27" s="526"/>
      <c r="Q27" s="526"/>
      <c r="R27" s="526"/>
      <c r="S27" s="526"/>
      <c r="T27" s="526"/>
      <c r="U27" s="526"/>
      <c r="V27" s="526"/>
      <c r="W27" s="526"/>
      <c r="X27" s="527"/>
      <c r="Y27" s="761"/>
      <c r="Z27" s="762"/>
      <c r="AA27" s="762"/>
      <c r="AB27" s="763"/>
      <c r="AC27" s="443"/>
      <c r="AD27" s="444"/>
      <c r="AE27" s="445"/>
      <c r="AF27" s="769">
        <f t="shared" si="0"/>
        <v>0</v>
      </c>
      <c r="AG27" s="770"/>
      <c r="AH27" s="770"/>
      <c r="AI27" s="770"/>
      <c r="AJ27" s="771"/>
      <c r="AK27" s="62">
        <f t="shared" si="1"/>
        <v>0</v>
      </c>
      <c r="AL27" s="62">
        <f t="shared" si="2"/>
        <v>0</v>
      </c>
      <c r="AM27" s="45"/>
      <c r="AP27" s="1" t="s">
        <v>237</v>
      </c>
      <c r="AS27" s="1" t="b">
        <f t="shared" si="3"/>
        <v>0</v>
      </c>
      <c r="AT27" s="1" t="b">
        <f t="shared" si="4"/>
        <v>0</v>
      </c>
      <c r="AU27" s="1" t="b">
        <f t="shared" si="5"/>
        <v>0</v>
      </c>
    </row>
    <row r="28" spans="2:47" ht="15" customHeight="1" x14ac:dyDescent="0.2">
      <c r="B28" s="40"/>
      <c r="D28" s="69"/>
      <c r="E28" s="764" t="s">
        <v>228</v>
      </c>
      <c r="F28" s="526"/>
      <c r="G28" s="526"/>
      <c r="H28" s="526"/>
      <c r="I28" s="526"/>
      <c r="J28" s="526"/>
      <c r="K28" s="526"/>
      <c r="L28" s="526"/>
      <c r="M28" s="526"/>
      <c r="N28" s="527"/>
      <c r="O28" s="764" t="s">
        <v>227</v>
      </c>
      <c r="P28" s="526"/>
      <c r="Q28" s="526"/>
      <c r="R28" s="526"/>
      <c r="S28" s="526"/>
      <c r="T28" s="526"/>
      <c r="U28" s="526"/>
      <c r="V28" s="526"/>
      <c r="W28" s="526"/>
      <c r="X28" s="527"/>
      <c r="Y28" s="761"/>
      <c r="Z28" s="762"/>
      <c r="AA28" s="762"/>
      <c r="AB28" s="763"/>
      <c r="AC28" s="443"/>
      <c r="AD28" s="444"/>
      <c r="AE28" s="445"/>
      <c r="AF28" s="769">
        <f t="shared" si="0"/>
        <v>0</v>
      </c>
      <c r="AG28" s="770"/>
      <c r="AH28" s="770"/>
      <c r="AI28" s="770"/>
      <c r="AJ28" s="771"/>
      <c r="AK28" s="62">
        <f t="shared" si="1"/>
        <v>0</v>
      </c>
      <c r="AL28" s="62">
        <f t="shared" si="2"/>
        <v>0</v>
      </c>
      <c r="AM28" s="45"/>
      <c r="AP28" s="1" t="s">
        <v>238</v>
      </c>
      <c r="AS28" s="1" t="b">
        <f t="shared" si="3"/>
        <v>0</v>
      </c>
      <c r="AT28" s="1" t="b">
        <f t="shared" si="4"/>
        <v>0</v>
      </c>
      <c r="AU28" s="1" t="b">
        <f t="shared" si="5"/>
        <v>0</v>
      </c>
    </row>
    <row r="29" spans="2:47" ht="15" customHeight="1" x14ac:dyDescent="0.2">
      <c r="B29" s="40"/>
      <c r="D29" s="69"/>
      <c r="E29" s="764" t="s">
        <v>228</v>
      </c>
      <c r="F29" s="526"/>
      <c r="G29" s="526"/>
      <c r="H29" s="526"/>
      <c r="I29" s="526"/>
      <c r="J29" s="526"/>
      <c r="K29" s="526"/>
      <c r="L29" s="526"/>
      <c r="M29" s="526"/>
      <c r="N29" s="527"/>
      <c r="O29" s="764" t="s">
        <v>227</v>
      </c>
      <c r="P29" s="526"/>
      <c r="Q29" s="526"/>
      <c r="R29" s="526"/>
      <c r="S29" s="526"/>
      <c r="T29" s="526"/>
      <c r="U29" s="526"/>
      <c r="V29" s="526"/>
      <c r="W29" s="526"/>
      <c r="X29" s="527"/>
      <c r="Y29" s="761"/>
      <c r="Z29" s="762"/>
      <c r="AA29" s="762"/>
      <c r="AB29" s="763"/>
      <c r="AC29" s="443"/>
      <c r="AD29" s="444"/>
      <c r="AE29" s="445"/>
      <c r="AF29" s="769">
        <f t="shared" si="0"/>
        <v>0</v>
      </c>
      <c r="AG29" s="770"/>
      <c r="AH29" s="770"/>
      <c r="AI29" s="770"/>
      <c r="AJ29" s="771"/>
      <c r="AK29" s="62">
        <f t="shared" si="1"/>
        <v>0</v>
      </c>
      <c r="AL29" s="62">
        <f t="shared" si="2"/>
        <v>0</v>
      </c>
      <c r="AM29" s="45"/>
      <c r="AP29" s="1" t="s">
        <v>239</v>
      </c>
      <c r="AS29" s="1" t="b">
        <f t="shared" si="3"/>
        <v>0</v>
      </c>
      <c r="AT29" s="1" t="b">
        <f t="shared" si="4"/>
        <v>0</v>
      </c>
      <c r="AU29" s="1" t="b">
        <f t="shared" si="5"/>
        <v>0</v>
      </c>
    </row>
    <row r="30" spans="2:47" ht="15" customHeight="1" x14ac:dyDescent="0.2">
      <c r="B30" s="40"/>
      <c r="D30" s="69"/>
      <c r="E30" s="764" t="s">
        <v>228</v>
      </c>
      <c r="F30" s="526"/>
      <c r="G30" s="526"/>
      <c r="H30" s="526"/>
      <c r="I30" s="526"/>
      <c r="J30" s="526"/>
      <c r="K30" s="526"/>
      <c r="L30" s="526"/>
      <c r="M30" s="526"/>
      <c r="N30" s="527"/>
      <c r="O30" s="764" t="s">
        <v>227</v>
      </c>
      <c r="P30" s="526"/>
      <c r="Q30" s="526"/>
      <c r="R30" s="526"/>
      <c r="S30" s="526"/>
      <c r="T30" s="526"/>
      <c r="U30" s="526"/>
      <c r="V30" s="526"/>
      <c r="W30" s="526"/>
      <c r="X30" s="527"/>
      <c r="Y30" s="761"/>
      <c r="Z30" s="762"/>
      <c r="AA30" s="762"/>
      <c r="AB30" s="763"/>
      <c r="AC30" s="443"/>
      <c r="AD30" s="444"/>
      <c r="AE30" s="445"/>
      <c r="AF30" s="769">
        <f t="shared" si="0"/>
        <v>0</v>
      </c>
      <c r="AG30" s="770"/>
      <c r="AH30" s="770"/>
      <c r="AI30" s="770"/>
      <c r="AJ30" s="771"/>
      <c r="AK30" s="62">
        <f t="shared" si="1"/>
        <v>0</v>
      </c>
      <c r="AL30" s="62">
        <f t="shared" si="2"/>
        <v>0</v>
      </c>
      <c r="AM30" s="45"/>
      <c r="AP30" s="1" t="s">
        <v>240</v>
      </c>
      <c r="AS30" s="1" t="b">
        <f t="shared" si="3"/>
        <v>0</v>
      </c>
      <c r="AT30" s="1" t="b">
        <f t="shared" si="4"/>
        <v>0</v>
      </c>
      <c r="AU30" s="1" t="b">
        <f t="shared" si="5"/>
        <v>0</v>
      </c>
    </row>
    <row r="31" spans="2:47" ht="15" customHeight="1" x14ac:dyDescent="0.2">
      <c r="B31" s="40"/>
      <c r="D31" s="69"/>
      <c r="E31" s="764" t="s">
        <v>228</v>
      </c>
      <c r="F31" s="526"/>
      <c r="G31" s="526"/>
      <c r="H31" s="526"/>
      <c r="I31" s="526"/>
      <c r="J31" s="526"/>
      <c r="K31" s="526"/>
      <c r="L31" s="526"/>
      <c r="M31" s="526"/>
      <c r="N31" s="527"/>
      <c r="O31" s="764" t="s">
        <v>227</v>
      </c>
      <c r="P31" s="526"/>
      <c r="Q31" s="526"/>
      <c r="R31" s="526"/>
      <c r="S31" s="526"/>
      <c r="T31" s="526"/>
      <c r="U31" s="526"/>
      <c r="V31" s="526"/>
      <c r="W31" s="526"/>
      <c r="X31" s="527"/>
      <c r="Y31" s="761"/>
      <c r="Z31" s="762"/>
      <c r="AA31" s="762"/>
      <c r="AB31" s="763"/>
      <c r="AC31" s="443"/>
      <c r="AD31" s="444"/>
      <c r="AE31" s="445"/>
      <c r="AF31" s="769">
        <f t="shared" si="0"/>
        <v>0</v>
      </c>
      <c r="AG31" s="770"/>
      <c r="AH31" s="770"/>
      <c r="AI31" s="770"/>
      <c r="AJ31" s="771"/>
      <c r="AK31" s="62">
        <f t="shared" si="1"/>
        <v>0</v>
      </c>
      <c r="AL31" s="62">
        <f t="shared" si="2"/>
        <v>0</v>
      </c>
      <c r="AM31" s="45"/>
      <c r="AS31" s="1" t="b">
        <f t="shared" si="3"/>
        <v>0</v>
      </c>
      <c r="AT31" s="1" t="b">
        <f t="shared" si="4"/>
        <v>0</v>
      </c>
      <c r="AU31" s="1" t="b">
        <f t="shared" si="5"/>
        <v>0</v>
      </c>
    </row>
    <row r="32" spans="2:47" ht="15" customHeight="1" x14ac:dyDescent="0.2">
      <c r="B32" s="40"/>
      <c r="D32" s="69"/>
      <c r="E32" s="764" t="s">
        <v>228</v>
      </c>
      <c r="F32" s="526"/>
      <c r="G32" s="526"/>
      <c r="H32" s="526"/>
      <c r="I32" s="526"/>
      <c r="J32" s="526"/>
      <c r="K32" s="526"/>
      <c r="L32" s="526"/>
      <c r="M32" s="526"/>
      <c r="N32" s="527"/>
      <c r="O32" s="764" t="s">
        <v>227</v>
      </c>
      <c r="P32" s="526"/>
      <c r="Q32" s="526"/>
      <c r="R32" s="526"/>
      <c r="S32" s="526"/>
      <c r="T32" s="526"/>
      <c r="U32" s="526"/>
      <c r="V32" s="526"/>
      <c r="W32" s="526"/>
      <c r="X32" s="527"/>
      <c r="Y32" s="761"/>
      <c r="Z32" s="762"/>
      <c r="AA32" s="762"/>
      <c r="AB32" s="763"/>
      <c r="AC32" s="443"/>
      <c r="AD32" s="444"/>
      <c r="AE32" s="445"/>
      <c r="AF32" s="769">
        <f t="shared" si="0"/>
        <v>0</v>
      </c>
      <c r="AG32" s="770"/>
      <c r="AH32" s="770"/>
      <c r="AI32" s="770"/>
      <c r="AJ32" s="771"/>
      <c r="AK32" s="62">
        <f t="shared" si="1"/>
        <v>0</v>
      </c>
      <c r="AL32" s="62">
        <f t="shared" si="2"/>
        <v>0</v>
      </c>
      <c r="AM32" s="45"/>
      <c r="AS32" s="1" t="b">
        <f t="shared" si="3"/>
        <v>0</v>
      </c>
      <c r="AT32" s="1" t="b">
        <f t="shared" si="4"/>
        <v>0</v>
      </c>
      <c r="AU32" s="1" t="b">
        <f t="shared" si="5"/>
        <v>0</v>
      </c>
    </row>
    <row r="33" spans="2:45" ht="7.5" customHeight="1" x14ac:dyDescent="0.2">
      <c r="B33" s="40"/>
      <c r="AK33" s="63"/>
      <c r="AL33" s="63"/>
      <c r="AM33" s="41"/>
    </row>
    <row r="34" spans="2:45" ht="15" customHeight="1" x14ac:dyDescent="0.2">
      <c r="B34" s="40"/>
      <c r="D34" s="772" t="str">
        <f>IF(AS36=TRUE,"                    ERROR - Incomplete claim form
                    Expenses will not be processed unless all sections complete","")</f>
        <v/>
      </c>
      <c r="E34" s="772"/>
      <c r="F34" s="772"/>
      <c r="G34" s="772"/>
      <c r="H34" s="772"/>
      <c r="I34" s="772"/>
      <c r="J34" s="772"/>
      <c r="K34" s="772"/>
      <c r="L34" s="772"/>
      <c r="M34" s="772"/>
      <c r="N34" s="772"/>
      <c r="O34" s="772"/>
      <c r="P34" s="772"/>
      <c r="Q34" s="772"/>
      <c r="R34" s="772"/>
      <c r="S34" s="772"/>
      <c r="T34" s="772"/>
      <c r="U34" s="772"/>
      <c r="V34" s="772"/>
      <c r="W34" s="772"/>
      <c r="Y34" s="441" t="s">
        <v>241</v>
      </c>
      <c r="Z34" s="528"/>
      <c r="AA34" s="528"/>
      <c r="AB34" s="528"/>
      <c r="AC34" s="528"/>
      <c r="AD34" s="528"/>
      <c r="AE34" s="442"/>
      <c r="AF34" s="438">
        <f>SUM(AK19:AK32)</f>
        <v>0</v>
      </c>
      <c r="AG34" s="439"/>
      <c r="AH34" s="439"/>
      <c r="AI34" s="439"/>
      <c r="AJ34" s="440"/>
      <c r="AM34" s="41"/>
    </row>
    <row r="35" spans="2:45" ht="4.5" customHeight="1" x14ac:dyDescent="0.2">
      <c r="B35" s="40"/>
      <c r="D35" s="772"/>
      <c r="E35" s="772"/>
      <c r="F35" s="772"/>
      <c r="G35" s="772"/>
      <c r="H35" s="772"/>
      <c r="I35" s="772"/>
      <c r="J35" s="772"/>
      <c r="K35" s="772"/>
      <c r="L35" s="772"/>
      <c r="M35" s="772"/>
      <c r="N35" s="772"/>
      <c r="O35" s="772"/>
      <c r="P35" s="772"/>
      <c r="Q35" s="772"/>
      <c r="R35" s="772"/>
      <c r="S35" s="772"/>
      <c r="T35" s="772"/>
      <c r="U35" s="772"/>
      <c r="V35" s="772"/>
      <c r="W35" s="772"/>
      <c r="Y35" s="3"/>
      <c r="Z35" s="3"/>
      <c r="AA35" s="3"/>
      <c r="AB35" s="3"/>
      <c r="AC35" s="3"/>
      <c r="AD35" s="3"/>
      <c r="AE35" s="3"/>
      <c r="AK35" s="34"/>
      <c r="AL35" s="64"/>
      <c r="AM35" s="65"/>
      <c r="AN35" s="64"/>
    </row>
    <row r="36" spans="2:45" x14ac:dyDescent="0.2">
      <c r="B36" s="40"/>
      <c r="D36" s="772"/>
      <c r="E36" s="772"/>
      <c r="F36" s="772"/>
      <c r="G36" s="772"/>
      <c r="H36" s="772"/>
      <c r="I36" s="772"/>
      <c r="J36" s="772"/>
      <c r="K36" s="772"/>
      <c r="L36" s="772"/>
      <c r="M36" s="772"/>
      <c r="N36" s="772"/>
      <c r="O36" s="772"/>
      <c r="P36" s="772"/>
      <c r="Q36" s="772"/>
      <c r="R36" s="772"/>
      <c r="S36" s="772"/>
      <c r="T36" s="772"/>
      <c r="U36" s="772"/>
      <c r="V36" s="772"/>
      <c r="W36" s="772"/>
      <c r="Y36" s="441" t="s">
        <v>242</v>
      </c>
      <c r="Z36" s="528"/>
      <c r="AA36" s="528"/>
      <c r="AB36" s="528"/>
      <c r="AC36" s="528"/>
      <c r="AD36" s="528"/>
      <c r="AE36" s="442"/>
      <c r="AF36" s="438">
        <f>SUM(AL19:AL32)</f>
        <v>0</v>
      </c>
      <c r="AG36" s="548"/>
      <c r="AH36" s="548"/>
      <c r="AI36" s="548"/>
      <c r="AJ36" s="549"/>
      <c r="AK36" s="63"/>
      <c r="AL36" s="63"/>
      <c r="AM36" s="41"/>
      <c r="AS36" s="1" t="b">
        <f>IF(COUNTIFS($AS$19:$AU$32,TRUE)&gt;0,TRUE,FALSE)</f>
        <v>0</v>
      </c>
    </row>
    <row r="37" spans="2:45" ht="7.5" customHeight="1" x14ac:dyDescent="0.2">
      <c r="B37" s="66"/>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67"/>
      <c r="AL37" s="67"/>
      <c r="AM37" s="68"/>
    </row>
    <row r="38" spans="2:45" ht="80.25" customHeight="1" x14ac:dyDescent="0.2">
      <c r="B38" s="752" t="s">
        <v>243</v>
      </c>
      <c r="C38" s="753"/>
      <c r="D38" s="753"/>
      <c r="E38" s="753"/>
      <c r="F38" s="753"/>
      <c r="G38" s="753"/>
      <c r="H38" s="753"/>
      <c r="I38" s="753"/>
      <c r="J38" s="753"/>
      <c r="K38" s="753"/>
      <c r="L38" s="753"/>
      <c r="M38" s="753"/>
      <c r="N38" s="753"/>
      <c r="O38" s="753"/>
      <c r="P38" s="753"/>
      <c r="Q38" s="753"/>
      <c r="R38" s="753"/>
      <c r="S38" s="753"/>
      <c r="T38" s="753"/>
      <c r="U38" s="753"/>
      <c r="V38" s="753"/>
      <c r="W38" s="753"/>
      <c r="X38" s="753"/>
      <c r="Y38" s="753"/>
      <c r="Z38" s="753"/>
      <c r="AA38" s="753"/>
      <c r="AB38" s="753"/>
      <c r="AC38" s="753"/>
      <c r="AD38" s="753"/>
      <c r="AE38" s="753"/>
      <c r="AF38" s="753"/>
      <c r="AG38" s="753"/>
      <c r="AH38" s="753"/>
      <c r="AI38" s="753"/>
      <c r="AJ38" s="753"/>
      <c r="AK38" s="753"/>
      <c r="AL38" s="753"/>
      <c r="AM38" s="754"/>
    </row>
  </sheetData>
  <sheetProtection algorithmName="SHA-512" hashValue="o4HXM4QATdlSOQK6B1RhEbC7CkfW0rAnM+DBfFv7NElj9T+oNmZ9uBZPwVMvyDg6MV7CN5mShCO53KZeoWlCHw==" saltValue="xXrSezt/T8vfMK0iDnBiQA==" spinCount="100000" sheet="1" selectLockedCells="1"/>
  <sortState xmlns:xlrd2="http://schemas.microsoft.com/office/spreadsheetml/2017/richdata2" ref="AP13:AP17">
    <sortCondition ref="AP11:AP15"/>
  </sortState>
  <mergeCells count="90">
    <mergeCell ref="D34:W36"/>
    <mergeCell ref="AF32:AJ32"/>
    <mergeCell ref="Y34:AE34"/>
    <mergeCell ref="Y36:AE36"/>
    <mergeCell ref="AF34:AJ34"/>
    <mergeCell ref="AF36:AJ36"/>
    <mergeCell ref="E32:N32"/>
    <mergeCell ref="Y32:AB32"/>
    <mergeCell ref="O32:X32"/>
    <mergeCell ref="AF26:AJ26"/>
    <mergeCell ref="AF27:AJ27"/>
    <mergeCell ref="AF28:AJ28"/>
    <mergeCell ref="AF29:AJ29"/>
    <mergeCell ref="AF30:AJ30"/>
    <mergeCell ref="AF31:AJ31"/>
    <mergeCell ref="AC30:AE30"/>
    <mergeCell ref="AC31:AE31"/>
    <mergeCell ref="AC32:AE32"/>
    <mergeCell ref="AF19:AJ19"/>
    <mergeCell ref="AF20:AJ20"/>
    <mergeCell ref="AF21:AJ21"/>
    <mergeCell ref="AF22:AJ22"/>
    <mergeCell ref="AF23:AJ23"/>
    <mergeCell ref="AF24:AJ24"/>
    <mergeCell ref="AF25:AJ25"/>
    <mergeCell ref="AC24:AE24"/>
    <mergeCell ref="AC25:AE25"/>
    <mergeCell ref="AC26:AE26"/>
    <mergeCell ref="AC27:AE27"/>
    <mergeCell ref="AC28:AE28"/>
    <mergeCell ref="AC29:AE29"/>
    <mergeCell ref="AC19:AE19"/>
    <mergeCell ref="AC20:AE20"/>
    <mergeCell ref="AC21:AE21"/>
    <mergeCell ref="AC22:AE22"/>
    <mergeCell ref="AC23:AE23"/>
    <mergeCell ref="O31:X31"/>
    <mergeCell ref="O26:X26"/>
    <mergeCell ref="O27:X27"/>
    <mergeCell ref="O28:X28"/>
    <mergeCell ref="O29:X29"/>
    <mergeCell ref="O30:X30"/>
    <mergeCell ref="R12:Y12"/>
    <mergeCell ref="Y25:AB25"/>
    <mergeCell ref="Y23:AB23"/>
    <mergeCell ref="Y22:AB22"/>
    <mergeCell ref="E31:N31"/>
    <mergeCell ref="E27:N27"/>
    <mergeCell ref="E28:N28"/>
    <mergeCell ref="E29:N29"/>
    <mergeCell ref="E30:N30"/>
    <mergeCell ref="Y24:AB24"/>
    <mergeCell ref="Y26:AB26"/>
    <mergeCell ref="Y28:AB28"/>
    <mergeCell ref="Y19:AB19"/>
    <mergeCell ref="Y20:AB20"/>
    <mergeCell ref="Y21:AB21"/>
    <mergeCell ref="O20:X20"/>
    <mergeCell ref="Z12:AJ12"/>
    <mergeCell ref="R14:Y14"/>
    <mergeCell ref="Z14:AJ14"/>
    <mergeCell ref="E14:P14"/>
    <mergeCell ref="Y30:AB30"/>
    <mergeCell ref="E12:P12"/>
    <mergeCell ref="E26:N26"/>
    <mergeCell ref="E20:N20"/>
    <mergeCell ref="E21:N21"/>
    <mergeCell ref="E22:N22"/>
    <mergeCell ref="E23:N23"/>
    <mergeCell ref="O24:X24"/>
    <mergeCell ref="O25:X25"/>
    <mergeCell ref="E24:N24"/>
    <mergeCell ref="E25:N25"/>
    <mergeCell ref="O19:X19"/>
    <mergeCell ref="B38:AM38"/>
    <mergeCell ref="E16:P16"/>
    <mergeCell ref="R16:V16"/>
    <mergeCell ref="W16:AJ16"/>
    <mergeCell ref="AC18:AE18"/>
    <mergeCell ref="AF18:AJ18"/>
    <mergeCell ref="E18:N18"/>
    <mergeCell ref="O18:X18"/>
    <mergeCell ref="Y18:AB18"/>
    <mergeCell ref="Y31:AB31"/>
    <mergeCell ref="Y29:AB29"/>
    <mergeCell ref="Y27:AB27"/>
    <mergeCell ref="E19:N19"/>
    <mergeCell ref="O21:X21"/>
    <mergeCell ref="O22:X22"/>
    <mergeCell ref="O23:X23"/>
  </mergeCells>
  <conditionalFormatting sqref="Y19:AB32">
    <cfRule type="expression" dxfId="56" priority="111">
      <formula>O19=$AP$21</formula>
    </cfRule>
  </conditionalFormatting>
  <conditionalFormatting sqref="AC19:AE32">
    <cfRule type="expression" dxfId="55" priority="112">
      <formula>AND(O19&lt;&gt;$AP$21,O19&lt;&gt;"")</formula>
    </cfRule>
  </conditionalFormatting>
  <conditionalFormatting sqref="AF19:AJ32">
    <cfRule type="expression" dxfId="54" priority="113">
      <formula>AND(O19&lt;&gt;$AP$21,O19&lt;&gt;"")</formula>
    </cfRule>
    <cfRule type="cellIs" dxfId="53" priority="114" operator="equal">
      <formula>0</formula>
    </cfRule>
  </conditionalFormatting>
  <conditionalFormatting sqref="E19:N32">
    <cfRule type="expression" dxfId="52" priority="50">
      <formula>$E19="Select category of expense"</formula>
    </cfRule>
  </conditionalFormatting>
  <conditionalFormatting sqref="O19:X32">
    <cfRule type="expression" dxfId="51" priority="49">
      <formula>$O19="Select type of expense"</formula>
    </cfRule>
  </conditionalFormatting>
  <conditionalFormatting sqref="E19">
    <cfRule type="expression" dxfId="50" priority="32">
      <formula>$AT$19=TRUE</formula>
    </cfRule>
  </conditionalFormatting>
  <conditionalFormatting sqref="E20">
    <cfRule type="expression" dxfId="49" priority="31">
      <formula>$AT$20=TRUE</formula>
    </cfRule>
  </conditionalFormatting>
  <conditionalFormatting sqref="E22">
    <cfRule type="expression" dxfId="48" priority="29">
      <formula>$AT$22=TRUE</formula>
    </cfRule>
  </conditionalFormatting>
  <conditionalFormatting sqref="E23">
    <cfRule type="expression" dxfId="47" priority="28">
      <formula>$AT$23=TRUE</formula>
    </cfRule>
  </conditionalFormatting>
  <conditionalFormatting sqref="E24">
    <cfRule type="expression" dxfId="46" priority="27">
      <formula>$AT$24=TRUE</formula>
    </cfRule>
  </conditionalFormatting>
  <conditionalFormatting sqref="E25">
    <cfRule type="expression" dxfId="45" priority="26">
      <formula>$AT$25=TRUE</formula>
    </cfRule>
  </conditionalFormatting>
  <conditionalFormatting sqref="E26">
    <cfRule type="expression" dxfId="44" priority="25">
      <formula>$AT$26=TRUE</formula>
    </cfRule>
  </conditionalFormatting>
  <conditionalFormatting sqref="E27">
    <cfRule type="expression" dxfId="43" priority="24">
      <formula>$AT$27=TRUE</formula>
    </cfRule>
  </conditionalFormatting>
  <conditionalFormatting sqref="E28">
    <cfRule type="expression" dxfId="42" priority="23">
      <formula>$AT$28=TRUE</formula>
    </cfRule>
  </conditionalFormatting>
  <conditionalFormatting sqref="E29">
    <cfRule type="expression" dxfId="41" priority="22">
      <formula>$AT$29=TRUE</formula>
    </cfRule>
  </conditionalFormatting>
  <conditionalFormatting sqref="E30">
    <cfRule type="expression" dxfId="40" priority="21">
      <formula>$AT$30=TRUE</formula>
    </cfRule>
  </conditionalFormatting>
  <conditionalFormatting sqref="E31">
    <cfRule type="expression" dxfId="39" priority="20">
      <formula>$AT$31=TRUE</formula>
    </cfRule>
  </conditionalFormatting>
  <conditionalFormatting sqref="E32">
    <cfRule type="expression" dxfId="38" priority="19">
      <formula>$AT$32=TRUE</formula>
    </cfRule>
  </conditionalFormatting>
  <conditionalFormatting sqref="O21">
    <cfRule type="expression" dxfId="37" priority="205">
      <formula>$AU$21=TRUE</formula>
    </cfRule>
  </conditionalFormatting>
  <conditionalFormatting sqref="O19">
    <cfRule type="expression" dxfId="36" priority="217">
      <formula>$AU$19=TRUE</formula>
    </cfRule>
  </conditionalFormatting>
  <conditionalFormatting sqref="O20">
    <cfRule type="expression" dxfId="35" priority="218">
      <formula>$AU$20=TRUE</formula>
    </cfRule>
  </conditionalFormatting>
  <conditionalFormatting sqref="O22">
    <cfRule type="expression" dxfId="34" priority="220">
      <formula>$AU$22=TRUE</formula>
    </cfRule>
  </conditionalFormatting>
  <conditionalFormatting sqref="O23:X23">
    <cfRule type="expression" dxfId="33" priority="221">
      <formula>$AU$23=TRUE</formula>
    </cfRule>
  </conditionalFormatting>
  <conditionalFormatting sqref="O24:X24">
    <cfRule type="expression" dxfId="32" priority="222">
      <formula>$AU$24=TRUE</formula>
    </cfRule>
  </conditionalFormatting>
  <conditionalFormatting sqref="O25:X25">
    <cfRule type="expression" dxfId="31" priority="223">
      <formula>$AU$25=TRUE</formula>
    </cfRule>
  </conditionalFormatting>
  <conditionalFormatting sqref="O26:X26">
    <cfRule type="expression" dxfId="30" priority="224">
      <formula>$AU$26=TRUE</formula>
    </cfRule>
  </conditionalFormatting>
  <conditionalFormatting sqref="O27:X27">
    <cfRule type="expression" dxfId="29" priority="225">
      <formula>$AU$27=TRUE</formula>
    </cfRule>
  </conditionalFormatting>
  <conditionalFormatting sqref="O28:X28">
    <cfRule type="expression" dxfId="28" priority="226">
      <formula>$AU$28=TRUE</formula>
    </cfRule>
  </conditionalFormatting>
  <conditionalFormatting sqref="O29:X29">
    <cfRule type="expression" dxfId="27" priority="227">
      <formula>$AU$29=TRUE</formula>
    </cfRule>
  </conditionalFormatting>
  <conditionalFormatting sqref="O30:X30">
    <cfRule type="expression" dxfId="26" priority="228">
      <formula>$AU$30=TRUE</formula>
    </cfRule>
  </conditionalFormatting>
  <conditionalFormatting sqref="O31:X31">
    <cfRule type="expression" dxfId="25" priority="229">
      <formula>$AU$31=TRUE</formula>
    </cfRule>
  </conditionalFormatting>
  <conditionalFormatting sqref="O32:X32">
    <cfRule type="expression" dxfId="24" priority="230">
      <formula>$AU$32=TRUE</formula>
    </cfRule>
  </conditionalFormatting>
  <conditionalFormatting sqref="D19">
    <cfRule type="expression" dxfId="23" priority="18">
      <formula>$AS$19=TRUE</formula>
    </cfRule>
  </conditionalFormatting>
  <conditionalFormatting sqref="D20">
    <cfRule type="expression" dxfId="22" priority="17">
      <formula>$AS$20=TRUE</formula>
    </cfRule>
  </conditionalFormatting>
  <conditionalFormatting sqref="D21">
    <cfRule type="expression" dxfId="21" priority="16">
      <formula>$AS$21=TRUE</formula>
    </cfRule>
  </conditionalFormatting>
  <conditionalFormatting sqref="D22">
    <cfRule type="expression" dxfId="20" priority="15">
      <formula>$AS$22=TRUE</formula>
    </cfRule>
  </conditionalFormatting>
  <conditionalFormatting sqref="D23">
    <cfRule type="expression" dxfId="19" priority="14">
      <formula>$AS$23=TRUE</formula>
    </cfRule>
  </conditionalFormatting>
  <conditionalFormatting sqref="D24">
    <cfRule type="expression" dxfId="18" priority="13">
      <formula>$AS$24=TRUE</formula>
    </cfRule>
  </conditionalFormatting>
  <conditionalFormatting sqref="D25">
    <cfRule type="expression" dxfId="17" priority="12">
      <formula>$AS$25=TRUE</formula>
    </cfRule>
  </conditionalFormatting>
  <conditionalFormatting sqref="D26">
    <cfRule type="expression" dxfId="16" priority="11">
      <formula>$AS$26=TRUE</formula>
    </cfRule>
  </conditionalFormatting>
  <conditionalFormatting sqref="D27">
    <cfRule type="expression" dxfId="15" priority="10">
      <formula>$AS$27=TRUE</formula>
    </cfRule>
  </conditionalFormatting>
  <conditionalFormatting sqref="D28">
    <cfRule type="expression" dxfId="14" priority="9">
      <formula>$AS$28=TRUE</formula>
    </cfRule>
  </conditionalFormatting>
  <conditionalFormatting sqref="D29">
    <cfRule type="expression" dxfId="13" priority="8">
      <formula>$AS$29</formula>
    </cfRule>
  </conditionalFormatting>
  <conditionalFormatting sqref="D30">
    <cfRule type="expression" dxfId="12" priority="7">
      <formula>$AS$30=TRUE</formula>
    </cfRule>
  </conditionalFormatting>
  <conditionalFormatting sqref="D31">
    <cfRule type="expression" dxfId="11" priority="6">
      <formula>$AS$31=TRUE</formula>
    </cfRule>
  </conditionalFormatting>
  <conditionalFormatting sqref="D32">
    <cfRule type="expression" dxfId="10" priority="5">
      <formula>$AS$32=TRUE</formula>
    </cfRule>
  </conditionalFormatting>
  <conditionalFormatting sqref="E21:N21">
    <cfRule type="expression" dxfId="9" priority="4">
      <formula>$AT$21=TRUE</formula>
    </cfRule>
  </conditionalFormatting>
  <conditionalFormatting sqref="D34">
    <cfRule type="containsText" dxfId="8" priority="3" operator="containsText" text="error">
      <formula>NOT(ISERROR(SEARCH("error",D34)))</formula>
    </cfRule>
  </conditionalFormatting>
  <conditionalFormatting sqref="AF34:AJ34">
    <cfRule type="expression" dxfId="7" priority="2">
      <formula>$D$34&lt;&gt;""</formula>
    </cfRule>
  </conditionalFormatting>
  <conditionalFormatting sqref="AF36:AJ36">
    <cfRule type="expression" dxfId="6" priority="1">
      <formula>$D$34&lt;&gt;""</formula>
    </cfRule>
  </conditionalFormatting>
  <dataValidations count="2">
    <dataValidation type="list" allowBlank="1" showInputMessage="1" showErrorMessage="1" sqref="E19:N32" xr:uid="{00000000-0002-0000-0400-000000000000}">
      <formula1>"Select category of expense,Home to work expenses,Other reimbursable expenses"</formula1>
    </dataValidation>
    <dataValidation type="list" allowBlank="1" showInputMessage="1" showErrorMessage="1" sqref="O19:X32" xr:uid="{00000000-0002-0000-0400-000001000000}">
      <formula1>$AP$18:$AP$30</formula1>
    </dataValidation>
  </dataValidations>
  <pageMargins left="0.25" right="0.25" top="0.75" bottom="0.75" header="0.3" footer="0.3"/>
  <pageSetup paperSize="9" scale="88" orientation="landscape" r:id="rId1"/>
  <extLst>
    <ext xmlns:x14="http://schemas.microsoft.com/office/spreadsheetml/2009/9/main" uri="{CCE6A557-97BC-4b89-ADB6-D9C93CAAB3DF}">
      <x14:dataValidations xmlns:xm="http://schemas.microsoft.com/office/excel/2006/main" count="1">
        <x14:dataValidation type="date" allowBlank="1" showInputMessage="1" showErrorMessage="1" error="The date entered is not within the claim period" xr:uid="{00000000-0002-0000-0400-000002000000}">
          <x14:formula1>
            <xm:f>Parameters!$F$2</xm:f>
          </x14:formula1>
          <x14:formula2>
            <xm:f>Parameters!$G$2</xm:f>
          </x14:formula2>
          <xm:sqref>D19:D32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T28"/>
  <sheetViews>
    <sheetView showGridLines="0" showRowColHeaders="0" workbookViewId="0">
      <selection activeCell="E4" sqref="E4"/>
    </sheetView>
  </sheetViews>
  <sheetFormatPr baseColWidth="10" defaultColWidth="9.33203125" defaultRowHeight="15" x14ac:dyDescent="0.2"/>
  <cols>
    <col min="1" max="2" width="1.5" style="280" customWidth="1"/>
    <col min="3" max="3" width="2.33203125" style="280" customWidth="1"/>
    <col min="4" max="4" width="28.33203125" style="280" customWidth="1"/>
    <col min="5" max="5" width="21.33203125" style="280" customWidth="1"/>
    <col min="6" max="6" width="24.33203125" style="280" customWidth="1"/>
    <col min="7" max="7" width="17.33203125" style="280" customWidth="1"/>
    <col min="8" max="8" width="1.5" style="280" customWidth="1"/>
    <col min="9" max="16384" width="9.33203125" style="280"/>
  </cols>
  <sheetData>
    <row r="1" spans="1:20" ht="7.5" customHeight="1" x14ac:dyDescent="0.2">
      <c r="B1" s="281"/>
      <c r="C1" s="281"/>
      <c r="D1" s="281"/>
      <c r="E1" s="281"/>
      <c r="F1" s="281"/>
      <c r="G1" s="281"/>
      <c r="H1" s="281"/>
    </row>
    <row r="2" spans="1:20" ht="18.75" customHeight="1" x14ac:dyDescent="0.2">
      <c r="A2" s="282"/>
      <c r="B2" s="283"/>
      <c r="C2" s="284" t="s">
        <v>244</v>
      </c>
      <c r="D2" s="284"/>
      <c r="E2" s="285"/>
      <c r="F2" s="286"/>
      <c r="G2" s="286"/>
      <c r="H2" s="287"/>
      <c r="I2" s="288"/>
    </row>
    <row r="3" spans="1:20" ht="17.25" customHeight="1" x14ac:dyDescent="0.2">
      <c r="A3" s="282"/>
      <c r="B3" s="283"/>
      <c r="C3" s="321" t="s">
        <v>245</v>
      </c>
      <c r="D3" s="320"/>
      <c r="E3"/>
      <c r="F3" s="1"/>
      <c r="G3" s="1"/>
      <c r="H3" s="287"/>
      <c r="I3" s="288"/>
    </row>
    <row r="4" spans="1:20" ht="15" customHeight="1" x14ac:dyDescent="0.2">
      <c r="A4" s="282"/>
      <c r="B4" s="289"/>
      <c r="C4" s="441" t="s">
        <v>246</v>
      </c>
      <c r="D4" s="442"/>
      <c r="E4" s="311"/>
      <c r="F4" s="1"/>
      <c r="G4" s="1"/>
      <c r="H4" s="290"/>
      <c r="I4" s="288"/>
    </row>
    <row r="5" spans="1:20" ht="4.5" customHeight="1" x14ac:dyDescent="0.2">
      <c r="A5" s="282"/>
      <c r="B5" s="289"/>
      <c r="C5" s="1"/>
      <c r="D5" s="3"/>
      <c r="E5" s="291"/>
      <c r="F5" s="292"/>
      <c r="G5" s="292"/>
      <c r="H5" s="293"/>
      <c r="I5" s="294"/>
    </row>
    <row r="6" spans="1:20" ht="15" customHeight="1" x14ac:dyDescent="0.2">
      <c r="A6" s="282"/>
      <c r="B6" s="289"/>
      <c r="C6" s="441" t="s">
        <v>247</v>
      </c>
      <c r="D6" s="442"/>
      <c r="E6" s="443"/>
      <c r="F6" s="444"/>
      <c r="G6" s="445"/>
      <c r="H6" s="290"/>
      <c r="I6" s="288"/>
    </row>
    <row r="7" spans="1:20" ht="4.5" customHeight="1" x14ac:dyDescent="0.2">
      <c r="A7" s="282"/>
      <c r="B7" s="289"/>
      <c r="C7" s="1"/>
      <c r="D7" s="284"/>
      <c r="E7" s="286"/>
      <c r="F7" s="286"/>
      <c r="G7" s="286"/>
      <c r="H7" s="295"/>
      <c r="I7" s="296"/>
      <c r="J7" s="297"/>
      <c r="K7" s="297"/>
      <c r="L7" s="297"/>
      <c r="M7" s="297"/>
      <c r="N7" s="297"/>
      <c r="O7" s="297"/>
      <c r="P7" s="297"/>
      <c r="Q7" s="297"/>
      <c r="R7" s="297"/>
      <c r="S7" s="297"/>
    </row>
    <row r="8" spans="1:20" ht="22.5" customHeight="1" x14ac:dyDescent="0.2">
      <c r="A8" s="282"/>
      <c r="B8" s="289"/>
      <c r="C8" s="298" t="s">
        <v>19</v>
      </c>
      <c r="D8" s="773" t="s">
        <v>248</v>
      </c>
      <c r="E8" s="773"/>
      <c r="F8" s="774"/>
      <c r="G8" s="279" t="s">
        <v>249</v>
      </c>
      <c r="H8" s="299"/>
      <c r="I8" s="300"/>
      <c r="J8" s="300"/>
      <c r="K8" s="300"/>
      <c r="L8" s="300"/>
      <c r="M8" s="300"/>
      <c r="N8" s="300"/>
      <c r="O8" s="300"/>
      <c r="P8" s="300"/>
      <c r="Q8" s="300"/>
      <c r="R8" s="300"/>
      <c r="S8" s="1"/>
      <c r="T8" s="288"/>
    </row>
    <row r="9" spans="1:20" ht="4.5" customHeight="1" x14ac:dyDescent="0.2">
      <c r="A9" s="282"/>
      <c r="B9" s="289"/>
      <c r="C9" s="8"/>
      <c r="D9" s="301"/>
      <c r="E9" s="301"/>
      <c r="F9" s="301"/>
      <c r="G9" s="285"/>
      <c r="H9" s="287"/>
      <c r="I9" s="302"/>
      <c r="J9" s="285"/>
      <c r="K9" s="285"/>
      <c r="L9" s="285"/>
      <c r="M9" s="285"/>
      <c r="N9" s="285"/>
      <c r="O9" s="285"/>
      <c r="P9" s="285"/>
      <c r="Q9" s="285"/>
      <c r="R9" s="285"/>
      <c r="S9" s="285"/>
    </row>
    <row r="10" spans="1:20" ht="22.5" customHeight="1" x14ac:dyDescent="0.2">
      <c r="A10" s="282"/>
      <c r="B10" s="289"/>
      <c r="C10" s="298" t="s">
        <v>19</v>
      </c>
      <c r="D10" s="773" t="s">
        <v>250</v>
      </c>
      <c r="E10" s="773"/>
      <c r="F10" s="774"/>
      <c r="G10" s="279" t="s">
        <v>249</v>
      </c>
      <c r="H10" s="290"/>
      <c r="I10" s="288"/>
    </row>
    <row r="11" spans="1:20" ht="4.5" customHeight="1" x14ac:dyDescent="0.2">
      <c r="A11" s="282"/>
      <c r="B11" s="289"/>
      <c r="C11" s="8"/>
      <c r="D11" s="301"/>
      <c r="E11" s="301"/>
      <c r="F11" s="301"/>
      <c r="H11" s="290"/>
      <c r="I11" s="288"/>
    </row>
    <row r="12" spans="1:20" ht="22.5" customHeight="1" x14ac:dyDescent="0.2">
      <c r="A12" s="282"/>
      <c r="B12" s="289"/>
      <c r="C12" s="298" t="s">
        <v>19</v>
      </c>
      <c r="D12" s="773" t="s">
        <v>251</v>
      </c>
      <c r="E12" s="773"/>
      <c r="F12" s="774"/>
      <c r="G12" s="279" t="s">
        <v>249</v>
      </c>
      <c r="H12" s="290"/>
      <c r="I12" s="288"/>
    </row>
    <row r="13" spans="1:20" ht="4.5" customHeight="1" x14ac:dyDescent="0.2">
      <c r="A13" s="282"/>
      <c r="B13" s="289"/>
      <c r="C13" s="1"/>
      <c r="D13" s="301"/>
      <c r="E13" s="301"/>
      <c r="F13" s="301"/>
      <c r="G13" s="297"/>
      <c r="H13" s="290"/>
      <c r="I13" s="288"/>
    </row>
    <row r="14" spans="1:20" x14ac:dyDescent="0.2">
      <c r="A14" s="282"/>
      <c r="B14" s="289"/>
      <c r="C14" s="775" t="s">
        <v>252</v>
      </c>
      <c r="D14" s="776"/>
      <c r="E14" s="776"/>
      <c r="F14" s="776"/>
      <c r="G14" s="777"/>
      <c r="H14" s="290"/>
      <c r="I14" s="288"/>
    </row>
    <row r="15" spans="1:20" ht="83.25" customHeight="1" x14ac:dyDescent="0.2">
      <c r="A15" s="282"/>
      <c r="B15" s="303"/>
      <c r="C15" s="778"/>
      <c r="D15" s="779"/>
      <c r="E15" s="779"/>
      <c r="F15" s="779"/>
      <c r="G15" s="780"/>
      <c r="H15" s="304"/>
      <c r="I15" s="288"/>
    </row>
    <row r="16" spans="1:20" ht="7.5" customHeight="1" x14ac:dyDescent="0.2">
      <c r="A16" s="282"/>
      <c r="B16" s="305"/>
      <c r="C16" s="306"/>
      <c r="D16" s="307"/>
      <c r="E16" s="307"/>
      <c r="F16" s="307"/>
      <c r="G16" s="307"/>
      <c r="H16" s="308"/>
      <c r="I16" s="288"/>
    </row>
    <row r="17" spans="2:10" x14ac:dyDescent="0.2">
      <c r="B17" s="302"/>
      <c r="C17" s="302"/>
      <c r="D17" s="285"/>
      <c r="E17" s="285"/>
      <c r="F17" s="285"/>
      <c r="G17" s="285"/>
      <c r="H17" s="309"/>
    </row>
    <row r="18" spans="2:10" x14ac:dyDescent="0.2">
      <c r="B18" s="288"/>
      <c r="C18" s="288"/>
      <c r="H18" s="282"/>
    </row>
    <row r="19" spans="2:10" x14ac:dyDescent="0.2">
      <c r="B19" s="296"/>
      <c r="C19" s="296"/>
      <c r="D19" s="297"/>
      <c r="E19" s="297"/>
      <c r="F19" s="297"/>
      <c r="G19" s="297"/>
      <c r="H19" s="310"/>
      <c r="I19" s="297"/>
      <c r="J19" s="297"/>
    </row>
    <row r="20" spans="2:10" x14ac:dyDescent="0.2">
      <c r="B20" s="288"/>
      <c r="C20" s="288"/>
    </row>
    <row r="28" spans="2:10" x14ac:dyDescent="0.2">
      <c r="H28" s="282"/>
    </row>
  </sheetData>
  <sheetProtection algorithmName="SHA-512" hashValue="sC1NdgM8kzriWcXsYeW2PSF6suCNr9dQo1hSCEEBX/lIC9tWQlZwfnTSrSqCiDX2Md8iAxTFw7WDiNRJJFTDGQ==" saltValue="+KRGZSWyShNSjAeCpTLXTQ==" spinCount="100000" sheet="1" objects="1" scenarios="1" selectLockedCells="1"/>
  <mergeCells count="8">
    <mergeCell ref="D12:F12"/>
    <mergeCell ref="C4:D4"/>
    <mergeCell ref="C14:G14"/>
    <mergeCell ref="C15:G15"/>
    <mergeCell ref="C6:D6"/>
    <mergeCell ref="E6:G6"/>
    <mergeCell ref="D8:F8"/>
    <mergeCell ref="D10:F10"/>
  </mergeCells>
  <conditionalFormatting sqref="G8:R8">
    <cfRule type="expression" dxfId="5" priority="5">
      <formula>AND($AN$98="TRUE",G8="")</formula>
    </cfRule>
  </conditionalFormatting>
  <conditionalFormatting sqref="G10">
    <cfRule type="expression" dxfId="4" priority="2">
      <formula>AND($AN$98="TRUE",G10="")</formula>
    </cfRule>
  </conditionalFormatting>
  <conditionalFormatting sqref="G12">
    <cfRule type="expression" dxfId="3" priority="1">
      <formula>AND($AN$98="TRUE",G12="")</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pageSetUpPr fitToPage="1"/>
  </sheetPr>
  <dimension ref="A1:R50"/>
  <sheetViews>
    <sheetView showGridLines="0" showRowColHeaders="0" zoomScaleNormal="100" workbookViewId="0"/>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7.5" customHeight="1" x14ac:dyDescent="0.2"/>
    <row r="2" spans="1:17" x14ac:dyDescent="0.2">
      <c r="B2" s="52" t="s">
        <v>16</v>
      </c>
    </row>
    <row r="3" spans="1:17" ht="7.5" customHeight="1" x14ac:dyDescent="0.2"/>
    <row r="4" spans="1:17" x14ac:dyDescent="0.2">
      <c r="A4" s="53" t="s">
        <v>17</v>
      </c>
      <c r="B4" s="1" t="s">
        <v>253</v>
      </c>
    </row>
    <row r="5" spans="1:17" x14ac:dyDescent="0.2">
      <c r="B5" s="53" t="s">
        <v>19</v>
      </c>
      <c r="C5" s="1" t="s">
        <v>20</v>
      </c>
    </row>
    <row r="6" spans="1:17" x14ac:dyDescent="0.2">
      <c r="B6" s="53" t="s">
        <v>19</v>
      </c>
      <c r="C6" s="1" t="s">
        <v>21</v>
      </c>
    </row>
    <row r="7" spans="1:17" x14ac:dyDescent="0.2">
      <c r="B7" s="53" t="s">
        <v>19</v>
      </c>
      <c r="C7" s="1" t="s">
        <v>22</v>
      </c>
    </row>
    <row r="8" spans="1:17" x14ac:dyDescent="0.2">
      <c r="B8" s="53" t="s">
        <v>19</v>
      </c>
      <c r="C8" s="429" t="s">
        <v>23</v>
      </c>
      <c r="D8" s="429"/>
      <c r="E8" s="429"/>
      <c r="F8" s="429"/>
      <c r="G8" s="429"/>
      <c r="H8" s="429"/>
      <c r="I8" s="429"/>
      <c r="J8" s="429"/>
      <c r="K8" s="429"/>
      <c r="L8" s="429"/>
      <c r="M8" s="429"/>
      <c r="N8" s="429"/>
      <c r="O8" s="429"/>
      <c r="P8" s="429"/>
      <c r="Q8" s="429"/>
    </row>
    <row r="9" spans="1:17" x14ac:dyDescent="0.2">
      <c r="B9" s="53" t="s">
        <v>19</v>
      </c>
      <c r="C9" s="1" t="s">
        <v>254</v>
      </c>
    </row>
    <row r="10" spans="1:17" ht="15" customHeight="1" x14ac:dyDescent="0.2">
      <c r="C10" s="53" t="s">
        <v>19</v>
      </c>
      <c r="D10" s="429" t="s">
        <v>255</v>
      </c>
      <c r="E10" s="429"/>
      <c r="F10" s="429"/>
      <c r="G10" s="429"/>
      <c r="H10" s="429"/>
      <c r="I10" s="429"/>
      <c r="J10" s="429"/>
      <c r="K10" s="429"/>
      <c r="L10" s="429"/>
      <c r="M10" s="429"/>
      <c r="N10" s="429"/>
      <c r="O10" s="429"/>
      <c r="P10" s="429"/>
      <c r="Q10" s="429"/>
    </row>
    <row r="11" spans="1:17" x14ac:dyDescent="0.2">
      <c r="D11" s="429"/>
      <c r="E11" s="429"/>
      <c r="F11" s="429"/>
      <c r="G11" s="429"/>
      <c r="H11" s="429"/>
      <c r="I11" s="429"/>
      <c r="J11" s="429"/>
      <c r="K11" s="429"/>
      <c r="L11" s="429"/>
      <c r="M11" s="429"/>
      <c r="N11" s="429"/>
      <c r="O11" s="429"/>
      <c r="P11" s="429"/>
      <c r="Q11" s="429"/>
    </row>
    <row r="12" spans="1:17" ht="15" customHeight="1" x14ac:dyDescent="0.2">
      <c r="C12" s="53" t="s">
        <v>19</v>
      </c>
      <c r="D12" s="429" t="s">
        <v>256</v>
      </c>
      <c r="E12" s="429"/>
      <c r="F12" s="429"/>
      <c r="G12" s="429"/>
      <c r="H12" s="429"/>
      <c r="I12" s="429"/>
      <c r="J12" s="429"/>
      <c r="K12" s="429"/>
      <c r="L12" s="429"/>
      <c r="M12" s="429"/>
      <c r="N12" s="429"/>
      <c r="O12" s="429"/>
      <c r="P12" s="429"/>
      <c r="Q12" s="429"/>
    </row>
    <row r="13" spans="1:17" x14ac:dyDescent="0.2">
      <c r="B13" s="53" t="s">
        <v>19</v>
      </c>
      <c r="C13" s="1" t="s">
        <v>257</v>
      </c>
      <c r="D13" s="54"/>
      <c r="E13" s="54"/>
      <c r="F13" s="54"/>
      <c r="G13" s="54"/>
      <c r="H13" s="54"/>
      <c r="I13" s="54"/>
      <c r="J13" s="54"/>
      <c r="K13" s="54"/>
      <c r="L13" s="54"/>
      <c r="M13" s="54"/>
      <c r="N13" s="54"/>
      <c r="O13" s="54"/>
      <c r="P13" s="54"/>
      <c r="Q13" s="54"/>
    </row>
    <row r="14" spans="1:17" x14ac:dyDescent="0.2">
      <c r="B14" s="53" t="s">
        <v>19</v>
      </c>
      <c r="C14" s="1" t="s">
        <v>28</v>
      </c>
    </row>
    <row r="15" spans="1:17" x14ac:dyDescent="0.2">
      <c r="B15" s="53" t="s">
        <v>19</v>
      </c>
      <c r="C15" s="429" t="s">
        <v>258</v>
      </c>
      <c r="D15" s="429"/>
      <c r="E15" s="429"/>
      <c r="F15" s="429"/>
      <c r="G15" s="429"/>
      <c r="H15" s="429"/>
      <c r="I15" s="429"/>
      <c r="J15" s="429"/>
      <c r="K15" s="429"/>
      <c r="L15" s="429"/>
      <c r="M15" s="429"/>
      <c r="N15" s="429"/>
      <c r="O15" s="429"/>
      <c r="P15" s="429"/>
      <c r="Q15" s="429"/>
    </row>
    <row r="16" spans="1:17" x14ac:dyDescent="0.2">
      <c r="C16" s="429"/>
      <c r="D16" s="429"/>
      <c r="E16" s="429"/>
      <c r="F16" s="429"/>
      <c r="G16" s="429"/>
      <c r="H16" s="429"/>
      <c r="I16" s="429"/>
      <c r="J16" s="429"/>
      <c r="K16" s="429"/>
      <c r="L16" s="429"/>
      <c r="M16" s="429"/>
      <c r="N16" s="429"/>
      <c r="O16" s="429"/>
      <c r="P16" s="429"/>
      <c r="Q16" s="429"/>
    </row>
    <row r="17" spans="1:17" x14ac:dyDescent="0.2">
      <c r="C17" s="53" t="s">
        <v>19</v>
      </c>
      <c r="D17" s="429" t="s">
        <v>259</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x14ac:dyDescent="0.2">
      <c r="B19" s="53" t="s">
        <v>19</v>
      </c>
      <c r="C19" s="1" t="s">
        <v>260</v>
      </c>
    </row>
    <row r="20" spans="1:17" ht="15" customHeight="1" x14ac:dyDescent="0.2">
      <c r="C20" s="53" t="s">
        <v>19</v>
      </c>
      <c r="D20" s="429" t="s">
        <v>261</v>
      </c>
      <c r="E20" s="429"/>
      <c r="F20" s="429"/>
      <c r="G20" s="429"/>
      <c r="H20" s="429"/>
      <c r="I20" s="429"/>
      <c r="J20" s="429"/>
      <c r="K20" s="429"/>
      <c r="L20" s="429"/>
      <c r="M20" s="429"/>
      <c r="N20" s="429"/>
      <c r="O20" s="429"/>
      <c r="P20" s="429"/>
      <c r="Q20" s="429"/>
    </row>
    <row r="21" spans="1:17" ht="30" customHeight="1" x14ac:dyDescent="0.2">
      <c r="D21" s="429"/>
      <c r="E21" s="429"/>
      <c r="F21" s="429"/>
      <c r="G21" s="429"/>
      <c r="H21" s="429"/>
      <c r="I21" s="429"/>
      <c r="J21" s="429"/>
      <c r="K21" s="429"/>
      <c r="L21" s="429"/>
      <c r="M21" s="429"/>
      <c r="N21" s="429"/>
      <c r="O21" s="429"/>
      <c r="P21" s="429"/>
      <c r="Q21" s="429"/>
    </row>
    <row r="22" spans="1:17" x14ac:dyDescent="0.2">
      <c r="A22" s="53" t="s">
        <v>17</v>
      </c>
      <c r="B22" s="429" t="s">
        <v>34</v>
      </c>
      <c r="C22" s="429"/>
      <c r="D22" s="429"/>
      <c r="E22" s="429"/>
      <c r="F22" s="429"/>
      <c r="G22" s="429"/>
      <c r="H22" s="429"/>
      <c r="I22" s="429"/>
      <c r="J22" s="429"/>
      <c r="K22" s="429"/>
      <c r="L22" s="429"/>
      <c r="M22" s="429"/>
      <c r="N22" s="429"/>
      <c r="O22" s="429"/>
      <c r="P22" s="429"/>
      <c r="Q22" s="429"/>
    </row>
    <row r="23" spans="1:17" x14ac:dyDescent="0.2">
      <c r="A23" s="53" t="s">
        <v>17</v>
      </c>
      <c r="B23" s="1" t="s">
        <v>35</v>
      </c>
    </row>
    <row r="24" spans="1:17" ht="30" customHeight="1" x14ac:dyDescent="0.2">
      <c r="A24" s="53" t="s">
        <v>17</v>
      </c>
      <c r="B24" s="429" t="s">
        <v>36</v>
      </c>
      <c r="C24" s="429"/>
      <c r="D24" s="429"/>
      <c r="E24" s="429"/>
      <c r="F24" s="429"/>
      <c r="G24" s="429"/>
      <c r="H24" s="429"/>
      <c r="I24" s="429"/>
      <c r="J24" s="429"/>
      <c r="K24" s="429"/>
      <c r="L24" s="429"/>
      <c r="M24" s="429"/>
      <c r="N24" s="429"/>
      <c r="O24" s="429"/>
      <c r="P24" s="429"/>
      <c r="Q24" s="429"/>
    </row>
    <row r="25" spans="1:17" x14ac:dyDescent="0.2">
      <c r="A25" s="53" t="s">
        <v>17</v>
      </c>
      <c r="B25" s="1" t="s">
        <v>37</v>
      </c>
    </row>
    <row r="26" spans="1:17" ht="7.5" customHeight="1" x14ac:dyDescent="0.2">
      <c r="A26" s="53"/>
    </row>
    <row r="27" spans="1:17" ht="15" customHeight="1" x14ac:dyDescent="0.2">
      <c r="A27" s="53"/>
      <c r="B27" s="52" t="s">
        <v>38</v>
      </c>
    </row>
    <row r="28" spans="1:17" ht="7.5" customHeight="1" x14ac:dyDescent="0.2">
      <c r="A28" s="53"/>
    </row>
    <row r="29" spans="1:17" ht="15" customHeight="1" x14ac:dyDescent="0.2">
      <c r="A29" s="53" t="s">
        <v>17</v>
      </c>
      <c r="B29" s="1" t="s">
        <v>39</v>
      </c>
    </row>
    <row r="30" spans="1:17" ht="15" customHeight="1" x14ac:dyDescent="0.2">
      <c r="A30" s="53"/>
      <c r="B30" s="53" t="s">
        <v>19</v>
      </c>
      <c r="C30" s="1" t="s">
        <v>40</v>
      </c>
    </row>
    <row r="31" spans="1:17" ht="15" customHeight="1" x14ac:dyDescent="0.2">
      <c r="A31" s="53"/>
      <c r="B31" s="53" t="s">
        <v>19</v>
      </c>
      <c r="C31" s="1" t="s">
        <v>41</v>
      </c>
    </row>
    <row r="32" spans="1:17" ht="15" customHeight="1" x14ac:dyDescent="0.2">
      <c r="A32" s="53"/>
      <c r="B32" s="53" t="s">
        <v>19</v>
      </c>
      <c r="C32" s="1" t="s">
        <v>42</v>
      </c>
    </row>
    <row r="33" spans="1:18" ht="15" customHeight="1" x14ac:dyDescent="0.2">
      <c r="A33" s="53"/>
      <c r="B33" s="53" t="s">
        <v>19</v>
      </c>
      <c r="C33" s="1" t="s">
        <v>43</v>
      </c>
    </row>
    <row r="34" spans="1:18" ht="7.5" customHeight="1" x14ac:dyDescent="0.2">
      <c r="A34" s="53"/>
    </row>
    <row r="35" spans="1:18" x14ac:dyDescent="0.2">
      <c r="B35" s="52" t="s">
        <v>44</v>
      </c>
    </row>
    <row r="36" spans="1:18" ht="7.5" customHeight="1" x14ac:dyDescent="0.2"/>
    <row r="37" spans="1:18" x14ac:dyDescent="0.2">
      <c r="A37" s="53" t="s">
        <v>17</v>
      </c>
      <c r="B37" s="1" t="s">
        <v>45</v>
      </c>
    </row>
    <row r="38" spans="1:18" x14ac:dyDescent="0.2">
      <c r="A38" s="53"/>
      <c r="B38" s="53" t="s">
        <v>19</v>
      </c>
      <c r="C38" s="1" t="s">
        <v>46</v>
      </c>
    </row>
    <row r="39" spans="1:18" x14ac:dyDescent="0.2">
      <c r="A39" s="53"/>
      <c r="B39" s="53" t="s">
        <v>19</v>
      </c>
      <c r="C39" s="1" t="s">
        <v>47</v>
      </c>
    </row>
    <row r="40" spans="1:18" x14ac:dyDescent="0.2">
      <c r="A40" s="53"/>
      <c r="B40" s="53" t="s">
        <v>19</v>
      </c>
      <c r="C40" s="1" t="s">
        <v>262</v>
      </c>
    </row>
    <row r="41" spans="1:18" x14ac:dyDescent="0.2">
      <c r="A41" s="53"/>
      <c r="B41" s="53" t="s">
        <v>19</v>
      </c>
      <c r="C41" s="1" t="s">
        <v>49</v>
      </c>
    </row>
    <row r="42" spans="1:18" ht="15" customHeight="1" x14ac:dyDescent="0.2">
      <c r="A42" s="53"/>
      <c r="B42" s="53"/>
      <c r="C42" s="53" t="s">
        <v>19</v>
      </c>
      <c r="D42" s="429" t="s">
        <v>263</v>
      </c>
      <c r="E42" s="429"/>
      <c r="F42" s="429"/>
      <c r="G42" s="429"/>
      <c r="H42" s="429"/>
      <c r="I42" s="429"/>
      <c r="J42" s="429"/>
      <c r="K42" s="429"/>
      <c r="L42" s="429"/>
      <c r="M42" s="429"/>
      <c r="N42" s="429"/>
      <c r="O42" s="429"/>
      <c r="P42" s="429"/>
      <c r="Q42" s="429"/>
    </row>
    <row r="43" spans="1:18" x14ac:dyDescent="0.2">
      <c r="A43" s="53"/>
      <c r="B43" s="53"/>
      <c r="C43" s="53"/>
      <c r="D43" s="429"/>
      <c r="E43" s="429"/>
      <c r="F43" s="429"/>
      <c r="G43" s="429"/>
      <c r="H43" s="429"/>
      <c r="I43" s="429"/>
      <c r="J43" s="429"/>
      <c r="K43" s="429"/>
      <c r="L43" s="429"/>
      <c r="M43" s="429"/>
      <c r="N43" s="429"/>
      <c r="O43" s="429"/>
      <c r="P43" s="429"/>
      <c r="Q43" s="429"/>
      <c r="R43" s="55"/>
    </row>
    <row r="44" spans="1:18" ht="15" customHeight="1" x14ac:dyDescent="0.2">
      <c r="A44" s="56" t="s">
        <v>17</v>
      </c>
      <c r="B44" s="430" t="s">
        <v>51</v>
      </c>
      <c r="C44" s="430"/>
      <c r="D44" s="430"/>
      <c r="E44" s="430"/>
      <c r="F44" s="430"/>
      <c r="G44" s="430"/>
      <c r="H44" s="430"/>
      <c r="I44" s="430"/>
      <c r="J44" s="430"/>
      <c r="K44" s="430"/>
      <c r="L44" s="430"/>
      <c r="M44" s="430"/>
      <c r="N44" s="430"/>
      <c r="O44" s="430"/>
      <c r="P44" s="430"/>
      <c r="Q44" s="430"/>
    </row>
    <row r="45" spans="1:18" ht="30" customHeight="1" x14ac:dyDescent="0.2">
      <c r="A45" s="56" t="s">
        <v>17</v>
      </c>
      <c r="B45" s="431" t="s">
        <v>52</v>
      </c>
      <c r="C45" s="431"/>
      <c r="D45" s="431"/>
      <c r="E45" s="431"/>
      <c r="F45" s="431"/>
      <c r="G45" s="431"/>
      <c r="H45" s="431"/>
      <c r="I45" s="431"/>
      <c r="J45" s="431"/>
      <c r="K45" s="431"/>
      <c r="L45" s="431"/>
      <c r="M45" s="431"/>
      <c r="N45" s="431"/>
      <c r="O45" s="431"/>
      <c r="P45" s="431"/>
      <c r="Q45" s="431"/>
      <c r="R45" s="55"/>
    </row>
    <row r="46" spans="1:18" x14ac:dyDescent="0.2">
      <c r="A46" s="53" t="s">
        <v>17</v>
      </c>
      <c r="B46" s="1" t="s">
        <v>53</v>
      </c>
    </row>
    <row r="47" spans="1:18" x14ac:dyDescent="0.2">
      <c r="A47" s="53" t="s">
        <v>17</v>
      </c>
      <c r="B47" s="429" t="s">
        <v>817</v>
      </c>
      <c r="C47" s="429"/>
      <c r="D47" s="429"/>
      <c r="E47" s="429"/>
      <c r="F47" s="429"/>
      <c r="G47" s="429"/>
      <c r="H47" s="429"/>
      <c r="I47" s="429"/>
      <c r="J47" s="429"/>
      <c r="K47" s="429"/>
      <c r="L47" s="429"/>
      <c r="M47" s="429"/>
      <c r="N47" s="429"/>
      <c r="O47" s="429"/>
      <c r="P47" s="429"/>
      <c r="Q47" s="429"/>
    </row>
    <row r="48" spans="1:18" ht="30" customHeight="1" x14ac:dyDescent="0.2">
      <c r="B48" s="429"/>
      <c r="C48" s="429"/>
      <c r="D48" s="429"/>
      <c r="E48" s="429"/>
      <c r="F48" s="429"/>
      <c r="G48" s="429"/>
      <c r="H48" s="429"/>
      <c r="I48" s="429"/>
      <c r="J48" s="429"/>
      <c r="K48" s="429"/>
      <c r="L48" s="429"/>
      <c r="M48" s="429"/>
      <c r="N48" s="429"/>
      <c r="O48" s="429"/>
      <c r="P48" s="429"/>
      <c r="Q48" s="429"/>
    </row>
    <row r="50" spans="2:2" x14ac:dyDescent="0.2">
      <c r="B50" s="1" t="s">
        <v>55</v>
      </c>
    </row>
  </sheetData>
  <sheetProtection algorithmName="SHA-512" hashValue="Y9bn8tVFLhoC3wWI1zkUfAKxH/22j4z/eF0Xw85ZEeXyg5pOtCrg/snT+fwbJeJz3FT2fa46uumDmk65l4sLQw==" saltValue="v1Zz4Ro0MLHREmHG7HtMBQ==" spinCount="100000" sheet="1" objects="1" scenarios="1"/>
  <mergeCells count="12">
    <mergeCell ref="D10:Q11"/>
    <mergeCell ref="D17:Q18"/>
    <mergeCell ref="C8:Q8"/>
    <mergeCell ref="B47:Q48"/>
    <mergeCell ref="D20:Q21"/>
    <mergeCell ref="D42:Q43"/>
    <mergeCell ref="B22:Q22"/>
    <mergeCell ref="C15:Q16"/>
    <mergeCell ref="B44:Q44"/>
    <mergeCell ref="B24:Q24"/>
    <mergeCell ref="D12:Q12"/>
    <mergeCell ref="B45:Q45"/>
  </mergeCells>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B2:F44"/>
  <sheetViews>
    <sheetView workbookViewId="0"/>
  </sheetViews>
  <sheetFormatPr baseColWidth="10" defaultColWidth="9.33203125" defaultRowHeight="15" x14ac:dyDescent="0.2"/>
  <cols>
    <col min="1" max="1" width="3.5" style="1" customWidth="1"/>
    <col min="2" max="2" width="31.33203125" style="1" customWidth="1"/>
    <col min="3" max="6" width="21.5" style="1" customWidth="1"/>
    <col min="7" max="9" width="9.33203125" style="1"/>
    <col min="10" max="14" width="30.6640625" style="1" customWidth="1"/>
    <col min="15" max="16384" width="9.33203125" style="1"/>
  </cols>
  <sheetData>
    <row r="2" spans="2:6" ht="15" customHeight="1" x14ac:dyDescent="0.2">
      <c r="B2" s="347" t="s">
        <v>264</v>
      </c>
      <c r="C2" s="346"/>
      <c r="D2" s="346"/>
      <c r="E2" s="346"/>
      <c r="F2" s="346"/>
    </row>
    <row r="3" spans="2:6" ht="9" customHeight="1" x14ac:dyDescent="0.2">
      <c r="B3" s="80"/>
    </row>
    <row r="4" spans="2:6" ht="24" customHeight="1" x14ac:dyDescent="0.2">
      <c r="B4" s="784" t="s">
        <v>265</v>
      </c>
      <c r="C4" s="784"/>
      <c r="D4" s="784"/>
      <c r="E4" s="784"/>
      <c r="F4" s="784"/>
    </row>
    <row r="5" spans="2:6" ht="16" thickBot="1" x14ac:dyDescent="0.25">
      <c r="B5" s="186"/>
    </row>
    <row r="6" spans="2:6" ht="43.5" customHeight="1" x14ac:dyDescent="0.2">
      <c r="B6" s="785" t="s">
        <v>266</v>
      </c>
      <c r="C6" s="785" t="s">
        <v>267</v>
      </c>
      <c r="D6" s="344" t="s">
        <v>268</v>
      </c>
      <c r="E6" s="785" t="s">
        <v>818</v>
      </c>
      <c r="F6" s="785" t="s">
        <v>269</v>
      </c>
    </row>
    <row r="7" spans="2:6" ht="23.25" customHeight="1" thickBot="1" x14ac:dyDescent="0.25">
      <c r="B7" s="786"/>
      <c r="C7" s="786"/>
      <c r="D7" s="345" t="s">
        <v>270</v>
      </c>
      <c r="E7" s="786"/>
      <c r="F7" s="786"/>
    </row>
    <row r="8" spans="2:6" ht="24.75" customHeight="1" thickBot="1" x14ac:dyDescent="0.25">
      <c r="B8" s="420" t="s">
        <v>271</v>
      </c>
      <c r="C8" s="781" t="s">
        <v>272</v>
      </c>
      <c r="D8" s="421">
        <v>44257</v>
      </c>
      <c r="E8" s="421">
        <v>44264</v>
      </c>
      <c r="F8" s="421">
        <v>44286</v>
      </c>
    </row>
    <row r="9" spans="2:6" ht="24.75" customHeight="1" thickBot="1" x14ac:dyDescent="0.25">
      <c r="B9" s="422" t="s">
        <v>273</v>
      </c>
      <c r="C9" s="782"/>
      <c r="D9" s="423">
        <v>44289</v>
      </c>
      <c r="E9" s="424">
        <v>44301</v>
      </c>
      <c r="F9" s="424">
        <v>44316</v>
      </c>
    </row>
    <row r="10" spans="2:6" ht="24.75" customHeight="1" thickBot="1" x14ac:dyDescent="0.25">
      <c r="B10" s="364" t="s">
        <v>274</v>
      </c>
      <c r="C10" s="782"/>
      <c r="D10" s="425">
        <v>44319</v>
      </c>
      <c r="E10" s="426">
        <v>44328</v>
      </c>
      <c r="F10" s="426">
        <v>44344</v>
      </c>
    </row>
    <row r="11" spans="2:6" ht="24.75" customHeight="1" thickBot="1" x14ac:dyDescent="0.25">
      <c r="B11" s="422" t="s">
        <v>275</v>
      </c>
      <c r="C11" s="782"/>
      <c r="D11" s="423">
        <v>44351</v>
      </c>
      <c r="E11" s="424">
        <v>44356</v>
      </c>
      <c r="F11" s="424">
        <v>44377</v>
      </c>
    </row>
    <row r="12" spans="2:6" ht="24.75" customHeight="1" thickBot="1" x14ac:dyDescent="0.25">
      <c r="B12" s="364" t="s">
        <v>276</v>
      </c>
      <c r="C12" s="782"/>
      <c r="D12" s="425">
        <v>44381</v>
      </c>
      <c r="E12" s="426">
        <v>44386</v>
      </c>
      <c r="F12" s="426">
        <v>44407</v>
      </c>
    </row>
    <row r="13" spans="2:6" ht="24.75" customHeight="1" thickBot="1" x14ac:dyDescent="0.25">
      <c r="B13" s="422" t="s">
        <v>277</v>
      </c>
      <c r="C13" s="782"/>
      <c r="D13" s="423">
        <v>44410</v>
      </c>
      <c r="E13" s="424">
        <v>44416</v>
      </c>
      <c r="F13" s="424">
        <v>44439</v>
      </c>
    </row>
    <row r="14" spans="2:6" ht="24.75" customHeight="1" thickBot="1" x14ac:dyDescent="0.25">
      <c r="B14" s="364" t="s">
        <v>278</v>
      </c>
      <c r="C14" s="782"/>
      <c r="D14" s="425">
        <v>44441</v>
      </c>
      <c r="E14" s="426">
        <v>44448</v>
      </c>
      <c r="F14" s="426">
        <v>44469</v>
      </c>
    </row>
    <row r="15" spans="2:6" ht="24.75" customHeight="1" thickBot="1" x14ac:dyDescent="0.25">
      <c r="B15" s="422" t="s">
        <v>279</v>
      </c>
      <c r="C15" s="782"/>
      <c r="D15" s="423">
        <v>44472</v>
      </c>
      <c r="E15" s="424">
        <v>44480</v>
      </c>
      <c r="F15" s="424">
        <v>44498</v>
      </c>
    </row>
    <row r="16" spans="2:6" ht="24.75" customHeight="1" thickBot="1" x14ac:dyDescent="0.25">
      <c r="B16" s="364" t="s">
        <v>280</v>
      </c>
      <c r="C16" s="782"/>
      <c r="D16" s="425">
        <v>44504</v>
      </c>
      <c r="E16" s="426">
        <v>44509</v>
      </c>
      <c r="F16" s="426">
        <v>44530</v>
      </c>
    </row>
    <row r="17" spans="2:6" ht="24.75" customHeight="1" thickBot="1" x14ac:dyDescent="0.25">
      <c r="B17" s="422" t="s">
        <v>281</v>
      </c>
      <c r="C17" s="782"/>
      <c r="D17" s="423">
        <v>44532</v>
      </c>
      <c r="E17" s="424">
        <v>44538</v>
      </c>
      <c r="F17" s="424">
        <v>44552</v>
      </c>
    </row>
    <row r="18" spans="2:6" ht="24.75" customHeight="1" thickBot="1" x14ac:dyDescent="0.25">
      <c r="B18" s="364" t="s">
        <v>282</v>
      </c>
      <c r="C18" s="782"/>
      <c r="D18" s="425">
        <v>44567</v>
      </c>
      <c r="E18" s="426">
        <v>44572</v>
      </c>
      <c r="F18" s="426">
        <v>44592</v>
      </c>
    </row>
    <row r="19" spans="2:6" ht="24.75" customHeight="1" thickBot="1" x14ac:dyDescent="0.25">
      <c r="B19" s="422" t="s">
        <v>283</v>
      </c>
      <c r="C19" s="782"/>
      <c r="D19" s="423">
        <v>44596</v>
      </c>
      <c r="E19" s="424">
        <v>44601</v>
      </c>
      <c r="F19" s="424">
        <v>44620</v>
      </c>
    </row>
    <row r="20" spans="2:6" ht="24.75" customHeight="1" thickBot="1" x14ac:dyDescent="0.25">
      <c r="B20" s="364" t="s">
        <v>284</v>
      </c>
      <c r="C20" s="783"/>
      <c r="D20" s="425">
        <v>44623</v>
      </c>
      <c r="E20" s="426">
        <v>44629</v>
      </c>
      <c r="F20" s="426">
        <v>44651</v>
      </c>
    </row>
    <row r="21" spans="2:6" ht="24.75" customHeight="1" x14ac:dyDescent="0.2">
      <c r="B21" s="363"/>
      <c r="C21" s="365"/>
      <c r="D21" s="366"/>
      <c r="E21" s="366"/>
      <c r="F21" s="366"/>
    </row>
    <row r="22" spans="2:6" ht="24.75" customHeight="1" x14ac:dyDescent="0.2">
      <c r="B22" s="343" t="s">
        <v>285</v>
      </c>
      <c r="C22" s="365"/>
      <c r="D22" s="366"/>
      <c r="E22" s="366"/>
      <c r="F22" s="366"/>
    </row>
    <row r="23" spans="2:6" ht="24.75" customHeight="1" x14ac:dyDescent="0.2">
      <c r="B23" s="363"/>
      <c r="C23" s="365"/>
      <c r="D23" s="366"/>
      <c r="E23" s="366"/>
      <c r="F23" s="366"/>
    </row>
    <row r="24" spans="2:6" ht="24.75" customHeight="1" x14ac:dyDescent="0.2">
      <c r="B24" s="363"/>
      <c r="C24" s="365"/>
      <c r="D24" s="366"/>
      <c r="E24" s="366"/>
      <c r="F24" s="366"/>
    </row>
    <row r="25" spans="2:6" ht="24.75" customHeight="1" x14ac:dyDescent="0.2">
      <c r="B25" s="363"/>
      <c r="C25" s="365"/>
      <c r="D25" s="366"/>
      <c r="E25" s="366"/>
      <c r="F25" s="366"/>
    </row>
    <row r="26" spans="2:6" ht="24.75" customHeight="1" x14ac:dyDescent="0.2">
      <c r="B26" s="363"/>
      <c r="C26" s="365"/>
      <c r="D26" s="366"/>
      <c r="E26" s="366"/>
      <c r="F26" s="366"/>
    </row>
    <row r="27" spans="2:6" ht="24.75" customHeight="1" x14ac:dyDescent="0.2">
      <c r="B27" s="363"/>
      <c r="C27" s="365"/>
      <c r="D27" s="366"/>
      <c r="E27" s="366"/>
      <c r="F27" s="366"/>
    </row>
    <row r="28" spans="2:6" ht="24.75" customHeight="1" x14ac:dyDescent="0.2">
      <c r="B28" s="363"/>
      <c r="C28" s="365"/>
      <c r="D28" s="366"/>
      <c r="E28" s="366"/>
      <c r="F28" s="366"/>
    </row>
    <row r="29" spans="2:6" ht="24.75" customHeight="1" x14ac:dyDescent="0.2">
      <c r="B29" s="363"/>
      <c r="C29" s="365"/>
      <c r="D29" s="366"/>
      <c r="E29" s="366"/>
      <c r="F29" s="366"/>
    </row>
    <row r="30" spans="2:6" ht="26.25" customHeight="1" x14ac:dyDescent="0.2">
      <c r="B30" s="74"/>
    </row>
    <row r="31" spans="2:6" ht="24.75" customHeight="1" x14ac:dyDescent="0.2">
      <c r="C31" s="342"/>
      <c r="D31" s="342"/>
      <c r="E31" s="342"/>
      <c r="F31" s="342"/>
    </row>
    <row r="32" spans="2:6" ht="24.75" customHeight="1" x14ac:dyDescent="0.2">
      <c r="B32" s="342"/>
      <c r="C32" s="342"/>
      <c r="D32" s="342"/>
      <c r="E32" s="342"/>
      <c r="F32" s="342"/>
    </row>
    <row r="33" spans="2:2" ht="24.75" customHeight="1" x14ac:dyDescent="0.2"/>
    <row r="34" spans="2:2" ht="24.75" customHeight="1" x14ac:dyDescent="0.2"/>
    <row r="36" spans="2:2" ht="15" customHeight="1" x14ac:dyDescent="0.2"/>
    <row r="43" spans="2:2" x14ac:dyDescent="0.2">
      <c r="B43" s="74"/>
    </row>
    <row r="44" spans="2:2" x14ac:dyDescent="0.2">
      <c r="B44" s="74"/>
    </row>
  </sheetData>
  <sheetProtection algorithmName="SHA-512" hashValue="ov/7vdFq2RlEnk1bhKd7Sq1t/fh2huHMq1PV3ao7GuI/RNNieo5jYPbyqWk4HV++h3HJTGQbAdqbsixUhBc6JA==" saltValue="FG0VLAk9OwDUkjLWliqfAA==" spinCount="100000" sheet="1" objects="1" scenarios="1"/>
  <mergeCells count="6">
    <mergeCell ref="C8:C20"/>
    <mergeCell ref="B4:F4"/>
    <mergeCell ref="B6:B7"/>
    <mergeCell ref="C6:C7"/>
    <mergeCell ref="E6:E7"/>
    <mergeCell ref="F6:F7"/>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AL202"/>
  <sheetViews>
    <sheetView zoomScaleNormal="100" workbookViewId="0"/>
  </sheetViews>
  <sheetFormatPr baseColWidth="10" defaultColWidth="9.33203125" defaultRowHeight="14" x14ac:dyDescent="0.2"/>
  <cols>
    <col min="1" max="1" width="9.33203125" style="16"/>
    <col min="2" max="3" width="14.33203125" style="16" customWidth="1"/>
    <col min="4" max="4" width="12.33203125" style="16" bestFit="1" customWidth="1"/>
    <col min="5" max="6" width="10.6640625" style="16" customWidth="1"/>
    <col min="7" max="7" width="11.33203125" style="16" bestFit="1" customWidth="1"/>
    <col min="8" max="38" width="7.6640625" style="16" customWidth="1"/>
    <col min="39" max="16384" width="9.33203125" style="16"/>
  </cols>
  <sheetData>
    <row r="1" spans="1:38" s="359" customFormat="1" ht="27.75" customHeight="1" x14ac:dyDescent="0.2">
      <c r="A1" s="360" t="s">
        <v>286</v>
      </c>
      <c r="B1" s="358"/>
      <c r="C1" s="361" t="str">
        <f ca="1">IF('UniWorkforce Hourly Timesheet'!AP3&lt;&gt;"[Warning messages will appear here]","Warning message on timesheet. Please investigate.","No Messages")&amp;" "&amp;IF(B3=0,"",("Warning: Error in output sheet, total pay figures do not match timesheet. Manual intervention required. Difference of roughly £"&amp;TEXT(ROUND(B3,2),"0.00")))</f>
        <v xml:space="preserve">No Messages </v>
      </c>
      <c r="D1" s="358"/>
      <c r="E1" s="358"/>
      <c r="F1" s="357"/>
      <c r="G1" s="367"/>
      <c r="H1" s="358"/>
      <c r="I1" s="358"/>
      <c r="J1" s="358"/>
      <c r="K1" s="358"/>
      <c r="L1" s="358"/>
      <c r="M1" s="358"/>
      <c r="N1" s="358"/>
      <c r="O1" s="358"/>
      <c r="P1" s="358"/>
      <c r="Q1" s="358"/>
      <c r="R1" s="369"/>
      <c r="S1" s="368"/>
      <c r="T1" s="358"/>
      <c r="U1" s="358"/>
      <c r="V1" s="358"/>
      <c r="W1" s="362" t="s">
        <v>287</v>
      </c>
      <c r="X1" s="358"/>
      <c r="Y1" s="787">
        <f>SUM(H3:AL3)</f>
        <v>191.12</v>
      </c>
      <c r="Z1" s="787"/>
      <c r="AA1" s="358"/>
      <c r="AB1" s="358"/>
      <c r="AC1" s="358"/>
      <c r="AD1" s="358"/>
      <c r="AE1" s="358"/>
      <c r="AF1" s="358"/>
      <c r="AG1" s="358"/>
      <c r="AH1" s="358"/>
      <c r="AI1" s="358"/>
      <c r="AJ1" s="358"/>
      <c r="AK1" s="358"/>
      <c r="AL1" s="358"/>
    </row>
    <row r="2" spans="1:38" hidden="1" x14ac:dyDescent="0.2">
      <c r="G2" s="9"/>
    </row>
    <row r="3" spans="1:38" hidden="1" x14ac:dyDescent="0.2">
      <c r="B3" s="9">
        <f>ROUND(Y1-'UniWorkforce Hourly Timesheet'!AG109,0)</f>
        <v>0</v>
      </c>
      <c r="H3" s="9">
        <f>SUM(H4:H99)</f>
        <v>163.19999999999999</v>
      </c>
      <c r="I3" s="9"/>
      <c r="J3" s="9">
        <f>SUM(J4:J99)</f>
        <v>0</v>
      </c>
      <c r="K3" s="9"/>
      <c r="L3" s="9">
        <f>SUM(L4:L99)</f>
        <v>0</v>
      </c>
      <c r="M3" s="9"/>
      <c r="N3" s="9">
        <f>SUM(N4:N99)</f>
        <v>0</v>
      </c>
      <c r="O3" s="9"/>
      <c r="P3" s="9">
        <f>SUM(P4:P99)</f>
        <v>0</v>
      </c>
      <c r="Q3" s="9"/>
      <c r="R3" s="9">
        <f>SUM(R4:R99)</f>
        <v>0</v>
      </c>
      <c r="S3" s="9"/>
      <c r="T3" s="9">
        <f>SUM(T4:T99)</f>
        <v>0</v>
      </c>
      <c r="U3" s="9"/>
      <c r="V3" s="9">
        <f>SUM(V4:V99)</f>
        <v>0</v>
      </c>
      <c r="W3" s="9"/>
      <c r="X3" s="9">
        <f>SUM(X4:X99)</f>
        <v>0</v>
      </c>
      <c r="Y3" s="9"/>
      <c r="Z3" s="9">
        <f>SUM(Z4:Z99)</f>
        <v>0</v>
      </c>
      <c r="AA3" s="9"/>
      <c r="AB3" s="9">
        <f>SUM(AB4:AB99)</f>
        <v>0</v>
      </c>
      <c r="AC3" s="9"/>
      <c r="AD3" s="9">
        <f>SUM(AD4:AD99)</f>
        <v>0</v>
      </c>
      <c r="AE3" s="9"/>
      <c r="AF3" s="9">
        <f>SUM(AF4:AF99)</f>
        <v>0</v>
      </c>
      <c r="AG3" s="9"/>
      <c r="AH3" s="9">
        <f>SUM(AH4:AH99)</f>
        <v>0</v>
      </c>
      <c r="AI3" s="9"/>
      <c r="AJ3" s="9">
        <f>SUM(AJ4:AJ99)</f>
        <v>27.92</v>
      </c>
      <c r="AK3" s="9">
        <f>SUM(AK4:AK99)</f>
        <v>0</v>
      </c>
      <c r="AL3" s="9">
        <f>SUM(AL4:AL99)</f>
        <v>0</v>
      </c>
    </row>
    <row r="4" spans="1:38" hidden="1" x14ac:dyDescent="0.2">
      <c r="H4" s="9">
        <f>ROUND(IFERROR(H104*I104,0),2)</f>
        <v>54.4</v>
      </c>
      <c r="I4" s="9"/>
      <c r="J4" s="9">
        <f>ROUND(IFERROR(J104*K104,0),2)</f>
        <v>0</v>
      </c>
      <c r="K4" s="9"/>
      <c r="L4" s="9">
        <f>ROUND(IFERROR(L104*M104,0),2)</f>
        <v>0</v>
      </c>
      <c r="M4" s="9"/>
      <c r="N4" s="9">
        <f>ROUND(IFERROR(N104*O104,0),2)</f>
        <v>0</v>
      </c>
      <c r="O4" s="9"/>
      <c r="P4" s="9">
        <f>ROUND(IFERROR(P104*Q104,0),2)</f>
        <v>0</v>
      </c>
      <c r="Q4" s="9"/>
      <c r="R4" s="9">
        <f>ROUND(IFERROR(R104*S104,0),2)</f>
        <v>0</v>
      </c>
      <c r="S4" s="9"/>
      <c r="T4" s="9">
        <f>ROUND(IFERROR(T104*U104,0),2)</f>
        <v>0</v>
      </c>
      <c r="U4" s="9"/>
      <c r="V4" s="9">
        <f>ROUND(IFERROR(V104*W104,0),2)</f>
        <v>0</v>
      </c>
      <c r="W4" s="9"/>
      <c r="X4" s="9">
        <f>ROUND(IFERROR(X104*Y104,0),2)</f>
        <v>0</v>
      </c>
      <c r="Y4" s="9"/>
      <c r="Z4" s="9">
        <f>ROUND(IFERROR(Z104*AA104,0),2)</f>
        <v>0</v>
      </c>
      <c r="AA4" s="9"/>
      <c r="AB4" s="9">
        <f>ROUND(IFERROR(AB104*AC104,0),2)</f>
        <v>0</v>
      </c>
      <c r="AC4" s="9"/>
      <c r="AD4" s="9">
        <f>ROUND(IFERROR(AD104*AE104,0),2)</f>
        <v>0</v>
      </c>
      <c r="AE4" s="9"/>
      <c r="AF4" s="9">
        <f>ROUND(IFERROR(AF104*AG104,0),2)</f>
        <v>0</v>
      </c>
      <c r="AG4" s="9"/>
      <c r="AH4" s="9">
        <f>ROUND(IFERROR(AH104*AI104,0),2)</f>
        <v>0</v>
      </c>
      <c r="AI4" s="9"/>
      <c r="AJ4" s="16">
        <f t="shared" ref="AJ4:AK35" si="0">IFERROR(AJ104*1,0)</f>
        <v>0</v>
      </c>
      <c r="AK4" s="16">
        <f t="shared" si="0"/>
        <v>0</v>
      </c>
      <c r="AL4" s="16">
        <f t="shared" ref="AL4" si="1">IFERROR(AL104*1,0)</f>
        <v>0</v>
      </c>
    </row>
    <row r="5" spans="1:38" hidden="1" x14ac:dyDescent="0.2">
      <c r="H5" s="9">
        <f t="shared" ref="H5:J68" si="2">ROUND(IFERROR(H105*I105,0),2)</f>
        <v>54.4</v>
      </c>
      <c r="I5" s="9"/>
      <c r="J5" s="9">
        <f t="shared" si="2"/>
        <v>0</v>
      </c>
      <c r="K5" s="9"/>
      <c r="L5" s="9">
        <f t="shared" ref="L5" si="3">ROUND(IFERROR(L105*M105,0),2)</f>
        <v>0</v>
      </c>
      <c r="M5" s="9"/>
      <c r="N5" s="9">
        <f t="shared" ref="N5" si="4">ROUND(IFERROR(N105*O105,0),2)</f>
        <v>0</v>
      </c>
      <c r="O5" s="9"/>
      <c r="P5" s="9">
        <f t="shared" ref="P5" si="5">ROUND(IFERROR(P105*Q105,0),2)</f>
        <v>0</v>
      </c>
      <c r="Q5" s="9"/>
      <c r="R5" s="9">
        <f t="shared" ref="R5" si="6">ROUND(IFERROR(R105*S105,0),2)</f>
        <v>0</v>
      </c>
      <c r="S5" s="9"/>
      <c r="T5" s="9">
        <f t="shared" ref="T5" si="7">ROUND(IFERROR(T105*U105,0),2)</f>
        <v>0</v>
      </c>
      <c r="U5" s="9"/>
      <c r="V5" s="9">
        <f t="shared" ref="V5" si="8">ROUND(IFERROR(V105*W105,0),2)</f>
        <v>0</v>
      </c>
      <c r="W5" s="9"/>
      <c r="X5" s="9">
        <f t="shared" ref="X5" si="9">ROUND(IFERROR(X105*Y105,0),2)</f>
        <v>0</v>
      </c>
      <c r="Y5" s="9"/>
      <c r="Z5" s="9">
        <f t="shared" ref="Z5" si="10">ROUND(IFERROR(Z105*AA105,0),2)</f>
        <v>0</v>
      </c>
      <c r="AA5" s="9"/>
      <c r="AB5" s="9">
        <f t="shared" ref="AB5" si="11">ROUND(IFERROR(AB105*AC105,0),2)</f>
        <v>0</v>
      </c>
      <c r="AC5" s="9"/>
      <c r="AD5" s="9">
        <f t="shared" ref="AD5" si="12">ROUND(IFERROR(AD105*AE105,0),2)</f>
        <v>0</v>
      </c>
      <c r="AE5" s="9"/>
      <c r="AF5" s="9">
        <f t="shared" ref="AF5" si="13">ROUND(IFERROR(AF105*AG105,0),2)</f>
        <v>0</v>
      </c>
      <c r="AG5" s="9"/>
      <c r="AH5" s="9">
        <f t="shared" ref="AH5" si="14">ROUND(IFERROR(AH105*AI105,0),2)</f>
        <v>0</v>
      </c>
      <c r="AI5" s="9"/>
      <c r="AJ5" s="16">
        <f t="shared" si="0"/>
        <v>0</v>
      </c>
      <c r="AK5" s="16">
        <f t="shared" si="0"/>
        <v>0</v>
      </c>
      <c r="AL5" s="16">
        <f t="shared" ref="AL5" si="15">IFERROR(AL105*1,0)</f>
        <v>0</v>
      </c>
    </row>
    <row r="6" spans="1:38" hidden="1" x14ac:dyDescent="0.2">
      <c r="H6" s="9">
        <f t="shared" si="2"/>
        <v>54.4</v>
      </c>
      <c r="I6" s="9"/>
      <c r="J6" s="9">
        <f t="shared" si="2"/>
        <v>0</v>
      </c>
      <c r="K6" s="9"/>
      <c r="L6" s="9">
        <f t="shared" ref="L6" si="16">ROUND(IFERROR(L106*M106,0),2)</f>
        <v>0</v>
      </c>
      <c r="M6" s="9"/>
      <c r="N6" s="9">
        <f t="shared" ref="N6" si="17">ROUND(IFERROR(N106*O106,0),2)</f>
        <v>0</v>
      </c>
      <c r="O6" s="9"/>
      <c r="P6" s="9">
        <f t="shared" ref="P6" si="18">ROUND(IFERROR(P106*Q106,0),2)</f>
        <v>0</v>
      </c>
      <c r="Q6" s="9"/>
      <c r="R6" s="9">
        <f t="shared" ref="R6" si="19">ROUND(IFERROR(R106*S106,0),2)</f>
        <v>0</v>
      </c>
      <c r="S6" s="9"/>
      <c r="T6" s="9">
        <f t="shared" ref="T6" si="20">ROUND(IFERROR(T106*U106,0),2)</f>
        <v>0</v>
      </c>
      <c r="U6" s="9"/>
      <c r="V6" s="9">
        <f t="shared" ref="V6" si="21">ROUND(IFERROR(V106*W106,0),2)</f>
        <v>0</v>
      </c>
      <c r="W6" s="9"/>
      <c r="X6" s="9">
        <f t="shared" ref="X6" si="22">ROUND(IFERROR(X106*Y106,0),2)</f>
        <v>0</v>
      </c>
      <c r="Y6" s="9"/>
      <c r="Z6" s="9">
        <f t="shared" ref="Z6" si="23">ROUND(IFERROR(Z106*AA106,0),2)</f>
        <v>0</v>
      </c>
      <c r="AA6" s="9"/>
      <c r="AB6" s="9">
        <f t="shared" ref="AB6" si="24">ROUND(IFERROR(AB106*AC106,0),2)</f>
        <v>0</v>
      </c>
      <c r="AC6" s="9"/>
      <c r="AD6" s="9">
        <f t="shared" ref="AD6" si="25">ROUND(IFERROR(AD106*AE106,0),2)</f>
        <v>0</v>
      </c>
      <c r="AE6" s="9"/>
      <c r="AF6" s="9">
        <f t="shared" ref="AF6" si="26">ROUND(IFERROR(AF106*AG106,0),2)</f>
        <v>0</v>
      </c>
      <c r="AG6" s="9"/>
      <c r="AH6" s="9">
        <f t="shared" ref="AH6" si="27">ROUND(IFERROR(AH106*AI106,0),2)</f>
        <v>0</v>
      </c>
      <c r="AI6" s="9"/>
      <c r="AJ6" s="16">
        <f t="shared" si="0"/>
        <v>0</v>
      </c>
      <c r="AK6" s="16">
        <f t="shared" si="0"/>
        <v>0</v>
      </c>
      <c r="AL6" s="16">
        <f t="shared" ref="AL6" si="28">IFERROR(AL106*1,0)</f>
        <v>0</v>
      </c>
    </row>
    <row r="7" spans="1:38" hidden="1" x14ac:dyDescent="0.2">
      <c r="H7" s="9">
        <f t="shared" si="2"/>
        <v>0</v>
      </c>
      <c r="I7" s="9"/>
      <c r="J7" s="9">
        <f t="shared" si="2"/>
        <v>0</v>
      </c>
      <c r="K7" s="9"/>
      <c r="L7" s="9">
        <f t="shared" ref="L7" si="29">ROUND(IFERROR(L107*M107,0),2)</f>
        <v>0</v>
      </c>
      <c r="M7" s="9"/>
      <c r="N7" s="9">
        <f t="shared" ref="N7" si="30">ROUND(IFERROR(N107*O107,0),2)</f>
        <v>0</v>
      </c>
      <c r="O7" s="9"/>
      <c r="P7" s="9">
        <f t="shared" ref="P7" si="31">ROUND(IFERROR(P107*Q107,0),2)</f>
        <v>0</v>
      </c>
      <c r="Q7" s="9"/>
      <c r="R7" s="9">
        <f t="shared" ref="R7" si="32">ROUND(IFERROR(R107*S107,0),2)</f>
        <v>0</v>
      </c>
      <c r="S7" s="9"/>
      <c r="T7" s="9">
        <f t="shared" ref="T7" si="33">ROUND(IFERROR(T107*U107,0),2)</f>
        <v>0</v>
      </c>
      <c r="U7" s="9"/>
      <c r="V7" s="9">
        <f t="shared" ref="V7" si="34">ROUND(IFERROR(V107*W107,0),2)</f>
        <v>0</v>
      </c>
      <c r="W7" s="9"/>
      <c r="X7" s="9">
        <f t="shared" ref="X7" si="35">ROUND(IFERROR(X107*Y107,0),2)</f>
        <v>0</v>
      </c>
      <c r="Y7" s="9"/>
      <c r="Z7" s="9">
        <f t="shared" ref="Z7" si="36">ROUND(IFERROR(Z107*AA107,0),2)</f>
        <v>0</v>
      </c>
      <c r="AA7" s="9"/>
      <c r="AB7" s="9">
        <f t="shared" ref="AB7" si="37">ROUND(IFERROR(AB107*AC107,0),2)</f>
        <v>0</v>
      </c>
      <c r="AC7" s="9"/>
      <c r="AD7" s="9">
        <f t="shared" ref="AD7" si="38">ROUND(IFERROR(AD107*AE107,0),2)</f>
        <v>0</v>
      </c>
      <c r="AE7" s="9"/>
      <c r="AF7" s="9">
        <f t="shared" ref="AF7" si="39">ROUND(IFERROR(AF107*AG107,0),2)</f>
        <v>0</v>
      </c>
      <c r="AG7" s="9"/>
      <c r="AH7" s="9">
        <f t="shared" ref="AH7" si="40">ROUND(IFERROR(AH107*AI107,0),2)</f>
        <v>0</v>
      </c>
      <c r="AI7" s="9"/>
      <c r="AJ7" s="16">
        <f t="shared" si="0"/>
        <v>27.92</v>
      </c>
      <c r="AK7" s="16">
        <f t="shared" si="0"/>
        <v>0</v>
      </c>
      <c r="AL7" s="16">
        <f t="shared" ref="AL7" si="41">IFERROR(AL107*1,0)</f>
        <v>0</v>
      </c>
    </row>
    <row r="8" spans="1:38" hidden="1" x14ac:dyDescent="0.2">
      <c r="H8" s="9">
        <f t="shared" si="2"/>
        <v>0</v>
      </c>
      <c r="I8" s="9"/>
      <c r="J8" s="9">
        <f t="shared" si="2"/>
        <v>0</v>
      </c>
      <c r="K8" s="9"/>
      <c r="L8" s="9">
        <f t="shared" ref="L8" si="42">ROUND(IFERROR(L108*M108,0),2)</f>
        <v>0</v>
      </c>
      <c r="M8" s="9"/>
      <c r="N8" s="9">
        <f t="shared" ref="N8" si="43">ROUND(IFERROR(N108*O108,0),2)</f>
        <v>0</v>
      </c>
      <c r="O8" s="9"/>
      <c r="P8" s="9">
        <f t="shared" ref="P8" si="44">ROUND(IFERROR(P108*Q108,0),2)</f>
        <v>0</v>
      </c>
      <c r="Q8" s="9"/>
      <c r="R8" s="9">
        <f t="shared" ref="R8" si="45">ROUND(IFERROR(R108*S108,0),2)</f>
        <v>0</v>
      </c>
      <c r="S8" s="9"/>
      <c r="T8" s="9">
        <f t="shared" ref="T8" si="46">ROUND(IFERROR(T108*U108,0),2)</f>
        <v>0</v>
      </c>
      <c r="U8" s="9"/>
      <c r="V8" s="9">
        <f t="shared" ref="V8" si="47">ROUND(IFERROR(V108*W108,0),2)</f>
        <v>0</v>
      </c>
      <c r="W8" s="9"/>
      <c r="X8" s="9">
        <f t="shared" ref="X8" si="48">ROUND(IFERROR(X108*Y108,0),2)</f>
        <v>0</v>
      </c>
      <c r="Y8" s="9"/>
      <c r="Z8" s="9">
        <f t="shared" ref="Z8" si="49">ROUND(IFERROR(Z108*AA108,0),2)</f>
        <v>0</v>
      </c>
      <c r="AA8" s="9"/>
      <c r="AB8" s="9">
        <f t="shared" ref="AB8" si="50">ROUND(IFERROR(AB108*AC108,0),2)</f>
        <v>0</v>
      </c>
      <c r="AC8" s="9"/>
      <c r="AD8" s="9">
        <f t="shared" ref="AD8" si="51">ROUND(IFERROR(AD108*AE108,0),2)</f>
        <v>0</v>
      </c>
      <c r="AE8" s="9"/>
      <c r="AF8" s="9">
        <f t="shared" ref="AF8" si="52">ROUND(IFERROR(AF108*AG108,0),2)</f>
        <v>0</v>
      </c>
      <c r="AG8" s="9"/>
      <c r="AH8" s="9">
        <f t="shared" ref="AH8" si="53">ROUND(IFERROR(AH108*AI108,0),2)</f>
        <v>0</v>
      </c>
      <c r="AI8" s="9"/>
      <c r="AJ8" s="16">
        <f t="shared" si="0"/>
        <v>0</v>
      </c>
      <c r="AK8" s="16">
        <f t="shared" si="0"/>
        <v>0</v>
      </c>
      <c r="AL8" s="16">
        <f t="shared" ref="AL8" si="54">IFERROR(AL108*1,0)</f>
        <v>0</v>
      </c>
    </row>
    <row r="9" spans="1:38" hidden="1" x14ac:dyDescent="0.2">
      <c r="H9" s="9">
        <f t="shared" si="2"/>
        <v>0</v>
      </c>
      <c r="I9" s="9"/>
      <c r="J9" s="9">
        <f t="shared" si="2"/>
        <v>0</v>
      </c>
      <c r="K9" s="9"/>
      <c r="L9" s="9">
        <f t="shared" ref="L9" si="55">ROUND(IFERROR(L109*M109,0),2)</f>
        <v>0</v>
      </c>
      <c r="M9" s="9"/>
      <c r="N9" s="9">
        <f t="shared" ref="N9" si="56">ROUND(IFERROR(N109*O109,0),2)</f>
        <v>0</v>
      </c>
      <c r="O9" s="9"/>
      <c r="P9" s="9">
        <f t="shared" ref="P9" si="57">ROUND(IFERROR(P109*Q109,0),2)</f>
        <v>0</v>
      </c>
      <c r="Q9" s="9"/>
      <c r="R9" s="9">
        <f t="shared" ref="R9" si="58">ROUND(IFERROR(R109*S109,0),2)</f>
        <v>0</v>
      </c>
      <c r="S9" s="9"/>
      <c r="T9" s="9">
        <f t="shared" ref="T9" si="59">ROUND(IFERROR(T109*U109,0),2)</f>
        <v>0</v>
      </c>
      <c r="U9" s="9"/>
      <c r="V9" s="9">
        <f t="shared" ref="V9" si="60">ROUND(IFERROR(V109*W109,0),2)</f>
        <v>0</v>
      </c>
      <c r="W9" s="9"/>
      <c r="X9" s="9">
        <f t="shared" ref="X9" si="61">ROUND(IFERROR(X109*Y109,0),2)</f>
        <v>0</v>
      </c>
      <c r="Y9" s="9"/>
      <c r="Z9" s="9">
        <f t="shared" ref="Z9" si="62">ROUND(IFERROR(Z109*AA109,0),2)</f>
        <v>0</v>
      </c>
      <c r="AA9" s="9"/>
      <c r="AB9" s="9">
        <f t="shared" ref="AB9" si="63">ROUND(IFERROR(AB109*AC109,0),2)</f>
        <v>0</v>
      </c>
      <c r="AC9" s="9"/>
      <c r="AD9" s="9">
        <f t="shared" ref="AD9" si="64">ROUND(IFERROR(AD109*AE109,0),2)</f>
        <v>0</v>
      </c>
      <c r="AE9" s="9"/>
      <c r="AF9" s="9">
        <f t="shared" ref="AF9" si="65">ROUND(IFERROR(AF109*AG109,0),2)</f>
        <v>0</v>
      </c>
      <c r="AG9" s="9"/>
      <c r="AH9" s="9">
        <f t="shared" ref="AH9" si="66">ROUND(IFERROR(AH109*AI109,0),2)</f>
        <v>0</v>
      </c>
      <c r="AI9" s="9"/>
      <c r="AJ9" s="16">
        <f t="shared" si="0"/>
        <v>0</v>
      </c>
      <c r="AK9" s="16">
        <f t="shared" si="0"/>
        <v>0</v>
      </c>
      <c r="AL9" s="16">
        <f t="shared" ref="AL9" si="67">IFERROR(AL109*1,0)</f>
        <v>0</v>
      </c>
    </row>
    <row r="10" spans="1:38" hidden="1" x14ac:dyDescent="0.2">
      <c r="H10" s="9">
        <f t="shared" si="2"/>
        <v>0</v>
      </c>
      <c r="I10" s="9"/>
      <c r="J10" s="9">
        <f t="shared" si="2"/>
        <v>0</v>
      </c>
      <c r="K10" s="9"/>
      <c r="L10" s="9">
        <f t="shared" ref="L10" si="68">ROUND(IFERROR(L110*M110,0),2)</f>
        <v>0</v>
      </c>
      <c r="M10" s="9"/>
      <c r="N10" s="9">
        <f t="shared" ref="N10" si="69">ROUND(IFERROR(N110*O110,0),2)</f>
        <v>0</v>
      </c>
      <c r="O10" s="9"/>
      <c r="P10" s="9">
        <f t="shared" ref="P10" si="70">ROUND(IFERROR(P110*Q110,0),2)</f>
        <v>0</v>
      </c>
      <c r="Q10" s="9"/>
      <c r="R10" s="9">
        <f t="shared" ref="R10" si="71">ROUND(IFERROR(R110*S110,0),2)</f>
        <v>0</v>
      </c>
      <c r="S10" s="9"/>
      <c r="T10" s="9">
        <f t="shared" ref="T10" si="72">ROUND(IFERROR(T110*U110,0),2)</f>
        <v>0</v>
      </c>
      <c r="U10" s="9"/>
      <c r="V10" s="9">
        <f t="shared" ref="V10" si="73">ROUND(IFERROR(V110*W110,0),2)</f>
        <v>0</v>
      </c>
      <c r="W10" s="9"/>
      <c r="X10" s="9">
        <f t="shared" ref="X10" si="74">ROUND(IFERROR(X110*Y110,0),2)</f>
        <v>0</v>
      </c>
      <c r="Y10" s="9"/>
      <c r="Z10" s="9">
        <f t="shared" ref="Z10" si="75">ROUND(IFERROR(Z110*AA110,0),2)</f>
        <v>0</v>
      </c>
      <c r="AA10" s="9"/>
      <c r="AB10" s="9">
        <f t="shared" ref="AB10" si="76">ROUND(IFERROR(AB110*AC110,0),2)</f>
        <v>0</v>
      </c>
      <c r="AC10" s="9"/>
      <c r="AD10" s="9">
        <f t="shared" ref="AD10" si="77">ROUND(IFERROR(AD110*AE110,0),2)</f>
        <v>0</v>
      </c>
      <c r="AE10" s="9"/>
      <c r="AF10" s="9">
        <f t="shared" ref="AF10" si="78">ROUND(IFERROR(AF110*AG110,0),2)</f>
        <v>0</v>
      </c>
      <c r="AG10" s="9"/>
      <c r="AH10" s="9">
        <f t="shared" ref="AH10" si="79">ROUND(IFERROR(AH110*AI110,0),2)</f>
        <v>0</v>
      </c>
      <c r="AI10" s="9"/>
      <c r="AJ10" s="16">
        <f t="shared" si="0"/>
        <v>0</v>
      </c>
      <c r="AK10" s="16">
        <f t="shared" si="0"/>
        <v>0</v>
      </c>
      <c r="AL10" s="16">
        <f t="shared" ref="AL10" si="80">IFERROR(AL110*1,0)</f>
        <v>0</v>
      </c>
    </row>
    <row r="11" spans="1:38" hidden="1" x14ac:dyDescent="0.2">
      <c r="H11" s="9">
        <f t="shared" si="2"/>
        <v>0</v>
      </c>
      <c r="I11" s="9"/>
      <c r="J11" s="9">
        <f t="shared" si="2"/>
        <v>0</v>
      </c>
      <c r="K11" s="9"/>
      <c r="L11" s="9">
        <f t="shared" ref="L11" si="81">ROUND(IFERROR(L111*M111,0),2)</f>
        <v>0</v>
      </c>
      <c r="M11" s="9"/>
      <c r="N11" s="9">
        <f t="shared" ref="N11" si="82">ROUND(IFERROR(N111*O111,0),2)</f>
        <v>0</v>
      </c>
      <c r="O11" s="9"/>
      <c r="P11" s="9">
        <f t="shared" ref="P11" si="83">ROUND(IFERROR(P111*Q111,0),2)</f>
        <v>0</v>
      </c>
      <c r="Q11" s="9"/>
      <c r="R11" s="9">
        <f t="shared" ref="R11" si="84">ROUND(IFERROR(R111*S111,0),2)</f>
        <v>0</v>
      </c>
      <c r="S11" s="9"/>
      <c r="T11" s="9">
        <f t="shared" ref="T11" si="85">ROUND(IFERROR(T111*U111,0),2)</f>
        <v>0</v>
      </c>
      <c r="U11" s="9"/>
      <c r="V11" s="9">
        <f t="shared" ref="V11" si="86">ROUND(IFERROR(V111*W111,0),2)</f>
        <v>0</v>
      </c>
      <c r="W11" s="9"/>
      <c r="X11" s="9">
        <f t="shared" ref="X11" si="87">ROUND(IFERROR(X111*Y111,0),2)</f>
        <v>0</v>
      </c>
      <c r="Y11" s="9"/>
      <c r="Z11" s="9">
        <f t="shared" ref="Z11" si="88">ROUND(IFERROR(Z111*AA111,0),2)</f>
        <v>0</v>
      </c>
      <c r="AA11" s="9"/>
      <c r="AB11" s="9">
        <f t="shared" ref="AB11" si="89">ROUND(IFERROR(AB111*AC111,0),2)</f>
        <v>0</v>
      </c>
      <c r="AC11" s="9"/>
      <c r="AD11" s="9">
        <f t="shared" ref="AD11" si="90">ROUND(IFERROR(AD111*AE111,0),2)</f>
        <v>0</v>
      </c>
      <c r="AE11" s="9"/>
      <c r="AF11" s="9">
        <f t="shared" ref="AF11" si="91">ROUND(IFERROR(AF111*AG111,0),2)</f>
        <v>0</v>
      </c>
      <c r="AG11" s="9"/>
      <c r="AH11" s="9">
        <f t="shared" ref="AH11" si="92">ROUND(IFERROR(AH111*AI111,0),2)</f>
        <v>0</v>
      </c>
      <c r="AI11" s="9"/>
      <c r="AJ11" s="16">
        <f t="shared" si="0"/>
        <v>0</v>
      </c>
      <c r="AK11" s="16">
        <f t="shared" si="0"/>
        <v>0</v>
      </c>
      <c r="AL11" s="16">
        <f t="shared" ref="AL11" si="93">IFERROR(AL111*1,0)</f>
        <v>0</v>
      </c>
    </row>
    <row r="12" spans="1:38" hidden="1" x14ac:dyDescent="0.2">
      <c r="H12" s="9">
        <f t="shared" si="2"/>
        <v>0</v>
      </c>
      <c r="I12" s="9"/>
      <c r="J12" s="9">
        <f t="shared" si="2"/>
        <v>0</v>
      </c>
      <c r="K12" s="9"/>
      <c r="L12" s="9">
        <f t="shared" ref="L12" si="94">ROUND(IFERROR(L112*M112,0),2)</f>
        <v>0</v>
      </c>
      <c r="M12" s="9"/>
      <c r="N12" s="9">
        <f t="shared" ref="N12" si="95">ROUND(IFERROR(N112*O112,0),2)</f>
        <v>0</v>
      </c>
      <c r="O12" s="9"/>
      <c r="P12" s="9">
        <f t="shared" ref="P12" si="96">ROUND(IFERROR(P112*Q112,0),2)</f>
        <v>0</v>
      </c>
      <c r="Q12" s="9"/>
      <c r="R12" s="9">
        <f t="shared" ref="R12" si="97">ROUND(IFERROR(R112*S112,0),2)</f>
        <v>0</v>
      </c>
      <c r="S12" s="9"/>
      <c r="T12" s="9">
        <f t="shared" ref="T12" si="98">ROUND(IFERROR(T112*U112,0),2)</f>
        <v>0</v>
      </c>
      <c r="U12" s="9"/>
      <c r="V12" s="9">
        <f t="shared" ref="V12" si="99">ROUND(IFERROR(V112*W112,0),2)</f>
        <v>0</v>
      </c>
      <c r="W12" s="9"/>
      <c r="X12" s="9">
        <f t="shared" ref="X12" si="100">ROUND(IFERROR(X112*Y112,0),2)</f>
        <v>0</v>
      </c>
      <c r="Y12" s="9"/>
      <c r="Z12" s="9">
        <f t="shared" ref="Z12" si="101">ROUND(IFERROR(Z112*AA112,0),2)</f>
        <v>0</v>
      </c>
      <c r="AA12" s="9"/>
      <c r="AB12" s="9">
        <f t="shared" ref="AB12" si="102">ROUND(IFERROR(AB112*AC112,0),2)</f>
        <v>0</v>
      </c>
      <c r="AC12" s="9"/>
      <c r="AD12" s="9">
        <f t="shared" ref="AD12" si="103">ROUND(IFERROR(AD112*AE112,0),2)</f>
        <v>0</v>
      </c>
      <c r="AE12" s="9"/>
      <c r="AF12" s="9">
        <f t="shared" ref="AF12" si="104">ROUND(IFERROR(AF112*AG112,0),2)</f>
        <v>0</v>
      </c>
      <c r="AG12" s="9"/>
      <c r="AH12" s="9">
        <f t="shared" ref="AH12" si="105">ROUND(IFERROR(AH112*AI112,0),2)</f>
        <v>0</v>
      </c>
      <c r="AI12" s="9"/>
      <c r="AJ12" s="16">
        <f t="shared" si="0"/>
        <v>0</v>
      </c>
      <c r="AK12" s="16">
        <f t="shared" si="0"/>
        <v>0</v>
      </c>
      <c r="AL12" s="16">
        <f t="shared" ref="AL12" si="106">IFERROR(AL112*1,0)</f>
        <v>0</v>
      </c>
    </row>
    <row r="13" spans="1:38" hidden="1" x14ac:dyDescent="0.2">
      <c r="H13" s="9">
        <f t="shared" si="2"/>
        <v>0</v>
      </c>
      <c r="I13" s="9"/>
      <c r="J13" s="9">
        <f t="shared" si="2"/>
        <v>0</v>
      </c>
      <c r="K13" s="9"/>
      <c r="L13" s="9">
        <f t="shared" ref="L13" si="107">ROUND(IFERROR(L113*M113,0),2)</f>
        <v>0</v>
      </c>
      <c r="M13" s="9"/>
      <c r="N13" s="9">
        <f t="shared" ref="N13" si="108">ROUND(IFERROR(N113*O113,0),2)</f>
        <v>0</v>
      </c>
      <c r="O13" s="9"/>
      <c r="P13" s="9">
        <f t="shared" ref="P13" si="109">ROUND(IFERROR(P113*Q113,0),2)</f>
        <v>0</v>
      </c>
      <c r="Q13" s="9"/>
      <c r="R13" s="9">
        <f t="shared" ref="R13" si="110">ROUND(IFERROR(R113*S113,0),2)</f>
        <v>0</v>
      </c>
      <c r="S13" s="9"/>
      <c r="T13" s="9">
        <f t="shared" ref="T13" si="111">ROUND(IFERROR(T113*U113,0),2)</f>
        <v>0</v>
      </c>
      <c r="U13" s="9"/>
      <c r="V13" s="9">
        <f t="shared" ref="V13" si="112">ROUND(IFERROR(V113*W113,0),2)</f>
        <v>0</v>
      </c>
      <c r="W13" s="9"/>
      <c r="X13" s="9">
        <f t="shared" ref="X13" si="113">ROUND(IFERROR(X113*Y113,0),2)</f>
        <v>0</v>
      </c>
      <c r="Y13" s="9"/>
      <c r="Z13" s="9">
        <f t="shared" ref="Z13" si="114">ROUND(IFERROR(Z113*AA113,0),2)</f>
        <v>0</v>
      </c>
      <c r="AA13" s="9"/>
      <c r="AB13" s="9">
        <f t="shared" ref="AB13" si="115">ROUND(IFERROR(AB113*AC113,0),2)</f>
        <v>0</v>
      </c>
      <c r="AC13" s="9"/>
      <c r="AD13" s="9">
        <f t="shared" ref="AD13" si="116">ROUND(IFERROR(AD113*AE113,0),2)</f>
        <v>0</v>
      </c>
      <c r="AE13" s="9"/>
      <c r="AF13" s="9">
        <f t="shared" ref="AF13" si="117">ROUND(IFERROR(AF113*AG113,0),2)</f>
        <v>0</v>
      </c>
      <c r="AG13" s="9"/>
      <c r="AH13" s="9">
        <f t="shared" ref="AH13" si="118">ROUND(IFERROR(AH113*AI113,0),2)</f>
        <v>0</v>
      </c>
      <c r="AI13" s="9"/>
      <c r="AJ13" s="16">
        <f t="shared" si="0"/>
        <v>0</v>
      </c>
      <c r="AK13" s="16">
        <f t="shared" si="0"/>
        <v>0</v>
      </c>
      <c r="AL13" s="16">
        <f t="shared" ref="AL13" si="119">IFERROR(AL113*1,0)</f>
        <v>0</v>
      </c>
    </row>
    <row r="14" spans="1:38" hidden="1" x14ac:dyDescent="0.2">
      <c r="H14" s="9">
        <f t="shared" si="2"/>
        <v>0</v>
      </c>
      <c r="I14" s="9"/>
      <c r="J14" s="9">
        <f t="shared" si="2"/>
        <v>0</v>
      </c>
      <c r="K14" s="9"/>
      <c r="L14" s="9">
        <f t="shared" ref="L14" si="120">ROUND(IFERROR(L114*M114,0),2)</f>
        <v>0</v>
      </c>
      <c r="M14" s="9"/>
      <c r="N14" s="9">
        <f t="shared" ref="N14" si="121">ROUND(IFERROR(N114*O114,0),2)</f>
        <v>0</v>
      </c>
      <c r="O14" s="9"/>
      <c r="P14" s="9">
        <f t="shared" ref="P14" si="122">ROUND(IFERROR(P114*Q114,0),2)</f>
        <v>0</v>
      </c>
      <c r="Q14" s="9"/>
      <c r="R14" s="9">
        <f t="shared" ref="R14" si="123">ROUND(IFERROR(R114*S114,0),2)</f>
        <v>0</v>
      </c>
      <c r="S14" s="9"/>
      <c r="T14" s="9">
        <f t="shared" ref="T14" si="124">ROUND(IFERROR(T114*U114,0),2)</f>
        <v>0</v>
      </c>
      <c r="U14" s="9"/>
      <c r="V14" s="9">
        <f t="shared" ref="V14" si="125">ROUND(IFERROR(V114*W114,0),2)</f>
        <v>0</v>
      </c>
      <c r="W14" s="9"/>
      <c r="X14" s="9">
        <f t="shared" ref="X14" si="126">ROUND(IFERROR(X114*Y114,0),2)</f>
        <v>0</v>
      </c>
      <c r="Y14" s="9"/>
      <c r="Z14" s="9">
        <f t="shared" ref="Z14" si="127">ROUND(IFERROR(Z114*AA114,0),2)</f>
        <v>0</v>
      </c>
      <c r="AA14" s="9"/>
      <c r="AB14" s="9">
        <f t="shared" ref="AB14" si="128">ROUND(IFERROR(AB114*AC114,0),2)</f>
        <v>0</v>
      </c>
      <c r="AC14" s="9"/>
      <c r="AD14" s="9">
        <f t="shared" ref="AD14" si="129">ROUND(IFERROR(AD114*AE114,0),2)</f>
        <v>0</v>
      </c>
      <c r="AE14" s="9"/>
      <c r="AF14" s="9">
        <f t="shared" ref="AF14" si="130">ROUND(IFERROR(AF114*AG114,0),2)</f>
        <v>0</v>
      </c>
      <c r="AG14" s="9"/>
      <c r="AH14" s="9">
        <f t="shared" ref="AH14" si="131">ROUND(IFERROR(AH114*AI114,0),2)</f>
        <v>0</v>
      </c>
      <c r="AI14" s="9"/>
      <c r="AJ14" s="16">
        <f t="shared" si="0"/>
        <v>0</v>
      </c>
      <c r="AK14" s="16">
        <f t="shared" si="0"/>
        <v>0</v>
      </c>
      <c r="AL14" s="16">
        <f t="shared" ref="AL14" si="132">IFERROR(AL114*1,0)</f>
        <v>0</v>
      </c>
    </row>
    <row r="15" spans="1:38" hidden="1" x14ac:dyDescent="0.2">
      <c r="H15" s="9">
        <f t="shared" si="2"/>
        <v>0</v>
      </c>
      <c r="I15" s="9"/>
      <c r="J15" s="9">
        <f t="shared" si="2"/>
        <v>0</v>
      </c>
      <c r="K15" s="9"/>
      <c r="L15" s="9">
        <f t="shared" ref="L15" si="133">ROUND(IFERROR(L115*M115,0),2)</f>
        <v>0</v>
      </c>
      <c r="M15" s="9"/>
      <c r="N15" s="9">
        <f t="shared" ref="N15" si="134">ROUND(IFERROR(N115*O115,0),2)</f>
        <v>0</v>
      </c>
      <c r="O15" s="9"/>
      <c r="P15" s="9">
        <f t="shared" ref="P15" si="135">ROUND(IFERROR(P115*Q115,0),2)</f>
        <v>0</v>
      </c>
      <c r="Q15" s="9"/>
      <c r="R15" s="9">
        <f t="shared" ref="R15" si="136">ROUND(IFERROR(R115*S115,0),2)</f>
        <v>0</v>
      </c>
      <c r="S15" s="9"/>
      <c r="T15" s="9">
        <f t="shared" ref="T15" si="137">ROUND(IFERROR(T115*U115,0),2)</f>
        <v>0</v>
      </c>
      <c r="U15" s="9"/>
      <c r="V15" s="9">
        <f t="shared" ref="V15" si="138">ROUND(IFERROR(V115*W115,0),2)</f>
        <v>0</v>
      </c>
      <c r="W15" s="9"/>
      <c r="X15" s="9">
        <f t="shared" ref="X15" si="139">ROUND(IFERROR(X115*Y115,0),2)</f>
        <v>0</v>
      </c>
      <c r="Y15" s="9"/>
      <c r="Z15" s="9">
        <f t="shared" ref="Z15" si="140">ROUND(IFERROR(Z115*AA115,0),2)</f>
        <v>0</v>
      </c>
      <c r="AA15" s="9"/>
      <c r="AB15" s="9">
        <f t="shared" ref="AB15" si="141">ROUND(IFERROR(AB115*AC115,0),2)</f>
        <v>0</v>
      </c>
      <c r="AC15" s="9"/>
      <c r="AD15" s="9">
        <f t="shared" ref="AD15" si="142">ROUND(IFERROR(AD115*AE115,0),2)</f>
        <v>0</v>
      </c>
      <c r="AE15" s="9"/>
      <c r="AF15" s="9">
        <f t="shared" ref="AF15" si="143">ROUND(IFERROR(AF115*AG115,0),2)</f>
        <v>0</v>
      </c>
      <c r="AG15" s="9"/>
      <c r="AH15" s="9">
        <f t="shared" ref="AH15" si="144">ROUND(IFERROR(AH115*AI115,0),2)</f>
        <v>0</v>
      </c>
      <c r="AI15" s="9"/>
      <c r="AJ15" s="16">
        <f t="shared" si="0"/>
        <v>0</v>
      </c>
      <c r="AK15" s="16">
        <f t="shared" si="0"/>
        <v>0</v>
      </c>
      <c r="AL15" s="16">
        <f t="shared" ref="AL15" si="145">IFERROR(AL115*1,0)</f>
        <v>0</v>
      </c>
    </row>
    <row r="16" spans="1:38" hidden="1" x14ac:dyDescent="0.2">
      <c r="H16" s="9">
        <f t="shared" si="2"/>
        <v>0</v>
      </c>
      <c r="I16" s="9"/>
      <c r="J16" s="9">
        <f t="shared" si="2"/>
        <v>0</v>
      </c>
      <c r="K16" s="9"/>
      <c r="L16" s="9">
        <f t="shared" ref="L16" si="146">ROUND(IFERROR(L116*M116,0),2)</f>
        <v>0</v>
      </c>
      <c r="M16" s="9"/>
      <c r="N16" s="9">
        <f t="shared" ref="N16" si="147">ROUND(IFERROR(N116*O116,0),2)</f>
        <v>0</v>
      </c>
      <c r="O16" s="9"/>
      <c r="P16" s="9">
        <f t="shared" ref="P16" si="148">ROUND(IFERROR(P116*Q116,0),2)</f>
        <v>0</v>
      </c>
      <c r="Q16" s="9"/>
      <c r="R16" s="9">
        <f t="shared" ref="R16" si="149">ROUND(IFERROR(R116*S116,0),2)</f>
        <v>0</v>
      </c>
      <c r="S16" s="9"/>
      <c r="T16" s="9">
        <f t="shared" ref="T16" si="150">ROUND(IFERROR(T116*U116,0),2)</f>
        <v>0</v>
      </c>
      <c r="U16" s="9"/>
      <c r="V16" s="9">
        <f t="shared" ref="V16" si="151">ROUND(IFERROR(V116*W116,0),2)</f>
        <v>0</v>
      </c>
      <c r="W16" s="9"/>
      <c r="X16" s="9">
        <f t="shared" ref="X16" si="152">ROUND(IFERROR(X116*Y116,0),2)</f>
        <v>0</v>
      </c>
      <c r="Y16" s="9"/>
      <c r="Z16" s="9">
        <f t="shared" ref="Z16" si="153">ROUND(IFERROR(Z116*AA116,0),2)</f>
        <v>0</v>
      </c>
      <c r="AA16" s="9"/>
      <c r="AB16" s="9">
        <f t="shared" ref="AB16" si="154">ROUND(IFERROR(AB116*AC116,0),2)</f>
        <v>0</v>
      </c>
      <c r="AC16" s="9"/>
      <c r="AD16" s="9">
        <f t="shared" ref="AD16" si="155">ROUND(IFERROR(AD116*AE116,0),2)</f>
        <v>0</v>
      </c>
      <c r="AE16" s="9"/>
      <c r="AF16" s="9">
        <f t="shared" ref="AF16" si="156">ROUND(IFERROR(AF116*AG116,0),2)</f>
        <v>0</v>
      </c>
      <c r="AG16" s="9"/>
      <c r="AH16" s="9">
        <f t="shared" ref="AH16" si="157">ROUND(IFERROR(AH116*AI116,0),2)</f>
        <v>0</v>
      </c>
      <c r="AI16" s="9"/>
      <c r="AJ16" s="16">
        <f t="shared" si="0"/>
        <v>0</v>
      </c>
      <c r="AK16" s="16">
        <f t="shared" si="0"/>
        <v>0</v>
      </c>
      <c r="AL16" s="16">
        <f t="shared" ref="AL16" si="158">IFERROR(AL116*1,0)</f>
        <v>0</v>
      </c>
    </row>
    <row r="17" spans="8:38" hidden="1" x14ac:dyDescent="0.2">
      <c r="H17" s="9">
        <f t="shared" si="2"/>
        <v>0</v>
      </c>
      <c r="I17" s="9"/>
      <c r="J17" s="9">
        <f t="shared" si="2"/>
        <v>0</v>
      </c>
      <c r="K17" s="9"/>
      <c r="L17" s="9">
        <f t="shared" ref="L17" si="159">ROUND(IFERROR(L117*M117,0),2)</f>
        <v>0</v>
      </c>
      <c r="M17" s="9"/>
      <c r="N17" s="9">
        <f t="shared" ref="N17" si="160">ROUND(IFERROR(N117*O117,0),2)</f>
        <v>0</v>
      </c>
      <c r="O17" s="9"/>
      <c r="P17" s="9">
        <f t="shared" ref="P17" si="161">ROUND(IFERROR(P117*Q117,0),2)</f>
        <v>0</v>
      </c>
      <c r="Q17" s="9"/>
      <c r="R17" s="9">
        <f t="shared" ref="R17" si="162">ROUND(IFERROR(R117*S117,0),2)</f>
        <v>0</v>
      </c>
      <c r="S17" s="9"/>
      <c r="T17" s="9">
        <f t="shared" ref="T17" si="163">ROUND(IFERROR(T117*U117,0),2)</f>
        <v>0</v>
      </c>
      <c r="U17" s="9"/>
      <c r="V17" s="9">
        <f t="shared" ref="V17" si="164">ROUND(IFERROR(V117*W117,0),2)</f>
        <v>0</v>
      </c>
      <c r="W17" s="9"/>
      <c r="X17" s="9">
        <f t="shared" ref="X17" si="165">ROUND(IFERROR(X117*Y117,0),2)</f>
        <v>0</v>
      </c>
      <c r="Y17" s="9"/>
      <c r="Z17" s="9">
        <f t="shared" ref="Z17" si="166">ROUND(IFERROR(Z117*AA117,0),2)</f>
        <v>0</v>
      </c>
      <c r="AA17" s="9"/>
      <c r="AB17" s="9">
        <f t="shared" ref="AB17" si="167">ROUND(IFERROR(AB117*AC117,0),2)</f>
        <v>0</v>
      </c>
      <c r="AC17" s="9"/>
      <c r="AD17" s="9">
        <f t="shared" ref="AD17" si="168">ROUND(IFERROR(AD117*AE117,0),2)</f>
        <v>0</v>
      </c>
      <c r="AE17" s="9"/>
      <c r="AF17" s="9">
        <f t="shared" ref="AF17" si="169">ROUND(IFERROR(AF117*AG117,0),2)</f>
        <v>0</v>
      </c>
      <c r="AG17" s="9"/>
      <c r="AH17" s="9">
        <f t="shared" ref="AH17" si="170">ROUND(IFERROR(AH117*AI117,0),2)</f>
        <v>0</v>
      </c>
      <c r="AI17" s="9"/>
      <c r="AJ17" s="16">
        <f t="shared" si="0"/>
        <v>0</v>
      </c>
      <c r="AK17" s="16">
        <f t="shared" si="0"/>
        <v>0</v>
      </c>
      <c r="AL17" s="16">
        <f t="shared" ref="AL17" si="171">IFERROR(AL117*1,0)</f>
        <v>0</v>
      </c>
    </row>
    <row r="18" spans="8:38" hidden="1" x14ac:dyDescent="0.2">
      <c r="H18" s="9">
        <f t="shared" si="2"/>
        <v>0</v>
      </c>
      <c r="I18" s="9"/>
      <c r="J18" s="9">
        <f t="shared" si="2"/>
        <v>0</v>
      </c>
      <c r="K18" s="9"/>
      <c r="L18" s="9">
        <f t="shared" ref="L18" si="172">ROUND(IFERROR(L118*M118,0),2)</f>
        <v>0</v>
      </c>
      <c r="M18" s="9"/>
      <c r="N18" s="9">
        <f t="shared" ref="N18" si="173">ROUND(IFERROR(N118*O118,0),2)</f>
        <v>0</v>
      </c>
      <c r="O18" s="9"/>
      <c r="P18" s="9">
        <f t="shared" ref="P18" si="174">ROUND(IFERROR(P118*Q118,0),2)</f>
        <v>0</v>
      </c>
      <c r="Q18" s="9"/>
      <c r="R18" s="9">
        <f t="shared" ref="R18" si="175">ROUND(IFERROR(R118*S118,0),2)</f>
        <v>0</v>
      </c>
      <c r="S18" s="9"/>
      <c r="T18" s="9">
        <f t="shared" ref="T18" si="176">ROUND(IFERROR(T118*U118,0),2)</f>
        <v>0</v>
      </c>
      <c r="U18" s="9"/>
      <c r="V18" s="9">
        <f t="shared" ref="V18" si="177">ROUND(IFERROR(V118*W118,0),2)</f>
        <v>0</v>
      </c>
      <c r="W18" s="9"/>
      <c r="X18" s="9">
        <f t="shared" ref="X18" si="178">ROUND(IFERROR(X118*Y118,0),2)</f>
        <v>0</v>
      </c>
      <c r="Y18" s="9"/>
      <c r="Z18" s="9">
        <f t="shared" ref="Z18" si="179">ROUND(IFERROR(Z118*AA118,0),2)</f>
        <v>0</v>
      </c>
      <c r="AA18" s="9"/>
      <c r="AB18" s="9">
        <f t="shared" ref="AB18" si="180">ROUND(IFERROR(AB118*AC118,0),2)</f>
        <v>0</v>
      </c>
      <c r="AC18" s="9"/>
      <c r="AD18" s="9">
        <f t="shared" ref="AD18" si="181">ROUND(IFERROR(AD118*AE118,0),2)</f>
        <v>0</v>
      </c>
      <c r="AE18" s="9"/>
      <c r="AF18" s="9">
        <f t="shared" ref="AF18" si="182">ROUND(IFERROR(AF118*AG118,0),2)</f>
        <v>0</v>
      </c>
      <c r="AG18" s="9"/>
      <c r="AH18" s="9">
        <f t="shared" ref="AH18" si="183">ROUND(IFERROR(AH118*AI118,0),2)</f>
        <v>0</v>
      </c>
      <c r="AI18" s="9"/>
      <c r="AJ18" s="16">
        <f t="shared" si="0"/>
        <v>0</v>
      </c>
      <c r="AK18" s="16">
        <f t="shared" si="0"/>
        <v>0</v>
      </c>
      <c r="AL18" s="16">
        <f t="shared" ref="AL18" si="184">IFERROR(AL118*1,0)</f>
        <v>0</v>
      </c>
    </row>
    <row r="19" spans="8:38" hidden="1" x14ac:dyDescent="0.2">
      <c r="H19" s="9">
        <f t="shared" si="2"/>
        <v>0</v>
      </c>
      <c r="I19" s="9"/>
      <c r="J19" s="9">
        <f t="shared" si="2"/>
        <v>0</v>
      </c>
      <c r="K19" s="9"/>
      <c r="L19" s="9">
        <f t="shared" ref="L19" si="185">ROUND(IFERROR(L119*M119,0),2)</f>
        <v>0</v>
      </c>
      <c r="M19" s="9"/>
      <c r="N19" s="9">
        <f t="shared" ref="N19" si="186">ROUND(IFERROR(N119*O119,0),2)</f>
        <v>0</v>
      </c>
      <c r="O19" s="9"/>
      <c r="P19" s="9">
        <f t="shared" ref="P19" si="187">ROUND(IFERROR(P119*Q119,0),2)</f>
        <v>0</v>
      </c>
      <c r="Q19" s="9"/>
      <c r="R19" s="9">
        <f t="shared" ref="R19" si="188">ROUND(IFERROR(R119*S119,0),2)</f>
        <v>0</v>
      </c>
      <c r="S19" s="9"/>
      <c r="T19" s="9">
        <f t="shared" ref="T19" si="189">ROUND(IFERROR(T119*U119,0),2)</f>
        <v>0</v>
      </c>
      <c r="U19" s="9"/>
      <c r="V19" s="9">
        <f t="shared" ref="V19" si="190">ROUND(IFERROR(V119*W119,0),2)</f>
        <v>0</v>
      </c>
      <c r="W19" s="9"/>
      <c r="X19" s="9">
        <f t="shared" ref="X19" si="191">ROUND(IFERROR(X119*Y119,0),2)</f>
        <v>0</v>
      </c>
      <c r="Y19" s="9"/>
      <c r="Z19" s="9">
        <f t="shared" ref="Z19" si="192">ROUND(IFERROR(Z119*AA119,0),2)</f>
        <v>0</v>
      </c>
      <c r="AA19" s="9"/>
      <c r="AB19" s="9">
        <f t="shared" ref="AB19" si="193">ROUND(IFERROR(AB119*AC119,0),2)</f>
        <v>0</v>
      </c>
      <c r="AC19" s="9"/>
      <c r="AD19" s="9">
        <f t="shared" ref="AD19" si="194">ROUND(IFERROR(AD119*AE119,0),2)</f>
        <v>0</v>
      </c>
      <c r="AE19" s="9"/>
      <c r="AF19" s="9">
        <f t="shared" ref="AF19" si="195">ROUND(IFERROR(AF119*AG119,0),2)</f>
        <v>0</v>
      </c>
      <c r="AG19" s="9"/>
      <c r="AH19" s="9">
        <f t="shared" ref="AH19" si="196">ROUND(IFERROR(AH119*AI119,0),2)</f>
        <v>0</v>
      </c>
      <c r="AI19" s="9"/>
      <c r="AJ19" s="16">
        <f t="shared" si="0"/>
        <v>0</v>
      </c>
      <c r="AK19" s="16">
        <f t="shared" si="0"/>
        <v>0</v>
      </c>
      <c r="AL19" s="16">
        <f t="shared" ref="AL19" si="197">IFERROR(AL119*1,0)</f>
        <v>0</v>
      </c>
    </row>
    <row r="20" spans="8:38" hidden="1" x14ac:dyDescent="0.2">
      <c r="H20" s="9">
        <f t="shared" si="2"/>
        <v>0</v>
      </c>
      <c r="I20" s="9"/>
      <c r="J20" s="9">
        <f t="shared" si="2"/>
        <v>0</v>
      </c>
      <c r="K20" s="9"/>
      <c r="L20" s="9">
        <f t="shared" ref="L20" si="198">ROUND(IFERROR(L120*M120,0),2)</f>
        <v>0</v>
      </c>
      <c r="M20" s="9"/>
      <c r="N20" s="9">
        <f t="shared" ref="N20" si="199">ROUND(IFERROR(N120*O120,0),2)</f>
        <v>0</v>
      </c>
      <c r="O20" s="9"/>
      <c r="P20" s="9">
        <f t="shared" ref="P20" si="200">ROUND(IFERROR(P120*Q120,0),2)</f>
        <v>0</v>
      </c>
      <c r="Q20" s="9"/>
      <c r="R20" s="9">
        <f t="shared" ref="R20" si="201">ROUND(IFERROR(R120*S120,0),2)</f>
        <v>0</v>
      </c>
      <c r="S20" s="9"/>
      <c r="T20" s="9">
        <f t="shared" ref="T20" si="202">ROUND(IFERROR(T120*U120,0),2)</f>
        <v>0</v>
      </c>
      <c r="U20" s="9"/>
      <c r="V20" s="9">
        <f t="shared" ref="V20" si="203">ROUND(IFERROR(V120*W120,0),2)</f>
        <v>0</v>
      </c>
      <c r="W20" s="9"/>
      <c r="X20" s="9">
        <f t="shared" ref="X20" si="204">ROUND(IFERROR(X120*Y120,0),2)</f>
        <v>0</v>
      </c>
      <c r="Y20" s="9"/>
      <c r="Z20" s="9">
        <f t="shared" ref="Z20" si="205">ROUND(IFERROR(Z120*AA120,0),2)</f>
        <v>0</v>
      </c>
      <c r="AA20" s="9"/>
      <c r="AB20" s="9">
        <f t="shared" ref="AB20" si="206">ROUND(IFERROR(AB120*AC120,0),2)</f>
        <v>0</v>
      </c>
      <c r="AC20" s="9"/>
      <c r="AD20" s="9">
        <f t="shared" ref="AD20" si="207">ROUND(IFERROR(AD120*AE120,0),2)</f>
        <v>0</v>
      </c>
      <c r="AE20" s="9"/>
      <c r="AF20" s="9">
        <f t="shared" ref="AF20" si="208">ROUND(IFERROR(AF120*AG120,0),2)</f>
        <v>0</v>
      </c>
      <c r="AG20" s="9"/>
      <c r="AH20" s="9">
        <f t="shared" ref="AH20" si="209">ROUND(IFERROR(AH120*AI120,0),2)</f>
        <v>0</v>
      </c>
      <c r="AI20" s="9"/>
      <c r="AJ20" s="16">
        <f t="shared" si="0"/>
        <v>0</v>
      </c>
      <c r="AK20" s="16">
        <f t="shared" si="0"/>
        <v>0</v>
      </c>
      <c r="AL20" s="16">
        <f t="shared" ref="AL20" si="210">IFERROR(AL120*1,0)</f>
        <v>0</v>
      </c>
    </row>
    <row r="21" spans="8:38" hidden="1" x14ac:dyDescent="0.2">
      <c r="H21" s="9">
        <f t="shared" si="2"/>
        <v>0</v>
      </c>
      <c r="I21" s="9"/>
      <c r="J21" s="9">
        <f t="shared" si="2"/>
        <v>0</v>
      </c>
      <c r="K21" s="9"/>
      <c r="L21" s="9">
        <f t="shared" ref="L21" si="211">ROUND(IFERROR(L121*M121,0),2)</f>
        <v>0</v>
      </c>
      <c r="M21" s="9"/>
      <c r="N21" s="9">
        <f t="shared" ref="N21" si="212">ROUND(IFERROR(N121*O121,0),2)</f>
        <v>0</v>
      </c>
      <c r="O21" s="9"/>
      <c r="P21" s="9">
        <f t="shared" ref="P21" si="213">ROUND(IFERROR(P121*Q121,0),2)</f>
        <v>0</v>
      </c>
      <c r="Q21" s="9"/>
      <c r="R21" s="9">
        <f t="shared" ref="R21" si="214">ROUND(IFERROR(R121*S121,0),2)</f>
        <v>0</v>
      </c>
      <c r="S21" s="9"/>
      <c r="T21" s="9">
        <f t="shared" ref="T21" si="215">ROUND(IFERROR(T121*U121,0),2)</f>
        <v>0</v>
      </c>
      <c r="U21" s="9"/>
      <c r="V21" s="9">
        <f t="shared" ref="V21" si="216">ROUND(IFERROR(V121*W121,0),2)</f>
        <v>0</v>
      </c>
      <c r="W21" s="9"/>
      <c r="X21" s="9">
        <f t="shared" ref="X21" si="217">ROUND(IFERROR(X121*Y121,0),2)</f>
        <v>0</v>
      </c>
      <c r="Y21" s="9"/>
      <c r="Z21" s="9">
        <f t="shared" ref="Z21" si="218">ROUND(IFERROR(Z121*AA121,0),2)</f>
        <v>0</v>
      </c>
      <c r="AA21" s="9"/>
      <c r="AB21" s="9">
        <f t="shared" ref="AB21" si="219">ROUND(IFERROR(AB121*AC121,0),2)</f>
        <v>0</v>
      </c>
      <c r="AC21" s="9"/>
      <c r="AD21" s="9">
        <f t="shared" ref="AD21" si="220">ROUND(IFERROR(AD121*AE121,0),2)</f>
        <v>0</v>
      </c>
      <c r="AE21" s="9"/>
      <c r="AF21" s="9">
        <f t="shared" ref="AF21" si="221">ROUND(IFERROR(AF121*AG121,0),2)</f>
        <v>0</v>
      </c>
      <c r="AG21" s="9"/>
      <c r="AH21" s="9">
        <f t="shared" ref="AH21" si="222">ROUND(IFERROR(AH121*AI121,0),2)</f>
        <v>0</v>
      </c>
      <c r="AI21" s="9"/>
      <c r="AJ21" s="16">
        <f t="shared" si="0"/>
        <v>0</v>
      </c>
      <c r="AK21" s="16">
        <f t="shared" si="0"/>
        <v>0</v>
      </c>
      <c r="AL21" s="16">
        <f t="shared" ref="AL21" si="223">IFERROR(AL121*1,0)</f>
        <v>0</v>
      </c>
    </row>
    <row r="22" spans="8:38" hidden="1" x14ac:dyDescent="0.2">
      <c r="H22" s="9">
        <f t="shared" si="2"/>
        <v>0</v>
      </c>
      <c r="I22" s="9"/>
      <c r="J22" s="9">
        <f t="shared" si="2"/>
        <v>0</v>
      </c>
      <c r="K22" s="9"/>
      <c r="L22" s="9">
        <f t="shared" ref="L22" si="224">ROUND(IFERROR(L122*M122,0),2)</f>
        <v>0</v>
      </c>
      <c r="M22" s="9"/>
      <c r="N22" s="9">
        <f t="shared" ref="N22" si="225">ROUND(IFERROR(N122*O122,0),2)</f>
        <v>0</v>
      </c>
      <c r="O22" s="9"/>
      <c r="P22" s="9">
        <f t="shared" ref="P22" si="226">ROUND(IFERROR(P122*Q122,0),2)</f>
        <v>0</v>
      </c>
      <c r="Q22" s="9"/>
      <c r="R22" s="9">
        <f t="shared" ref="R22" si="227">ROUND(IFERROR(R122*S122,0),2)</f>
        <v>0</v>
      </c>
      <c r="S22" s="9"/>
      <c r="T22" s="9">
        <f t="shared" ref="T22" si="228">ROUND(IFERROR(T122*U122,0),2)</f>
        <v>0</v>
      </c>
      <c r="U22" s="9"/>
      <c r="V22" s="9">
        <f t="shared" ref="V22" si="229">ROUND(IFERROR(V122*W122,0),2)</f>
        <v>0</v>
      </c>
      <c r="W22" s="9"/>
      <c r="X22" s="9">
        <f t="shared" ref="X22" si="230">ROUND(IFERROR(X122*Y122,0),2)</f>
        <v>0</v>
      </c>
      <c r="Y22" s="9"/>
      <c r="Z22" s="9">
        <f t="shared" ref="Z22" si="231">ROUND(IFERROR(Z122*AA122,0),2)</f>
        <v>0</v>
      </c>
      <c r="AA22" s="9"/>
      <c r="AB22" s="9">
        <f t="shared" ref="AB22" si="232">ROUND(IFERROR(AB122*AC122,0),2)</f>
        <v>0</v>
      </c>
      <c r="AC22" s="9"/>
      <c r="AD22" s="9">
        <f t="shared" ref="AD22" si="233">ROUND(IFERROR(AD122*AE122,0),2)</f>
        <v>0</v>
      </c>
      <c r="AE22" s="9"/>
      <c r="AF22" s="9">
        <f t="shared" ref="AF22" si="234">ROUND(IFERROR(AF122*AG122,0),2)</f>
        <v>0</v>
      </c>
      <c r="AG22" s="9"/>
      <c r="AH22" s="9">
        <f t="shared" ref="AH22" si="235">ROUND(IFERROR(AH122*AI122,0),2)</f>
        <v>0</v>
      </c>
      <c r="AI22" s="9"/>
      <c r="AJ22" s="16">
        <f t="shared" si="0"/>
        <v>0</v>
      </c>
      <c r="AK22" s="16">
        <f t="shared" si="0"/>
        <v>0</v>
      </c>
      <c r="AL22" s="16">
        <f t="shared" ref="AL22" si="236">IFERROR(AL122*1,0)</f>
        <v>0</v>
      </c>
    </row>
    <row r="23" spans="8:38" hidden="1" x14ac:dyDescent="0.2">
      <c r="H23" s="9">
        <f t="shared" si="2"/>
        <v>0</v>
      </c>
      <c r="I23" s="9"/>
      <c r="J23" s="9">
        <f t="shared" si="2"/>
        <v>0</v>
      </c>
      <c r="K23" s="9"/>
      <c r="L23" s="9">
        <f t="shared" ref="L23" si="237">ROUND(IFERROR(L123*M123,0),2)</f>
        <v>0</v>
      </c>
      <c r="M23" s="9"/>
      <c r="N23" s="9">
        <f t="shared" ref="N23" si="238">ROUND(IFERROR(N123*O123,0),2)</f>
        <v>0</v>
      </c>
      <c r="O23" s="9"/>
      <c r="P23" s="9">
        <f t="shared" ref="P23" si="239">ROUND(IFERROR(P123*Q123,0),2)</f>
        <v>0</v>
      </c>
      <c r="Q23" s="9"/>
      <c r="R23" s="9">
        <f t="shared" ref="R23" si="240">ROUND(IFERROR(R123*S123,0),2)</f>
        <v>0</v>
      </c>
      <c r="S23" s="9"/>
      <c r="T23" s="9">
        <f t="shared" ref="T23" si="241">ROUND(IFERROR(T123*U123,0),2)</f>
        <v>0</v>
      </c>
      <c r="U23" s="9"/>
      <c r="V23" s="9">
        <f t="shared" ref="V23" si="242">ROUND(IFERROR(V123*W123,0),2)</f>
        <v>0</v>
      </c>
      <c r="W23" s="9"/>
      <c r="X23" s="9">
        <f t="shared" ref="X23" si="243">ROUND(IFERROR(X123*Y123,0),2)</f>
        <v>0</v>
      </c>
      <c r="Y23" s="9"/>
      <c r="Z23" s="9">
        <f t="shared" ref="Z23" si="244">ROUND(IFERROR(Z123*AA123,0),2)</f>
        <v>0</v>
      </c>
      <c r="AA23" s="9"/>
      <c r="AB23" s="9">
        <f t="shared" ref="AB23" si="245">ROUND(IFERROR(AB123*AC123,0),2)</f>
        <v>0</v>
      </c>
      <c r="AC23" s="9"/>
      <c r="AD23" s="9">
        <f t="shared" ref="AD23" si="246">ROUND(IFERROR(AD123*AE123,0),2)</f>
        <v>0</v>
      </c>
      <c r="AE23" s="9"/>
      <c r="AF23" s="9">
        <f t="shared" ref="AF23" si="247">ROUND(IFERROR(AF123*AG123,0),2)</f>
        <v>0</v>
      </c>
      <c r="AG23" s="9"/>
      <c r="AH23" s="9">
        <f t="shared" ref="AH23" si="248">ROUND(IFERROR(AH123*AI123,0),2)</f>
        <v>0</v>
      </c>
      <c r="AI23" s="9"/>
      <c r="AJ23" s="16">
        <f t="shared" si="0"/>
        <v>0</v>
      </c>
      <c r="AK23" s="16">
        <f t="shared" si="0"/>
        <v>0</v>
      </c>
      <c r="AL23" s="16">
        <f t="shared" ref="AL23" si="249">IFERROR(AL123*1,0)</f>
        <v>0</v>
      </c>
    </row>
    <row r="24" spans="8:38" hidden="1" x14ac:dyDescent="0.2">
      <c r="H24" s="9">
        <f t="shared" si="2"/>
        <v>0</v>
      </c>
      <c r="I24" s="9"/>
      <c r="J24" s="9">
        <f t="shared" si="2"/>
        <v>0</v>
      </c>
      <c r="K24" s="9"/>
      <c r="L24" s="9">
        <f t="shared" ref="L24" si="250">ROUND(IFERROR(L124*M124,0),2)</f>
        <v>0</v>
      </c>
      <c r="M24" s="9"/>
      <c r="N24" s="9">
        <f t="shared" ref="N24" si="251">ROUND(IFERROR(N124*O124,0),2)</f>
        <v>0</v>
      </c>
      <c r="O24" s="9"/>
      <c r="P24" s="9">
        <f t="shared" ref="P24" si="252">ROUND(IFERROR(P124*Q124,0),2)</f>
        <v>0</v>
      </c>
      <c r="Q24" s="9"/>
      <c r="R24" s="9">
        <f t="shared" ref="R24" si="253">ROUND(IFERROR(R124*S124,0),2)</f>
        <v>0</v>
      </c>
      <c r="S24" s="9"/>
      <c r="T24" s="9">
        <f t="shared" ref="T24" si="254">ROUND(IFERROR(T124*U124,0),2)</f>
        <v>0</v>
      </c>
      <c r="U24" s="9"/>
      <c r="V24" s="9">
        <f t="shared" ref="V24" si="255">ROUND(IFERROR(V124*W124,0),2)</f>
        <v>0</v>
      </c>
      <c r="W24" s="9"/>
      <c r="X24" s="9">
        <f t="shared" ref="X24" si="256">ROUND(IFERROR(X124*Y124,0),2)</f>
        <v>0</v>
      </c>
      <c r="Y24" s="9"/>
      <c r="Z24" s="9">
        <f t="shared" ref="Z24" si="257">ROUND(IFERROR(Z124*AA124,0),2)</f>
        <v>0</v>
      </c>
      <c r="AA24" s="9"/>
      <c r="AB24" s="9">
        <f t="shared" ref="AB24" si="258">ROUND(IFERROR(AB124*AC124,0),2)</f>
        <v>0</v>
      </c>
      <c r="AC24" s="9"/>
      <c r="AD24" s="9">
        <f t="shared" ref="AD24" si="259">ROUND(IFERROR(AD124*AE124,0),2)</f>
        <v>0</v>
      </c>
      <c r="AE24" s="9"/>
      <c r="AF24" s="9">
        <f t="shared" ref="AF24" si="260">ROUND(IFERROR(AF124*AG124,0),2)</f>
        <v>0</v>
      </c>
      <c r="AG24" s="9"/>
      <c r="AH24" s="9">
        <f t="shared" ref="AH24" si="261">ROUND(IFERROR(AH124*AI124,0),2)</f>
        <v>0</v>
      </c>
      <c r="AI24" s="9"/>
      <c r="AJ24" s="16">
        <f t="shared" si="0"/>
        <v>0</v>
      </c>
      <c r="AK24" s="16">
        <f t="shared" si="0"/>
        <v>0</v>
      </c>
      <c r="AL24" s="16">
        <f t="shared" ref="AL24" si="262">IFERROR(AL124*1,0)</f>
        <v>0</v>
      </c>
    </row>
    <row r="25" spans="8:38" hidden="1" x14ac:dyDescent="0.2">
      <c r="H25" s="9">
        <f t="shared" si="2"/>
        <v>0</v>
      </c>
      <c r="I25" s="9"/>
      <c r="J25" s="9">
        <f t="shared" si="2"/>
        <v>0</v>
      </c>
      <c r="K25" s="9"/>
      <c r="L25" s="9">
        <f t="shared" ref="L25" si="263">ROUND(IFERROR(L125*M125,0),2)</f>
        <v>0</v>
      </c>
      <c r="M25" s="9"/>
      <c r="N25" s="9">
        <f t="shared" ref="N25" si="264">ROUND(IFERROR(N125*O125,0),2)</f>
        <v>0</v>
      </c>
      <c r="O25" s="9"/>
      <c r="P25" s="9">
        <f t="shared" ref="P25" si="265">ROUND(IFERROR(P125*Q125,0),2)</f>
        <v>0</v>
      </c>
      <c r="Q25" s="9"/>
      <c r="R25" s="9">
        <f t="shared" ref="R25" si="266">ROUND(IFERROR(R125*S125,0),2)</f>
        <v>0</v>
      </c>
      <c r="S25" s="9"/>
      <c r="T25" s="9">
        <f t="shared" ref="T25" si="267">ROUND(IFERROR(T125*U125,0),2)</f>
        <v>0</v>
      </c>
      <c r="U25" s="9"/>
      <c r="V25" s="9">
        <f t="shared" ref="V25" si="268">ROUND(IFERROR(V125*W125,0),2)</f>
        <v>0</v>
      </c>
      <c r="W25" s="9"/>
      <c r="X25" s="9">
        <f t="shared" ref="X25" si="269">ROUND(IFERROR(X125*Y125,0),2)</f>
        <v>0</v>
      </c>
      <c r="Y25" s="9"/>
      <c r="Z25" s="9">
        <f t="shared" ref="Z25" si="270">ROUND(IFERROR(Z125*AA125,0),2)</f>
        <v>0</v>
      </c>
      <c r="AA25" s="9"/>
      <c r="AB25" s="9">
        <f t="shared" ref="AB25" si="271">ROUND(IFERROR(AB125*AC125,0),2)</f>
        <v>0</v>
      </c>
      <c r="AC25" s="9"/>
      <c r="AD25" s="9">
        <f t="shared" ref="AD25" si="272">ROUND(IFERROR(AD125*AE125,0),2)</f>
        <v>0</v>
      </c>
      <c r="AE25" s="9"/>
      <c r="AF25" s="9">
        <f t="shared" ref="AF25" si="273">ROUND(IFERROR(AF125*AG125,0),2)</f>
        <v>0</v>
      </c>
      <c r="AG25" s="9"/>
      <c r="AH25" s="9">
        <f t="shared" ref="AH25" si="274">ROUND(IFERROR(AH125*AI125,0),2)</f>
        <v>0</v>
      </c>
      <c r="AI25" s="9"/>
      <c r="AJ25" s="16">
        <f t="shared" si="0"/>
        <v>0</v>
      </c>
      <c r="AK25" s="16">
        <f t="shared" si="0"/>
        <v>0</v>
      </c>
      <c r="AL25" s="16">
        <f t="shared" ref="AL25" si="275">IFERROR(AL125*1,0)</f>
        <v>0</v>
      </c>
    </row>
    <row r="26" spans="8:38" hidden="1" x14ac:dyDescent="0.2">
      <c r="H26" s="9">
        <f t="shared" si="2"/>
        <v>0</v>
      </c>
      <c r="I26" s="9"/>
      <c r="J26" s="9">
        <f t="shared" si="2"/>
        <v>0</v>
      </c>
      <c r="K26" s="9"/>
      <c r="L26" s="9">
        <f t="shared" ref="L26" si="276">ROUND(IFERROR(L126*M126,0),2)</f>
        <v>0</v>
      </c>
      <c r="M26" s="9"/>
      <c r="N26" s="9">
        <f t="shared" ref="N26" si="277">ROUND(IFERROR(N126*O126,0),2)</f>
        <v>0</v>
      </c>
      <c r="O26" s="9"/>
      <c r="P26" s="9">
        <f t="shared" ref="P26" si="278">ROUND(IFERROR(P126*Q126,0),2)</f>
        <v>0</v>
      </c>
      <c r="Q26" s="9"/>
      <c r="R26" s="9">
        <f t="shared" ref="R26" si="279">ROUND(IFERROR(R126*S126,0),2)</f>
        <v>0</v>
      </c>
      <c r="S26" s="9"/>
      <c r="T26" s="9">
        <f t="shared" ref="T26" si="280">ROUND(IFERROR(T126*U126,0),2)</f>
        <v>0</v>
      </c>
      <c r="U26" s="9"/>
      <c r="V26" s="9">
        <f t="shared" ref="V26" si="281">ROUND(IFERROR(V126*W126,0),2)</f>
        <v>0</v>
      </c>
      <c r="W26" s="9"/>
      <c r="X26" s="9">
        <f t="shared" ref="X26" si="282">ROUND(IFERROR(X126*Y126,0),2)</f>
        <v>0</v>
      </c>
      <c r="Y26" s="9"/>
      <c r="Z26" s="9">
        <f t="shared" ref="Z26" si="283">ROUND(IFERROR(Z126*AA126,0),2)</f>
        <v>0</v>
      </c>
      <c r="AA26" s="9"/>
      <c r="AB26" s="9">
        <f t="shared" ref="AB26" si="284">ROUND(IFERROR(AB126*AC126,0),2)</f>
        <v>0</v>
      </c>
      <c r="AC26" s="9"/>
      <c r="AD26" s="9">
        <f t="shared" ref="AD26" si="285">ROUND(IFERROR(AD126*AE126,0),2)</f>
        <v>0</v>
      </c>
      <c r="AE26" s="9"/>
      <c r="AF26" s="9">
        <f t="shared" ref="AF26" si="286">ROUND(IFERROR(AF126*AG126,0),2)</f>
        <v>0</v>
      </c>
      <c r="AG26" s="9"/>
      <c r="AH26" s="9">
        <f t="shared" ref="AH26" si="287">ROUND(IFERROR(AH126*AI126,0),2)</f>
        <v>0</v>
      </c>
      <c r="AI26" s="9"/>
      <c r="AJ26" s="16">
        <f t="shared" si="0"/>
        <v>0</v>
      </c>
      <c r="AK26" s="16">
        <f t="shared" si="0"/>
        <v>0</v>
      </c>
      <c r="AL26" s="16">
        <f t="shared" ref="AL26" si="288">IFERROR(AL126*1,0)</f>
        <v>0</v>
      </c>
    </row>
    <row r="27" spans="8:38" hidden="1" x14ac:dyDescent="0.2">
      <c r="H27" s="9">
        <f t="shared" si="2"/>
        <v>0</v>
      </c>
      <c r="I27" s="9"/>
      <c r="J27" s="9">
        <f t="shared" si="2"/>
        <v>0</v>
      </c>
      <c r="K27" s="9"/>
      <c r="L27" s="9">
        <f t="shared" ref="L27" si="289">ROUND(IFERROR(L127*M127,0),2)</f>
        <v>0</v>
      </c>
      <c r="M27" s="9"/>
      <c r="N27" s="9">
        <f t="shared" ref="N27" si="290">ROUND(IFERROR(N127*O127,0),2)</f>
        <v>0</v>
      </c>
      <c r="O27" s="9"/>
      <c r="P27" s="9">
        <f t="shared" ref="P27" si="291">ROUND(IFERROR(P127*Q127,0),2)</f>
        <v>0</v>
      </c>
      <c r="Q27" s="9"/>
      <c r="R27" s="9">
        <f t="shared" ref="R27" si="292">ROUND(IFERROR(R127*S127,0),2)</f>
        <v>0</v>
      </c>
      <c r="S27" s="9"/>
      <c r="T27" s="9">
        <f t="shared" ref="T27" si="293">ROUND(IFERROR(T127*U127,0),2)</f>
        <v>0</v>
      </c>
      <c r="U27" s="9"/>
      <c r="V27" s="9">
        <f t="shared" ref="V27" si="294">ROUND(IFERROR(V127*W127,0),2)</f>
        <v>0</v>
      </c>
      <c r="W27" s="9"/>
      <c r="X27" s="9">
        <f t="shared" ref="X27" si="295">ROUND(IFERROR(X127*Y127,0),2)</f>
        <v>0</v>
      </c>
      <c r="Y27" s="9"/>
      <c r="Z27" s="9">
        <f t="shared" ref="Z27" si="296">ROUND(IFERROR(Z127*AA127,0),2)</f>
        <v>0</v>
      </c>
      <c r="AA27" s="9"/>
      <c r="AB27" s="9">
        <f t="shared" ref="AB27" si="297">ROUND(IFERROR(AB127*AC127,0),2)</f>
        <v>0</v>
      </c>
      <c r="AC27" s="9"/>
      <c r="AD27" s="9">
        <f t="shared" ref="AD27" si="298">ROUND(IFERROR(AD127*AE127,0),2)</f>
        <v>0</v>
      </c>
      <c r="AE27" s="9"/>
      <c r="AF27" s="9">
        <f t="shared" ref="AF27" si="299">ROUND(IFERROR(AF127*AG127,0),2)</f>
        <v>0</v>
      </c>
      <c r="AG27" s="9"/>
      <c r="AH27" s="9">
        <f t="shared" ref="AH27" si="300">ROUND(IFERROR(AH127*AI127,0),2)</f>
        <v>0</v>
      </c>
      <c r="AI27" s="9"/>
      <c r="AJ27" s="16">
        <f t="shared" si="0"/>
        <v>0</v>
      </c>
      <c r="AK27" s="16">
        <f t="shared" si="0"/>
        <v>0</v>
      </c>
      <c r="AL27" s="16">
        <f t="shared" ref="AL27" si="301">IFERROR(AL127*1,0)</f>
        <v>0</v>
      </c>
    </row>
    <row r="28" spans="8:38" hidden="1" x14ac:dyDescent="0.2">
      <c r="H28" s="9">
        <f t="shared" si="2"/>
        <v>0</v>
      </c>
      <c r="I28" s="9"/>
      <c r="J28" s="9">
        <f t="shared" si="2"/>
        <v>0</v>
      </c>
      <c r="K28" s="9"/>
      <c r="L28" s="9">
        <f t="shared" ref="L28" si="302">ROUND(IFERROR(L128*M128,0),2)</f>
        <v>0</v>
      </c>
      <c r="M28" s="9"/>
      <c r="N28" s="9">
        <f t="shared" ref="N28" si="303">ROUND(IFERROR(N128*O128,0),2)</f>
        <v>0</v>
      </c>
      <c r="O28" s="9"/>
      <c r="P28" s="9">
        <f t="shared" ref="P28" si="304">ROUND(IFERROR(P128*Q128,0),2)</f>
        <v>0</v>
      </c>
      <c r="Q28" s="9"/>
      <c r="R28" s="9">
        <f t="shared" ref="R28" si="305">ROUND(IFERROR(R128*S128,0),2)</f>
        <v>0</v>
      </c>
      <c r="S28" s="9"/>
      <c r="T28" s="9">
        <f t="shared" ref="T28" si="306">ROUND(IFERROR(T128*U128,0),2)</f>
        <v>0</v>
      </c>
      <c r="U28" s="9"/>
      <c r="V28" s="9">
        <f t="shared" ref="V28" si="307">ROUND(IFERROR(V128*W128,0),2)</f>
        <v>0</v>
      </c>
      <c r="W28" s="9"/>
      <c r="X28" s="9">
        <f t="shared" ref="X28" si="308">ROUND(IFERROR(X128*Y128,0),2)</f>
        <v>0</v>
      </c>
      <c r="Y28" s="9"/>
      <c r="Z28" s="9">
        <f t="shared" ref="Z28" si="309">ROUND(IFERROR(Z128*AA128,0),2)</f>
        <v>0</v>
      </c>
      <c r="AA28" s="9"/>
      <c r="AB28" s="9">
        <f t="shared" ref="AB28" si="310">ROUND(IFERROR(AB128*AC128,0),2)</f>
        <v>0</v>
      </c>
      <c r="AC28" s="9"/>
      <c r="AD28" s="9">
        <f t="shared" ref="AD28" si="311">ROUND(IFERROR(AD128*AE128,0),2)</f>
        <v>0</v>
      </c>
      <c r="AE28" s="9"/>
      <c r="AF28" s="9">
        <f t="shared" ref="AF28" si="312">ROUND(IFERROR(AF128*AG128,0),2)</f>
        <v>0</v>
      </c>
      <c r="AG28" s="9"/>
      <c r="AH28" s="9">
        <f t="shared" ref="AH28" si="313">ROUND(IFERROR(AH128*AI128,0),2)</f>
        <v>0</v>
      </c>
      <c r="AI28" s="9"/>
      <c r="AJ28" s="16">
        <f t="shared" si="0"/>
        <v>0</v>
      </c>
      <c r="AK28" s="16">
        <f t="shared" si="0"/>
        <v>0</v>
      </c>
      <c r="AL28" s="16">
        <f t="shared" ref="AL28" si="314">IFERROR(AL128*1,0)</f>
        <v>0</v>
      </c>
    </row>
    <row r="29" spans="8:38" hidden="1" x14ac:dyDescent="0.2">
      <c r="H29" s="9">
        <f t="shared" si="2"/>
        <v>0</v>
      </c>
      <c r="I29" s="9"/>
      <c r="J29" s="9">
        <f t="shared" si="2"/>
        <v>0</v>
      </c>
      <c r="K29" s="9"/>
      <c r="L29" s="9">
        <f t="shared" ref="L29" si="315">ROUND(IFERROR(L129*M129,0),2)</f>
        <v>0</v>
      </c>
      <c r="M29" s="9"/>
      <c r="N29" s="9">
        <f t="shared" ref="N29" si="316">ROUND(IFERROR(N129*O129,0),2)</f>
        <v>0</v>
      </c>
      <c r="O29" s="9"/>
      <c r="P29" s="9">
        <f t="shared" ref="P29" si="317">ROUND(IFERROR(P129*Q129,0),2)</f>
        <v>0</v>
      </c>
      <c r="Q29" s="9"/>
      <c r="R29" s="9">
        <f t="shared" ref="R29" si="318">ROUND(IFERROR(R129*S129,0),2)</f>
        <v>0</v>
      </c>
      <c r="S29" s="9"/>
      <c r="T29" s="9">
        <f t="shared" ref="T29" si="319">ROUND(IFERROR(T129*U129,0),2)</f>
        <v>0</v>
      </c>
      <c r="U29" s="9"/>
      <c r="V29" s="9">
        <f t="shared" ref="V29" si="320">ROUND(IFERROR(V129*W129,0),2)</f>
        <v>0</v>
      </c>
      <c r="W29" s="9"/>
      <c r="X29" s="9">
        <f t="shared" ref="X29" si="321">ROUND(IFERROR(X129*Y129,0),2)</f>
        <v>0</v>
      </c>
      <c r="Y29" s="9"/>
      <c r="Z29" s="9">
        <f t="shared" ref="Z29" si="322">ROUND(IFERROR(Z129*AA129,0),2)</f>
        <v>0</v>
      </c>
      <c r="AA29" s="9"/>
      <c r="AB29" s="9">
        <f t="shared" ref="AB29" si="323">ROUND(IFERROR(AB129*AC129,0),2)</f>
        <v>0</v>
      </c>
      <c r="AC29" s="9"/>
      <c r="AD29" s="9">
        <f t="shared" ref="AD29" si="324">ROUND(IFERROR(AD129*AE129,0),2)</f>
        <v>0</v>
      </c>
      <c r="AE29" s="9"/>
      <c r="AF29" s="9">
        <f t="shared" ref="AF29" si="325">ROUND(IFERROR(AF129*AG129,0),2)</f>
        <v>0</v>
      </c>
      <c r="AG29" s="9"/>
      <c r="AH29" s="9">
        <f t="shared" ref="AH29" si="326">ROUND(IFERROR(AH129*AI129,0),2)</f>
        <v>0</v>
      </c>
      <c r="AI29" s="9"/>
      <c r="AJ29" s="16">
        <f t="shared" si="0"/>
        <v>0</v>
      </c>
      <c r="AK29" s="16">
        <f t="shared" si="0"/>
        <v>0</v>
      </c>
      <c r="AL29" s="16">
        <f t="shared" ref="AL29" si="327">IFERROR(AL129*1,0)</f>
        <v>0</v>
      </c>
    </row>
    <row r="30" spans="8:38" hidden="1" x14ac:dyDescent="0.2">
      <c r="H30" s="9">
        <f t="shared" si="2"/>
        <v>0</v>
      </c>
      <c r="I30" s="9"/>
      <c r="J30" s="9">
        <f t="shared" si="2"/>
        <v>0</v>
      </c>
      <c r="K30" s="9"/>
      <c r="L30" s="9">
        <f t="shared" ref="L30" si="328">ROUND(IFERROR(L130*M130,0),2)</f>
        <v>0</v>
      </c>
      <c r="M30" s="9"/>
      <c r="N30" s="9">
        <f t="shared" ref="N30" si="329">ROUND(IFERROR(N130*O130,0),2)</f>
        <v>0</v>
      </c>
      <c r="O30" s="9"/>
      <c r="P30" s="9">
        <f t="shared" ref="P30" si="330">ROUND(IFERROR(P130*Q130,0),2)</f>
        <v>0</v>
      </c>
      <c r="Q30" s="9"/>
      <c r="R30" s="9">
        <f t="shared" ref="R30" si="331">ROUND(IFERROR(R130*S130,0),2)</f>
        <v>0</v>
      </c>
      <c r="S30" s="9"/>
      <c r="T30" s="9">
        <f t="shared" ref="T30" si="332">ROUND(IFERROR(T130*U130,0),2)</f>
        <v>0</v>
      </c>
      <c r="U30" s="9"/>
      <c r="V30" s="9">
        <f t="shared" ref="V30" si="333">ROUND(IFERROR(V130*W130,0),2)</f>
        <v>0</v>
      </c>
      <c r="W30" s="9"/>
      <c r="X30" s="9">
        <f t="shared" ref="X30" si="334">ROUND(IFERROR(X130*Y130,0),2)</f>
        <v>0</v>
      </c>
      <c r="Y30" s="9"/>
      <c r="Z30" s="9">
        <f t="shared" ref="Z30" si="335">ROUND(IFERROR(Z130*AA130,0),2)</f>
        <v>0</v>
      </c>
      <c r="AA30" s="9"/>
      <c r="AB30" s="9">
        <f t="shared" ref="AB30" si="336">ROUND(IFERROR(AB130*AC130,0),2)</f>
        <v>0</v>
      </c>
      <c r="AC30" s="9"/>
      <c r="AD30" s="9">
        <f t="shared" ref="AD30" si="337">ROUND(IFERROR(AD130*AE130,0),2)</f>
        <v>0</v>
      </c>
      <c r="AE30" s="9"/>
      <c r="AF30" s="9">
        <f t="shared" ref="AF30" si="338">ROUND(IFERROR(AF130*AG130,0),2)</f>
        <v>0</v>
      </c>
      <c r="AG30" s="9"/>
      <c r="AH30" s="9">
        <f t="shared" ref="AH30" si="339">ROUND(IFERROR(AH130*AI130,0),2)</f>
        <v>0</v>
      </c>
      <c r="AI30" s="9"/>
      <c r="AJ30" s="16">
        <f t="shared" si="0"/>
        <v>0</v>
      </c>
      <c r="AK30" s="16">
        <f t="shared" si="0"/>
        <v>0</v>
      </c>
      <c r="AL30" s="16">
        <f t="shared" ref="AL30" si="340">IFERROR(AL130*1,0)</f>
        <v>0</v>
      </c>
    </row>
    <row r="31" spans="8:38" hidden="1" x14ac:dyDescent="0.2">
      <c r="H31" s="9">
        <f t="shared" si="2"/>
        <v>0</v>
      </c>
      <c r="I31" s="9"/>
      <c r="J31" s="9">
        <f t="shared" si="2"/>
        <v>0</v>
      </c>
      <c r="K31" s="9"/>
      <c r="L31" s="9">
        <f t="shared" ref="L31" si="341">ROUND(IFERROR(L131*M131,0),2)</f>
        <v>0</v>
      </c>
      <c r="M31" s="9"/>
      <c r="N31" s="9">
        <f t="shared" ref="N31" si="342">ROUND(IFERROR(N131*O131,0),2)</f>
        <v>0</v>
      </c>
      <c r="O31" s="9"/>
      <c r="P31" s="9">
        <f t="shared" ref="P31" si="343">ROUND(IFERROR(P131*Q131,0),2)</f>
        <v>0</v>
      </c>
      <c r="Q31" s="9"/>
      <c r="R31" s="9">
        <f t="shared" ref="R31" si="344">ROUND(IFERROR(R131*S131,0),2)</f>
        <v>0</v>
      </c>
      <c r="S31" s="9"/>
      <c r="T31" s="9">
        <f t="shared" ref="T31" si="345">ROUND(IFERROR(T131*U131,0),2)</f>
        <v>0</v>
      </c>
      <c r="U31" s="9"/>
      <c r="V31" s="9">
        <f t="shared" ref="V31" si="346">ROUND(IFERROR(V131*W131,0),2)</f>
        <v>0</v>
      </c>
      <c r="W31" s="9"/>
      <c r="X31" s="9">
        <f t="shared" ref="X31" si="347">ROUND(IFERROR(X131*Y131,0),2)</f>
        <v>0</v>
      </c>
      <c r="Y31" s="9"/>
      <c r="Z31" s="9">
        <f t="shared" ref="Z31" si="348">ROUND(IFERROR(Z131*AA131,0),2)</f>
        <v>0</v>
      </c>
      <c r="AA31" s="9"/>
      <c r="AB31" s="9">
        <f t="shared" ref="AB31" si="349">ROUND(IFERROR(AB131*AC131,0),2)</f>
        <v>0</v>
      </c>
      <c r="AC31" s="9"/>
      <c r="AD31" s="9">
        <f t="shared" ref="AD31" si="350">ROUND(IFERROR(AD131*AE131,0),2)</f>
        <v>0</v>
      </c>
      <c r="AE31" s="9"/>
      <c r="AF31" s="9">
        <f t="shared" ref="AF31" si="351">ROUND(IFERROR(AF131*AG131,0),2)</f>
        <v>0</v>
      </c>
      <c r="AG31" s="9"/>
      <c r="AH31" s="9">
        <f t="shared" ref="AH31" si="352">ROUND(IFERROR(AH131*AI131,0),2)</f>
        <v>0</v>
      </c>
      <c r="AI31" s="9"/>
      <c r="AJ31" s="16">
        <f t="shared" si="0"/>
        <v>0</v>
      </c>
      <c r="AK31" s="16">
        <f t="shared" si="0"/>
        <v>0</v>
      </c>
      <c r="AL31" s="16">
        <f t="shared" ref="AL31" si="353">IFERROR(AL131*1,0)</f>
        <v>0</v>
      </c>
    </row>
    <row r="32" spans="8:38" hidden="1" x14ac:dyDescent="0.2">
      <c r="H32" s="9">
        <f t="shared" si="2"/>
        <v>0</v>
      </c>
      <c r="I32" s="9"/>
      <c r="J32" s="9">
        <f t="shared" si="2"/>
        <v>0</v>
      </c>
      <c r="K32" s="9"/>
      <c r="L32" s="9">
        <f t="shared" ref="L32" si="354">ROUND(IFERROR(L132*M132,0),2)</f>
        <v>0</v>
      </c>
      <c r="M32" s="9"/>
      <c r="N32" s="9">
        <f t="shared" ref="N32" si="355">ROUND(IFERROR(N132*O132,0),2)</f>
        <v>0</v>
      </c>
      <c r="O32" s="9"/>
      <c r="P32" s="9">
        <f t="shared" ref="P32" si="356">ROUND(IFERROR(P132*Q132,0),2)</f>
        <v>0</v>
      </c>
      <c r="Q32" s="9"/>
      <c r="R32" s="9">
        <f t="shared" ref="R32" si="357">ROUND(IFERROR(R132*S132,0),2)</f>
        <v>0</v>
      </c>
      <c r="S32" s="9"/>
      <c r="T32" s="9">
        <f t="shared" ref="T32" si="358">ROUND(IFERROR(T132*U132,0),2)</f>
        <v>0</v>
      </c>
      <c r="U32" s="9"/>
      <c r="V32" s="9">
        <f t="shared" ref="V32" si="359">ROUND(IFERROR(V132*W132,0),2)</f>
        <v>0</v>
      </c>
      <c r="W32" s="9"/>
      <c r="X32" s="9">
        <f t="shared" ref="X32" si="360">ROUND(IFERROR(X132*Y132,0),2)</f>
        <v>0</v>
      </c>
      <c r="Y32" s="9"/>
      <c r="Z32" s="9">
        <f t="shared" ref="Z32" si="361">ROUND(IFERROR(Z132*AA132,0),2)</f>
        <v>0</v>
      </c>
      <c r="AA32" s="9"/>
      <c r="AB32" s="9">
        <f t="shared" ref="AB32" si="362">ROUND(IFERROR(AB132*AC132,0),2)</f>
        <v>0</v>
      </c>
      <c r="AC32" s="9"/>
      <c r="AD32" s="9">
        <f t="shared" ref="AD32" si="363">ROUND(IFERROR(AD132*AE132,0),2)</f>
        <v>0</v>
      </c>
      <c r="AE32" s="9"/>
      <c r="AF32" s="9">
        <f t="shared" ref="AF32" si="364">ROUND(IFERROR(AF132*AG132,0),2)</f>
        <v>0</v>
      </c>
      <c r="AG32" s="9"/>
      <c r="AH32" s="9">
        <f t="shared" ref="AH32" si="365">ROUND(IFERROR(AH132*AI132,0),2)</f>
        <v>0</v>
      </c>
      <c r="AI32" s="9"/>
      <c r="AJ32" s="16">
        <f t="shared" si="0"/>
        <v>0</v>
      </c>
      <c r="AK32" s="16">
        <f t="shared" si="0"/>
        <v>0</v>
      </c>
      <c r="AL32" s="16">
        <f t="shared" ref="AL32" si="366">IFERROR(AL132*1,0)</f>
        <v>0</v>
      </c>
    </row>
    <row r="33" spans="8:38" hidden="1" x14ac:dyDescent="0.2">
      <c r="H33" s="9">
        <f t="shared" si="2"/>
        <v>0</v>
      </c>
      <c r="I33" s="9"/>
      <c r="J33" s="9">
        <f t="shared" si="2"/>
        <v>0</v>
      </c>
      <c r="K33" s="9"/>
      <c r="L33" s="9">
        <f t="shared" ref="L33" si="367">ROUND(IFERROR(L133*M133,0),2)</f>
        <v>0</v>
      </c>
      <c r="M33" s="9"/>
      <c r="N33" s="9">
        <f t="shared" ref="N33" si="368">ROUND(IFERROR(N133*O133,0),2)</f>
        <v>0</v>
      </c>
      <c r="O33" s="9"/>
      <c r="P33" s="9">
        <f t="shared" ref="P33" si="369">ROUND(IFERROR(P133*Q133,0),2)</f>
        <v>0</v>
      </c>
      <c r="Q33" s="9"/>
      <c r="R33" s="9">
        <f t="shared" ref="R33" si="370">ROUND(IFERROR(R133*S133,0),2)</f>
        <v>0</v>
      </c>
      <c r="S33" s="9"/>
      <c r="T33" s="9">
        <f t="shared" ref="T33" si="371">ROUND(IFERROR(T133*U133,0),2)</f>
        <v>0</v>
      </c>
      <c r="U33" s="9"/>
      <c r="V33" s="9">
        <f t="shared" ref="V33" si="372">ROUND(IFERROR(V133*W133,0),2)</f>
        <v>0</v>
      </c>
      <c r="W33" s="9"/>
      <c r="X33" s="9">
        <f t="shared" ref="X33" si="373">ROUND(IFERROR(X133*Y133,0),2)</f>
        <v>0</v>
      </c>
      <c r="Y33" s="9"/>
      <c r="Z33" s="9">
        <f t="shared" ref="Z33" si="374">ROUND(IFERROR(Z133*AA133,0),2)</f>
        <v>0</v>
      </c>
      <c r="AA33" s="9"/>
      <c r="AB33" s="9">
        <f t="shared" ref="AB33" si="375">ROUND(IFERROR(AB133*AC133,0),2)</f>
        <v>0</v>
      </c>
      <c r="AC33" s="9"/>
      <c r="AD33" s="9">
        <f t="shared" ref="AD33" si="376">ROUND(IFERROR(AD133*AE133,0),2)</f>
        <v>0</v>
      </c>
      <c r="AE33" s="9"/>
      <c r="AF33" s="9">
        <f t="shared" ref="AF33" si="377">ROUND(IFERROR(AF133*AG133,0),2)</f>
        <v>0</v>
      </c>
      <c r="AG33" s="9"/>
      <c r="AH33" s="9">
        <f t="shared" ref="AH33" si="378">ROUND(IFERROR(AH133*AI133,0),2)</f>
        <v>0</v>
      </c>
      <c r="AI33" s="9"/>
      <c r="AJ33" s="16">
        <f t="shared" si="0"/>
        <v>0</v>
      </c>
      <c r="AK33" s="16">
        <f t="shared" si="0"/>
        <v>0</v>
      </c>
      <c r="AL33" s="16">
        <f t="shared" ref="AL33" si="379">IFERROR(AL133*1,0)</f>
        <v>0</v>
      </c>
    </row>
    <row r="34" spans="8:38" hidden="1" x14ac:dyDescent="0.2">
      <c r="H34" s="9">
        <f t="shared" si="2"/>
        <v>0</v>
      </c>
      <c r="I34" s="9"/>
      <c r="J34" s="9">
        <f t="shared" si="2"/>
        <v>0</v>
      </c>
      <c r="K34" s="9"/>
      <c r="L34" s="9">
        <f t="shared" ref="L34" si="380">ROUND(IFERROR(L134*M134,0),2)</f>
        <v>0</v>
      </c>
      <c r="M34" s="9"/>
      <c r="N34" s="9">
        <f t="shared" ref="N34" si="381">ROUND(IFERROR(N134*O134,0),2)</f>
        <v>0</v>
      </c>
      <c r="O34" s="9"/>
      <c r="P34" s="9">
        <f t="shared" ref="P34" si="382">ROUND(IFERROR(P134*Q134,0),2)</f>
        <v>0</v>
      </c>
      <c r="Q34" s="9"/>
      <c r="R34" s="9">
        <f t="shared" ref="R34" si="383">ROUND(IFERROR(R134*S134,0),2)</f>
        <v>0</v>
      </c>
      <c r="S34" s="9"/>
      <c r="T34" s="9">
        <f t="shared" ref="T34" si="384">ROUND(IFERROR(T134*U134,0),2)</f>
        <v>0</v>
      </c>
      <c r="U34" s="9"/>
      <c r="V34" s="9">
        <f t="shared" ref="V34" si="385">ROUND(IFERROR(V134*W134,0),2)</f>
        <v>0</v>
      </c>
      <c r="W34" s="9"/>
      <c r="X34" s="9">
        <f t="shared" ref="X34" si="386">ROUND(IFERROR(X134*Y134,0),2)</f>
        <v>0</v>
      </c>
      <c r="Y34" s="9"/>
      <c r="Z34" s="9">
        <f t="shared" ref="Z34" si="387">ROUND(IFERROR(Z134*AA134,0),2)</f>
        <v>0</v>
      </c>
      <c r="AA34" s="9"/>
      <c r="AB34" s="9">
        <f t="shared" ref="AB34" si="388">ROUND(IFERROR(AB134*AC134,0),2)</f>
        <v>0</v>
      </c>
      <c r="AC34" s="9"/>
      <c r="AD34" s="9">
        <f t="shared" ref="AD34" si="389">ROUND(IFERROR(AD134*AE134,0),2)</f>
        <v>0</v>
      </c>
      <c r="AE34" s="9"/>
      <c r="AF34" s="9">
        <f t="shared" ref="AF34" si="390">ROUND(IFERROR(AF134*AG134,0),2)</f>
        <v>0</v>
      </c>
      <c r="AG34" s="9"/>
      <c r="AH34" s="9">
        <f t="shared" ref="AH34" si="391">ROUND(IFERROR(AH134*AI134,0),2)</f>
        <v>0</v>
      </c>
      <c r="AI34" s="9"/>
      <c r="AJ34" s="16">
        <f t="shared" si="0"/>
        <v>0</v>
      </c>
      <c r="AK34" s="16">
        <f t="shared" si="0"/>
        <v>0</v>
      </c>
      <c r="AL34" s="16">
        <f t="shared" ref="AL34" si="392">IFERROR(AL134*1,0)</f>
        <v>0</v>
      </c>
    </row>
    <row r="35" spans="8:38" hidden="1" x14ac:dyDescent="0.2">
      <c r="H35" s="9">
        <f t="shared" si="2"/>
        <v>0</v>
      </c>
      <c r="I35" s="9"/>
      <c r="J35" s="9">
        <f t="shared" si="2"/>
        <v>0</v>
      </c>
      <c r="K35" s="9"/>
      <c r="L35" s="9">
        <f t="shared" ref="L35" si="393">ROUND(IFERROR(L135*M135,0),2)</f>
        <v>0</v>
      </c>
      <c r="M35" s="9"/>
      <c r="N35" s="9">
        <f t="shared" ref="N35" si="394">ROUND(IFERROR(N135*O135,0),2)</f>
        <v>0</v>
      </c>
      <c r="O35" s="9"/>
      <c r="P35" s="9">
        <f t="shared" ref="P35" si="395">ROUND(IFERROR(P135*Q135,0),2)</f>
        <v>0</v>
      </c>
      <c r="Q35" s="9"/>
      <c r="R35" s="9">
        <f t="shared" ref="R35" si="396">ROUND(IFERROR(R135*S135,0),2)</f>
        <v>0</v>
      </c>
      <c r="S35" s="9"/>
      <c r="T35" s="9">
        <f t="shared" ref="T35" si="397">ROUND(IFERROR(T135*U135,0),2)</f>
        <v>0</v>
      </c>
      <c r="U35" s="9"/>
      <c r="V35" s="9">
        <f t="shared" ref="V35" si="398">ROUND(IFERROR(V135*W135,0),2)</f>
        <v>0</v>
      </c>
      <c r="W35" s="9"/>
      <c r="X35" s="9">
        <f t="shared" ref="X35" si="399">ROUND(IFERROR(X135*Y135,0),2)</f>
        <v>0</v>
      </c>
      <c r="Y35" s="9"/>
      <c r="Z35" s="9">
        <f t="shared" ref="Z35" si="400">ROUND(IFERROR(Z135*AA135,0),2)</f>
        <v>0</v>
      </c>
      <c r="AA35" s="9"/>
      <c r="AB35" s="9">
        <f t="shared" ref="AB35" si="401">ROUND(IFERROR(AB135*AC135,0),2)</f>
        <v>0</v>
      </c>
      <c r="AC35" s="9"/>
      <c r="AD35" s="9">
        <f t="shared" ref="AD35" si="402">ROUND(IFERROR(AD135*AE135,0),2)</f>
        <v>0</v>
      </c>
      <c r="AE35" s="9"/>
      <c r="AF35" s="9">
        <f t="shared" ref="AF35" si="403">ROUND(IFERROR(AF135*AG135,0),2)</f>
        <v>0</v>
      </c>
      <c r="AG35" s="9"/>
      <c r="AH35" s="9">
        <f t="shared" ref="AH35" si="404">ROUND(IFERROR(AH135*AI135,0),2)</f>
        <v>0</v>
      </c>
      <c r="AI35" s="9"/>
      <c r="AJ35" s="16">
        <f t="shared" si="0"/>
        <v>0</v>
      </c>
      <c r="AK35" s="16">
        <f t="shared" si="0"/>
        <v>0</v>
      </c>
      <c r="AL35" s="16">
        <f t="shared" ref="AL35" si="405">IFERROR(AL135*1,0)</f>
        <v>0</v>
      </c>
    </row>
    <row r="36" spans="8:38" hidden="1" x14ac:dyDescent="0.2">
      <c r="H36" s="9">
        <f t="shared" si="2"/>
        <v>0</v>
      </c>
      <c r="I36" s="9"/>
      <c r="J36" s="9">
        <f t="shared" si="2"/>
        <v>0</v>
      </c>
      <c r="K36" s="9"/>
      <c r="L36" s="9">
        <f t="shared" ref="L36" si="406">ROUND(IFERROR(L136*M136,0),2)</f>
        <v>0</v>
      </c>
      <c r="M36" s="9"/>
      <c r="N36" s="9">
        <f t="shared" ref="N36" si="407">ROUND(IFERROR(N136*O136,0),2)</f>
        <v>0</v>
      </c>
      <c r="O36" s="9"/>
      <c r="P36" s="9">
        <f t="shared" ref="P36" si="408">ROUND(IFERROR(P136*Q136,0),2)</f>
        <v>0</v>
      </c>
      <c r="Q36" s="9"/>
      <c r="R36" s="9">
        <f t="shared" ref="R36" si="409">ROUND(IFERROR(R136*S136,0),2)</f>
        <v>0</v>
      </c>
      <c r="S36" s="9"/>
      <c r="T36" s="9">
        <f t="shared" ref="T36" si="410">ROUND(IFERROR(T136*U136,0),2)</f>
        <v>0</v>
      </c>
      <c r="U36" s="9"/>
      <c r="V36" s="9">
        <f t="shared" ref="V36" si="411">ROUND(IFERROR(V136*W136,0),2)</f>
        <v>0</v>
      </c>
      <c r="W36" s="9"/>
      <c r="X36" s="9">
        <f t="shared" ref="X36" si="412">ROUND(IFERROR(X136*Y136,0),2)</f>
        <v>0</v>
      </c>
      <c r="Y36" s="9"/>
      <c r="Z36" s="9">
        <f t="shared" ref="Z36" si="413">ROUND(IFERROR(Z136*AA136,0),2)</f>
        <v>0</v>
      </c>
      <c r="AA36" s="9"/>
      <c r="AB36" s="9">
        <f t="shared" ref="AB36" si="414">ROUND(IFERROR(AB136*AC136,0),2)</f>
        <v>0</v>
      </c>
      <c r="AC36" s="9"/>
      <c r="AD36" s="9">
        <f t="shared" ref="AD36" si="415">ROUND(IFERROR(AD136*AE136,0),2)</f>
        <v>0</v>
      </c>
      <c r="AE36" s="9"/>
      <c r="AF36" s="9">
        <f t="shared" ref="AF36" si="416">ROUND(IFERROR(AF136*AG136,0),2)</f>
        <v>0</v>
      </c>
      <c r="AG36" s="9"/>
      <c r="AH36" s="9">
        <f t="shared" ref="AH36" si="417">ROUND(IFERROR(AH136*AI136,0),2)</f>
        <v>0</v>
      </c>
      <c r="AI36" s="9"/>
      <c r="AJ36" s="16">
        <f t="shared" ref="AJ36:AK67" si="418">IFERROR(AJ136*1,0)</f>
        <v>0</v>
      </c>
      <c r="AK36" s="16">
        <f t="shared" si="418"/>
        <v>0</v>
      </c>
      <c r="AL36" s="16">
        <f t="shared" ref="AL36" si="419">IFERROR(AL136*1,0)</f>
        <v>0</v>
      </c>
    </row>
    <row r="37" spans="8:38" hidden="1" x14ac:dyDescent="0.2">
      <c r="H37" s="9">
        <f t="shared" si="2"/>
        <v>0</v>
      </c>
      <c r="I37" s="9"/>
      <c r="J37" s="9">
        <f t="shared" si="2"/>
        <v>0</v>
      </c>
      <c r="K37" s="9"/>
      <c r="L37" s="9">
        <f t="shared" ref="L37" si="420">ROUND(IFERROR(L137*M137,0),2)</f>
        <v>0</v>
      </c>
      <c r="M37" s="9"/>
      <c r="N37" s="9">
        <f t="shared" ref="N37" si="421">ROUND(IFERROR(N137*O137,0),2)</f>
        <v>0</v>
      </c>
      <c r="O37" s="9"/>
      <c r="P37" s="9">
        <f t="shared" ref="P37" si="422">ROUND(IFERROR(P137*Q137,0),2)</f>
        <v>0</v>
      </c>
      <c r="Q37" s="9"/>
      <c r="R37" s="9">
        <f t="shared" ref="R37" si="423">ROUND(IFERROR(R137*S137,0),2)</f>
        <v>0</v>
      </c>
      <c r="S37" s="9"/>
      <c r="T37" s="9">
        <f t="shared" ref="T37" si="424">ROUND(IFERROR(T137*U137,0),2)</f>
        <v>0</v>
      </c>
      <c r="U37" s="9"/>
      <c r="V37" s="9">
        <f t="shared" ref="V37" si="425">ROUND(IFERROR(V137*W137,0),2)</f>
        <v>0</v>
      </c>
      <c r="W37" s="9"/>
      <c r="X37" s="9">
        <f t="shared" ref="X37" si="426">ROUND(IFERROR(X137*Y137,0),2)</f>
        <v>0</v>
      </c>
      <c r="Y37" s="9"/>
      <c r="Z37" s="9">
        <f t="shared" ref="Z37" si="427">ROUND(IFERROR(Z137*AA137,0),2)</f>
        <v>0</v>
      </c>
      <c r="AA37" s="9"/>
      <c r="AB37" s="9">
        <f t="shared" ref="AB37" si="428">ROUND(IFERROR(AB137*AC137,0),2)</f>
        <v>0</v>
      </c>
      <c r="AC37" s="9"/>
      <c r="AD37" s="9">
        <f t="shared" ref="AD37" si="429">ROUND(IFERROR(AD137*AE137,0),2)</f>
        <v>0</v>
      </c>
      <c r="AE37" s="9"/>
      <c r="AF37" s="9">
        <f t="shared" ref="AF37" si="430">ROUND(IFERROR(AF137*AG137,0),2)</f>
        <v>0</v>
      </c>
      <c r="AG37" s="9"/>
      <c r="AH37" s="9">
        <f t="shared" ref="AH37" si="431">ROUND(IFERROR(AH137*AI137,0),2)</f>
        <v>0</v>
      </c>
      <c r="AI37" s="9"/>
      <c r="AJ37" s="16">
        <f t="shared" si="418"/>
        <v>0</v>
      </c>
      <c r="AK37" s="16">
        <f t="shared" si="418"/>
        <v>0</v>
      </c>
      <c r="AL37" s="16">
        <f t="shared" ref="AL37" si="432">IFERROR(AL137*1,0)</f>
        <v>0</v>
      </c>
    </row>
    <row r="38" spans="8:38" hidden="1" x14ac:dyDescent="0.2">
      <c r="H38" s="9">
        <f t="shared" si="2"/>
        <v>0</v>
      </c>
      <c r="I38" s="9"/>
      <c r="J38" s="9">
        <f t="shared" si="2"/>
        <v>0</v>
      </c>
      <c r="K38" s="9"/>
      <c r="L38" s="9">
        <f t="shared" ref="L38" si="433">ROUND(IFERROR(L138*M138,0),2)</f>
        <v>0</v>
      </c>
      <c r="M38" s="9"/>
      <c r="N38" s="9">
        <f t="shared" ref="N38" si="434">ROUND(IFERROR(N138*O138,0),2)</f>
        <v>0</v>
      </c>
      <c r="O38" s="9"/>
      <c r="P38" s="9">
        <f t="shared" ref="P38" si="435">ROUND(IFERROR(P138*Q138,0),2)</f>
        <v>0</v>
      </c>
      <c r="Q38" s="9"/>
      <c r="R38" s="9">
        <f t="shared" ref="R38" si="436">ROUND(IFERROR(R138*S138,0),2)</f>
        <v>0</v>
      </c>
      <c r="S38" s="9"/>
      <c r="T38" s="9">
        <f t="shared" ref="T38" si="437">ROUND(IFERROR(T138*U138,0),2)</f>
        <v>0</v>
      </c>
      <c r="U38" s="9"/>
      <c r="V38" s="9">
        <f t="shared" ref="V38" si="438">ROUND(IFERROR(V138*W138,0),2)</f>
        <v>0</v>
      </c>
      <c r="W38" s="9"/>
      <c r="X38" s="9">
        <f t="shared" ref="X38" si="439">ROUND(IFERROR(X138*Y138,0),2)</f>
        <v>0</v>
      </c>
      <c r="Y38" s="9"/>
      <c r="Z38" s="9">
        <f t="shared" ref="Z38" si="440">ROUND(IFERROR(Z138*AA138,0),2)</f>
        <v>0</v>
      </c>
      <c r="AA38" s="9"/>
      <c r="AB38" s="9">
        <f t="shared" ref="AB38" si="441">ROUND(IFERROR(AB138*AC138,0),2)</f>
        <v>0</v>
      </c>
      <c r="AC38" s="9"/>
      <c r="AD38" s="9">
        <f t="shared" ref="AD38" si="442">ROUND(IFERROR(AD138*AE138,0),2)</f>
        <v>0</v>
      </c>
      <c r="AE38" s="9"/>
      <c r="AF38" s="9">
        <f t="shared" ref="AF38" si="443">ROUND(IFERROR(AF138*AG138,0),2)</f>
        <v>0</v>
      </c>
      <c r="AG38" s="9"/>
      <c r="AH38" s="9">
        <f t="shared" ref="AH38" si="444">ROUND(IFERROR(AH138*AI138,0),2)</f>
        <v>0</v>
      </c>
      <c r="AI38" s="9"/>
      <c r="AJ38" s="16">
        <f t="shared" si="418"/>
        <v>0</v>
      </c>
      <c r="AK38" s="16">
        <f t="shared" si="418"/>
        <v>0</v>
      </c>
      <c r="AL38" s="16">
        <f t="shared" ref="AL38" si="445">IFERROR(AL138*1,0)</f>
        <v>0</v>
      </c>
    </row>
    <row r="39" spans="8:38" hidden="1" x14ac:dyDescent="0.2">
      <c r="H39" s="9">
        <f t="shared" si="2"/>
        <v>0</v>
      </c>
      <c r="I39" s="9"/>
      <c r="J39" s="9">
        <f t="shared" si="2"/>
        <v>0</v>
      </c>
      <c r="K39" s="9"/>
      <c r="L39" s="9">
        <f t="shared" ref="L39" si="446">ROUND(IFERROR(L139*M139,0),2)</f>
        <v>0</v>
      </c>
      <c r="M39" s="9"/>
      <c r="N39" s="9">
        <f t="shared" ref="N39" si="447">ROUND(IFERROR(N139*O139,0),2)</f>
        <v>0</v>
      </c>
      <c r="O39" s="9"/>
      <c r="P39" s="9">
        <f t="shared" ref="P39" si="448">ROUND(IFERROR(P139*Q139,0),2)</f>
        <v>0</v>
      </c>
      <c r="Q39" s="9"/>
      <c r="R39" s="9">
        <f t="shared" ref="R39" si="449">ROUND(IFERROR(R139*S139,0),2)</f>
        <v>0</v>
      </c>
      <c r="S39" s="9"/>
      <c r="T39" s="9">
        <f t="shared" ref="T39" si="450">ROUND(IFERROR(T139*U139,0),2)</f>
        <v>0</v>
      </c>
      <c r="U39" s="9"/>
      <c r="V39" s="9">
        <f t="shared" ref="V39" si="451">ROUND(IFERROR(V139*W139,0),2)</f>
        <v>0</v>
      </c>
      <c r="W39" s="9"/>
      <c r="X39" s="9">
        <f t="shared" ref="X39" si="452">ROUND(IFERROR(X139*Y139,0),2)</f>
        <v>0</v>
      </c>
      <c r="Y39" s="9"/>
      <c r="Z39" s="9">
        <f t="shared" ref="Z39" si="453">ROUND(IFERROR(Z139*AA139,0),2)</f>
        <v>0</v>
      </c>
      <c r="AA39" s="9"/>
      <c r="AB39" s="9">
        <f t="shared" ref="AB39" si="454">ROUND(IFERROR(AB139*AC139,0),2)</f>
        <v>0</v>
      </c>
      <c r="AC39" s="9"/>
      <c r="AD39" s="9">
        <f t="shared" ref="AD39" si="455">ROUND(IFERROR(AD139*AE139,0),2)</f>
        <v>0</v>
      </c>
      <c r="AE39" s="9"/>
      <c r="AF39" s="9">
        <f t="shared" ref="AF39" si="456">ROUND(IFERROR(AF139*AG139,0),2)</f>
        <v>0</v>
      </c>
      <c r="AG39" s="9"/>
      <c r="AH39" s="9">
        <f t="shared" ref="AH39" si="457">ROUND(IFERROR(AH139*AI139,0),2)</f>
        <v>0</v>
      </c>
      <c r="AI39" s="9"/>
      <c r="AJ39" s="16">
        <f t="shared" si="418"/>
        <v>0</v>
      </c>
      <c r="AK39" s="16">
        <f t="shared" si="418"/>
        <v>0</v>
      </c>
      <c r="AL39" s="16">
        <f t="shared" ref="AL39" si="458">IFERROR(AL139*1,0)</f>
        <v>0</v>
      </c>
    </row>
    <row r="40" spans="8:38" hidden="1" x14ac:dyDescent="0.2">
      <c r="H40" s="9">
        <f t="shared" si="2"/>
        <v>0</v>
      </c>
      <c r="I40" s="9"/>
      <c r="J40" s="9">
        <f t="shared" si="2"/>
        <v>0</v>
      </c>
      <c r="K40" s="9"/>
      <c r="L40" s="9">
        <f t="shared" ref="L40" si="459">ROUND(IFERROR(L140*M140,0),2)</f>
        <v>0</v>
      </c>
      <c r="M40" s="9"/>
      <c r="N40" s="9">
        <f t="shared" ref="N40" si="460">ROUND(IFERROR(N140*O140,0),2)</f>
        <v>0</v>
      </c>
      <c r="O40" s="9"/>
      <c r="P40" s="9">
        <f t="shared" ref="P40" si="461">ROUND(IFERROR(P140*Q140,0),2)</f>
        <v>0</v>
      </c>
      <c r="Q40" s="9"/>
      <c r="R40" s="9">
        <f t="shared" ref="R40" si="462">ROUND(IFERROR(R140*S140,0),2)</f>
        <v>0</v>
      </c>
      <c r="S40" s="9"/>
      <c r="T40" s="9">
        <f t="shared" ref="T40" si="463">ROUND(IFERROR(T140*U140,0),2)</f>
        <v>0</v>
      </c>
      <c r="U40" s="9"/>
      <c r="V40" s="9">
        <f t="shared" ref="V40" si="464">ROUND(IFERROR(V140*W140,0),2)</f>
        <v>0</v>
      </c>
      <c r="W40" s="9"/>
      <c r="X40" s="9">
        <f t="shared" ref="X40" si="465">ROUND(IFERROR(X140*Y140,0),2)</f>
        <v>0</v>
      </c>
      <c r="Y40" s="9"/>
      <c r="Z40" s="9">
        <f t="shared" ref="Z40" si="466">ROUND(IFERROR(Z140*AA140,0),2)</f>
        <v>0</v>
      </c>
      <c r="AA40" s="9"/>
      <c r="AB40" s="9">
        <f t="shared" ref="AB40" si="467">ROUND(IFERROR(AB140*AC140,0),2)</f>
        <v>0</v>
      </c>
      <c r="AC40" s="9"/>
      <c r="AD40" s="9">
        <f t="shared" ref="AD40" si="468">ROUND(IFERROR(AD140*AE140,0),2)</f>
        <v>0</v>
      </c>
      <c r="AE40" s="9"/>
      <c r="AF40" s="9">
        <f t="shared" ref="AF40" si="469">ROUND(IFERROR(AF140*AG140,0),2)</f>
        <v>0</v>
      </c>
      <c r="AG40" s="9"/>
      <c r="AH40" s="9">
        <f t="shared" ref="AH40" si="470">ROUND(IFERROR(AH140*AI140,0),2)</f>
        <v>0</v>
      </c>
      <c r="AI40" s="9"/>
      <c r="AJ40" s="16">
        <f t="shared" si="418"/>
        <v>0</v>
      </c>
      <c r="AK40" s="16">
        <f t="shared" si="418"/>
        <v>0</v>
      </c>
      <c r="AL40" s="16">
        <f t="shared" ref="AL40" si="471">IFERROR(AL140*1,0)</f>
        <v>0</v>
      </c>
    </row>
    <row r="41" spans="8:38" hidden="1" x14ac:dyDescent="0.2">
      <c r="H41" s="9">
        <f t="shared" si="2"/>
        <v>0</v>
      </c>
      <c r="I41" s="9"/>
      <c r="J41" s="9">
        <f t="shared" si="2"/>
        <v>0</v>
      </c>
      <c r="K41" s="9"/>
      <c r="L41" s="9">
        <f t="shared" ref="L41" si="472">ROUND(IFERROR(L141*M141,0),2)</f>
        <v>0</v>
      </c>
      <c r="M41" s="9"/>
      <c r="N41" s="9">
        <f t="shared" ref="N41" si="473">ROUND(IFERROR(N141*O141,0),2)</f>
        <v>0</v>
      </c>
      <c r="O41" s="9"/>
      <c r="P41" s="9">
        <f t="shared" ref="P41" si="474">ROUND(IFERROR(P141*Q141,0),2)</f>
        <v>0</v>
      </c>
      <c r="Q41" s="9"/>
      <c r="R41" s="9">
        <f t="shared" ref="R41" si="475">ROUND(IFERROR(R141*S141,0),2)</f>
        <v>0</v>
      </c>
      <c r="S41" s="9"/>
      <c r="T41" s="9">
        <f t="shared" ref="T41" si="476">ROUND(IFERROR(T141*U141,0),2)</f>
        <v>0</v>
      </c>
      <c r="U41" s="9"/>
      <c r="V41" s="9">
        <f t="shared" ref="V41" si="477">ROUND(IFERROR(V141*W141,0),2)</f>
        <v>0</v>
      </c>
      <c r="W41" s="9"/>
      <c r="X41" s="9">
        <f t="shared" ref="X41" si="478">ROUND(IFERROR(X141*Y141,0),2)</f>
        <v>0</v>
      </c>
      <c r="Y41" s="9"/>
      <c r="Z41" s="9">
        <f t="shared" ref="Z41" si="479">ROUND(IFERROR(Z141*AA141,0),2)</f>
        <v>0</v>
      </c>
      <c r="AA41" s="9"/>
      <c r="AB41" s="9">
        <f t="shared" ref="AB41" si="480">ROUND(IFERROR(AB141*AC141,0),2)</f>
        <v>0</v>
      </c>
      <c r="AC41" s="9"/>
      <c r="AD41" s="9">
        <f t="shared" ref="AD41" si="481">ROUND(IFERROR(AD141*AE141,0),2)</f>
        <v>0</v>
      </c>
      <c r="AE41" s="9"/>
      <c r="AF41" s="9">
        <f t="shared" ref="AF41" si="482">ROUND(IFERROR(AF141*AG141,0),2)</f>
        <v>0</v>
      </c>
      <c r="AG41" s="9"/>
      <c r="AH41" s="9">
        <f t="shared" ref="AH41" si="483">ROUND(IFERROR(AH141*AI141,0),2)</f>
        <v>0</v>
      </c>
      <c r="AI41" s="9"/>
      <c r="AJ41" s="16">
        <f t="shared" si="418"/>
        <v>0</v>
      </c>
      <c r="AK41" s="16">
        <f t="shared" si="418"/>
        <v>0</v>
      </c>
      <c r="AL41" s="16">
        <f t="shared" ref="AL41" si="484">IFERROR(AL141*1,0)</f>
        <v>0</v>
      </c>
    </row>
    <row r="42" spans="8:38" hidden="1" x14ac:dyDescent="0.2">
      <c r="H42" s="9">
        <f t="shared" si="2"/>
        <v>0</v>
      </c>
      <c r="I42" s="9"/>
      <c r="J42" s="9">
        <f t="shared" si="2"/>
        <v>0</v>
      </c>
      <c r="K42" s="9"/>
      <c r="L42" s="9">
        <f t="shared" ref="L42" si="485">ROUND(IFERROR(L142*M142,0),2)</f>
        <v>0</v>
      </c>
      <c r="M42" s="9"/>
      <c r="N42" s="9">
        <f t="shared" ref="N42" si="486">ROUND(IFERROR(N142*O142,0),2)</f>
        <v>0</v>
      </c>
      <c r="O42" s="9"/>
      <c r="P42" s="9">
        <f t="shared" ref="P42" si="487">ROUND(IFERROR(P142*Q142,0),2)</f>
        <v>0</v>
      </c>
      <c r="Q42" s="9"/>
      <c r="R42" s="9">
        <f t="shared" ref="R42" si="488">ROUND(IFERROR(R142*S142,0),2)</f>
        <v>0</v>
      </c>
      <c r="S42" s="9"/>
      <c r="T42" s="9">
        <f t="shared" ref="T42" si="489">ROUND(IFERROR(T142*U142,0),2)</f>
        <v>0</v>
      </c>
      <c r="U42" s="9"/>
      <c r="V42" s="9">
        <f t="shared" ref="V42" si="490">ROUND(IFERROR(V142*W142,0),2)</f>
        <v>0</v>
      </c>
      <c r="W42" s="9"/>
      <c r="X42" s="9">
        <f t="shared" ref="X42" si="491">ROUND(IFERROR(X142*Y142,0),2)</f>
        <v>0</v>
      </c>
      <c r="Y42" s="9"/>
      <c r="Z42" s="9">
        <f t="shared" ref="Z42" si="492">ROUND(IFERROR(Z142*AA142,0),2)</f>
        <v>0</v>
      </c>
      <c r="AA42" s="9"/>
      <c r="AB42" s="9">
        <f t="shared" ref="AB42" si="493">ROUND(IFERROR(AB142*AC142,0),2)</f>
        <v>0</v>
      </c>
      <c r="AC42" s="9"/>
      <c r="AD42" s="9">
        <f t="shared" ref="AD42" si="494">ROUND(IFERROR(AD142*AE142,0),2)</f>
        <v>0</v>
      </c>
      <c r="AE42" s="9"/>
      <c r="AF42" s="9">
        <f t="shared" ref="AF42" si="495">ROUND(IFERROR(AF142*AG142,0),2)</f>
        <v>0</v>
      </c>
      <c r="AG42" s="9"/>
      <c r="AH42" s="9">
        <f t="shared" ref="AH42" si="496">ROUND(IFERROR(AH142*AI142,0),2)</f>
        <v>0</v>
      </c>
      <c r="AI42" s="9"/>
      <c r="AJ42" s="16">
        <f t="shared" si="418"/>
        <v>0</v>
      </c>
      <c r="AK42" s="16">
        <f t="shared" si="418"/>
        <v>0</v>
      </c>
      <c r="AL42" s="16">
        <f t="shared" ref="AL42" si="497">IFERROR(AL142*1,0)</f>
        <v>0</v>
      </c>
    </row>
    <row r="43" spans="8:38" hidden="1" x14ac:dyDescent="0.2">
      <c r="H43" s="9">
        <f t="shared" si="2"/>
        <v>0</v>
      </c>
      <c r="I43" s="9"/>
      <c r="J43" s="9">
        <f t="shared" si="2"/>
        <v>0</v>
      </c>
      <c r="K43" s="9"/>
      <c r="L43" s="9">
        <f t="shared" ref="L43" si="498">ROUND(IFERROR(L143*M143,0),2)</f>
        <v>0</v>
      </c>
      <c r="M43" s="9"/>
      <c r="N43" s="9">
        <f t="shared" ref="N43" si="499">ROUND(IFERROR(N143*O143,0),2)</f>
        <v>0</v>
      </c>
      <c r="O43" s="9"/>
      <c r="P43" s="9">
        <f t="shared" ref="P43" si="500">ROUND(IFERROR(P143*Q143,0),2)</f>
        <v>0</v>
      </c>
      <c r="Q43" s="9"/>
      <c r="R43" s="9">
        <f t="shared" ref="R43" si="501">ROUND(IFERROR(R143*S143,0),2)</f>
        <v>0</v>
      </c>
      <c r="S43" s="9"/>
      <c r="T43" s="9">
        <f t="shared" ref="T43" si="502">ROUND(IFERROR(T143*U143,0),2)</f>
        <v>0</v>
      </c>
      <c r="U43" s="9"/>
      <c r="V43" s="9">
        <f t="shared" ref="V43" si="503">ROUND(IFERROR(V143*W143,0),2)</f>
        <v>0</v>
      </c>
      <c r="W43" s="9"/>
      <c r="X43" s="9">
        <f t="shared" ref="X43" si="504">ROUND(IFERROR(X143*Y143,0),2)</f>
        <v>0</v>
      </c>
      <c r="Y43" s="9"/>
      <c r="Z43" s="9">
        <f t="shared" ref="Z43" si="505">ROUND(IFERROR(Z143*AA143,0),2)</f>
        <v>0</v>
      </c>
      <c r="AA43" s="9"/>
      <c r="AB43" s="9">
        <f t="shared" ref="AB43" si="506">ROUND(IFERROR(AB143*AC143,0),2)</f>
        <v>0</v>
      </c>
      <c r="AC43" s="9"/>
      <c r="AD43" s="9">
        <f t="shared" ref="AD43" si="507">ROUND(IFERROR(AD143*AE143,0),2)</f>
        <v>0</v>
      </c>
      <c r="AE43" s="9"/>
      <c r="AF43" s="9">
        <f t="shared" ref="AF43" si="508">ROUND(IFERROR(AF143*AG143,0),2)</f>
        <v>0</v>
      </c>
      <c r="AG43" s="9"/>
      <c r="AH43" s="9">
        <f t="shared" ref="AH43" si="509">ROUND(IFERROR(AH143*AI143,0),2)</f>
        <v>0</v>
      </c>
      <c r="AI43" s="9"/>
      <c r="AJ43" s="16">
        <f t="shared" si="418"/>
        <v>0</v>
      </c>
      <c r="AK43" s="16">
        <f t="shared" si="418"/>
        <v>0</v>
      </c>
      <c r="AL43" s="16">
        <f t="shared" ref="AL43" si="510">IFERROR(AL143*1,0)</f>
        <v>0</v>
      </c>
    </row>
    <row r="44" spans="8:38" hidden="1" x14ac:dyDescent="0.2">
      <c r="H44" s="9">
        <f t="shared" si="2"/>
        <v>0</v>
      </c>
      <c r="I44" s="9"/>
      <c r="J44" s="9">
        <f t="shared" si="2"/>
        <v>0</v>
      </c>
      <c r="K44" s="9"/>
      <c r="L44" s="9">
        <f t="shared" ref="L44" si="511">ROUND(IFERROR(L144*M144,0),2)</f>
        <v>0</v>
      </c>
      <c r="M44" s="9"/>
      <c r="N44" s="9">
        <f t="shared" ref="N44" si="512">ROUND(IFERROR(N144*O144,0),2)</f>
        <v>0</v>
      </c>
      <c r="O44" s="9"/>
      <c r="P44" s="9">
        <f t="shared" ref="P44" si="513">ROUND(IFERROR(P144*Q144,0),2)</f>
        <v>0</v>
      </c>
      <c r="Q44" s="9"/>
      <c r="R44" s="9">
        <f t="shared" ref="R44" si="514">ROUND(IFERROR(R144*S144,0),2)</f>
        <v>0</v>
      </c>
      <c r="S44" s="9"/>
      <c r="T44" s="9">
        <f t="shared" ref="T44" si="515">ROUND(IFERROR(T144*U144,0),2)</f>
        <v>0</v>
      </c>
      <c r="U44" s="9"/>
      <c r="V44" s="9">
        <f t="shared" ref="V44" si="516">ROUND(IFERROR(V144*W144,0),2)</f>
        <v>0</v>
      </c>
      <c r="W44" s="9"/>
      <c r="X44" s="9">
        <f t="shared" ref="X44" si="517">ROUND(IFERROR(X144*Y144,0),2)</f>
        <v>0</v>
      </c>
      <c r="Y44" s="9"/>
      <c r="Z44" s="9">
        <f t="shared" ref="Z44" si="518">ROUND(IFERROR(Z144*AA144,0),2)</f>
        <v>0</v>
      </c>
      <c r="AA44" s="9"/>
      <c r="AB44" s="9">
        <f t="shared" ref="AB44" si="519">ROUND(IFERROR(AB144*AC144,0),2)</f>
        <v>0</v>
      </c>
      <c r="AC44" s="9"/>
      <c r="AD44" s="9">
        <f t="shared" ref="AD44" si="520">ROUND(IFERROR(AD144*AE144,0),2)</f>
        <v>0</v>
      </c>
      <c r="AE44" s="9"/>
      <c r="AF44" s="9">
        <f t="shared" ref="AF44" si="521">ROUND(IFERROR(AF144*AG144,0),2)</f>
        <v>0</v>
      </c>
      <c r="AG44" s="9"/>
      <c r="AH44" s="9">
        <f t="shared" ref="AH44" si="522">ROUND(IFERROR(AH144*AI144,0),2)</f>
        <v>0</v>
      </c>
      <c r="AI44" s="9"/>
      <c r="AJ44" s="16">
        <f t="shared" si="418"/>
        <v>0</v>
      </c>
      <c r="AK44" s="16">
        <f t="shared" si="418"/>
        <v>0</v>
      </c>
      <c r="AL44" s="16">
        <f t="shared" ref="AL44" si="523">IFERROR(AL144*1,0)</f>
        <v>0</v>
      </c>
    </row>
    <row r="45" spans="8:38" hidden="1" x14ac:dyDescent="0.2">
      <c r="H45" s="9">
        <f t="shared" si="2"/>
        <v>0</v>
      </c>
      <c r="I45" s="9"/>
      <c r="J45" s="9">
        <f t="shared" si="2"/>
        <v>0</v>
      </c>
      <c r="K45" s="9"/>
      <c r="L45" s="9">
        <f t="shared" ref="L45" si="524">ROUND(IFERROR(L145*M145,0),2)</f>
        <v>0</v>
      </c>
      <c r="M45" s="9"/>
      <c r="N45" s="9">
        <f t="shared" ref="N45" si="525">ROUND(IFERROR(N145*O145,0),2)</f>
        <v>0</v>
      </c>
      <c r="O45" s="9"/>
      <c r="P45" s="9">
        <f t="shared" ref="P45" si="526">ROUND(IFERROR(P145*Q145,0),2)</f>
        <v>0</v>
      </c>
      <c r="Q45" s="9"/>
      <c r="R45" s="9">
        <f t="shared" ref="R45" si="527">ROUND(IFERROR(R145*S145,0),2)</f>
        <v>0</v>
      </c>
      <c r="S45" s="9"/>
      <c r="T45" s="9">
        <f t="shared" ref="T45" si="528">ROUND(IFERROR(T145*U145,0),2)</f>
        <v>0</v>
      </c>
      <c r="U45" s="9"/>
      <c r="V45" s="9">
        <f t="shared" ref="V45" si="529">ROUND(IFERROR(V145*W145,0),2)</f>
        <v>0</v>
      </c>
      <c r="W45" s="9"/>
      <c r="X45" s="9">
        <f t="shared" ref="X45" si="530">ROUND(IFERROR(X145*Y145,0),2)</f>
        <v>0</v>
      </c>
      <c r="Y45" s="9"/>
      <c r="Z45" s="9">
        <f t="shared" ref="Z45" si="531">ROUND(IFERROR(Z145*AA145,0),2)</f>
        <v>0</v>
      </c>
      <c r="AA45" s="9"/>
      <c r="AB45" s="9">
        <f t="shared" ref="AB45" si="532">ROUND(IFERROR(AB145*AC145,0),2)</f>
        <v>0</v>
      </c>
      <c r="AC45" s="9"/>
      <c r="AD45" s="9">
        <f t="shared" ref="AD45" si="533">ROUND(IFERROR(AD145*AE145,0),2)</f>
        <v>0</v>
      </c>
      <c r="AE45" s="9"/>
      <c r="AF45" s="9">
        <f t="shared" ref="AF45" si="534">ROUND(IFERROR(AF145*AG145,0),2)</f>
        <v>0</v>
      </c>
      <c r="AG45" s="9"/>
      <c r="AH45" s="9">
        <f t="shared" ref="AH45" si="535">ROUND(IFERROR(AH145*AI145,0),2)</f>
        <v>0</v>
      </c>
      <c r="AI45" s="9"/>
      <c r="AJ45" s="16">
        <f t="shared" si="418"/>
        <v>0</v>
      </c>
      <c r="AK45" s="16">
        <f t="shared" si="418"/>
        <v>0</v>
      </c>
      <c r="AL45" s="16">
        <f t="shared" ref="AL45" si="536">IFERROR(AL145*1,0)</f>
        <v>0</v>
      </c>
    </row>
    <row r="46" spans="8:38" hidden="1" x14ac:dyDescent="0.2">
      <c r="H46" s="9">
        <f t="shared" si="2"/>
        <v>0</v>
      </c>
      <c r="I46" s="9"/>
      <c r="J46" s="9">
        <f t="shared" si="2"/>
        <v>0</v>
      </c>
      <c r="K46" s="9"/>
      <c r="L46" s="9">
        <f t="shared" ref="L46" si="537">ROUND(IFERROR(L146*M146,0),2)</f>
        <v>0</v>
      </c>
      <c r="M46" s="9"/>
      <c r="N46" s="9">
        <f t="shared" ref="N46" si="538">ROUND(IFERROR(N146*O146,0),2)</f>
        <v>0</v>
      </c>
      <c r="O46" s="9"/>
      <c r="P46" s="9">
        <f t="shared" ref="P46" si="539">ROUND(IFERROR(P146*Q146,0),2)</f>
        <v>0</v>
      </c>
      <c r="Q46" s="9"/>
      <c r="R46" s="9">
        <f t="shared" ref="R46" si="540">ROUND(IFERROR(R146*S146,0),2)</f>
        <v>0</v>
      </c>
      <c r="S46" s="9"/>
      <c r="T46" s="9">
        <f t="shared" ref="T46" si="541">ROUND(IFERROR(T146*U146,0),2)</f>
        <v>0</v>
      </c>
      <c r="U46" s="9"/>
      <c r="V46" s="9">
        <f t="shared" ref="V46" si="542">ROUND(IFERROR(V146*W146,0),2)</f>
        <v>0</v>
      </c>
      <c r="W46" s="9"/>
      <c r="X46" s="9">
        <f t="shared" ref="X46" si="543">ROUND(IFERROR(X146*Y146,0),2)</f>
        <v>0</v>
      </c>
      <c r="Y46" s="9"/>
      <c r="Z46" s="9">
        <f t="shared" ref="Z46" si="544">ROUND(IFERROR(Z146*AA146,0),2)</f>
        <v>0</v>
      </c>
      <c r="AA46" s="9"/>
      <c r="AB46" s="9">
        <f t="shared" ref="AB46" si="545">ROUND(IFERROR(AB146*AC146,0),2)</f>
        <v>0</v>
      </c>
      <c r="AC46" s="9"/>
      <c r="AD46" s="9">
        <f t="shared" ref="AD46" si="546">ROUND(IFERROR(AD146*AE146,0),2)</f>
        <v>0</v>
      </c>
      <c r="AE46" s="9"/>
      <c r="AF46" s="9">
        <f t="shared" ref="AF46" si="547">ROUND(IFERROR(AF146*AG146,0),2)</f>
        <v>0</v>
      </c>
      <c r="AG46" s="9"/>
      <c r="AH46" s="9">
        <f t="shared" ref="AH46" si="548">ROUND(IFERROR(AH146*AI146,0),2)</f>
        <v>0</v>
      </c>
      <c r="AI46" s="9"/>
      <c r="AJ46" s="16">
        <f t="shared" si="418"/>
        <v>0</v>
      </c>
      <c r="AK46" s="16">
        <f t="shared" si="418"/>
        <v>0</v>
      </c>
      <c r="AL46" s="16">
        <f t="shared" ref="AL46" si="549">IFERROR(AL146*1,0)</f>
        <v>0</v>
      </c>
    </row>
    <row r="47" spans="8:38" hidden="1" x14ac:dyDescent="0.2">
      <c r="H47" s="9">
        <f t="shared" si="2"/>
        <v>0</v>
      </c>
      <c r="I47" s="9"/>
      <c r="J47" s="9">
        <f t="shared" si="2"/>
        <v>0</v>
      </c>
      <c r="K47" s="9"/>
      <c r="L47" s="9">
        <f t="shared" ref="L47" si="550">ROUND(IFERROR(L147*M147,0),2)</f>
        <v>0</v>
      </c>
      <c r="M47" s="9"/>
      <c r="N47" s="9">
        <f t="shared" ref="N47" si="551">ROUND(IFERROR(N147*O147,0),2)</f>
        <v>0</v>
      </c>
      <c r="O47" s="9"/>
      <c r="P47" s="9">
        <f t="shared" ref="P47" si="552">ROUND(IFERROR(P147*Q147,0),2)</f>
        <v>0</v>
      </c>
      <c r="Q47" s="9"/>
      <c r="R47" s="9">
        <f t="shared" ref="R47" si="553">ROUND(IFERROR(R147*S147,0),2)</f>
        <v>0</v>
      </c>
      <c r="S47" s="9"/>
      <c r="T47" s="9">
        <f t="shared" ref="T47" si="554">ROUND(IFERROR(T147*U147,0),2)</f>
        <v>0</v>
      </c>
      <c r="U47" s="9"/>
      <c r="V47" s="9">
        <f t="shared" ref="V47" si="555">ROUND(IFERROR(V147*W147,0),2)</f>
        <v>0</v>
      </c>
      <c r="W47" s="9"/>
      <c r="X47" s="9">
        <f t="shared" ref="X47" si="556">ROUND(IFERROR(X147*Y147,0),2)</f>
        <v>0</v>
      </c>
      <c r="Y47" s="9"/>
      <c r="Z47" s="9">
        <f t="shared" ref="Z47" si="557">ROUND(IFERROR(Z147*AA147,0),2)</f>
        <v>0</v>
      </c>
      <c r="AA47" s="9"/>
      <c r="AB47" s="9">
        <f t="shared" ref="AB47" si="558">ROUND(IFERROR(AB147*AC147,0),2)</f>
        <v>0</v>
      </c>
      <c r="AC47" s="9"/>
      <c r="AD47" s="9">
        <f t="shared" ref="AD47" si="559">ROUND(IFERROR(AD147*AE147,0),2)</f>
        <v>0</v>
      </c>
      <c r="AE47" s="9"/>
      <c r="AF47" s="9">
        <f t="shared" ref="AF47" si="560">ROUND(IFERROR(AF147*AG147,0),2)</f>
        <v>0</v>
      </c>
      <c r="AG47" s="9"/>
      <c r="AH47" s="9">
        <f t="shared" ref="AH47" si="561">ROUND(IFERROR(AH147*AI147,0),2)</f>
        <v>0</v>
      </c>
      <c r="AI47" s="9"/>
      <c r="AJ47" s="16">
        <f t="shared" si="418"/>
        <v>0</v>
      </c>
      <c r="AK47" s="16">
        <f t="shared" si="418"/>
        <v>0</v>
      </c>
      <c r="AL47" s="16">
        <f t="shared" ref="AL47" si="562">IFERROR(AL147*1,0)</f>
        <v>0</v>
      </c>
    </row>
    <row r="48" spans="8:38" hidden="1" x14ac:dyDescent="0.2">
      <c r="H48" s="9">
        <f t="shared" si="2"/>
        <v>0</v>
      </c>
      <c r="I48" s="9"/>
      <c r="J48" s="9">
        <f t="shared" si="2"/>
        <v>0</v>
      </c>
      <c r="K48" s="9"/>
      <c r="L48" s="9">
        <f t="shared" ref="L48" si="563">ROUND(IFERROR(L148*M148,0),2)</f>
        <v>0</v>
      </c>
      <c r="M48" s="9"/>
      <c r="N48" s="9">
        <f t="shared" ref="N48" si="564">ROUND(IFERROR(N148*O148,0),2)</f>
        <v>0</v>
      </c>
      <c r="O48" s="9"/>
      <c r="P48" s="9">
        <f t="shared" ref="P48" si="565">ROUND(IFERROR(P148*Q148,0),2)</f>
        <v>0</v>
      </c>
      <c r="Q48" s="9"/>
      <c r="R48" s="9">
        <f t="shared" ref="R48" si="566">ROUND(IFERROR(R148*S148,0),2)</f>
        <v>0</v>
      </c>
      <c r="S48" s="9"/>
      <c r="T48" s="9">
        <f t="shared" ref="T48" si="567">ROUND(IFERROR(T148*U148,0),2)</f>
        <v>0</v>
      </c>
      <c r="U48" s="9"/>
      <c r="V48" s="9">
        <f t="shared" ref="V48" si="568">ROUND(IFERROR(V148*W148,0),2)</f>
        <v>0</v>
      </c>
      <c r="W48" s="9"/>
      <c r="X48" s="9">
        <f t="shared" ref="X48" si="569">ROUND(IFERROR(X148*Y148,0),2)</f>
        <v>0</v>
      </c>
      <c r="Y48" s="9"/>
      <c r="Z48" s="9">
        <f t="shared" ref="Z48" si="570">ROUND(IFERROR(Z148*AA148,0),2)</f>
        <v>0</v>
      </c>
      <c r="AA48" s="9"/>
      <c r="AB48" s="9">
        <f t="shared" ref="AB48" si="571">ROUND(IFERROR(AB148*AC148,0),2)</f>
        <v>0</v>
      </c>
      <c r="AC48" s="9"/>
      <c r="AD48" s="9">
        <f t="shared" ref="AD48" si="572">ROUND(IFERROR(AD148*AE148,0),2)</f>
        <v>0</v>
      </c>
      <c r="AE48" s="9"/>
      <c r="AF48" s="9">
        <f t="shared" ref="AF48" si="573">ROUND(IFERROR(AF148*AG148,0),2)</f>
        <v>0</v>
      </c>
      <c r="AG48" s="9"/>
      <c r="AH48" s="9">
        <f t="shared" ref="AH48" si="574">ROUND(IFERROR(AH148*AI148,0),2)</f>
        <v>0</v>
      </c>
      <c r="AI48" s="9"/>
      <c r="AJ48" s="16">
        <f t="shared" si="418"/>
        <v>0</v>
      </c>
      <c r="AK48" s="16">
        <f t="shared" si="418"/>
        <v>0</v>
      </c>
      <c r="AL48" s="16">
        <f t="shared" ref="AL48" si="575">IFERROR(AL148*1,0)</f>
        <v>0</v>
      </c>
    </row>
    <row r="49" spans="8:38" hidden="1" x14ac:dyDescent="0.2">
      <c r="H49" s="9">
        <f t="shared" si="2"/>
        <v>0</v>
      </c>
      <c r="I49" s="9"/>
      <c r="J49" s="9">
        <f t="shared" si="2"/>
        <v>0</v>
      </c>
      <c r="K49" s="9"/>
      <c r="L49" s="9">
        <f t="shared" ref="L49" si="576">ROUND(IFERROR(L149*M149,0),2)</f>
        <v>0</v>
      </c>
      <c r="M49" s="9"/>
      <c r="N49" s="9">
        <f t="shared" ref="N49" si="577">ROUND(IFERROR(N149*O149,0),2)</f>
        <v>0</v>
      </c>
      <c r="O49" s="9"/>
      <c r="P49" s="9">
        <f t="shared" ref="P49" si="578">ROUND(IFERROR(P149*Q149,0),2)</f>
        <v>0</v>
      </c>
      <c r="Q49" s="9"/>
      <c r="R49" s="9">
        <f t="shared" ref="R49" si="579">ROUND(IFERROR(R149*S149,0),2)</f>
        <v>0</v>
      </c>
      <c r="S49" s="9"/>
      <c r="T49" s="9">
        <f t="shared" ref="T49" si="580">ROUND(IFERROR(T149*U149,0),2)</f>
        <v>0</v>
      </c>
      <c r="U49" s="9"/>
      <c r="V49" s="9">
        <f t="shared" ref="V49" si="581">ROUND(IFERROR(V149*W149,0),2)</f>
        <v>0</v>
      </c>
      <c r="W49" s="9"/>
      <c r="X49" s="9">
        <f t="shared" ref="X49" si="582">ROUND(IFERROR(X149*Y149,0),2)</f>
        <v>0</v>
      </c>
      <c r="Y49" s="9"/>
      <c r="Z49" s="9">
        <f t="shared" ref="Z49" si="583">ROUND(IFERROR(Z149*AA149,0),2)</f>
        <v>0</v>
      </c>
      <c r="AA49" s="9"/>
      <c r="AB49" s="9">
        <f t="shared" ref="AB49" si="584">ROUND(IFERROR(AB149*AC149,0),2)</f>
        <v>0</v>
      </c>
      <c r="AC49" s="9"/>
      <c r="AD49" s="9">
        <f t="shared" ref="AD49" si="585">ROUND(IFERROR(AD149*AE149,0),2)</f>
        <v>0</v>
      </c>
      <c r="AE49" s="9"/>
      <c r="AF49" s="9">
        <f t="shared" ref="AF49" si="586">ROUND(IFERROR(AF149*AG149,0),2)</f>
        <v>0</v>
      </c>
      <c r="AG49" s="9"/>
      <c r="AH49" s="9">
        <f t="shared" ref="AH49" si="587">ROUND(IFERROR(AH149*AI149,0),2)</f>
        <v>0</v>
      </c>
      <c r="AI49" s="9"/>
      <c r="AJ49" s="16">
        <f t="shared" si="418"/>
        <v>0</v>
      </c>
      <c r="AK49" s="16">
        <f t="shared" si="418"/>
        <v>0</v>
      </c>
      <c r="AL49" s="16">
        <f t="shared" ref="AL49" si="588">IFERROR(AL149*1,0)</f>
        <v>0</v>
      </c>
    </row>
    <row r="50" spans="8:38" hidden="1" x14ac:dyDescent="0.2">
      <c r="H50" s="9">
        <f t="shared" si="2"/>
        <v>0</v>
      </c>
      <c r="I50" s="9"/>
      <c r="J50" s="9">
        <f t="shared" si="2"/>
        <v>0</v>
      </c>
      <c r="K50" s="9"/>
      <c r="L50" s="9">
        <f t="shared" ref="L50" si="589">ROUND(IFERROR(L150*M150,0),2)</f>
        <v>0</v>
      </c>
      <c r="M50" s="9"/>
      <c r="N50" s="9">
        <f t="shared" ref="N50" si="590">ROUND(IFERROR(N150*O150,0),2)</f>
        <v>0</v>
      </c>
      <c r="O50" s="9"/>
      <c r="P50" s="9">
        <f t="shared" ref="P50" si="591">ROUND(IFERROR(P150*Q150,0),2)</f>
        <v>0</v>
      </c>
      <c r="Q50" s="9"/>
      <c r="R50" s="9">
        <f t="shared" ref="R50" si="592">ROUND(IFERROR(R150*S150,0),2)</f>
        <v>0</v>
      </c>
      <c r="S50" s="9"/>
      <c r="T50" s="9">
        <f t="shared" ref="T50" si="593">ROUND(IFERROR(T150*U150,0),2)</f>
        <v>0</v>
      </c>
      <c r="U50" s="9"/>
      <c r="V50" s="9">
        <f t="shared" ref="V50" si="594">ROUND(IFERROR(V150*W150,0),2)</f>
        <v>0</v>
      </c>
      <c r="W50" s="9"/>
      <c r="X50" s="9">
        <f t="shared" ref="X50" si="595">ROUND(IFERROR(X150*Y150,0),2)</f>
        <v>0</v>
      </c>
      <c r="Y50" s="9"/>
      <c r="Z50" s="9">
        <f t="shared" ref="Z50" si="596">ROUND(IFERROR(Z150*AA150,0),2)</f>
        <v>0</v>
      </c>
      <c r="AA50" s="9"/>
      <c r="AB50" s="9">
        <f t="shared" ref="AB50" si="597">ROUND(IFERROR(AB150*AC150,0),2)</f>
        <v>0</v>
      </c>
      <c r="AC50" s="9"/>
      <c r="AD50" s="9">
        <f t="shared" ref="AD50" si="598">ROUND(IFERROR(AD150*AE150,0),2)</f>
        <v>0</v>
      </c>
      <c r="AE50" s="9"/>
      <c r="AF50" s="9">
        <f t="shared" ref="AF50" si="599">ROUND(IFERROR(AF150*AG150,0),2)</f>
        <v>0</v>
      </c>
      <c r="AG50" s="9"/>
      <c r="AH50" s="9">
        <f t="shared" ref="AH50" si="600">ROUND(IFERROR(AH150*AI150,0),2)</f>
        <v>0</v>
      </c>
      <c r="AI50" s="9"/>
      <c r="AJ50" s="16">
        <f t="shared" si="418"/>
        <v>0</v>
      </c>
      <c r="AK50" s="16">
        <f t="shared" si="418"/>
        <v>0</v>
      </c>
      <c r="AL50" s="16">
        <f t="shared" ref="AL50" si="601">IFERROR(AL150*1,0)</f>
        <v>0</v>
      </c>
    </row>
    <row r="51" spans="8:38" hidden="1" x14ac:dyDescent="0.2">
      <c r="H51" s="9">
        <f t="shared" si="2"/>
        <v>0</v>
      </c>
      <c r="I51" s="9"/>
      <c r="J51" s="9">
        <f t="shared" si="2"/>
        <v>0</v>
      </c>
      <c r="K51" s="9"/>
      <c r="L51" s="9">
        <f t="shared" ref="L51" si="602">ROUND(IFERROR(L151*M151,0),2)</f>
        <v>0</v>
      </c>
      <c r="M51" s="9"/>
      <c r="N51" s="9">
        <f t="shared" ref="N51" si="603">ROUND(IFERROR(N151*O151,0),2)</f>
        <v>0</v>
      </c>
      <c r="O51" s="9"/>
      <c r="P51" s="9">
        <f t="shared" ref="P51" si="604">ROUND(IFERROR(P151*Q151,0),2)</f>
        <v>0</v>
      </c>
      <c r="Q51" s="9"/>
      <c r="R51" s="9">
        <f t="shared" ref="R51" si="605">ROUND(IFERROR(R151*S151,0),2)</f>
        <v>0</v>
      </c>
      <c r="S51" s="9"/>
      <c r="T51" s="9">
        <f t="shared" ref="T51" si="606">ROUND(IFERROR(T151*U151,0),2)</f>
        <v>0</v>
      </c>
      <c r="U51" s="9"/>
      <c r="V51" s="9">
        <f t="shared" ref="V51" si="607">ROUND(IFERROR(V151*W151,0),2)</f>
        <v>0</v>
      </c>
      <c r="W51" s="9"/>
      <c r="X51" s="9">
        <f t="shared" ref="X51" si="608">ROUND(IFERROR(X151*Y151,0),2)</f>
        <v>0</v>
      </c>
      <c r="Y51" s="9"/>
      <c r="Z51" s="9">
        <f t="shared" ref="Z51" si="609">ROUND(IFERROR(Z151*AA151,0),2)</f>
        <v>0</v>
      </c>
      <c r="AA51" s="9"/>
      <c r="AB51" s="9">
        <f t="shared" ref="AB51" si="610">ROUND(IFERROR(AB151*AC151,0),2)</f>
        <v>0</v>
      </c>
      <c r="AC51" s="9"/>
      <c r="AD51" s="9">
        <f t="shared" ref="AD51" si="611">ROUND(IFERROR(AD151*AE151,0),2)</f>
        <v>0</v>
      </c>
      <c r="AE51" s="9"/>
      <c r="AF51" s="9">
        <f t="shared" ref="AF51" si="612">ROUND(IFERROR(AF151*AG151,0),2)</f>
        <v>0</v>
      </c>
      <c r="AG51" s="9"/>
      <c r="AH51" s="9">
        <f t="shared" ref="AH51" si="613">ROUND(IFERROR(AH151*AI151,0),2)</f>
        <v>0</v>
      </c>
      <c r="AI51" s="9"/>
      <c r="AJ51" s="16">
        <f t="shared" si="418"/>
        <v>0</v>
      </c>
      <c r="AK51" s="16">
        <f t="shared" si="418"/>
        <v>0</v>
      </c>
      <c r="AL51" s="16">
        <f t="shared" ref="AL51" si="614">IFERROR(AL151*1,0)</f>
        <v>0</v>
      </c>
    </row>
    <row r="52" spans="8:38" hidden="1" x14ac:dyDescent="0.2">
      <c r="H52" s="9">
        <f t="shared" si="2"/>
        <v>0</v>
      </c>
      <c r="I52" s="9"/>
      <c r="J52" s="9">
        <f t="shared" si="2"/>
        <v>0</v>
      </c>
      <c r="K52" s="9"/>
      <c r="L52" s="9">
        <f t="shared" ref="L52" si="615">ROUND(IFERROR(L152*M152,0),2)</f>
        <v>0</v>
      </c>
      <c r="M52" s="9"/>
      <c r="N52" s="9">
        <f t="shared" ref="N52" si="616">ROUND(IFERROR(N152*O152,0),2)</f>
        <v>0</v>
      </c>
      <c r="O52" s="9"/>
      <c r="P52" s="9">
        <f t="shared" ref="P52" si="617">ROUND(IFERROR(P152*Q152,0),2)</f>
        <v>0</v>
      </c>
      <c r="Q52" s="9"/>
      <c r="R52" s="9">
        <f t="shared" ref="R52" si="618">ROUND(IFERROR(R152*S152,0),2)</f>
        <v>0</v>
      </c>
      <c r="S52" s="9"/>
      <c r="T52" s="9">
        <f t="shared" ref="T52" si="619">ROUND(IFERROR(T152*U152,0),2)</f>
        <v>0</v>
      </c>
      <c r="U52" s="9"/>
      <c r="V52" s="9">
        <f t="shared" ref="V52" si="620">ROUND(IFERROR(V152*W152,0),2)</f>
        <v>0</v>
      </c>
      <c r="W52" s="9"/>
      <c r="X52" s="9">
        <f t="shared" ref="X52" si="621">ROUND(IFERROR(X152*Y152,0),2)</f>
        <v>0</v>
      </c>
      <c r="Y52" s="9"/>
      <c r="Z52" s="9">
        <f t="shared" ref="Z52" si="622">ROUND(IFERROR(Z152*AA152,0),2)</f>
        <v>0</v>
      </c>
      <c r="AA52" s="9"/>
      <c r="AB52" s="9">
        <f t="shared" ref="AB52" si="623">ROUND(IFERROR(AB152*AC152,0),2)</f>
        <v>0</v>
      </c>
      <c r="AC52" s="9"/>
      <c r="AD52" s="9">
        <f t="shared" ref="AD52" si="624">ROUND(IFERROR(AD152*AE152,0),2)</f>
        <v>0</v>
      </c>
      <c r="AE52" s="9"/>
      <c r="AF52" s="9">
        <f t="shared" ref="AF52" si="625">ROUND(IFERROR(AF152*AG152,0),2)</f>
        <v>0</v>
      </c>
      <c r="AG52" s="9"/>
      <c r="AH52" s="9">
        <f t="shared" ref="AH52" si="626">ROUND(IFERROR(AH152*AI152,0),2)</f>
        <v>0</v>
      </c>
      <c r="AI52" s="9"/>
      <c r="AJ52" s="16">
        <f t="shared" si="418"/>
        <v>0</v>
      </c>
      <c r="AK52" s="16">
        <f t="shared" si="418"/>
        <v>0</v>
      </c>
      <c r="AL52" s="16">
        <f t="shared" ref="AL52" si="627">IFERROR(AL152*1,0)</f>
        <v>0</v>
      </c>
    </row>
    <row r="53" spans="8:38" hidden="1" x14ac:dyDescent="0.2">
      <c r="H53" s="9">
        <f t="shared" si="2"/>
        <v>0</v>
      </c>
      <c r="I53" s="9"/>
      <c r="J53" s="9">
        <f t="shared" si="2"/>
        <v>0</v>
      </c>
      <c r="K53" s="9"/>
      <c r="L53" s="9">
        <f t="shared" ref="L53" si="628">ROUND(IFERROR(L153*M153,0),2)</f>
        <v>0</v>
      </c>
      <c r="M53" s="9"/>
      <c r="N53" s="9">
        <f t="shared" ref="N53" si="629">ROUND(IFERROR(N153*O153,0),2)</f>
        <v>0</v>
      </c>
      <c r="O53" s="9"/>
      <c r="P53" s="9">
        <f t="shared" ref="P53" si="630">ROUND(IFERROR(P153*Q153,0),2)</f>
        <v>0</v>
      </c>
      <c r="Q53" s="9"/>
      <c r="R53" s="9">
        <f t="shared" ref="R53" si="631">ROUND(IFERROR(R153*S153,0),2)</f>
        <v>0</v>
      </c>
      <c r="S53" s="9"/>
      <c r="T53" s="9">
        <f t="shared" ref="T53" si="632">ROUND(IFERROR(T153*U153,0),2)</f>
        <v>0</v>
      </c>
      <c r="U53" s="9"/>
      <c r="V53" s="9">
        <f t="shared" ref="V53" si="633">ROUND(IFERROR(V153*W153,0),2)</f>
        <v>0</v>
      </c>
      <c r="W53" s="9"/>
      <c r="X53" s="9">
        <f t="shared" ref="X53" si="634">ROUND(IFERROR(X153*Y153,0),2)</f>
        <v>0</v>
      </c>
      <c r="Y53" s="9"/>
      <c r="Z53" s="9">
        <f t="shared" ref="Z53" si="635">ROUND(IFERROR(Z153*AA153,0),2)</f>
        <v>0</v>
      </c>
      <c r="AA53" s="9"/>
      <c r="AB53" s="9">
        <f t="shared" ref="AB53" si="636">ROUND(IFERROR(AB153*AC153,0),2)</f>
        <v>0</v>
      </c>
      <c r="AC53" s="9"/>
      <c r="AD53" s="9">
        <f t="shared" ref="AD53" si="637">ROUND(IFERROR(AD153*AE153,0),2)</f>
        <v>0</v>
      </c>
      <c r="AE53" s="9"/>
      <c r="AF53" s="9">
        <f t="shared" ref="AF53" si="638">ROUND(IFERROR(AF153*AG153,0),2)</f>
        <v>0</v>
      </c>
      <c r="AG53" s="9"/>
      <c r="AH53" s="9">
        <f t="shared" ref="AH53" si="639">ROUND(IFERROR(AH153*AI153,0),2)</f>
        <v>0</v>
      </c>
      <c r="AI53" s="9"/>
      <c r="AJ53" s="16">
        <f t="shared" si="418"/>
        <v>0</v>
      </c>
      <c r="AK53" s="16">
        <f t="shared" si="418"/>
        <v>0</v>
      </c>
      <c r="AL53" s="16">
        <f t="shared" ref="AL53" si="640">IFERROR(AL153*1,0)</f>
        <v>0</v>
      </c>
    </row>
    <row r="54" spans="8:38" hidden="1" x14ac:dyDescent="0.2">
      <c r="H54" s="9">
        <f t="shared" si="2"/>
        <v>0</v>
      </c>
      <c r="I54" s="9"/>
      <c r="J54" s="9">
        <f t="shared" si="2"/>
        <v>0</v>
      </c>
      <c r="K54" s="9"/>
      <c r="L54" s="9">
        <f t="shared" ref="L54" si="641">ROUND(IFERROR(L154*M154,0),2)</f>
        <v>0</v>
      </c>
      <c r="M54" s="9"/>
      <c r="N54" s="9">
        <f t="shared" ref="N54" si="642">ROUND(IFERROR(N154*O154,0),2)</f>
        <v>0</v>
      </c>
      <c r="O54" s="9"/>
      <c r="P54" s="9">
        <f t="shared" ref="P54" si="643">ROUND(IFERROR(P154*Q154,0),2)</f>
        <v>0</v>
      </c>
      <c r="Q54" s="9"/>
      <c r="R54" s="9">
        <f t="shared" ref="R54" si="644">ROUND(IFERROR(R154*S154,0),2)</f>
        <v>0</v>
      </c>
      <c r="S54" s="9"/>
      <c r="T54" s="9">
        <f t="shared" ref="T54" si="645">ROUND(IFERROR(T154*U154,0),2)</f>
        <v>0</v>
      </c>
      <c r="U54" s="9"/>
      <c r="V54" s="9">
        <f t="shared" ref="V54" si="646">ROUND(IFERROR(V154*W154,0),2)</f>
        <v>0</v>
      </c>
      <c r="W54" s="9"/>
      <c r="X54" s="9">
        <f t="shared" ref="X54" si="647">ROUND(IFERROR(X154*Y154,0),2)</f>
        <v>0</v>
      </c>
      <c r="Y54" s="9"/>
      <c r="Z54" s="9">
        <f t="shared" ref="Z54" si="648">ROUND(IFERROR(Z154*AA154,0),2)</f>
        <v>0</v>
      </c>
      <c r="AA54" s="9"/>
      <c r="AB54" s="9">
        <f t="shared" ref="AB54" si="649">ROUND(IFERROR(AB154*AC154,0),2)</f>
        <v>0</v>
      </c>
      <c r="AC54" s="9"/>
      <c r="AD54" s="9">
        <f t="shared" ref="AD54" si="650">ROUND(IFERROR(AD154*AE154,0),2)</f>
        <v>0</v>
      </c>
      <c r="AE54" s="9"/>
      <c r="AF54" s="9">
        <f t="shared" ref="AF54" si="651">ROUND(IFERROR(AF154*AG154,0),2)</f>
        <v>0</v>
      </c>
      <c r="AG54" s="9"/>
      <c r="AH54" s="9">
        <f t="shared" ref="AH54" si="652">ROUND(IFERROR(AH154*AI154,0),2)</f>
        <v>0</v>
      </c>
      <c r="AI54" s="9"/>
      <c r="AJ54" s="16">
        <f t="shared" si="418"/>
        <v>0</v>
      </c>
      <c r="AK54" s="16">
        <f t="shared" si="418"/>
        <v>0</v>
      </c>
      <c r="AL54" s="16">
        <f t="shared" ref="AL54" si="653">IFERROR(AL154*1,0)</f>
        <v>0</v>
      </c>
    </row>
    <row r="55" spans="8:38" hidden="1" x14ac:dyDescent="0.2">
      <c r="H55" s="9">
        <f t="shared" si="2"/>
        <v>0</v>
      </c>
      <c r="I55" s="9"/>
      <c r="J55" s="9">
        <f t="shared" si="2"/>
        <v>0</v>
      </c>
      <c r="K55" s="9"/>
      <c r="L55" s="9">
        <f t="shared" ref="L55" si="654">ROUND(IFERROR(L155*M155,0),2)</f>
        <v>0</v>
      </c>
      <c r="M55" s="9"/>
      <c r="N55" s="9">
        <f t="shared" ref="N55" si="655">ROUND(IFERROR(N155*O155,0),2)</f>
        <v>0</v>
      </c>
      <c r="O55" s="9"/>
      <c r="P55" s="9">
        <f t="shared" ref="P55" si="656">ROUND(IFERROR(P155*Q155,0),2)</f>
        <v>0</v>
      </c>
      <c r="Q55" s="9"/>
      <c r="R55" s="9">
        <f t="shared" ref="R55" si="657">ROUND(IFERROR(R155*S155,0),2)</f>
        <v>0</v>
      </c>
      <c r="S55" s="9"/>
      <c r="T55" s="9">
        <f t="shared" ref="T55" si="658">ROUND(IFERROR(T155*U155,0),2)</f>
        <v>0</v>
      </c>
      <c r="U55" s="9"/>
      <c r="V55" s="9">
        <f t="shared" ref="V55" si="659">ROUND(IFERROR(V155*W155,0),2)</f>
        <v>0</v>
      </c>
      <c r="W55" s="9"/>
      <c r="X55" s="9">
        <f t="shared" ref="X55" si="660">ROUND(IFERROR(X155*Y155,0),2)</f>
        <v>0</v>
      </c>
      <c r="Y55" s="9"/>
      <c r="Z55" s="9">
        <f t="shared" ref="Z55" si="661">ROUND(IFERROR(Z155*AA155,0),2)</f>
        <v>0</v>
      </c>
      <c r="AA55" s="9"/>
      <c r="AB55" s="9">
        <f t="shared" ref="AB55" si="662">ROUND(IFERROR(AB155*AC155,0),2)</f>
        <v>0</v>
      </c>
      <c r="AC55" s="9"/>
      <c r="AD55" s="9">
        <f t="shared" ref="AD55" si="663">ROUND(IFERROR(AD155*AE155,0),2)</f>
        <v>0</v>
      </c>
      <c r="AE55" s="9"/>
      <c r="AF55" s="9">
        <f t="shared" ref="AF55" si="664">ROUND(IFERROR(AF155*AG155,0),2)</f>
        <v>0</v>
      </c>
      <c r="AG55" s="9"/>
      <c r="AH55" s="9">
        <f t="shared" ref="AH55" si="665">ROUND(IFERROR(AH155*AI155,0),2)</f>
        <v>0</v>
      </c>
      <c r="AI55" s="9"/>
      <c r="AJ55" s="16">
        <f t="shared" si="418"/>
        <v>0</v>
      </c>
      <c r="AK55" s="16">
        <f t="shared" si="418"/>
        <v>0</v>
      </c>
      <c r="AL55" s="16">
        <f t="shared" ref="AL55" si="666">IFERROR(AL155*1,0)</f>
        <v>0</v>
      </c>
    </row>
    <row r="56" spans="8:38" hidden="1" x14ac:dyDescent="0.2">
      <c r="H56" s="9">
        <f t="shared" si="2"/>
        <v>0</v>
      </c>
      <c r="I56" s="9"/>
      <c r="J56" s="9">
        <f t="shared" si="2"/>
        <v>0</v>
      </c>
      <c r="K56" s="9"/>
      <c r="L56" s="9">
        <f t="shared" ref="L56" si="667">ROUND(IFERROR(L156*M156,0),2)</f>
        <v>0</v>
      </c>
      <c r="M56" s="9"/>
      <c r="N56" s="9">
        <f t="shared" ref="N56" si="668">ROUND(IFERROR(N156*O156,0),2)</f>
        <v>0</v>
      </c>
      <c r="O56" s="9"/>
      <c r="P56" s="9">
        <f t="shared" ref="P56" si="669">ROUND(IFERROR(P156*Q156,0),2)</f>
        <v>0</v>
      </c>
      <c r="Q56" s="9"/>
      <c r="R56" s="9">
        <f t="shared" ref="R56" si="670">ROUND(IFERROR(R156*S156,0),2)</f>
        <v>0</v>
      </c>
      <c r="S56" s="9"/>
      <c r="T56" s="9">
        <f t="shared" ref="T56" si="671">ROUND(IFERROR(T156*U156,0),2)</f>
        <v>0</v>
      </c>
      <c r="U56" s="9"/>
      <c r="V56" s="9">
        <f t="shared" ref="V56" si="672">ROUND(IFERROR(V156*W156,0),2)</f>
        <v>0</v>
      </c>
      <c r="W56" s="9"/>
      <c r="X56" s="9">
        <f t="shared" ref="X56" si="673">ROUND(IFERROR(X156*Y156,0),2)</f>
        <v>0</v>
      </c>
      <c r="Y56" s="9"/>
      <c r="Z56" s="9">
        <f t="shared" ref="Z56" si="674">ROUND(IFERROR(Z156*AA156,0),2)</f>
        <v>0</v>
      </c>
      <c r="AA56" s="9"/>
      <c r="AB56" s="9">
        <f t="shared" ref="AB56" si="675">ROUND(IFERROR(AB156*AC156,0),2)</f>
        <v>0</v>
      </c>
      <c r="AC56" s="9"/>
      <c r="AD56" s="9">
        <f t="shared" ref="AD56" si="676">ROUND(IFERROR(AD156*AE156,0),2)</f>
        <v>0</v>
      </c>
      <c r="AE56" s="9"/>
      <c r="AF56" s="9">
        <f t="shared" ref="AF56" si="677">ROUND(IFERROR(AF156*AG156,0),2)</f>
        <v>0</v>
      </c>
      <c r="AG56" s="9"/>
      <c r="AH56" s="9">
        <f t="shared" ref="AH56" si="678">ROUND(IFERROR(AH156*AI156,0),2)</f>
        <v>0</v>
      </c>
      <c r="AI56" s="9"/>
      <c r="AJ56" s="16">
        <f t="shared" si="418"/>
        <v>0</v>
      </c>
      <c r="AK56" s="16">
        <f t="shared" si="418"/>
        <v>0</v>
      </c>
      <c r="AL56" s="16">
        <f t="shared" ref="AL56" si="679">IFERROR(AL156*1,0)</f>
        <v>0</v>
      </c>
    </row>
    <row r="57" spans="8:38" hidden="1" x14ac:dyDescent="0.2">
      <c r="H57" s="9">
        <f t="shared" si="2"/>
        <v>0</v>
      </c>
      <c r="I57" s="9"/>
      <c r="J57" s="9">
        <f t="shared" si="2"/>
        <v>0</v>
      </c>
      <c r="K57" s="9"/>
      <c r="L57" s="9">
        <f t="shared" ref="L57" si="680">ROUND(IFERROR(L157*M157,0),2)</f>
        <v>0</v>
      </c>
      <c r="M57" s="9"/>
      <c r="N57" s="9">
        <f t="shared" ref="N57" si="681">ROUND(IFERROR(N157*O157,0),2)</f>
        <v>0</v>
      </c>
      <c r="O57" s="9"/>
      <c r="P57" s="9">
        <f t="shared" ref="P57" si="682">ROUND(IFERROR(P157*Q157,0),2)</f>
        <v>0</v>
      </c>
      <c r="Q57" s="9"/>
      <c r="R57" s="9">
        <f t="shared" ref="R57" si="683">ROUND(IFERROR(R157*S157,0),2)</f>
        <v>0</v>
      </c>
      <c r="S57" s="9"/>
      <c r="T57" s="9">
        <f t="shared" ref="T57" si="684">ROUND(IFERROR(T157*U157,0),2)</f>
        <v>0</v>
      </c>
      <c r="U57" s="9"/>
      <c r="V57" s="9">
        <f t="shared" ref="V57" si="685">ROUND(IFERROR(V157*W157,0),2)</f>
        <v>0</v>
      </c>
      <c r="W57" s="9"/>
      <c r="X57" s="9">
        <f t="shared" ref="X57" si="686">ROUND(IFERROR(X157*Y157,0),2)</f>
        <v>0</v>
      </c>
      <c r="Y57" s="9"/>
      <c r="Z57" s="9">
        <f t="shared" ref="Z57" si="687">ROUND(IFERROR(Z157*AA157,0),2)</f>
        <v>0</v>
      </c>
      <c r="AA57" s="9"/>
      <c r="AB57" s="9">
        <f t="shared" ref="AB57" si="688">ROUND(IFERROR(AB157*AC157,0),2)</f>
        <v>0</v>
      </c>
      <c r="AC57" s="9"/>
      <c r="AD57" s="9">
        <f t="shared" ref="AD57" si="689">ROUND(IFERROR(AD157*AE157,0),2)</f>
        <v>0</v>
      </c>
      <c r="AE57" s="9"/>
      <c r="AF57" s="9">
        <f t="shared" ref="AF57" si="690">ROUND(IFERROR(AF157*AG157,0),2)</f>
        <v>0</v>
      </c>
      <c r="AG57" s="9"/>
      <c r="AH57" s="9">
        <f t="shared" ref="AH57" si="691">ROUND(IFERROR(AH157*AI157,0),2)</f>
        <v>0</v>
      </c>
      <c r="AI57" s="9"/>
      <c r="AJ57" s="16">
        <f t="shared" si="418"/>
        <v>0</v>
      </c>
      <c r="AK57" s="16">
        <f t="shared" si="418"/>
        <v>0</v>
      </c>
      <c r="AL57" s="16">
        <f t="shared" ref="AL57" si="692">IFERROR(AL157*1,0)</f>
        <v>0</v>
      </c>
    </row>
    <row r="58" spans="8:38" hidden="1" x14ac:dyDescent="0.2">
      <c r="H58" s="9">
        <f t="shared" si="2"/>
        <v>0</v>
      </c>
      <c r="I58" s="9"/>
      <c r="J58" s="9">
        <f t="shared" si="2"/>
        <v>0</v>
      </c>
      <c r="K58" s="9"/>
      <c r="L58" s="9">
        <f t="shared" ref="L58" si="693">ROUND(IFERROR(L158*M158,0),2)</f>
        <v>0</v>
      </c>
      <c r="M58" s="9"/>
      <c r="N58" s="9">
        <f t="shared" ref="N58" si="694">ROUND(IFERROR(N158*O158,0),2)</f>
        <v>0</v>
      </c>
      <c r="O58" s="9"/>
      <c r="P58" s="9">
        <f t="shared" ref="P58" si="695">ROUND(IFERROR(P158*Q158,0),2)</f>
        <v>0</v>
      </c>
      <c r="Q58" s="9"/>
      <c r="R58" s="9">
        <f t="shared" ref="R58" si="696">ROUND(IFERROR(R158*S158,0),2)</f>
        <v>0</v>
      </c>
      <c r="S58" s="9"/>
      <c r="T58" s="9">
        <f t="shared" ref="T58" si="697">ROUND(IFERROR(T158*U158,0),2)</f>
        <v>0</v>
      </c>
      <c r="U58" s="9"/>
      <c r="V58" s="9">
        <f t="shared" ref="V58" si="698">ROUND(IFERROR(V158*W158,0),2)</f>
        <v>0</v>
      </c>
      <c r="W58" s="9"/>
      <c r="X58" s="9">
        <f t="shared" ref="X58" si="699">ROUND(IFERROR(X158*Y158,0),2)</f>
        <v>0</v>
      </c>
      <c r="Y58" s="9"/>
      <c r="Z58" s="9">
        <f t="shared" ref="Z58" si="700">ROUND(IFERROR(Z158*AA158,0),2)</f>
        <v>0</v>
      </c>
      <c r="AA58" s="9"/>
      <c r="AB58" s="9">
        <f t="shared" ref="AB58" si="701">ROUND(IFERROR(AB158*AC158,0),2)</f>
        <v>0</v>
      </c>
      <c r="AC58" s="9"/>
      <c r="AD58" s="9">
        <f t="shared" ref="AD58" si="702">ROUND(IFERROR(AD158*AE158,0),2)</f>
        <v>0</v>
      </c>
      <c r="AE58" s="9"/>
      <c r="AF58" s="9">
        <f t="shared" ref="AF58" si="703">ROUND(IFERROR(AF158*AG158,0),2)</f>
        <v>0</v>
      </c>
      <c r="AG58" s="9"/>
      <c r="AH58" s="9">
        <f t="shared" ref="AH58" si="704">ROUND(IFERROR(AH158*AI158,0),2)</f>
        <v>0</v>
      </c>
      <c r="AI58" s="9"/>
      <c r="AJ58" s="16">
        <f t="shared" si="418"/>
        <v>0</v>
      </c>
      <c r="AK58" s="16">
        <f t="shared" si="418"/>
        <v>0</v>
      </c>
      <c r="AL58" s="16">
        <f t="shared" ref="AL58" si="705">IFERROR(AL158*1,0)</f>
        <v>0</v>
      </c>
    </row>
    <row r="59" spans="8:38" hidden="1" x14ac:dyDescent="0.2">
      <c r="H59" s="9">
        <f t="shared" si="2"/>
        <v>0</v>
      </c>
      <c r="I59" s="9"/>
      <c r="J59" s="9">
        <f t="shared" si="2"/>
        <v>0</v>
      </c>
      <c r="K59" s="9"/>
      <c r="L59" s="9">
        <f t="shared" ref="L59" si="706">ROUND(IFERROR(L159*M159,0),2)</f>
        <v>0</v>
      </c>
      <c r="M59" s="9"/>
      <c r="N59" s="9">
        <f t="shared" ref="N59" si="707">ROUND(IFERROR(N159*O159,0),2)</f>
        <v>0</v>
      </c>
      <c r="O59" s="9"/>
      <c r="P59" s="9">
        <f t="shared" ref="P59" si="708">ROUND(IFERROR(P159*Q159,0),2)</f>
        <v>0</v>
      </c>
      <c r="Q59" s="9"/>
      <c r="R59" s="9">
        <f t="shared" ref="R59" si="709">ROUND(IFERROR(R159*S159,0),2)</f>
        <v>0</v>
      </c>
      <c r="S59" s="9"/>
      <c r="T59" s="9">
        <f t="shared" ref="T59" si="710">ROUND(IFERROR(T159*U159,0),2)</f>
        <v>0</v>
      </c>
      <c r="U59" s="9"/>
      <c r="V59" s="9">
        <f t="shared" ref="V59" si="711">ROUND(IFERROR(V159*W159,0),2)</f>
        <v>0</v>
      </c>
      <c r="W59" s="9"/>
      <c r="X59" s="9">
        <f t="shared" ref="X59" si="712">ROUND(IFERROR(X159*Y159,0),2)</f>
        <v>0</v>
      </c>
      <c r="Y59" s="9"/>
      <c r="Z59" s="9">
        <f t="shared" ref="Z59" si="713">ROUND(IFERROR(Z159*AA159,0),2)</f>
        <v>0</v>
      </c>
      <c r="AA59" s="9"/>
      <c r="AB59" s="9">
        <f t="shared" ref="AB59" si="714">ROUND(IFERROR(AB159*AC159,0),2)</f>
        <v>0</v>
      </c>
      <c r="AC59" s="9"/>
      <c r="AD59" s="9">
        <f t="shared" ref="AD59" si="715">ROUND(IFERROR(AD159*AE159,0),2)</f>
        <v>0</v>
      </c>
      <c r="AE59" s="9"/>
      <c r="AF59" s="9">
        <f t="shared" ref="AF59" si="716">ROUND(IFERROR(AF159*AG159,0),2)</f>
        <v>0</v>
      </c>
      <c r="AG59" s="9"/>
      <c r="AH59" s="9">
        <f t="shared" ref="AH59" si="717">ROUND(IFERROR(AH159*AI159,0),2)</f>
        <v>0</v>
      </c>
      <c r="AI59" s="9"/>
      <c r="AJ59" s="16">
        <f t="shared" si="418"/>
        <v>0</v>
      </c>
      <c r="AK59" s="16">
        <f t="shared" si="418"/>
        <v>0</v>
      </c>
      <c r="AL59" s="16">
        <f t="shared" ref="AL59" si="718">IFERROR(AL159*1,0)</f>
        <v>0</v>
      </c>
    </row>
    <row r="60" spans="8:38" hidden="1" x14ac:dyDescent="0.2">
      <c r="H60" s="9">
        <f t="shared" si="2"/>
        <v>0</v>
      </c>
      <c r="I60" s="9"/>
      <c r="J60" s="9">
        <f t="shared" si="2"/>
        <v>0</v>
      </c>
      <c r="K60" s="9"/>
      <c r="L60" s="9">
        <f t="shared" ref="L60" si="719">ROUND(IFERROR(L160*M160,0),2)</f>
        <v>0</v>
      </c>
      <c r="M60" s="9"/>
      <c r="N60" s="9">
        <f t="shared" ref="N60" si="720">ROUND(IFERROR(N160*O160,0),2)</f>
        <v>0</v>
      </c>
      <c r="O60" s="9"/>
      <c r="P60" s="9">
        <f t="shared" ref="P60" si="721">ROUND(IFERROR(P160*Q160,0),2)</f>
        <v>0</v>
      </c>
      <c r="Q60" s="9"/>
      <c r="R60" s="9">
        <f t="shared" ref="R60" si="722">ROUND(IFERROR(R160*S160,0),2)</f>
        <v>0</v>
      </c>
      <c r="S60" s="9"/>
      <c r="T60" s="9">
        <f t="shared" ref="T60" si="723">ROUND(IFERROR(T160*U160,0),2)</f>
        <v>0</v>
      </c>
      <c r="U60" s="9"/>
      <c r="V60" s="9">
        <f t="shared" ref="V60" si="724">ROUND(IFERROR(V160*W160,0),2)</f>
        <v>0</v>
      </c>
      <c r="W60" s="9"/>
      <c r="X60" s="9">
        <f t="shared" ref="X60" si="725">ROUND(IFERROR(X160*Y160,0),2)</f>
        <v>0</v>
      </c>
      <c r="Y60" s="9"/>
      <c r="Z60" s="9">
        <f t="shared" ref="Z60" si="726">ROUND(IFERROR(Z160*AA160,0),2)</f>
        <v>0</v>
      </c>
      <c r="AA60" s="9"/>
      <c r="AB60" s="9">
        <f t="shared" ref="AB60" si="727">ROUND(IFERROR(AB160*AC160,0),2)</f>
        <v>0</v>
      </c>
      <c r="AC60" s="9"/>
      <c r="AD60" s="9">
        <f t="shared" ref="AD60" si="728">ROUND(IFERROR(AD160*AE160,0),2)</f>
        <v>0</v>
      </c>
      <c r="AE60" s="9"/>
      <c r="AF60" s="9">
        <f t="shared" ref="AF60" si="729">ROUND(IFERROR(AF160*AG160,0),2)</f>
        <v>0</v>
      </c>
      <c r="AG60" s="9"/>
      <c r="AH60" s="9">
        <f t="shared" ref="AH60" si="730">ROUND(IFERROR(AH160*AI160,0),2)</f>
        <v>0</v>
      </c>
      <c r="AI60" s="9"/>
      <c r="AJ60" s="16">
        <f t="shared" si="418"/>
        <v>0</v>
      </c>
      <c r="AK60" s="16">
        <f t="shared" si="418"/>
        <v>0</v>
      </c>
      <c r="AL60" s="16">
        <f t="shared" ref="AL60" si="731">IFERROR(AL160*1,0)</f>
        <v>0</v>
      </c>
    </row>
    <row r="61" spans="8:38" hidden="1" x14ac:dyDescent="0.2">
      <c r="H61" s="9">
        <f t="shared" si="2"/>
        <v>0</v>
      </c>
      <c r="I61" s="9"/>
      <c r="J61" s="9">
        <f t="shared" si="2"/>
        <v>0</v>
      </c>
      <c r="K61" s="9"/>
      <c r="L61" s="9">
        <f t="shared" ref="L61" si="732">ROUND(IFERROR(L161*M161,0),2)</f>
        <v>0</v>
      </c>
      <c r="M61" s="9"/>
      <c r="N61" s="9">
        <f t="shared" ref="N61" si="733">ROUND(IFERROR(N161*O161,0),2)</f>
        <v>0</v>
      </c>
      <c r="O61" s="9"/>
      <c r="P61" s="9">
        <f t="shared" ref="P61" si="734">ROUND(IFERROR(P161*Q161,0),2)</f>
        <v>0</v>
      </c>
      <c r="Q61" s="9"/>
      <c r="R61" s="9">
        <f t="shared" ref="R61" si="735">ROUND(IFERROR(R161*S161,0),2)</f>
        <v>0</v>
      </c>
      <c r="S61" s="9"/>
      <c r="T61" s="9">
        <f t="shared" ref="T61" si="736">ROUND(IFERROR(T161*U161,0),2)</f>
        <v>0</v>
      </c>
      <c r="U61" s="9"/>
      <c r="V61" s="9">
        <f t="shared" ref="V61" si="737">ROUND(IFERROR(V161*W161,0),2)</f>
        <v>0</v>
      </c>
      <c r="W61" s="9"/>
      <c r="X61" s="9">
        <f t="shared" ref="X61" si="738">ROUND(IFERROR(X161*Y161,0),2)</f>
        <v>0</v>
      </c>
      <c r="Y61" s="9"/>
      <c r="Z61" s="9">
        <f t="shared" ref="Z61" si="739">ROUND(IFERROR(Z161*AA161,0),2)</f>
        <v>0</v>
      </c>
      <c r="AA61" s="9"/>
      <c r="AB61" s="9">
        <f t="shared" ref="AB61" si="740">ROUND(IFERROR(AB161*AC161,0),2)</f>
        <v>0</v>
      </c>
      <c r="AC61" s="9"/>
      <c r="AD61" s="9">
        <f t="shared" ref="AD61" si="741">ROUND(IFERROR(AD161*AE161,0),2)</f>
        <v>0</v>
      </c>
      <c r="AE61" s="9"/>
      <c r="AF61" s="9">
        <f t="shared" ref="AF61" si="742">ROUND(IFERROR(AF161*AG161,0),2)</f>
        <v>0</v>
      </c>
      <c r="AG61" s="9"/>
      <c r="AH61" s="9">
        <f t="shared" ref="AH61" si="743">ROUND(IFERROR(AH161*AI161,0),2)</f>
        <v>0</v>
      </c>
      <c r="AI61" s="9"/>
      <c r="AJ61" s="16">
        <f t="shared" si="418"/>
        <v>0</v>
      </c>
      <c r="AK61" s="16">
        <f t="shared" si="418"/>
        <v>0</v>
      </c>
      <c r="AL61" s="16">
        <f t="shared" ref="AL61" si="744">IFERROR(AL161*1,0)</f>
        <v>0</v>
      </c>
    </row>
    <row r="62" spans="8:38" hidden="1" x14ac:dyDescent="0.2">
      <c r="H62" s="9">
        <f t="shared" si="2"/>
        <v>0</v>
      </c>
      <c r="I62" s="9"/>
      <c r="J62" s="9">
        <f t="shared" si="2"/>
        <v>0</v>
      </c>
      <c r="K62" s="9"/>
      <c r="L62" s="9">
        <f t="shared" ref="L62" si="745">ROUND(IFERROR(L162*M162,0),2)</f>
        <v>0</v>
      </c>
      <c r="M62" s="9"/>
      <c r="N62" s="9">
        <f t="shared" ref="N62" si="746">ROUND(IFERROR(N162*O162,0),2)</f>
        <v>0</v>
      </c>
      <c r="O62" s="9"/>
      <c r="P62" s="9">
        <f t="shared" ref="P62" si="747">ROUND(IFERROR(P162*Q162,0),2)</f>
        <v>0</v>
      </c>
      <c r="Q62" s="9"/>
      <c r="R62" s="9">
        <f t="shared" ref="R62" si="748">ROUND(IFERROR(R162*S162,0),2)</f>
        <v>0</v>
      </c>
      <c r="S62" s="9"/>
      <c r="T62" s="9">
        <f t="shared" ref="T62" si="749">ROUND(IFERROR(T162*U162,0),2)</f>
        <v>0</v>
      </c>
      <c r="U62" s="9"/>
      <c r="V62" s="9">
        <f t="shared" ref="V62" si="750">ROUND(IFERROR(V162*W162,0),2)</f>
        <v>0</v>
      </c>
      <c r="W62" s="9"/>
      <c r="X62" s="9">
        <f t="shared" ref="X62" si="751">ROUND(IFERROR(X162*Y162,0),2)</f>
        <v>0</v>
      </c>
      <c r="Y62" s="9"/>
      <c r="Z62" s="9">
        <f t="shared" ref="Z62" si="752">ROUND(IFERROR(Z162*AA162,0),2)</f>
        <v>0</v>
      </c>
      <c r="AA62" s="9"/>
      <c r="AB62" s="9">
        <f t="shared" ref="AB62" si="753">ROUND(IFERROR(AB162*AC162,0),2)</f>
        <v>0</v>
      </c>
      <c r="AC62" s="9"/>
      <c r="AD62" s="9">
        <f t="shared" ref="AD62" si="754">ROUND(IFERROR(AD162*AE162,0),2)</f>
        <v>0</v>
      </c>
      <c r="AE62" s="9"/>
      <c r="AF62" s="9">
        <f t="shared" ref="AF62" si="755">ROUND(IFERROR(AF162*AG162,0),2)</f>
        <v>0</v>
      </c>
      <c r="AG62" s="9"/>
      <c r="AH62" s="9">
        <f t="shared" ref="AH62" si="756">ROUND(IFERROR(AH162*AI162,0),2)</f>
        <v>0</v>
      </c>
      <c r="AI62" s="9"/>
      <c r="AJ62" s="16">
        <f t="shared" si="418"/>
        <v>0</v>
      </c>
      <c r="AK62" s="16">
        <f t="shared" si="418"/>
        <v>0</v>
      </c>
      <c r="AL62" s="16">
        <f t="shared" ref="AL62" si="757">IFERROR(AL162*1,0)</f>
        <v>0</v>
      </c>
    </row>
    <row r="63" spans="8:38" hidden="1" x14ac:dyDescent="0.2">
      <c r="H63" s="9">
        <f t="shared" si="2"/>
        <v>0</v>
      </c>
      <c r="I63" s="9"/>
      <c r="J63" s="9">
        <f t="shared" si="2"/>
        <v>0</v>
      </c>
      <c r="K63" s="9"/>
      <c r="L63" s="9">
        <f t="shared" ref="L63" si="758">ROUND(IFERROR(L163*M163,0),2)</f>
        <v>0</v>
      </c>
      <c r="M63" s="9"/>
      <c r="N63" s="9">
        <f t="shared" ref="N63" si="759">ROUND(IFERROR(N163*O163,0),2)</f>
        <v>0</v>
      </c>
      <c r="O63" s="9"/>
      <c r="P63" s="9">
        <f t="shared" ref="P63" si="760">ROUND(IFERROR(P163*Q163,0),2)</f>
        <v>0</v>
      </c>
      <c r="Q63" s="9"/>
      <c r="R63" s="9">
        <f t="shared" ref="R63" si="761">ROUND(IFERROR(R163*S163,0),2)</f>
        <v>0</v>
      </c>
      <c r="S63" s="9"/>
      <c r="T63" s="9">
        <f t="shared" ref="T63" si="762">ROUND(IFERROR(T163*U163,0),2)</f>
        <v>0</v>
      </c>
      <c r="U63" s="9"/>
      <c r="V63" s="9">
        <f t="shared" ref="V63" si="763">ROUND(IFERROR(V163*W163,0),2)</f>
        <v>0</v>
      </c>
      <c r="W63" s="9"/>
      <c r="X63" s="9">
        <f t="shared" ref="X63" si="764">ROUND(IFERROR(X163*Y163,0),2)</f>
        <v>0</v>
      </c>
      <c r="Y63" s="9"/>
      <c r="Z63" s="9">
        <f t="shared" ref="Z63" si="765">ROUND(IFERROR(Z163*AA163,0),2)</f>
        <v>0</v>
      </c>
      <c r="AA63" s="9"/>
      <c r="AB63" s="9">
        <f t="shared" ref="AB63" si="766">ROUND(IFERROR(AB163*AC163,0),2)</f>
        <v>0</v>
      </c>
      <c r="AC63" s="9"/>
      <c r="AD63" s="9">
        <f t="shared" ref="AD63" si="767">ROUND(IFERROR(AD163*AE163,0),2)</f>
        <v>0</v>
      </c>
      <c r="AE63" s="9"/>
      <c r="AF63" s="9">
        <f t="shared" ref="AF63" si="768">ROUND(IFERROR(AF163*AG163,0),2)</f>
        <v>0</v>
      </c>
      <c r="AG63" s="9"/>
      <c r="AH63" s="9">
        <f t="shared" ref="AH63" si="769">ROUND(IFERROR(AH163*AI163,0),2)</f>
        <v>0</v>
      </c>
      <c r="AI63" s="9"/>
      <c r="AJ63" s="16">
        <f t="shared" si="418"/>
        <v>0</v>
      </c>
      <c r="AK63" s="16">
        <f t="shared" si="418"/>
        <v>0</v>
      </c>
      <c r="AL63" s="16">
        <f t="shared" ref="AL63" si="770">IFERROR(AL163*1,0)</f>
        <v>0</v>
      </c>
    </row>
    <row r="64" spans="8:38" hidden="1" x14ac:dyDescent="0.2">
      <c r="H64" s="9">
        <f t="shared" si="2"/>
        <v>0</v>
      </c>
      <c r="I64" s="9"/>
      <c r="J64" s="9">
        <f t="shared" si="2"/>
        <v>0</v>
      </c>
      <c r="K64" s="9"/>
      <c r="L64" s="9">
        <f t="shared" ref="L64" si="771">ROUND(IFERROR(L164*M164,0),2)</f>
        <v>0</v>
      </c>
      <c r="M64" s="9"/>
      <c r="N64" s="9">
        <f t="shared" ref="N64" si="772">ROUND(IFERROR(N164*O164,0),2)</f>
        <v>0</v>
      </c>
      <c r="O64" s="9"/>
      <c r="P64" s="9">
        <f t="shared" ref="P64" si="773">ROUND(IFERROR(P164*Q164,0),2)</f>
        <v>0</v>
      </c>
      <c r="Q64" s="9"/>
      <c r="R64" s="9">
        <f t="shared" ref="R64" si="774">ROUND(IFERROR(R164*S164,0),2)</f>
        <v>0</v>
      </c>
      <c r="S64" s="9"/>
      <c r="T64" s="9">
        <f t="shared" ref="T64" si="775">ROUND(IFERROR(T164*U164,0),2)</f>
        <v>0</v>
      </c>
      <c r="U64" s="9"/>
      <c r="V64" s="9">
        <f t="shared" ref="V64" si="776">ROUND(IFERROR(V164*W164,0),2)</f>
        <v>0</v>
      </c>
      <c r="W64" s="9"/>
      <c r="X64" s="9">
        <f t="shared" ref="X64" si="777">ROUND(IFERROR(X164*Y164,0),2)</f>
        <v>0</v>
      </c>
      <c r="Y64" s="9"/>
      <c r="Z64" s="9">
        <f t="shared" ref="Z64" si="778">ROUND(IFERROR(Z164*AA164,0),2)</f>
        <v>0</v>
      </c>
      <c r="AA64" s="9"/>
      <c r="AB64" s="9">
        <f t="shared" ref="AB64" si="779">ROUND(IFERROR(AB164*AC164,0),2)</f>
        <v>0</v>
      </c>
      <c r="AC64" s="9"/>
      <c r="AD64" s="9">
        <f t="shared" ref="AD64" si="780">ROUND(IFERROR(AD164*AE164,0),2)</f>
        <v>0</v>
      </c>
      <c r="AE64" s="9"/>
      <c r="AF64" s="9">
        <f t="shared" ref="AF64" si="781">ROUND(IFERROR(AF164*AG164,0),2)</f>
        <v>0</v>
      </c>
      <c r="AG64" s="9"/>
      <c r="AH64" s="9">
        <f t="shared" ref="AH64" si="782">ROUND(IFERROR(AH164*AI164,0),2)</f>
        <v>0</v>
      </c>
      <c r="AI64" s="9"/>
      <c r="AJ64" s="16">
        <f t="shared" si="418"/>
        <v>0</v>
      </c>
      <c r="AK64" s="16">
        <f t="shared" si="418"/>
        <v>0</v>
      </c>
      <c r="AL64" s="16">
        <f t="shared" ref="AL64" si="783">IFERROR(AL164*1,0)</f>
        <v>0</v>
      </c>
    </row>
    <row r="65" spans="8:38" hidden="1" x14ac:dyDescent="0.2">
      <c r="H65" s="9">
        <f t="shared" si="2"/>
        <v>0</v>
      </c>
      <c r="I65" s="9"/>
      <c r="J65" s="9">
        <f t="shared" si="2"/>
        <v>0</v>
      </c>
      <c r="K65" s="9"/>
      <c r="L65" s="9">
        <f t="shared" ref="L65" si="784">ROUND(IFERROR(L165*M165,0),2)</f>
        <v>0</v>
      </c>
      <c r="M65" s="9"/>
      <c r="N65" s="9">
        <f t="shared" ref="N65" si="785">ROUND(IFERROR(N165*O165,0),2)</f>
        <v>0</v>
      </c>
      <c r="O65" s="9"/>
      <c r="P65" s="9">
        <f t="shared" ref="P65" si="786">ROUND(IFERROR(P165*Q165,0),2)</f>
        <v>0</v>
      </c>
      <c r="Q65" s="9"/>
      <c r="R65" s="9">
        <f t="shared" ref="R65" si="787">ROUND(IFERROR(R165*S165,0),2)</f>
        <v>0</v>
      </c>
      <c r="S65" s="9"/>
      <c r="T65" s="9">
        <f t="shared" ref="T65" si="788">ROUND(IFERROR(T165*U165,0),2)</f>
        <v>0</v>
      </c>
      <c r="U65" s="9"/>
      <c r="V65" s="9">
        <f t="shared" ref="V65" si="789">ROUND(IFERROR(V165*W165,0),2)</f>
        <v>0</v>
      </c>
      <c r="W65" s="9"/>
      <c r="X65" s="9">
        <f t="shared" ref="X65" si="790">ROUND(IFERROR(X165*Y165,0),2)</f>
        <v>0</v>
      </c>
      <c r="Y65" s="9"/>
      <c r="Z65" s="9">
        <f t="shared" ref="Z65" si="791">ROUND(IFERROR(Z165*AA165,0),2)</f>
        <v>0</v>
      </c>
      <c r="AA65" s="9"/>
      <c r="AB65" s="9">
        <f t="shared" ref="AB65" si="792">ROUND(IFERROR(AB165*AC165,0),2)</f>
        <v>0</v>
      </c>
      <c r="AC65" s="9"/>
      <c r="AD65" s="9">
        <f t="shared" ref="AD65" si="793">ROUND(IFERROR(AD165*AE165,0),2)</f>
        <v>0</v>
      </c>
      <c r="AE65" s="9"/>
      <c r="AF65" s="9">
        <f t="shared" ref="AF65" si="794">ROUND(IFERROR(AF165*AG165,0),2)</f>
        <v>0</v>
      </c>
      <c r="AG65" s="9"/>
      <c r="AH65" s="9">
        <f t="shared" ref="AH65" si="795">ROUND(IFERROR(AH165*AI165,0),2)</f>
        <v>0</v>
      </c>
      <c r="AI65" s="9"/>
      <c r="AJ65" s="16">
        <f t="shared" si="418"/>
        <v>0</v>
      </c>
      <c r="AK65" s="16">
        <f t="shared" si="418"/>
        <v>0</v>
      </c>
      <c r="AL65" s="16">
        <f t="shared" ref="AL65" si="796">IFERROR(AL165*1,0)</f>
        <v>0</v>
      </c>
    </row>
    <row r="66" spans="8:38" hidden="1" x14ac:dyDescent="0.2">
      <c r="H66" s="9">
        <f t="shared" si="2"/>
        <v>0</v>
      </c>
      <c r="I66" s="9"/>
      <c r="J66" s="9">
        <f t="shared" si="2"/>
        <v>0</v>
      </c>
      <c r="K66" s="9"/>
      <c r="L66" s="9">
        <f t="shared" ref="L66" si="797">ROUND(IFERROR(L166*M166,0),2)</f>
        <v>0</v>
      </c>
      <c r="M66" s="9"/>
      <c r="N66" s="9">
        <f t="shared" ref="N66" si="798">ROUND(IFERROR(N166*O166,0),2)</f>
        <v>0</v>
      </c>
      <c r="O66" s="9"/>
      <c r="P66" s="9">
        <f t="shared" ref="P66" si="799">ROUND(IFERROR(P166*Q166,0),2)</f>
        <v>0</v>
      </c>
      <c r="Q66" s="9"/>
      <c r="R66" s="9">
        <f t="shared" ref="R66" si="800">ROUND(IFERROR(R166*S166,0),2)</f>
        <v>0</v>
      </c>
      <c r="S66" s="9"/>
      <c r="T66" s="9">
        <f t="shared" ref="T66" si="801">ROUND(IFERROR(T166*U166,0),2)</f>
        <v>0</v>
      </c>
      <c r="U66" s="9"/>
      <c r="V66" s="9">
        <f t="shared" ref="V66" si="802">ROUND(IFERROR(V166*W166,0),2)</f>
        <v>0</v>
      </c>
      <c r="W66" s="9"/>
      <c r="X66" s="9">
        <f t="shared" ref="X66" si="803">ROUND(IFERROR(X166*Y166,0),2)</f>
        <v>0</v>
      </c>
      <c r="Y66" s="9"/>
      <c r="Z66" s="9">
        <f t="shared" ref="Z66" si="804">ROUND(IFERROR(Z166*AA166,0),2)</f>
        <v>0</v>
      </c>
      <c r="AA66" s="9"/>
      <c r="AB66" s="9">
        <f t="shared" ref="AB66" si="805">ROUND(IFERROR(AB166*AC166,0),2)</f>
        <v>0</v>
      </c>
      <c r="AC66" s="9"/>
      <c r="AD66" s="9">
        <f t="shared" ref="AD66" si="806">ROUND(IFERROR(AD166*AE166,0),2)</f>
        <v>0</v>
      </c>
      <c r="AE66" s="9"/>
      <c r="AF66" s="9">
        <f t="shared" ref="AF66" si="807">ROUND(IFERROR(AF166*AG166,0),2)</f>
        <v>0</v>
      </c>
      <c r="AG66" s="9"/>
      <c r="AH66" s="9">
        <f t="shared" ref="AH66" si="808">ROUND(IFERROR(AH166*AI166,0),2)</f>
        <v>0</v>
      </c>
      <c r="AI66" s="9"/>
      <c r="AJ66" s="16">
        <f t="shared" si="418"/>
        <v>0</v>
      </c>
      <c r="AK66" s="16">
        <f t="shared" si="418"/>
        <v>0</v>
      </c>
      <c r="AL66" s="16">
        <f t="shared" ref="AL66" si="809">IFERROR(AL166*1,0)</f>
        <v>0</v>
      </c>
    </row>
    <row r="67" spans="8:38" hidden="1" x14ac:dyDescent="0.2">
      <c r="H67" s="9">
        <f t="shared" si="2"/>
        <v>0</v>
      </c>
      <c r="I67" s="9"/>
      <c r="J67" s="9">
        <f t="shared" si="2"/>
        <v>0</v>
      </c>
      <c r="K67" s="9"/>
      <c r="L67" s="9">
        <f t="shared" ref="L67" si="810">ROUND(IFERROR(L167*M167,0),2)</f>
        <v>0</v>
      </c>
      <c r="M67" s="9"/>
      <c r="N67" s="9">
        <f t="shared" ref="N67" si="811">ROUND(IFERROR(N167*O167,0),2)</f>
        <v>0</v>
      </c>
      <c r="O67" s="9"/>
      <c r="P67" s="9">
        <f t="shared" ref="P67" si="812">ROUND(IFERROR(P167*Q167,0),2)</f>
        <v>0</v>
      </c>
      <c r="Q67" s="9"/>
      <c r="R67" s="9">
        <f t="shared" ref="R67" si="813">ROUND(IFERROR(R167*S167,0),2)</f>
        <v>0</v>
      </c>
      <c r="S67" s="9"/>
      <c r="T67" s="9">
        <f t="shared" ref="T67" si="814">ROUND(IFERROR(T167*U167,0),2)</f>
        <v>0</v>
      </c>
      <c r="U67" s="9"/>
      <c r="V67" s="9">
        <f t="shared" ref="V67" si="815">ROUND(IFERROR(V167*W167,0),2)</f>
        <v>0</v>
      </c>
      <c r="W67" s="9"/>
      <c r="X67" s="9">
        <f t="shared" ref="X67" si="816">ROUND(IFERROR(X167*Y167,0),2)</f>
        <v>0</v>
      </c>
      <c r="Y67" s="9"/>
      <c r="Z67" s="9">
        <f t="shared" ref="Z67" si="817">ROUND(IFERROR(Z167*AA167,0),2)</f>
        <v>0</v>
      </c>
      <c r="AA67" s="9"/>
      <c r="AB67" s="9">
        <f t="shared" ref="AB67" si="818">ROUND(IFERROR(AB167*AC167,0),2)</f>
        <v>0</v>
      </c>
      <c r="AC67" s="9"/>
      <c r="AD67" s="9">
        <f t="shared" ref="AD67" si="819">ROUND(IFERROR(AD167*AE167,0),2)</f>
        <v>0</v>
      </c>
      <c r="AE67" s="9"/>
      <c r="AF67" s="9">
        <f t="shared" ref="AF67" si="820">ROUND(IFERROR(AF167*AG167,0),2)</f>
        <v>0</v>
      </c>
      <c r="AG67" s="9"/>
      <c r="AH67" s="9">
        <f t="shared" ref="AH67" si="821">ROUND(IFERROR(AH167*AI167,0),2)</f>
        <v>0</v>
      </c>
      <c r="AI67" s="9"/>
      <c r="AJ67" s="16">
        <f t="shared" si="418"/>
        <v>0</v>
      </c>
      <c r="AK67" s="16">
        <f t="shared" si="418"/>
        <v>0</v>
      </c>
      <c r="AL67" s="16">
        <f t="shared" ref="AL67" si="822">IFERROR(AL167*1,0)</f>
        <v>0</v>
      </c>
    </row>
    <row r="68" spans="8:38" hidden="1" x14ac:dyDescent="0.2">
      <c r="H68" s="9">
        <f t="shared" si="2"/>
        <v>0</v>
      </c>
      <c r="I68" s="9"/>
      <c r="J68" s="9">
        <f t="shared" si="2"/>
        <v>0</v>
      </c>
      <c r="K68" s="9"/>
      <c r="L68" s="9">
        <f t="shared" ref="L68" si="823">ROUND(IFERROR(L168*M168,0),2)</f>
        <v>0</v>
      </c>
      <c r="M68" s="9"/>
      <c r="N68" s="9">
        <f t="shared" ref="N68" si="824">ROUND(IFERROR(N168*O168,0),2)</f>
        <v>0</v>
      </c>
      <c r="O68" s="9"/>
      <c r="P68" s="9">
        <f t="shared" ref="P68" si="825">ROUND(IFERROR(P168*Q168,0),2)</f>
        <v>0</v>
      </c>
      <c r="Q68" s="9"/>
      <c r="R68" s="9">
        <f t="shared" ref="R68" si="826">ROUND(IFERROR(R168*S168,0),2)</f>
        <v>0</v>
      </c>
      <c r="S68" s="9"/>
      <c r="T68" s="9">
        <f t="shared" ref="T68" si="827">ROUND(IFERROR(T168*U168,0),2)</f>
        <v>0</v>
      </c>
      <c r="U68" s="9"/>
      <c r="V68" s="9">
        <f t="shared" ref="V68" si="828">ROUND(IFERROR(V168*W168,0),2)</f>
        <v>0</v>
      </c>
      <c r="W68" s="9"/>
      <c r="X68" s="9">
        <f t="shared" ref="X68" si="829">ROUND(IFERROR(X168*Y168,0),2)</f>
        <v>0</v>
      </c>
      <c r="Y68" s="9"/>
      <c r="Z68" s="9">
        <f t="shared" ref="Z68" si="830">ROUND(IFERROR(Z168*AA168,0),2)</f>
        <v>0</v>
      </c>
      <c r="AA68" s="9"/>
      <c r="AB68" s="9">
        <f t="shared" ref="AB68" si="831">ROUND(IFERROR(AB168*AC168,0),2)</f>
        <v>0</v>
      </c>
      <c r="AC68" s="9"/>
      <c r="AD68" s="9">
        <f t="shared" ref="AD68" si="832">ROUND(IFERROR(AD168*AE168,0),2)</f>
        <v>0</v>
      </c>
      <c r="AE68" s="9"/>
      <c r="AF68" s="9">
        <f t="shared" ref="AF68" si="833">ROUND(IFERROR(AF168*AG168,0),2)</f>
        <v>0</v>
      </c>
      <c r="AG68" s="9"/>
      <c r="AH68" s="9">
        <f t="shared" ref="AH68" si="834">ROUND(IFERROR(AH168*AI168,0),2)</f>
        <v>0</v>
      </c>
      <c r="AI68" s="9"/>
      <c r="AJ68" s="16">
        <f t="shared" ref="AJ68:AK99" si="835">IFERROR(AJ168*1,0)</f>
        <v>0</v>
      </c>
      <c r="AK68" s="16">
        <f t="shared" si="835"/>
        <v>0</v>
      </c>
      <c r="AL68" s="16">
        <f t="shared" ref="AL68" si="836">IFERROR(AL168*1,0)</f>
        <v>0</v>
      </c>
    </row>
    <row r="69" spans="8:38" hidden="1" x14ac:dyDescent="0.2">
      <c r="H69" s="9">
        <f t="shared" ref="H69:J96" si="837">ROUND(IFERROR(H169*I169,0),2)</f>
        <v>0</v>
      </c>
      <c r="I69" s="9"/>
      <c r="J69" s="9">
        <f t="shared" si="837"/>
        <v>0</v>
      </c>
      <c r="K69" s="9"/>
      <c r="L69" s="9">
        <f t="shared" ref="L69" si="838">ROUND(IFERROR(L169*M169,0),2)</f>
        <v>0</v>
      </c>
      <c r="M69" s="9"/>
      <c r="N69" s="9">
        <f t="shared" ref="N69" si="839">ROUND(IFERROR(N169*O169,0),2)</f>
        <v>0</v>
      </c>
      <c r="O69" s="9"/>
      <c r="P69" s="9">
        <f t="shared" ref="P69" si="840">ROUND(IFERROR(P169*Q169,0),2)</f>
        <v>0</v>
      </c>
      <c r="Q69" s="9"/>
      <c r="R69" s="9">
        <f t="shared" ref="R69" si="841">ROUND(IFERROR(R169*S169,0),2)</f>
        <v>0</v>
      </c>
      <c r="S69" s="9"/>
      <c r="T69" s="9">
        <f t="shared" ref="T69" si="842">ROUND(IFERROR(T169*U169,0),2)</f>
        <v>0</v>
      </c>
      <c r="U69" s="9"/>
      <c r="V69" s="9">
        <f t="shared" ref="V69" si="843">ROUND(IFERROR(V169*W169,0),2)</f>
        <v>0</v>
      </c>
      <c r="W69" s="9"/>
      <c r="X69" s="9">
        <f t="shared" ref="X69" si="844">ROUND(IFERROR(X169*Y169,0),2)</f>
        <v>0</v>
      </c>
      <c r="Y69" s="9"/>
      <c r="Z69" s="9">
        <f t="shared" ref="Z69" si="845">ROUND(IFERROR(Z169*AA169,0),2)</f>
        <v>0</v>
      </c>
      <c r="AA69" s="9"/>
      <c r="AB69" s="9">
        <f t="shared" ref="AB69" si="846">ROUND(IFERROR(AB169*AC169,0),2)</f>
        <v>0</v>
      </c>
      <c r="AC69" s="9"/>
      <c r="AD69" s="9">
        <f t="shared" ref="AD69" si="847">ROUND(IFERROR(AD169*AE169,0),2)</f>
        <v>0</v>
      </c>
      <c r="AE69" s="9"/>
      <c r="AF69" s="9">
        <f t="shared" ref="AF69" si="848">ROUND(IFERROR(AF169*AG169,0),2)</f>
        <v>0</v>
      </c>
      <c r="AG69" s="9"/>
      <c r="AH69" s="9">
        <f t="shared" ref="AH69" si="849">ROUND(IFERROR(AH169*AI169,0),2)</f>
        <v>0</v>
      </c>
      <c r="AI69" s="9"/>
      <c r="AJ69" s="16">
        <f t="shared" si="835"/>
        <v>0</v>
      </c>
      <c r="AK69" s="16">
        <f t="shared" si="835"/>
        <v>0</v>
      </c>
      <c r="AL69" s="16">
        <f t="shared" ref="AL69" si="850">IFERROR(AL169*1,0)</f>
        <v>0</v>
      </c>
    </row>
    <row r="70" spans="8:38" hidden="1" x14ac:dyDescent="0.2">
      <c r="H70" s="9">
        <f t="shared" si="837"/>
        <v>0</v>
      </c>
      <c r="I70" s="9"/>
      <c r="J70" s="9">
        <f t="shared" si="837"/>
        <v>0</v>
      </c>
      <c r="K70" s="9"/>
      <c r="L70" s="9">
        <f t="shared" ref="L70" si="851">ROUND(IFERROR(L170*M170,0),2)</f>
        <v>0</v>
      </c>
      <c r="M70" s="9"/>
      <c r="N70" s="9">
        <f t="shared" ref="N70" si="852">ROUND(IFERROR(N170*O170,0),2)</f>
        <v>0</v>
      </c>
      <c r="O70" s="9"/>
      <c r="P70" s="9">
        <f t="shared" ref="P70" si="853">ROUND(IFERROR(P170*Q170,0),2)</f>
        <v>0</v>
      </c>
      <c r="Q70" s="9"/>
      <c r="R70" s="9">
        <f t="shared" ref="R70" si="854">ROUND(IFERROR(R170*S170,0),2)</f>
        <v>0</v>
      </c>
      <c r="S70" s="9"/>
      <c r="T70" s="9">
        <f t="shared" ref="T70" si="855">ROUND(IFERROR(T170*U170,0),2)</f>
        <v>0</v>
      </c>
      <c r="U70" s="9"/>
      <c r="V70" s="9">
        <f t="shared" ref="V70" si="856">ROUND(IFERROR(V170*W170,0),2)</f>
        <v>0</v>
      </c>
      <c r="W70" s="9"/>
      <c r="X70" s="9">
        <f t="shared" ref="X70" si="857">ROUND(IFERROR(X170*Y170,0),2)</f>
        <v>0</v>
      </c>
      <c r="Y70" s="9"/>
      <c r="Z70" s="9">
        <f t="shared" ref="Z70" si="858">ROUND(IFERROR(Z170*AA170,0),2)</f>
        <v>0</v>
      </c>
      <c r="AA70" s="9"/>
      <c r="AB70" s="9">
        <f t="shared" ref="AB70" si="859">ROUND(IFERROR(AB170*AC170,0),2)</f>
        <v>0</v>
      </c>
      <c r="AC70" s="9"/>
      <c r="AD70" s="9">
        <f t="shared" ref="AD70" si="860">ROUND(IFERROR(AD170*AE170,0),2)</f>
        <v>0</v>
      </c>
      <c r="AE70" s="9"/>
      <c r="AF70" s="9">
        <f t="shared" ref="AF70" si="861">ROUND(IFERROR(AF170*AG170,0),2)</f>
        <v>0</v>
      </c>
      <c r="AG70" s="9"/>
      <c r="AH70" s="9">
        <f t="shared" ref="AH70" si="862">ROUND(IFERROR(AH170*AI170,0),2)</f>
        <v>0</v>
      </c>
      <c r="AI70" s="9"/>
      <c r="AJ70" s="16">
        <f t="shared" si="835"/>
        <v>0</v>
      </c>
      <c r="AK70" s="16">
        <f t="shared" si="835"/>
        <v>0</v>
      </c>
      <c r="AL70" s="16">
        <f t="shared" ref="AL70" si="863">IFERROR(AL170*1,0)</f>
        <v>0</v>
      </c>
    </row>
    <row r="71" spans="8:38" hidden="1" x14ac:dyDescent="0.2">
      <c r="H71" s="9">
        <f t="shared" si="837"/>
        <v>0</v>
      </c>
      <c r="I71" s="9"/>
      <c r="J71" s="9">
        <f t="shared" si="837"/>
        <v>0</v>
      </c>
      <c r="K71" s="9"/>
      <c r="L71" s="9">
        <f t="shared" ref="L71" si="864">ROUND(IFERROR(L171*M171,0),2)</f>
        <v>0</v>
      </c>
      <c r="M71" s="9"/>
      <c r="N71" s="9">
        <f t="shared" ref="N71" si="865">ROUND(IFERROR(N171*O171,0),2)</f>
        <v>0</v>
      </c>
      <c r="O71" s="9"/>
      <c r="P71" s="9">
        <f t="shared" ref="P71" si="866">ROUND(IFERROR(P171*Q171,0),2)</f>
        <v>0</v>
      </c>
      <c r="Q71" s="9"/>
      <c r="R71" s="9">
        <f t="shared" ref="R71" si="867">ROUND(IFERROR(R171*S171,0),2)</f>
        <v>0</v>
      </c>
      <c r="S71" s="9"/>
      <c r="T71" s="9">
        <f t="shared" ref="T71" si="868">ROUND(IFERROR(T171*U171,0),2)</f>
        <v>0</v>
      </c>
      <c r="U71" s="9"/>
      <c r="V71" s="9">
        <f t="shared" ref="V71" si="869">ROUND(IFERROR(V171*W171,0),2)</f>
        <v>0</v>
      </c>
      <c r="W71" s="9"/>
      <c r="X71" s="9">
        <f t="shared" ref="X71" si="870">ROUND(IFERROR(X171*Y171,0),2)</f>
        <v>0</v>
      </c>
      <c r="Y71" s="9"/>
      <c r="Z71" s="9">
        <f t="shared" ref="Z71" si="871">ROUND(IFERROR(Z171*AA171,0),2)</f>
        <v>0</v>
      </c>
      <c r="AA71" s="9"/>
      <c r="AB71" s="9">
        <f t="shared" ref="AB71" si="872">ROUND(IFERROR(AB171*AC171,0),2)</f>
        <v>0</v>
      </c>
      <c r="AC71" s="9"/>
      <c r="AD71" s="9">
        <f t="shared" ref="AD71" si="873">ROUND(IFERROR(AD171*AE171,0),2)</f>
        <v>0</v>
      </c>
      <c r="AE71" s="9"/>
      <c r="AF71" s="9">
        <f t="shared" ref="AF71" si="874">ROUND(IFERROR(AF171*AG171,0),2)</f>
        <v>0</v>
      </c>
      <c r="AG71" s="9"/>
      <c r="AH71" s="9">
        <f t="shared" ref="AH71" si="875">ROUND(IFERROR(AH171*AI171,0),2)</f>
        <v>0</v>
      </c>
      <c r="AI71" s="9"/>
      <c r="AJ71" s="16">
        <f t="shared" si="835"/>
        <v>0</v>
      </c>
      <c r="AK71" s="16">
        <f t="shared" si="835"/>
        <v>0</v>
      </c>
      <c r="AL71" s="16">
        <f t="shared" ref="AL71" si="876">IFERROR(AL171*1,0)</f>
        <v>0</v>
      </c>
    </row>
    <row r="72" spans="8:38" hidden="1" x14ac:dyDescent="0.2">
      <c r="H72" s="9">
        <f t="shared" si="837"/>
        <v>0</v>
      </c>
      <c r="I72" s="9"/>
      <c r="J72" s="9">
        <f t="shared" si="837"/>
        <v>0</v>
      </c>
      <c r="K72" s="9"/>
      <c r="L72" s="9">
        <f t="shared" ref="L72" si="877">ROUND(IFERROR(L172*M172,0),2)</f>
        <v>0</v>
      </c>
      <c r="M72" s="9"/>
      <c r="N72" s="9">
        <f t="shared" ref="N72" si="878">ROUND(IFERROR(N172*O172,0),2)</f>
        <v>0</v>
      </c>
      <c r="O72" s="9"/>
      <c r="P72" s="9">
        <f t="shared" ref="P72" si="879">ROUND(IFERROR(P172*Q172,0),2)</f>
        <v>0</v>
      </c>
      <c r="Q72" s="9"/>
      <c r="R72" s="9">
        <f t="shared" ref="R72" si="880">ROUND(IFERROR(R172*S172,0),2)</f>
        <v>0</v>
      </c>
      <c r="S72" s="9"/>
      <c r="T72" s="9">
        <f t="shared" ref="T72" si="881">ROUND(IFERROR(T172*U172,0),2)</f>
        <v>0</v>
      </c>
      <c r="U72" s="9"/>
      <c r="V72" s="9">
        <f t="shared" ref="V72" si="882">ROUND(IFERROR(V172*W172,0),2)</f>
        <v>0</v>
      </c>
      <c r="W72" s="9"/>
      <c r="X72" s="9">
        <f t="shared" ref="X72" si="883">ROUND(IFERROR(X172*Y172,0),2)</f>
        <v>0</v>
      </c>
      <c r="Y72" s="9"/>
      <c r="Z72" s="9">
        <f t="shared" ref="Z72" si="884">ROUND(IFERROR(Z172*AA172,0),2)</f>
        <v>0</v>
      </c>
      <c r="AA72" s="9"/>
      <c r="AB72" s="9">
        <f t="shared" ref="AB72" si="885">ROUND(IFERROR(AB172*AC172,0),2)</f>
        <v>0</v>
      </c>
      <c r="AC72" s="9"/>
      <c r="AD72" s="9">
        <f t="shared" ref="AD72" si="886">ROUND(IFERROR(AD172*AE172,0),2)</f>
        <v>0</v>
      </c>
      <c r="AE72" s="9"/>
      <c r="AF72" s="9">
        <f t="shared" ref="AF72" si="887">ROUND(IFERROR(AF172*AG172,0),2)</f>
        <v>0</v>
      </c>
      <c r="AG72" s="9"/>
      <c r="AH72" s="9">
        <f t="shared" ref="AH72" si="888">ROUND(IFERROR(AH172*AI172,0),2)</f>
        <v>0</v>
      </c>
      <c r="AI72" s="9"/>
      <c r="AJ72" s="16">
        <f t="shared" si="835"/>
        <v>0</v>
      </c>
      <c r="AK72" s="16">
        <f t="shared" si="835"/>
        <v>0</v>
      </c>
      <c r="AL72" s="16">
        <f t="shared" ref="AL72" si="889">IFERROR(AL172*1,0)</f>
        <v>0</v>
      </c>
    </row>
    <row r="73" spans="8:38" hidden="1" x14ac:dyDescent="0.2">
      <c r="H73" s="9">
        <f t="shared" si="837"/>
        <v>0</v>
      </c>
      <c r="I73" s="9"/>
      <c r="J73" s="9">
        <f t="shared" si="837"/>
        <v>0</v>
      </c>
      <c r="K73" s="9"/>
      <c r="L73" s="9">
        <f t="shared" ref="L73" si="890">ROUND(IFERROR(L173*M173,0),2)</f>
        <v>0</v>
      </c>
      <c r="M73" s="9"/>
      <c r="N73" s="9">
        <f t="shared" ref="N73" si="891">ROUND(IFERROR(N173*O173,0),2)</f>
        <v>0</v>
      </c>
      <c r="O73" s="9"/>
      <c r="P73" s="9">
        <f t="shared" ref="P73" si="892">ROUND(IFERROR(P173*Q173,0),2)</f>
        <v>0</v>
      </c>
      <c r="Q73" s="9"/>
      <c r="R73" s="9">
        <f t="shared" ref="R73" si="893">ROUND(IFERROR(R173*S173,0),2)</f>
        <v>0</v>
      </c>
      <c r="S73" s="9"/>
      <c r="T73" s="9">
        <f t="shared" ref="T73" si="894">ROUND(IFERROR(T173*U173,0),2)</f>
        <v>0</v>
      </c>
      <c r="U73" s="9"/>
      <c r="V73" s="9">
        <f t="shared" ref="V73" si="895">ROUND(IFERROR(V173*W173,0),2)</f>
        <v>0</v>
      </c>
      <c r="W73" s="9"/>
      <c r="X73" s="9">
        <f t="shared" ref="X73" si="896">ROUND(IFERROR(X173*Y173,0),2)</f>
        <v>0</v>
      </c>
      <c r="Y73" s="9"/>
      <c r="Z73" s="9">
        <f t="shared" ref="Z73" si="897">ROUND(IFERROR(Z173*AA173,0),2)</f>
        <v>0</v>
      </c>
      <c r="AA73" s="9"/>
      <c r="AB73" s="9">
        <f t="shared" ref="AB73" si="898">ROUND(IFERROR(AB173*AC173,0),2)</f>
        <v>0</v>
      </c>
      <c r="AC73" s="9"/>
      <c r="AD73" s="9">
        <f t="shared" ref="AD73" si="899">ROUND(IFERROR(AD173*AE173,0),2)</f>
        <v>0</v>
      </c>
      <c r="AE73" s="9"/>
      <c r="AF73" s="9">
        <f t="shared" ref="AF73" si="900">ROUND(IFERROR(AF173*AG173,0),2)</f>
        <v>0</v>
      </c>
      <c r="AG73" s="9"/>
      <c r="AH73" s="9">
        <f t="shared" ref="AH73" si="901">ROUND(IFERROR(AH173*AI173,0),2)</f>
        <v>0</v>
      </c>
      <c r="AI73" s="9"/>
      <c r="AJ73" s="16">
        <f t="shared" si="835"/>
        <v>0</v>
      </c>
      <c r="AK73" s="16">
        <f t="shared" si="835"/>
        <v>0</v>
      </c>
      <c r="AL73" s="16">
        <f t="shared" ref="AL73" si="902">IFERROR(AL173*1,0)</f>
        <v>0</v>
      </c>
    </row>
    <row r="74" spans="8:38" hidden="1" x14ac:dyDescent="0.2">
      <c r="H74" s="9">
        <f t="shared" si="837"/>
        <v>0</v>
      </c>
      <c r="I74" s="9"/>
      <c r="J74" s="9">
        <f t="shared" si="837"/>
        <v>0</v>
      </c>
      <c r="K74" s="9"/>
      <c r="L74" s="9">
        <f t="shared" ref="L74" si="903">ROUND(IFERROR(L174*M174,0),2)</f>
        <v>0</v>
      </c>
      <c r="M74" s="9"/>
      <c r="N74" s="9">
        <f t="shared" ref="N74" si="904">ROUND(IFERROR(N174*O174,0),2)</f>
        <v>0</v>
      </c>
      <c r="O74" s="9"/>
      <c r="P74" s="9">
        <f t="shared" ref="P74" si="905">ROUND(IFERROR(P174*Q174,0),2)</f>
        <v>0</v>
      </c>
      <c r="Q74" s="9"/>
      <c r="R74" s="9">
        <f t="shared" ref="R74" si="906">ROUND(IFERROR(R174*S174,0),2)</f>
        <v>0</v>
      </c>
      <c r="S74" s="9"/>
      <c r="T74" s="9">
        <f t="shared" ref="T74" si="907">ROUND(IFERROR(T174*U174,0),2)</f>
        <v>0</v>
      </c>
      <c r="U74" s="9"/>
      <c r="V74" s="9">
        <f t="shared" ref="V74" si="908">ROUND(IFERROR(V174*W174,0),2)</f>
        <v>0</v>
      </c>
      <c r="W74" s="9"/>
      <c r="X74" s="9">
        <f t="shared" ref="X74" si="909">ROUND(IFERROR(X174*Y174,0),2)</f>
        <v>0</v>
      </c>
      <c r="Y74" s="9"/>
      <c r="Z74" s="9">
        <f t="shared" ref="Z74" si="910">ROUND(IFERROR(Z174*AA174,0),2)</f>
        <v>0</v>
      </c>
      <c r="AA74" s="9"/>
      <c r="AB74" s="9">
        <f t="shared" ref="AB74" si="911">ROUND(IFERROR(AB174*AC174,0),2)</f>
        <v>0</v>
      </c>
      <c r="AC74" s="9"/>
      <c r="AD74" s="9">
        <f t="shared" ref="AD74" si="912">ROUND(IFERROR(AD174*AE174,0),2)</f>
        <v>0</v>
      </c>
      <c r="AE74" s="9"/>
      <c r="AF74" s="9">
        <f t="shared" ref="AF74" si="913">ROUND(IFERROR(AF174*AG174,0),2)</f>
        <v>0</v>
      </c>
      <c r="AG74" s="9"/>
      <c r="AH74" s="9">
        <f t="shared" ref="AH74" si="914">ROUND(IFERROR(AH174*AI174,0),2)</f>
        <v>0</v>
      </c>
      <c r="AI74" s="9"/>
      <c r="AJ74" s="16">
        <f t="shared" si="835"/>
        <v>0</v>
      </c>
      <c r="AK74" s="16">
        <f t="shared" si="835"/>
        <v>0</v>
      </c>
      <c r="AL74" s="16">
        <f t="shared" ref="AL74" si="915">IFERROR(AL174*1,0)</f>
        <v>0</v>
      </c>
    </row>
    <row r="75" spans="8:38" hidden="1" x14ac:dyDescent="0.2">
      <c r="H75" s="9">
        <f t="shared" si="837"/>
        <v>0</v>
      </c>
      <c r="I75" s="9"/>
      <c r="J75" s="9">
        <f t="shared" si="837"/>
        <v>0</v>
      </c>
      <c r="K75" s="9"/>
      <c r="L75" s="9">
        <f t="shared" ref="L75" si="916">ROUND(IFERROR(L175*M175,0),2)</f>
        <v>0</v>
      </c>
      <c r="M75" s="9"/>
      <c r="N75" s="9">
        <f t="shared" ref="N75" si="917">ROUND(IFERROR(N175*O175,0),2)</f>
        <v>0</v>
      </c>
      <c r="O75" s="9"/>
      <c r="P75" s="9">
        <f t="shared" ref="P75" si="918">ROUND(IFERROR(P175*Q175,0),2)</f>
        <v>0</v>
      </c>
      <c r="Q75" s="9"/>
      <c r="R75" s="9">
        <f t="shared" ref="R75" si="919">ROUND(IFERROR(R175*S175,0),2)</f>
        <v>0</v>
      </c>
      <c r="S75" s="9"/>
      <c r="T75" s="9">
        <f t="shared" ref="T75" si="920">ROUND(IFERROR(T175*U175,0),2)</f>
        <v>0</v>
      </c>
      <c r="U75" s="9"/>
      <c r="V75" s="9">
        <f t="shared" ref="V75" si="921">ROUND(IFERROR(V175*W175,0),2)</f>
        <v>0</v>
      </c>
      <c r="W75" s="9"/>
      <c r="X75" s="9">
        <f t="shared" ref="X75" si="922">ROUND(IFERROR(X175*Y175,0),2)</f>
        <v>0</v>
      </c>
      <c r="Y75" s="9"/>
      <c r="Z75" s="9">
        <f t="shared" ref="Z75" si="923">ROUND(IFERROR(Z175*AA175,0),2)</f>
        <v>0</v>
      </c>
      <c r="AA75" s="9"/>
      <c r="AB75" s="9">
        <f t="shared" ref="AB75" si="924">ROUND(IFERROR(AB175*AC175,0),2)</f>
        <v>0</v>
      </c>
      <c r="AC75" s="9"/>
      <c r="AD75" s="9">
        <f t="shared" ref="AD75" si="925">ROUND(IFERROR(AD175*AE175,0),2)</f>
        <v>0</v>
      </c>
      <c r="AE75" s="9"/>
      <c r="AF75" s="9">
        <f t="shared" ref="AF75" si="926">ROUND(IFERROR(AF175*AG175,0),2)</f>
        <v>0</v>
      </c>
      <c r="AG75" s="9"/>
      <c r="AH75" s="9">
        <f t="shared" ref="AH75" si="927">ROUND(IFERROR(AH175*AI175,0),2)</f>
        <v>0</v>
      </c>
      <c r="AI75" s="9"/>
      <c r="AJ75" s="16">
        <f t="shared" si="835"/>
        <v>0</v>
      </c>
      <c r="AK75" s="16">
        <f t="shared" si="835"/>
        <v>0</v>
      </c>
      <c r="AL75" s="16">
        <f t="shared" ref="AL75" si="928">IFERROR(AL175*1,0)</f>
        <v>0</v>
      </c>
    </row>
    <row r="76" spans="8:38" hidden="1" x14ac:dyDescent="0.2">
      <c r="H76" s="9">
        <f t="shared" si="837"/>
        <v>0</v>
      </c>
      <c r="I76" s="9"/>
      <c r="J76" s="9">
        <f t="shared" si="837"/>
        <v>0</v>
      </c>
      <c r="K76" s="9"/>
      <c r="L76" s="9">
        <f t="shared" ref="L76" si="929">ROUND(IFERROR(L176*M176,0),2)</f>
        <v>0</v>
      </c>
      <c r="M76" s="9"/>
      <c r="N76" s="9">
        <f t="shared" ref="N76" si="930">ROUND(IFERROR(N176*O176,0),2)</f>
        <v>0</v>
      </c>
      <c r="O76" s="9"/>
      <c r="P76" s="9">
        <f t="shared" ref="P76" si="931">ROUND(IFERROR(P176*Q176,0),2)</f>
        <v>0</v>
      </c>
      <c r="Q76" s="9"/>
      <c r="R76" s="9">
        <f t="shared" ref="R76" si="932">ROUND(IFERROR(R176*S176,0),2)</f>
        <v>0</v>
      </c>
      <c r="S76" s="9"/>
      <c r="T76" s="9">
        <f t="shared" ref="T76" si="933">ROUND(IFERROR(T176*U176,0),2)</f>
        <v>0</v>
      </c>
      <c r="U76" s="9"/>
      <c r="V76" s="9">
        <f t="shared" ref="V76" si="934">ROUND(IFERROR(V176*W176,0),2)</f>
        <v>0</v>
      </c>
      <c r="W76" s="9"/>
      <c r="X76" s="9">
        <f t="shared" ref="X76" si="935">ROUND(IFERROR(X176*Y176,0),2)</f>
        <v>0</v>
      </c>
      <c r="Y76" s="9"/>
      <c r="Z76" s="9">
        <f t="shared" ref="Z76" si="936">ROUND(IFERROR(Z176*AA176,0),2)</f>
        <v>0</v>
      </c>
      <c r="AA76" s="9"/>
      <c r="AB76" s="9">
        <f t="shared" ref="AB76" si="937">ROUND(IFERROR(AB176*AC176,0),2)</f>
        <v>0</v>
      </c>
      <c r="AC76" s="9"/>
      <c r="AD76" s="9">
        <f t="shared" ref="AD76" si="938">ROUND(IFERROR(AD176*AE176,0),2)</f>
        <v>0</v>
      </c>
      <c r="AE76" s="9"/>
      <c r="AF76" s="9">
        <f t="shared" ref="AF76" si="939">ROUND(IFERROR(AF176*AG176,0),2)</f>
        <v>0</v>
      </c>
      <c r="AG76" s="9"/>
      <c r="AH76" s="9">
        <f t="shared" ref="AH76" si="940">ROUND(IFERROR(AH176*AI176,0),2)</f>
        <v>0</v>
      </c>
      <c r="AI76" s="9"/>
      <c r="AJ76" s="16">
        <f t="shared" si="835"/>
        <v>0</v>
      </c>
      <c r="AK76" s="16">
        <f t="shared" si="835"/>
        <v>0</v>
      </c>
      <c r="AL76" s="16">
        <f t="shared" ref="AL76" si="941">IFERROR(AL176*1,0)</f>
        <v>0</v>
      </c>
    </row>
    <row r="77" spans="8:38" hidden="1" x14ac:dyDescent="0.2">
      <c r="H77" s="9">
        <f t="shared" si="837"/>
        <v>0</v>
      </c>
      <c r="I77" s="9"/>
      <c r="J77" s="9">
        <f t="shared" si="837"/>
        <v>0</v>
      </c>
      <c r="K77" s="9"/>
      <c r="L77" s="9">
        <f t="shared" ref="L77" si="942">ROUND(IFERROR(L177*M177,0),2)</f>
        <v>0</v>
      </c>
      <c r="M77" s="9"/>
      <c r="N77" s="9">
        <f t="shared" ref="N77" si="943">ROUND(IFERROR(N177*O177,0),2)</f>
        <v>0</v>
      </c>
      <c r="O77" s="9"/>
      <c r="P77" s="9">
        <f t="shared" ref="P77" si="944">ROUND(IFERROR(P177*Q177,0),2)</f>
        <v>0</v>
      </c>
      <c r="Q77" s="9"/>
      <c r="R77" s="9">
        <f t="shared" ref="R77" si="945">ROUND(IFERROR(R177*S177,0),2)</f>
        <v>0</v>
      </c>
      <c r="S77" s="9"/>
      <c r="T77" s="9">
        <f t="shared" ref="T77" si="946">ROUND(IFERROR(T177*U177,0),2)</f>
        <v>0</v>
      </c>
      <c r="U77" s="9"/>
      <c r="V77" s="9">
        <f t="shared" ref="V77" si="947">ROUND(IFERROR(V177*W177,0),2)</f>
        <v>0</v>
      </c>
      <c r="W77" s="9"/>
      <c r="X77" s="9">
        <f t="shared" ref="X77" si="948">ROUND(IFERROR(X177*Y177,0),2)</f>
        <v>0</v>
      </c>
      <c r="Y77" s="9"/>
      <c r="Z77" s="9">
        <f t="shared" ref="Z77" si="949">ROUND(IFERROR(Z177*AA177,0),2)</f>
        <v>0</v>
      </c>
      <c r="AA77" s="9"/>
      <c r="AB77" s="9">
        <f t="shared" ref="AB77" si="950">ROUND(IFERROR(AB177*AC177,0),2)</f>
        <v>0</v>
      </c>
      <c r="AC77" s="9"/>
      <c r="AD77" s="9">
        <f t="shared" ref="AD77" si="951">ROUND(IFERROR(AD177*AE177,0),2)</f>
        <v>0</v>
      </c>
      <c r="AE77" s="9"/>
      <c r="AF77" s="9">
        <f t="shared" ref="AF77" si="952">ROUND(IFERROR(AF177*AG177,0),2)</f>
        <v>0</v>
      </c>
      <c r="AG77" s="9"/>
      <c r="AH77" s="9">
        <f t="shared" ref="AH77" si="953">ROUND(IFERROR(AH177*AI177,0),2)</f>
        <v>0</v>
      </c>
      <c r="AI77" s="9"/>
      <c r="AJ77" s="16">
        <f t="shared" si="835"/>
        <v>0</v>
      </c>
      <c r="AK77" s="16">
        <f t="shared" si="835"/>
        <v>0</v>
      </c>
      <c r="AL77" s="16">
        <f t="shared" ref="AL77" si="954">IFERROR(AL177*1,0)</f>
        <v>0</v>
      </c>
    </row>
    <row r="78" spans="8:38" hidden="1" x14ac:dyDescent="0.2">
      <c r="H78" s="9">
        <f t="shared" si="837"/>
        <v>0</v>
      </c>
      <c r="I78" s="9"/>
      <c r="J78" s="9">
        <f t="shared" si="837"/>
        <v>0</v>
      </c>
      <c r="K78" s="9"/>
      <c r="L78" s="9">
        <f t="shared" ref="L78" si="955">ROUND(IFERROR(L178*M178,0),2)</f>
        <v>0</v>
      </c>
      <c r="M78" s="9"/>
      <c r="N78" s="9">
        <f t="shared" ref="N78" si="956">ROUND(IFERROR(N178*O178,0),2)</f>
        <v>0</v>
      </c>
      <c r="O78" s="9"/>
      <c r="P78" s="9">
        <f t="shared" ref="P78" si="957">ROUND(IFERROR(P178*Q178,0),2)</f>
        <v>0</v>
      </c>
      <c r="Q78" s="9"/>
      <c r="R78" s="9">
        <f t="shared" ref="R78" si="958">ROUND(IFERROR(R178*S178,0),2)</f>
        <v>0</v>
      </c>
      <c r="S78" s="9"/>
      <c r="T78" s="9">
        <f t="shared" ref="T78" si="959">ROUND(IFERROR(T178*U178,0),2)</f>
        <v>0</v>
      </c>
      <c r="U78" s="9"/>
      <c r="V78" s="9">
        <f t="shared" ref="V78" si="960">ROUND(IFERROR(V178*W178,0),2)</f>
        <v>0</v>
      </c>
      <c r="W78" s="9"/>
      <c r="X78" s="9">
        <f t="shared" ref="X78" si="961">ROUND(IFERROR(X178*Y178,0),2)</f>
        <v>0</v>
      </c>
      <c r="Y78" s="9"/>
      <c r="Z78" s="9">
        <f t="shared" ref="Z78" si="962">ROUND(IFERROR(Z178*AA178,0),2)</f>
        <v>0</v>
      </c>
      <c r="AA78" s="9"/>
      <c r="AB78" s="9">
        <f t="shared" ref="AB78" si="963">ROUND(IFERROR(AB178*AC178,0),2)</f>
        <v>0</v>
      </c>
      <c r="AC78" s="9"/>
      <c r="AD78" s="9">
        <f t="shared" ref="AD78" si="964">ROUND(IFERROR(AD178*AE178,0),2)</f>
        <v>0</v>
      </c>
      <c r="AE78" s="9"/>
      <c r="AF78" s="9">
        <f t="shared" ref="AF78" si="965">ROUND(IFERROR(AF178*AG178,0),2)</f>
        <v>0</v>
      </c>
      <c r="AG78" s="9"/>
      <c r="AH78" s="9">
        <f t="shared" ref="AH78" si="966">ROUND(IFERROR(AH178*AI178,0),2)</f>
        <v>0</v>
      </c>
      <c r="AI78" s="9"/>
      <c r="AJ78" s="16">
        <f t="shared" si="835"/>
        <v>0</v>
      </c>
      <c r="AK78" s="16">
        <f t="shared" si="835"/>
        <v>0</v>
      </c>
      <c r="AL78" s="16">
        <f t="shared" ref="AL78" si="967">IFERROR(AL178*1,0)</f>
        <v>0</v>
      </c>
    </row>
    <row r="79" spans="8:38" hidden="1" x14ac:dyDescent="0.2">
      <c r="H79" s="9">
        <f t="shared" si="837"/>
        <v>0</v>
      </c>
      <c r="I79" s="9"/>
      <c r="J79" s="9">
        <f t="shared" si="837"/>
        <v>0</v>
      </c>
      <c r="K79" s="9"/>
      <c r="L79" s="9">
        <f t="shared" ref="L79" si="968">ROUND(IFERROR(L179*M179,0),2)</f>
        <v>0</v>
      </c>
      <c r="M79" s="9"/>
      <c r="N79" s="9">
        <f t="shared" ref="N79" si="969">ROUND(IFERROR(N179*O179,0),2)</f>
        <v>0</v>
      </c>
      <c r="O79" s="9"/>
      <c r="P79" s="9">
        <f t="shared" ref="P79" si="970">ROUND(IFERROR(P179*Q179,0),2)</f>
        <v>0</v>
      </c>
      <c r="Q79" s="9"/>
      <c r="R79" s="9">
        <f t="shared" ref="R79" si="971">ROUND(IFERROR(R179*S179,0),2)</f>
        <v>0</v>
      </c>
      <c r="S79" s="9"/>
      <c r="T79" s="9">
        <f t="shared" ref="T79" si="972">ROUND(IFERROR(T179*U179,0),2)</f>
        <v>0</v>
      </c>
      <c r="U79" s="9"/>
      <c r="V79" s="9">
        <f t="shared" ref="V79" si="973">ROUND(IFERROR(V179*W179,0),2)</f>
        <v>0</v>
      </c>
      <c r="W79" s="9"/>
      <c r="X79" s="9">
        <f t="shared" ref="X79" si="974">ROUND(IFERROR(X179*Y179,0),2)</f>
        <v>0</v>
      </c>
      <c r="Y79" s="9"/>
      <c r="Z79" s="9">
        <f t="shared" ref="Z79" si="975">ROUND(IFERROR(Z179*AA179,0),2)</f>
        <v>0</v>
      </c>
      <c r="AA79" s="9"/>
      <c r="AB79" s="9">
        <f t="shared" ref="AB79" si="976">ROUND(IFERROR(AB179*AC179,0),2)</f>
        <v>0</v>
      </c>
      <c r="AC79" s="9"/>
      <c r="AD79" s="9">
        <f t="shared" ref="AD79" si="977">ROUND(IFERROR(AD179*AE179,0),2)</f>
        <v>0</v>
      </c>
      <c r="AE79" s="9"/>
      <c r="AF79" s="9">
        <f t="shared" ref="AF79" si="978">ROUND(IFERROR(AF179*AG179,0),2)</f>
        <v>0</v>
      </c>
      <c r="AG79" s="9"/>
      <c r="AH79" s="9">
        <f t="shared" ref="AH79" si="979">ROUND(IFERROR(AH179*AI179,0),2)</f>
        <v>0</v>
      </c>
      <c r="AI79" s="9"/>
      <c r="AJ79" s="16">
        <f t="shared" si="835"/>
        <v>0</v>
      </c>
      <c r="AK79" s="16">
        <f t="shared" si="835"/>
        <v>0</v>
      </c>
      <c r="AL79" s="16">
        <f t="shared" ref="AL79" si="980">IFERROR(AL179*1,0)</f>
        <v>0</v>
      </c>
    </row>
    <row r="80" spans="8:38" hidden="1" x14ac:dyDescent="0.2">
      <c r="H80" s="9">
        <f t="shared" si="837"/>
        <v>0</v>
      </c>
      <c r="I80" s="9"/>
      <c r="J80" s="9">
        <f t="shared" si="837"/>
        <v>0</v>
      </c>
      <c r="K80" s="9"/>
      <c r="L80" s="9">
        <f t="shared" ref="L80" si="981">ROUND(IFERROR(L180*M180,0),2)</f>
        <v>0</v>
      </c>
      <c r="M80" s="9"/>
      <c r="N80" s="9">
        <f t="shared" ref="N80" si="982">ROUND(IFERROR(N180*O180,0),2)</f>
        <v>0</v>
      </c>
      <c r="O80" s="9"/>
      <c r="P80" s="9">
        <f t="shared" ref="P80" si="983">ROUND(IFERROR(P180*Q180,0),2)</f>
        <v>0</v>
      </c>
      <c r="Q80" s="9"/>
      <c r="R80" s="9">
        <f t="shared" ref="R80" si="984">ROUND(IFERROR(R180*S180,0),2)</f>
        <v>0</v>
      </c>
      <c r="S80" s="9"/>
      <c r="T80" s="9">
        <f t="shared" ref="T80" si="985">ROUND(IFERROR(T180*U180,0),2)</f>
        <v>0</v>
      </c>
      <c r="U80" s="9"/>
      <c r="V80" s="9">
        <f t="shared" ref="V80" si="986">ROUND(IFERROR(V180*W180,0),2)</f>
        <v>0</v>
      </c>
      <c r="W80" s="9"/>
      <c r="X80" s="9">
        <f t="shared" ref="X80" si="987">ROUND(IFERROR(X180*Y180,0),2)</f>
        <v>0</v>
      </c>
      <c r="Y80" s="9"/>
      <c r="Z80" s="9">
        <f t="shared" ref="Z80" si="988">ROUND(IFERROR(Z180*AA180,0),2)</f>
        <v>0</v>
      </c>
      <c r="AA80" s="9"/>
      <c r="AB80" s="9">
        <f t="shared" ref="AB80" si="989">ROUND(IFERROR(AB180*AC180,0),2)</f>
        <v>0</v>
      </c>
      <c r="AC80" s="9"/>
      <c r="AD80" s="9">
        <f t="shared" ref="AD80" si="990">ROUND(IFERROR(AD180*AE180,0),2)</f>
        <v>0</v>
      </c>
      <c r="AE80" s="9"/>
      <c r="AF80" s="9">
        <f t="shared" ref="AF80" si="991">ROUND(IFERROR(AF180*AG180,0),2)</f>
        <v>0</v>
      </c>
      <c r="AG80" s="9"/>
      <c r="AH80" s="9">
        <f t="shared" ref="AH80" si="992">ROUND(IFERROR(AH180*AI180,0),2)</f>
        <v>0</v>
      </c>
      <c r="AI80" s="9"/>
      <c r="AJ80" s="16">
        <f t="shared" si="835"/>
        <v>0</v>
      </c>
      <c r="AK80" s="16">
        <f t="shared" si="835"/>
        <v>0</v>
      </c>
      <c r="AL80" s="16">
        <f t="shared" ref="AL80" si="993">IFERROR(AL180*1,0)</f>
        <v>0</v>
      </c>
    </row>
    <row r="81" spans="8:38" hidden="1" x14ac:dyDescent="0.2">
      <c r="H81" s="9">
        <f t="shared" si="837"/>
        <v>0</v>
      </c>
      <c r="I81" s="9"/>
      <c r="J81" s="9">
        <f t="shared" si="837"/>
        <v>0</v>
      </c>
      <c r="K81" s="9"/>
      <c r="L81" s="9">
        <f t="shared" ref="L81" si="994">ROUND(IFERROR(L181*M181,0),2)</f>
        <v>0</v>
      </c>
      <c r="M81" s="9"/>
      <c r="N81" s="9">
        <f t="shared" ref="N81" si="995">ROUND(IFERROR(N181*O181,0),2)</f>
        <v>0</v>
      </c>
      <c r="O81" s="9"/>
      <c r="P81" s="9">
        <f t="shared" ref="P81" si="996">ROUND(IFERROR(P181*Q181,0),2)</f>
        <v>0</v>
      </c>
      <c r="Q81" s="9"/>
      <c r="R81" s="9">
        <f t="shared" ref="R81" si="997">ROUND(IFERROR(R181*S181,0),2)</f>
        <v>0</v>
      </c>
      <c r="S81" s="9"/>
      <c r="T81" s="9">
        <f t="shared" ref="T81" si="998">ROUND(IFERROR(T181*U181,0),2)</f>
        <v>0</v>
      </c>
      <c r="U81" s="9"/>
      <c r="V81" s="9">
        <f t="shared" ref="V81" si="999">ROUND(IFERROR(V181*W181,0),2)</f>
        <v>0</v>
      </c>
      <c r="W81" s="9"/>
      <c r="X81" s="9">
        <f t="shared" ref="X81" si="1000">ROUND(IFERROR(X181*Y181,0),2)</f>
        <v>0</v>
      </c>
      <c r="Y81" s="9"/>
      <c r="Z81" s="9">
        <f t="shared" ref="Z81" si="1001">ROUND(IFERROR(Z181*AA181,0),2)</f>
        <v>0</v>
      </c>
      <c r="AA81" s="9"/>
      <c r="AB81" s="9">
        <f t="shared" ref="AB81" si="1002">ROUND(IFERROR(AB181*AC181,0),2)</f>
        <v>0</v>
      </c>
      <c r="AC81" s="9"/>
      <c r="AD81" s="9">
        <f t="shared" ref="AD81" si="1003">ROUND(IFERROR(AD181*AE181,0),2)</f>
        <v>0</v>
      </c>
      <c r="AE81" s="9"/>
      <c r="AF81" s="9">
        <f t="shared" ref="AF81" si="1004">ROUND(IFERROR(AF181*AG181,0),2)</f>
        <v>0</v>
      </c>
      <c r="AG81" s="9"/>
      <c r="AH81" s="9">
        <f t="shared" ref="AH81" si="1005">ROUND(IFERROR(AH181*AI181,0),2)</f>
        <v>0</v>
      </c>
      <c r="AI81" s="9"/>
      <c r="AJ81" s="16">
        <f t="shared" si="835"/>
        <v>0</v>
      </c>
      <c r="AK81" s="16">
        <f t="shared" si="835"/>
        <v>0</v>
      </c>
      <c r="AL81" s="16">
        <f t="shared" ref="AL81" si="1006">IFERROR(AL181*1,0)</f>
        <v>0</v>
      </c>
    </row>
    <row r="82" spans="8:38" hidden="1" x14ac:dyDescent="0.2">
      <c r="H82" s="9">
        <f t="shared" si="837"/>
        <v>0</v>
      </c>
      <c r="I82" s="9"/>
      <c r="J82" s="9">
        <f t="shared" si="837"/>
        <v>0</v>
      </c>
      <c r="K82" s="9"/>
      <c r="L82" s="9">
        <f t="shared" ref="L82" si="1007">ROUND(IFERROR(L182*M182,0),2)</f>
        <v>0</v>
      </c>
      <c r="M82" s="9"/>
      <c r="N82" s="9">
        <f t="shared" ref="N82" si="1008">ROUND(IFERROR(N182*O182,0),2)</f>
        <v>0</v>
      </c>
      <c r="O82" s="9"/>
      <c r="P82" s="9">
        <f t="shared" ref="P82" si="1009">ROUND(IFERROR(P182*Q182,0),2)</f>
        <v>0</v>
      </c>
      <c r="Q82" s="9"/>
      <c r="R82" s="9">
        <f t="shared" ref="R82" si="1010">ROUND(IFERROR(R182*S182,0),2)</f>
        <v>0</v>
      </c>
      <c r="S82" s="9"/>
      <c r="T82" s="9">
        <f t="shared" ref="T82" si="1011">ROUND(IFERROR(T182*U182,0),2)</f>
        <v>0</v>
      </c>
      <c r="U82" s="9"/>
      <c r="V82" s="9">
        <f t="shared" ref="V82" si="1012">ROUND(IFERROR(V182*W182,0),2)</f>
        <v>0</v>
      </c>
      <c r="W82" s="9"/>
      <c r="X82" s="9">
        <f t="shared" ref="X82" si="1013">ROUND(IFERROR(X182*Y182,0),2)</f>
        <v>0</v>
      </c>
      <c r="Y82" s="9"/>
      <c r="Z82" s="9">
        <f t="shared" ref="Z82" si="1014">ROUND(IFERROR(Z182*AA182,0),2)</f>
        <v>0</v>
      </c>
      <c r="AA82" s="9"/>
      <c r="AB82" s="9">
        <f t="shared" ref="AB82" si="1015">ROUND(IFERROR(AB182*AC182,0),2)</f>
        <v>0</v>
      </c>
      <c r="AC82" s="9"/>
      <c r="AD82" s="9">
        <f t="shared" ref="AD82" si="1016">ROUND(IFERROR(AD182*AE182,0),2)</f>
        <v>0</v>
      </c>
      <c r="AE82" s="9"/>
      <c r="AF82" s="9">
        <f t="shared" ref="AF82" si="1017">ROUND(IFERROR(AF182*AG182,0),2)</f>
        <v>0</v>
      </c>
      <c r="AG82" s="9"/>
      <c r="AH82" s="9">
        <f t="shared" ref="AH82" si="1018">ROUND(IFERROR(AH182*AI182,0),2)</f>
        <v>0</v>
      </c>
      <c r="AI82" s="9"/>
      <c r="AJ82" s="16">
        <f t="shared" si="835"/>
        <v>0</v>
      </c>
      <c r="AK82" s="16">
        <f t="shared" si="835"/>
        <v>0</v>
      </c>
      <c r="AL82" s="16">
        <f t="shared" ref="AL82" si="1019">IFERROR(AL182*1,0)</f>
        <v>0</v>
      </c>
    </row>
    <row r="83" spans="8:38" hidden="1" x14ac:dyDescent="0.2">
      <c r="H83" s="9">
        <f t="shared" si="837"/>
        <v>0</v>
      </c>
      <c r="I83" s="9"/>
      <c r="J83" s="9">
        <f t="shared" si="837"/>
        <v>0</v>
      </c>
      <c r="K83" s="9"/>
      <c r="L83" s="9">
        <f t="shared" ref="L83" si="1020">ROUND(IFERROR(L183*M183,0),2)</f>
        <v>0</v>
      </c>
      <c r="M83" s="9"/>
      <c r="N83" s="9">
        <f t="shared" ref="N83" si="1021">ROUND(IFERROR(N183*O183,0),2)</f>
        <v>0</v>
      </c>
      <c r="O83" s="9"/>
      <c r="P83" s="9">
        <f t="shared" ref="P83" si="1022">ROUND(IFERROR(P183*Q183,0),2)</f>
        <v>0</v>
      </c>
      <c r="Q83" s="9"/>
      <c r="R83" s="9">
        <f t="shared" ref="R83" si="1023">ROUND(IFERROR(R183*S183,0),2)</f>
        <v>0</v>
      </c>
      <c r="S83" s="9"/>
      <c r="T83" s="9">
        <f t="shared" ref="T83" si="1024">ROUND(IFERROR(T183*U183,0),2)</f>
        <v>0</v>
      </c>
      <c r="U83" s="9"/>
      <c r="V83" s="9">
        <f t="shared" ref="V83" si="1025">ROUND(IFERROR(V183*W183,0),2)</f>
        <v>0</v>
      </c>
      <c r="W83" s="9"/>
      <c r="X83" s="9">
        <f t="shared" ref="X83" si="1026">ROUND(IFERROR(X183*Y183,0),2)</f>
        <v>0</v>
      </c>
      <c r="Y83" s="9"/>
      <c r="Z83" s="9">
        <f t="shared" ref="Z83" si="1027">ROUND(IFERROR(Z183*AA183,0),2)</f>
        <v>0</v>
      </c>
      <c r="AA83" s="9"/>
      <c r="AB83" s="9">
        <f t="shared" ref="AB83" si="1028">ROUND(IFERROR(AB183*AC183,0),2)</f>
        <v>0</v>
      </c>
      <c r="AC83" s="9"/>
      <c r="AD83" s="9">
        <f t="shared" ref="AD83" si="1029">ROUND(IFERROR(AD183*AE183,0),2)</f>
        <v>0</v>
      </c>
      <c r="AE83" s="9"/>
      <c r="AF83" s="9">
        <f t="shared" ref="AF83" si="1030">ROUND(IFERROR(AF183*AG183,0),2)</f>
        <v>0</v>
      </c>
      <c r="AG83" s="9"/>
      <c r="AH83" s="9">
        <f t="shared" ref="AH83" si="1031">ROUND(IFERROR(AH183*AI183,0),2)</f>
        <v>0</v>
      </c>
      <c r="AI83" s="9"/>
      <c r="AJ83" s="16">
        <f t="shared" si="835"/>
        <v>0</v>
      </c>
      <c r="AK83" s="16">
        <f t="shared" si="835"/>
        <v>0</v>
      </c>
      <c r="AL83" s="16">
        <f t="shared" ref="AL83" si="1032">IFERROR(AL183*1,0)</f>
        <v>0</v>
      </c>
    </row>
    <row r="84" spans="8:38" hidden="1" x14ac:dyDescent="0.2">
      <c r="H84" s="9">
        <f t="shared" si="837"/>
        <v>0</v>
      </c>
      <c r="I84" s="9"/>
      <c r="J84" s="9">
        <f t="shared" si="837"/>
        <v>0</v>
      </c>
      <c r="K84" s="9"/>
      <c r="L84" s="9">
        <f t="shared" ref="L84" si="1033">ROUND(IFERROR(L184*M184,0),2)</f>
        <v>0</v>
      </c>
      <c r="M84" s="9"/>
      <c r="N84" s="9">
        <f t="shared" ref="N84" si="1034">ROUND(IFERROR(N184*O184,0),2)</f>
        <v>0</v>
      </c>
      <c r="O84" s="9"/>
      <c r="P84" s="9">
        <f t="shared" ref="P84" si="1035">ROUND(IFERROR(P184*Q184,0),2)</f>
        <v>0</v>
      </c>
      <c r="Q84" s="9"/>
      <c r="R84" s="9">
        <f t="shared" ref="R84" si="1036">ROUND(IFERROR(R184*S184,0),2)</f>
        <v>0</v>
      </c>
      <c r="S84" s="9"/>
      <c r="T84" s="9">
        <f t="shared" ref="T84" si="1037">ROUND(IFERROR(T184*U184,0),2)</f>
        <v>0</v>
      </c>
      <c r="U84" s="9"/>
      <c r="V84" s="9">
        <f t="shared" ref="V84" si="1038">ROUND(IFERROR(V184*W184,0),2)</f>
        <v>0</v>
      </c>
      <c r="W84" s="9"/>
      <c r="X84" s="9">
        <f t="shared" ref="X84" si="1039">ROUND(IFERROR(X184*Y184,0),2)</f>
        <v>0</v>
      </c>
      <c r="Y84" s="9"/>
      <c r="Z84" s="9">
        <f t="shared" ref="Z84" si="1040">ROUND(IFERROR(Z184*AA184,0),2)</f>
        <v>0</v>
      </c>
      <c r="AA84" s="9"/>
      <c r="AB84" s="9">
        <f t="shared" ref="AB84" si="1041">ROUND(IFERROR(AB184*AC184,0),2)</f>
        <v>0</v>
      </c>
      <c r="AC84" s="9"/>
      <c r="AD84" s="9">
        <f t="shared" ref="AD84" si="1042">ROUND(IFERROR(AD184*AE184,0),2)</f>
        <v>0</v>
      </c>
      <c r="AE84" s="9"/>
      <c r="AF84" s="9">
        <f t="shared" ref="AF84" si="1043">ROUND(IFERROR(AF184*AG184,0),2)</f>
        <v>0</v>
      </c>
      <c r="AG84" s="9"/>
      <c r="AH84" s="9">
        <f t="shared" ref="AH84" si="1044">ROUND(IFERROR(AH184*AI184,0),2)</f>
        <v>0</v>
      </c>
      <c r="AI84" s="9"/>
      <c r="AJ84" s="16">
        <f t="shared" si="835"/>
        <v>0</v>
      </c>
      <c r="AK84" s="16">
        <f t="shared" si="835"/>
        <v>0</v>
      </c>
      <c r="AL84" s="16">
        <f t="shared" ref="AL84" si="1045">IFERROR(AL184*1,0)</f>
        <v>0</v>
      </c>
    </row>
    <row r="85" spans="8:38" hidden="1" x14ac:dyDescent="0.2">
      <c r="H85" s="9">
        <f t="shared" si="837"/>
        <v>0</v>
      </c>
      <c r="I85" s="9"/>
      <c r="J85" s="9">
        <f t="shared" si="837"/>
        <v>0</v>
      </c>
      <c r="K85" s="9"/>
      <c r="L85" s="9">
        <f t="shared" ref="L85" si="1046">ROUND(IFERROR(L185*M185,0),2)</f>
        <v>0</v>
      </c>
      <c r="M85" s="9"/>
      <c r="N85" s="9">
        <f t="shared" ref="N85" si="1047">ROUND(IFERROR(N185*O185,0),2)</f>
        <v>0</v>
      </c>
      <c r="O85" s="9"/>
      <c r="P85" s="9">
        <f t="shared" ref="P85" si="1048">ROUND(IFERROR(P185*Q185,0),2)</f>
        <v>0</v>
      </c>
      <c r="Q85" s="9"/>
      <c r="R85" s="9">
        <f t="shared" ref="R85" si="1049">ROUND(IFERROR(R185*S185,0),2)</f>
        <v>0</v>
      </c>
      <c r="S85" s="9"/>
      <c r="T85" s="9">
        <f t="shared" ref="T85" si="1050">ROUND(IFERROR(T185*U185,0),2)</f>
        <v>0</v>
      </c>
      <c r="U85" s="9"/>
      <c r="V85" s="9">
        <f t="shared" ref="V85" si="1051">ROUND(IFERROR(V185*W185,0),2)</f>
        <v>0</v>
      </c>
      <c r="W85" s="9"/>
      <c r="X85" s="9">
        <f t="shared" ref="X85" si="1052">ROUND(IFERROR(X185*Y185,0),2)</f>
        <v>0</v>
      </c>
      <c r="Y85" s="9"/>
      <c r="Z85" s="9">
        <f t="shared" ref="Z85" si="1053">ROUND(IFERROR(Z185*AA185,0),2)</f>
        <v>0</v>
      </c>
      <c r="AA85" s="9"/>
      <c r="AB85" s="9">
        <f t="shared" ref="AB85" si="1054">ROUND(IFERROR(AB185*AC185,0),2)</f>
        <v>0</v>
      </c>
      <c r="AC85" s="9"/>
      <c r="AD85" s="9">
        <f t="shared" ref="AD85" si="1055">ROUND(IFERROR(AD185*AE185,0),2)</f>
        <v>0</v>
      </c>
      <c r="AE85" s="9"/>
      <c r="AF85" s="9">
        <f t="shared" ref="AF85" si="1056">ROUND(IFERROR(AF185*AG185,0),2)</f>
        <v>0</v>
      </c>
      <c r="AG85" s="9"/>
      <c r="AH85" s="9">
        <f t="shared" ref="AH85" si="1057">ROUND(IFERROR(AH185*AI185,0),2)</f>
        <v>0</v>
      </c>
      <c r="AI85" s="9"/>
      <c r="AJ85" s="16">
        <f t="shared" si="835"/>
        <v>0</v>
      </c>
      <c r="AK85" s="16">
        <f t="shared" si="835"/>
        <v>0</v>
      </c>
      <c r="AL85" s="16">
        <f t="shared" ref="AL85" si="1058">IFERROR(AL185*1,0)</f>
        <v>0</v>
      </c>
    </row>
    <row r="86" spans="8:38" hidden="1" x14ac:dyDescent="0.2">
      <c r="H86" s="9">
        <f t="shared" si="837"/>
        <v>0</v>
      </c>
      <c r="I86" s="9"/>
      <c r="J86" s="9">
        <f t="shared" si="837"/>
        <v>0</v>
      </c>
      <c r="K86" s="9"/>
      <c r="L86" s="9">
        <f t="shared" ref="L86" si="1059">ROUND(IFERROR(L186*M186,0),2)</f>
        <v>0</v>
      </c>
      <c r="M86" s="9"/>
      <c r="N86" s="9">
        <f t="shared" ref="N86" si="1060">ROUND(IFERROR(N186*O186,0),2)</f>
        <v>0</v>
      </c>
      <c r="O86" s="9"/>
      <c r="P86" s="9">
        <f t="shared" ref="P86" si="1061">ROUND(IFERROR(P186*Q186,0),2)</f>
        <v>0</v>
      </c>
      <c r="Q86" s="9"/>
      <c r="R86" s="9">
        <f t="shared" ref="R86" si="1062">ROUND(IFERROR(R186*S186,0),2)</f>
        <v>0</v>
      </c>
      <c r="S86" s="9"/>
      <c r="T86" s="9">
        <f t="shared" ref="T86" si="1063">ROUND(IFERROR(T186*U186,0),2)</f>
        <v>0</v>
      </c>
      <c r="U86" s="9"/>
      <c r="V86" s="9">
        <f t="shared" ref="V86" si="1064">ROUND(IFERROR(V186*W186,0),2)</f>
        <v>0</v>
      </c>
      <c r="W86" s="9"/>
      <c r="X86" s="9">
        <f t="shared" ref="X86" si="1065">ROUND(IFERROR(X186*Y186,0),2)</f>
        <v>0</v>
      </c>
      <c r="Y86" s="9"/>
      <c r="Z86" s="9">
        <f t="shared" ref="Z86" si="1066">ROUND(IFERROR(Z186*AA186,0),2)</f>
        <v>0</v>
      </c>
      <c r="AA86" s="9"/>
      <c r="AB86" s="9">
        <f t="shared" ref="AB86" si="1067">ROUND(IFERROR(AB186*AC186,0),2)</f>
        <v>0</v>
      </c>
      <c r="AC86" s="9"/>
      <c r="AD86" s="9">
        <f t="shared" ref="AD86" si="1068">ROUND(IFERROR(AD186*AE186,0),2)</f>
        <v>0</v>
      </c>
      <c r="AE86" s="9"/>
      <c r="AF86" s="9">
        <f t="shared" ref="AF86" si="1069">ROUND(IFERROR(AF186*AG186,0),2)</f>
        <v>0</v>
      </c>
      <c r="AG86" s="9"/>
      <c r="AH86" s="9">
        <f t="shared" ref="AH86" si="1070">ROUND(IFERROR(AH186*AI186,0),2)</f>
        <v>0</v>
      </c>
      <c r="AI86" s="9"/>
      <c r="AJ86" s="16">
        <f t="shared" si="835"/>
        <v>0</v>
      </c>
      <c r="AK86" s="16">
        <f t="shared" si="835"/>
        <v>0</v>
      </c>
      <c r="AL86" s="16">
        <f t="shared" ref="AL86" si="1071">IFERROR(AL186*1,0)</f>
        <v>0</v>
      </c>
    </row>
    <row r="87" spans="8:38" hidden="1" x14ac:dyDescent="0.2">
      <c r="H87" s="9">
        <f t="shared" si="837"/>
        <v>0</v>
      </c>
      <c r="I87" s="9"/>
      <c r="J87" s="9">
        <f t="shared" si="837"/>
        <v>0</v>
      </c>
      <c r="K87" s="9"/>
      <c r="L87" s="9">
        <f t="shared" ref="L87" si="1072">ROUND(IFERROR(L187*M187,0),2)</f>
        <v>0</v>
      </c>
      <c r="M87" s="9"/>
      <c r="N87" s="9">
        <f t="shared" ref="N87" si="1073">ROUND(IFERROR(N187*O187,0),2)</f>
        <v>0</v>
      </c>
      <c r="O87" s="9"/>
      <c r="P87" s="9">
        <f t="shared" ref="P87" si="1074">ROUND(IFERROR(P187*Q187,0),2)</f>
        <v>0</v>
      </c>
      <c r="Q87" s="9"/>
      <c r="R87" s="9">
        <f t="shared" ref="R87" si="1075">ROUND(IFERROR(R187*S187,0),2)</f>
        <v>0</v>
      </c>
      <c r="S87" s="9"/>
      <c r="T87" s="9">
        <f t="shared" ref="T87" si="1076">ROUND(IFERROR(T187*U187,0),2)</f>
        <v>0</v>
      </c>
      <c r="U87" s="9"/>
      <c r="V87" s="9">
        <f t="shared" ref="V87" si="1077">ROUND(IFERROR(V187*W187,0),2)</f>
        <v>0</v>
      </c>
      <c r="W87" s="9"/>
      <c r="X87" s="9">
        <f t="shared" ref="X87" si="1078">ROUND(IFERROR(X187*Y187,0),2)</f>
        <v>0</v>
      </c>
      <c r="Y87" s="9"/>
      <c r="Z87" s="9">
        <f t="shared" ref="Z87" si="1079">ROUND(IFERROR(Z187*AA187,0),2)</f>
        <v>0</v>
      </c>
      <c r="AA87" s="9"/>
      <c r="AB87" s="9">
        <f t="shared" ref="AB87" si="1080">ROUND(IFERROR(AB187*AC187,0),2)</f>
        <v>0</v>
      </c>
      <c r="AC87" s="9"/>
      <c r="AD87" s="9">
        <f t="shared" ref="AD87" si="1081">ROUND(IFERROR(AD187*AE187,0),2)</f>
        <v>0</v>
      </c>
      <c r="AE87" s="9"/>
      <c r="AF87" s="9">
        <f t="shared" ref="AF87" si="1082">ROUND(IFERROR(AF187*AG187,0),2)</f>
        <v>0</v>
      </c>
      <c r="AG87" s="9"/>
      <c r="AH87" s="9">
        <f t="shared" ref="AH87" si="1083">ROUND(IFERROR(AH187*AI187,0),2)</f>
        <v>0</v>
      </c>
      <c r="AI87" s="9"/>
      <c r="AJ87" s="16">
        <f t="shared" si="835"/>
        <v>0</v>
      </c>
      <c r="AK87" s="16">
        <f t="shared" si="835"/>
        <v>0</v>
      </c>
      <c r="AL87" s="16">
        <f t="shared" ref="AL87" si="1084">IFERROR(AL187*1,0)</f>
        <v>0</v>
      </c>
    </row>
    <row r="88" spans="8:38" hidden="1" x14ac:dyDescent="0.2">
      <c r="H88" s="9">
        <f t="shared" si="837"/>
        <v>0</v>
      </c>
      <c r="I88" s="9"/>
      <c r="J88" s="9">
        <f t="shared" si="837"/>
        <v>0</v>
      </c>
      <c r="K88" s="9"/>
      <c r="L88" s="9">
        <f t="shared" ref="L88" si="1085">ROUND(IFERROR(L188*M188,0),2)</f>
        <v>0</v>
      </c>
      <c r="M88" s="9"/>
      <c r="N88" s="9">
        <f t="shared" ref="N88" si="1086">ROUND(IFERROR(N188*O188,0),2)</f>
        <v>0</v>
      </c>
      <c r="O88" s="9"/>
      <c r="P88" s="9">
        <f t="shared" ref="P88" si="1087">ROUND(IFERROR(P188*Q188,0),2)</f>
        <v>0</v>
      </c>
      <c r="Q88" s="9"/>
      <c r="R88" s="9">
        <f t="shared" ref="R88" si="1088">ROUND(IFERROR(R188*S188,0),2)</f>
        <v>0</v>
      </c>
      <c r="S88" s="9"/>
      <c r="T88" s="9">
        <f>ROUND(IFERROR(T188*U188,0),2)</f>
        <v>0</v>
      </c>
      <c r="U88" s="9"/>
      <c r="V88" s="9">
        <f t="shared" ref="V88" si="1089">ROUND(IFERROR(V188*W188,0),2)</f>
        <v>0</v>
      </c>
      <c r="W88" s="9"/>
      <c r="X88" s="9">
        <f t="shared" ref="X88" si="1090">ROUND(IFERROR(X188*Y188,0),2)</f>
        <v>0</v>
      </c>
      <c r="Y88" s="9"/>
      <c r="Z88" s="9">
        <f t="shared" ref="Z88" si="1091">ROUND(IFERROR(Z188*AA188,0),2)</f>
        <v>0</v>
      </c>
      <c r="AA88" s="9"/>
      <c r="AB88" s="9">
        <f t="shared" ref="AB88" si="1092">ROUND(IFERROR(AB188*AC188,0),2)</f>
        <v>0</v>
      </c>
      <c r="AC88" s="9"/>
      <c r="AD88" s="9">
        <f t="shared" ref="AD88" si="1093">ROUND(IFERROR(AD188*AE188,0),2)</f>
        <v>0</v>
      </c>
      <c r="AE88" s="9"/>
      <c r="AF88" s="9">
        <f t="shared" ref="AF88" si="1094">ROUND(IFERROR(AF188*AG188,0),2)</f>
        <v>0</v>
      </c>
      <c r="AG88" s="9"/>
      <c r="AH88" s="9">
        <f t="shared" ref="AH88" si="1095">ROUND(IFERROR(AH188*AI188,0),2)</f>
        <v>0</v>
      </c>
      <c r="AI88" s="9"/>
      <c r="AJ88" s="16">
        <f t="shared" si="835"/>
        <v>0</v>
      </c>
      <c r="AK88" s="16">
        <f t="shared" si="835"/>
        <v>0</v>
      </c>
      <c r="AL88" s="16">
        <f t="shared" ref="AL88" si="1096">IFERROR(AL188*1,0)</f>
        <v>0</v>
      </c>
    </row>
    <row r="89" spans="8:38" hidden="1" x14ac:dyDescent="0.2">
      <c r="H89" s="9">
        <f t="shared" si="837"/>
        <v>0</v>
      </c>
      <c r="I89" s="9"/>
      <c r="J89" s="9">
        <f t="shared" si="837"/>
        <v>0</v>
      </c>
      <c r="K89" s="9"/>
      <c r="L89" s="9">
        <f t="shared" ref="L89" si="1097">ROUND(IFERROR(L189*M189,0),2)</f>
        <v>0</v>
      </c>
      <c r="M89" s="9"/>
      <c r="N89" s="9">
        <f t="shared" ref="N89" si="1098">ROUND(IFERROR(N189*O189,0),2)</f>
        <v>0</v>
      </c>
      <c r="O89" s="9"/>
      <c r="P89" s="9">
        <f t="shared" ref="P89" si="1099">ROUND(IFERROR(P189*Q189,0),2)</f>
        <v>0</v>
      </c>
      <c r="Q89" s="9"/>
      <c r="R89" s="9">
        <f t="shared" ref="R89" si="1100">ROUND(IFERROR(R189*S189,0),2)</f>
        <v>0</v>
      </c>
      <c r="S89" s="9"/>
      <c r="T89" s="9">
        <f t="shared" ref="T89" si="1101">ROUND(IFERROR(T189*U189,0),2)</f>
        <v>0</v>
      </c>
      <c r="U89" s="9"/>
      <c r="V89" s="9">
        <f t="shared" ref="V89" si="1102">ROUND(IFERROR(V189*W189,0),2)</f>
        <v>0</v>
      </c>
      <c r="W89" s="9"/>
      <c r="X89" s="9">
        <f t="shared" ref="X89" si="1103">ROUND(IFERROR(X189*Y189,0),2)</f>
        <v>0</v>
      </c>
      <c r="Y89" s="9"/>
      <c r="Z89" s="9">
        <f t="shared" ref="Z89" si="1104">ROUND(IFERROR(Z189*AA189,0),2)</f>
        <v>0</v>
      </c>
      <c r="AA89" s="9"/>
      <c r="AB89" s="9">
        <f t="shared" ref="AB89" si="1105">ROUND(IFERROR(AB189*AC189,0),2)</f>
        <v>0</v>
      </c>
      <c r="AC89" s="9"/>
      <c r="AD89" s="9">
        <f t="shared" ref="AD89" si="1106">ROUND(IFERROR(AD189*AE189,0),2)</f>
        <v>0</v>
      </c>
      <c r="AE89" s="9"/>
      <c r="AF89" s="9">
        <f t="shared" ref="AF89" si="1107">ROUND(IFERROR(AF189*AG189,0),2)</f>
        <v>0</v>
      </c>
      <c r="AG89" s="9"/>
      <c r="AH89" s="9">
        <f t="shared" ref="AH89" si="1108">ROUND(IFERROR(AH189*AI189,0),2)</f>
        <v>0</v>
      </c>
      <c r="AI89" s="9"/>
      <c r="AJ89" s="16">
        <f t="shared" si="835"/>
        <v>0</v>
      </c>
      <c r="AK89" s="16">
        <f t="shared" si="835"/>
        <v>0</v>
      </c>
      <c r="AL89" s="16">
        <f t="shared" ref="AL89" si="1109">IFERROR(AL189*1,0)</f>
        <v>0</v>
      </c>
    </row>
    <row r="90" spans="8:38" hidden="1" x14ac:dyDescent="0.2">
      <c r="H90" s="9">
        <f t="shared" si="837"/>
        <v>0</v>
      </c>
      <c r="I90" s="9"/>
      <c r="J90" s="9">
        <f t="shared" si="837"/>
        <v>0</v>
      </c>
      <c r="K90" s="9"/>
      <c r="L90" s="9">
        <f t="shared" ref="L90" si="1110">ROUND(IFERROR(L190*M190,0),2)</f>
        <v>0</v>
      </c>
      <c r="M90" s="9"/>
      <c r="N90" s="9">
        <f t="shared" ref="N90" si="1111">ROUND(IFERROR(N190*O190,0),2)</f>
        <v>0</v>
      </c>
      <c r="O90" s="9"/>
      <c r="P90" s="9">
        <f t="shared" ref="P90" si="1112">ROUND(IFERROR(P190*Q190,0),2)</f>
        <v>0</v>
      </c>
      <c r="Q90" s="9"/>
      <c r="R90" s="9">
        <f t="shared" ref="R90" si="1113">ROUND(IFERROR(R190*S190,0),2)</f>
        <v>0</v>
      </c>
      <c r="S90" s="9"/>
      <c r="T90" s="9">
        <f t="shared" ref="T90" si="1114">ROUND(IFERROR(T190*U190,0),2)</f>
        <v>0</v>
      </c>
      <c r="U90" s="9"/>
      <c r="V90" s="9">
        <f t="shared" ref="V90" si="1115">ROUND(IFERROR(V190*W190,0),2)</f>
        <v>0</v>
      </c>
      <c r="W90" s="9"/>
      <c r="X90" s="9">
        <f t="shared" ref="X90" si="1116">ROUND(IFERROR(X190*Y190,0),2)</f>
        <v>0</v>
      </c>
      <c r="Y90" s="9"/>
      <c r="Z90" s="9">
        <f t="shared" ref="Z90" si="1117">ROUND(IFERROR(Z190*AA190,0),2)</f>
        <v>0</v>
      </c>
      <c r="AA90" s="9"/>
      <c r="AB90" s="9">
        <f t="shared" ref="AB90" si="1118">ROUND(IFERROR(AB190*AC190,0),2)</f>
        <v>0</v>
      </c>
      <c r="AC90" s="9"/>
      <c r="AD90" s="9">
        <f t="shared" ref="AD90" si="1119">ROUND(IFERROR(AD190*AE190,0),2)</f>
        <v>0</v>
      </c>
      <c r="AE90" s="9"/>
      <c r="AF90" s="9">
        <f t="shared" ref="AF90" si="1120">ROUND(IFERROR(AF190*AG190,0),2)</f>
        <v>0</v>
      </c>
      <c r="AG90" s="9"/>
      <c r="AH90" s="9">
        <f t="shared" ref="AH90" si="1121">ROUND(IFERROR(AH190*AI190,0),2)</f>
        <v>0</v>
      </c>
      <c r="AI90" s="9"/>
      <c r="AJ90" s="16">
        <f t="shared" si="835"/>
        <v>0</v>
      </c>
      <c r="AK90" s="16">
        <f t="shared" si="835"/>
        <v>0</v>
      </c>
      <c r="AL90" s="16">
        <f t="shared" ref="AL90" si="1122">IFERROR(AL190*1,0)</f>
        <v>0</v>
      </c>
    </row>
    <row r="91" spans="8:38" hidden="1" x14ac:dyDescent="0.2">
      <c r="H91" s="9">
        <f t="shared" si="837"/>
        <v>0</v>
      </c>
      <c r="I91" s="9"/>
      <c r="J91" s="9">
        <f t="shared" si="837"/>
        <v>0</v>
      </c>
      <c r="K91" s="9"/>
      <c r="L91" s="9">
        <f t="shared" ref="L91" si="1123">ROUND(IFERROR(L191*M191,0),2)</f>
        <v>0</v>
      </c>
      <c r="M91" s="9"/>
      <c r="N91" s="9">
        <f t="shared" ref="N91" si="1124">ROUND(IFERROR(N191*O191,0),2)</f>
        <v>0</v>
      </c>
      <c r="O91" s="9"/>
      <c r="P91" s="9">
        <f t="shared" ref="P91" si="1125">ROUND(IFERROR(P191*Q191,0),2)</f>
        <v>0</v>
      </c>
      <c r="Q91" s="9"/>
      <c r="R91" s="9">
        <f t="shared" ref="R91" si="1126">ROUND(IFERROR(R191*S191,0),2)</f>
        <v>0</v>
      </c>
      <c r="S91" s="9"/>
      <c r="T91" s="9">
        <f t="shared" ref="T91" si="1127">ROUND(IFERROR(T191*U191,0),2)</f>
        <v>0</v>
      </c>
      <c r="U91" s="9"/>
      <c r="V91" s="9">
        <f t="shared" ref="V91" si="1128">ROUND(IFERROR(V191*W191,0),2)</f>
        <v>0</v>
      </c>
      <c r="W91" s="9"/>
      <c r="X91" s="9">
        <f t="shared" ref="X91" si="1129">ROUND(IFERROR(X191*Y191,0),2)</f>
        <v>0</v>
      </c>
      <c r="Y91" s="9"/>
      <c r="Z91" s="9">
        <f t="shared" ref="Z91" si="1130">ROUND(IFERROR(Z191*AA191,0),2)</f>
        <v>0</v>
      </c>
      <c r="AA91" s="9"/>
      <c r="AB91" s="9">
        <f t="shared" ref="AB91" si="1131">ROUND(IFERROR(AB191*AC191,0),2)</f>
        <v>0</v>
      </c>
      <c r="AC91" s="9"/>
      <c r="AD91" s="9">
        <f t="shared" ref="AD91" si="1132">ROUND(IFERROR(AD191*AE191,0),2)</f>
        <v>0</v>
      </c>
      <c r="AE91" s="9"/>
      <c r="AF91" s="9">
        <f t="shared" ref="AF91" si="1133">ROUND(IFERROR(AF191*AG191,0),2)</f>
        <v>0</v>
      </c>
      <c r="AG91" s="9"/>
      <c r="AH91" s="9">
        <f t="shared" ref="AH91" si="1134">ROUND(IFERROR(AH191*AI191,0),2)</f>
        <v>0</v>
      </c>
      <c r="AI91" s="9"/>
      <c r="AJ91" s="16">
        <f t="shared" si="835"/>
        <v>0</v>
      </c>
      <c r="AK91" s="16">
        <f t="shared" si="835"/>
        <v>0</v>
      </c>
      <c r="AL91" s="16">
        <f t="shared" ref="AL91" si="1135">IFERROR(AL191*1,0)</f>
        <v>0</v>
      </c>
    </row>
    <row r="92" spans="8:38" hidden="1" x14ac:dyDescent="0.2">
      <c r="H92" s="9">
        <f t="shared" si="837"/>
        <v>0</v>
      </c>
      <c r="I92" s="9"/>
      <c r="J92" s="9">
        <f t="shared" si="837"/>
        <v>0</v>
      </c>
      <c r="K92" s="9"/>
      <c r="L92" s="9">
        <f t="shared" ref="L92" si="1136">ROUND(IFERROR(L192*M192,0),2)</f>
        <v>0</v>
      </c>
      <c r="M92" s="9"/>
      <c r="N92" s="9">
        <f t="shared" ref="N92" si="1137">ROUND(IFERROR(N192*O192,0),2)</f>
        <v>0</v>
      </c>
      <c r="O92" s="9"/>
      <c r="P92" s="9">
        <f t="shared" ref="P92" si="1138">ROUND(IFERROR(P192*Q192,0),2)</f>
        <v>0</v>
      </c>
      <c r="Q92" s="9"/>
      <c r="R92" s="9">
        <f t="shared" ref="R92" si="1139">ROUND(IFERROR(R192*S192,0),2)</f>
        <v>0</v>
      </c>
      <c r="S92" s="9"/>
      <c r="T92" s="9">
        <f t="shared" ref="T92" si="1140">ROUND(IFERROR(T192*U192,0),2)</f>
        <v>0</v>
      </c>
      <c r="U92" s="9"/>
      <c r="V92" s="9">
        <f t="shared" ref="V92" si="1141">ROUND(IFERROR(V192*W192,0),2)</f>
        <v>0</v>
      </c>
      <c r="W92" s="9"/>
      <c r="X92" s="9">
        <f t="shared" ref="X92" si="1142">ROUND(IFERROR(X192*Y192,0),2)</f>
        <v>0</v>
      </c>
      <c r="Y92" s="9"/>
      <c r="Z92" s="9">
        <f t="shared" ref="Z92" si="1143">ROUND(IFERROR(Z192*AA192,0),2)</f>
        <v>0</v>
      </c>
      <c r="AA92" s="9"/>
      <c r="AB92" s="9">
        <f t="shared" ref="AB92" si="1144">ROUND(IFERROR(AB192*AC192,0),2)</f>
        <v>0</v>
      </c>
      <c r="AC92" s="9"/>
      <c r="AD92" s="9">
        <f t="shared" ref="AD92" si="1145">ROUND(IFERROR(AD192*AE192,0),2)</f>
        <v>0</v>
      </c>
      <c r="AE92" s="9"/>
      <c r="AF92" s="9">
        <f t="shared" ref="AF92" si="1146">ROUND(IFERROR(AF192*AG192,0),2)</f>
        <v>0</v>
      </c>
      <c r="AG92" s="9"/>
      <c r="AH92" s="9">
        <f t="shared" ref="AH92" si="1147">ROUND(IFERROR(AH192*AI192,0),2)</f>
        <v>0</v>
      </c>
      <c r="AI92" s="9"/>
      <c r="AJ92" s="16">
        <f t="shared" si="835"/>
        <v>0</v>
      </c>
      <c r="AK92" s="16">
        <f t="shared" si="835"/>
        <v>0</v>
      </c>
      <c r="AL92" s="16">
        <f t="shared" ref="AL92" si="1148">IFERROR(AL192*1,0)</f>
        <v>0</v>
      </c>
    </row>
    <row r="93" spans="8:38" hidden="1" x14ac:dyDescent="0.2">
      <c r="H93" s="9">
        <f t="shared" si="837"/>
        <v>0</v>
      </c>
      <c r="I93" s="9"/>
      <c r="J93" s="9">
        <f t="shared" si="837"/>
        <v>0</v>
      </c>
      <c r="K93" s="9"/>
      <c r="L93" s="9">
        <f t="shared" ref="L93" si="1149">ROUND(IFERROR(L193*M193,0),2)</f>
        <v>0</v>
      </c>
      <c r="M93" s="9"/>
      <c r="N93" s="9">
        <f t="shared" ref="N93" si="1150">ROUND(IFERROR(N193*O193,0),2)</f>
        <v>0</v>
      </c>
      <c r="O93" s="9"/>
      <c r="P93" s="9">
        <f t="shared" ref="P93" si="1151">ROUND(IFERROR(P193*Q193,0),2)</f>
        <v>0</v>
      </c>
      <c r="Q93" s="9"/>
      <c r="R93" s="9">
        <f t="shared" ref="R93" si="1152">ROUND(IFERROR(R193*S193,0),2)</f>
        <v>0</v>
      </c>
      <c r="S93" s="9"/>
      <c r="T93" s="9">
        <f t="shared" ref="T93" si="1153">ROUND(IFERROR(T193*U193,0),2)</f>
        <v>0</v>
      </c>
      <c r="U93" s="9"/>
      <c r="V93" s="9">
        <f t="shared" ref="V93" si="1154">ROUND(IFERROR(V193*W193,0),2)</f>
        <v>0</v>
      </c>
      <c r="W93" s="9"/>
      <c r="X93" s="9">
        <f t="shared" ref="X93" si="1155">ROUND(IFERROR(X193*Y193,0),2)</f>
        <v>0</v>
      </c>
      <c r="Y93" s="9"/>
      <c r="Z93" s="9">
        <f t="shared" ref="Z93" si="1156">ROUND(IFERROR(Z193*AA193,0),2)</f>
        <v>0</v>
      </c>
      <c r="AA93" s="9"/>
      <c r="AB93" s="9">
        <f t="shared" ref="AB93" si="1157">ROUND(IFERROR(AB193*AC193,0),2)</f>
        <v>0</v>
      </c>
      <c r="AC93" s="9"/>
      <c r="AD93" s="9">
        <f t="shared" ref="AD93" si="1158">ROUND(IFERROR(AD193*AE193,0),2)</f>
        <v>0</v>
      </c>
      <c r="AE93" s="9"/>
      <c r="AF93" s="9">
        <f t="shared" ref="AF93" si="1159">ROUND(IFERROR(AF193*AG193,0),2)</f>
        <v>0</v>
      </c>
      <c r="AG93" s="9"/>
      <c r="AH93" s="9">
        <f t="shared" ref="AH93" si="1160">ROUND(IFERROR(AH193*AI193,0),2)</f>
        <v>0</v>
      </c>
      <c r="AI93" s="9"/>
      <c r="AJ93" s="16">
        <f t="shared" si="835"/>
        <v>0</v>
      </c>
      <c r="AK93" s="16">
        <f t="shared" si="835"/>
        <v>0</v>
      </c>
      <c r="AL93" s="16">
        <f t="shared" ref="AL93" si="1161">IFERROR(AL193*1,0)</f>
        <v>0</v>
      </c>
    </row>
    <row r="94" spans="8:38" hidden="1" x14ac:dyDescent="0.2">
      <c r="H94" s="9">
        <f t="shared" si="837"/>
        <v>0</v>
      </c>
      <c r="I94" s="9"/>
      <c r="J94" s="9">
        <f t="shared" si="837"/>
        <v>0</v>
      </c>
      <c r="K94" s="9"/>
      <c r="L94" s="9">
        <f t="shared" ref="L94" si="1162">ROUND(IFERROR(L194*M194,0),2)</f>
        <v>0</v>
      </c>
      <c r="M94" s="9"/>
      <c r="N94" s="9">
        <f t="shared" ref="N94" si="1163">ROUND(IFERROR(N194*O194,0),2)</f>
        <v>0</v>
      </c>
      <c r="O94" s="9"/>
      <c r="P94" s="9">
        <f t="shared" ref="P94" si="1164">ROUND(IFERROR(P194*Q194,0),2)</f>
        <v>0</v>
      </c>
      <c r="Q94" s="9"/>
      <c r="R94" s="9">
        <f t="shared" ref="R94" si="1165">ROUND(IFERROR(R194*S194,0),2)</f>
        <v>0</v>
      </c>
      <c r="S94" s="9"/>
      <c r="T94" s="9">
        <f t="shared" ref="T94" si="1166">ROUND(IFERROR(T194*U194,0),2)</f>
        <v>0</v>
      </c>
      <c r="U94" s="9"/>
      <c r="V94" s="9">
        <f t="shared" ref="V94" si="1167">ROUND(IFERROR(V194*W194,0),2)</f>
        <v>0</v>
      </c>
      <c r="W94" s="9"/>
      <c r="X94" s="9">
        <f t="shared" ref="X94" si="1168">ROUND(IFERROR(X194*Y194,0),2)</f>
        <v>0</v>
      </c>
      <c r="Y94" s="9"/>
      <c r="Z94" s="9">
        <f t="shared" ref="Z94" si="1169">ROUND(IFERROR(Z194*AA194,0),2)</f>
        <v>0</v>
      </c>
      <c r="AA94" s="9"/>
      <c r="AB94" s="9">
        <f t="shared" ref="AB94" si="1170">ROUND(IFERROR(AB194*AC194,0),2)</f>
        <v>0</v>
      </c>
      <c r="AC94" s="9"/>
      <c r="AD94" s="9">
        <f t="shared" ref="AD94" si="1171">ROUND(IFERROR(AD194*AE194,0),2)</f>
        <v>0</v>
      </c>
      <c r="AE94" s="9"/>
      <c r="AF94" s="9">
        <f t="shared" ref="AF94" si="1172">ROUND(IFERROR(AF194*AG194,0),2)</f>
        <v>0</v>
      </c>
      <c r="AG94" s="9"/>
      <c r="AH94" s="9">
        <f t="shared" ref="AH94" si="1173">ROUND(IFERROR(AH194*AI194,0),2)</f>
        <v>0</v>
      </c>
      <c r="AI94" s="9"/>
      <c r="AJ94" s="16">
        <f t="shared" si="835"/>
        <v>0</v>
      </c>
      <c r="AK94" s="16">
        <f t="shared" si="835"/>
        <v>0</v>
      </c>
      <c r="AL94" s="16">
        <f t="shared" ref="AL94" si="1174">IFERROR(AL194*1,0)</f>
        <v>0</v>
      </c>
    </row>
    <row r="95" spans="8:38" hidden="1" x14ac:dyDescent="0.2">
      <c r="H95" s="9">
        <f t="shared" si="837"/>
        <v>0</v>
      </c>
      <c r="I95" s="9"/>
      <c r="J95" s="9">
        <f t="shared" si="837"/>
        <v>0</v>
      </c>
      <c r="K95" s="9"/>
      <c r="L95" s="9">
        <f t="shared" ref="L95" si="1175">ROUND(IFERROR(L195*M195,0),2)</f>
        <v>0</v>
      </c>
      <c r="M95" s="9"/>
      <c r="N95" s="9">
        <f t="shared" ref="N95" si="1176">ROUND(IFERROR(N195*O195,0),2)</f>
        <v>0</v>
      </c>
      <c r="O95" s="9"/>
      <c r="P95" s="9">
        <f t="shared" ref="P95" si="1177">ROUND(IFERROR(P195*Q195,0),2)</f>
        <v>0</v>
      </c>
      <c r="Q95" s="9"/>
      <c r="R95" s="9">
        <f t="shared" ref="R95" si="1178">ROUND(IFERROR(R195*S195,0),2)</f>
        <v>0</v>
      </c>
      <c r="S95" s="9"/>
      <c r="T95" s="9">
        <f t="shared" ref="T95" si="1179">ROUND(IFERROR(T195*U195,0),2)</f>
        <v>0</v>
      </c>
      <c r="U95" s="9"/>
      <c r="V95" s="9">
        <f t="shared" ref="V95" si="1180">ROUND(IFERROR(V195*W195,0),2)</f>
        <v>0</v>
      </c>
      <c r="W95" s="9"/>
      <c r="X95" s="9">
        <f t="shared" ref="X95" si="1181">ROUND(IFERROR(X195*Y195,0),2)</f>
        <v>0</v>
      </c>
      <c r="Y95" s="9"/>
      <c r="Z95" s="9">
        <f t="shared" ref="Z95" si="1182">ROUND(IFERROR(Z195*AA195,0),2)</f>
        <v>0</v>
      </c>
      <c r="AA95" s="9"/>
      <c r="AB95" s="9">
        <f t="shared" ref="AB95" si="1183">ROUND(IFERROR(AB195*AC195,0),2)</f>
        <v>0</v>
      </c>
      <c r="AC95" s="9"/>
      <c r="AD95" s="9">
        <f t="shared" ref="AD95" si="1184">ROUND(IFERROR(AD195*AE195,0),2)</f>
        <v>0</v>
      </c>
      <c r="AE95" s="9"/>
      <c r="AF95" s="9">
        <f t="shared" ref="AF95" si="1185">ROUND(IFERROR(AF195*AG195,0),2)</f>
        <v>0</v>
      </c>
      <c r="AG95" s="9"/>
      <c r="AH95" s="9">
        <f t="shared" ref="AH95" si="1186">ROUND(IFERROR(AH195*AI195,0),2)</f>
        <v>0</v>
      </c>
      <c r="AI95" s="9"/>
      <c r="AJ95" s="16">
        <f t="shared" si="835"/>
        <v>0</v>
      </c>
      <c r="AK95" s="16">
        <f t="shared" si="835"/>
        <v>0</v>
      </c>
      <c r="AL95" s="16">
        <f t="shared" ref="AL95" si="1187">IFERROR(AL195*1,0)</f>
        <v>0</v>
      </c>
    </row>
    <row r="96" spans="8:38" hidden="1" x14ac:dyDescent="0.2">
      <c r="H96" s="9">
        <f t="shared" si="837"/>
        <v>0</v>
      </c>
      <c r="I96" s="9"/>
      <c r="J96" s="9">
        <f t="shared" si="837"/>
        <v>0</v>
      </c>
      <c r="K96" s="9"/>
      <c r="L96" s="9">
        <f t="shared" ref="L96" si="1188">ROUND(IFERROR(L196*M196,0),2)</f>
        <v>0</v>
      </c>
      <c r="M96" s="9"/>
      <c r="N96" s="9">
        <f t="shared" ref="N96" si="1189">ROUND(IFERROR(N196*O196,0),2)</f>
        <v>0</v>
      </c>
      <c r="O96" s="9"/>
      <c r="P96" s="9">
        <f t="shared" ref="P96" si="1190">ROUND(IFERROR(P196*Q196,0),2)</f>
        <v>0</v>
      </c>
      <c r="Q96" s="9"/>
      <c r="R96" s="9">
        <f t="shared" ref="R96" si="1191">ROUND(IFERROR(R196*S196,0),2)</f>
        <v>0</v>
      </c>
      <c r="S96" s="9"/>
      <c r="T96" s="9">
        <f t="shared" ref="T96" si="1192">ROUND(IFERROR(T196*U196,0),2)</f>
        <v>0</v>
      </c>
      <c r="U96" s="9"/>
      <c r="V96" s="9">
        <f t="shared" ref="V96" si="1193">ROUND(IFERROR(V196*W196,0),2)</f>
        <v>0</v>
      </c>
      <c r="W96" s="9"/>
      <c r="X96" s="9">
        <f t="shared" ref="X96" si="1194">ROUND(IFERROR(X196*Y196,0),2)</f>
        <v>0</v>
      </c>
      <c r="Y96" s="9"/>
      <c r="Z96" s="9">
        <f t="shared" ref="Z96" si="1195">ROUND(IFERROR(Z196*AA196,0),2)</f>
        <v>0</v>
      </c>
      <c r="AA96" s="9"/>
      <c r="AB96" s="9">
        <f t="shared" ref="AB96" si="1196">ROUND(IFERROR(AB196*AC196,0),2)</f>
        <v>0</v>
      </c>
      <c r="AC96" s="9"/>
      <c r="AD96" s="9">
        <f t="shared" ref="AD96" si="1197">ROUND(IFERROR(AD196*AE196,0),2)</f>
        <v>0</v>
      </c>
      <c r="AE96" s="9"/>
      <c r="AF96" s="9">
        <f t="shared" ref="AF96" si="1198">ROUND(IFERROR(AF196*AG196,0),2)</f>
        <v>0</v>
      </c>
      <c r="AG96" s="9"/>
      <c r="AH96" s="9">
        <f t="shared" ref="AH96" si="1199">ROUND(IFERROR(AH196*AI196,0),2)</f>
        <v>0</v>
      </c>
      <c r="AI96" s="9"/>
      <c r="AJ96" s="16">
        <f t="shared" si="835"/>
        <v>0</v>
      </c>
      <c r="AK96" s="16">
        <f t="shared" si="835"/>
        <v>0</v>
      </c>
      <c r="AL96" s="16">
        <f t="shared" ref="AL96" si="1200">IFERROR(AL196*1,0)</f>
        <v>0</v>
      </c>
    </row>
    <row r="97" spans="1:38" hidden="1" x14ac:dyDescent="0.2">
      <c r="H97" s="9">
        <f t="shared" ref="H97:H99" si="1201">ROUND(IFERROR(H197*I197,0),2)</f>
        <v>0</v>
      </c>
      <c r="I97" s="9"/>
      <c r="J97" s="9">
        <f t="shared" ref="J97:J99" si="1202">ROUND(IFERROR(J197*K197,0),2)</f>
        <v>0</v>
      </c>
      <c r="K97" s="9"/>
      <c r="L97" s="9">
        <f t="shared" ref="L97:L99" si="1203">ROUND(IFERROR(L197*M197,0),2)</f>
        <v>0</v>
      </c>
      <c r="M97" s="9"/>
      <c r="N97" s="9">
        <f t="shared" ref="N97:N99" si="1204">ROUND(IFERROR(N197*O197,0),2)</f>
        <v>0</v>
      </c>
      <c r="O97" s="9"/>
      <c r="P97" s="9">
        <f t="shared" ref="P97:P99" si="1205">ROUND(IFERROR(P197*Q197,0),2)</f>
        <v>0</v>
      </c>
      <c r="Q97" s="9"/>
      <c r="R97" s="9">
        <f t="shared" ref="R97:R99" si="1206">ROUND(IFERROR(R197*S197,0),2)</f>
        <v>0</v>
      </c>
      <c r="S97" s="9"/>
      <c r="T97" s="9">
        <f t="shared" ref="T97:T99" si="1207">ROUND(IFERROR(T197*U197,0),2)</f>
        <v>0</v>
      </c>
      <c r="U97" s="9"/>
      <c r="V97" s="9">
        <f t="shared" ref="V97:V99" si="1208">ROUND(IFERROR(V197*W197,0),2)</f>
        <v>0</v>
      </c>
      <c r="W97" s="9"/>
      <c r="X97" s="9">
        <f t="shared" ref="X97:X99" si="1209">ROUND(IFERROR(X197*Y197,0),2)</f>
        <v>0</v>
      </c>
      <c r="Y97" s="9"/>
      <c r="Z97" s="9">
        <f t="shared" ref="Z97:Z99" si="1210">ROUND(IFERROR(Z197*AA197,0),2)</f>
        <v>0</v>
      </c>
      <c r="AA97" s="9"/>
      <c r="AB97" s="9">
        <f t="shared" ref="AB97:AB99" si="1211">ROUND(IFERROR(AB197*AC197,0),2)</f>
        <v>0</v>
      </c>
      <c r="AC97" s="9"/>
      <c r="AD97" s="9">
        <f t="shared" ref="AD97:AD99" si="1212">ROUND(IFERROR(AD197*AE197,0),2)</f>
        <v>0</v>
      </c>
      <c r="AE97" s="9"/>
      <c r="AF97" s="9">
        <f t="shared" ref="AF97:AF99" si="1213">ROUND(IFERROR(AF197*AG197,0),2)</f>
        <v>0</v>
      </c>
      <c r="AG97" s="9"/>
      <c r="AH97" s="9">
        <f t="shared" ref="AH97:AH99" si="1214">ROUND(IFERROR(AH197*AI197,0),2)</f>
        <v>0</v>
      </c>
      <c r="AI97" s="9"/>
      <c r="AJ97" s="16">
        <f t="shared" si="835"/>
        <v>0</v>
      </c>
      <c r="AK97" s="16">
        <f t="shared" si="835"/>
        <v>0</v>
      </c>
      <c r="AL97" s="16">
        <f t="shared" ref="AL97" si="1215">IFERROR(AL197*1,0)</f>
        <v>0</v>
      </c>
    </row>
    <row r="98" spans="1:38" hidden="1" x14ac:dyDescent="0.2">
      <c r="H98" s="9">
        <f t="shared" si="1201"/>
        <v>0</v>
      </c>
      <c r="I98" s="9"/>
      <c r="J98" s="9">
        <f t="shared" si="1202"/>
        <v>0</v>
      </c>
      <c r="K98" s="9"/>
      <c r="L98" s="9">
        <f t="shared" si="1203"/>
        <v>0</v>
      </c>
      <c r="M98" s="9"/>
      <c r="N98" s="9">
        <f t="shared" si="1204"/>
        <v>0</v>
      </c>
      <c r="O98" s="9"/>
      <c r="P98" s="9">
        <f t="shared" si="1205"/>
        <v>0</v>
      </c>
      <c r="Q98" s="9"/>
      <c r="R98" s="9">
        <f t="shared" si="1206"/>
        <v>0</v>
      </c>
      <c r="S98" s="9"/>
      <c r="T98" s="9">
        <f t="shared" si="1207"/>
        <v>0</v>
      </c>
      <c r="U98" s="9"/>
      <c r="V98" s="9">
        <f t="shared" si="1208"/>
        <v>0</v>
      </c>
      <c r="W98" s="9"/>
      <c r="X98" s="9">
        <f t="shared" si="1209"/>
        <v>0</v>
      </c>
      <c r="Y98" s="9"/>
      <c r="Z98" s="9">
        <f t="shared" si="1210"/>
        <v>0</v>
      </c>
      <c r="AA98" s="9"/>
      <c r="AB98" s="9">
        <f t="shared" si="1211"/>
        <v>0</v>
      </c>
      <c r="AC98" s="9"/>
      <c r="AD98" s="9">
        <f t="shared" si="1212"/>
        <v>0</v>
      </c>
      <c r="AE98" s="9"/>
      <c r="AF98" s="9">
        <f t="shared" si="1213"/>
        <v>0</v>
      </c>
      <c r="AG98" s="9"/>
      <c r="AH98" s="9">
        <f t="shared" si="1214"/>
        <v>0</v>
      </c>
      <c r="AI98" s="9"/>
      <c r="AJ98" s="16">
        <f t="shared" si="835"/>
        <v>0</v>
      </c>
      <c r="AK98" s="16">
        <f t="shared" si="835"/>
        <v>0</v>
      </c>
      <c r="AL98" s="16">
        <f t="shared" ref="AL98" si="1216">IFERROR(AL198*1,0)</f>
        <v>0</v>
      </c>
    </row>
    <row r="99" spans="1:38" hidden="1" x14ac:dyDescent="0.2">
      <c r="H99" s="9">
        <f t="shared" si="1201"/>
        <v>0</v>
      </c>
      <c r="I99" s="9"/>
      <c r="J99" s="9">
        <f t="shared" si="1202"/>
        <v>0</v>
      </c>
      <c r="K99" s="9"/>
      <c r="L99" s="9">
        <f t="shared" si="1203"/>
        <v>0</v>
      </c>
      <c r="M99" s="9"/>
      <c r="N99" s="9">
        <f t="shared" si="1204"/>
        <v>0</v>
      </c>
      <c r="O99" s="9"/>
      <c r="P99" s="9">
        <f t="shared" si="1205"/>
        <v>0</v>
      </c>
      <c r="Q99" s="9"/>
      <c r="R99" s="9">
        <f t="shared" si="1206"/>
        <v>0</v>
      </c>
      <c r="S99" s="9"/>
      <c r="T99" s="9">
        <f t="shared" si="1207"/>
        <v>0</v>
      </c>
      <c r="U99" s="9"/>
      <c r="V99" s="9">
        <f t="shared" si="1208"/>
        <v>0</v>
      </c>
      <c r="W99" s="9"/>
      <c r="X99" s="9">
        <f t="shared" si="1209"/>
        <v>0</v>
      </c>
      <c r="Y99" s="9"/>
      <c r="Z99" s="9">
        <f t="shared" si="1210"/>
        <v>0</v>
      </c>
      <c r="AA99" s="9"/>
      <c r="AB99" s="9">
        <f t="shared" si="1211"/>
        <v>0</v>
      </c>
      <c r="AC99" s="9"/>
      <c r="AD99" s="9">
        <f t="shared" si="1212"/>
        <v>0</v>
      </c>
      <c r="AE99" s="9"/>
      <c r="AF99" s="9">
        <f t="shared" si="1213"/>
        <v>0</v>
      </c>
      <c r="AG99" s="9"/>
      <c r="AH99" s="9">
        <f t="shared" si="1214"/>
        <v>0</v>
      </c>
      <c r="AI99" s="9"/>
      <c r="AJ99" s="16">
        <f t="shared" si="835"/>
        <v>0</v>
      </c>
      <c r="AK99" s="16">
        <f t="shared" si="835"/>
        <v>0</v>
      </c>
      <c r="AL99" s="16">
        <f t="shared" ref="AL99" si="1217">IFERROR(AL199*1,0)</f>
        <v>0</v>
      </c>
    </row>
    <row r="101" spans="1:38" x14ac:dyDescent="0.2">
      <c r="A101" s="270" t="s">
        <v>288</v>
      </c>
      <c r="B101" s="270"/>
      <c r="C101" s="270"/>
      <c r="D101" s="270"/>
      <c r="E101" s="270"/>
      <c r="F101" s="270"/>
      <c r="G101" s="270"/>
      <c r="H101" s="270"/>
      <c r="I101" s="270"/>
      <c r="J101" s="270"/>
      <c r="K101" s="270"/>
    </row>
    <row r="102" spans="1:38" x14ac:dyDescent="0.2">
      <c r="A102" s="270" t="s">
        <v>289</v>
      </c>
      <c r="B102" s="270"/>
      <c r="C102" s="270"/>
      <c r="D102" s="270" t="s">
        <v>290</v>
      </c>
      <c r="E102" s="270" t="s">
        <v>173</v>
      </c>
      <c r="F102" s="270" t="s">
        <v>174</v>
      </c>
      <c r="G102" s="270" t="s">
        <v>175</v>
      </c>
      <c r="H102" s="270" t="s">
        <v>176</v>
      </c>
      <c r="I102" s="270" t="s">
        <v>177</v>
      </c>
      <c r="J102" s="270" t="s">
        <v>178</v>
      </c>
      <c r="K102" s="270" t="s">
        <v>179</v>
      </c>
      <c r="L102" s="270" t="s">
        <v>180</v>
      </c>
      <c r="M102" s="270" t="s">
        <v>181</v>
      </c>
      <c r="N102" s="270" t="s">
        <v>182</v>
      </c>
      <c r="O102" s="270" t="s">
        <v>183</v>
      </c>
      <c r="P102" s="270" t="s">
        <v>184</v>
      </c>
      <c r="Q102" s="270" t="s">
        <v>185</v>
      </c>
      <c r="R102" s="270" t="s">
        <v>186</v>
      </c>
      <c r="S102" s="270" t="s">
        <v>187</v>
      </c>
      <c r="T102" s="270" t="s">
        <v>188</v>
      </c>
      <c r="U102" s="270" t="s">
        <v>189</v>
      </c>
      <c r="V102" s="270" t="s">
        <v>190</v>
      </c>
      <c r="W102" s="270" t="s">
        <v>191</v>
      </c>
      <c r="X102" s="270" t="s">
        <v>192</v>
      </c>
      <c r="Y102" s="270" t="s">
        <v>193</v>
      </c>
      <c r="Z102" s="270" t="s">
        <v>194</v>
      </c>
      <c r="AA102" s="270" t="s">
        <v>195</v>
      </c>
      <c r="AB102" s="270" t="s">
        <v>196</v>
      </c>
      <c r="AC102" s="270" t="s">
        <v>197</v>
      </c>
      <c r="AD102" s="270" t="s">
        <v>198</v>
      </c>
      <c r="AE102" s="270" t="s">
        <v>199</v>
      </c>
      <c r="AF102" s="270" t="s">
        <v>200</v>
      </c>
      <c r="AG102" s="270" t="s">
        <v>201</v>
      </c>
      <c r="AH102" s="270" t="s">
        <v>202</v>
      </c>
      <c r="AI102" s="270" t="s">
        <v>203</v>
      </c>
      <c r="AJ102" s="270" t="s">
        <v>206</v>
      </c>
      <c r="AK102" s="270" t="s">
        <v>207</v>
      </c>
      <c r="AL102" s="270" t="s">
        <v>208</v>
      </c>
    </row>
    <row r="103" spans="1:38" s="326" customFormat="1" x14ac:dyDescent="0.2">
      <c r="A103" s="325" t="s">
        <v>291</v>
      </c>
      <c r="B103" s="325"/>
      <c r="C103" s="325"/>
      <c r="D103" s="325"/>
      <c r="E103" s="325"/>
      <c r="F103" s="325"/>
      <c r="G103" s="325"/>
      <c r="H103" s="325"/>
      <c r="I103" s="325"/>
      <c r="J103" s="325"/>
      <c r="K103" s="325"/>
    </row>
    <row r="104" spans="1:38" x14ac:dyDescent="0.2">
      <c r="A104" s="16" t="str">
        <f>IF(E104="","&lt;EOD&gt;",TEXT('UniWorkforce Hourly Timesheet'!$Z$5,"0000000"))</f>
        <v>2915413</v>
      </c>
      <c r="B104" s="16" t="str">
        <f>IF(E104="","",'UniWorkforce Hourly Timesheet'!$E$3)</f>
        <v>Georgios</v>
      </c>
      <c r="C104" s="16" t="str">
        <f>IF(E104="","",'UniWorkforce Hourly Timesheet'!$Z$3)</f>
        <v>Giamouridis</v>
      </c>
      <c r="D104" s="16" t="str">
        <f>IF(E104="","",'UniWorkforce Hourly Timesheet'!$Y$111)</f>
        <v>0000-DEMO</v>
      </c>
      <c r="E104" s="16" t="str">
        <f>'UniWorkforce Hourly Timesheet'!AY377</f>
        <v>28/02/2022</v>
      </c>
      <c r="F104" s="16" t="str">
        <f>'UniWorkforce Hourly Timesheet'!AZ377</f>
        <v>28/02/2022</v>
      </c>
      <c r="G104" s="16" t="str">
        <f>'UniWorkforce Hourly Timesheet'!BA377</f>
        <v>000000009</v>
      </c>
      <c r="H104" s="16" t="str">
        <f>'UniWorkforce Hourly Timesheet'!BB377</f>
        <v>4.0000</v>
      </c>
      <c r="I104" s="16" t="str">
        <f>'UniWorkforce Hourly Timesheet'!BC377</f>
        <v>13.60</v>
      </c>
      <c r="J104" s="16" t="str">
        <f>'UniWorkforce Hourly Timesheet'!BD377</f>
        <v/>
      </c>
      <c r="K104" s="16" t="str">
        <f>'UniWorkforce Hourly Timesheet'!BE377</f>
        <v/>
      </c>
      <c r="L104" s="16" t="str">
        <f>'UniWorkforce Hourly Timesheet'!BF377</f>
        <v/>
      </c>
      <c r="M104" s="16" t="str">
        <f>'UniWorkforce Hourly Timesheet'!BG377</f>
        <v/>
      </c>
      <c r="N104" s="16" t="str">
        <f>'UniWorkforce Hourly Timesheet'!BH377</f>
        <v/>
      </c>
      <c r="O104" s="16" t="str">
        <f>'UniWorkforce Hourly Timesheet'!BI377</f>
        <v/>
      </c>
      <c r="P104" s="16" t="str">
        <f>'UniWorkforce Hourly Timesheet'!BJ377</f>
        <v/>
      </c>
      <c r="Q104" s="16" t="str">
        <f>'UniWorkforce Hourly Timesheet'!BK377</f>
        <v/>
      </c>
      <c r="R104" s="16" t="str">
        <f>'UniWorkforce Hourly Timesheet'!BL377</f>
        <v/>
      </c>
      <c r="S104" s="16" t="str">
        <f>'UniWorkforce Hourly Timesheet'!BM377</f>
        <v/>
      </c>
      <c r="T104" s="16" t="str">
        <f>'UniWorkforce Hourly Timesheet'!BN377</f>
        <v/>
      </c>
      <c r="U104" s="16" t="str">
        <f>'UniWorkforce Hourly Timesheet'!BO377</f>
        <v/>
      </c>
      <c r="V104" s="16" t="str">
        <f>'UniWorkforce Hourly Timesheet'!BP377</f>
        <v/>
      </c>
      <c r="W104" s="16" t="str">
        <f>'UniWorkforce Hourly Timesheet'!BQ377</f>
        <v/>
      </c>
      <c r="X104" s="16" t="str">
        <f>'UniWorkforce Hourly Timesheet'!BR377</f>
        <v/>
      </c>
      <c r="Y104" s="16" t="str">
        <f>'UniWorkforce Hourly Timesheet'!BS377</f>
        <v/>
      </c>
      <c r="Z104" s="16" t="str">
        <f>'UniWorkforce Hourly Timesheet'!BT377</f>
        <v/>
      </c>
      <c r="AA104" s="16" t="str">
        <f>'UniWorkforce Hourly Timesheet'!BU377</f>
        <v/>
      </c>
      <c r="AB104" s="16" t="str">
        <f>'UniWorkforce Hourly Timesheet'!BV377</f>
        <v/>
      </c>
      <c r="AC104" s="16" t="str">
        <f>'UniWorkforce Hourly Timesheet'!BW377</f>
        <v/>
      </c>
      <c r="AD104" s="16" t="str">
        <f>'UniWorkforce Hourly Timesheet'!BX377</f>
        <v/>
      </c>
      <c r="AE104" s="16" t="str">
        <f>'UniWorkforce Hourly Timesheet'!BY377</f>
        <v/>
      </c>
      <c r="AF104" s="16" t="str">
        <f>'UniWorkforce Hourly Timesheet'!BZ377</f>
        <v/>
      </c>
      <c r="AG104" s="16" t="str">
        <f>'UniWorkforce Hourly Timesheet'!CA377</f>
        <v/>
      </c>
      <c r="AH104" s="16" t="str">
        <f>'UniWorkforce Hourly Timesheet'!CB377</f>
        <v/>
      </c>
      <c r="AI104" s="16" t="str">
        <f>'UniWorkforce Hourly Timesheet'!CC377</f>
        <v/>
      </c>
      <c r="AJ104" s="16" t="str">
        <f>'UniWorkforce Hourly Timesheet'!CH377</f>
        <v/>
      </c>
      <c r="AK104" s="16" t="str">
        <f>'UniWorkforce Hourly Timesheet'!CI377</f>
        <v/>
      </c>
      <c r="AL104" s="16" t="str">
        <f>'UniWorkforce Hourly Timesheet'!CJ377</f>
        <v/>
      </c>
    </row>
    <row r="105" spans="1:38" x14ac:dyDescent="0.2">
      <c r="A105" s="16" t="str">
        <f>IF(AND(E104="",E105=""),"",IF(E105="","&lt;EOD&gt;",TEXT('UniWorkforce Hourly Timesheet'!$Z$5,"0000000")))</f>
        <v>2915413</v>
      </c>
      <c r="B105" s="16" t="str">
        <f>IF(E105="","",'UniWorkforce Hourly Timesheet'!$E$3)</f>
        <v>Georgios</v>
      </c>
      <c r="C105" s="16" t="str">
        <f>IF(E105="","",'UniWorkforce Hourly Timesheet'!$Z$3)</f>
        <v>Giamouridis</v>
      </c>
      <c r="D105" s="16" t="str">
        <f>IF(E105="","",'UniWorkforce Hourly Timesheet'!$Y$111)</f>
        <v>0000-DEMO</v>
      </c>
      <c r="E105" s="16" t="str">
        <f>'UniWorkforce Hourly Timesheet'!AY378</f>
        <v>07/03/2022</v>
      </c>
      <c r="F105" s="16" t="str">
        <f>'UniWorkforce Hourly Timesheet'!AZ378</f>
        <v>07/03/2022</v>
      </c>
      <c r="G105" s="16" t="str">
        <f>'UniWorkforce Hourly Timesheet'!BA378</f>
        <v>000000009</v>
      </c>
      <c r="H105" s="16" t="str">
        <f>'UniWorkforce Hourly Timesheet'!BB378</f>
        <v>4.0000</v>
      </c>
      <c r="I105" s="16" t="str">
        <f>'UniWorkforce Hourly Timesheet'!BC378</f>
        <v>13.60</v>
      </c>
      <c r="J105" s="16" t="str">
        <f>'UniWorkforce Hourly Timesheet'!BD378</f>
        <v/>
      </c>
      <c r="K105" s="16" t="str">
        <f>'UniWorkforce Hourly Timesheet'!BE378</f>
        <v/>
      </c>
      <c r="L105" s="16" t="str">
        <f>'UniWorkforce Hourly Timesheet'!BF378</f>
        <v/>
      </c>
      <c r="M105" s="16" t="str">
        <f>'UniWorkforce Hourly Timesheet'!BG378</f>
        <v/>
      </c>
      <c r="N105" s="16" t="str">
        <f>'UniWorkforce Hourly Timesheet'!BH378</f>
        <v/>
      </c>
      <c r="O105" s="16" t="str">
        <f>'UniWorkforce Hourly Timesheet'!BI378</f>
        <v/>
      </c>
      <c r="P105" s="16" t="str">
        <f>'UniWorkforce Hourly Timesheet'!BJ378</f>
        <v/>
      </c>
      <c r="Q105" s="16" t="str">
        <f>'UniWorkforce Hourly Timesheet'!BK378</f>
        <v/>
      </c>
      <c r="R105" s="16" t="str">
        <f>'UniWorkforce Hourly Timesheet'!BL378</f>
        <v/>
      </c>
      <c r="S105" s="16" t="str">
        <f>'UniWorkforce Hourly Timesheet'!BM378</f>
        <v/>
      </c>
      <c r="T105" s="16" t="str">
        <f>'UniWorkforce Hourly Timesheet'!BN378</f>
        <v/>
      </c>
      <c r="U105" s="16" t="str">
        <f>'UniWorkforce Hourly Timesheet'!BO378</f>
        <v/>
      </c>
      <c r="V105" s="16" t="str">
        <f>'UniWorkforce Hourly Timesheet'!BP378</f>
        <v/>
      </c>
      <c r="W105" s="16" t="str">
        <f>'UniWorkforce Hourly Timesheet'!BQ378</f>
        <v/>
      </c>
      <c r="X105" s="16" t="str">
        <f>'UniWorkforce Hourly Timesheet'!BR378</f>
        <v/>
      </c>
      <c r="Y105" s="16" t="str">
        <f>'UniWorkforce Hourly Timesheet'!BS378</f>
        <v/>
      </c>
      <c r="Z105" s="16" t="str">
        <f>'UniWorkforce Hourly Timesheet'!BT378</f>
        <v/>
      </c>
      <c r="AA105" s="16" t="str">
        <f>'UniWorkforce Hourly Timesheet'!BU378</f>
        <v/>
      </c>
      <c r="AB105" s="16" t="str">
        <f>'UniWorkforce Hourly Timesheet'!BV378</f>
        <v/>
      </c>
      <c r="AC105" s="16" t="str">
        <f>'UniWorkforce Hourly Timesheet'!BW378</f>
        <v/>
      </c>
      <c r="AD105" s="16" t="str">
        <f>'UniWorkforce Hourly Timesheet'!BX378</f>
        <v/>
      </c>
      <c r="AE105" s="16" t="str">
        <f>'UniWorkforce Hourly Timesheet'!BY378</f>
        <v/>
      </c>
      <c r="AF105" s="16" t="str">
        <f>'UniWorkforce Hourly Timesheet'!BZ378</f>
        <v/>
      </c>
      <c r="AG105" s="16" t="str">
        <f>'UniWorkforce Hourly Timesheet'!CA378</f>
        <v/>
      </c>
      <c r="AH105" s="16" t="str">
        <f>'UniWorkforce Hourly Timesheet'!CB378</f>
        <v/>
      </c>
      <c r="AI105" s="16" t="str">
        <f>'UniWorkforce Hourly Timesheet'!CC378</f>
        <v/>
      </c>
      <c r="AJ105" s="16" t="str">
        <f>'UniWorkforce Hourly Timesheet'!CH378</f>
        <v/>
      </c>
      <c r="AK105" s="16" t="str">
        <f>'UniWorkforce Hourly Timesheet'!CI378</f>
        <v/>
      </c>
      <c r="AL105" s="16" t="str">
        <f>'UniWorkforce Hourly Timesheet'!CJ378</f>
        <v/>
      </c>
    </row>
    <row r="106" spans="1:38" x14ac:dyDescent="0.2">
      <c r="A106" s="16" t="str">
        <f>IF(AND(E105="",E106=""),"",IF(E106="","&lt;EOD&gt;",TEXT('UniWorkforce Hourly Timesheet'!$Z$5,"0000000")))</f>
        <v>2915413</v>
      </c>
      <c r="B106" s="16" t="str">
        <f>IF(E106="","",'UniWorkforce Hourly Timesheet'!$E$3)</f>
        <v>Georgios</v>
      </c>
      <c r="C106" s="16" t="str">
        <f>IF(E106="","",'UniWorkforce Hourly Timesheet'!$Z$3)</f>
        <v>Giamouridis</v>
      </c>
      <c r="D106" s="16" t="str">
        <f>IF(E106="","",'UniWorkforce Hourly Timesheet'!$Y$111)</f>
        <v>0000-DEMO</v>
      </c>
      <c r="E106" s="16" t="str">
        <f>'UniWorkforce Hourly Timesheet'!AY379</f>
        <v>14/03/2022</v>
      </c>
      <c r="F106" s="16" t="str">
        <f>'UniWorkforce Hourly Timesheet'!AZ379</f>
        <v>14/03/2022</v>
      </c>
      <c r="G106" s="16" t="str">
        <f>'UniWorkforce Hourly Timesheet'!BA379</f>
        <v>000000009</v>
      </c>
      <c r="H106" s="16" t="str">
        <f>'UniWorkforce Hourly Timesheet'!BB379</f>
        <v>4.0000</v>
      </c>
      <c r="I106" s="16" t="str">
        <f>'UniWorkforce Hourly Timesheet'!BC379</f>
        <v>13.60</v>
      </c>
      <c r="J106" s="16" t="str">
        <f>'UniWorkforce Hourly Timesheet'!BD379</f>
        <v/>
      </c>
      <c r="K106" s="16" t="str">
        <f>'UniWorkforce Hourly Timesheet'!BE379</f>
        <v/>
      </c>
      <c r="L106" s="16" t="str">
        <f>'UniWorkforce Hourly Timesheet'!BF379</f>
        <v/>
      </c>
      <c r="M106" s="16" t="str">
        <f>'UniWorkforce Hourly Timesheet'!BG379</f>
        <v/>
      </c>
      <c r="N106" s="16" t="str">
        <f>'UniWorkforce Hourly Timesheet'!BH379</f>
        <v/>
      </c>
      <c r="O106" s="16" t="str">
        <f>'UniWorkforce Hourly Timesheet'!BI379</f>
        <v/>
      </c>
      <c r="P106" s="16" t="str">
        <f>'UniWorkforce Hourly Timesheet'!BJ379</f>
        <v/>
      </c>
      <c r="Q106" s="16" t="str">
        <f>'UniWorkforce Hourly Timesheet'!BK379</f>
        <v/>
      </c>
      <c r="R106" s="16" t="str">
        <f>'UniWorkforce Hourly Timesheet'!BL379</f>
        <v/>
      </c>
      <c r="S106" s="16" t="str">
        <f>'UniWorkforce Hourly Timesheet'!BM379</f>
        <v/>
      </c>
      <c r="T106" s="16" t="str">
        <f>'UniWorkforce Hourly Timesheet'!BN379</f>
        <v/>
      </c>
      <c r="U106" s="16" t="str">
        <f>'UniWorkforce Hourly Timesheet'!BO379</f>
        <v/>
      </c>
      <c r="V106" s="16" t="str">
        <f>'UniWorkforce Hourly Timesheet'!BP379</f>
        <v/>
      </c>
      <c r="W106" s="16" t="str">
        <f>'UniWorkforce Hourly Timesheet'!BQ379</f>
        <v/>
      </c>
      <c r="X106" s="16" t="str">
        <f>'UniWorkforce Hourly Timesheet'!BR379</f>
        <v/>
      </c>
      <c r="Y106" s="16" t="str">
        <f>'UniWorkforce Hourly Timesheet'!BS379</f>
        <v/>
      </c>
      <c r="Z106" s="16" t="str">
        <f>'UniWorkforce Hourly Timesheet'!BT379</f>
        <v/>
      </c>
      <c r="AA106" s="16" t="str">
        <f>'UniWorkforce Hourly Timesheet'!BU379</f>
        <v/>
      </c>
      <c r="AB106" s="16" t="str">
        <f>'UniWorkforce Hourly Timesheet'!BV379</f>
        <v/>
      </c>
      <c r="AC106" s="16" t="str">
        <f>'UniWorkforce Hourly Timesheet'!BW379</f>
        <v/>
      </c>
      <c r="AD106" s="16" t="str">
        <f>'UniWorkforce Hourly Timesheet'!BX379</f>
        <v/>
      </c>
      <c r="AE106" s="16" t="str">
        <f>'UniWorkforce Hourly Timesheet'!BY379</f>
        <v/>
      </c>
      <c r="AF106" s="16" t="str">
        <f>'UniWorkforce Hourly Timesheet'!BZ379</f>
        <v/>
      </c>
      <c r="AG106" s="16" t="str">
        <f>'UniWorkforce Hourly Timesheet'!CA379</f>
        <v/>
      </c>
      <c r="AH106" s="16" t="str">
        <f>'UniWorkforce Hourly Timesheet'!CB379</f>
        <v/>
      </c>
      <c r="AI106" s="16" t="str">
        <f>'UniWorkforce Hourly Timesheet'!CC379</f>
        <v/>
      </c>
      <c r="AJ106" s="16" t="str">
        <f>'UniWorkforce Hourly Timesheet'!CH379</f>
        <v/>
      </c>
      <c r="AK106" s="16" t="str">
        <f>'UniWorkforce Hourly Timesheet'!CI379</f>
        <v/>
      </c>
      <c r="AL106" s="16" t="str">
        <f>'UniWorkforce Hourly Timesheet'!CJ379</f>
        <v/>
      </c>
    </row>
    <row r="107" spans="1:38" x14ac:dyDescent="0.2">
      <c r="A107" s="16" t="str">
        <f>IF(AND(E106="",E107=""),"",IF(E107="","&lt;EOD&gt;",TEXT('UniWorkforce Hourly Timesheet'!$Z$5,"0000000")))</f>
        <v>2915413</v>
      </c>
      <c r="B107" s="16" t="str">
        <f>IF(E107="","",'UniWorkforce Hourly Timesheet'!$E$3)</f>
        <v>Georgios</v>
      </c>
      <c r="C107" s="16" t="str">
        <f>IF(E107="","",'UniWorkforce Hourly Timesheet'!$Z$3)</f>
        <v>Giamouridis</v>
      </c>
      <c r="D107" s="16" t="str">
        <f>IF(E107="","",'UniWorkforce Hourly Timesheet'!$Y$111)</f>
        <v>0000-DEMO</v>
      </c>
      <c r="E107" s="16" t="str">
        <f>'UniWorkforce Hourly Timesheet'!AY380</f>
        <v>28/02/2022</v>
      </c>
      <c r="F107" s="16" t="str">
        <f>'UniWorkforce Hourly Timesheet'!AZ380</f>
        <v>14/03/2022</v>
      </c>
      <c r="G107" s="16" t="str">
        <f>'UniWorkforce Hourly Timesheet'!BA380</f>
        <v>000000009</v>
      </c>
      <c r="H107" s="16" t="str">
        <f>'UniWorkforce Hourly Timesheet'!BB380</f>
        <v/>
      </c>
      <c r="I107" s="16" t="str">
        <f>'UniWorkforce Hourly Timesheet'!BC380</f>
        <v/>
      </c>
      <c r="J107" s="16" t="str">
        <f>'UniWorkforce Hourly Timesheet'!BD380</f>
        <v/>
      </c>
      <c r="K107" s="16" t="str">
        <f>'UniWorkforce Hourly Timesheet'!BE380</f>
        <v/>
      </c>
      <c r="L107" s="16" t="str">
        <f>'UniWorkforce Hourly Timesheet'!BF380</f>
        <v/>
      </c>
      <c r="M107" s="16" t="str">
        <f>'UniWorkforce Hourly Timesheet'!BG380</f>
        <v/>
      </c>
      <c r="N107" s="16" t="str">
        <f>'UniWorkforce Hourly Timesheet'!BH380</f>
        <v/>
      </c>
      <c r="O107" s="16" t="str">
        <f>'UniWorkforce Hourly Timesheet'!BI380</f>
        <v/>
      </c>
      <c r="P107" s="16" t="str">
        <f>'UniWorkforce Hourly Timesheet'!BJ380</f>
        <v/>
      </c>
      <c r="Q107" s="16" t="str">
        <f>'UniWorkforce Hourly Timesheet'!BK380</f>
        <v/>
      </c>
      <c r="R107" s="16" t="str">
        <f>'UniWorkforce Hourly Timesheet'!BL380</f>
        <v/>
      </c>
      <c r="S107" s="16" t="str">
        <f>'UniWorkforce Hourly Timesheet'!BM380</f>
        <v/>
      </c>
      <c r="T107" s="16" t="str">
        <f>'UniWorkforce Hourly Timesheet'!BN380</f>
        <v/>
      </c>
      <c r="U107" s="16" t="str">
        <f>'UniWorkforce Hourly Timesheet'!BO380</f>
        <v/>
      </c>
      <c r="V107" s="16" t="str">
        <f>'UniWorkforce Hourly Timesheet'!BP380</f>
        <v/>
      </c>
      <c r="W107" s="16" t="str">
        <f>'UniWorkforce Hourly Timesheet'!BQ380</f>
        <v/>
      </c>
      <c r="X107" s="16" t="str">
        <f>'UniWorkforce Hourly Timesheet'!BR380</f>
        <v/>
      </c>
      <c r="Y107" s="16" t="str">
        <f>'UniWorkforce Hourly Timesheet'!BS380</f>
        <v/>
      </c>
      <c r="Z107" s="16" t="str">
        <f>'UniWorkforce Hourly Timesheet'!BT380</f>
        <v/>
      </c>
      <c r="AA107" s="16" t="str">
        <f>'UniWorkforce Hourly Timesheet'!BU380</f>
        <v/>
      </c>
      <c r="AB107" s="16" t="str">
        <f>'UniWorkforce Hourly Timesheet'!BV380</f>
        <v/>
      </c>
      <c r="AC107" s="16" t="str">
        <f>'UniWorkforce Hourly Timesheet'!BW380</f>
        <v/>
      </c>
      <c r="AD107" s="16" t="str">
        <f>'UniWorkforce Hourly Timesheet'!BX380</f>
        <v/>
      </c>
      <c r="AE107" s="16" t="str">
        <f>'UniWorkforce Hourly Timesheet'!BY380</f>
        <v/>
      </c>
      <c r="AF107" s="16" t="str">
        <f>'UniWorkforce Hourly Timesheet'!BZ380</f>
        <v/>
      </c>
      <c r="AG107" s="16" t="str">
        <f>'UniWorkforce Hourly Timesheet'!CA380</f>
        <v/>
      </c>
      <c r="AH107" s="16" t="str">
        <f>'UniWorkforce Hourly Timesheet'!CB380</f>
        <v/>
      </c>
      <c r="AI107" s="16" t="str">
        <f>'UniWorkforce Hourly Timesheet'!CC380</f>
        <v/>
      </c>
      <c r="AJ107" s="16" t="str">
        <f>'UniWorkforce Hourly Timesheet'!CH380</f>
        <v>27.92</v>
      </c>
      <c r="AK107" s="16" t="str">
        <f>'UniWorkforce Hourly Timesheet'!CI380</f>
        <v/>
      </c>
      <c r="AL107" s="16" t="str">
        <f>'UniWorkforce Hourly Timesheet'!CJ380</f>
        <v/>
      </c>
    </row>
    <row r="108" spans="1:38" x14ac:dyDescent="0.2">
      <c r="A108" s="16" t="str">
        <f>IF(AND(E107="",E108=""),"",IF(E108="","&lt;EOD&gt;",TEXT('UniWorkforce Hourly Timesheet'!$Z$5,"0000000")))</f>
        <v>&lt;EOD&gt;</v>
      </c>
      <c r="B108" s="16" t="str">
        <f>IF(E108="","",'UniWorkforce Hourly Timesheet'!$E$3)</f>
        <v/>
      </c>
      <c r="C108" s="16" t="str">
        <f>IF(E108="","",'UniWorkforce Hourly Timesheet'!$Z$3)</f>
        <v/>
      </c>
      <c r="D108" s="16" t="str">
        <f>IF(E108="","",'UniWorkforce Hourly Timesheet'!$Y$111)</f>
        <v/>
      </c>
      <c r="E108" s="16" t="str">
        <f>'UniWorkforce Hourly Timesheet'!AY381</f>
        <v/>
      </c>
      <c r="F108" s="16" t="str">
        <f>'UniWorkforce Hourly Timesheet'!AZ381</f>
        <v/>
      </c>
      <c r="G108" s="16" t="str">
        <f>'UniWorkforce Hourly Timesheet'!BA381</f>
        <v/>
      </c>
      <c r="H108" s="16" t="str">
        <f>'UniWorkforce Hourly Timesheet'!BB381</f>
        <v/>
      </c>
      <c r="I108" s="16" t="str">
        <f>'UniWorkforce Hourly Timesheet'!BC381</f>
        <v/>
      </c>
      <c r="J108" s="16" t="str">
        <f>'UniWorkforce Hourly Timesheet'!BD381</f>
        <v/>
      </c>
      <c r="K108" s="16" t="str">
        <f>'UniWorkforce Hourly Timesheet'!BE381</f>
        <v/>
      </c>
      <c r="L108" s="16" t="str">
        <f>'UniWorkforce Hourly Timesheet'!BF381</f>
        <v/>
      </c>
      <c r="M108" s="16" t="str">
        <f>'UniWorkforce Hourly Timesheet'!BG381</f>
        <v/>
      </c>
      <c r="N108" s="16" t="str">
        <f>'UniWorkforce Hourly Timesheet'!BH381</f>
        <v/>
      </c>
      <c r="O108" s="16" t="str">
        <f>'UniWorkforce Hourly Timesheet'!BI381</f>
        <v/>
      </c>
      <c r="P108" s="16" t="str">
        <f>'UniWorkforce Hourly Timesheet'!BJ381</f>
        <v/>
      </c>
      <c r="Q108" s="16" t="str">
        <f>'UniWorkforce Hourly Timesheet'!BK381</f>
        <v/>
      </c>
      <c r="R108" s="16" t="str">
        <f>'UniWorkforce Hourly Timesheet'!BL381</f>
        <v/>
      </c>
      <c r="S108" s="16" t="str">
        <f>'UniWorkforce Hourly Timesheet'!BM381</f>
        <v/>
      </c>
      <c r="T108" s="16" t="str">
        <f>'UniWorkforce Hourly Timesheet'!BN381</f>
        <v/>
      </c>
      <c r="U108" s="16" t="str">
        <f>'UniWorkforce Hourly Timesheet'!BO381</f>
        <v/>
      </c>
      <c r="V108" s="16" t="str">
        <f>'UniWorkforce Hourly Timesheet'!BP381</f>
        <v/>
      </c>
      <c r="W108" s="16" t="str">
        <f>'UniWorkforce Hourly Timesheet'!BQ381</f>
        <v/>
      </c>
      <c r="X108" s="16" t="str">
        <f>'UniWorkforce Hourly Timesheet'!BR381</f>
        <v/>
      </c>
      <c r="Y108" s="16" t="str">
        <f>'UniWorkforce Hourly Timesheet'!BS381</f>
        <v/>
      </c>
      <c r="Z108" s="16" t="str">
        <f>'UniWorkforce Hourly Timesheet'!BT381</f>
        <v/>
      </c>
      <c r="AA108" s="16" t="str">
        <f>'UniWorkforce Hourly Timesheet'!BU381</f>
        <v/>
      </c>
      <c r="AB108" s="16" t="str">
        <f>'UniWorkforce Hourly Timesheet'!BV381</f>
        <v/>
      </c>
      <c r="AC108" s="16" t="str">
        <f>'UniWorkforce Hourly Timesheet'!BW381</f>
        <v/>
      </c>
      <c r="AD108" s="16" t="str">
        <f>'UniWorkforce Hourly Timesheet'!BX381</f>
        <v/>
      </c>
      <c r="AE108" s="16" t="str">
        <f>'UniWorkforce Hourly Timesheet'!BY381</f>
        <v/>
      </c>
      <c r="AF108" s="16" t="str">
        <f>'UniWorkforce Hourly Timesheet'!BZ381</f>
        <v/>
      </c>
      <c r="AG108" s="16" t="str">
        <f>'UniWorkforce Hourly Timesheet'!CA381</f>
        <v/>
      </c>
      <c r="AH108" s="16" t="str">
        <f>'UniWorkforce Hourly Timesheet'!CB381</f>
        <v/>
      </c>
      <c r="AI108" s="16" t="str">
        <f>'UniWorkforce Hourly Timesheet'!CC381</f>
        <v/>
      </c>
      <c r="AJ108" s="16" t="str">
        <f>'UniWorkforce Hourly Timesheet'!CH381</f>
        <v/>
      </c>
      <c r="AK108" s="16" t="str">
        <f>'UniWorkforce Hourly Timesheet'!CI381</f>
        <v/>
      </c>
      <c r="AL108" s="16" t="str">
        <f>'UniWorkforce Hourly Timesheet'!CJ381</f>
        <v/>
      </c>
    </row>
    <row r="109" spans="1:38" x14ac:dyDescent="0.2">
      <c r="A109" s="16" t="str">
        <f>IF(AND(E108="",E109=""),"",IF(E109="","&lt;EOD&gt;",TEXT('UniWorkforce Hourly Timesheet'!$Z$5,"0000000")))</f>
        <v/>
      </c>
      <c r="B109" s="16" t="str">
        <f>IF(E109="","",'UniWorkforce Hourly Timesheet'!$E$3)</f>
        <v/>
      </c>
      <c r="C109" s="16" t="str">
        <f>IF(E109="","",'UniWorkforce Hourly Timesheet'!$Z$3)</f>
        <v/>
      </c>
      <c r="D109" s="16" t="str">
        <f>IF(E109="","",'UniWorkforce Hourly Timesheet'!$Y$111)</f>
        <v/>
      </c>
      <c r="E109" s="16" t="str">
        <f>'UniWorkforce Hourly Timesheet'!AY382</f>
        <v/>
      </c>
      <c r="F109" s="16" t="str">
        <f>'UniWorkforce Hourly Timesheet'!AZ382</f>
        <v/>
      </c>
      <c r="G109" s="16" t="str">
        <f>'UniWorkforce Hourly Timesheet'!BA382</f>
        <v/>
      </c>
      <c r="H109" s="16" t="str">
        <f>'UniWorkforce Hourly Timesheet'!BB382</f>
        <v/>
      </c>
      <c r="I109" s="16" t="str">
        <f>'UniWorkforce Hourly Timesheet'!BC382</f>
        <v/>
      </c>
      <c r="J109" s="16" t="str">
        <f>'UniWorkforce Hourly Timesheet'!BD382</f>
        <v/>
      </c>
      <c r="K109" s="16" t="str">
        <f>'UniWorkforce Hourly Timesheet'!BE382</f>
        <v/>
      </c>
      <c r="L109" s="16" t="str">
        <f>'UniWorkforce Hourly Timesheet'!BF382</f>
        <v/>
      </c>
      <c r="M109" s="16" t="str">
        <f>'UniWorkforce Hourly Timesheet'!BG382</f>
        <v/>
      </c>
      <c r="N109" s="16" t="str">
        <f>'UniWorkforce Hourly Timesheet'!BH382</f>
        <v/>
      </c>
      <c r="O109" s="16" t="str">
        <f>'UniWorkforce Hourly Timesheet'!BI382</f>
        <v/>
      </c>
      <c r="P109" s="16" t="str">
        <f>'UniWorkforce Hourly Timesheet'!BJ382</f>
        <v/>
      </c>
      <c r="Q109" s="16" t="str">
        <f>'UniWorkforce Hourly Timesheet'!BK382</f>
        <v/>
      </c>
      <c r="R109" s="16" t="str">
        <f>'UniWorkforce Hourly Timesheet'!BL382</f>
        <v/>
      </c>
      <c r="S109" s="16" t="str">
        <f>'UniWorkforce Hourly Timesheet'!BM382</f>
        <v/>
      </c>
      <c r="T109" s="16" t="str">
        <f>'UniWorkforce Hourly Timesheet'!BN382</f>
        <v/>
      </c>
      <c r="U109" s="16" t="str">
        <f>'UniWorkforce Hourly Timesheet'!BO382</f>
        <v/>
      </c>
      <c r="V109" s="16" t="str">
        <f>'UniWorkforce Hourly Timesheet'!BP382</f>
        <v/>
      </c>
      <c r="W109" s="16" t="str">
        <f>'UniWorkforce Hourly Timesheet'!BQ382</f>
        <v/>
      </c>
      <c r="X109" s="16" t="str">
        <f>'UniWorkforce Hourly Timesheet'!BR382</f>
        <v/>
      </c>
      <c r="Y109" s="16" t="str">
        <f>'UniWorkforce Hourly Timesheet'!BS382</f>
        <v/>
      </c>
      <c r="Z109" s="16" t="str">
        <f>'UniWorkforce Hourly Timesheet'!BT382</f>
        <v/>
      </c>
      <c r="AA109" s="16" t="str">
        <f>'UniWorkforce Hourly Timesheet'!BU382</f>
        <v/>
      </c>
      <c r="AB109" s="16" t="str">
        <f>'UniWorkforce Hourly Timesheet'!BV382</f>
        <v/>
      </c>
      <c r="AC109" s="16" t="str">
        <f>'UniWorkforce Hourly Timesheet'!BW382</f>
        <v/>
      </c>
      <c r="AD109" s="16" t="str">
        <f>'UniWorkforce Hourly Timesheet'!BX382</f>
        <v/>
      </c>
      <c r="AE109" s="16" t="str">
        <f>'UniWorkforce Hourly Timesheet'!BY382</f>
        <v/>
      </c>
      <c r="AF109" s="16" t="str">
        <f>'UniWorkforce Hourly Timesheet'!BZ382</f>
        <v/>
      </c>
      <c r="AG109" s="16" t="str">
        <f>'UniWorkforce Hourly Timesheet'!CA382</f>
        <v/>
      </c>
      <c r="AH109" s="16" t="str">
        <f>'UniWorkforce Hourly Timesheet'!CB382</f>
        <v/>
      </c>
      <c r="AI109" s="16" t="str">
        <f>'UniWorkforce Hourly Timesheet'!CC382</f>
        <v/>
      </c>
      <c r="AJ109" s="16" t="str">
        <f>'UniWorkforce Hourly Timesheet'!CH382</f>
        <v/>
      </c>
      <c r="AK109" s="16" t="str">
        <f>'UniWorkforce Hourly Timesheet'!CI382</f>
        <v/>
      </c>
      <c r="AL109" s="16" t="str">
        <f>'UniWorkforce Hourly Timesheet'!CJ382</f>
        <v/>
      </c>
    </row>
    <row r="110" spans="1:38" x14ac:dyDescent="0.2">
      <c r="A110" s="16" t="str">
        <f>IF(AND(E109="",E110=""),"",IF(E110="","&lt;EOD&gt;",TEXT('UniWorkforce Hourly Timesheet'!$Z$5,"0000000")))</f>
        <v/>
      </c>
      <c r="B110" s="16" t="str">
        <f>IF(E110="","",'UniWorkforce Hourly Timesheet'!$E$3)</f>
        <v/>
      </c>
      <c r="C110" s="16" t="str">
        <f>IF(E110="","",'UniWorkforce Hourly Timesheet'!$Z$3)</f>
        <v/>
      </c>
      <c r="D110" s="16" t="str">
        <f>IF(E110="","",'UniWorkforce Hourly Timesheet'!$Y$111)</f>
        <v/>
      </c>
      <c r="E110" s="16" t="str">
        <f>'UniWorkforce Hourly Timesheet'!AY383</f>
        <v/>
      </c>
      <c r="F110" s="16" t="str">
        <f>'UniWorkforce Hourly Timesheet'!AZ383</f>
        <v/>
      </c>
      <c r="G110" s="16" t="str">
        <f>'UniWorkforce Hourly Timesheet'!BA383</f>
        <v/>
      </c>
      <c r="H110" s="16" t="str">
        <f>'UniWorkforce Hourly Timesheet'!BB383</f>
        <v/>
      </c>
      <c r="I110" s="16" t="str">
        <f>'UniWorkforce Hourly Timesheet'!BC383</f>
        <v/>
      </c>
      <c r="J110" s="16" t="str">
        <f>'UniWorkforce Hourly Timesheet'!BD383</f>
        <v/>
      </c>
      <c r="K110" s="16" t="str">
        <f>'UniWorkforce Hourly Timesheet'!BE383</f>
        <v/>
      </c>
      <c r="L110" s="16" t="str">
        <f>'UniWorkforce Hourly Timesheet'!BF383</f>
        <v/>
      </c>
      <c r="M110" s="16" t="str">
        <f>'UniWorkforce Hourly Timesheet'!BG383</f>
        <v/>
      </c>
      <c r="N110" s="16" t="str">
        <f>'UniWorkforce Hourly Timesheet'!BH383</f>
        <v/>
      </c>
      <c r="O110" s="16" t="str">
        <f>'UniWorkforce Hourly Timesheet'!BI383</f>
        <v/>
      </c>
      <c r="P110" s="16" t="str">
        <f>'UniWorkforce Hourly Timesheet'!BJ383</f>
        <v/>
      </c>
      <c r="Q110" s="16" t="str">
        <f>'UniWorkforce Hourly Timesheet'!BK383</f>
        <v/>
      </c>
      <c r="R110" s="16" t="str">
        <f>'UniWorkforce Hourly Timesheet'!BL383</f>
        <v/>
      </c>
      <c r="S110" s="16" t="str">
        <f>'UniWorkforce Hourly Timesheet'!BM383</f>
        <v/>
      </c>
      <c r="T110" s="16" t="str">
        <f>'UniWorkforce Hourly Timesheet'!BN383</f>
        <v/>
      </c>
      <c r="U110" s="16" t="str">
        <f>'UniWorkforce Hourly Timesheet'!BO383</f>
        <v/>
      </c>
      <c r="V110" s="16" t="str">
        <f>'UniWorkforce Hourly Timesheet'!BP383</f>
        <v/>
      </c>
      <c r="W110" s="16" t="str">
        <f>'UniWorkforce Hourly Timesheet'!BQ383</f>
        <v/>
      </c>
      <c r="X110" s="16" t="str">
        <f>'UniWorkforce Hourly Timesheet'!BR383</f>
        <v/>
      </c>
      <c r="Y110" s="16" t="str">
        <f>'UniWorkforce Hourly Timesheet'!BS383</f>
        <v/>
      </c>
      <c r="Z110" s="16" t="str">
        <f>'UniWorkforce Hourly Timesheet'!BT383</f>
        <v/>
      </c>
      <c r="AA110" s="16" t="str">
        <f>'UniWorkforce Hourly Timesheet'!BU383</f>
        <v/>
      </c>
      <c r="AB110" s="16" t="str">
        <f>'UniWorkforce Hourly Timesheet'!BV383</f>
        <v/>
      </c>
      <c r="AC110" s="16" t="str">
        <f>'UniWorkforce Hourly Timesheet'!BW383</f>
        <v/>
      </c>
      <c r="AD110" s="16" t="str">
        <f>'UniWorkforce Hourly Timesheet'!BX383</f>
        <v/>
      </c>
      <c r="AE110" s="16" t="str">
        <f>'UniWorkforce Hourly Timesheet'!BY383</f>
        <v/>
      </c>
      <c r="AF110" s="16" t="str">
        <f>'UniWorkforce Hourly Timesheet'!BZ383</f>
        <v/>
      </c>
      <c r="AG110" s="16" t="str">
        <f>'UniWorkforce Hourly Timesheet'!CA383</f>
        <v/>
      </c>
      <c r="AH110" s="16" t="str">
        <f>'UniWorkforce Hourly Timesheet'!CB383</f>
        <v/>
      </c>
      <c r="AI110" s="16" t="str">
        <f>'UniWorkforce Hourly Timesheet'!CC383</f>
        <v/>
      </c>
      <c r="AJ110" s="16" t="str">
        <f>'UniWorkforce Hourly Timesheet'!CH383</f>
        <v/>
      </c>
      <c r="AK110" s="16" t="str">
        <f>'UniWorkforce Hourly Timesheet'!CI383</f>
        <v/>
      </c>
      <c r="AL110" s="16" t="str">
        <f>'UniWorkforce Hourly Timesheet'!CJ383</f>
        <v/>
      </c>
    </row>
    <row r="111" spans="1:38" x14ac:dyDescent="0.2">
      <c r="A111" s="16" t="str">
        <f>IF(AND(E110="",E111=""),"",IF(E111="","&lt;EOD&gt;",TEXT('UniWorkforce Hourly Timesheet'!$Z$5,"0000000")))</f>
        <v/>
      </c>
      <c r="B111" s="16" t="str">
        <f>IF(E111="","",'UniWorkforce Hourly Timesheet'!$E$3)</f>
        <v/>
      </c>
      <c r="C111" s="16" t="str">
        <f>IF(E111="","",'UniWorkforce Hourly Timesheet'!$Z$3)</f>
        <v/>
      </c>
      <c r="D111" s="16" t="str">
        <f>IF(E111="","",'UniWorkforce Hourly Timesheet'!$Y$111)</f>
        <v/>
      </c>
      <c r="E111" s="16" t="str">
        <f>'UniWorkforce Hourly Timesheet'!AY384</f>
        <v/>
      </c>
      <c r="F111" s="16" t="str">
        <f>'UniWorkforce Hourly Timesheet'!AZ384</f>
        <v/>
      </c>
      <c r="G111" s="16" t="str">
        <f>'UniWorkforce Hourly Timesheet'!BA384</f>
        <v/>
      </c>
      <c r="H111" s="16" t="str">
        <f>'UniWorkforce Hourly Timesheet'!BB384</f>
        <v/>
      </c>
      <c r="I111" s="16" t="str">
        <f>'UniWorkforce Hourly Timesheet'!BC384</f>
        <v/>
      </c>
      <c r="J111" s="16" t="str">
        <f>'UniWorkforce Hourly Timesheet'!BD384</f>
        <v/>
      </c>
      <c r="K111" s="16" t="str">
        <f>'UniWorkforce Hourly Timesheet'!BE384</f>
        <v/>
      </c>
      <c r="L111" s="16" t="str">
        <f>'UniWorkforce Hourly Timesheet'!BF384</f>
        <v/>
      </c>
      <c r="M111" s="16" t="str">
        <f>'UniWorkforce Hourly Timesheet'!BG384</f>
        <v/>
      </c>
      <c r="N111" s="16" t="str">
        <f>'UniWorkforce Hourly Timesheet'!BH384</f>
        <v/>
      </c>
      <c r="O111" s="16" t="str">
        <f>'UniWorkforce Hourly Timesheet'!BI384</f>
        <v/>
      </c>
      <c r="P111" s="16" t="str">
        <f>'UniWorkforce Hourly Timesheet'!BJ384</f>
        <v/>
      </c>
      <c r="Q111" s="16" t="str">
        <f>'UniWorkforce Hourly Timesheet'!BK384</f>
        <v/>
      </c>
      <c r="R111" s="16" t="str">
        <f>'UniWorkforce Hourly Timesheet'!BL384</f>
        <v/>
      </c>
      <c r="S111" s="16" t="str">
        <f>'UniWorkforce Hourly Timesheet'!BM384</f>
        <v/>
      </c>
      <c r="T111" s="16" t="str">
        <f>'UniWorkforce Hourly Timesheet'!BN384</f>
        <v/>
      </c>
      <c r="U111" s="16" t="str">
        <f>'UniWorkforce Hourly Timesheet'!BO384</f>
        <v/>
      </c>
      <c r="V111" s="16" t="str">
        <f>'UniWorkforce Hourly Timesheet'!BP384</f>
        <v/>
      </c>
      <c r="W111" s="16" t="str">
        <f>'UniWorkforce Hourly Timesheet'!BQ384</f>
        <v/>
      </c>
      <c r="X111" s="16" t="str">
        <f>'UniWorkforce Hourly Timesheet'!BR384</f>
        <v/>
      </c>
      <c r="Y111" s="16" t="str">
        <f>'UniWorkforce Hourly Timesheet'!BS384</f>
        <v/>
      </c>
      <c r="Z111" s="16" t="str">
        <f>'UniWorkforce Hourly Timesheet'!BT384</f>
        <v/>
      </c>
      <c r="AA111" s="16" t="str">
        <f>'UniWorkforce Hourly Timesheet'!BU384</f>
        <v/>
      </c>
      <c r="AB111" s="16" t="str">
        <f>'UniWorkforce Hourly Timesheet'!BV384</f>
        <v/>
      </c>
      <c r="AC111" s="16" t="str">
        <f>'UniWorkforce Hourly Timesheet'!BW384</f>
        <v/>
      </c>
      <c r="AD111" s="16" t="str">
        <f>'UniWorkforce Hourly Timesheet'!BX384</f>
        <v/>
      </c>
      <c r="AE111" s="16" t="str">
        <f>'UniWorkforce Hourly Timesheet'!BY384</f>
        <v/>
      </c>
      <c r="AF111" s="16" t="str">
        <f>'UniWorkforce Hourly Timesheet'!BZ384</f>
        <v/>
      </c>
      <c r="AG111" s="16" t="str">
        <f>'UniWorkforce Hourly Timesheet'!CA384</f>
        <v/>
      </c>
      <c r="AH111" s="16" t="str">
        <f>'UniWorkforce Hourly Timesheet'!CB384</f>
        <v/>
      </c>
      <c r="AI111" s="16" t="str">
        <f>'UniWorkforce Hourly Timesheet'!CC384</f>
        <v/>
      </c>
      <c r="AJ111" s="16" t="str">
        <f>'UniWorkforce Hourly Timesheet'!CH384</f>
        <v/>
      </c>
      <c r="AK111" s="16" t="str">
        <f>'UniWorkforce Hourly Timesheet'!CI384</f>
        <v/>
      </c>
      <c r="AL111" s="16" t="str">
        <f>'UniWorkforce Hourly Timesheet'!CJ384</f>
        <v/>
      </c>
    </row>
    <row r="112" spans="1:38" x14ac:dyDescent="0.2">
      <c r="A112" s="16" t="str">
        <f>IF(AND(E111="",E112=""),"",IF(E112="","&lt;EOD&gt;",TEXT('UniWorkforce Hourly Timesheet'!$Z$5,"0000000")))</f>
        <v/>
      </c>
      <c r="B112" s="16" t="str">
        <f>IF(E112="","",'UniWorkforce Hourly Timesheet'!$E$3)</f>
        <v/>
      </c>
      <c r="C112" s="16" t="str">
        <f>IF(E112="","",'UniWorkforce Hourly Timesheet'!$Z$3)</f>
        <v/>
      </c>
      <c r="D112" s="16" t="str">
        <f>IF(E112="","",'UniWorkforce Hourly Timesheet'!$Y$111)</f>
        <v/>
      </c>
      <c r="E112" s="16" t="str">
        <f>'UniWorkforce Hourly Timesheet'!AY385</f>
        <v/>
      </c>
      <c r="F112" s="16" t="str">
        <f>'UniWorkforce Hourly Timesheet'!AZ385</f>
        <v/>
      </c>
      <c r="G112" s="16" t="str">
        <f>'UniWorkforce Hourly Timesheet'!BA385</f>
        <v/>
      </c>
      <c r="H112" s="16" t="str">
        <f>'UniWorkforce Hourly Timesheet'!BB385</f>
        <v/>
      </c>
      <c r="I112" s="16" t="str">
        <f>'UniWorkforce Hourly Timesheet'!BC385</f>
        <v/>
      </c>
      <c r="J112" s="16" t="str">
        <f>'UniWorkforce Hourly Timesheet'!BD385</f>
        <v/>
      </c>
      <c r="K112" s="16" t="str">
        <f>'UniWorkforce Hourly Timesheet'!BE385</f>
        <v/>
      </c>
      <c r="L112" s="16" t="str">
        <f>'UniWorkforce Hourly Timesheet'!BF385</f>
        <v/>
      </c>
      <c r="M112" s="16" t="str">
        <f>'UniWorkforce Hourly Timesheet'!BG385</f>
        <v/>
      </c>
      <c r="N112" s="16" t="str">
        <f>'UniWorkforce Hourly Timesheet'!BH385</f>
        <v/>
      </c>
      <c r="O112" s="16" t="str">
        <f>'UniWorkforce Hourly Timesheet'!BI385</f>
        <v/>
      </c>
      <c r="P112" s="16" t="str">
        <f>'UniWorkforce Hourly Timesheet'!BJ385</f>
        <v/>
      </c>
      <c r="Q112" s="16" t="str">
        <f>'UniWorkforce Hourly Timesheet'!BK385</f>
        <v/>
      </c>
      <c r="R112" s="16" t="str">
        <f>'UniWorkforce Hourly Timesheet'!BL385</f>
        <v/>
      </c>
      <c r="S112" s="16" t="str">
        <f>'UniWorkforce Hourly Timesheet'!BM385</f>
        <v/>
      </c>
      <c r="T112" s="16" t="str">
        <f>'UniWorkforce Hourly Timesheet'!BN385</f>
        <v/>
      </c>
      <c r="U112" s="16" t="str">
        <f>'UniWorkforce Hourly Timesheet'!BO385</f>
        <v/>
      </c>
      <c r="V112" s="16" t="str">
        <f>'UniWorkforce Hourly Timesheet'!BP385</f>
        <v/>
      </c>
      <c r="W112" s="16" t="str">
        <f>'UniWorkforce Hourly Timesheet'!BQ385</f>
        <v/>
      </c>
      <c r="X112" s="16" t="str">
        <f>'UniWorkforce Hourly Timesheet'!BR385</f>
        <v/>
      </c>
      <c r="Y112" s="16" t="str">
        <f>'UniWorkforce Hourly Timesheet'!BS385</f>
        <v/>
      </c>
      <c r="Z112" s="16" t="str">
        <f>'UniWorkforce Hourly Timesheet'!BT385</f>
        <v/>
      </c>
      <c r="AA112" s="16" t="str">
        <f>'UniWorkforce Hourly Timesheet'!BU385</f>
        <v/>
      </c>
      <c r="AB112" s="16" t="str">
        <f>'UniWorkforce Hourly Timesheet'!BV385</f>
        <v/>
      </c>
      <c r="AC112" s="16" t="str">
        <f>'UniWorkforce Hourly Timesheet'!BW385</f>
        <v/>
      </c>
      <c r="AD112" s="16" t="str">
        <f>'UniWorkforce Hourly Timesheet'!BX385</f>
        <v/>
      </c>
      <c r="AE112" s="16" t="str">
        <f>'UniWorkforce Hourly Timesheet'!BY385</f>
        <v/>
      </c>
      <c r="AF112" s="16" t="str">
        <f>'UniWorkforce Hourly Timesheet'!BZ385</f>
        <v/>
      </c>
      <c r="AG112" s="16" t="str">
        <f>'UniWorkforce Hourly Timesheet'!CA385</f>
        <v/>
      </c>
      <c r="AH112" s="16" t="str">
        <f>'UniWorkforce Hourly Timesheet'!CB385</f>
        <v/>
      </c>
      <c r="AI112" s="16" t="str">
        <f>'UniWorkforce Hourly Timesheet'!CC385</f>
        <v/>
      </c>
      <c r="AJ112" s="16" t="str">
        <f>'UniWorkforce Hourly Timesheet'!CH385</f>
        <v/>
      </c>
      <c r="AK112" s="16" t="str">
        <f>'UniWorkforce Hourly Timesheet'!CI385</f>
        <v/>
      </c>
      <c r="AL112" s="16" t="str">
        <f>'UniWorkforce Hourly Timesheet'!CJ385</f>
        <v/>
      </c>
    </row>
    <row r="113" spans="1:38" x14ac:dyDescent="0.2">
      <c r="A113" s="16" t="str">
        <f>IF(AND(E112="",E113=""),"",IF(E113="","&lt;EOD&gt;",TEXT('UniWorkforce Hourly Timesheet'!$Z$5,"0000000")))</f>
        <v/>
      </c>
      <c r="B113" s="16" t="str">
        <f>IF(E113="","",'UniWorkforce Hourly Timesheet'!$E$3)</f>
        <v/>
      </c>
      <c r="C113" s="16" t="str">
        <f>IF(E113="","",'UniWorkforce Hourly Timesheet'!$Z$3)</f>
        <v/>
      </c>
      <c r="D113" s="16" t="str">
        <f>IF(E113="","",'UniWorkforce Hourly Timesheet'!$Y$111)</f>
        <v/>
      </c>
      <c r="E113" s="16" t="str">
        <f>'UniWorkforce Hourly Timesheet'!AY386</f>
        <v/>
      </c>
      <c r="F113" s="16" t="str">
        <f>'UniWorkforce Hourly Timesheet'!AZ386</f>
        <v/>
      </c>
      <c r="G113" s="16" t="str">
        <f>'UniWorkforce Hourly Timesheet'!BA386</f>
        <v/>
      </c>
      <c r="H113" s="16" t="str">
        <f>'UniWorkforce Hourly Timesheet'!BB386</f>
        <v/>
      </c>
      <c r="I113" s="16" t="str">
        <f>'UniWorkforce Hourly Timesheet'!BC386</f>
        <v/>
      </c>
      <c r="J113" s="16" t="str">
        <f>'UniWorkforce Hourly Timesheet'!BD386</f>
        <v/>
      </c>
      <c r="K113" s="16" t="str">
        <f>'UniWorkforce Hourly Timesheet'!BE386</f>
        <v/>
      </c>
      <c r="L113" s="16" t="str">
        <f>'UniWorkforce Hourly Timesheet'!BF386</f>
        <v/>
      </c>
      <c r="M113" s="16" t="str">
        <f>'UniWorkforce Hourly Timesheet'!BG386</f>
        <v/>
      </c>
      <c r="N113" s="16" t="str">
        <f>'UniWorkforce Hourly Timesheet'!BH386</f>
        <v/>
      </c>
      <c r="O113" s="16" t="str">
        <f>'UniWorkforce Hourly Timesheet'!BI386</f>
        <v/>
      </c>
      <c r="P113" s="16" t="str">
        <f>'UniWorkforce Hourly Timesheet'!BJ386</f>
        <v/>
      </c>
      <c r="Q113" s="16" t="str">
        <f>'UniWorkforce Hourly Timesheet'!BK386</f>
        <v/>
      </c>
      <c r="R113" s="16" t="str">
        <f>'UniWorkforce Hourly Timesheet'!BL386</f>
        <v/>
      </c>
      <c r="S113" s="16" t="str">
        <f>'UniWorkforce Hourly Timesheet'!BM386</f>
        <v/>
      </c>
      <c r="T113" s="16" t="str">
        <f>'UniWorkforce Hourly Timesheet'!BN386</f>
        <v/>
      </c>
      <c r="U113" s="16" t="str">
        <f>'UniWorkforce Hourly Timesheet'!BO386</f>
        <v/>
      </c>
      <c r="V113" s="16" t="str">
        <f>'UniWorkforce Hourly Timesheet'!BP386</f>
        <v/>
      </c>
      <c r="W113" s="16" t="str">
        <f>'UniWorkforce Hourly Timesheet'!BQ386</f>
        <v/>
      </c>
      <c r="X113" s="16" t="str">
        <f>'UniWorkforce Hourly Timesheet'!BR386</f>
        <v/>
      </c>
      <c r="Y113" s="16" t="str">
        <f>'UniWorkforce Hourly Timesheet'!BS386</f>
        <v/>
      </c>
      <c r="Z113" s="16" t="str">
        <f>'UniWorkforce Hourly Timesheet'!BT386</f>
        <v/>
      </c>
      <c r="AA113" s="16" t="str">
        <f>'UniWorkforce Hourly Timesheet'!BU386</f>
        <v/>
      </c>
      <c r="AB113" s="16" t="str">
        <f>'UniWorkforce Hourly Timesheet'!BV386</f>
        <v/>
      </c>
      <c r="AC113" s="16" t="str">
        <f>'UniWorkforce Hourly Timesheet'!BW386</f>
        <v/>
      </c>
      <c r="AD113" s="16" t="str">
        <f>'UniWorkforce Hourly Timesheet'!BX386</f>
        <v/>
      </c>
      <c r="AE113" s="16" t="str">
        <f>'UniWorkforce Hourly Timesheet'!BY386</f>
        <v/>
      </c>
      <c r="AF113" s="16" t="str">
        <f>'UniWorkforce Hourly Timesheet'!BZ386</f>
        <v/>
      </c>
      <c r="AG113" s="16" t="str">
        <f>'UniWorkforce Hourly Timesheet'!CA386</f>
        <v/>
      </c>
      <c r="AH113" s="16" t="str">
        <f>'UniWorkforce Hourly Timesheet'!CB386</f>
        <v/>
      </c>
      <c r="AI113" s="16" t="str">
        <f>'UniWorkforce Hourly Timesheet'!CC386</f>
        <v/>
      </c>
      <c r="AJ113" s="16" t="str">
        <f>'UniWorkforce Hourly Timesheet'!CH386</f>
        <v/>
      </c>
      <c r="AK113" s="16" t="str">
        <f>'UniWorkforce Hourly Timesheet'!CI386</f>
        <v/>
      </c>
      <c r="AL113" s="16" t="str">
        <f>'UniWorkforce Hourly Timesheet'!CJ386</f>
        <v/>
      </c>
    </row>
    <row r="114" spans="1:38" x14ac:dyDescent="0.2">
      <c r="A114" s="16" t="str">
        <f>IF(AND(E113="",E114=""),"",IF(E114="","&lt;EOD&gt;",TEXT('UniWorkforce Hourly Timesheet'!$Z$5,"0000000")))</f>
        <v/>
      </c>
      <c r="B114" s="16" t="str">
        <f>IF(E114="","",'UniWorkforce Hourly Timesheet'!$E$3)</f>
        <v/>
      </c>
      <c r="C114" s="16" t="str">
        <f>IF(E114="","",'UniWorkforce Hourly Timesheet'!$Z$3)</f>
        <v/>
      </c>
      <c r="D114" s="16" t="str">
        <f>IF(E114="","",'UniWorkforce Hourly Timesheet'!$Y$111)</f>
        <v/>
      </c>
      <c r="E114" s="16" t="str">
        <f>'UniWorkforce Hourly Timesheet'!AY387</f>
        <v/>
      </c>
      <c r="F114" s="16" t="str">
        <f>'UniWorkforce Hourly Timesheet'!AZ387</f>
        <v/>
      </c>
      <c r="G114" s="16" t="str">
        <f>'UniWorkforce Hourly Timesheet'!BA387</f>
        <v/>
      </c>
      <c r="H114" s="16" t="str">
        <f>'UniWorkforce Hourly Timesheet'!BB387</f>
        <v/>
      </c>
      <c r="I114" s="16" t="str">
        <f>'UniWorkforce Hourly Timesheet'!BC387</f>
        <v/>
      </c>
      <c r="J114" s="16" t="str">
        <f>'UniWorkforce Hourly Timesheet'!BD387</f>
        <v/>
      </c>
      <c r="K114" s="16" t="str">
        <f>'UniWorkforce Hourly Timesheet'!BE387</f>
        <v/>
      </c>
      <c r="L114" s="16" t="str">
        <f>'UniWorkforce Hourly Timesheet'!BF387</f>
        <v/>
      </c>
      <c r="M114" s="16" t="str">
        <f>'UniWorkforce Hourly Timesheet'!BG387</f>
        <v/>
      </c>
      <c r="N114" s="16" t="str">
        <f>'UniWorkforce Hourly Timesheet'!BH387</f>
        <v/>
      </c>
      <c r="O114" s="16" t="str">
        <f>'UniWorkforce Hourly Timesheet'!BI387</f>
        <v/>
      </c>
      <c r="P114" s="16" t="str">
        <f>'UniWorkforce Hourly Timesheet'!BJ387</f>
        <v/>
      </c>
      <c r="Q114" s="16" t="str">
        <f>'UniWorkforce Hourly Timesheet'!BK387</f>
        <v/>
      </c>
      <c r="R114" s="16" t="str">
        <f>'UniWorkforce Hourly Timesheet'!BL387</f>
        <v/>
      </c>
      <c r="S114" s="16" t="str">
        <f>'UniWorkforce Hourly Timesheet'!BM387</f>
        <v/>
      </c>
      <c r="T114" s="16" t="str">
        <f>'UniWorkforce Hourly Timesheet'!BN387</f>
        <v/>
      </c>
      <c r="U114" s="16" t="str">
        <f>'UniWorkforce Hourly Timesheet'!BO387</f>
        <v/>
      </c>
      <c r="V114" s="16" t="str">
        <f>'UniWorkforce Hourly Timesheet'!BP387</f>
        <v/>
      </c>
      <c r="W114" s="16" t="str">
        <f>'UniWorkforce Hourly Timesheet'!BQ387</f>
        <v/>
      </c>
      <c r="X114" s="16" t="str">
        <f>'UniWorkforce Hourly Timesheet'!BR387</f>
        <v/>
      </c>
      <c r="Y114" s="16" t="str">
        <f>'UniWorkforce Hourly Timesheet'!BS387</f>
        <v/>
      </c>
      <c r="Z114" s="16" t="str">
        <f>'UniWorkforce Hourly Timesheet'!BT387</f>
        <v/>
      </c>
      <c r="AA114" s="16" t="str">
        <f>'UniWorkforce Hourly Timesheet'!BU387</f>
        <v/>
      </c>
      <c r="AB114" s="16" t="str">
        <f>'UniWorkforce Hourly Timesheet'!BV387</f>
        <v/>
      </c>
      <c r="AC114" s="16" t="str">
        <f>'UniWorkforce Hourly Timesheet'!BW387</f>
        <v/>
      </c>
      <c r="AD114" s="16" t="str">
        <f>'UniWorkforce Hourly Timesheet'!BX387</f>
        <v/>
      </c>
      <c r="AE114" s="16" t="str">
        <f>'UniWorkforce Hourly Timesheet'!BY387</f>
        <v/>
      </c>
      <c r="AF114" s="16" t="str">
        <f>'UniWorkforce Hourly Timesheet'!BZ387</f>
        <v/>
      </c>
      <c r="AG114" s="16" t="str">
        <f>'UniWorkforce Hourly Timesheet'!CA387</f>
        <v/>
      </c>
      <c r="AH114" s="16" t="str">
        <f>'UniWorkforce Hourly Timesheet'!CB387</f>
        <v/>
      </c>
      <c r="AI114" s="16" t="str">
        <f>'UniWorkforce Hourly Timesheet'!CC387</f>
        <v/>
      </c>
      <c r="AJ114" s="16" t="str">
        <f>'UniWorkforce Hourly Timesheet'!CH387</f>
        <v/>
      </c>
      <c r="AK114" s="16" t="str">
        <f>'UniWorkforce Hourly Timesheet'!CI387</f>
        <v/>
      </c>
      <c r="AL114" s="16" t="str">
        <f>'UniWorkforce Hourly Timesheet'!CJ387</f>
        <v/>
      </c>
    </row>
    <row r="115" spans="1:38" x14ac:dyDescent="0.2">
      <c r="A115" s="16" t="str">
        <f>IF(AND(E114="",E115=""),"",IF(E115="","&lt;EOD&gt;",TEXT('UniWorkforce Hourly Timesheet'!$Z$5,"0000000")))</f>
        <v/>
      </c>
      <c r="B115" s="16" t="str">
        <f>IF(E115="","",'UniWorkforce Hourly Timesheet'!$E$3)</f>
        <v/>
      </c>
      <c r="C115" s="16" t="str">
        <f>IF(E115="","",'UniWorkforce Hourly Timesheet'!$Z$3)</f>
        <v/>
      </c>
      <c r="D115" s="16" t="str">
        <f>IF(E115="","",'UniWorkforce Hourly Timesheet'!$Y$111)</f>
        <v/>
      </c>
      <c r="E115" s="16" t="str">
        <f>'UniWorkforce Hourly Timesheet'!AY388</f>
        <v/>
      </c>
      <c r="F115" s="16" t="str">
        <f>'UniWorkforce Hourly Timesheet'!AZ388</f>
        <v/>
      </c>
      <c r="G115" s="16" t="str">
        <f>'UniWorkforce Hourly Timesheet'!BA388</f>
        <v/>
      </c>
      <c r="H115" s="16" t="str">
        <f>'UniWorkforce Hourly Timesheet'!BB388</f>
        <v/>
      </c>
      <c r="I115" s="16" t="str">
        <f>'UniWorkforce Hourly Timesheet'!BC388</f>
        <v/>
      </c>
      <c r="J115" s="16" t="str">
        <f>'UniWorkforce Hourly Timesheet'!BD388</f>
        <v/>
      </c>
      <c r="K115" s="16" t="str">
        <f>'UniWorkforce Hourly Timesheet'!BE388</f>
        <v/>
      </c>
      <c r="L115" s="16" t="str">
        <f>'UniWorkforce Hourly Timesheet'!BF388</f>
        <v/>
      </c>
      <c r="M115" s="16" t="str">
        <f>'UniWorkforce Hourly Timesheet'!BG388</f>
        <v/>
      </c>
      <c r="N115" s="16" t="str">
        <f>'UniWorkforce Hourly Timesheet'!BH388</f>
        <v/>
      </c>
      <c r="O115" s="16" t="str">
        <f>'UniWorkforce Hourly Timesheet'!BI388</f>
        <v/>
      </c>
      <c r="P115" s="16" t="str">
        <f>'UniWorkforce Hourly Timesheet'!BJ388</f>
        <v/>
      </c>
      <c r="Q115" s="16" t="str">
        <f>'UniWorkforce Hourly Timesheet'!BK388</f>
        <v/>
      </c>
      <c r="R115" s="16" t="str">
        <f>'UniWorkforce Hourly Timesheet'!BL388</f>
        <v/>
      </c>
      <c r="S115" s="16" t="str">
        <f>'UniWorkforce Hourly Timesheet'!BM388</f>
        <v/>
      </c>
      <c r="T115" s="16" t="str">
        <f>'UniWorkforce Hourly Timesheet'!BN388</f>
        <v/>
      </c>
      <c r="U115" s="16" t="str">
        <f>'UniWorkforce Hourly Timesheet'!BO388</f>
        <v/>
      </c>
      <c r="V115" s="16" t="str">
        <f>'UniWorkforce Hourly Timesheet'!BP388</f>
        <v/>
      </c>
      <c r="W115" s="16" t="str">
        <f>'UniWorkforce Hourly Timesheet'!BQ388</f>
        <v/>
      </c>
      <c r="X115" s="16" t="str">
        <f>'UniWorkforce Hourly Timesheet'!BR388</f>
        <v/>
      </c>
      <c r="Y115" s="16" t="str">
        <f>'UniWorkforce Hourly Timesheet'!BS388</f>
        <v/>
      </c>
      <c r="Z115" s="16" t="str">
        <f>'UniWorkforce Hourly Timesheet'!BT388</f>
        <v/>
      </c>
      <c r="AA115" s="16" t="str">
        <f>'UniWorkforce Hourly Timesheet'!BU388</f>
        <v/>
      </c>
      <c r="AB115" s="16" t="str">
        <f>'UniWorkforce Hourly Timesheet'!BV388</f>
        <v/>
      </c>
      <c r="AC115" s="16" t="str">
        <f>'UniWorkforce Hourly Timesheet'!BW388</f>
        <v/>
      </c>
      <c r="AD115" s="16" t="str">
        <f>'UniWorkforce Hourly Timesheet'!BX388</f>
        <v/>
      </c>
      <c r="AE115" s="16" t="str">
        <f>'UniWorkforce Hourly Timesheet'!BY388</f>
        <v/>
      </c>
      <c r="AF115" s="16" t="str">
        <f>'UniWorkforce Hourly Timesheet'!BZ388</f>
        <v/>
      </c>
      <c r="AG115" s="16" t="str">
        <f>'UniWorkforce Hourly Timesheet'!CA388</f>
        <v/>
      </c>
      <c r="AH115" s="16" t="str">
        <f>'UniWorkforce Hourly Timesheet'!CB388</f>
        <v/>
      </c>
      <c r="AI115" s="16" t="str">
        <f>'UniWorkforce Hourly Timesheet'!CC388</f>
        <v/>
      </c>
      <c r="AJ115" s="16" t="str">
        <f>'UniWorkforce Hourly Timesheet'!CH388</f>
        <v/>
      </c>
      <c r="AK115" s="16" t="str">
        <f>'UniWorkforce Hourly Timesheet'!CI388</f>
        <v/>
      </c>
      <c r="AL115" s="16" t="str">
        <f>'UniWorkforce Hourly Timesheet'!CJ388</f>
        <v/>
      </c>
    </row>
    <row r="116" spans="1:38" x14ac:dyDescent="0.2">
      <c r="A116" s="16" t="str">
        <f>IF(AND(E115="",E116=""),"",IF(E116="","&lt;EOD&gt;",TEXT('UniWorkforce Hourly Timesheet'!$Z$5,"0000000")))</f>
        <v/>
      </c>
      <c r="B116" s="16" t="str">
        <f>IF(E116="","",'UniWorkforce Hourly Timesheet'!$E$3)</f>
        <v/>
      </c>
      <c r="C116" s="16" t="str">
        <f>IF(E116="","",'UniWorkforce Hourly Timesheet'!$Z$3)</f>
        <v/>
      </c>
      <c r="D116" s="16" t="str">
        <f>IF(E116="","",'UniWorkforce Hourly Timesheet'!$Y$111)</f>
        <v/>
      </c>
      <c r="E116" s="16" t="str">
        <f>'UniWorkforce Hourly Timesheet'!AY389</f>
        <v/>
      </c>
      <c r="F116" s="16" t="str">
        <f>'UniWorkforce Hourly Timesheet'!AZ389</f>
        <v/>
      </c>
      <c r="G116" s="16" t="str">
        <f>'UniWorkforce Hourly Timesheet'!BA389</f>
        <v/>
      </c>
      <c r="H116" s="16" t="str">
        <f>'UniWorkforce Hourly Timesheet'!BB389</f>
        <v/>
      </c>
      <c r="I116" s="16" t="str">
        <f>'UniWorkforce Hourly Timesheet'!BC389</f>
        <v/>
      </c>
      <c r="J116" s="16" t="str">
        <f>'UniWorkforce Hourly Timesheet'!BD389</f>
        <v/>
      </c>
      <c r="K116" s="16" t="str">
        <f>'UniWorkforce Hourly Timesheet'!BE389</f>
        <v/>
      </c>
      <c r="L116" s="16" t="str">
        <f>'UniWorkforce Hourly Timesheet'!BF389</f>
        <v/>
      </c>
      <c r="M116" s="16" t="str">
        <f>'UniWorkforce Hourly Timesheet'!BG389</f>
        <v/>
      </c>
      <c r="N116" s="16" t="str">
        <f>'UniWorkforce Hourly Timesheet'!BH389</f>
        <v/>
      </c>
      <c r="O116" s="16" t="str">
        <f>'UniWorkforce Hourly Timesheet'!BI389</f>
        <v/>
      </c>
      <c r="P116" s="16" t="str">
        <f>'UniWorkforce Hourly Timesheet'!BJ389</f>
        <v/>
      </c>
      <c r="Q116" s="16" t="str">
        <f>'UniWorkforce Hourly Timesheet'!BK389</f>
        <v/>
      </c>
      <c r="R116" s="16" t="str">
        <f>'UniWorkforce Hourly Timesheet'!BL389</f>
        <v/>
      </c>
      <c r="S116" s="16" t="str">
        <f>'UniWorkforce Hourly Timesheet'!BM389</f>
        <v/>
      </c>
      <c r="T116" s="16" t="str">
        <f>'UniWorkforce Hourly Timesheet'!BN389</f>
        <v/>
      </c>
      <c r="U116" s="16" t="str">
        <f>'UniWorkforce Hourly Timesheet'!BO389</f>
        <v/>
      </c>
      <c r="V116" s="16" t="str">
        <f>'UniWorkforce Hourly Timesheet'!BP389</f>
        <v/>
      </c>
      <c r="W116" s="16" t="str">
        <f>'UniWorkforce Hourly Timesheet'!BQ389</f>
        <v/>
      </c>
      <c r="X116" s="16" t="str">
        <f>'UniWorkforce Hourly Timesheet'!BR389</f>
        <v/>
      </c>
      <c r="Y116" s="16" t="str">
        <f>'UniWorkforce Hourly Timesheet'!BS389</f>
        <v/>
      </c>
      <c r="Z116" s="16" t="str">
        <f>'UniWorkforce Hourly Timesheet'!BT389</f>
        <v/>
      </c>
      <c r="AA116" s="16" t="str">
        <f>'UniWorkforce Hourly Timesheet'!BU389</f>
        <v/>
      </c>
      <c r="AB116" s="16" t="str">
        <f>'UniWorkforce Hourly Timesheet'!BV389</f>
        <v/>
      </c>
      <c r="AC116" s="16" t="str">
        <f>'UniWorkforce Hourly Timesheet'!BW389</f>
        <v/>
      </c>
      <c r="AD116" s="16" t="str">
        <f>'UniWorkforce Hourly Timesheet'!BX389</f>
        <v/>
      </c>
      <c r="AE116" s="16" t="str">
        <f>'UniWorkforce Hourly Timesheet'!BY389</f>
        <v/>
      </c>
      <c r="AF116" s="16" t="str">
        <f>'UniWorkforce Hourly Timesheet'!BZ389</f>
        <v/>
      </c>
      <c r="AG116" s="16" t="str">
        <f>'UniWorkforce Hourly Timesheet'!CA389</f>
        <v/>
      </c>
      <c r="AH116" s="16" t="str">
        <f>'UniWorkforce Hourly Timesheet'!CB389</f>
        <v/>
      </c>
      <c r="AI116" s="16" t="str">
        <f>'UniWorkforce Hourly Timesheet'!CC389</f>
        <v/>
      </c>
      <c r="AJ116" s="16" t="str">
        <f>'UniWorkforce Hourly Timesheet'!CH389</f>
        <v/>
      </c>
      <c r="AK116" s="16" t="str">
        <f>'UniWorkforce Hourly Timesheet'!CI389</f>
        <v/>
      </c>
      <c r="AL116" s="16" t="str">
        <f>'UniWorkforce Hourly Timesheet'!CJ389</f>
        <v/>
      </c>
    </row>
    <row r="117" spans="1:38" x14ac:dyDescent="0.2">
      <c r="A117" s="16" t="str">
        <f>IF(AND(E116="",E117=""),"",IF(E117="","&lt;EOD&gt;",TEXT('UniWorkforce Hourly Timesheet'!$Z$5,"0000000")))</f>
        <v/>
      </c>
      <c r="B117" s="16" t="str">
        <f>IF(E117="","",'UniWorkforce Hourly Timesheet'!$E$3)</f>
        <v/>
      </c>
      <c r="C117" s="16" t="str">
        <f>IF(E117="","",'UniWorkforce Hourly Timesheet'!$Z$3)</f>
        <v/>
      </c>
      <c r="D117" s="16" t="str">
        <f>IF(E117="","",'UniWorkforce Hourly Timesheet'!$Y$111)</f>
        <v/>
      </c>
      <c r="E117" s="16" t="str">
        <f>'UniWorkforce Hourly Timesheet'!AY390</f>
        <v/>
      </c>
      <c r="F117" s="16" t="str">
        <f>'UniWorkforce Hourly Timesheet'!AZ390</f>
        <v/>
      </c>
      <c r="G117" s="16" t="str">
        <f>'UniWorkforce Hourly Timesheet'!BA390</f>
        <v/>
      </c>
      <c r="H117" s="16" t="str">
        <f>'UniWorkforce Hourly Timesheet'!BB390</f>
        <v/>
      </c>
      <c r="I117" s="16" t="str">
        <f>'UniWorkforce Hourly Timesheet'!BC390</f>
        <v/>
      </c>
      <c r="J117" s="16" t="str">
        <f>'UniWorkforce Hourly Timesheet'!BD390</f>
        <v/>
      </c>
      <c r="K117" s="16" t="str">
        <f>'UniWorkforce Hourly Timesheet'!BE390</f>
        <v/>
      </c>
      <c r="L117" s="16" t="str">
        <f>'UniWorkforce Hourly Timesheet'!BF390</f>
        <v/>
      </c>
      <c r="M117" s="16" t="str">
        <f>'UniWorkforce Hourly Timesheet'!BG390</f>
        <v/>
      </c>
      <c r="N117" s="16" t="str">
        <f>'UniWorkforce Hourly Timesheet'!BH390</f>
        <v/>
      </c>
      <c r="O117" s="16" t="str">
        <f>'UniWorkforce Hourly Timesheet'!BI390</f>
        <v/>
      </c>
      <c r="P117" s="16" t="str">
        <f>'UniWorkforce Hourly Timesheet'!BJ390</f>
        <v/>
      </c>
      <c r="Q117" s="16" t="str">
        <f>'UniWorkforce Hourly Timesheet'!BK390</f>
        <v/>
      </c>
      <c r="R117" s="16" t="str">
        <f>'UniWorkforce Hourly Timesheet'!BL390</f>
        <v/>
      </c>
      <c r="S117" s="16" t="str">
        <f>'UniWorkforce Hourly Timesheet'!BM390</f>
        <v/>
      </c>
      <c r="T117" s="16" t="str">
        <f>'UniWorkforce Hourly Timesheet'!BN390</f>
        <v/>
      </c>
      <c r="U117" s="16" t="str">
        <f>'UniWorkforce Hourly Timesheet'!BO390</f>
        <v/>
      </c>
      <c r="V117" s="16" t="str">
        <f>'UniWorkforce Hourly Timesheet'!BP390</f>
        <v/>
      </c>
      <c r="W117" s="16" t="str">
        <f>'UniWorkforce Hourly Timesheet'!BQ390</f>
        <v/>
      </c>
      <c r="X117" s="16" t="str">
        <f>'UniWorkforce Hourly Timesheet'!BR390</f>
        <v/>
      </c>
      <c r="Y117" s="16" t="str">
        <f>'UniWorkforce Hourly Timesheet'!BS390</f>
        <v/>
      </c>
      <c r="Z117" s="16" t="str">
        <f>'UniWorkforce Hourly Timesheet'!BT390</f>
        <v/>
      </c>
      <c r="AA117" s="16" t="str">
        <f>'UniWorkforce Hourly Timesheet'!BU390</f>
        <v/>
      </c>
      <c r="AB117" s="16" t="str">
        <f>'UniWorkforce Hourly Timesheet'!BV390</f>
        <v/>
      </c>
      <c r="AC117" s="16" t="str">
        <f>'UniWorkforce Hourly Timesheet'!BW390</f>
        <v/>
      </c>
      <c r="AD117" s="16" t="str">
        <f>'UniWorkforce Hourly Timesheet'!BX390</f>
        <v/>
      </c>
      <c r="AE117" s="16" t="str">
        <f>'UniWorkforce Hourly Timesheet'!BY390</f>
        <v/>
      </c>
      <c r="AF117" s="16" t="str">
        <f>'UniWorkforce Hourly Timesheet'!BZ390</f>
        <v/>
      </c>
      <c r="AG117" s="16" t="str">
        <f>'UniWorkforce Hourly Timesheet'!CA390</f>
        <v/>
      </c>
      <c r="AH117" s="16" t="str">
        <f>'UniWorkforce Hourly Timesheet'!CB390</f>
        <v/>
      </c>
      <c r="AI117" s="16" t="str">
        <f>'UniWorkforce Hourly Timesheet'!CC390</f>
        <v/>
      </c>
      <c r="AJ117" s="16" t="str">
        <f>'UniWorkforce Hourly Timesheet'!CH390</f>
        <v/>
      </c>
      <c r="AK117" s="16" t="str">
        <f>'UniWorkforce Hourly Timesheet'!CI390</f>
        <v/>
      </c>
      <c r="AL117" s="16" t="str">
        <f>'UniWorkforce Hourly Timesheet'!CJ390</f>
        <v/>
      </c>
    </row>
    <row r="118" spans="1:38" x14ac:dyDescent="0.2">
      <c r="A118" s="16" t="str">
        <f>IF(AND(E117="",E118=""),"",IF(E118="","&lt;EOD&gt;",TEXT('UniWorkforce Hourly Timesheet'!$Z$5,"0000000")))</f>
        <v/>
      </c>
      <c r="B118" s="16" t="str">
        <f>IF(E118="","",'UniWorkforce Hourly Timesheet'!$E$3)</f>
        <v/>
      </c>
      <c r="C118" s="16" t="str">
        <f>IF(E118="","",'UniWorkforce Hourly Timesheet'!$Z$3)</f>
        <v/>
      </c>
      <c r="D118" s="16" t="str">
        <f>IF(E118="","",'UniWorkforce Hourly Timesheet'!$Y$111)</f>
        <v/>
      </c>
      <c r="E118" s="16" t="str">
        <f>'UniWorkforce Hourly Timesheet'!AY391</f>
        <v/>
      </c>
      <c r="F118" s="16" t="str">
        <f>'UniWorkforce Hourly Timesheet'!AZ391</f>
        <v/>
      </c>
      <c r="G118" s="16" t="str">
        <f>'UniWorkforce Hourly Timesheet'!BA391</f>
        <v/>
      </c>
      <c r="H118" s="16" t="str">
        <f>'UniWorkforce Hourly Timesheet'!BB391</f>
        <v/>
      </c>
      <c r="I118" s="16" t="str">
        <f>'UniWorkforce Hourly Timesheet'!BC391</f>
        <v/>
      </c>
      <c r="J118" s="16" t="str">
        <f>'UniWorkforce Hourly Timesheet'!BD391</f>
        <v/>
      </c>
      <c r="K118" s="16" t="str">
        <f>'UniWorkforce Hourly Timesheet'!BE391</f>
        <v/>
      </c>
      <c r="L118" s="16" t="str">
        <f>'UniWorkforce Hourly Timesheet'!BF391</f>
        <v/>
      </c>
      <c r="M118" s="16" t="str">
        <f>'UniWorkforce Hourly Timesheet'!BG391</f>
        <v/>
      </c>
      <c r="N118" s="16" t="str">
        <f>'UniWorkforce Hourly Timesheet'!BH391</f>
        <v/>
      </c>
      <c r="O118" s="16" t="str">
        <f>'UniWorkforce Hourly Timesheet'!BI391</f>
        <v/>
      </c>
      <c r="P118" s="16" t="str">
        <f>'UniWorkforce Hourly Timesheet'!BJ391</f>
        <v/>
      </c>
      <c r="Q118" s="16" t="str">
        <f>'UniWorkforce Hourly Timesheet'!BK391</f>
        <v/>
      </c>
      <c r="R118" s="16" t="str">
        <f>'UniWorkforce Hourly Timesheet'!BL391</f>
        <v/>
      </c>
      <c r="S118" s="16" t="str">
        <f>'UniWorkforce Hourly Timesheet'!BM391</f>
        <v/>
      </c>
      <c r="T118" s="16" t="str">
        <f>'UniWorkforce Hourly Timesheet'!BN391</f>
        <v/>
      </c>
      <c r="U118" s="16" t="str">
        <f>'UniWorkforce Hourly Timesheet'!BO391</f>
        <v/>
      </c>
      <c r="V118" s="16" t="str">
        <f>'UniWorkforce Hourly Timesheet'!BP391</f>
        <v/>
      </c>
      <c r="W118" s="16" t="str">
        <f>'UniWorkforce Hourly Timesheet'!BQ391</f>
        <v/>
      </c>
      <c r="X118" s="16" t="str">
        <f>'UniWorkforce Hourly Timesheet'!BR391</f>
        <v/>
      </c>
      <c r="Y118" s="16" t="str">
        <f>'UniWorkforce Hourly Timesheet'!BS391</f>
        <v/>
      </c>
      <c r="Z118" s="16" t="str">
        <f>'UniWorkforce Hourly Timesheet'!BT391</f>
        <v/>
      </c>
      <c r="AA118" s="16" t="str">
        <f>'UniWorkforce Hourly Timesheet'!BU391</f>
        <v/>
      </c>
      <c r="AB118" s="16" t="str">
        <f>'UniWorkforce Hourly Timesheet'!BV391</f>
        <v/>
      </c>
      <c r="AC118" s="16" t="str">
        <f>'UniWorkforce Hourly Timesheet'!BW391</f>
        <v/>
      </c>
      <c r="AD118" s="16" t="str">
        <f>'UniWorkforce Hourly Timesheet'!BX391</f>
        <v/>
      </c>
      <c r="AE118" s="16" t="str">
        <f>'UniWorkforce Hourly Timesheet'!BY391</f>
        <v/>
      </c>
      <c r="AF118" s="16" t="str">
        <f>'UniWorkforce Hourly Timesheet'!BZ391</f>
        <v/>
      </c>
      <c r="AG118" s="16" t="str">
        <f>'UniWorkforce Hourly Timesheet'!CA391</f>
        <v/>
      </c>
      <c r="AH118" s="16" t="str">
        <f>'UniWorkforce Hourly Timesheet'!CB391</f>
        <v/>
      </c>
      <c r="AI118" s="16" t="str">
        <f>'UniWorkforce Hourly Timesheet'!CC391</f>
        <v/>
      </c>
      <c r="AJ118" s="16" t="str">
        <f>'UniWorkforce Hourly Timesheet'!CH391</f>
        <v/>
      </c>
      <c r="AK118" s="16" t="str">
        <f>'UniWorkforce Hourly Timesheet'!CI391</f>
        <v/>
      </c>
      <c r="AL118" s="16" t="str">
        <f>'UniWorkforce Hourly Timesheet'!CJ391</f>
        <v/>
      </c>
    </row>
    <row r="119" spans="1:38" x14ac:dyDescent="0.2">
      <c r="A119" s="16" t="str">
        <f>IF(AND(E118="",E119=""),"",IF(E119="","&lt;EOD&gt;",TEXT('UniWorkforce Hourly Timesheet'!$Z$5,"0000000")))</f>
        <v/>
      </c>
      <c r="B119" s="16" t="str">
        <f>IF(E119="","",'UniWorkforce Hourly Timesheet'!$E$3)</f>
        <v/>
      </c>
      <c r="C119" s="16" t="str">
        <f>IF(E119="","",'UniWorkforce Hourly Timesheet'!$Z$3)</f>
        <v/>
      </c>
      <c r="D119" s="16" t="str">
        <f>IF(E119="","",'UniWorkforce Hourly Timesheet'!$Y$111)</f>
        <v/>
      </c>
      <c r="E119" s="16" t="str">
        <f>'UniWorkforce Hourly Timesheet'!AY392</f>
        <v/>
      </c>
      <c r="F119" s="16" t="str">
        <f>'UniWorkforce Hourly Timesheet'!AZ392</f>
        <v/>
      </c>
      <c r="G119" s="16" t="str">
        <f>'UniWorkforce Hourly Timesheet'!BA392</f>
        <v/>
      </c>
      <c r="H119" s="16" t="str">
        <f>'UniWorkforce Hourly Timesheet'!BB392</f>
        <v/>
      </c>
      <c r="I119" s="16" t="str">
        <f>'UniWorkforce Hourly Timesheet'!BC392</f>
        <v/>
      </c>
      <c r="J119" s="16" t="str">
        <f>'UniWorkforce Hourly Timesheet'!BD392</f>
        <v/>
      </c>
      <c r="K119" s="16" t="str">
        <f>'UniWorkforce Hourly Timesheet'!BE392</f>
        <v/>
      </c>
      <c r="L119" s="16" t="str">
        <f>'UniWorkforce Hourly Timesheet'!BF392</f>
        <v/>
      </c>
      <c r="M119" s="16" t="str">
        <f>'UniWorkforce Hourly Timesheet'!BG392</f>
        <v/>
      </c>
      <c r="N119" s="16" t="str">
        <f>'UniWorkforce Hourly Timesheet'!BH392</f>
        <v/>
      </c>
      <c r="O119" s="16" t="str">
        <f>'UniWorkforce Hourly Timesheet'!BI392</f>
        <v/>
      </c>
      <c r="P119" s="16" t="str">
        <f>'UniWorkforce Hourly Timesheet'!BJ392</f>
        <v/>
      </c>
      <c r="Q119" s="16" t="str">
        <f>'UniWorkforce Hourly Timesheet'!BK392</f>
        <v/>
      </c>
      <c r="R119" s="16" t="str">
        <f>'UniWorkforce Hourly Timesheet'!BL392</f>
        <v/>
      </c>
      <c r="S119" s="16" t="str">
        <f>'UniWorkforce Hourly Timesheet'!BM392</f>
        <v/>
      </c>
      <c r="T119" s="16" t="str">
        <f>'UniWorkforce Hourly Timesheet'!BN392</f>
        <v/>
      </c>
      <c r="U119" s="16" t="str">
        <f>'UniWorkforce Hourly Timesheet'!BO392</f>
        <v/>
      </c>
      <c r="V119" s="16" t="str">
        <f>'UniWorkforce Hourly Timesheet'!BP392</f>
        <v/>
      </c>
      <c r="W119" s="16" t="str">
        <f>'UniWorkforce Hourly Timesheet'!BQ392</f>
        <v/>
      </c>
      <c r="X119" s="16" t="str">
        <f>'UniWorkforce Hourly Timesheet'!BR392</f>
        <v/>
      </c>
      <c r="Y119" s="16" t="str">
        <f>'UniWorkforce Hourly Timesheet'!BS392</f>
        <v/>
      </c>
      <c r="Z119" s="16" t="str">
        <f>'UniWorkforce Hourly Timesheet'!BT392</f>
        <v/>
      </c>
      <c r="AA119" s="16" t="str">
        <f>'UniWorkforce Hourly Timesheet'!BU392</f>
        <v/>
      </c>
      <c r="AB119" s="16" t="str">
        <f>'UniWorkforce Hourly Timesheet'!BV392</f>
        <v/>
      </c>
      <c r="AC119" s="16" t="str">
        <f>'UniWorkforce Hourly Timesheet'!BW392</f>
        <v/>
      </c>
      <c r="AD119" s="16" t="str">
        <f>'UniWorkforce Hourly Timesheet'!BX392</f>
        <v/>
      </c>
      <c r="AE119" s="16" t="str">
        <f>'UniWorkforce Hourly Timesheet'!BY392</f>
        <v/>
      </c>
      <c r="AF119" s="16" t="str">
        <f>'UniWorkforce Hourly Timesheet'!BZ392</f>
        <v/>
      </c>
      <c r="AG119" s="16" t="str">
        <f>'UniWorkforce Hourly Timesheet'!CA392</f>
        <v/>
      </c>
      <c r="AH119" s="16" t="str">
        <f>'UniWorkforce Hourly Timesheet'!CB392</f>
        <v/>
      </c>
      <c r="AI119" s="16" t="str">
        <f>'UniWorkforce Hourly Timesheet'!CC392</f>
        <v/>
      </c>
      <c r="AJ119" s="16" t="str">
        <f>'UniWorkforce Hourly Timesheet'!CH392</f>
        <v/>
      </c>
      <c r="AK119" s="16" t="str">
        <f>'UniWorkforce Hourly Timesheet'!CI392</f>
        <v/>
      </c>
      <c r="AL119" s="16" t="str">
        <f>'UniWorkforce Hourly Timesheet'!CJ392</f>
        <v/>
      </c>
    </row>
    <row r="120" spans="1:38" x14ac:dyDescent="0.2">
      <c r="A120" s="16" t="str">
        <f>IF(AND(E119="",E120=""),"",IF(E120="","&lt;EOD&gt;",TEXT('UniWorkforce Hourly Timesheet'!$Z$5,"0000000")))</f>
        <v/>
      </c>
      <c r="B120" s="16" t="str">
        <f>IF(E120="","",'UniWorkforce Hourly Timesheet'!$E$3)</f>
        <v/>
      </c>
      <c r="C120" s="16" t="str">
        <f>IF(E120="","",'UniWorkforce Hourly Timesheet'!$Z$3)</f>
        <v/>
      </c>
      <c r="D120" s="16" t="str">
        <f>IF(E120="","",'UniWorkforce Hourly Timesheet'!$Y$111)</f>
        <v/>
      </c>
      <c r="E120" s="16" t="str">
        <f>'UniWorkforce Hourly Timesheet'!AY393</f>
        <v/>
      </c>
      <c r="F120" s="16" t="str">
        <f>'UniWorkforce Hourly Timesheet'!AZ393</f>
        <v/>
      </c>
      <c r="G120" s="16" t="str">
        <f>'UniWorkforce Hourly Timesheet'!BA393</f>
        <v/>
      </c>
      <c r="H120" s="16" t="str">
        <f>'UniWorkforce Hourly Timesheet'!BB393</f>
        <v/>
      </c>
      <c r="I120" s="16" t="str">
        <f>'UniWorkforce Hourly Timesheet'!BC393</f>
        <v/>
      </c>
      <c r="J120" s="16" t="str">
        <f>'UniWorkforce Hourly Timesheet'!BD393</f>
        <v/>
      </c>
      <c r="K120" s="16" t="str">
        <f>'UniWorkforce Hourly Timesheet'!BE393</f>
        <v/>
      </c>
      <c r="L120" s="16" t="str">
        <f>'UniWorkforce Hourly Timesheet'!BF393</f>
        <v/>
      </c>
      <c r="M120" s="16" t="str">
        <f>'UniWorkforce Hourly Timesheet'!BG393</f>
        <v/>
      </c>
      <c r="N120" s="16" t="str">
        <f>'UniWorkforce Hourly Timesheet'!BH393</f>
        <v/>
      </c>
      <c r="O120" s="16" t="str">
        <f>'UniWorkforce Hourly Timesheet'!BI393</f>
        <v/>
      </c>
      <c r="P120" s="16" t="str">
        <f>'UniWorkforce Hourly Timesheet'!BJ393</f>
        <v/>
      </c>
      <c r="Q120" s="16" t="str">
        <f>'UniWorkforce Hourly Timesheet'!BK393</f>
        <v/>
      </c>
      <c r="R120" s="16" t="str">
        <f>'UniWorkforce Hourly Timesheet'!BL393</f>
        <v/>
      </c>
      <c r="S120" s="16" t="str">
        <f>'UniWorkforce Hourly Timesheet'!BM393</f>
        <v/>
      </c>
      <c r="T120" s="16" t="str">
        <f>'UniWorkforce Hourly Timesheet'!BN393</f>
        <v/>
      </c>
      <c r="U120" s="16" t="str">
        <f>'UniWorkforce Hourly Timesheet'!BO393</f>
        <v/>
      </c>
      <c r="V120" s="16" t="str">
        <f>'UniWorkforce Hourly Timesheet'!BP393</f>
        <v/>
      </c>
      <c r="W120" s="16" t="str">
        <f>'UniWorkforce Hourly Timesheet'!BQ393</f>
        <v/>
      </c>
      <c r="X120" s="16" t="str">
        <f>'UniWorkforce Hourly Timesheet'!BR393</f>
        <v/>
      </c>
      <c r="Y120" s="16" t="str">
        <f>'UniWorkforce Hourly Timesheet'!BS393</f>
        <v/>
      </c>
      <c r="Z120" s="16" t="str">
        <f>'UniWorkforce Hourly Timesheet'!BT393</f>
        <v/>
      </c>
      <c r="AA120" s="16" t="str">
        <f>'UniWorkforce Hourly Timesheet'!BU393</f>
        <v/>
      </c>
      <c r="AB120" s="16" t="str">
        <f>'UniWorkforce Hourly Timesheet'!BV393</f>
        <v/>
      </c>
      <c r="AC120" s="16" t="str">
        <f>'UniWorkforce Hourly Timesheet'!BW393</f>
        <v/>
      </c>
      <c r="AD120" s="16" t="str">
        <f>'UniWorkforce Hourly Timesheet'!BX393</f>
        <v/>
      </c>
      <c r="AE120" s="16" t="str">
        <f>'UniWorkforce Hourly Timesheet'!BY393</f>
        <v/>
      </c>
      <c r="AF120" s="16" t="str">
        <f>'UniWorkforce Hourly Timesheet'!BZ393</f>
        <v/>
      </c>
      <c r="AG120" s="16" t="str">
        <f>'UniWorkforce Hourly Timesheet'!CA393</f>
        <v/>
      </c>
      <c r="AH120" s="16" t="str">
        <f>'UniWorkforce Hourly Timesheet'!CB393</f>
        <v/>
      </c>
      <c r="AI120" s="16" t="str">
        <f>'UniWorkforce Hourly Timesheet'!CC393</f>
        <v/>
      </c>
      <c r="AJ120" s="16" t="str">
        <f>'UniWorkforce Hourly Timesheet'!CH393</f>
        <v/>
      </c>
      <c r="AK120" s="16" t="str">
        <f>'UniWorkforce Hourly Timesheet'!CI393</f>
        <v/>
      </c>
      <c r="AL120" s="16" t="str">
        <f>'UniWorkforce Hourly Timesheet'!CJ393</f>
        <v/>
      </c>
    </row>
    <row r="121" spans="1:38" x14ac:dyDescent="0.2">
      <c r="A121" s="16" t="str">
        <f>IF(AND(E120="",E121=""),"",IF(E121="","&lt;EOD&gt;",TEXT('UniWorkforce Hourly Timesheet'!$Z$5,"0000000")))</f>
        <v/>
      </c>
      <c r="B121" s="16" t="str">
        <f>IF(E121="","",'UniWorkforce Hourly Timesheet'!$E$3)</f>
        <v/>
      </c>
      <c r="C121" s="16" t="str">
        <f>IF(E121="","",'UniWorkforce Hourly Timesheet'!$Z$3)</f>
        <v/>
      </c>
      <c r="D121" s="16" t="str">
        <f>IF(E121="","",'UniWorkforce Hourly Timesheet'!$Y$111)</f>
        <v/>
      </c>
      <c r="E121" s="16" t="str">
        <f>'UniWorkforce Hourly Timesheet'!AY394</f>
        <v/>
      </c>
      <c r="F121" s="16" t="str">
        <f>'UniWorkforce Hourly Timesheet'!AZ394</f>
        <v/>
      </c>
      <c r="G121" s="16" t="str">
        <f>'UniWorkforce Hourly Timesheet'!BA394</f>
        <v/>
      </c>
      <c r="H121" s="16" t="str">
        <f>'UniWorkforce Hourly Timesheet'!BB394</f>
        <v/>
      </c>
      <c r="I121" s="16" t="str">
        <f>'UniWorkforce Hourly Timesheet'!BC394</f>
        <v/>
      </c>
      <c r="J121" s="16" t="str">
        <f>'UniWorkforce Hourly Timesheet'!BD394</f>
        <v/>
      </c>
      <c r="K121" s="16" t="str">
        <f>'UniWorkforce Hourly Timesheet'!BE394</f>
        <v/>
      </c>
      <c r="L121" s="16" t="str">
        <f>'UniWorkforce Hourly Timesheet'!BF394</f>
        <v/>
      </c>
      <c r="M121" s="16" t="str">
        <f>'UniWorkforce Hourly Timesheet'!BG394</f>
        <v/>
      </c>
      <c r="N121" s="16" t="str">
        <f>'UniWorkforce Hourly Timesheet'!BH394</f>
        <v/>
      </c>
      <c r="O121" s="16" t="str">
        <f>'UniWorkforce Hourly Timesheet'!BI394</f>
        <v/>
      </c>
      <c r="P121" s="16" t="str">
        <f>'UniWorkforce Hourly Timesheet'!BJ394</f>
        <v/>
      </c>
      <c r="Q121" s="16" t="str">
        <f>'UniWorkforce Hourly Timesheet'!BK394</f>
        <v/>
      </c>
      <c r="R121" s="16" t="str">
        <f>'UniWorkforce Hourly Timesheet'!BL394</f>
        <v/>
      </c>
      <c r="S121" s="16" t="str">
        <f>'UniWorkforce Hourly Timesheet'!BM394</f>
        <v/>
      </c>
      <c r="T121" s="16" t="str">
        <f>'UniWorkforce Hourly Timesheet'!BN394</f>
        <v/>
      </c>
      <c r="U121" s="16" t="str">
        <f>'UniWorkforce Hourly Timesheet'!BO394</f>
        <v/>
      </c>
      <c r="V121" s="16" t="str">
        <f>'UniWorkforce Hourly Timesheet'!BP394</f>
        <v/>
      </c>
      <c r="W121" s="16" t="str">
        <f>'UniWorkforce Hourly Timesheet'!BQ394</f>
        <v/>
      </c>
      <c r="X121" s="16" t="str">
        <f>'UniWorkforce Hourly Timesheet'!BR394</f>
        <v/>
      </c>
      <c r="Y121" s="16" t="str">
        <f>'UniWorkforce Hourly Timesheet'!BS394</f>
        <v/>
      </c>
      <c r="Z121" s="16" t="str">
        <f>'UniWorkforce Hourly Timesheet'!BT394</f>
        <v/>
      </c>
      <c r="AA121" s="16" t="str">
        <f>'UniWorkforce Hourly Timesheet'!BU394</f>
        <v/>
      </c>
      <c r="AB121" s="16" t="str">
        <f>'UniWorkforce Hourly Timesheet'!BV394</f>
        <v/>
      </c>
      <c r="AC121" s="16" t="str">
        <f>'UniWorkforce Hourly Timesheet'!BW394</f>
        <v/>
      </c>
      <c r="AD121" s="16" t="str">
        <f>'UniWorkforce Hourly Timesheet'!BX394</f>
        <v/>
      </c>
      <c r="AE121" s="16" t="str">
        <f>'UniWorkforce Hourly Timesheet'!BY394</f>
        <v/>
      </c>
      <c r="AF121" s="16" t="str">
        <f>'UniWorkforce Hourly Timesheet'!BZ394</f>
        <v/>
      </c>
      <c r="AG121" s="16" t="str">
        <f>'UniWorkforce Hourly Timesheet'!CA394</f>
        <v/>
      </c>
      <c r="AH121" s="16" t="str">
        <f>'UniWorkforce Hourly Timesheet'!CB394</f>
        <v/>
      </c>
      <c r="AI121" s="16" t="str">
        <f>'UniWorkforce Hourly Timesheet'!CC394</f>
        <v/>
      </c>
      <c r="AJ121" s="16" t="str">
        <f>'UniWorkforce Hourly Timesheet'!CH394</f>
        <v/>
      </c>
      <c r="AK121" s="16" t="str">
        <f>'UniWorkforce Hourly Timesheet'!CI394</f>
        <v/>
      </c>
      <c r="AL121" s="16" t="str">
        <f>'UniWorkforce Hourly Timesheet'!CJ394</f>
        <v/>
      </c>
    </row>
    <row r="122" spans="1:38" x14ac:dyDescent="0.2">
      <c r="A122" s="16" t="str">
        <f>IF(AND(E121="",E122=""),"",IF(E122="","&lt;EOD&gt;",TEXT('UniWorkforce Hourly Timesheet'!$Z$5,"0000000")))</f>
        <v/>
      </c>
      <c r="B122" s="16" t="str">
        <f>IF(E122="","",'UniWorkforce Hourly Timesheet'!$E$3)</f>
        <v/>
      </c>
      <c r="C122" s="16" t="str">
        <f>IF(E122="","",'UniWorkforce Hourly Timesheet'!$Z$3)</f>
        <v/>
      </c>
      <c r="D122" s="16" t="str">
        <f>IF(E122="","",'UniWorkforce Hourly Timesheet'!$Y$111)</f>
        <v/>
      </c>
      <c r="E122" s="16" t="str">
        <f>'UniWorkforce Hourly Timesheet'!AY395</f>
        <v/>
      </c>
      <c r="F122" s="16" t="str">
        <f>'UniWorkforce Hourly Timesheet'!AZ395</f>
        <v/>
      </c>
      <c r="G122" s="16" t="str">
        <f>'UniWorkforce Hourly Timesheet'!BA395</f>
        <v/>
      </c>
      <c r="H122" s="16" t="str">
        <f>'UniWorkforce Hourly Timesheet'!BB395</f>
        <v/>
      </c>
      <c r="I122" s="16" t="str">
        <f>'UniWorkforce Hourly Timesheet'!BC395</f>
        <v/>
      </c>
      <c r="J122" s="16" t="str">
        <f>'UniWorkforce Hourly Timesheet'!BD395</f>
        <v/>
      </c>
      <c r="K122" s="16" t="str">
        <f>'UniWorkforce Hourly Timesheet'!BE395</f>
        <v/>
      </c>
      <c r="L122" s="16" t="str">
        <f>'UniWorkforce Hourly Timesheet'!BF395</f>
        <v/>
      </c>
      <c r="M122" s="16" t="str">
        <f>'UniWorkforce Hourly Timesheet'!BG395</f>
        <v/>
      </c>
      <c r="N122" s="16" t="str">
        <f>'UniWorkforce Hourly Timesheet'!BH395</f>
        <v/>
      </c>
      <c r="O122" s="16" t="str">
        <f>'UniWorkforce Hourly Timesheet'!BI395</f>
        <v/>
      </c>
      <c r="P122" s="16" t="str">
        <f>'UniWorkforce Hourly Timesheet'!BJ395</f>
        <v/>
      </c>
      <c r="Q122" s="16" t="str">
        <f>'UniWorkforce Hourly Timesheet'!BK395</f>
        <v/>
      </c>
      <c r="R122" s="16" t="str">
        <f>'UniWorkforce Hourly Timesheet'!BL395</f>
        <v/>
      </c>
      <c r="S122" s="16" t="str">
        <f>'UniWorkforce Hourly Timesheet'!BM395</f>
        <v/>
      </c>
      <c r="T122" s="16" t="str">
        <f>'UniWorkforce Hourly Timesheet'!BN395</f>
        <v/>
      </c>
      <c r="U122" s="16" t="str">
        <f>'UniWorkforce Hourly Timesheet'!BO395</f>
        <v/>
      </c>
      <c r="V122" s="16" t="str">
        <f>'UniWorkforce Hourly Timesheet'!BP395</f>
        <v/>
      </c>
      <c r="W122" s="16" t="str">
        <f>'UniWorkforce Hourly Timesheet'!BQ395</f>
        <v/>
      </c>
      <c r="X122" s="16" t="str">
        <f>'UniWorkforce Hourly Timesheet'!BR395</f>
        <v/>
      </c>
      <c r="Y122" s="16" t="str">
        <f>'UniWorkforce Hourly Timesheet'!BS395</f>
        <v/>
      </c>
      <c r="Z122" s="16" t="str">
        <f>'UniWorkforce Hourly Timesheet'!BT395</f>
        <v/>
      </c>
      <c r="AA122" s="16" t="str">
        <f>'UniWorkforce Hourly Timesheet'!BU395</f>
        <v/>
      </c>
      <c r="AB122" s="16" t="str">
        <f>'UniWorkforce Hourly Timesheet'!BV395</f>
        <v/>
      </c>
      <c r="AC122" s="16" t="str">
        <f>'UniWorkforce Hourly Timesheet'!BW395</f>
        <v/>
      </c>
      <c r="AD122" s="16" t="str">
        <f>'UniWorkforce Hourly Timesheet'!BX395</f>
        <v/>
      </c>
      <c r="AE122" s="16" t="str">
        <f>'UniWorkforce Hourly Timesheet'!BY395</f>
        <v/>
      </c>
      <c r="AF122" s="16" t="str">
        <f>'UniWorkforce Hourly Timesheet'!BZ395</f>
        <v/>
      </c>
      <c r="AG122" s="16" t="str">
        <f>'UniWorkforce Hourly Timesheet'!CA395</f>
        <v/>
      </c>
      <c r="AH122" s="16" t="str">
        <f>'UniWorkforce Hourly Timesheet'!CB395</f>
        <v/>
      </c>
      <c r="AI122" s="16" t="str">
        <f>'UniWorkforce Hourly Timesheet'!CC395</f>
        <v/>
      </c>
      <c r="AJ122" s="16" t="str">
        <f>'UniWorkforce Hourly Timesheet'!CH395</f>
        <v/>
      </c>
      <c r="AK122" s="16" t="str">
        <f>'UniWorkforce Hourly Timesheet'!CI395</f>
        <v/>
      </c>
      <c r="AL122" s="16" t="str">
        <f>'UniWorkforce Hourly Timesheet'!CJ395</f>
        <v/>
      </c>
    </row>
    <row r="123" spans="1:38" x14ac:dyDescent="0.2">
      <c r="A123" s="16" t="str">
        <f>IF(AND(E122="",E123=""),"",IF(E123="","&lt;EOD&gt;",TEXT('UniWorkforce Hourly Timesheet'!$Z$5,"0000000")))</f>
        <v/>
      </c>
      <c r="B123" s="16" t="str">
        <f>IF(E123="","",'UniWorkforce Hourly Timesheet'!$E$3)</f>
        <v/>
      </c>
      <c r="C123" s="16" t="str">
        <f>IF(E123="","",'UniWorkforce Hourly Timesheet'!$Z$3)</f>
        <v/>
      </c>
      <c r="D123" s="16" t="str">
        <f>IF(E123="","",'UniWorkforce Hourly Timesheet'!$Y$111)</f>
        <v/>
      </c>
      <c r="E123" s="16" t="str">
        <f>'UniWorkforce Hourly Timesheet'!AY396</f>
        <v/>
      </c>
      <c r="F123" s="16" t="str">
        <f>'UniWorkforce Hourly Timesheet'!AZ396</f>
        <v/>
      </c>
      <c r="G123" s="16" t="str">
        <f>'UniWorkforce Hourly Timesheet'!BA396</f>
        <v/>
      </c>
      <c r="H123" s="16" t="str">
        <f>'UniWorkforce Hourly Timesheet'!BB396</f>
        <v/>
      </c>
      <c r="I123" s="16" t="str">
        <f>'UniWorkforce Hourly Timesheet'!BC396</f>
        <v/>
      </c>
      <c r="J123" s="16" t="str">
        <f>'UniWorkforce Hourly Timesheet'!BD396</f>
        <v/>
      </c>
      <c r="K123" s="16" t="str">
        <f>'UniWorkforce Hourly Timesheet'!BE396</f>
        <v/>
      </c>
      <c r="L123" s="16" t="str">
        <f>'UniWorkforce Hourly Timesheet'!BF396</f>
        <v/>
      </c>
      <c r="M123" s="16" t="str">
        <f>'UniWorkforce Hourly Timesheet'!BG396</f>
        <v/>
      </c>
      <c r="N123" s="16" t="str">
        <f>'UniWorkforce Hourly Timesheet'!BH396</f>
        <v/>
      </c>
      <c r="O123" s="16" t="str">
        <f>'UniWorkforce Hourly Timesheet'!BI396</f>
        <v/>
      </c>
      <c r="P123" s="16" t="str">
        <f>'UniWorkforce Hourly Timesheet'!BJ396</f>
        <v/>
      </c>
      <c r="Q123" s="16" t="str">
        <f>'UniWorkforce Hourly Timesheet'!BK396</f>
        <v/>
      </c>
      <c r="R123" s="16" t="str">
        <f>'UniWorkforce Hourly Timesheet'!BL396</f>
        <v/>
      </c>
      <c r="S123" s="16" t="str">
        <f>'UniWorkforce Hourly Timesheet'!BM396</f>
        <v/>
      </c>
      <c r="T123" s="16" t="str">
        <f>'UniWorkforce Hourly Timesheet'!BN396</f>
        <v/>
      </c>
      <c r="U123" s="16" t="str">
        <f>'UniWorkforce Hourly Timesheet'!BO396</f>
        <v/>
      </c>
      <c r="V123" s="16" t="str">
        <f>'UniWorkforce Hourly Timesheet'!BP396</f>
        <v/>
      </c>
      <c r="W123" s="16" t="str">
        <f>'UniWorkforce Hourly Timesheet'!BQ396</f>
        <v/>
      </c>
      <c r="X123" s="16" t="str">
        <f>'UniWorkforce Hourly Timesheet'!BR396</f>
        <v/>
      </c>
      <c r="Y123" s="16" t="str">
        <f>'UniWorkforce Hourly Timesheet'!BS396</f>
        <v/>
      </c>
      <c r="Z123" s="16" t="str">
        <f>'UniWorkforce Hourly Timesheet'!BT396</f>
        <v/>
      </c>
      <c r="AA123" s="16" t="str">
        <f>'UniWorkforce Hourly Timesheet'!BU396</f>
        <v/>
      </c>
      <c r="AB123" s="16" t="str">
        <f>'UniWorkforce Hourly Timesheet'!BV396</f>
        <v/>
      </c>
      <c r="AC123" s="16" t="str">
        <f>'UniWorkforce Hourly Timesheet'!BW396</f>
        <v/>
      </c>
      <c r="AD123" s="16" t="str">
        <f>'UniWorkforce Hourly Timesheet'!BX396</f>
        <v/>
      </c>
      <c r="AE123" s="16" t="str">
        <f>'UniWorkforce Hourly Timesheet'!BY396</f>
        <v/>
      </c>
      <c r="AF123" s="16" t="str">
        <f>'UniWorkforce Hourly Timesheet'!BZ396</f>
        <v/>
      </c>
      <c r="AG123" s="16" t="str">
        <f>'UniWorkforce Hourly Timesheet'!CA396</f>
        <v/>
      </c>
      <c r="AH123" s="16" t="str">
        <f>'UniWorkforce Hourly Timesheet'!CB396</f>
        <v/>
      </c>
      <c r="AI123" s="16" t="str">
        <f>'UniWorkforce Hourly Timesheet'!CC396</f>
        <v/>
      </c>
      <c r="AJ123" s="16" t="str">
        <f>'UniWorkforce Hourly Timesheet'!CH396</f>
        <v/>
      </c>
      <c r="AK123" s="16" t="str">
        <f>'UniWorkforce Hourly Timesheet'!CI396</f>
        <v/>
      </c>
      <c r="AL123" s="16" t="str">
        <f>'UniWorkforce Hourly Timesheet'!CJ396</f>
        <v/>
      </c>
    </row>
    <row r="124" spans="1:38" x14ac:dyDescent="0.2">
      <c r="A124" s="16" t="str">
        <f>IF(AND(E123="",E124=""),"",IF(E124="","&lt;EOD&gt;",TEXT('UniWorkforce Hourly Timesheet'!$Z$5,"0000000")))</f>
        <v/>
      </c>
      <c r="B124" s="16" t="str">
        <f>IF(E124="","",'UniWorkforce Hourly Timesheet'!$E$3)</f>
        <v/>
      </c>
      <c r="C124" s="16" t="str">
        <f>IF(E124="","",'UniWorkforce Hourly Timesheet'!$Z$3)</f>
        <v/>
      </c>
      <c r="D124" s="16" t="str">
        <f>IF(E124="","",'UniWorkforce Hourly Timesheet'!$Y$111)</f>
        <v/>
      </c>
      <c r="E124" s="16" t="str">
        <f>'UniWorkforce Hourly Timesheet'!AY397</f>
        <v/>
      </c>
      <c r="F124" s="16" t="str">
        <f>'UniWorkforce Hourly Timesheet'!AZ397</f>
        <v/>
      </c>
      <c r="G124" s="16" t="str">
        <f>'UniWorkforce Hourly Timesheet'!BA397</f>
        <v/>
      </c>
      <c r="H124" s="16" t="str">
        <f>'UniWorkforce Hourly Timesheet'!BB397</f>
        <v/>
      </c>
      <c r="I124" s="16" t="str">
        <f>'UniWorkforce Hourly Timesheet'!BC397</f>
        <v/>
      </c>
      <c r="J124" s="16" t="str">
        <f>'UniWorkforce Hourly Timesheet'!BD397</f>
        <v/>
      </c>
      <c r="K124" s="16" t="str">
        <f>'UniWorkforce Hourly Timesheet'!BE397</f>
        <v/>
      </c>
      <c r="L124" s="16" t="str">
        <f>'UniWorkforce Hourly Timesheet'!BF397</f>
        <v/>
      </c>
      <c r="M124" s="16" t="str">
        <f>'UniWorkforce Hourly Timesheet'!BG397</f>
        <v/>
      </c>
      <c r="N124" s="16" t="str">
        <f>'UniWorkforce Hourly Timesheet'!BH397</f>
        <v/>
      </c>
      <c r="O124" s="16" t="str">
        <f>'UniWorkforce Hourly Timesheet'!BI397</f>
        <v/>
      </c>
      <c r="P124" s="16" t="str">
        <f>'UniWorkforce Hourly Timesheet'!BJ397</f>
        <v/>
      </c>
      <c r="Q124" s="16" t="str">
        <f>'UniWorkforce Hourly Timesheet'!BK397</f>
        <v/>
      </c>
      <c r="R124" s="16" t="str">
        <f>'UniWorkforce Hourly Timesheet'!BL397</f>
        <v/>
      </c>
      <c r="S124" s="16" t="str">
        <f>'UniWorkforce Hourly Timesheet'!BM397</f>
        <v/>
      </c>
      <c r="T124" s="16" t="str">
        <f>'UniWorkforce Hourly Timesheet'!BN397</f>
        <v/>
      </c>
      <c r="U124" s="16" t="str">
        <f>'UniWorkforce Hourly Timesheet'!BO397</f>
        <v/>
      </c>
      <c r="V124" s="16" t="str">
        <f>'UniWorkforce Hourly Timesheet'!BP397</f>
        <v/>
      </c>
      <c r="W124" s="16" t="str">
        <f>'UniWorkforce Hourly Timesheet'!BQ397</f>
        <v/>
      </c>
      <c r="X124" s="16" t="str">
        <f>'UniWorkforce Hourly Timesheet'!BR397</f>
        <v/>
      </c>
      <c r="Y124" s="16" t="str">
        <f>'UniWorkforce Hourly Timesheet'!BS397</f>
        <v/>
      </c>
      <c r="Z124" s="16" t="str">
        <f>'UniWorkforce Hourly Timesheet'!BT397</f>
        <v/>
      </c>
      <c r="AA124" s="16" t="str">
        <f>'UniWorkforce Hourly Timesheet'!BU397</f>
        <v/>
      </c>
      <c r="AB124" s="16" t="str">
        <f>'UniWorkforce Hourly Timesheet'!BV397</f>
        <v/>
      </c>
      <c r="AC124" s="16" t="str">
        <f>'UniWorkforce Hourly Timesheet'!BW397</f>
        <v/>
      </c>
      <c r="AD124" s="16" t="str">
        <f>'UniWorkforce Hourly Timesheet'!BX397</f>
        <v/>
      </c>
      <c r="AE124" s="16" t="str">
        <f>'UniWorkforce Hourly Timesheet'!BY397</f>
        <v/>
      </c>
      <c r="AF124" s="16" t="str">
        <f>'UniWorkforce Hourly Timesheet'!BZ397</f>
        <v/>
      </c>
      <c r="AG124" s="16" t="str">
        <f>'UniWorkforce Hourly Timesheet'!CA397</f>
        <v/>
      </c>
      <c r="AH124" s="16" t="str">
        <f>'UniWorkforce Hourly Timesheet'!CB397</f>
        <v/>
      </c>
      <c r="AI124" s="16" t="str">
        <f>'UniWorkforce Hourly Timesheet'!CC397</f>
        <v/>
      </c>
      <c r="AJ124" s="16" t="str">
        <f>'UniWorkforce Hourly Timesheet'!CH397</f>
        <v/>
      </c>
      <c r="AK124" s="16" t="str">
        <f>'UniWorkforce Hourly Timesheet'!CI397</f>
        <v/>
      </c>
      <c r="AL124" s="16" t="str">
        <f>'UniWorkforce Hourly Timesheet'!CJ397</f>
        <v/>
      </c>
    </row>
    <row r="125" spans="1:38" x14ac:dyDescent="0.2">
      <c r="A125" s="16" t="str">
        <f>IF(AND(E124="",E125=""),"",IF(E125="","&lt;EOD&gt;",TEXT('UniWorkforce Hourly Timesheet'!$Z$5,"0000000")))</f>
        <v/>
      </c>
      <c r="B125" s="16" t="str">
        <f>IF(E125="","",'UniWorkforce Hourly Timesheet'!$E$3)</f>
        <v/>
      </c>
      <c r="C125" s="16" t="str">
        <f>IF(E125="","",'UniWorkforce Hourly Timesheet'!$Z$3)</f>
        <v/>
      </c>
      <c r="D125" s="16" t="str">
        <f>IF(E125="","",'UniWorkforce Hourly Timesheet'!$Y$111)</f>
        <v/>
      </c>
      <c r="E125" s="16" t="str">
        <f>'UniWorkforce Hourly Timesheet'!AY398</f>
        <v/>
      </c>
      <c r="F125" s="16" t="str">
        <f>'UniWorkforce Hourly Timesheet'!AZ398</f>
        <v/>
      </c>
      <c r="G125" s="16" t="str">
        <f>'UniWorkforce Hourly Timesheet'!BA398</f>
        <v/>
      </c>
      <c r="H125" s="16" t="str">
        <f>'UniWorkforce Hourly Timesheet'!BB398</f>
        <v/>
      </c>
      <c r="I125" s="16" t="str">
        <f>'UniWorkforce Hourly Timesheet'!BC398</f>
        <v/>
      </c>
      <c r="J125" s="16" t="str">
        <f>'UniWorkforce Hourly Timesheet'!BD398</f>
        <v/>
      </c>
      <c r="K125" s="16" t="str">
        <f>'UniWorkforce Hourly Timesheet'!BE398</f>
        <v/>
      </c>
      <c r="L125" s="16" t="str">
        <f>'UniWorkforce Hourly Timesheet'!BF398</f>
        <v/>
      </c>
      <c r="M125" s="16" t="str">
        <f>'UniWorkforce Hourly Timesheet'!BG398</f>
        <v/>
      </c>
      <c r="N125" s="16" t="str">
        <f>'UniWorkforce Hourly Timesheet'!BH398</f>
        <v/>
      </c>
      <c r="O125" s="16" t="str">
        <f>'UniWorkforce Hourly Timesheet'!BI398</f>
        <v/>
      </c>
      <c r="P125" s="16" t="str">
        <f>'UniWorkforce Hourly Timesheet'!BJ398</f>
        <v/>
      </c>
      <c r="Q125" s="16" t="str">
        <f>'UniWorkforce Hourly Timesheet'!BK398</f>
        <v/>
      </c>
      <c r="R125" s="16" t="str">
        <f>'UniWorkforce Hourly Timesheet'!BL398</f>
        <v/>
      </c>
      <c r="S125" s="16" t="str">
        <f>'UniWorkforce Hourly Timesheet'!BM398</f>
        <v/>
      </c>
      <c r="T125" s="16" t="str">
        <f>'UniWorkforce Hourly Timesheet'!BN398</f>
        <v/>
      </c>
      <c r="U125" s="16" t="str">
        <f>'UniWorkforce Hourly Timesheet'!BO398</f>
        <v/>
      </c>
      <c r="V125" s="16" t="str">
        <f>'UniWorkforce Hourly Timesheet'!BP398</f>
        <v/>
      </c>
      <c r="W125" s="16" t="str">
        <f>'UniWorkforce Hourly Timesheet'!BQ398</f>
        <v/>
      </c>
      <c r="X125" s="16" t="str">
        <f>'UniWorkforce Hourly Timesheet'!BR398</f>
        <v/>
      </c>
      <c r="Y125" s="16" t="str">
        <f>'UniWorkforce Hourly Timesheet'!BS398</f>
        <v/>
      </c>
      <c r="Z125" s="16" t="str">
        <f>'UniWorkforce Hourly Timesheet'!BT398</f>
        <v/>
      </c>
      <c r="AA125" s="16" t="str">
        <f>'UniWorkforce Hourly Timesheet'!BU398</f>
        <v/>
      </c>
      <c r="AB125" s="16" t="str">
        <f>'UniWorkforce Hourly Timesheet'!BV398</f>
        <v/>
      </c>
      <c r="AC125" s="16" t="str">
        <f>'UniWorkforce Hourly Timesheet'!BW398</f>
        <v/>
      </c>
      <c r="AD125" s="16" t="str">
        <f>'UniWorkforce Hourly Timesheet'!BX398</f>
        <v/>
      </c>
      <c r="AE125" s="16" t="str">
        <f>'UniWorkforce Hourly Timesheet'!BY398</f>
        <v/>
      </c>
      <c r="AF125" s="16" t="str">
        <f>'UniWorkforce Hourly Timesheet'!BZ398</f>
        <v/>
      </c>
      <c r="AG125" s="16" t="str">
        <f>'UniWorkforce Hourly Timesheet'!CA398</f>
        <v/>
      </c>
      <c r="AH125" s="16" t="str">
        <f>'UniWorkforce Hourly Timesheet'!CB398</f>
        <v/>
      </c>
      <c r="AI125" s="16" t="str">
        <f>'UniWorkforce Hourly Timesheet'!CC398</f>
        <v/>
      </c>
      <c r="AJ125" s="16" t="str">
        <f>'UniWorkforce Hourly Timesheet'!CH398</f>
        <v/>
      </c>
      <c r="AK125" s="16" t="str">
        <f>'UniWorkforce Hourly Timesheet'!CI398</f>
        <v/>
      </c>
      <c r="AL125" s="16" t="str">
        <f>'UniWorkforce Hourly Timesheet'!CJ398</f>
        <v/>
      </c>
    </row>
    <row r="126" spans="1:38" x14ac:dyDescent="0.2">
      <c r="A126" s="16" t="str">
        <f>IF(AND(E125="",E126=""),"",IF(E126="","&lt;EOD&gt;",TEXT('UniWorkforce Hourly Timesheet'!$Z$5,"0000000")))</f>
        <v/>
      </c>
      <c r="B126" s="16" t="str">
        <f>IF(E126="","",'UniWorkforce Hourly Timesheet'!$E$3)</f>
        <v/>
      </c>
      <c r="C126" s="16" t="str">
        <f>IF(E126="","",'UniWorkforce Hourly Timesheet'!$Z$3)</f>
        <v/>
      </c>
      <c r="D126" s="16" t="str">
        <f>IF(E126="","",'UniWorkforce Hourly Timesheet'!$Y$111)</f>
        <v/>
      </c>
      <c r="E126" s="16" t="str">
        <f>'UniWorkforce Hourly Timesheet'!AY399</f>
        <v/>
      </c>
      <c r="F126" s="16" t="str">
        <f>'UniWorkforce Hourly Timesheet'!AZ399</f>
        <v/>
      </c>
      <c r="G126" s="16" t="str">
        <f>'UniWorkforce Hourly Timesheet'!BA399</f>
        <v/>
      </c>
      <c r="H126" s="16" t="str">
        <f>'UniWorkforce Hourly Timesheet'!BB399</f>
        <v/>
      </c>
      <c r="I126" s="16" t="str">
        <f>'UniWorkforce Hourly Timesheet'!BC399</f>
        <v/>
      </c>
      <c r="J126" s="16" t="str">
        <f>'UniWorkforce Hourly Timesheet'!BD399</f>
        <v/>
      </c>
      <c r="K126" s="16" t="str">
        <f>'UniWorkforce Hourly Timesheet'!BE399</f>
        <v/>
      </c>
      <c r="L126" s="16" t="str">
        <f>'UniWorkforce Hourly Timesheet'!BF399</f>
        <v/>
      </c>
      <c r="M126" s="16" t="str">
        <f>'UniWorkforce Hourly Timesheet'!BG399</f>
        <v/>
      </c>
      <c r="N126" s="16" t="str">
        <f>'UniWorkforce Hourly Timesheet'!BH399</f>
        <v/>
      </c>
      <c r="O126" s="16" t="str">
        <f>'UniWorkforce Hourly Timesheet'!BI399</f>
        <v/>
      </c>
      <c r="P126" s="16" t="str">
        <f>'UniWorkforce Hourly Timesheet'!BJ399</f>
        <v/>
      </c>
      <c r="Q126" s="16" t="str">
        <f>'UniWorkforce Hourly Timesheet'!BK399</f>
        <v/>
      </c>
      <c r="R126" s="16" t="str">
        <f>'UniWorkforce Hourly Timesheet'!BL399</f>
        <v/>
      </c>
      <c r="S126" s="16" t="str">
        <f>'UniWorkforce Hourly Timesheet'!BM399</f>
        <v/>
      </c>
      <c r="T126" s="16" t="str">
        <f>'UniWorkforce Hourly Timesheet'!BN399</f>
        <v/>
      </c>
      <c r="U126" s="16" t="str">
        <f>'UniWorkforce Hourly Timesheet'!BO399</f>
        <v/>
      </c>
      <c r="V126" s="16" t="str">
        <f>'UniWorkforce Hourly Timesheet'!BP399</f>
        <v/>
      </c>
      <c r="W126" s="16" t="str">
        <f>'UniWorkforce Hourly Timesheet'!BQ399</f>
        <v/>
      </c>
      <c r="X126" s="16" t="str">
        <f>'UniWorkforce Hourly Timesheet'!BR399</f>
        <v/>
      </c>
      <c r="Y126" s="16" t="str">
        <f>'UniWorkforce Hourly Timesheet'!BS399</f>
        <v/>
      </c>
      <c r="Z126" s="16" t="str">
        <f>'UniWorkforce Hourly Timesheet'!BT399</f>
        <v/>
      </c>
      <c r="AA126" s="16" t="str">
        <f>'UniWorkforce Hourly Timesheet'!BU399</f>
        <v/>
      </c>
      <c r="AB126" s="16" t="str">
        <f>'UniWorkforce Hourly Timesheet'!BV399</f>
        <v/>
      </c>
      <c r="AC126" s="16" t="str">
        <f>'UniWorkforce Hourly Timesheet'!BW399</f>
        <v/>
      </c>
      <c r="AD126" s="16" t="str">
        <f>'UniWorkforce Hourly Timesheet'!BX399</f>
        <v/>
      </c>
      <c r="AE126" s="16" t="str">
        <f>'UniWorkforce Hourly Timesheet'!BY399</f>
        <v/>
      </c>
      <c r="AF126" s="16" t="str">
        <f>'UniWorkforce Hourly Timesheet'!BZ399</f>
        <v/>
      </c>
      <c r="AG126" s="16" t="str">
        <f>'UniWorkforce Hourly Timesheet'!CA399</f>
        <v/>
      </c>
      <c r="AH126" s="16" t="str">
        <f>'UniWorkforce Hourly Timesheet'!CB399</f>
        <v/>
      </c>
      <c r="AI126" s="16" t="str">
        <f>'UniWorkforce Hourly Timesheet'!CC399</f>
        <v/>
      </c>
      <c r="AJ126" s="16" t="str">
        <f>'UniWorkforce Hourly Timesheet'!CH399</f>
        <v/>
      </c>
      <c r="AK126" s="16" t="str">
        <f>'UniWorkforce Hourly Timesheet'!CI399</f>
        <v/>
      </c>
      <c r="AL126" s="16" t="str">
        <f>'UniWorkforce Hourly Timesheet'!CJ399</f>
        <v/>
      </c>
    </row>
    <row r="127" spans="1:38" x14ac:dyDescent="0.2">
      <c r="A127" s="16" t="str">
        <f>IF(AND(E126="",E127=""),"",IF(E127="","&lt;EOD&gt;",TEXT('UniWorkforce Hourly Timesheet'!$Z$5,"0000000")))</f>
        <v/>
      </c>
      <c r="B127" s="16" t="str">
        <f>IF(E127="","",'UniWorkforce Hourly Timesheet'!$E$3)</f>
        <v/>
      </c>
      <c r="C127" s="16" t="str">
        <f>IF(E127="","",'UniWorkforce Hourly Timesheet'!$Z$3)</f>
        <v/>
      </c>
      <c r="D127" s="16" t="str">
        <f>IF(E127="","",'UniWorkforce Hourly Timesheet'!$Y$111)</f>
        <v/>
      </c>
      <c r="E127" s="16" t="str">
        <f>'UniWorkforce Hourly Timesheet'!AY400</f>
        <v/>
      </c>
      <c r="F127" s="16" t="str">
        <f>'UniWorkforce Hourly Timesheet'!AZ400</f>
        <v/>
      </c>
      <c r="G127" s="16" t="str">
        <f>'UniWorkforce Hourly Timesheet'!BA400</f>
        <v/>
      </c>
      <c r="H127" s="16" t="str">
        <f>'UniWorkforce Hourly Timesheet'!BB400</f>
        <v/>
      </c>
      <c r="I127" s="16" t="str">
        <f>'UniWorkforce Hourly Timesheet'!BC400</f>
        <v/>
      </c>
      <c r="J127" s="16" t="str">
        <f>'UniWorkforce Hourly Timesheet'!BD400</f>
        <v/>
      </c>
      <c r="K127" s="16" t="str">
        <f>'UniWorkforce Hourly Timesheet'!BE400</f>
        <v/>
      </c>
      <c r="L127" s="16" t="str">
        <f>'UniWorkforce Hourly Timesheet'!BF400</f>
        <v/>
      </c>
      <c r="M127" s="16" t="str">
        <f>'UniWorkforce Hourly Timesheet'!BG400</f>
        <v/>
      </c>
      <c r="N127" s="16" t="str">
        <f>'UniWorkforce Hourly Timesheet'!BH400</f>
        <v/>
      </c>
      <c r="O127" s="16" t="str">
        <f>'UniWorkforce Hourly Timesheet'!BI400</f>
        <v/>
      </c>
      <c r="P127" s="16" t="str">
        <f>'UniWorkforce Hourly Timesheet'!BJ400</f>
        <v/>
      </c>
      <c r="Q127" s="16" t="str">
        <f>'UniWorkforce Hourly Timesheet'!BK400</f>
        <v/>
      </c>
      <c r="R127" s="16" t="str">
        <f>'UniWorkforce Hourly Timesheet'!BL400</f>
        <v/>
      </c>
      <c r="S127" s="16" t="str">
        <f>'UniWorkforce Hourly Timesheet'!BM400</f>
        <v/>
      </c>
      <c r="T127" s="16" t="str">
        <f>'UniWorkforce Hourly Timesheet'!BN400</f>
        <v/>
      </c>
      <c r="U127" s="16" t="str">
        <f>'UniWorkforce Hourly Timesheet'!BO400</f>
        <v/>
      </c>
      <c r="V127" s="16" t="str">
        <f>'UniWorkforce Hourly Timesheet'!BP400</f>
        <v/>
      </c>
      <c r="W127" s="16" t="str">
        <f>'UniWorkforce Hourly Timesheet'!BQ400</f>
        <v/>
      </c>
      <c r="X127" s="16" t="str">
        <f>'UniWorkforce Hourly Timesheet'!BR400</f>
        <v/>
      </c>
      <c r="Y127" s="16" t="str">
        <f>'UniWorkforce Hourly Timesheet'!BS400</f>
        <v/>
      </c>
      <c r="Z127" s="16" t="str">
        <f>'UniWorkforce Hourly Timesheet'!BT400</f>
        <v/>
      </c>
      <c r="AA127" s="16" t="str">
        <f>'UniWorkforce Hourly Timesheet'!BU400</f>
        <v/>
      </c>
      <c r="AB127" s="16" t="str">
        <f>'UniWorkforce Hourly Timesheet'!BV400</f>
        <v/>
      </c>
      <c r="AC127" s="16" t="str">
        <f>'UniWorkforce Hourly Timesheet'!BW400</f>
        <v/>
      </c>
      <c r="AD127" s="16" t="str">
        <f>'UniWorkforce Hourly Timesheet'!BX400</f>
        <v/>
      </c>
      <c r="AE127" s="16" t="str">
        <f>'UniWorkforce Hourly Timesheet'!BY400</f>
        <v/>
      </c>
      <c r="AF127" s="16" t="str">
        <f>'UniWorkforce Hourly Timesheet'!BZ400</f>
        <v/>
      </c>
      <c r="AG127" s="16" t="str">
        <f>'UniWorkforce Hourly Timesheet'!CA400</f>
        <v/>
      </c>
      <c r="AH127" s="16" t="str">
        <f>'UniWorkforce Hourly Timesheet'!CB400</f>
        <v/>
      </c>
      <c r="AI127" s="16" t="str">
        <f>'UniWorkforce Hourly Timesheet'!CC400</f>
        <v/>
      </c>
      <c r="AJ127" s="16" t="str">
        <f>'UniWorkforce Hourly Timesheet'!CH400</f>
        <v/>
      </c>
      <c r="AK127" s="16" t="str">
        <f>'UniWorkforce Hourly Timesheet'!CI400</f>
        <v/>
      </c>
      <c r="AL127" s="16" t="str">
        <f>'UniWorkforce Hourly Timesheet'!CJ400</f>
        <v/>
      </c>
    </row>
    <row r="128" spans="1:38" x14ac:dyDescent="0.2">
      <c r="A128" s="16" t="str">
        <f>IF(AND(E127="",E128=""),"",IF(E128="","&lt;EOD&gt;",TEXT('UniWorkforce Hourly Timesheet'!$Z$5,"0000000")))</f>
        <v/>
      </c>
      <c r="B128" s="16" t="str">
        <f>IF(E128="","",'UniWorkforce Hourly Timesheet'!$E$3)</f>
        <v/>
      </c>
      <c r="C128" s="16" t="str">
        <f>IF(E128="","",'UniWorkforce Hourly Timesheet'!$Z$3)</f>
        <v/>
      </c>
      <c r="D128" s="16" t="str">
        <f>IF(E128="","",'UniWorkforce Hourly Timesheet'!$Y$111)</f>
        <v/>
      </c>
      <c r="E128" s="16" t="str">
        <f>'UniWorkforce Hourly Timesheet'!AY401</f>
        <v/>
      </c>
      <c r="F128" s="16" t="str">
        <f>'UniWorkforce Hourly Timesheet'!AZ401</f>
        <v/>
      </c>
      <c r="G128" s="16" t="str">
        <f>'UniWorkforce Hourly Timesheet'!BA401</f>
        <v/>
      </c>
      <c r="H128" s="16" t="str">
        <f>'UniWorkforce Hourly Timesheet'!BB401</f>
        <v/>
      </c>
      <c r="I128" s="16" t="str">
        <f>'UniWorkforce Hourly Timesheet'!BC401</f>
        <v/>
      </c>
      <c r="J128" s="16" t="str">
        <f>'UniWorkforce Hourly Timesheet'!BD401</f>
        <v/>
      </c>
      <c r="K128" s="16" t="str">
        <f>'UniWorkforce Hourly Timesheet'!BE401</f>
        <v/>
      </c>
      <c r="L128" s="16" t="str">
        <f>'UniWorkforce Hourly Timesheet'!BF401</f>
        <v/>
      </c>
      <c r="M128" s="16" t="str">
        <f>'UniWorkforce Hourly Timesheet'!BG401</f>
        <v/>
      </c>
      <c r="N128" s="16" t="str">
        <f>'UniWorkforce Hourly Timesheet'!BH401</f>
        <v/>
      </c>
      <c r="O128" s="16" t="str">
        <f>'UniWorkforce Hourly Timesheet'!BI401</f>
        <v/>
      </c>
      <c r="P128" s="16" t="str">
        <f>'UniWorkforce Hourly Timesheet'!BJ401</f>
        <v/>
      </c>
      <c r="Q128" s="16" t="str">
        <f>'UniWorkforce Hourly Timesheet'!BK401</f>
        <v/>
      </c>
      <c r="R128" s="16" t="str">
        <f>'UniWorkforce Hourly Timesheet'!BL401</f>
        <v/>
      </c>
      <c r="S128" s="16" t="str">
        <f>'UniWorkforce Hourly Timesheet'!BM401</f>
        <v/>
      </c>
      <c r="T128" s="16" t="str">
        <f>'UniWorkforce Hourly Timesheet'!BN401</f>
        <v/>
      </c>
      <c r="U128" s="16" t="str">
        <f>'UniWorkforce Hourly Timesheet'!BO401</f>
        <v/>
      </c>
      <c r="V128" s="16" t="str">
        <f>'UniWorkforce Hourly Timesheet'!BP401</f>
        <v/>
      </c>
      <c r="W128" s="16" t="str">
        <f>'UniWorkforce Hourly Timesheet'!BQ401</f>
        <v/>
      </c>
      <c r="X128" s="16" t="str">
        <f>'UniWorkforce Hourly Timesheet'!BR401</f>
        <v/>
      </c>
      <c r="Y128" s="16" t="str">
        <f>'UniWorkforce Hourly Timesheet'!BS401</f>
        <v/>
      </c>
      <c r="Z128" s="16" t="str">
        <f>'UniWorkforce Hourly Timesheet'!BT401</f>
        <v/>
      </c>
      <c r="AA128" s="16" t="str">
        <f>'UniWorkforce Hourly Timesheet'!BU401</f>
        <v/>
      </c>
      <c r="AB128" s="16" t="str">
        <f>'UniWorkforce Hourly Timesheet'!BV401</f>
        <v/>
      </c>
      <c r="AC128" s="16" t="str">
        <f>'UniWorkforce Hourly Timesheet'!BW401</f>
        <v/>
      </c>
      <c r="AD128" s="16" t="str">
        <f>'UniWorkforce Hourly Timesheet'!BX401</f>
        <v/>
      </c>
      <c r="AE128" s="16" t="str">
        <f>'UniWorkforce Hourly Timesheet'!BY401</f>
        <v/>
      </c>
      <c r="AF128" s="16" t="str">
        <f>'UniWorkforce Hourly Timesheet'!BZ401</f>
        <v/>
      </c>
      <c r="AG128" s="16" t="str">
        <f>'UniWorkforce Hourly Timesheet'!CA401</f>
        <v/>
      </c>
      <c r="AH128" s="16" t="str">
        <f>'UniWorkforce Hourly Timesheet'!CB401</f>
        <v/>
      </c>
      <c r="AI128" s="16" t="str">
        <f>'UniWorkforce Hourly Timesheet'!CC401</f>
        <v/>
      </c>
      <c r="AJ128" s="16" t="str">
        <f>'UniWorkforce Hourly Timesheet'!CH401</f>
        <v/>
      </c>
      <c r="AK128" s="16" t="str">
        <f>'UniWorkforce Hourly Timesheet'!CI401</f>
        <v/>
      </c>
      <c r="AL128" s="16" t="str">
        <f>'UniWorkforce Hourly Timesheet'!CJ401</f>
        <v/>
      </c>
    </row>
    <row r="129" spans="1:38" x14ac:dyDescent="0.2">
      <c r="A129" s="16" t="str">
        <f>IF(AND(E128="",E129=""),"",IF(E129="","&lt;EOD&gt;",TEXT('UniWorkforce Hourly Timesheet'!$Z$5,"0000000")))</f>
        <v/>
      </c>
      <c r="B129" s="16" t="str">
        <f>IF(E129="","",'UniWorkforce Hourly Timesheet'!$E$3)</f>
        <v/>
      </c>
      <c r="C129" s="16" t="str">
        <f>IF(E129="","",'UniWorkforce Hourly Timesheet'!$Z$3)</f>
        <v/>
      </c>
      <c r="D129" s="16" t="str">
        <f>IF(E129="","",'UniWorkforce Hourly Timesheet'!$Y$111)</f>
        <v/>
      </c>
      <c r="E129" s="16" t="str">
        <f>'UniWorkforce Hourly Timesheet'!AY402</f>
        <v/>
      </c>
      <c r="F129" s="16" t="str">
        <f>'UniWorkforce Hourly Timesheet'!AZ402</f>
        <v/>
      </c>
      <c r="G129" s="16" t="str">
        <f>'UniWorkforce Hourly Timesheet'!BA402</f>
        <v/>
      </c>
      <c r="H129" s="16" t="str">
        <f>'UniWorkforce Hourly Timesheet'!BB402</f>
        <v/>
      </c>
      <c r="I129" s="16" t="str">
        <f>'UniWorkforce Hourly Timesheet'!BC402</f>
        <v/>
      </c>
      <c r="J129" s="16" t="str">
        <f>'UniWorkforce Hourly Timesheet'!BD402</f>
        <v/>
      </c>
      <c r="K129" s="16" t="str">
        <f>'UniWorkforce Hourly Timesheet'!BE402</f>
        <v/>
      </c>
      <c r="L129" s="16" t="str">
        <f>'UniWorkforce Hourly Timesheet'!BF402</f>
        <v/>
      </c>
      <c r="M129" s="16" t="str">
        <f>'UniWorkforce Hourly Timesheet'!BG402</f>
        <v/>
      </c>
      <c r="N129" s="16" t="str">
        <f>'UniWorkforce Hourly Timesheet'!BH402</f>
        <v/>
      </c>
      <c r="O129" s="16" t="str">
        <f>'UniWorkforce Hourly Timesheet'!BI402</f>
        <v/>
      </c>
      <c r="P129" s="16" t="str">
        <f>'UniWorkforce Hourly Timesheet'!BJ402</f>
        <v/>
      </c>
      <c r="Q129" s="16" t="str">
        <f>'UniWorkforce Hourly Timesheet'!BK402</f>
        <v/>
      </c>
      <c r="R129" s="16" t="str">
        <f>'UniWorkforce Hourly Timesheet'!BL402</f>
        <v/>
      </c>
      <c r="S129" s="16" t="str">
        <f>'UniWorkforce Hourly Timesheet'!BM402</f>
        <v/>
      </c>
      <c r="T129" s="16" t="str">
        <f>'UniWorkforce Hourly Timesheet'!BN402</f>
        <v/>
      </c>
      <c r="U129" s="16" t="str">
        <f>'UniWorkforce Hourly Timesheet'!BO402</f>
        <v/>
      </c>
      <c r="V129" s="16" t="str">
        <f>'UniWorkforce Hourly Timesheet'!BP402</f>
        <v/>
      </c>
      <c r="W129" s="16" t="str">
        <f>'UniWorkforce Hourly Timesheet'!BQ402</f>
        <v/>
      </c>
      <c r="X129" s="16" t="str">
        <f>'UniWorkforce Hourly Timesheet'!BR402</f>
        <v/>
      </c>
      <c r="Y129" s="16" t="str">
        <f>'UniWorkforce Hourly Timesheet'!BS402</f>
        <v/>
      </c>
      <c r="Z129" s="16" t="str">
        <f>'UniWorkforce Hourly Timesheet'!BT402</f>
        <v/>
      </c>
      <c r="AA129" s="16" t="str">
        <f>'UniWorkforce Hourly Timesheet'!BU402</f>
        <v/>
      </c>
      <c r="AB129" s="16" t="str">
        <f>'UniWorkforce Hourly Timesheet'!BV402</f>
        <v/>
      </c>
      <c r="AC129" s="16" t="str">
        <f>'UniWorkforce Hourly Timesheet'!BW402</f>
        <v/>
      </c>
      <c r="AD129" s="16" t="str">
        <f>'UniWorkforce Hourly Timesheet'!BX402</f>
        <v/>
      </c>
      <c r="AE129" s="16" t="str">
        <f>'UniWorkforce Hourly Timesheet'!BY402</f>
        <v/>
      </c>
      <c r="AF129" s="16" t="str">
        <f>'UniWorkforce Hourly Timesheet'!BZ402</f>
        <v/>
      </c>
      <c r="AG129" s="16" t="str">
        <f>'UniWorkforce Hourly Timesheet'!CA402</f>
        <v/>
      </c>
      <c r="AH129" s="16" t="str">
        <f>'UniWorkforce Hourly Timesheet'!CB402</f>
        <v/>
      </c>
      <c r="AI129" s="16" t="str">
        <f>'UniWorkforce Hourly Timesheet'!CC402</f>
        <v/>
      </c>
      <c r="AJ129" s="16" t="str">
        <f>'UniWorkforce Hourly Timesheet'!CH402</f>
        <v/>
      </c>
      <c r="AK129" s="16" t="str">
        <f>'UniWorkforce Hourly Timesheet'!CI402</f>
        <v/>
      </c>
      <c r="AL129" s="16" t="str">
        <f>'UniWorkforce Hourly Timesheet'!CJ402</f>
        <v/>
      </c>
    </row>
    <row r="130" spans="1:38" x14ac:dyDescent="0.2">
      <c r="A130" s="16" t="str">
        <f>IF(AND(E129="",E130=""),"",IF(E130="","&lt;EOD&gt;",TEXT('UniWorkforce Hourly Timesheet'!$Z$5,"0000000")))</f>
        <v/>
      </c>
      <c r="B130" s="16" t="str">
        <f>IF(E130="","",'UniWorkforce Hourly Timesheet'!$E$3)</f>
        <v/>
      </c>
      <c r="C130" s="16" t="str">
        <f>IF(E130="","",'UniWorkforce Hourly Timesheet'!$Z$3)</f>
        <v/>
      </c>
      <c r="D130" s="16" t="str">
        <f>IF(E130="","",'UniWorkforce Hourly Timesheet'!$Y$111)</f>
        <v/>
      </c>
      <c r="E130" s="16" t="str">
        <f>'UniWorkforce Hourly Timesheet'!AY403</f>
        <v/>
      </c>
      <c r="F130" s="16" t="str">
        <f>'UniWorkforce Hourly Timesheet'!AZ403</f>
        <v/>
      </c>
      <c r="G130" s="16" t="str">
        <f>'UniWorkforce Hourly Timesheet'!BA403</f>
        <v/>
      </c>
      <c r="H130" s="16" t="str">
        <f>'UniWorkforce Hourly Timesheet'!BB403</f>
        <v/>
      </c>
      <c r="I130" s="16" t="str">
        <f>'UniWorkforce Hourly Timesheet'!BC403</f>
        <v/>
      </c>
      <c r="J130" s="16" t="str">
        <f>'UniWorkforce Hourly Timesheet'!BD403</f>
        <v/>
      </c>
      <c r="K130" s="16" t="str">
        <f>'UniWorkforce Hourly Timesheet'!BE403</f>
        <v/>
      </c>
      <c r="L130" s="16" t="str">
        <f>'UniWorkforce Hourly Timesheet'!BF403</f>
        <v/>
      </c>
      <c r="M130" s="16" t="str">
        <f>'UniWorkforce Hourly Timesheet'!BG403</f>
        <v/>
      </c>
      <c r="N130" s="16" t="str">
        <f>'UniWorkforce Hourly Timesheet'!BH403</f>
        <v/>
      </c>
      <c r="O130" s="16" t="str">
        <f>'UniWorkforce Hourly Timesheet'!BI403</f>
        <v/>
      </c>
      <c r="P130" s="16" t="str">
        <f>'UniWorkforce Hourly Timesheet'!BJ403</f>
        <v/>
      </c>
      <c r="Q130" s="16" t="str">
        <f>'UniWorkforce Hourly Timesheet'!BK403</f>
        <v/>
      </c>
      <c r="R130" s="16" t="str">
        <f>'UniWorkforce Hourly Timesheet'!BL403</f>
        <v/>
      </c>
      <c r="S130" s="16" t="str">
        <f>'UniWorkforce Hourly Timesheet'!BM403</f>
        <v/>
      </c>
      <c r="T130" s="16" t="str">
        <f>'UniWorkforce Hourly Timesheet'!BN403</f>
        <v/>
      </c>
      <c r="U130" s="16" t="str">
        <f>'UniWorkforce Hourly Timesheet'!BO403</f>
        <v/>
      </c>
      <c r="V130" s="16" t="str">
        <f>'UniWorkforce Hourly Timesheet'!BP403</f>
        <v/>
      </c>
      <c r="W130" s="16" t="str">
        <f>'UniWorkforce Hourly Timesheet'!BQ403</f>
        <v/>
      </c>
      <c r="X130" s="16" t="str">
        <f>'UniWorkforce Hourly Timesheet'!BR403</f>
        <v/>
      </c>
      <c r="Y130" s="16" t="str">
        <f>'UniWorkforce Hourly Timesheet'!BS403</f>
        <v/>
      </c>
      <c r="Z130" s="16" t="str">
        <f>'UniWorkforce Hourly Timesheet'!BT403</f>
        <v/>
      </c>
      <c r="AA130" s="16" t="str">
        <f>'UniWorkforce Hourly Timesheet'!BU403</f>
        <v/>
      </c>
      <c r="AB130" s="16" t="str">
        <f>'UniWorkforce Hourly Timesheet'!BV403</f>
        <v/>
      </c>
      <c r="AC130" s="16" t="str">
        <f>'UniWorkforce Hourly Timesheet'!BW403</f>
        <v/>
      </c>
      <c r="AD130" s="16" t="str">
        <f>'UniWorkforce Hourly Timesheet'!BX403</f>
        <v/>
      </c>
      <c r="AE130" s="16" t="str">
        <f>'UniWorkforce Hourly Timesheet'!BY403</f>
        <v/>
      </c>
      <c r="AF130" s="16" t="str">
        <f>'UniWorkforce Hourly Timesheet'!BZ403</f>
        <v/>
      </c>
      <c r="AG130" s="16" t="str">
        <f>'UniWorkforce Hourly Timesheet'!CA403</f>
        <v/>
      </c>
      <c r="AH130" s="16" t="str">
        <f>'UniWorkforce Hourly Timesheet'!CB403</f>
        <v/>
      </c>
      <c r="AI130" s="16" t="str">
        <f>'UniWorkforce Hourly Timesheet'!CC403</f>
        <v/>
      </c>
      <c r="AJ130" s="16" t="str">
        <f>'UniWorkforce Hourly Timesheet'!CH403</f>
        <v/>
      </c>
      <c r="AK130" s="16" t="str">
        <f>'UniWorkforce Hourly Timesheet'!CI403</f>
        <v/>
      </c>
      <c r="AL130" s="16" t="str">
        <f>'UniWorkforce Hourly Timesheet'!CJ403</f>
        <v/>
      </c>
    </row>
    <row r="131" spans="1:38" x14ac:dyDescent="0.2">
      <c r="A131" s="16" t="str">
        <f>IF(AND(E130="",E131=""),"",IF(E131="","&lt;EOD&gt;",TEXT('UniWorkforce Hourly Timesheet'!$Z$5,"0000000")))</f>
        <v/>
      </c>
      <c r="B131" s="16" t="str">
        <f>IF(E131="","",'UniWorkforce Hourly Timesheet'!$E$3)</f>
        <v/>
      </c>
      <c r="C131" s="16" t="str">
        <f>IF(E131="","",'UniWorkforce Hourly Timesheet'!$Z$3)</f>
        <v/>
      </c>
      <c r="D131" s="16" t="str">
        <f>IF(E131="","",'UniWorkforce Hourly Timesheet'!$Y$111)</f>
        <v/>
      </c>
      <c r="E131" s="16" t="str">
        <f>'UniWorkforce Hourly Timesheet'!AY404</f>
        <v/>
      </c>
      <c r="F131" s="16" t="str">
        <f>'UniWorkforce Hourly Timesheet'!AZ404</f>
        <v/>
      </c>
      <c r="G131" s="16" t="str">
        <f>'UniWorkforce Hourly Timesheet'!BA404</f>
        <v/>
      </c>
      <c r="H131" s="16" t="str">
        <f>'UniWorkforce Hourly Timesheet'!BB404</f>
        <v/>
      </c>
      <c r="I131" s="16" t="str">
        <f>'UniWorkforce Hourly Timesheet'!BC404</f>
        <v/>
      </c>
      <c r="J131" s="16" t="str">
        <f>'UniWorkforce Hourly Timesheet'!BD404</f>
        <v/>
      </c>
      <c r="K131" s="16" t="str">
        <f>'UniWorkforce Hourly Timesheet'!BE404</f>
        <v/>
      </c>
      <c r="L131" s="16" t="str">
        <f>'UniWorkforce Hourly Timesheet'!BF404</f>
        <v/>
      </c>
      <c r="M131" s="16" t="str">
        <f>'UniWorkforce Hourly Timesheet'!BG404</f>
        <v/>
      </c>
      <c r="N131" s="16" t="str">
        <f>'UniWorkforce Hourly Timesheet'!BH404</f>
        <v/>
      </c>
      <c r="O131" s="16" t="str">
        <f>'UniWorkforce Hourly Timesheet'!BI404</f>
        <v/>
      </c>
      <c r="P131" s="16" t="str">
        <f>'UniWorkforce Hourly Timesheet'!BJ404</f>
        <v/>
      </c>
      <c r="Q131" s="16" t="str">
        <f>'UniWorkforce Hourly Timesheet'!BK404</f>
        <v/>
      </c>
      <c r="R131" s="16" t="str">
        <f>'UniWorkforce Hourly Timesheet'!BL404</f>
        <v/>
      </c>
      <c r="S131" s="16" t="str">
        <f>'UniWorkforce Hourly Timesheet'!BM404</f>
        <v/>
      </c>
      <c r="T131" s="16" t="str">
        <f>'UniWorkforce Hourly Timesheet'!BN404</f>
        <v/>
      </c>
      <c r="U131" s="16" t="str">
        <f>'UniWorkforce Hourly Timesheet'!BO404</f>
        <v/>
      </c>
      <c r="V131" s="16" t="str">
        <f>'UniWorkforce Hourly Timesheet'!BP404</f>
        <v/>
      </c>
      <c r="W131" s="16" t="str">
        <f>'UniWorkforce Hourly Timesheet'!BQ404</f>
        <v/>
      </c>
      <c r="X131" s="16" t="str">
        <f>'UniWorkforce Hourly Timesheet'!BR404</f>
        <v/>
      </c>
      <c r="Y131" s="16" t="str">
        <f>'UniWorkforce Hourly Timesheet'!BS404</f>
        <v/>
      </c>
      <c r="Z131" s="16" t="str">
        <f>'UniWorkforce Hourly Timesheet'!BT404</f>
        <v/>
      </c>
      <c r="AA131" s="16" t="str">
        <f>'UniWorkforce Hourly Timesheet'!BU404</f>
        <v/>
      </c>
      <c r="AB131" s="16" t="str">
        <f>'UniWorkforce Hourly Timesheet'!BV404</f>
        <v/>
      </c>
      <c r="AC131" s="16" t="str">
        <f>'UniWorkforce Hourly Timesheet'!BW404</f>
        <v/>
      </c>
      <c r="AD131" s="16" t="str">
        <f>'UniWorkforce Hourly Timesheet'!BX404</f>
        <v/>
      </c>
      <c r="AE131" s="16" t="str">
        <f>'UniWorkforce Hourly Timesheet'!BY404</f>
        <v/>
      </c>
      <c r="AF131" s="16" t="str">
        <f>'UniWorkforce Hourly Timesheet'!BZ404</f>
        <v/>
      </c>
      <c r="AG131" s="16" t="str">
        <f>'UniWorkforce Hourly Timesheet'!CA404</f>
        <v/>
      </c>
      <c r="AH131" s="16" t="str">
        <f>'UniWorkforce Hourly Timesheet'!CB404</f>
        <v/>
      </c>
      <c r="AI131" s="16" t="str">
        <f>'UniWorkforce Hourly Timesheet'!CC404</f>
        <v/>
      </c>
      <c r="AJ131" s="16" t="str">
        <f>'UniWorkforce Hourly Timesheet'!CH404</f>
        <v/>
      </c>
      <c r="AK131" s="16" t="str">
        <f>'UniWorkforce Hourly Timesheet'!CI404</f>
        <v/>
      </c>
      <c r="AL131" s="16" t="str">
        <f>'UniWorkforce Hourly Timesheet'!CJ404</f>
        <v/>
      </c>
    </row>
    <row r="132" spans="1:38" x14ac:dyDescent="0.2">
      <c r="A132" s="16" t="str">
        <f>IF(AND(E131="",E132=""),"",IF(E132="","&lt;EOD&gt;",TEXT('UniWorkforce Hourly Timesheet'!$Z$5,"0000000")))</f>
        <v/>
      </c>
      <c r="B132" s="16" t="str">
        <f>IF(E132="","",'UniWorkforce Hourly Timesheet'!$E$3)</f>
        <v/>
      </c>
      <c r="C132" s="16" t="str">
        <f>IF(E132="","",'UniWorkforce Hourly Timesheet'!$Z$3)</f>
        <v/>
      </c>
      <c r="D132" s="16" t="str">
        <f>IF(E132="","",'UniWorkforce Hourly Timesheet'!$Y$111)</f>
        <v/>
      </c>
      <c r="E132" s="16" t="str">
        <f>'UniWorkforce Hourly Timesheet'!AY405</f>
        <v/>
      </c>
      <c r="F132" s="16" t="str">
        <f>'UniWorkforce Hourly Timesheet'!AZ405</f>
        <v/>
      </c>
      <c r="G132" s="16" t="str">
        <f>'UniWorkforce Hourly Timesheet'!BA405</f>
        <v/>
      </c>
      <c r="H132" s="16" t="str">
        <f>'UniWorkforce Hourly Timesheet'!BB405</f>
        <v/>
      </c>
      <c r="I132" s="16" t="str">
        <f>'UniWorkforce Hourly Timesheet'!BC405</f>
        <v/>
      </c>
      <c r="J132" s="16" t="str">
        <f>'UniWorkforce Hourly Timesheet'!BD405</f>
        <v/>
      </c>
      <c r="K132" s="16" t="str">
        <f>'UniWorkforce Hourly Timesheet'!BE405</f>
        <v/>
      </c>
      <c r="L132" s="16" t="str">
        <f>'UniWorkforce Hourly Timesheet'!BF405</f>
        <v/>
      </c>
      <c r="M132" s="16" t="str">
        <f>'UniWorkforce Hourly Timesheet'!BG405</f>
        <v/>
      </c>
      <c r="N132" s="16" t="str">
        <f>'UniWorkforce Hourly Timesheet'!BH405</f>
        <v/>
      </c>
      <c r="O132" s="16" t="str">
        <f>'UniWorkforce Hourly Timesheet'!BI405</f>
        <v/>
      </c>
      <c r="P132" s="16" t="str">
        <f>'UniWorkforce Hourly Timesheet'!BJ405</f>
        <v/>
      </c>
      <c r="Q132" s="16" t="str">
        <f>'UniWorkforce Hourly Timesheet'!BK405</f>
        <v/>
      </c>
      <c r="R132" s="16" t="str">
        <f>'UniWorkforce Hourly Timesheet'!BL405</f>
        <v/>
      </c>
      <c r="S132" s="16" t="str">
        <f>'UniWorkforce Hourly Timesheet'!BM405</f>
        <v/>
      </c>
      <c r="T132" s="16" t="str">
        <f>'UniWorkforce Hourly Timesheet'!BN405</f>
        <v/>
      </c>
      <c r="U132" s="16" t="str">
        <f>'UniWorkforce Hourly Timesheet'!BO405</f>
        <v/>
      </c>
      <c r="V132" s="16" t="str">
        <f>'UniWorkforce Hourly Timesheet'!BP405</f>
        <v/>
      </c>
      <c r="W132" s="16" t="str">
        <f>'UniWorkforce Hourly Timesheet'!BQ405</f>
        <v/>
      </c>
      <c r="X132" s="16" t="str">
        <f>'UniWorkforce Hourly Timesheet'!BR405</f>
        <v/>
      </c>
      <c r="Y132" s="16" t="str">
        <f>'UniWorkforce Hourly Timesheet'!BS405</f>
        <v/>
      </c>
      <c r="Z132" s="16" t="str">
        <f>'UniWorkforce Hourly Timesheet'!BT405</f>
        <v/>
      </c>
      <c r="AA132" s="16" t="str">
        <f>'UniWorkforce Hourly Timesheet'!BU405</f>
        <v/>
      </c>
      <c r="AB132" s="16" t="str">
        <f>'UniWorkforce Hourly Timesheet'!BV405</f>
        <v/>
      </c>
      <c r="AC132" s="16" t="str">
        <f>'UniWorkforce Hourly Timesheet'!BW405</f>
        <v/>
      </c>
      <c r="AD132" s="16" t="str">
        <f>'UniWorkforce Hourly Timesheet'!BX405</f>
        <v/>
      </c>
      <c r="AE132" s="16" t="str">
        <f>'UniWorkforce Hourly Timesheet'!BY405</f>
        <v/>
      </c>
      <c r="AF132" s="16" t="str">
        <f>'UniWorkforce Hourly Timesheet'!BZ405</f>
        <v/>
      </c>
      <c r="AG132" s="16" t="str">
        <f>'UniWorkforce Hourly Timesheet'!CA405</f>
        <v/>
      </c>
      <c r="AH132" s="16" t="str">
        <f>'UniWorkforce Hourly Timesheet'!CB405</f>
        <v/>
      </c>
      <c r="AI132" s="16" t="str">
        <f>'UniWorkforce Hourly Timesheet'!CC405</f>
        <v/>
      </c>
      <c r="AJ132" s="16" t="str">
        <f>'UniWorkforce Hourly Timesheet'!CH405</f>
        <v/>
      </c>
      <c r="AK132" s="16" t="str">
        <f>'UniWorkforce Hourly Timesheet'!CI405</f>
        <v/>
      </c>
      <c r="AL132" s="16" t="str">
        <f>'UniWorkforce Hourly Timesheet'!CJ405</f>
        <v/>
      </c>
    </row>
    <row r="133" spans="1:38" x14ac:dyDescent="0.2">
      <c r="A133" s="16" t="str">
        <f>IF(AND(E132="",E133=""),"",IF(E133="","&lt;EOD&gt;",TEXT('UniWorkforce Hourly Timesheet'!$Z$5,"0000000")))</f>
        <v/>
      </c>
      <c r="B133" s="16" t="str">
        <f>IF(E133="","",'UniWorkforce Hourly Timesheet'!$E$3)</f>
        <v/>
      </c>
      <c r="C133" s="16" t="str">
        <f>IF(E133="","",'UniWorkforce Hourly Timesheet'!$Z$3)</f>
        <v/>
      </c>
      <c r="D133" s="16" t="str">
        <f>IF(E133="","",'UniWorkforce Hourly Timesheet'!$Y$111)</f>
        <v/>
      </c>
      <c r="E133" s="16" t="str">
        <f>'UniWorkforce Hourly Timesheet'!AY406</f>
        <v/>
      </c>
      <c r="F133" s="16" t="str">
        <f>'UniWorkforce Hourly Timesheet'!AZ406</f>
        <v/>
      </c>
      <c r="G133" s="16" t="str">
        <f>'UniWorkforce Hourly Timesheet'!BA406</f>
        <v/>
      </c>
      <c r="H133" s="16" t="str">
        <f>'UniWorkforce Hourly Timesheet'!BB406</f>
        <v/>
      </c>
      <c r="I133" s="16" t="str">
        <f>'UniWorkforce Hourly Timesheet'!BC406</f>
        <v/>
      </c>
      <c r="J133" s="16" t="str">
        <f>'UniWorkforce Hourly Timesheet'!BD406</f>
        <v/>
      </c>
      <c r="K133" s="16" t="str">
        <f>'UniWorkforce Hourly Timesheet'!BE406</f>
        <v/>
      </c>
      <c r="L133" s="16" t="str">
        <f>'UniWorkforce Hourly Timesheet'!BF406</f>
        <v/>
      </c>
      <c r="M133" s="16" t="str">
        <f>'UniWorkforce Hourly Timesheet'!BG406</f>
        <v/>
      </c>
      <c r="N133" s="16" t="str">
        <f>'UniWorkforce Hourly Timesheet'!BH406</f>
        <v/>
      </c>
      <c r="O133" s="16" t="str">
        <f>'UniWorkforce Hourly Timesheet'!BI406</f>
        <v/>
      </c>
      <c r="P133" s="16" t="str">
        <f>'UniWorkforce Hourly Timesheet'!BJ406</f>
        <v/>
      </c>
      <c r="Q133" s="16" t="str">
        <f>'UniWorkforce Hourly Timesheet'!BK406</f>
        <v/>
      </c>
      <c r="R133" s="16" t="str">
        <f>'UniWorkforce Hourly Timesheet'!BL406</f>
        <v/>
      </c>
      <c r="S133" s="16" t="str">
        <f>'UniWorkforce Hourly Timesheet'!BM406</f>
        <v/>
      </c>
      <c r="T133" s="16" t="str">
        <f>'UniWorkforce Hourly Timesheet'!BN406</f>
        <v/>
      </c>
      <c r="U133" s="16" t="str">
        <f>'UniWorkforce Hourly Timesheet'!BO406</f>
        <v/>
      </c>
      <c r="V133" s="16" t="str">
        <f>'UniWorkforce Hourly Timesheet'!BP406</f>
        <v/>
      </c>
      <c r="W133" s="16" t="str">
        <f>'UniWorkforce Hourly Timesheet'!BQ406</f>
        <v/>
      </c>
      <c r="X133" s="16" t="str">
        <f>'UniWorkforce Hourly Timesheet'!BR406</f>
        <v/>
      </c>
      <c r="Y133" s="16" t="str">
        <f>'UniWorkforce Hourly Timesheet'!BS406</f>
        <v/>
      </c>
      <c r="Z133" s="16" t="str">
        <f>'UniWorkforce Hourly Timesheet'!BT406</f>
        <v/>
      </c>
      <c r="AA133" s="16" t="str">
        <f>'UniWorkforce Hourly Timesheet'!BU406</f>
        <v/>
      </c>
      <c r="AB133" s="16" t="str">
        <f>'UniWorkforce Hourly Timesheet'!BV406</f>
        <v/>
      </c>
      <c r="AC133" s="16" t="str">
        <f>'UniWorkforce Hourly Timesheet'!BW406</f>
        <v/>
      </c>
      <c r="AD133" s="16" t="str">
        <f>'UniWorkforce Hourly Timesheet'!BX406</f>
        <v/>
      </c>
      <c r="AE133" s="16" t="str">
        <f>'UniWorkforce Hourly Timesheet'!BY406</f>
        <v/>
      </c>
      <c r="AF133" s="16" t="str">
        <f>'UniWorkforce Hourly Timesheet'!BZ406</f>
        <v/>
      </c>
      <c r="AG133" s="16" t="str">
        <f>'UniWorkforce Hourly Timesheet'!CA406</f>
        <v/>
      </c>
      <c r="AH133" s="16" t="str">
        <f>'UniWorkforce Hourly Timesheet'!CB406</f>
        <v/>
      </c>
      <c r="AI133" s="16" t="str">
        <f>'UniWorkforce Hourly Timesheet'!CC406</f>
        <v/>
      </c>
      <c r="AJ133" s="16" t="str">
        <f>'UniWorkforce Hourly Timesheet'!CH406</f>
        <v/>
      </c>
      <c r="AK133" s="16" t="str">
        <f>'UniWorkforce Hourly Timesheet'!CI406</f>
        <v/>
      </c>
      <c r="AL133" s="16" t="str">
        <f>'UniWorkforce Hourly Timesheet'!CJ406</f>
        <v/>
      </c>
    </row>
    <row r="134" spans="1:38" x14ac:dyDescent="0.2">
      <c r="A134" s="16" t="str">
        <f>IF(AND(E133="",E134=""),"",IF(E134="","&lt;EOD&gt;",TEXT('UniWorkforce Hourly Timesheet'!$Z$5,"0000000")))</f>
        <v/>
      </c>
      <c r="B134" s="16" t="str">
        <f>IF(E134="","",'UniWorkforce Hourly Timesheet'!$E$3)</f>
        <v/>
      </c>
      <c r="C134" s="16" t="str">
        <f>IF(E134="","",'UniWorkforce Hourly Timesheet'!$Z$3)</f>
        <v/>
      </c>
      <c r="D134" s="16" t="str">
        <f>IF(E134="","",'UniWorkforce Hourly Timesheet'!$Y$111)</f>
        <v/>
      </c>
      <c r="E134" s="16" t="str">
        <f>'UniWorkforce Hourly Timesheet'!AY407</f>
        <v/>
      </c>
      <c r="F134" s="16" t="str">
        <f>'UniWorkforce Hourly Timesheet'!AZ407</f>
        <v/>
      </c>
      <c r="G134" s="16" t="str">
        <f>'UniWorkforce Hourly Timesheet'!BA407</f>
        <v/>
      </c>
      <c r="H134" s="16" t="str">
        <f>'UniWorkforce Hourly Timesheet'!BB407</f>
        <v/>
      </c>
      <c r="I134" s="16" t="str">
        <f>'UniWorkforce Hourly Timesheet'!BC407</f>
        <v/>
      </c>
      <c r="J134" s="16" t="str">
        <f>'UniWorkforce Hourly Timesheet'!BD407</f>
        <v/>
      </c>
      <c r="K134" s="16" t="str">
        <f>'UniWorkforce Hourly Timesheet'!BE407</f>
        <v/>
      </c>
      <c r="L134" s="16" t="str">
        <f>'UniWorkforce Hourly Timesheet'!BF407</f>
        <v/>
      </c>
      <c r="M134" s="16" t="str">
        <f>'UniWorkforce Hourly Timesheet'!BG407</f>
        <v/>
      </c>
      <c r="N134" s="16" t="str">
        <f>'UniWorkforce Hourly Timesheet'!BH407</f>
        <v/>
      </c>
      <c r="O134" s="16" t="str">
        <f>'UniWorkforce Hourly Timesheet'!BI407</f>
        <v/>
      </c>
      <c r="P134" s="16" t="str">
        <f>'UniWorkforce Hourly Timesheet'!BJ407</f>
        <v/>
      </c>
      <c r="Q134" s="16" t="str">
        <f>'UniWorkforce Hourly Timesheet'!BK407</f>
        <v/>
      </c>
      <c r="R134" s="16" t="str">
        <f>'UniWorkforce Hourly Timesheet'!BL407</f>
        <v/>
      </c>
      <c r="S134" s="16" t="str">
        <f>'UniWorkforce Hourly Timesheet'!BM407</f>
        <v/>
      </c>
      <c r="T134" s="16" t="str">
        <f>'UniWorkforce Hourly Timesheet'!BN407</f>
        <v/>
      </c>
      <c r="U134" s="16" t="str">
        <f>'UniWorkforce Hourly Timesheet'!BO407</f>
        <v/>
      </c>
      <c r="V134" s="16" t="str">
        <f>'UniWorkforce Hourly Timesheet'!BP407</f>
        <v/>
      </c>
      <c r="W134" s="16" t="str">
        <f>'UniWorkforce Hourly Timesheet'!BQ407</f>
        <v/>
      </c>
      <c r="X134" s="16" t="str">
        <f>'UniWorkforce Hourly Timesheet'!BR407</f>
        <v/>
      </c>
      <c r="Y134" s="16" t="str">
        <f>'UniWorkforce Hourly Timesheet'!BS407</f>
        <v/>
      </c>
      <c r="Z134" s="16" t="str">
        <f>'UniWorkforce Hourly Timesheet'!BT407</f>
        <v/>
      </c>
      <c r="AA134" s="16" t="str">
        <f>'UniWorkforce Hourly Timesheet'!BU407</f>
        <v/>
      </c>
      <c r="AB134" s="16" t="str">
        <f>'UniWorkforce Hourly Timesheet'!BV407</f>
        <v/>
      </c>
      <c r="AC134" s="16" t="str">
        <f>'UniWorkforce Hourly Timesheet'!BW407</f>
        <v/>
      </c>
      <c r="AD134" s="16" t="str">
        <f>'UniWorkforce Hourly Timesheet'!BX407</f>
        <v/>
      </c>
      <c r="AE134" s="16" t="str">
        <f>'UniWorkforce Hourly Timesheet'!BY407</f>
        <v/>
      </c>
      <c r="AF134" s="16" t="str">
        <f>'UniWorkforce Hourly Timesheet'!BZ407</f>
        <v/>
      </c>
      <c r="AG134" s="16" t="str">
        <f>'UniWorkforce Hourly Timesheet'!CA407</f>
        <v/>
      </c>
      <c r="AH134" s="16" t="str">
        <f>'UniWorkforce Hourly Timesheet'!CB407</f>
        <v/>
      </c>
      <c r="AI134" s="16" t="str">
        <f>'UniWorkforce Hourly Timesheet'!CC407</f>
        <v/>
      </c>
      <c r="AJ134" s="16" t="str">
        <f>'UniWorkforce Hourly Timesheet'!CH407</f>
        <v/>
      </c>
      <c r="AK134" s="16" t="str">
        <f>'UniWorkforce Hourly Timesheet'!CI407</f>
        <v/>
      </c>
      <c r="AL134" s="16" t="str">
        <f>'UniWorkforce Hourly Timesheet'!CJ407</f>
        <v/>
      </c>
    </row>
    <row r="135" spans="1:38" x14ac:dyDescent="0.2">
      <c r="A135" s="16" t="str">
        <f>IF(AND(E134="",E135=""),"",IF(E135="","&lt;EOD&gt;",TEXT('UniWorkforce Hourly Timesheet'!$Z$5,"0000000")))</f>
        <v/>
      </c>
      <c r="B135" s="16" t="str">
        <f>IF(E135="","",'UniWorkforce Hourly Timesheet'!$E$3)</f>
        <v/>
      </c>
      <c r="C135" s="16" t="str">
        <f>IF(E135="","",'UniWorkforce Hourly Timesheet'!$Z$3)</f>
        <v/>
      </c>
      <c r="D135" s="16" t="str">
        <f>IF(E135="","",'UniWorkforce Hourly Timesheet'!$Y$111)</f>
        <v/>
      </c>
      <c r="E135" s="16" t="str">
        <f>'UniWorkforce Hourly Timesheet'!AY408</f>
        <v/>
      </c>
      <c r="F135" s="16" t="str">
        <f>'UniWorkforce Hourly Timesheet'!AZ408</f>
        <v/>
      </c>
      <c r="G135" s="16" t="str">
        <f>'UniWorkforce Hourly Timesheet'!BA408</f>
        <v/>
      </c>
      <c r="H135" s="16" t="str">
        <f>'UniWorkforce Hourly Timesheet'!BB408</f>
        <v/>
      </c>
      <c r="I135" s="16" t="str">
        <f>'UniWorkforce Hourly Timesheet'!BC408</f>
        <v/>
      </c>
      <c r="J135" s="16" t="str">
        <f>'UniWorkforce Hourly Timesheet'!BD408</f>
        <v/>
      </c>
      <c r="K135" s="16" t="str">
        <f>'UniWorkforce Hourly Timesheet'!BE408</f>
        <v/>
      </c>
      <c r="L135" s="16" t="str">
        <f>'UniWorkforce Hourly Timesheet'!BF408</f>
        <v/>
      </c>
      <c r="M135" s="16" t="str">
        <f>'UniWorkforce Hourly Timesheet'!BG408</f>
        <v/>
      </c>
      <c r="N135" s="16" t="str">
        <f>'UniWorkforce Hourly Timesheet'!BH408</f>
        <v/>
      </c>
      <c r="O135" s="16" t="str">
        <f>'UniWorkforce Hourly Timesheet'!BI408</f>
        <v/>
      </c>
      <c r="P135" s="16" t="str">
        <f>'UniWorkforce Hourly Timesheet'!BJ408</f>
        <v/>
      </c>
      <c r="Q135" s="16" t="str">
        <f>'UniWorkforce Hourly Timesheet'!BK408</f>
        <v/>
      </c>
      <c r="R135" s="16" t="str">
        <f>'UniWorkforce Hourly Timesheet'!BL408</f>
        <v/>
      </c>
      <c r="S135" s="16" t="str">
        <f>'UniWorkforce Hourly Timesheet'!BM408</f>
        <v/>
      </c>
      <c r="T135" s="16" t="str">
        <f>'UniWorkforce Hourly Timesheet'!BN408</f>
        <v/>
      </c>
      <c r="U135" s="16" t="str">
        <f>'UniWorkforce Hourly Timesheet'!BO408</f>
        <v/>
      </c>
      <c r="V135" s="16" t="str">
        <f>'UniWorkforce Hourly Timesheet'!BP408</f>
        <v/>
      </c>
      <c r="W135" s="16" t="str">
        <f>'UniWorkforce Hourly Timesheet'!BQ408</f>
        <v/>
      </c>
      <c r="X135" s="16" t="str">
        <f>'UniWorkforce Hourly Timesheet'!BR408</f>
        <v/>
      </c>
      <c r="Y135" s="16" t="str">
        <f>'UniWorkforce Hourly Timesheet'!BS408</f>
        <v/>
      </c>
      <c r="Z135" s="16" t="str">
        <f>'UniWorkforce Hourly Timesheet'!BT408</f>
        <v/>
      </c>
      <c r="AA135" s="16" t="str">
        <f>'UniWorkforce Hourly Timesheet'!BU408</f>
        <v/>
      </c>
      <c r="AB135" s="16" t="str">
        <f>'UniWorkforce Hourly Timesheet'!BV408</f>
        <v/>
      </c>
      <c r="AC135" s="16" t="str">
        <f>'UniWorkforce Hourly Timesheet'!BW408</f>
        <v/>
      </c>
      <c r="AD135" s="16" t="str">
        <f>'UniWorkforce Hourly Timesheet'!BX408</f>
        <v/>
      </c>
      <c r="AE135" s="16" t="str">
        <f>'UniWorkforce Hourly Timesheet'!BY408</f>
        <v/>
      </c>
      <c r="AF135" s="16" t="str">
        <f>'UniWorkforce Hourly Timesheet'!BZ408</f>
        <v/>
      </c>
      <c r="AG135" s="16" t="str">
        <f>'UniWorkforce Hourly Timesheet'!CA408</f>
        <v/>
      </c>
      <c r="AH135" s="16" t="str">
        <f>'UniWorkforce Hourly Timesheet'!CB408</f>
        <v/>
      </c>
      <c r="AI135" s="16" t="str">
        <f>'UniWorkforce Hourly Timesheet'!CC408</f>
        <v/>
      </c>
      <c r="AJ135" s="16" t="str">
        <f>'UniWorkforce Hourly Timesheet'!CH408</f>
        <v/>
      </c>
      <c r="AK135" s="16" t="str">
        <f>'UniWorkforce Hourly Timesheet'!CI408</f>
        <v/>
      </c>
      <c r="AL135" s="16" t="str">
        <f>'UniWorkforce Hourly Timesheet'!CJ408</f>
        <v/>
      </c>
    </row>
    <row r="136" spans="1:38" x14ac:dyDescent="0.2">
      <c r="A136" s="16" t="str">
        <f>IF(AND(E135="",E136=""),"",IF(E136="","&lt;EOD&gt;",TEXT('UniWorkforce Hourly Timesheet'!$Z$5,"0000000")))</f>
        <v/>
      </c>
      <c r="B136" s="16" t="str">
        <f>IF(E136="","",'UniWorkforce Hourly Timesheet'!$E$3)</f>
        <v/>
      </c>
      <c r="C136" s="16" t="str">
        <f>IF(E136="","",'UniWorkforce Hourly Timesheet'!$Z$3)</f>
        <v/>
      </c>
      <c r="D136" s="16" t="str">
        <f>IF(E136="","",'UniWorkforce Hourly Timesheet'!$Y$111)</f>
        <v/>
      </c>
      <c r="E136" s="16" t="str">
        <f>'UniWorkforce Hourly Timesheet'!AY409</f>
        <v/>
      </c>
      <c r="F136" s="16" t="str">
        <f>'UniWorkforce Hourly Timesheet'!AZ409</f>
        <v/>
      </c>
      <c r="G136" s="16" t="str">
        <f>'UniWorkforce Hourly Timesheet'!BA409</f>
        <v/>
      </c>
      <c r="H136" s="16" t="str">
        <f>'UniWorkforce Hourly Timesheet'!BB409</f>
        <v/>
      </c>
      <c r="I136" s="16" t="str">
        <f>'UniWorkforce Hourly Timesheet'!BC409</f>
        <v/>
      </c>
      <c r="J136" s="16" t="str">
        <f>'UniWorkforce Hourly Timesheet'!BD409</f>
        <v/>
      </c>
      <c r="K136" s="16" t="str">
        <f>'UniWorkforce Hourly Timesheet'!BE409</f>
        <v/>
      </c>
      <c r="L136" s="16" t="str">
        <f>'UniWorkforce Hourly Timesheet'!BF409</f>
        <v/>
      </c>
      <c r="M136" s="16" t="str">
        <f>'UniWorkforce Hourly Timesheet'!BG409</f>
        <v/>
      </c>
      <c r="N136" s="16" t="str">
        <f>'UniWorkforce Hourly Timesheet'!BH409</f>
        <v/>
      </c>
      <c r="O136" s="16" t="str">
        <f>'UniWorkforce Hourly Timesheet'!BI409</f>
        <v/>
      </c>
      <c r="P136" s="16" t="str">
        <f>'UniWorkforce Hourly Timesheet'!BJ409</f>
        <v/>
      </c>
      <c r="Q136" s="16" t="str">
        <f>'UniWorkforce Hourly Timesheet'!BK409</f>
        <v/>
      </c>
      <c r="R136" s="16" t="str">
        <f>'UniWorkforce Hourly Timesheet'!BL409</f>
        <v/>
      </c>
      <c r="S136" s="16" t="str">
        <f>'UniWorkforce Hourly Timesheet'!BM409</f>
        <v/>
      </c>
      <c r="T136" s="16" t="str">
        <f>'UniWorkforce Hourly Timesheet'!BN409</f>
        <v/>
      </c>
      <c r="U136" s="16" t="str">
        <f>'UniWorkforce Hourly Timesheet'!BO409</f>
        <v/>
      </c>
      <c r="V136" s="16" t="str">
        <f>'UniWorkforce Hourly Timesheet'!BP409</f>
        <v/>
      </c>
      <c r="W136" s="16" t="str">
        <f>'UniWorkforce Hourly Timesheet'!BQ409</f>
        <v/>
      </c>
      <c r="X136" s="16" t="str">
        <f>'UniWorkforce Hourly Timesheet'!BR409</f>
        <v/>
      </c>
      <c r="Y136" s="16" t="str">
        <f>'UniWorkforce Hourly Timesheet'!BS409</f>
        <v/>
      </c>
      <c r="Z136" s="16" t="str">
        <f>'UniWorkforce Hourly Timesheet'!BT409</f>
        <v/>
      </c>
      <c r="AA136" s="16" t="str">
        <f>'UniWorkforce Hourly Timesheet'!BU409</f>
        <v/>
      </c>
      <c r="AB136" s="16" t="str">
        <f>'UniWorkforce Hourly Timesheet'!BV409</f>
        <v/>
      </c>
      <c r="AC136" s="16" t="str">
        <f>'UniWorkforce Hourly Timesheet'!BW409</f>
        <v/>
      </c>
      <c r="AD136" s="16" t="str">
        <f>'UniWorkforce Hourly Timesheet'!BX409</f>
        <v/>
      </c>
      <c r="AE136" s="16" t="str">
        <f>'UniWorkforce Hourly Timesheet'!BY409</f>
        <v/>
      </c>
      <c r="AF136" s="16" t="str">
        <f>'UniWorkforce Hourly Timesheet'!BZ409</f>
        <v/>
      </c>
      <c r="AG136" s="16" t="str">
        <f>'UniWorkforce Hourly Timesheet'!CA409</f>
        <v/>
      </c>
      <c r="AH136" s="16" t="str">
        <f>'UniWorkforce Hourly Timesheet'!CB409</f>
        <v/>
      </c>
      <c r="AI136" s="16" t="str">
        <f>'UniWorkforce Hourly Timesheet'!CC409</f>
        <v/>
      </c>
      <c r="AJ136" s="16" t="str">
        <f>'UniWorkforce Hourly Timesheet'!CH409</f>
        <v/>
      </c>
      <c r="AK136" s="16" t="str">
        <f>'UniWorkforce Hourly Timesheet'!CI409</f>
        <v/>
      </c>
      <c r="AL136" s="16" t="str">
        <f>'UniWorkforce Hourly Timesheet'!CJ409</f>
        <v/>
      </c>
    </row>
    <row r="137" spans="1:38" x14ac:dyDescent="0.2">
      <c r="A137" s="16" t="str">
        <f>IF(AND(E136="",E137=""),"",IF(E137="","&lt;EOD&gt;",TEXT('UniWorkforce Hourly Timesheet'!$Z$5,"0000000")))</f>
        <v/>
      </c>
      <c r="B137" s="16" t="str">
        <f>IF(E137="","",'UniWorkforce Hourly Timesheet'!$E$3)</f>
        <v/>
      </c>
      <c r="C137" s="16" t="str">
        <f>IF(E137="","",'UniWorkforce Hourly Timesheet'!$Z$3)</f>
        <v/>
      </c>
      <c r="D137" s="16" t="str">
        <f>IF(E137="","",'UniWorkforce Hourly Timesheet'!$Y$111)</f>
        <v/>
      </c>
      <c r="E137" s="16" t="str">
        <f>'UniWorkforce Hourly Timesheet'!AY410</f>
        <v/>
      </c>
      <c r="F137" s="16" t="str">
        <f>'UniWorkforce Hourly Timesheet'!AZ410</f>
        <v/>
      </c>
      <c r="G137" s="16" t="str">
        <f>'UniWorkforce Hourly Timesheet'!BA410</f>
        <v/>
      </c>
      <c r="H137" s="16" t="str">
        <f>'UniWorkforce Hourly Timesheet'!BB410</f>
        <v/>
      </c>
      <c r="I137" s="16" t="str">
        <f>'UniWorkforce Hourly Timesheet'!BC410</f>
        <v/>
      </c>
      <c r="J137" s="16" t="str">
        <f>'UniWorkforce Hourly Timesheet'!BD410</f>
        <v/>
      </c>
      <c r="K137" s="16" t="str">
        <f>'UniWorkforce Hourly Timesheet'!BE410</f>
        <v/>
      </c>
      <c r="L137" s="16" t="str">
        <f>'UniWorkforce Hourly Timesheet'!BF410</f>
        <v/>
      </c>
      <c r="M137" s="16" t="str">
        <f>'UniWorkforce Hourly Timesheet'!BG410</f>
        <v/>
      </c>
      <c r="N137" s="16" t="str">
        <f>'UniWorkforce Hourly Timesheet'!BH410</f>
        <v/>
      </c>
      <c r="O137" s="16" t="str">
        <f>'UniWorkforce Hourly Timesheet'!BI410</f>
        <v/>
      </c>
      <c r="P137" s="16" t="str">
        <f>'UniWorkforce Hourly Timesheet'!BJ410</f>
        <v/>
      </c>
      <c r="Q137" s="16" t="str">
        <f>'UniWorkforce Hourly Timesheet'!BK410</f>
        <v/>
      </c>
      <c r="R137" s="16" t="str">
        <f>'UniWorkforce Hourly Timesheet'!BL410</f>
        <v/>
      </c>
      <c r="S137" s="16" t="str">
        <f>'UniWorkforce Hourly Timesheet'!BM410</f>
        <v/>
      </c>
      <c r="T137" s="16" t="str">
        <f>'UniWorkforce Hourly Timesheet'!BN410</f>
        <v/>
      </c>
      <c r="U137" s="16" t="str">
        <f>'UniWorkforce Hourly Timesheet'!BO410</f>
        <v/>
      </c>
      <c r="V137" s="16" t="str">
        <f>'UniWorkforce Hourly Timesheet'!BP410</f>
        <v/>
      </c>
      <c r="W137" s="16" t="str">
        <f>'UniWorkforce Hourly Timesheet'!BQ410</f>
        <v/>
      </c>
      <c r="X137" s="16" t="str">
        <f>'UniWorkforce Hourly Timesheet'!BR410</f>
        <v/>
      </c>
      <c r="Y137" s="16" t="str">
        <f>'UniWorkforce Hourly Timesheet'!BS410</f>
        <v/>
      </c>
      <c r="Z137" s="16" t="str">
        <f>'UniWorkforce Hourly Timesheet'!BT410</f>
        <v/>
      </c>
      <c r="AA137" s="16" t="str">
        <f>'UniWorkforce Hourly Timesheet'!BU410</f>
        <v/>
      </c>
      <c r="AB137" s="16" t="str">
        <f>'UniWorkforce Hourly Timesheet'!BV410</f>
        <v/>
      </c>
      <c r="AC137" s="16" t="str">
        <f>'UniWorkforce Hourly Timesheet'!BW410</f>
        <v/>
      </c>
      <c r="AD137" s="16" t="str">
        <f>'UniWorkforce Hourly Timesheet'!BX410</f>
        <v/>
      </c>
      <c r="AE137" s="16" t="str">
        <f>'UniWorkforce Hourly Timesheet'!BY410</f>
        <v/>
      </c>
      <c r="AF137" s="16" t="str">
        <f>'UniWorkforce Hourly Timesheet'!BZ410</f>
        <v/>
      </c>
      <c r="AG137" s="16" t="str">
        <f>'UniWorkforce Hourly Timesheet'!CA410</f>
        <v/>
      </c>
      <c r="AH137" s="16" t="str">
        <f>'UniWorkforce Hourly Timesheet'!CB410</f>
        <v/>
      </c>
      <c r="AI137" s="16" t="str">
        <f>'UniWorkforce Hourly Timesheet'!CC410</f>
        <v/>
      </c>
      <c r="AJ137" s="16" t="str">
        <f>'UniWorkforce Hourly Timesheet'!CH410</f>
        <v/>
      </c>
      <c r="AK137" s="16" t="str">
        <f>'UniWorkforce Hourly Timesheet'!CI410</f>
        <v/>
      </c>
      <c r="AL137" s="16" t="str">
        <f>'UniWorkforce Hourly Timesheet'!CJ410</f>
        <v/>
      </c>
    </row>
    <row r="138" spans="1:38" x14ac:dyDescent="0.2">
      <c r="A138" s="16" t="str">
        <f>IF(AND(E137="",E138=""),"",IF(E138="","&lt;EOD&gt;",TEXT('UniWorkforce Hourly Timesheet'!$Z$5,"0000000")))</f>
        <v/>
      </c>
      <c r="B138" s="16" t="str">
        <f>IF(E138="","",'UniWorkforce Hourly Timesheet'!$E$3)</f>
        <v/>
      </c>
      <c r="C138" s="16" t="str">
        <f>IF(E138="","",'UniWorkforce Hourly Timesheet'!$Z$3)</f>
        <v/>
      </c>
      <c r="D138" s="16" t="str">
        <f>IF(E138="","",'UniWorkforce Hourly Timesheet'!$Y$111)</f>
        <v/>
      </c>
      <c r="E138" s="16" t="str">
        <f>'UniWorkforce Hourly Timesheet'!AY411</f>
        <v/>
      </c>
      <c r="F138" s="16" t="str">
        <f>'UniWorkforce Hourly Timesheet'!AZ411</f>
        <v/>
      </c>
      <c r="G138" s="16" t="str">
        <f>'UniWorkforce Hourly Timesheet'!BA411</f>
        <v/>
      </c>
      <c r="H138" s="16" t="str">
        <f>'UniWorkforce Hourly Timesheet'!BB411</f>
        <v/>
      </c>
      <c r="I138" s="16" t="str">
        <f>'UniWorkforce Hourly Timesheet'!BC411</f>
        <v/>
      </c>
      <c r="J138" s="16" t="str">
        <f>'UniWorkforce Hourly Timesheet'!BD411</f>
        <v/>
      </c>
      <c r="K138" s="16" t="str">
        <f>'UniWorkforce Hourly Timesheet'!BE411</f>
        <v/>
      </c>
      <c r="L138" s="16" t="str">
        <f>'UniWorkforce Hourly Timesheet'!BF411</f>
        <v/>
      </c>
      <c r="M138" s="16" t="str">
        <f>'UniWorkforce Hourly Timesheet'!BG411</f>
        <v/>
      </c>
      <c r="N138" s="16" t="str">
        <f>'UniWorkforce Hourly Timesheet'!BH411</f>
        <v/>
      </c>
      <c r="O138" s="16" t="str">
        <f>'UniWorkforce Hourly Timesheet'!BI411</f>
        <v/>
      </c>
      <c r="P138" s="16" t="str">
        <f>'UniWorkforce Hourly Timesheet'!BJ411</f>
        <v/>
      </c>
      <c r="Q138" s="16" t="str">
        <f>'UniWorkforce Hourly Timesheet'!BK411</f>
        <v/>
      </c>
      <c r="R138" s="16" t="str">
        <f>'UniWorkforce Hourly Timesheet'!BL411</f>
        <v/>
      </c>
      <c r="S138" s="16" t="str">
        <f>'UniWorkforce Hourly Timesheet'!BM411</f>
        <v/>
      </c>
      <c r="T138" s="16" t="str">
        <f>'UniWorkforce Hourly Timesheet'!BN411</f>
        <v/>
      </c>
      <c r="U138" s="16" t="str">
        <f>'UniWorkforce Hourly Timesheet'!BO411</f>
        <v/>
      </c>
      <c r="V138" s="16" t="str">
        <f>'UniWorkforce Hourly Timesheet'!BP411</f>
        <v/>
      </c>
      <c r="W138" s="16" t="str">
        <f>'UniWorkforce Hourly Timesheet'!BQ411</f>
        <v/>
      </c>
      <c r="X138" s="16" t="str">
        <f>'UniWorkforce Hourly Timesheet'!BR411</f>
        <v/>
      </c>
      <c r="Y138" s="16" t="str">
        <f>'UniWorkforce Hourly Timesheet'!BS411</f>
        <v/>
      </c>
      <c r="Z138" s="16" t="str">
        <f>'UniWorkforce Hourly Timesheet'!BT411</f>
        <v/>
      </c>
      <c r="AA138" s="16" t="str">
        <f>'UniWorkforce Hourly Timesheet'!BU411</f>
        <v/>
      </c>
      <c r="AB138" s="16" t="str">
        <f>'UniWorkforce Hourly Timesheet'!BV411</f>
        <v/>
      </c>
      <c r="AC138" s="16" t="str">
        <f>'UniWorkforce Hourly Timesheet'!BW411</f>
        <v/>
      </c>
      <c r="AD138" s="16" t="str">
        <f>'UniWorkforce Hourly Timesheet'!BX411</f>
        <v/>
      </c>
      <c r="AE138" s="16" t="str">
        <f>'UniWorkforce Hourly Timesheet'!BY411</f>
        <v/>
      </c>
      <c r="AF138" s="16" t="str">
        <f>'UniWorkforce Hourly Timesheet'!BZ411</f>
        <v/>
      </c>
      <c r="AG138" s="16" t="str">
        <f>'UniWorkforce Hourly Timesheet'!CA411</f>
        <v/>
      </c>
      <c r="AH138" s="16" t="str">
        <f>'UniWorkforce Hourly Timesheet'!CB411</f>
        <v/>
      </c>
      <c r="AI138" s="16" t="str">
        <f>'UniWorkforce Hourly Timesheet'!CC411</f>
        <v/>
      </c>
      <c r="AJ138" s="16" t="str">
        <f>'UniWorkforce Hourly Timesheet'!CH411</f>
        <v/>
      </c>
      <c r="AK138" s="16" t="str">
        <f>'UniWorkforce Hourly Timesheet'!CI411</f>
        <v/>
      </c>
      <c r="AL138" s="16" t="str">
        <f>'UniWorkforce Hourly Timesheet'!CJ411</f>
        <v/>
      </c>
    </row>
    <row r="139" spans="1:38" x14ac:dyDescent="0.2">
      <c r="A139" s="16" t="str">
        <f>IF(AND(E138="",E139=""),"",IF(E139="","&lt;EOD&gt;",TEXT('UniWorkforce Hourly Timesheet'!$Z$5,"0000000")))</f>
        <v/>
      </c>
      <c r="B139" s="16" t="str">
        <f>IF(E139="","",'UniWorkforce Hourly Timesheet'!$E$3)</f>
        <v/>
      </c>
      <c r="C139" s="16" t="str">
        <f>IF(E139="","",'UniWorkforce Hourly Timesheet'!$Z$3)</f>
        <v/>
      </c>
      <c r="D139" s="16" t="str">
        <f>IF(E139="","",'UniWorkforce Hourly Timesheet'!$Y$111)</f>
        <v/>
      </c>
      <c r="E139" s="16" t="str">
        <f>'UniWorkforce Hourly Timesheet'!AY412</f>
        <v/>
      </c>
      <c r="F139" s="16" t="str">
        <f>'UniWorkforce Hourly Timesheet'!AZ412</f>
        <v/>
      </c>
      <c r="G139" s="16" t="str">
        <f>'UniWorkforce Hourly Timesheet'!BA412</f>
        <v/>
      </c>
      <c r="H139" s="16" t="str">
        <f>'UniWorkforce Hourly Timesheet'!BB412</f>
        <v/>
      </c>
      <c r="I139" s="16" t="str">
        <f>'UniWorkforce Hourly Timesheet'!BC412</f>
        <v/>
      </c>
      <c r="J139" s="16" t="str">
        <f>'UniWorkforce Hourly Timesheet'!BD412</f>
        <v/>
      </c>
      <c r="K139" s="16" t="str">
        <f>'UniWorkforce Hourly Timesheet'!BE412</f>
        <v/>
      </c>
      <c r="L139" s="16" t="str">
        <f>'UniWorkforce Hourly Timesheet'!BF412</f>
        <v/>
      </c>
      <c r="M139" s="16" t="str">
        <f>'UniWorkforce Hourly Timesheet'!BG412</f>
        <v/>
      </c>
      <c r="N139" s="16" t="str">
        <f>'UniWorkforce Hourly Timesheet'!BH412</f>
        <v/>
      </c>
      <c r="O139" s="16" t="str">
        <f>'UniWorkforce Hourly Timesheet'!BI412</f>
        <v/>
      </c>
      <c r="P139" s="16" t="str">
        <f>'UniWorkforce Hourly Timesheet'!BJ412</f>
        <v/>
      </c>
      <c r="Q139" s="16" t="str">
        <f>'UniWorkforce Hourly Timesheet'!BK412</f>
        <v/>
      </c>
      <c r="R139" s="16" t="str">
        <f>'UniWorkforce Hourly Timesheet'!BL412</f>
        <v/>
      </c>
      <c r="S139" s="16" t="str">
        <f>'UniWorkforce Hourly Timesheet'!BM412</f>
        <v/>
      </c>
      <c r="T139" s="16" t="str">
        <f>'UniWorkforce Hourly Timesheet'!BN412</f>
        <v/>
      </c>
      <c r="U139" s="16" t="str">
        <f>'UniWorkforce Hourly Timesheet'!BO412</f>
        <v/>
      </c>
      <c r="V139" s="16" t="str">
        <f>'UniWorkforce Hourly Timesheet'!BP412</f>
        <v/>
      </c>
      <c r="W139" s="16" t="str">
        <f>'UniWorkforce Hourly Timesheet'!BQ412</f>
        <v/>
      </c>
      <c r="X139" s="16" t="str">
        <f>'UniWorkforce Hourly Timesheet'!BR412</f>
        <v/>
      </c>
      <c r="Y139" s="16" t="str">
        <f>'UniWorkforce Hourly Timesheet'!BS412</f>
        <v/>
      </c>
      <c r="Z139" s="16" t="str">
        <f>'UniWorkforce Hourly Timesheet'!BT412</f>
        <v/>
      </c>
      <c r="AA139" s="16" t="str">
        <f>'UniWorkforce Hourly Timesheet'!BU412</f>
        <v/>
      </c>
      <c r="AB139" s="16" t="str">
        <f>'UniWorkforce Hourly Timesheet'!BV412</f>
        <v/>
      </c>
      <c r="AC139" s="16" t="str">
        <f>'UniWorkforce Hourly Timesheet'!BW412</f>
        <v/>
      </c>
      <c r="AD139" s="16" t="str">
        <f>'UniWorkforce Hourly Timesheet'!BX412</f>
        <v/>
      </c>
      <c r="AE139" s="16" t="str">
        <f>'UniWorkforce Hourly Timesheet'!BY412</f>
        <v/>
      </c>
      <c r="AF139" s="16" t="str">
        <f>'UniWorkforce Hourly Timesheet'!BZ412</f>
        <v/>
      </c>
      <c r="AG139" s="16" t="str">
        <f>'UniWorkforce Hourly Timesheet'!CA412</f>
        <v/>
      </c>
      <c r="AH139" s="16" t="str">
        <f>'UniWorkforce Hourly Timesheet'!CB412</f>
        <v/>
      </c>
      <c r="AI139" s="16" t="str">
        <f>'UniWorkforce Hourly Timesheet'!CC412</f>
        <v/>
      </c>
      <c r="AJ139" s="16" t="str">
        <f>'UniWorkforce Hourly Timesheet'!CH412</f>
        <v/>
      </c>
      <c r="AK139" s="16" t="str">
        <f>'UniWorkforce Hourly Timesheet'!CI412</f>
        <v/>
      </c>
      <c r="AL139" s="16" t="str">
        <f>'UniWorkforce Hourly Timesheet'!CJ412</f>
        <v/>
      </c>
    </row>
    <row r="140" spans="1:38" x14ac:dyDescent="0.2">
      <c r="A140" s="16" t="str">
        <f>IF(AND(E139="",E140=""),"",IF(E140="","&lt;EOD&gt;",TEXT('UniWorkforce Hourly Timesheet'!$Z$5,"0000000")))</f>
        <v/>
      </c>
      <c r="B140" s="16" t="str">
        <f>IF(E140="","",'UniWorkforce Hourly Timesheet'!$E$3)</f>
        <v/>
      </c>
      <c r="C140" s="16" t="str">
        <f>IF(E140="","",'UniWorkforce Hourly Timesheet'!$Z$3)</f>
        <v/>
      </c>
      <c r="D140" s="16" t="str">
        <f>IF(E140="","",'UniWorkforce Hourly Timesheet'!$Y$111)</f>
        <v/>
      </c>
      <c r="E140" s="16" t="str">
        <f>'UniWorkforce Hourly Timesheet'!AY413</f>
        <v/>
      </c>
      <c r="F140" s="16" t="str">
        <f>'UniWorkforce Hourly Timesheet'!AZ413</f>
        <v/>
      </c>
      <c r="G140" s="16" t="str">
        <f>'UniWorkforce Hourly Timesheet'!BA413</f>
        <v/>
      </c>
      <c r="H140" s="16" t="str">
        <f>'UniWorkforce Hourly Timesheet'!BB413</f>
        <v/>
      </c>
      <c r="I140" s="16" t="str">
        <f>'UniWorkforce Hourly Timesheet'!BC413</f>
        <v/>
      </c>
      <c r="J140" s="16" t="str">
        <f>'UniWorkforce Hourly Timesheet'!BD413</f>
        <v/>
      </c>
      <c r="K140" s="16" t="str">
        <f>'UniWorkforce Hourly Timesheet'!BE413</f>
        <v/>
      </c>
      <c r="L140" s="16" t="str">
        <f>'UniWorkforce Hourly Timesheet'!BF413</f>
        <v/>
      </c>
      <c r="M140" s="16" t="str">
        <f>'UniWorkforce Hourly Timesheet'!BG413</f>
        <v/>
      </c>
      <c r="N140" s="16" t="str">
        <f>'UniWorkforce Hourly Timesheet'!BH413</f>
        <v/>
      </c>
      <c r="O140" s="16" t="str">
        <f>'UniWorkforce Hourly Timesheet'!BI413</f>
        <v/>
      </c>
      <c r="P140" s="16" t="str">
        <f>'UniWorkforce Hourly Timesheet'!BJ413</f>
        <v/>
      </c>
      <c r="Q140" s="16" t="str">
        <f>'UniWorkforce Hourly Timesheet'!BK413</f>
        <v/>
      </c>
      <c r="R140" s="16" t="str">
        <f>'UniWorkforce Hourly Timesheet'!BL413</f>
        <v/>
      </c>
      <c r="S140" s="16" t="str">
        <f>'UniWorkforce Hourly Timesheet'!BM413</f>
        <v/>
      </c>
      <c r="T140" s="16" t="str">
        <f>'UniWorkforce Hourly Timesheet'!BN413</f>
        <v/>
      </c>
      <c r="U140" s="16" t="str">
        <f>'UniWorkforce Hourly Timesheet'!BO413</f>
        <v/>
      </c>
      <c r="V140" s="16" t="str">
        <f>'UniWorkforce Hourly Timesheet'!BP413</f>
        <v/>
      </c>
      <c r="W140" s="16" t="str">
        <f>'UniWorkforce Hourly Timesheet'!BQ413</f>
        <v/>
      </c>
      <c r="X140" s="16" t="str">
        <f>'UniWorkforce Hourly Timesheet'!BR413</f>
        <v/>
      </c>
      <c r="Y140" s="16" t="str">
        <f>'UniWorkforce Hourly Timesheet'!BS413</f>
        <v/>
      </c>
      <c r="Z140" s="16" t="str">
        <f>'UniWorkforce Hourly Timesheet'!BT413</f>
        <v/>
      </c>
      <c r="AA140" s="16" t="str">
        <f>'UniWorkforce Hourly Timesheet'!BU413</f>
        <v/>
      </c>
      <c r="AB140" s="16" t="str">
        <f>'UniWorkforce Hourly Timesheet'!BV413</f>
        <v/>
      </c>
      <c r="AC140" s="16" t="str">
        <f>'UniWorkforce Hourly Timesheet'!BW413</f>
        <v/>
      </c>
      <c r="AD140" s="16" t="str">
        <f>'UniWorkforce Hourly Timesheet'!BX413</f>
        <v/>
      </c>
      <c r="AE140" s="16" t="str">
        <f>'UniWorkforce Hourly Timesheet'!BY413</f>
        <v/>
      </c>
      <c r="AF140" s="16" t="str">
        <f>'UniWorkforce Hourly Timesheet'!BZ413</f>
        <v/>
      </c>
      <c r="AG140" s="16" t="str">
        <f>'UniWorkforce Hourly Timesheet'!CA413</f>
        <v/>
      </c>
      <c r="AH140" s="16" t="str">
        <f>'UniWorkforce Hourly Timesheet'!CB413</f>
        <v/>
      </c>
      <c r="AI140" s="16" t="str">
        <f>'UniWorkforce Hourly Timesheet'!CC413</f>
        <v/>
      </c>
      <c r="AJ140" s="16" t="str">
        <f>'UniWorkforce Hourly Timesheet'!CH413</f>
        <v/>
      </c>
      <c r="AK140" s="16" t="str">
        <f>'UniWorkforce Hourly Timesheet'!CI413</f>
        <v/>
      </c>
      <c r="AL140" s="16" t="str">
        <f>'UniWorkforce Hourly Timesheet'!CJ413</f>
        <v/>
      </c>
    </row>
    <row r="141" spans="1:38" x14ac:dyDescent="0.2">
      <c r="A141" s="16" t="str">
        <f>IF(AND(E140="",E141=""),"",IF(E141="","&lt;EOD&gt;",TEXT('UniWorkforce Hourly Timesheet'!$Z$5,"0000000")))</f>
        <v/>
      </c>
      <c r="B141" s="16" t="str">
        <f>IF(E141="","",'UniWorkforce Hourly Timesheet'!$E$3)</f>
        <v/>
      </c>
      <c r="C141" s="16" t="str">
        <f>IF(E141="","",'UniWorkforce Hourly Timesheet'!$Z$3)</f>
        <v/>
      </c>
      <c r="D141" s="16" t="str">
        <f>IF(E141="","",'UniWorkforce Hourly Timesheet'!$Y$111)</f>
        <v/>
      </c>
      <c r="E141" s="16" t="str">
        <f>'UniWorkforce Hourly Timesheet'!AY414</f>
        <v/>
      </c>
      <c r="F141" s="16" t="str">
        <f>'UniWorkforce Hourly Timesheet'!AZ414</f>
        <v/>
      </c>
      <c r="G141" s="16" t="str">
        <f>'UniWorkforce Hourly Timesheet'!BA414</f>
        <v/>
      </c>
      <c r="H141" s="16" t="str">
        <f>'UniWorkforce Hourly Timesheet'!BB414</f>
        <v/>
      </c>
      <c r="I141" s="16" t="str">
        <f>'UniWorkforce Hourly Timesheet'!BC414</f>
        <v/>
      </c>
      <c r="J141" s="16" t="str">
        <f>'UniWorkforce Hourly Timesheet'!BD414</f>
        <v/>
      </c>
      <c r="K141" s="16" t="str">
        <f>'UniWorkforce Hourly Timesheet'!BE414</f>
        <v/>
      </c>
      <c r="L141" s="16" t="str">
        <f>'UniWorkforce Hourly Timesheet'!BF414</f>
        <v/>
      </c>
      <c r="M141" s="16" t="str">
        <f>'UniWorkforce Hourly Timesheet'!BG414</f>
        <v/>
      </c>
      <c r="N141" s="16" t="str">
        <f>'UniWorkforce Hourly Timesheet'!BH414</f>
        <v/>
      </c>
      <c r="O141" s="16" t="str">
        <f>'UniWorkforce Hourly Timesheet'!BI414</f>
        <v/>
      </c>
      <c r="P141" s="16" t="str">
        <f>'UniWorkforce Hourly Timesheet'!BJ414</f>
        <v/>
      </c>
      <c r="Q141" s="16" t="str">
        <f>'UniWorkforce Hourly Timesheet'!BK414</f>
        <v/>
      </c>
      <c r="R141" s="16" t="str">
        <f>'UniWorkforce Hourly Timesheet'!BL414</f>
        <v/>
      </c>
      <c r="S141" s="16" t="str">
        <f>'UniWorkforce Hourly Timesheet'!BM414</f>
        <v/>
      </c>
      <c r="T141" s="16" t="str">
        <f>'UniWorkforce Hourly Timesheet'!BN414</f>
        <v/>
      </c>
      <c r="U141" s="16" t="str">
        <f>'UniWorkforce Hourly Timesheet'!BO414</f>
        <v/>
      </c>
      <c r="V141" s="16" t="str">
        <f>'UniWorkforce Hourly Timesheet'!BP414</f>
        <v/>
      </c>
      <c r="W141" s="16" t="str">
        <f>'UniWorkforce Hourly Timesheet'!BQ414</f>
        <v/>
      </c>
      <c r="X141" s="16" t="str">
        <f>'UniWorkforce Hourly Timesheet'!BR414</f>
        <v/>
      </c>
      <c r="Y141" s="16" t="str">
        <f>'UniWorkforce Hourly Timesheet'!BS414</f>
        <v/>
      </c>
      <c r="Z141" s="16" t="str">
        <f>'UniWorkforce Hourly Timesheet'!BT414</f>
        <v/>
      </c>
      <c r="AA141" s="16" t="str">
        <f>'UniWorkforce Hourly Timesheet'!BU414</f>
        <v/>
      </c>
      <c r="AB141" s="16" t="str">
        <f>'UniWorkforce Hourly Timesheet'!BV414</f>
        <v/>
      </c>
      <c r="AC141" s="16" t="str">
        <f>'UniWorkforce Hourly Timesheet'!BW414</f>
        <v/>
      </c>
      <c r="AD141" s="16" t="str">
        <f>'UniWorkforce Hourly Timesheet'!BX414</f>
        <v/>
      </c>
      <c r="AE141" s="16" t="str">
        <f>'UniWorkforce Hourly Timesheet'!BY414</f>
        <v/>
      </c>
      <c r="AF141" s="16" t="str">
        <f>'UniWorkforce Hourly Timesheet'!BZ414</f>
        <v/>
      </c>
      <c r="AG141" s="16" t="str">
        <f>'UniWorkforce Hourly Timesheet'!CA414</f>
        <v/>
      </c>
      <c r="AH141" s="16" t="str">
        <f>'UniWorkforce Hourly Timesheet'!CB414</f>
        <v/>
      </c>
      <c r="AI141" s="16" t="str">
        <f>'UniWorkforce Hourly Timesheet'!CC414</f>
        <v/>
      </c>
      <c r="AJ141" s="16" t="str">
        <f>'UniWorkforce Hourly Timesheet'!CH414</f>
        <v/>
      </c>
      <c r="AK141" s="16" t="str">
        <f>'UniWorkforce Hourly Timesheet'!CI414</f>
        <v/>
      </c>
      <c r="AL141" s="16" t="str">
        <f>'UniWorkforce Hourly Timesheet'!CJ414</f>
        <v/>
      </c>
    </row>
    <row r="142" spans="1:38" x14ac:dyDescent="0.2">
      <c r="A142" s="16" t="str">
        <f>IF(AND(E141="",E142=""),"",IF(E142="","&lt;EOD&gt;",TEXT('UniWorkforce Hourly Timesheet'!$Z$5,"0000000")))</f>
        <v/>
      </c>
      <c r="B142" s="16" t="str">
        <f>IF(E142="","",'UniWorkforce Hourly Timesheet'!$E$3)</f>
        <v/>
      </c>
      <c r="C142" s="16" t="str">
        <f>IF(E142="","",'UniWorkforce Hourly Timesheet'!$Z$3)</f>
        <v/>
      </c>
      <c r="D142" s="16" t="str">
        <f>IF(E142="","",'UniWorkforce Hourly Timesheet'!$Y$111)</f>
        <v/>
      </c>
      <c r="E142" s="16" t="str">
        <f>'UniWorkforce Hourly Timesheet'!AY415</f>
        <v/>
      </c>
      <c r="F142" s="16" t="str">
        <f>'UniWorkforce Hourly Timesheet'!AZ415</f>
        <v/>
      </c>
      <c r="G142" s="16" t="str">
        <f>'UniWorkforce Hourly Timesheet'!BA415</f>
        <v/>
      </c>
      <c r="H142" s="16" t="str">
        <f>'UniWorkforce Hourly Timesheet'!BB415</f>
        <v/>
      </c>
      <c r="I142" s="16" t="str">
        <f>'UniWorkforce Hourly Timesheet'!BC415</f>
        <v/>
      </c>
      <c r="J142" s="16" t="str">
        <f>'UniWorkforce Hourly Timesheet'!BD415</f>
        <v/>
      </c>
      <c r="K142" s="16" t="str">
        <f>'UniWorkforce Hourly Timesheet'!BE415</f>
        <v/>
      </c>
      <c r="L142" s="16" t="str">
        <f>'UniWorkforce Hourly Timesheet'!BF415</f>
        <v/>
      </c>
      <c r="M142" s="16" t="str">
        <f>'UniWorkforce Hourly Timesheet'!BG415</f>
        <v/>
      </c>
      <c r="N142" s="16" t="str">
        <f>'UniWorkforce Hourly Timesheet'!BH415</f>
        <v/>
      </c>
      <c r="O142" s="16" t="str">
        <f>'UniWorkforce Hourly Timesheet'!BI415</f>
        <v/>
      </c>
      <c r="P142" s="16" t="str">
        <f>'UniWorkforce Hourly Timesheet'!BJ415</f>
        <v/>
      </c>
      <c r="Q142" s="16" t="str">
        <f>'UniWorkforce Hourly Timesheet'!BK415</f>
        <v/>
      </c>
      <c r="R142" s="16" t="str">
        <f>'UniWorkforce Hourly Timesheet'!BL415</f>
        <v/>
      </c>
      <c r="S142" s="16" t="str">
        <f>'UniWorkforce Hourly Timesheet'!BM415</f>
        <v/>
      </c>
      <c r="T142" s="16" t="str">
        <f>'UniWorkforce Hourly Timesheet'!BN415</f>
        <v/>
      </c>
      <c r="U142" s="16" t="str">
        <f>'UniWorkforce Hourly Timesheet'!BO415</f>
        <v/>
      </c>
      <c r="V142" s="16" t="str">
        <f>'UniWorkforce Hourly Timesheet'!BP415</f>
        <v/>
      </c>
      <c r="W142" s="16" t="str">
        <f>'UniWorkforce Hourly Timesheet'!BQ415</f>
        <v/>
      </c>
      <c r="X142" s="16" t="str">
        <f>'UniWorkforce Hourly Timesheet'!BR415</f>
        <v/>
      </c>
      <c r="Y142" s="16" t="str">
        <f>'UniWorkforce Hourly Timesheet'!BS415</f>
        <v/>
      </c>
      <c r="Z142" s="16" t="str">
        <f>'UniWorkforce Hourly Timesheet'!BT415</f>
        <v/>
      </c>
      <c r="AA142" s="16" t="str">
        <f>'UniWorkforce Hourly Timesheet'!BU415</f>
        <v/>
      </c>
      <c r="AB142" s="16" t="str">
        <f>'UniWorkforce Hourly Timesheet'!BV415</f>
        <v/>
      </c>
      <c r="AC142" s="16" t="str">
        <f>'UniWorkforce Hourly Timesheet'!BW415</f>
        <v/>
      </c>
      <c r="AD142" s="16" t="str">
        <f>'UniWorkforce Hourly Timesheet'!BX415</f>
        <v/>
      </c>
      <c r="AE142" s="16" t="str">
        <f>'UniWorkforce Hourly Timesheet'!BY415</f>
        <v/>
      </c>
      <c r="AF142" s="16" t="str">
        <f>'UniWorkforce Hourly Timesheet'!BZ415</f>
        <v/>
      </c>
      <c r="AG142" s="16" t="str">
        <f>'UniWorkforce Hourly Timesheet'!CA415</f>
        <v/>
      </c>
      <c r="AH142" s="16" t="str">
        <f>'UniWorkforce Hourly Timesheet'!CB415</f>
        <v/>
      </c>
      <c r="AI142" s="16" t="str">
        <f>'UniWorkforce Hourly Timesheet'!CC415</f>
        <v/>
      </c>
      <c r="AJ142" s="16" t="str">
        <f>'UniWorkforce Hourly Timesheet'!CH415</f>
        <v/>
      </c>
      <c r="AK142" s="16" t="str">
        <f>'UniWorkforce Hourly Timesheet'!CI415</f>
        <v/>
      </c>
      <c r="AL142" s="16" t="str">
        <f>'UniWorkforce Hourly Timesheet'!CJ415</f>
        <v/>
      </c>
    </row>
    <row r="143" spans="1:38" x14ac:dyDescent="0.2">
      <c r="A143" s="16" t="str">
        <f>IF(AND(E142="",E143=""),"",IF(E143="","&lt;EOD&gt;",TEXT('UniWorkforce Hourly Timesheet'!$Z$5,"0000000")))</f>
        <v/>
      </c>
      <c r="B143" s="16" t="str">
        <f>IF(E143="","",'UniWorkforce Hourly Timesheet'!$E$3)</f>
        <v/>
      </c>
      <c r="C143" s="16" t="str">
        <f>IF(E143="","",'UniWorkforce Hourly Timesheet'!$Z$3)</f>
        <v/>
      </c>
      <c r="D143" s="16" t="str">
        <f>IF(E143="","",'UniWorkforce Hourly Timesheet'!$Y$111)</f>
        <v/>
      </c>
      <c r="E143" s="16" t="str">
        <f>'UniWorkforce Hourly Timesheet'!AY416</f>
        <v/>
      </c>
      <c r="F143" s="16" t="str">
        <f>'UniWorkforce Hourly Timesheet'!AZ416</f>
        <v/>
      </c>
      <c r="G143" s="16" t="str">
        <f>'UniWorkforce Hourly Timesheet'!BA416</f>
        <v/>
      </c>
      <c r="H143" s="16" t="str">
        <f>'UniWorkforce Hourly Timesheet'!BB416</f>
        <v/>
      </c>
      <c r="I143" s="16" t="str">
        <f>'UniWorkforce Hourly Timesheet'!BC416</f>
        <v/>
      </c>
      <c r="J143" s="16" t="str">
        <f>'UniWorkforce Hourly Timesheet'!BD416</f>
        <v/>
      </c>
      <c r="K143" s="16" t="str">
        <f>'UniWorkforce Hourly Timesheet'!BE416</f>
        <v/>
      </c>
      <c r="L143" s="16" t="str">
        <f>'UniWorkforce Hourly Timesheet'!BF416</f>
        <v/>
      </c>
      <c r="M143" s="16" t="str">
        <f>'UniWorkforce Hourly Timesheet'!BG416</f>
        <v/>
      </c>
      <c r="N143" s="16" t="str">
        <f>'UniWorkforce Hourly Timesheet'!BH416</f>
        <v/>
      </c>
      <c r="O143" s="16" t="str">
        <f>'UniWorkforce Hourly Timesheet'!BI416</f>
        <v/>
      </c>
      <c r="P143" s="16" t="str">
        <f>'UniWorkforce Hourly Timesheet'!BJ416</f>
        <v/>
      </c>
      <c r="Q143" s="16" t="str">
        <f>'UniWorkforce Hourly Timesheet'!BK416</f>
        <v/>
      </c>
      <c r="R143" s="16" t="str">
        <f>'UniWorkforce Hourly Timesheet'!BL416</f>
        <v/>
      </c>
      <c r="S143" s="16" t="str">
        <f>'UniWorkforce Hourly Timesheet'!BM416</f>
        <v/>
      </c>
      <c r="T143" s="16" t="str">
        <f>'UniWorkforce Hourly Timesheet'!BN416</f>
        <v/>
      </c>
      <c r="U143" s="16" t="str">
        <f>'UniWorkforce Hourly Timesheet'!BO416</f>
        <v/>
      </c>
      <c r="V143" s="16" t="str">
        <f>'UniWorkforce Hourly Timesheet'!BP416</f>
        <v/>
      </c>
      <c r="W143" s="16" t="str">
        <f>'UniWorkforce Hourly Timesheet'!BQ416</f>
        <v/>
      </c>
      <c r="X143" s="16" t="str">
        <f>'UniWorkforce Hourly Timesheet'!BR416</f>
        <v/>
      </c>
      <c r="Y143" s="16" t="str">
        <f>'UniWorkforce Hourly Timesheet'!BS416</f>
        <v/>
      </c>
      <c r="Z143" s="16" t="str">
        <f>'UniWorkforce Hourly Timesheet'!BT416</f>
        <v/>
      </c>
      <c r="AA143" s="16" t="str">
        <f>'UniWorkforce Hourly Timesheet'!BU416</f>
        <v/>
      </c>
      <c r="AB143" s="16" t="str">
        <f>'UniWorkforce Hourly Timesheet'!BV416</f>
        <v/>
      </c>
      <c r="AC143" s="16" t="str">
        <f>'UniWorkforce Hourly Timesheet'!BW416</f>
        <v/>
      </c>
      <c r="AD143" s="16" t="str">
        <f>'UniWorkforce Hourly Timesheet'!BX416</f>
        <v/>
      </c>
      <c r="AE143" s="16" t="str">
        <f>'UniWorkforce Hourly Timesheet'!BY416</f>
        <v/>
      </c>
      <c r="AF143" s="16" t="str">
        <f>'UniWorkforce Hourly Timesheet'!BZ416</f>
        <v/>
      </c>
      <c r="AG143" s="16" t="str">
        <f>'UniWorkforce Hourly Timesheet'!CA416</f>
        <v/>
      </c>
      <c r="AH143" s="16" t="str">
        <f>'UniWorkforce Hourly Timesheet'!CB416</f>
        <v/>
      </c>
      <c r="AI143" s="16" t="str">
        <f>'UniWorkforce Hourly Timesheet'!CC416</f>
        <v/>
      </c>
      <c r="AJ143" s="16" t="str">
        <f>'UniWorkforce Hourly Timesheet'!CH416</f>
        <v/>
      </c>
      <c r="AK143" s="16" t="str">
        <f>'UniWorkforce Hourly Timesheet'!CI416</f>
        <v/>
      </c>
      <c r="AL143" s="16" t="str">
        <f>'UniWorkforce Hourly Timesheet'!CJ416</f>
        <v/>
      </c>
    </row>
    <row r="144" spans="1:38" x14ac:dyDescent="0.2">
      <c r="A144" s="16" t="str">
        <f>IF(AND(E143="",E144=""),"",IF(E144="","&lt;EOD&gt;",TEXT('UniWorkforce Hourly Timesheet'!$Z$5,"0000000")))</f>
        <v/>
      </c>
      <c r="B144" s="16" t="str">
        <f>IF(E144="","",'UniWorkforce Hourly Timesheet'!$E$3)</f>
        <v/>
      </c>
      <c r="C144" s="16" t="str">
        <f>IF(E144="","",'UniWorkforce Hourly Timesheet'!$Z$3)</f>
        <v/>
      </c>
      <c r="D144" s="16" t="str">
        <f>IF(E144="","",'UniWorkforce Hourly Timesheet'!$Y$111)</f>
        <v/>
      </c>
      <c r="E144" s="16" t="str">
        <f>'UniWorkforce Hourly Timesheet'!AY417</f>
        <v/>
      </c>
      <c r="F144" s="16" t="str">
        <f>'UniWorkforce Hourly Timesheet'!AZ417</f>
        <v/>
      </c>
      <c r="G144" s="16" t="str">
        <f>'UniWorkforce Hourly Timesheet'!BA417</f>
        <v/>
      </c>
      <c r="H144" s="16" t="str">
        <f>'UniWorkforce Hourly Timesheet'!BB417</f>
        <v/>
      </c>
      <c r="I144" s="16" t="str">
        <f>'UniWorkforce Hourly Timesheet'!BC417</f>
        <v/>
      </c>
      <c r="J144" s="16" t="str">
        <f>'UniWorkforce Hourly Timesheet'!BD417</f>
        <v/>
      </c>
      <c r="K144" s="16" t="str">
        <f>'UniWorkforce Hourly Timesheet'!BE417</f>
        <v/>
      </c>
      <c r="L144" s="16" t="str">
        <f>'UniWorkforce Hourly Timesheet'!BF417</f>
        <v/>
      </c>
      <c r="M144" s="16" t="str">
        <f>'UniWorkforce Hourly Timesheet'!BG417</f>
        <v/>
      </c>
      <c r="N144" s="16" t="str">
        <f>'UniWorkforce Hourly Timesheet'!BH417</f>
        <v/>
      </c>
      <c r="O144" s="16" t="str">
        <f>'UniWorkforce Hourly Timesheet'!BI417</f>
        <v/>
      </c>
      <c r="P144" s="16" t="str">
        <f>'UniWorkforce Hourly Timesheet'!BJ417</f>
        <v/>
      </c>
      <c r="Q144" s="16" t="str">
        <f>'UniWorkforce Hourly Timesheet'!BK417</f>
        <v/>
      </c>
      <c r="R144" s="16" t="str">
        <f>'UniWorkforce Hourly Timesheet'!BL417</f>
        <v/>
      </c>
      <c r="S144" s="16" t="str">
        <f>'UniWorkforce Hourly Timesheet'!BM417</f>
        <v/>
      </c>
      <c r="T144" s="16" t="str">
        <f>'UniWorkforce Hourly Timesheet'!BN417</f>
        <v/>
      </c>
      <c r="U144" s="16" t="str">
        <f>'UniWorkforce Hourly Timesheet'!BO417</f>
        <v/>
      </c>
      <c r="V144" s="16" t="str">
        <f>'UniWorkforce Hourly Timesheet'!BP417</f>
        <v/>
      </c>
      <c r="W144" s="16" t="str">
        <f>'UniWorkforce Hourly Timesheet'!BQ417</f>
        <v/>
      </c>
      <c r="X144" s="16" t="str">
        <f>'UniWorkforce Hourly Timesheet'!BR417</f>
        <v/>
      </c>
      <c r="Y144" s="16" t="str">
        <f>'UniWorkforce Hourly Timesheet'!BS417</f>
        <v/>
      </c>
      <c r="Z144" s="16" t="str">
        <f>'UniWorkforce Hourly Timesheet'!BT417</f>
        <v/>
      </c>
      <c r="AA144" s="16" t="str">
        <f>'UniWorkforce Hourly Timesheet'!BU417</f>
        <v/>
      </c>
      <c r="AB144" s="16" t="str">
        <f>'UniWorkforce Hourly Timesheet'!BV417</f>
        <v/>
      </c>
      <c r="AC144" s="16" t="str">
        <f>'UniWorkforce Hourly Timesheet'!BW417</f>
        <v/>
      </c>
      <c r="AD144" s="16" t="str">
        <f>'UniWorkforce Hourly Timesheet'!BX417</f>
        <v/>
      </c>
      <c r="AE144" s="16" t="str">
        <f>'UniWorkforce Hourly Timesheet'!BY417</f>
        <v/>
      </c>
      <c r="AF144" s="16" t="str">
        <f>'UniWorkforce Hourly Timesheet'!BZ417</f>
        <v/>
      </c>
      <c r="AG144" s="16" t="str">
        <f>'UniWorkforce Hourly Timesheet'!CA417</f>
        <v/>
      </c>
      <c r="AH144" s="16" t="str">
        <f>'UniWorkforce Hourly Timesheet'!CB417</f>
        <v/>
      </c>
      <c r="AI144" s="16" t="str">
        <f>'UniWorkforce Hourly Timesheet'!CC417</f>
        <v/>
      </c>
      <c r="AJ144" s="16" t="str">
        <f>'UniWorkforce Hourly Timesheet'!CH417</f>
        <v/>
      </c>
      <c r="AK144" s="16" t="str">
        <f>'UniWorkforce Hourly Timesheet'!CI417</f>
        <v/>
      </c>
      <c r="AL144" s="16" t="str">
        <f>'UniWorkforce Hourly Timesheet'!CJ417</f>
        <v/>
      </c>
    </row>
    <row r="145" spans="1:38" x14ac:dyDescent="0.2">
      <c r="A145" s="16" t="str">
        <f>IF(AND(E144="",E145=""),"",IF(E145="","&lt;EOD&gt;",TEXT('UniWorkforce Hourly Timesheet'!$Z$5,"0000000")))</f>
        <v/>
      </c>
      <c r="B145" s="16" t="str">
        <f>IF(E145="","",'UniWorkforce Hourly Timesheet'!$E$3)</f>
        <v/>
      </c>
      <c r="C145" s="16" t="str">
        <f>IF(E145="","",'UniWorkforce Hourly Timesheet'!$Z$3)</f>
        <v/>
      </c>
      <c r="D145" s="16" t="str">
        <f>IF(E145="","",'UniWorkforce Hourly Timesheet'!$Y$111)</f>
        <v/>
      </c>
      <c r="E145" s="16" t="str">
        <f>'UniWorkforce Hourly Timesheet'!AY418</f>
        <v/>
      </c>
      <c r="F145" s="16" t="str">
        <f>'UniWorkforce Hourly Timesheet'!AZ418</f>
        <v/>
      </c>
      <c r="G145" s="16" t="str">
        <f>'UniWorkforce Hourly Timesheet'!BA418</f>
        <v/>
      </c>
      <c r="H145" s="16" t="str">
        <f>'UniWorkforce Hourly Timesheet'!BB418</f>
        <v/>
      </c>
      <c r="I145" s="16" t="str">
        <f>'UniWorkforce Hourly Timesheet'!BC418</f>
        <v/>
      </c>
      <c r="J145" s="16" t="str">
        <f>'UniWorkforce Hourly Timesheet'!BD418</f>
        <v/>
      </c>
      <c r="K145" s="16" t="str">
        <f>'UniWorkforce Hourly Timesheet'!BE418</f>
        <v/>
      </c>
      <c r="L145" s="16" t="str">
        <f>'UniWorkforce Hourly Timesheet'!BF418</f>
        <v/>
      </c>
      <c r="M145" s="16" t="str">
        <f>'UniWorkforce Hourly Timesheet'!BG418</f>
        <v/>
      </c>
      <c r="N145" s="16" t="str">
        <f>'UniWorkforce Hourly Timesheet'!BH418</f>
        <v/>
      </c>
      <c r="O145" s="16" t="str">
        <f>'UniWorkforce Hourly Timesheet'!BI418</f>
        <v/>
      </c>
      <c r="P145" s="16" t="str">
        <f>'UniWorkforce Hourly Timesheet'!BJ418</f>
        <v/>
      </c>
      <c r="Q145" s="16" t="str">
        <f>'UniWorkforce Hourly Timesheet'!BK418</f>
        <v/>
      </c>
      <c r="R145" s="16" t="str">
        <f>'UniWorkforce Hourly Timesheet'!BL418</f>
        <v/>
      </c>
      <c r="S145" s="16" t="str">
        <f>'UniWorkforce Hourly Timesheet'!BM418</f>
        <v/>
      </c>
      <c r="T145" s="16" t="str">
        <f>'UniWorkforce Hourly Timesheet'!BN418</f>
        <v/>
      </c>
      <c r="U145" s="16" t="str">
        <f>'UniWorkforce Hourly Timesheet'!BO418</f>
        <v/>
      </c>
      <c r="V145" s="16" t="str">
        <f>'UniWorkforce Hourly Timesheet'!BP418</f>
        <v/>
      </c>
      <c r="W145" s="16" t="str">
        <f>'UniWorkforce Hourly Timesheet'!BQ418</f>
        <v/>
      </c>
      <c r="X145" s="16" t="str">
        <f>'UniWorkforce Hourly Timesheet'!BR418</f>
        <v/>
      </c>
      <c r="Y145" s="16" t="str">
        <f>'UniWorkforce Hourly Timesheet'!BS418</f>
        <v/>
      </c>
      <c r="Z145" s="16" t="str">
        <f>'UniWorkforce Hourly Timesheet'!BT418</f>
        <v/>
      </c>
      <c r="AA145" s="16" t="str">
        <f>'UniWorkforce Hourly Timesheet'!BU418</f>
        <v/>
      </c>
      <c r="AB145" s="16" t="str">
        <f>'UniWorkforce Hourly Timesheet'!BV418</f>
        <v/>
      </c>
      <c r="AC145" s="16" t="str">
        <f>'UniWorkforce Hourly Timesheet'!BW418</f>
        <v/>
      </c>
      <c r="AD145" s="16" t="str">
        <f>'UniWorkforce Hourly Timesheet'!BX418</f>
        <v/>
      </c>
      <c r="AE145" s="16" t="str">
        <f>'UniWorkforce Hourly Timesheet'!BY418</f>
        <v/>
      </c>
      <c r="AF145" s="16" t="str">
        <f>'UniWorkforce Hourly Timesheet'!BZ418</f>
        <v/>
      </c>
      <c r="AG145" s="16" t="str">
        <f>'UniWorkforce Hourly Timesheet'!CA418</f>
        <v/>
      </c>
      <c r="AH145" s="16" t="str">
        <f>'UniWorkforce Hourly Timesheet'!CB418</f>
        <v/>
      </c>
      <c r="AI145" s="16" t="str">
        <f>'UniWorkforce Hourly Timesheet'!CC418</f>
        <v/>
      </c>
      <c r="AJ145" s="16" t="str">
        <f>'UniWorkforce Hourly Timesheet'!CH418</f>
        <v/>
      </c>
      <c r="AK145" s="16" t="str">
        <f>'UniWorkforce Hourly Timesheet'!CI418</f>
        <v/>
      </c>
      <c r="AL145" s="16" t="str">
        <f>'UniWorkforce Hourly Timesheet'!CJ418</f>
        <v/>
      </c>
    </row>
    <row r="146" spans="1:38" x14ac:dyDescent="0.2">
      <c r="A146" s="16" t="str">
        <f>IF(AND(E145="",E146=""),"",IF(E146="","&lt;EOD&gt;",TEXT('UniWorkforce Hourly Timesheet'!$Z$5,"0000000")))</f>
        <v/>
      </c>
      <c r="B146" s="16" t="str">
        <f>IF(E146="","",'UniWorkforce Hourly Timesheet'!$E$3)</f>
        <v/>
      </c>
      <c r="C146" s="16" t="str">
        <f>IF(E146="","",'UniWorkforce Hourly Timesheet'!$Z$3)</f>
        <v/>
      </c>
      <c r="D146" s="16" t="str">
        <f>IF(E146="","",'UniWorkforce Hourly Timesheet'!$Y$111)</f>
        <v/>
      </c>
      <c r="E146" s="16" t="str">
        <f>'UniWorkforce Hourly Timesheet'!AY419</f>
        <v/>
      </c>
      <c r="F146" s="16" t="str">
        <f>'UniWorkforce Hourly Timesheet'!AZ419</f>
        <v/>
      </c>
      <c r="G146" s="16" t="str">
        <f>'UniWorkforce Hourly Timesheet'!BA419</f>
        <v/>
      </c>
      <c r="H146" s="16" t="str">
        <f>'UniWorkforce Hourly Timesheet'!BB419</f>
        <v/>
      </c>
      <c r="I146" s="16" t="str">
        <f>'UniWorkforce Hourly Timesheet'!BC419</f>
        <v/>
      </c>
      <c r="J146" s="16" t="str">
        <f>'UniWorkforce Hourly Timesheet'!BD419</f>
        <v/>
      </c>
      <c r="K146" s="16" t="str">
        <f>'UniWorkforce Hourly Timesheet'!BE419</f>
        <v/>
      </c>
      <c r="L146" s="16" t="str">
        <f>'UniWorkforce Hourly Timesheet'!BF419</f>
        <v/>
      </c>
      <c r="M146" s="16" t="str">
        <f>'UniWorkforce Hourly Timesheet'!BG419</f>
        <v/>
      </c>
      <c r="N146" s="16" t="str">
        <f>'UniWorkforce Hourly Timesheet'!BH419</f>
        <v/>
      </c>
      <c r="O146" s="16" t="str">
        <f>'UniWorkforce Hourly Timesheet'!BI419</f>
        <v/>
      </c>
      <c r="P146" s="16" t="str">
        <f>'UniWorkforce Hourly Timesheet'!BJ419</f>
        <v/>
      </c>
      <c r="Q146" s="16" t="str">
        <f>'UniWorkforce Hourly Timesheet'!BK419</f>
        <v/>
      </c>
      <c r="R146" s="16" t="str">
        <f>'UniWorkforce Hourly Timesheet'!BL419</f>
        <v/>
      </c>
      <c r="S146" s="16" t="str">
        <f>'UniWorkforce Hourly Timesheet'!BM419</f>
        <v/>
      </c>
      <c r="T146" s="16" t="str">
        <f>'UniWorkforce Hourly Timesheet'!BN419</f>
        <v/>
      </c>
      <c r="U146" s="16" t="str">
        <f>'UniWorkforce Hourly Timesheet'!BO419</f>
        <v/>
      </c>
      <c r="V146" s="16" t="str">
        <f>'UniWorkforce Hourly Timesheet'!BP419</f>
        <v/>
      </c>
      <c r="W146" s="16" t="str">
        <f>'UniWorkforce Hourly Timesheet'!BQ419</f>
        <v/>
      </c>
      <c r="X146" s="16" t="str">
        <f>'UniWorkforce Hourly Timesheet'!BR419</f>
        <v/>
      </c>
      <c r="Y146" s="16" t="str">
        <f>'UniWorkforce Hourly Timesheet'!BS419</f>
        <v/>
      </c>
      <c r="Z146" s="16" t="str">
        <f>'UniWorkforce Hourly Timesheet'!BT419</f>
        <v/>
      </c>
      <c r="AA146" s="16" t="str">
        <f>'UniWorkforce Hourly Timesheet'!BU419</f>
        <v/>
      </c>
      <c r="AB146" s="16" t="str">
        <f>'UniWorkforce Hourly Timesheet'!BV419</f>
        <v/>
      </c>
      <c r="AC146" s="16" t="str">
        <f>'UniWorkforce Hourly Timesheet'!BW419</f>
        <v/>
      </c>
      <c r="AD146" s="16" t="str">
        <f>'UniWorkforce Hourly Timesheet'!BX419</f>
        <v/>
      </c>
      <c r="AE146" s="16" t="str">
        <f>'UniWorkforce Hourly Timesheet'!BY419</f>
        <v/>
      </c>
      <c r="AF146" s="16" t="str">
        <f>'UniWorkforce Hourly Timesheet'!BZ419</f>
        <v/>
      </c>
      <c r="AG146" s="16" t="str">
        <f>'UniWorkforce Hourly Timesheet'!CA419</f>
        <v/>
      </c>
      <c r="AH146" s="16" t="str">
        <f>'UniWorkforce Hourly Timesheet'!CB419</f>
        <v/>
      </c>
      <c r="AI146" s="16" t="str">
        <f>'UniWorkforce Hourly Timesheet'!CC419</f>
        <v/>
      </c>
      <c r="AJ146" s="16" t="str">
        <f>'UniWorkforce Hourly Timesheet'!CH419</f>
        <v/>
      </c>
      <c r="AK146" s="16" t="str">
        <f>'UniWorkforce Hourly Timesheet'!CI419</f>
        <v/>
      </c>
      <c r="AL146" s="16" t="str">
        <f>'UniWorkforce Hourly Timesheet'!CJ419</f>
        <v/>
      </c>
    </row>
    <row r="147" spans="1:38" x14ac:dyDescent="0.2">
      <c r="A147" s="16" t="str">
        <f>IF(AND(E146="",E147=""),"",IF(E147="","&lt;EOD&gt;",TEXT('UniWorkforce Hourly Timesheet'!$Z$5,"0000000")))</f>
        <v/>
      </c>
      <c r="B147" s="16" t="str">
        <f>IF(E147="","",'UniWorkforce Hourly Timesheet'!$E$3)</f>
        <v/>
      </c>
      <c r="C147" s="16" t="str">
        <f>IF(E147="","",'UniWorkforce Hourly Timesheet'!$Z$3)</f>
        <v/>
      </c>
      <c r="D147" s="16" t="str">
        <f>IF(E147="","",'UniWorkforce Hourly Timesheet'!$Y$111)</f>
        <v/>
      </c>
      <c r="E147" s="16" t="str">
        <f>'UniWorkforce Hourly Timesheet'!AY420</f>
        <v/>
      </c>
      <c r="F147" s="16" t="str">
        <f>'UniWorkforce Hourly Timesheet'!AZ420</f>
        <v/>
      </c>
      <c r="G147" s="16" t="str">
        <f>'UniWorkforce Hourly Timesheet'!BA420</f>
        <v/>
      </c>
      <c r="H147" s="16" t="str">
        <f>'UniWorkforce Hourly Timesheet'!BB420</f>
        <v/>
      </c>
      <c r="I147" s="16" t="str">
        <f>'UniWorkforce Hourly Timesheet'!BC420</f>
        <v/>
      </c>
      <c r="J147" s="16" t="str">
        <f>'UniWorkforce Hourly Timesheet'!BD420</f>
        <v/>
      </c>
      <c r="K147" s="16" t="str">
        <f>'UniWorkforce Hourly Timesheet'!BE420</f>
        <v/>
      </c>
      <c r="L147" s="16" t="str">
        <f>'UniWorkforce Hourly Timesheet'!BF420</f>
        <v/>
      </c>
      <c r="M147" s="16" t="str">
        <f>'UniWorkforce Hourly Timesheet'!BG420</f>
        <v/>
      </c>
      <c r="N147" s="16" t="str">
        <f>'UniWorkforce Hourly Timesheet'!BH420</f>
        <v/>
      </c>
      <c r="O147" s="16" t="str">
        <f>'UniWorkforce Hourly Timesheet'!BI420</f>
        <v/>
      </c>
      <c r="P147" s="16" t="str">
        <f>'UniWorkforce Hourly Timesheet'!BJ420</f>
        <v/>
      </c>
      <c r="Q147" s="16" t="str">
        <f>'UniWorkforce Hourly Timesheet'!BK420</f>
        <v/>
      </c>
      <c r="R147" s="16" t="str">
        <f>'UniWorkforce Hourly Timesheet'!BL420</f>
        <v/>
      </c>
      <c r="S147" s="16" t="str">
        <f>'UniWorkforce Hourly Timesheet'!BM420</f>
        <v/>
      </c>
      <c r="T147" s="16" t="str">
        <f>'UniWorkforce Hourly Timesheet'!BN420</f>
        <v/>
      </c>
      <c r="U147" s="16" t="str">
        <f>'UniWorkforce Hourly Timesheet'!BO420</f>
        <v/>
      </c>
      <c r="V147" s="16" t="str">
        <f>'UniWorkforce Hourly Timesheet'!BP420</f>
        <v/>
      </c>
      <c r="W147" s="16" t="str">
        <f>'UniWorkforce Hourly Timesheet'!BQ420</f>
        <v/>
      </c>
      <c r="X147" s="16" t="str">
        <f>'UniWorkforce Hourly Timesheet'!BR420</f>
        <v/>
      </c>
      <c r="Y147" s="16" t="str">
        <f>'UniWorkforce Hourly Timesheet'!BS420</f>
        <v/>
      </c>
      <c r="Z147" s="16" t="str">
        <f>'UniWorkforce Hourly Timesheet'!BT420</f>
        <v/>
      </c>
      <c r="AA147" s="16" t="str">
        <f>'UniWorkforce Hourly Timesheet'!BU420</f>
        <v/>
      </c>
      <c r="AB147" s="16" t="str">
        <f>'UniWorkforce Hourly Timesheet'!BV420</f>
        <v/>
      </c>
      <c r="AC147" s="16" t="str">
        <f>'UniWorkforce Hourly Timesheet'!BW420</f>
        <v/>
      </c>
      <c r="AD147" s="16" t="str">
        <f>'UniWorkforce Hourly Timesheet'!BX420</f>
        <v/>
      </c>
      <c r="AE147" s="16" t="str">
        <f>'UniWorkforce Hourly Timesheet'!BY420</f>
        <v/>
      </c>
      <c r="AF147" s="16" t="str">
        <f>'UniWorkforce Hourly Timesheet'!BZ420</f>
        <v/>
      </c>
      <c r="AG147" s="16" t="str">
        <f>'UniWorkforce Hourly Timesheet'!CA420</f>
        <v/>
      </c>
      <c r="AH147" s="16" t="str">
        <f>'UniWorkforce Hourly Timesheet'!CB420</f>
        <v/>
      </c>
      <c r="AI147" s="16" t="str">
        <f>'UniWorkforce Hourly Timesheet'!CC420</f>
        <v/>
      </c>
      <c r="AJ147" s="16" t="str">
        <f>'UniWorkforce Hourly Timesheet'!CH420</f>
        <v/>
      </c>
      <c r="AK147" s="16" t="str">
        <f>'UniWorkforce Hourly Timesheet'!CI420</f>
        <v/>
      </c>
      <c r="AL147" s="16" t="str">
        <f>'UniWorkforce Hourly Timesheet'!CJ420</f>
        <v/>
      </c>
    </row>
    <row r="148" spans="1:38" x14ac:dyDescent="0.2">
      <c r="A148" s="16" t="str">
        <f>IF(AND(E147="",E148=""),"",IF(E148="","&lt;EOD&gt;",TEXT('UniWorkforce Hourly Timesheet'!$Z$5,"0000000")))</f>
        <v/>
      </c>
      <c r="B148" s="16" t="str">
        <f>IF(E148="","",'UniWorkforce Hourly Timesheet'!$E$3)</f>
        <v/>
      </c>
      <c r="C148" s="16" t="str">
        <f>IF(E148="","",'UniWorkforce Hourly Timesheet'!$Z$3)</f>
        <v/>
      </c>
      <c r="D148" s="16" t="str">
        <f>IF(E148="","",'UniWorkforce Hourly Timesheet'!$Y$111)</f>
        <v/>
      </c>
      <c r="E148" s="16" t="str">
        <f>'UniWorkforce Hourly Timesheet'!AY421</f>
        <v/>
      </c>
      <c r="F148" s="16" t="str">
        <f>'UniWorkforce Hourly Timesheet'!AZ421</f>
        <v/>
      </c>
      <c r="G148" s="16" t="str">
        <f>'UniWorkforce Hourly Timesheet'!BA421</f>
        <v/>
      </c>
      <c r="H148" s="16" t="str">
        <f>'UniWorkforce Hourly Timesheet'!BB421</f>
        <v/>
      </c>
      <c r="I148" s="16" t="str">
        <f>'UniWorkforce Hourly Timesheet'!BC421</f>
        <v/>
      </c>
      <c r="J148" s="16" t="str">
        <f>'UniWorkforce Hourly Timesheet'!BD421</f>
        <v/>
      </c>
      <c r="K148" s="16" t="str">
        <f>'UniWorkforce Hourly Timesheet'!BE421</f>
        <v/>
      </c>
      <c r="L148" s="16" t="str">
        <f>'UniWorkforce Hourly Timesheet'!BF421</f>
        <v/>
      </c>
      <c r="M148" s="16" t="str">
        <f>'UniWorkforce Hourly Timesheet'!BG421</f>
        <v/>
      </c>
      <c r="N148" s="16" t="str">
        <f>'UniWorkforce Hourly Timesheet'!BH421</f>
        <v/>
      </c>
      <c r="O148" s="16" t="str">
        <f>'UniWorkforce Hourly Timesheet'!BI421</f>
        <v/>
      </c>
      <c r="P148" s="16" t="str">
        <f>'UniWorkforce Hourly Timesheet'!BJ421</f>
        <v/>
      </c>
      <c r="Q148" s="16" t="str">
        <f>'UniWorkforce Hourly Timesheet'!BK421</f>
        <v/>
      </c>
      <c r="R148" s="16" t="str">
        <f>'UniWorkforce Hourly Timesheet'!BL421</f>
        <v/>
      </c>
      <c r="S148" s="16" t="str">
        <f>'UniWorkforce Hourly Timesheet'!BM421</f>
        <v/>
      </c>
      <c r="T148" s="16" t="str">
        <f>'UniWorkforce Hourly Timesheet'!BN421</f>
        <v/>
      </c>
      <c r="U148" s="16" t="str">
        <f>'UniWorkforce Hourly Timesheet'!BO421</f>
        <v/>
      </c>
      <c r="V148" s="16" t="str">
        <f>'UniWorkforce Hourly Timesheet'!BP421</f>
        <v/>
      </c>
      <c r="W148" s="16" t="str">
        <f>'UniWorkforce Hourly Timesheet'!BQ421</f>
        <v/>
      </c>
      <c r="X148" s="16" t="str">
        <f>'UniWorkforce Hourly Timesheet'!BR421</f>
        <v/>
      </c>
      <c r="Y148" s="16" t="str">
        <f>'UniWorkforce Hourly Timesheet'!BS421</f>
        <v/>
      </c>
      <c r="Z148" s="16" t="str">
        <f>'UniWorkforce Hourly Timesheet'!BT421</f>
        <v/>
      </c>
      <c r="AA148" s="16" t="str">
        <f>'UniWorkforce Hourly Timesheet'!BU421</f>
        <v/>
      </c>
      <c r="AB148" s="16" t="str">
        <f>'UniWorkforce Hourly Timesheet'!BV421</f>
        <v/>
      </c>
      <c r="AC148" s="16" t="str">
        <f>'UniWorkforce Hourly Timesheet'!BW421</f>
        <v/>
      </c>
      <c r="AD148" s="16" t="str">
        <f>'UniWorkforce Hourly Timesheet'!BX421</f>
        <v/>
      </c>
      <c r="AE148" s="16" t="str">
        <f>'UniWorkforce Hourly Timesheet'!BY421</f>
        <v/>
      </c>
      <c r="AF148" s="16" t="str">
        <f>'UniWorkforce Hourly Timesheet'!BZ421</f>
        <v/>
      </c>
      <c r="AG148" s="16" t="str">
        <f>'UniWorkforce Hourly Timesheet'!CA421</f>
        <v/>
      </c>
      <c r="AH148" s="16" t="str">
        <f>'UniWorkforce Hourly Timesheet'!CB421</f>
        <v/>
      </c>
      <c r="AI148" s="16" t="str">
        <f>'UniWorkforce Hourly Timesheet'!CC421</f>
        <v/>
      </c>
      <c r="AJ148" s="16" t="str">
        <f>'UniWorkforce Hourly Timesheet'!CH421</f>
        <v/>
      </c>
      <c r="AK148" s="16" t="str">
        <f>'UniWorkforce Hourly Timesheet'!CI421</f>
        <v/>
      </c>
      <c r="AL148" s="16" t="str">
        <f>'UniWorkforce Hourly Timesheet'!CJ421</f>
        <v/>
      </c>
    </row>
    <row r="149" spans="1:38" x14ac:dyDescent="0.2">
      <c r="A149" s="16" t="str">
        <f>IF(AND(E148="",E149=""),"",IF(E149="","&lt;EOD&gt;",TEXT('UniWorkforce Hourly Timesheet'!$Z$5,"0000000")))</f>
        <v/>
      </c>
      <c r="B149" s="16" t="str">
        <f>IF(E149="","",'UniWorkforce Hourly Timesheet'!$E$3)</f>
        <v/>
      </c>
      <c r="C149" s="16" t="str">
        <f>IF(E149="","",'UniWorkforce Hourly Timesheet'!$Z$3)</f>
        <v/>
      </c>
      <c r="D149" s="16" t="str">
        <f>IF(E149="","",'UniWorkforce Hourly Timesheet'!$Y$111)</f>
        <v/>
      </c>
      <c r="E149" s="16" t="str">
        <f>'UniWorkforce Hourly Timesheet'!AY422</f>
        <v/>
      </c>
      <c r="F149" s="16" t="str">
        <f>'UniWorkforce Hourly Timesheet'!AZ422</f>
        <v/>
      </c>
      <c r="G149" s="16" t="str">
        <f>'UniWorkforce Hourly Timesheet'!BA422</f>
        <v/>
      </c>
      <c r="H149" s="16" t="str">
        <f>'UniWorkforce Hourly Timesheet'!BB422</f>
        <v/>
      </c>
      <c r="I149" s="16" t="str">
        <f>'UniWorkforce Hourly Timesheet'!BC422</f>
        <v/>
      </c>
      <c r="J149" s="16" t="str">
        <f>'UniWorkforce Hourly Timesheet'!BD422</f>
        <v/>
      </c>
      <c r="K149" s="16" t="str">
        <f>'UniWorkforce Hourly Timesheet'!BE422</f>
        <v/>
      </c>
      <c r="L149" s="16" t="str">
        <f>'UniWorkforce Hourly Timesheet'!BF422</f>
        <v/>
      </c>
      <c r="M149" s="16" t="str">
        <f>'UniWorkforce Hourly Timesheet'!BG422</f>
        <v/>
      </c>
      <c r="N149" s="16" t="str">
        <f>'UniWorkforce Hourly Timesheet'!BH422</f>
        <v/>
      </c>
      <c r="O149" s="16" t="str">
        <f>'UniWorkforce Hourly Timesheet'!BI422</f>
        <v/>
      </c>
      <c r="P149" s="16" t="str">
        <f>'UniWorkforce Hourly Timesheet'!BJ422</f>
        <v/>
      </c>
      <c r="Q149" s="16" t="str">
        <f>'UniWorkforce Hourly Timesheet'!BK422</f>
        <v/>
      </c>
      <c r="R149" s="16" t="str">
        <f>'UniWorkforce Hourly Timesheet'!BL422</f>
        <v/>
      </c>
      <c r="S149" s="16" t="str">
        <f>'UniWorkforce Hourly Timesheet'!BM422</f>
        <v/>
      </c>
      <c r="T149" s="16" t="str">
        <f>'UniWorkforce Hourly Timesheet'!BN422</f>
        <v/>
      </c>
      <c r="U149" s="16" t="str">
        <f>'UniWorkforce Hourly Timesheet'!BO422</f>
        <v/>
      </c>
      <c r="V149" s="16" t="str">
        <f>'UniWorkforce Hourly Timesheet'!BP422</f>
        <v/>
      </c>
      <c r="W149" s="16" t="str">
        <f>'UniWorkforce Hourly Timesheet'!BQ422</f>
        <v/>
      </c>
      <c r="X149" s="16" t="str">
        <f>'UniWorkforce Hourly Timesheet'!BR422</f>
        <v/>
      </c>
      <c r="Y149" s="16" t="str">
        <f>'UniWorkforce Hourly Timesheet'!BS422</f>
        <v/>
      </c>
      <c r="Z149" s="16" t="str">
        <f>'UniWorkforce Hourly Timesheet'!BT422</f>
        <v/>
      </c>
      <c r="AA149" s="16" t="str">
        <f>'UniWorkforce Hourly Timesheet'!BU422</f>
        <v/>
      </c>
      <c r="AB149" s="16" t="str">
        <f>'UniWorkforce Hourly Timesheet'!BV422</f>
        <v/>
      </c>
      <c r="AC149" s="16" t="str">
        <f>'UniWorkforce Hourly Timesheet'!BW422</f>
        <v/>
      </c>
      <c r="AD149" s="16" t="str">
        <f>'UniWorkforce Hourly Timesheet'!BX422</f>
        <v/>
      </c>
      <c r="AE149" s="16" t="str">
        <f>'UniWorkforce Hourly Timesheet'!BY422</f>
        <v/>
      </c>
      <c r="AF149" s="16" t="str">
        <f>'UniWorkforce Hourly Timesheet'!BZ422</f>
        <v/>
      </c>
      <c r="AG149" s="16" t="str">
        <f>'UniWorkforce Hourly Timesheet'!CA422</f>
        <v/>
      </c>
      <c r="AH149" s="16" t="str">
        <f>'UniWorkforce Hourly Timesheet'!CB422</f>
        <v/>
      </c>
      <c r="AI149" s="16" t="str">
        <f>'UniWorkforce Hourly Timesheet'!CC422</f>
        <v/>
      </c>
      <c r="AJ149" s="16" t="str">
        <f>'UniWorkforce Hourly Timesheet'!CH422</f>
        <v/>
      </c>
      <c r="AK149" s="16" t="str">
        <f>'UniWorkforce Hourly Timesheet'!CI422</f>
        <v/>
      </c>
      <c r="AL149" s="16" t="str">
        <f>'UniWorkforce Hourly Timesheet'!CJ422</f>
        <v/>
      </c>
    </row>
    <row r="150" spans="1:38" x14ac:dyDescent="0.2">
      <c r="A150" s="16" t="str">
        <f>IF(AND(E149="",E150=""),"",IF(E150="","&lt;EOD&gt;",TEXT('UniWorkforce Hourly Timesheet'!$Z$5,"0000000")))</f>
        <v/>
      </c>
      <c r="B150" s="16" t="str">
        <f>IF(E150="","",'UniWorkforce Hourly Timesheet'!$E$3)</f>
        <v/>
      </c>
      <c r="C150" s="16" t="str">
        <f>IF(E150="","",'UniWorkforce Hourly Timesheet'!$Z$3)</f>
        <v/>
      </c>
      <c r="D150" s="16" t="str">
        <f>IF(E150="","",'UniWorkforce Hourly Timesheet'!$Y$111)</f>
        <v/>
      </c>
      <c r="E150" s="16" t="str">
        <f>'UniWorkforce Hourly Timesheet'!AY423</f>
        <v/>
      </c>
      <c r="F150" s="16" t="str">
        <f>'UniWorkforce Hourly Timesheet'!AZ423</f>
        <v/>
      </c>
      <c r="G150" s="16" t="str">
        <f>'UniWorkforce Hourly Timesheet'!BA423</f>
        <v/>
      </c>
      <c r="H150" s="16" t="str">
        <f>'UniWorkforce Hourly Timesheet'!BB423</f>
        <v/>
      </c>
      <c r="I150" s="16" t="str">
        <f>'UniWorkforce Hourly Timesheet'!BC423</f>
        <v/>
      </c>
      <c r="J150" s="16" t="str">
        <f>'UniWorkforce Hourly Timesheet'!BD423</f>
        <v/>
      </c>
      <c r="K150" s="16" t="str">
        <f>'UniWorkforce Hourly Timesheet'!BE423</f>
        <v/>
      </c>
      <c r="L150" s="16" t="str">
        <f>'UniWorkforce Hourly Timesheet'!BF423</f>
        <v/>
      </c>
      <c r="M150" s="16" t="str">
        <f>'UniWorkforce Hourly Timesheet'!BG423</f>
        <v/>
      </c>
      <c r="N150" s="16" t="str">
        <f>'UniWorkforce Hourly Timesheet'!BH423</f>
        <v/>
      </c>
      <c r="O150" s="16" t="str">
        <f>'UniWorkforce Hourly Timesheet'!BI423</f>
        <v/>
      </c>
      <c r="P150" s="16" t="str">
        <f>'UniWorkforce Hourly Timesheet'!BJ423</f>
        <v/>
      </c>
      <c r="Q150" s="16" t="str">
        <f>'UniWorkforce Hourly Timesheet'!BK423</f>
        <v/>
      </c>
      <c r="R150" s="16" t="str">
        <f>'UniWorkforce Hourly Timesheet'!BL423</f>
        <v/>
      </c>
      <c r="S150" s="16" t="str">
        <f>'UniWorkforce Hourly Timesheet'!BM423</f>
        <v/>
      </c>
      <c r="T150" s="16" t="str">
        <f>'UniWorkforce Hourly Timesheet'!BN423</f>
        <v/>
      </c>
      <c r="U150" s="16" t="str">
        <f>'UniWorkforce Hourly Timesheet'!BO423</f>
        <v/>
      </c>
      <c r="V150" s="16" t="str">
        <f>'UniWorkforce Hourly Timesheet'!BP423</f>
        <v/>
      </c>
      <c r="W150" s="16" t="str">
        <f>'UniWorkforce Hourly Timesheet'!BQ423</f>
        <v/>
      </c>
      <c r="X150" s="16" t="str">
        <f>'UniWorkforce Hourly Timesheet'!BR423</f>
        <v/>
      </c>
      <c r="Y150" s="16" t="str">
        <f>'UniWorkforce Hourly Timesheet'!BS423</f>
        <v/>
      </c>
      <c r="Z150" s="16" t="str">
        <f>'UniWorkforce Hourly Timesheet'!BT423</f>
        <v/>
      </c>
      <c r="AA150" s="16" t="str">
        <f>'UniWorkforce Hourly Timesheet'!BU423</f>
        <v/>
      </c>
      <c r="AB150" s="16" t="str">
        <f>'UniWorkforce Hourly Timesheet'!BV423</f>
        <v/>
      </c>
      <c r="AC150" s="16" t="str">
        <f>'UniWorkforce Hourly Timesheet'!BW423</f>
        <v/>
      </c>
      <c r="AD150" s="16" t="str">
        <f>'UniWorkforce Hourly Timesheet'!BX423</f>
        <v/>
      </c>
      <c r="AE150" s="16" t="str">
        <f>'UniWorkforce Hourly Timesheet'!BY423</f>
        <v/>
      </c>
      <c r="AF150" s="16" t="str">
        <f>'UniWorkforce Hourly Timesheet'!BZ423</f>
        <v/>
      </c>
      <c r="AG150" s="16" t="str">
        <f>'UniWorkforce Hourly Timesheet'!CA423</f>
        <v/>
      </c>
      <c r="AH150" s="16" t="str">
        <f>'UniWorkforce Hourly Timesheet'!CB423</f>
        <v/>
      </c>
      <c r="AI150" s="16" t="str">
        <f>'UniWorkforce Hourly Timesheet'!CC423</f>
        <v/>
      </c>
      <c r="AJ150" s="16" t="str">
        <f>'UniWorkforce Hourly Timesheet'!CH423</f>
        <v/>
      </c>
      <c r="AK150" s="16" t="str">
        <f>'UniWorkforce Hourly Timesheet'!CI423</f>
        <v/>
      </c>
      <c r="AL150" s="16" t="str">
        <f>'UniWorkforce Hourly Timesheet'!CJ423</f>
        <v/>
      </c>
    </row>
    <row r="151" spans="1:38" x14ac:dyDescent="0.2">
      <c r="A151" s="16" t="str">
        <f>IF(AND(E150="",E151=""),"",IF(E151="","&lt;EOD&gt;",TEXT('UniWorkforce Hourly Timesheet'!$Z$5,"0000000")))</f>
        <v/>
      </c>
      <c r="B151" s="16" t="str">
        <f>IF(E151="","",'UniWorkforce Hourly Timesheet'!$E$3)</f>
        <v/>
      </c>
      <c r="C151" s="16" t="str">
        <f>IF(E151="","",'UniWorkforce Hourly Timesheet'!$Z$3)</f>
        <v/>
      </c>
      <c r="D151" s="16" t="str">
        <f>IF(E151="","",'UniWorkforce Hourly Timesheet'!$Y$111)</f>
        <v/>
      </c>
      <c r="E151" s="16" t="str">
        <f>'UniWorkforce Hourly Timesheet'!AY424</f>
        <v/>
      </c>
      <c r="F151" s="16" t="str">
        <f>'UniWorkforce Hourly Timesheet'!AZ424</f>
        <v/>
      </c>
      <c r="G151" s="16" t="str">
        <f>'UniWorkforce Hourly Timesheet'!BA424</f>
        <v/>
      </c>
      <c r="H151" s="16" t="str">
        <f>'UniWorkforce Hourly Timesheet'!BB424</f>
        <v/>
      </c>
      <c r="I151" s="16" t="str">
        <f>'UniWorkforce Hourly Timesheet'!BC424</f>
        <v/>
      </c>
      <c r="J151" s="16" t="str">
        <f>'UniWorkforce Hourly Timesheet'!BD424</f>
        <v/>
      </c>
      <c r="K151" s="16" t="str">
        <f>'UniWorkforce Hourly Timesheet'!BE424</f>
        <v/>
      </c>
      <c r="L151" s="16" t="str">
        <f>'UniWorkforce Hourly Timesheet'!BF424</f>
        <v/>
      </c>
      <c r="M151" s="16" t="str">
        <f>'UniWorkforce Hourly Timesheet'!BG424</f>
        <v/>
      </c>
      <c r="N151" s="16" t="str">
        <f>'UniWorkforce Hourly Timesheet'!BH424</f>
        <v/>
      </c>
      <c r="O151" s="16" t="str">
        <f>'UniWorkforce Hourly Timesheet'!BI424</f>
        <v/>
      </c>
      <c r="P151" s="16" t="str">
        <f>'UniWorkforce Hourly Timesheet'!BJ424</f>
        <v/>
      </c>
      <c r="Q151" s="16" t="str">
        <f>'UniWorkforce Hourly Timesheet'!BK424</f>
        <v/>
      </c>
      <c r="R151" s="16" t="str">
        <f>'UniWorkforce Hourly Timesheet'!BL424</f>
        <v/>
      </c>
      <c r="S151" s="16" t="str">
        <f>'UniWorkforce Hourly Timesheet'!BM424</f>
        <v/>
      </c>
      <c r="T151" s="16" t="str">
        <f>'UniWorkforce Hourly Timesheet'!BN424</f>
        <v/>
      </c>
      <c r="U151" s="16" t="str">
        <f>'UniWorkforce Hourly Timesheet'!BO424</f>
        <v/>
      </c>
      <c r="V151" s="16" t="str">
        <f>'UniWorkforce Hourly Timesheet'!BP424</f>
        <v/>
      </c>
      <c r="W151" s="16" t="str">
        <f>'UniWorkforce Hourly Timesheet'!BQ424</f>
        <v/>
      </c>
      <c r="X151" s="16" t="str">
        <f>'UniWorkforce Hourly Timesheet'!BR424</f>
        <v/>
      </c>
      <c r="Y151" s="16" t="str">
        <f>'UniWorkforce Hourly Timesheet'!BS424</f>
        <v/>
      </c>
      <c r="Z151" s="16" t="str">
        <f>'UniWorkforce Hourly Timesheet'!BT424</f>
        <v/>
      </c>
      <c r="AA151" s="16" t="str">
        <f>'UniWorkforce Hourly Timesheet'!BU424</f>
        <v/>
      </c>
      <c r="AB151" s="16" t="str">
        <f>'UniWorkforce Hourly Timesheet'!BV424</f>
        <v/>
      </c>
      <c r="AC151" s="16" t="str">
        <f>'UniWorkforce Hourly Timesheet'!BW424</f>
        <v/>
      </c>
      <c r="AD151" s="16" t="str">
        <f>'UniWorkforce Hourly Timesheet'!BX424</f>
        <v/>
      </c>
      <c r="AE151" s="16" t="str">
        <f>'UniWorkforce Hourly Timesheet'!BY424</f>
        <v/>
      </c>
      <c r="AF151" s="16" t="str">
        <f>'UniWorkforce Hourly Timesheet'!BZ424</f>
        <v/>
      </c>
      <c r="AG151" s="16" t="str">
        <f>'UniWorkforce Hourly Timesheet'!CA424</f>
        <v/>
      </c>
      <c r="AH151" s="16" t="str">
        <f>'UniWorkforce Hourly Timesheet'!CB424</f>
        <v/>
      </c>
      <c r="AI151" s="16" t="str">
        <f>'UniWorkforce Hourly Timesheet'!CC424</f>
        <v/>
      </c>
      <c r="AJ151" s="16" t="str">
        <f>'UniWorkforce Hourly Timesheet'!CH424</f>
        <v/>
      </c>
      <c r="AK151" s="16" t="str">
        <f>'UniWorkforce Hourly Timesheet'!CI424</f>
        <v/>
      </c>
      <c r="AL151" s="16" t="str">
        <f>'UniWorkforce Hourly Timesheet'!CJ424</f>
        <v/>
      </c>
    </row>
    <row r="152" spans="1:38" x14ac:dyDescent="0.2">
      <c r="A152" s="16" t="str">
        <f>IF(AND(E151="",E152=""),"",IF(E152="","&lt;EOD&gt;",TEXT('UniWorkforce Hourly Timesheet'!$Z$5,"0000000")))</f>
        <v/>
      </c>
      <c r="B152" s="16" t="str">
        <f>IF(E152="","",'UniWorkforce Hourly Timesheet'!$E$3)</f>
        <v/>
      </c>
      <c r="C152" s="16" t="str">
        <f>IF(E152="","",'UniWorkforce Hourly Timesheet'!$Z$3)</f>
        <v/>
      </c>
      <c r="D152" s="16" t="str">
        <f>IF(E152="","",'UniWorkforce Hourly Timesheet'!$Y$111)</f>
        <v/>
      </c>
      <c r="E152" s="16" t="str">
        <f>'UniWorkforce Hourly Timesheet'!AY425</f>
        <v/>
      </c>
      <c r="F152" s="16" t="str">
        <f>'UniWorkforce Hourly Timesheet'!AZ425</f>
        <v/>
      </c>
      <c r="G152" s="16" t="str">
        <f>'UniWorkforce Hourly Timesheet'!BA425</f>
        <v/>
      </c>
      <c r="H152" s="16" t="str">
        <f>'UniWorkforce Hourly Timesheet'!BB425</f>
        <v/>
      </c>
      <c r="I152" s="16" t="str">
        <f>'UniWorkforce Hourly Timesheet'!BC425</f>
        <v/>
      </c>
      <c r="J152" s="16" t="str">
        <f>'UniWorkforce Hourly Timesheet'!BD425</f>
        <v/>
      </c>
      <c r="K152" s="16" t="str">
        <f>'UniWorkforce Hourly Timesheet'!BE425</f>
        <v/>
      </c>
      <c r="L152" s="16" t="str">
        <f>'UniWorkforce Hourly Timesheet'!BF425</f>
        <v/>
      </c>
      <c r="M152" s="16" t="str">
        <f>'UniWorkforce Hourly Timesheet'!BG425</f>
        <v/>
      </c>
      <c r="N152" s="16" t="str">
        <f>'UniWorkforce Hourly Timesheet'!BH425</f>
        <v/>
      </c>
      <c r="O152" s="16" t="str">
        <f>'UniWorkforce Hourly Timesheet'!BI425</f>
        <v/>
      </c>
      <c r="P152" s="16" t="str">
        <f>'UniWorkforce Hourly Timesheet'!BJ425</f>
        <v/>
      </c>
      <c r="Q152" s="16" t="str">
        <f>'UniWorkforce Hourly Timesheet'!BK425</f>
        <v/>
      </c>
      <c r="R152" s="16" t="str">
        <f>'UniWorkforce Hourly Timesheet'!BL425</f>
        <v/>
      </c>
      <c r="S152" s="16" t="str">
        <f>'UniWorkforce Hourly Timesheet'!BM425</f>
        <v/>
      </c>
      <c r="T152" s="16" t="str">
        <f>'UniWorkforce Hourly Timesheet'!BN425</f>
        <v/>
      </c>
      <c r="U152" s="16" t="str">
        <f>'UniWorkforce Hourly Timesheet'!BO425</f>
        <v/>
      </c>
      <c r="V152" s="16" t="str">
        <f>'UniWorkforce Hourly Timesheet'!BP425</f>
        <v/>
      </c>
      <c r="W152" s="16" t="str">
        <f>'UniWorkforce Hourly Timesheet'!BQ425</f>
        <v/>
      </c>
      <c r="X152" s="16" t="str">
        <f>'UniWorkforce Hourly Timesheet'!BR425</f>
        <v/>
      </c>
      <c r="Y152" s="16" t="str">
        <f>'UniWorkforce Hourly Timesheet'!BS425</f>
        <v/>
      </c>
      <c r="Z152" s="16" t="str">
        <f>'UniWorkforce Hourly Timesheet'!BT425</f>
        <v/>
      </c>
      <c r="AA152" s="16" t="str">
        <f>'UniWorkforce Hourly Timesheet'!BU425</f>
        <v/>
      </c>
      <c r="AB152" s="16" t="str">
        <f>'UniWorkforce Hourly Timesheet'!BV425</f>
        <v/>
      </c>
      <c r="AC152" s="16" t="str">
        <f>'UniWorkforce Hourly Timesheet'!BW425</f>
        <v/>
      </c>
      <c r="AD152" s="16" t="str">
        <f>'UniWorkforce Hourly Timesheet'!BX425</f>
        <v/>
      </c>
      <c r="AE152" s="16" t="str">
        <f>'UniWorkforce Hourly Timesheet'!BY425</f>
        <v/>
      </c>
      <c r="AF152" s="16" t="str">
        <f>'UniWorkforce Hourly Timesheet'!BZ425</f>
        <v/>
      </c>
      <c r="AG152" s="16" t="str">
        <f>'UniWorkforce Hourly Timesheet'!CA425</f>
        <v/>
      </c>
      <c r="AH152" s="16" t="str">
        <f>'UniWorkforce Hourly Timesheet'!CB425</f>
        <v/>
      </c>
      <c r="AI152" s="16" t="str">
        <f>'UniWorkforce Hourly Timesheet'!CC425</f>
        <v/>
      </c>
      <c r="AJ152" s="16" t="str">
        <f>'UniWorkforce Hourly Timesheet'!CH425</f>
        <v/>
      </c>
      <c r="AK152" s="16" t="str">
        <f>'UniWorkforce Hourly Timesheet'!CI425</f>
        <v/>
      </c>
      <c r="AL152" s="16" t="str">
        <f>'UniWorkforce Hourly Timesheet'!CJ425</f>
        <v/>
      </c>
    </row>
    <row r="153" spans="1:38" x14ac:dyDescent="0.2">
      <c r="A153" s="16" t="str">
        <f>IF(AND(E152="",E153=""),"",IF(E153="","&lt;EOD&gt;",TEXT('UniWorkforce Hourly Timesheet'!$Z$5,"0000000")))</f>
        <v/>
      </c>
      <c r="B153" s="16" t="str">
        <f>IF(E153="","",'UniWorkforce Hourly Timesheet'!$E$3)</f>
        <v/>
      </c>
      <c r="C153" s="16" t="str">
        <f>IF(E153="","",'UniWorkforce Hourly Timesheet'!$Z$3)</f>
        <v/>
      </c>
      <c r="D153" s="16" t="str">
        <f>IF(E153="","",'UniWorkforce Hourly Timesheet'!$Y$111)</f>
        <v/>
      </c>
      <c r="E153" s="16" t="str">
        <f>'UniWorkforce Hourly Timesheet'!AY426</f>
        <v/>
      </c>
      <c r="F153" s="16" t="str">
        <f>'UniWorkforce Hourly Timesheet'!AZ426</f>
        <v/>
      </c>
      <c r="G153" s="16" t="str">
        <f>'UniWorkforce Hourly Timesheet'!BA426</f>
        <v/>
      </c>
      <c r="H153" s="16" t="str">
        <f>'UniWorkforce Hourly Timesheet'!BB426</f>
        <v/>
      </c>
      <c r="I153" s="16" t="str">
        <f>'UniWorkforce Hourly Timesheet'!BC426</f>
        <v/>
      </c>
      <c r="J153" s="16" t="str">
        <f>'UniWorkforce Hourly Timesheet'!BD426</f>
        <v/>
      </c>
      <c r="K153" s="16" t="str">
        <f>'UniWorkforce Hourly Timesheet'!BE426</f>
        <v/>
      </c>
      <c r="L153" s="16" t="str">
        <f>'UniWorkforce Hourly Timesheet'!BF426</f>
        <v/>
      </c>
      <c r="M153" s="16" t="str">
        <f>'UniWorkforce Hourly Timesheet'!BG426</f>
        <v/>
      </c>
      <c r="N153" s="16" t="str">
        <f>'UniWorkforce Hourly Timesheet'!BH426</f>
        <v/>
      </c>
      <c r="O153" s="16" t="str">
        <f>'UniWorkforce Hourly Timesheet'!BI426</f>
        <v/>
      </c>
      <c r="P153" s="16" t="str">
        <f>'UniWorkforce Hourly Timesheet'!BJ426</f>
        <v/>
      </c>
      <c r="Q153" s="16" t="str">
        <f>'UniWorkforce Hourly Timesheet'!BK426</f>
        <v/>
      </c>
      <c r="R153" s="16" t="str">
        <f>'UniWorkforce Hourly Timesheet'!BL426</f>
        <v/>
      </c>
      <c r="S153" s="16" t="str">
        <f>'UniWorkforce Hourly Timesheet'!BM426</f>
        <v/>
      </c>
      <c r="T153" s="16" t="str">
        <f>'UniWorkforce Hourly Timesheet'!BN426</f>
        <v/>
      </c>
      <c r="U153" s="16" t="str">
        <f>'UniWorkforce Hourly Timesheet'!BO426</f>
        <v/>
      </c>
      <c r="V153" s="16" t="str">
        <f>'UniWorkforce Hourly Timesheet'!BP426</f>
        <v/>
      </c>
      <c r="W153" s="16" t="str">
        <f>'UniWorkforce Hourly Timesheet'!BQ426</f>
        <v/>
      </c>
      <c r="X153" s="16" t="str">
        <f>'UniWorkforce Hourly Timesheet'!BR426</f>
        <v/>
      </c>
      <c r="Y153" s="16" t="str">
        <f>'UniWorkforce Hourly Timesheet'!BS426</f>
        <v/>
      </c>
      <c r="Z153" s="16" t="str">
        <f>'UniWorkforce Hourly Timesheet'!BT426</f>
        <v/>
      </c>
      <c r="AA153" s="16" t="str">
        <f>'UniWorkforce Hourly Timesheet'!BU426</f>
        <v/>
      </c>
      <c r="AB153" s="16" t="str">
        <f>'UniWorkforce Hourly Timesheet'!BV426</f>
        <v/>
      </c>
      <c r="AC153" s="16" t="str">
        <f>'UniWorkforce Hourly Timesheet'!BW426</f>
        <v/>
      </c>
      <c r="AD153" s="16" t="str">
        <f>'UniWorkforce Hourly Timesheet'!BX426</f>
        <v/>
      </c>
      <c r="AE153" s="16" t="str">
        <f>'UniWorkforce Hourly Timesheet'!BY426</f>
        <v/>
      </c>
      <c r="AF153" s="16" t="str">
        <f>'UniWorkforce Hourly Timesheet'!BZ426</f>
        <v/>
      </c>
      <c r="AG153" s="16" t="str">
        <f>'UniWorkforce Hourly Timesheet'!CA426</f>
        <v/>
      </c>
      <c r="AH153" s="16" t="str">
        <f>'UniWorkforce Hourly Timesheet'!CB426</f>
        <v/>
      </c>
      <c r="AI153" s="16" t="str">
        <f>'UniWorkforce Hourly Timesheet'!CC426</f>
        <v/>
      </c>
      <c r="AJ153" s="16" t="str">
        <f>'UniWorkforce Hourly Timesheet'!CH426</f>
        <v/>
      </c>
      <c r="AK153" s="16" t="str">
        <f>'UniWorkforce Hourly Timesheet'!CI426</f>
        <v/>
      </c>
      <c r="AL153" s="16" t="str">
        <f>'UniWorkforce Hourly Timesheet'!CJ426</f>
        <v/>
      </c>
    </row>
    <row r="154" spans="1:38" x14ac:dyDescent="0.2">
      <c r="A154" s="16" t="str">
        <f>IF(AND(E153="",E154=""),"",IF(E154="","&lt;EOD&gt;",TEXT('UniWorkforce Hourly Timesheet'!$Z$5,"0000000")))</f>
        <v/>
      </c>
      <c r="B154" s="16" t="str">
        <f>IF(E154="","",'UniWorkforce Hourly Timesheet'!$E$3)</f>
        <v/>
      </c>
      <c r="C154" s="16" t="str">
        <f>IF(E154="","",'UniWorkforce Hourly Timesheet'!$Z$3)</f>
        <v/>
      </c>
      <c r="D154" s="16" t="str">
        <f>IF(E154="","",'UniWorkforce Hourly Timesheet'!$Y$111)</f>
        <v/>
      </c>
      <c r="E154" s="16" t="str">
        <f>'UniWorkforce Hourly Timesheet'!AY427</f>
        <v/>
      </c>
      <c r="F154" s="16" t="str">
        <f>'UniWorkforce Hourly Timesheet'!AZ427</f>
        <v/>
      </c>
      <c r="G154" s="16" t="str">
        <f>'UniWorkforce Hourly Timesheet'!BA427</f>
        <v/>
      </c>
      <c r="H154" s="16" t="str">
        <f>'UniWorkforce Hourly Timesheet'!BB427</f>
        <v/>
      </c>
      <c r="I154" s="16" t="str">
        <f>'UniWorkforce Hourly Timesheet'!BC427</f>
        <v/>
      </c>
      <c r="J154" s="16" t="str">
        <f>'UniWorkforce Hourly Timesheet'!BD427</f>
        <v/>
      </c>
      <c r="K154" s="16" t="str">
        <f>'UniWorkforce Hourly Timesheet'!BE427</f>
        <v/>
      </c>
      <c r="L154" s="16" t="str">
        <f>'UniWorkforce Hourly Timesheet'!BF427</f>
        <v/>
      </c>
      <c r="M154" s="16" t="str">
        <f>'UniWorkforce Hourly Timesheet'!BG427</f>
        <v/>
      </c>
      <c r="N154" s="16" t="str">
        <f>'UniWorkforce Hourly Timesheet'!BH427</f>
        <v/>
      </c>
      <c r="O154" s="16" t="str">
        <f>'UniWorkforce Hourly Timesheet'!BI427</f>
        <v/>
      </c>
      <c r="P154" s="16" t="str">
        <f>'UniWorkforce Hourly Timesheet'!BJ427</f>
        <v/>
      </c>
      <c r="Q154" s="16" t="str">
        <f>'UniWorkforce Hourly Timesheet'!BK427</f>
        <v/>
      </c>
      <c r="R154" s="16" t="str">
        <f>'UniWorkforce Hourly Timesheet'!BL427</f>
        <v/>
      </c>
      <c r="S154" s="16" t="str">
        <f>'UniWorkforce Hourly Timesheet'!BM427</f>
        <v/>
      </c>
      <c r="T154" s="16" t="str">
        <f>'UniWorkforce Hourly Timesheet'!BN427</f>
        <v/>
      </c>
      <c r="U154" s="16" t="str">
        <f>'UniWorkforce Hourly Timesheet'!BO427</f>
        <v/>
      </c>
      <c r="V154" s="16" t="str">
        <f>'UniWorkforce Hourly Timesheet'!BP427</f>
        <v/>
      </c>
      <c r="W154" s="16" t="str">
        <f>'UniWorkforce Hourly Timesheet'!BQ427</f>
        <v/>
      </c>
      <c r="X154" s="16" t="str">
        <f>'UniWorkforce Hourly Timesheet'!BR427</f>
        <v/>
      </c>
      <c r="Y154" s="16" t="str">
        <f>'UniWorkforce Hourly Timesheet'!BS427</f>
        <v/>
      </c>
      <c r="Z154" s="16" t="str">
        <f>'UniWorkforce Hourly Timesheet'!BT427</f>
        <v/>
      </c>
      <c r="AA154" s="16" t="str">
        <f>'UniWorkforce Hourly Timesheet'!BU427</f>
        <v/>
      </c>
      <c r="AB154" s="16" t="str">
        <f>'UniWorkforce Hourly Timesheet'!BV427</f>
        <v/>
      </c>
      <c r="AC154" s="16" t="str">
        <f>'UniWorkforce Hourly Timesheet'!BW427</f>
        <v/>
      </c>
      <c r="AD154" s="16" t="str">
        <f>'UniWorkforce Hourly Timesheet'!BX427</f>
        <v/>
      </c>
      <c r="AE154" s="16" t="str">
        <f>'UniWorkforce Hourly Timesheet'!BY427</f>
        <v/>
      </c>
      <c r="AF154" s="16" t="str">
        <f>'UniWorkforce Hourly Timesheet'!BZ427</f>
        <v/>
      </c>
      <c r="AG154" s="16" t="str">
        <f>'UniWorkforce Hourly Timesheet'!CA427</f>
        <v/>
      </c>
      <c r="AH154" s="16" t="str">
        <f>'UniWorkforce Hourly Timesheet'!CB427</f>
        <v/>
      </c>
      <c r="AI154" s="16" t="str">
        <f>'UniWorkforce Hourly Timesheet'!CC427</f>
        <v/>
      </c>
      <c r="AJ154" s="16" t="str">
        <f>'UniWorkforce Hourly Timesheet'!CH427</f>
        <v/>
      </c>
      <c r="AK154" s="16" t="str">
        <f>'UniWorkforce Hourly Timesheet'!CI427</f>
        <v/>
      </c>
      <c r="AL154" s="16" t="str">
        <f>'UniWorkforce Hourly Timesheet'!CJ427</f>
        <v/>
      </c>
    </row>
    <row r="155" spans="1:38" x14ac:dyDescent="0.2">
      <c r="A155" s="16" t="str">
        <f>IF(AND(E154="",E155=""),"",IF(E155="","&lt;EOD&gt;",TEXT('UniWorkforce Hourly Timesheet'!$Z$5,"0000000")))</f>
        <v/>
      </c>
      <c r="B155" s="16" t="str">
        <f>IF(E155="","",'UniWorkforce Hourly Timesheet'!$E$3)</f>
        <v/>
      </c>
      <c r="C155" s="16" t="str">
        <f>IF(E155="","",'UniWorkforce Hourly Timesheet'!$Z$3)</f>
        <v/>
      </c>
      <c r="D155" s="16" t="str">
        <f>IF(E155="","",'UniWorkforce Hourly Timesheet'!$Y$111)</f>
        <v/>
      </c>
      <c r="E155" s="16" t="str">
        <f>'UniWorkforce Hourly Timesheet'!AY428</f>
        <v/>
      </c>
      <c r="F155" s="16" t="str">
        <f>'UniWorkforce Hourly Timesheet'!AZ428</f>
        <v/>
      </c>
      <c r="G155" s="16" t="str">
        <f>'UniWorkforce Hourly Timesheet'!BA428</f>
        <v/>
      </c>
      <c r="H155" s="16" t="str">
        <f>'UniWorkforce Hourly Timesheet'!BB428</f>
        <v/>
      </c>
      <c r="I155" s="16" t="str">
        <f>'UniWorkforce Hourly Timesheet'!BC428</f>
        <v/>
      </c>
      <c r="J155" s="16" t="str">
        <f>'UniWorkforce Hourly Timesheet'!BD428</f>
        <v/>
      </c>
      <c r="K155" s="16" t="str">
        <f>'UniWorkforce Hourly Timesheet'!BE428</f>
        <v/>
      </c>
      <c r="L155" s="16" t="str">
        <f>'UniWorkforce Hourly Timesheet'!BF428</f>
        <v/>
      </c>
      <c r="M155" s="16" t="str">
        <f>'UniWorkforce Hourly Timesheet'!BG428</f>
        <v/>
      </c>
      <c r="N155" s="16" t="str">
        <f>'UniWorkforce Hourly Timesheet'!BH428</f>
        <v/>
      </c>
      <c r="O155" s="16" t="str">
        <f>'UniWorkforce Hourly Timesheet'!BI428</f>
        <v/>
      </c>
      <c r="P155" s="16" t="str">
        <f>'UniWorkforce Hourly Timesheet'!BJ428</f>
        <v/>
      </c>
      <c r="Q155" s="16" t="str">
        <f>'UniWorkforce Hourly Timesheet'!BK428</f>
        <v/>
      </c>
      <c r="R155" s="16" t="str">
        <f>'UniWorkforce Hourly Timesheet'!BL428</f>
        <v/>
      </c>
      <c r="S155" s="16" t="str">
        <f>'UniWorkforce Hourly Timesheet'!BM428</f>
        <v/>
      </c>
      <c r="T155" s="16" t="str">
        <f>'UniWorkforce Hourly Timesheet'!BN428</f>
        <v/>
      </c>
      <c r="U155" s="16" t="str">
        <f>'UniWorkforce Hourly Timesheet'!BO428</f>
        <v/>
      </c>
      <c r="V155" s="16" t="str">
        <f>'UniWorkforce Hourly Timesheet'!BP428</f>
        <v/>
      </c>
      <c r="W155" s="16" t="str">
        <f>'UniWorkforce Hourly Timesheet'!BQ428</f>
        <v/>
      </c>
      <c r="X155" s="16" t="str">
        <f>'UniWorkforce Hourly Timesheet'!BR428</f>
        <v/>
      </c>
      <c r="Y155" s="16" t="str">
        <f>'UniWorkforce Hourly Timesheet'!BS428</f>
        <v/>
      </c>
      <c r="Z155" s="16" t="str">
        <f>'UniWorkforce Hourly Timesheet'!BT428</f>
        <v/>
      </c>
      <c r="AA155" s="16" t="str">
        <f>'UniWorkforce Hourly Timesheet'!BU428</f>
        <v/>
      </c>
      <c r="AB155" s="16" t="str">
        <f>'UniWorkforce Hourly Timesheet'!BV428</f>
        <v/>
      </c>
      <c r="AC155" s="16" t="str">
        <f>'UniWorkforce Hourly Timesheet'!BW428</f>
        <v/>
      </c>
      <c r="AD155" s="16" t="str">
        <f>'UniWorkforce Hourly Timesheet'!BX428</f>
        <v/>
      </c>
      <c r="AE155" s="16" t="str">
        <f>'UniWorkforce Hourly Timesheet'!BY428</f>
        <v/>
      </c>
      <c r="AF155" s="16" t="str">
        <f>'UniWorkforce Hourly Timesheet'!BZ428</f>
        <v/>
      </c>
      <c r="AG155" s="16" t="str">
        <f>'UniWorkforce Hourly Timesheet'!CA428</f>
        <v/>
      </c>
      <c r="AH155" s="16" t="str">
        <f>'UniWorkforce Hourly Timesheet'!CB428</f>
        <v/>
      </c>
      <c r="AI155" s="16" t="str">
        <f>'UniWorkforce Hourly Timesheet'!CC428</f>
        <v/>
      </c>
      <c r="AJ155" s="16" t="str">
        <f>'UniWorkforce Hourly Timesheet'!CH428</f>
        <v/>
      </c>
      <c r="AK155" s="16" t="str">
        <f>'UniWorkforce Hourly Timesheet'!CI428</f>
        <v/>
      </c>
      <c r="AL155" s="16" t="str">
        <f>'UniWorkforce Hourly Timesheet'!CJ428</f>
        <v/>
      </c>
    </row>
    <row r="156" spans="1:38" x14ac:dyDescent="0.2">
      <c r="A156" s="16" t="str">
        <f>IF(AND(E155="",E156=""),"",IF(E156="","&lt;EOD&gt;",TEXT('UniWorkforce Hourly Timesheet'!$Z$5,"0000000")))</f>
        <v/>
      </c>
      <c r="B156" s="16" t="str">
        <f>IF(E156="","",'UniWorkforce Hourly Timesheet'!$E$3)</f>
        <v/>
      </c>
      <c r="C156" s="16" t="str">
        <f>IF(E156="","",'UniWorkforce Hourly Timesheet'!$Z$3)</f>
        <v/>
      </c>
      <c r="D156" s="16" t="str">
        <f>IF(E156="","",'UniWorkforce Hourly Timesheet'!$Y$111)</f>
        <v/>
      </c>
      <c r="E156" s="16" t="str">
        <f>'UniWorkforce Hourly Timesheet'!AY429</f>
        <v/>
      </c>
      <c r="F156" s="16" t="str">
        <f>'UniWorkforce Hourly Timesheet'!AZ429</f>
        <v/>
      </c>
      <c r="G156" s="16" t="str">
        <f>'UniWorkforce Hourly Timesheet'!BA429</f>
        <v/>
      </c>
      <c r="H156" s="16" t="str">
        <f>'UniWorkforce Hourly Timesheet'!BB429</f>
        <v/>
      </c>
      <c r="I156" s="16" t="str">
        <f>'UniWorkforce Hourly Timesheet'!BC429</f>
        <v/>
      </c>
      <c r="J156" s="16" t="str">
        <f>'UniWorkforce Hourly Timesheet'!BD429</f>
        <v/>
      </c>
      <c r="K156" s="16" t="str">
        <f>'UniWorkforce Hourly Timesheet'!BE429</f>
        <v/>
      </c>
      <c r="L156" s="16" t="str">
        <f>'UniWorkforce Hourly Timesheet'!BF429</f>
        <v/>
      </c>
      <c r="M156" s="16" t="str">
        <f>'UniWorkforce Hourly Timesheet'!BG429</f>
        <v/>
      </c>
      <c r="N156" s="16" t="str">
        <f>'UniWorkforce Hourly Timesheet'!BH429</f>
        <v/>
      </c>
      <c r="O156" s="16" t="str">
        <f>'UniWorkforce Hourly Timesheet'!BI429</f>
        <v/>
      </c>
      <c r="P156" s="16" t="str">
        <f>'UniWorkforce Hourly Timesheet'!BJ429</f>
        <v/>
      </c>
      <c r="Q156" s="16" t="str">
        <f>'UniWorkforce Hourly Timesheet'!BK429</f>
        <v/>
      </c>
      <c r="R156" s="16" t="str">
        <f>'UniWorkforce Hourly Timesheet'!BL429</f>
        <v/>
      </c>
      <c r="S156" s="16" t="str">
        <f>'UniWorkforce Hourly Timesheet'!BM429</f>
        <v/>
      </c>
      <c r="T156" s="16" t="str">
        <f>'UniWorkforce Hourly Timesheet'!BN429</f>
        <v/>
      </c>
      <c r="U156" s="16" t="str">
        <f>'UniWorkforce Hourly Timesheet'!BO429</f>
        <v/>
      </c>
      <c r="V156" s="16" t="str">
        <f>'UniWorkforce Hourly Timesheet'!BP429</f>
        <v/>
      </c>
      <c r="W156" s="16" t="str">
        <f>'UniWorkforce Hourly Timesheet'!BQ429</f>
        <v/>
      </c>
      <c r="X156" s="16" t="str">
        <f>'UniWorkforce Hourly Timesheet'!BR429</f>
        <v/>
      </c>
      <c r="Y156" s="16" t="str">
        <f>'UniWorkforce Hourly Timesheet'!BS429</f>
        <v/>
      </c>
      <c r="Z156" s="16" t="str">
        <f>'UniWorkforce Hourly Timesheet'!BT429</f>
        <v/>
      </c>
      <c r="AA156" s="16" t="str">
        <f>'UniWorkforce Hourly Timesheet'!BU429</f>
        <v/>
      </c>
      <c r="AB156" s="16" t="str">
        <f>'UniWorkforce Hourly Timesheet'!BV429</f>
        <v/>
      </c>
      <c r="AC156" s="16" t="str">
        <f>'UniWorkforce Hourly Timesheet'!BW429</f>
        <v/>
      </c>
      <c r="AD156" s="16" t="str">
        <f>'UniWorkforce Hourly Timesheet'!BX429</f>
        <v/>
      </c>
      <c r="AE156" s="16" t="str">
        <f>'UniWorkforce Hourly Timesheet'!BY429</f>
        <v/>
      </c>
      <c r="AF156" s="16" t="str">
        <f>'UniWorkforce Hourly Timesheet'!BZ429</f>
        <v/>
      </c>
      <c r="AG156" s="16" t="str">
        <f>'UniWorkforce Hourly Timesheet'!CA429</f>
        <v/>
      </c>
      <c r="AH156" s="16" t="str">
        <f>'UniWorkforce Hourly Timesheet'!CB429</f>
        <v/>
      </c>
      <c r="AI156" s="16" t="str">
        <f>'UniWorkforce Hourly Timesheet'!CC429</f>
        <v/>
      </c>
      <c r="AJ156" s="16" t="str">
        <f>'UniWorkforce Hourly Timesheet'!CH429</f>
        <v/>
      </c>
      <c r="AK156" s="16" t="str">
        <f>'UniWorkforce Hourly Timesheet'!CI429</f>
        <v/>
      </c>
      <c r="AL156" s="16" t="str">
        <f>'UniWorkforce Hourly Timesheet'!CJ429</f>
        <v/>
      </c>
    </row>
    <row r="157" spans="1:38" x14ac:dyDescent="0.2">
      <c r="A157" s="16" t="str">
        <f>IF(AND(E156="",E157=""),"",IF(E157="","&lt;EOD&gt;",TEXT('UniWorkforce Hourly Timesheet'!$Z$5,"0000000")))</f>
        <v/>
      </c>
      <c r="B157" s="16" t="str">
        <f>IF(E157="","",'UniWorkforce Hourly Timesheet'!$E$3)</f>
        <v/>
      </c>
      <c r="C157" s="16" t="str">
        <f>IF(E157="","",'UniWorkforce Hourly Timesheet'!$Z$3)</f>
        <v/>
      </c>
      <c r="D157" s="16" t="str">
        <f>IF(E157="","",'UniWorkforce Hourly Timesheet'!$Y$111)</f>
        <v/>
      </c>
      <c r="E157" s="16" t="str">
        <f>'UniWorkforce Hourly Timesheet'!AY430</f>
        <v/>
      </c>
      <c r="F157" s="16" t="str">
        <f>'UniWorkforce Hourly Timesheet'!AZ430</f>
        <v/>
      </c>
      <c r="G157" s="16" t="str">
        <f>'UniWorkforce Hourly Timesheet'!BA430</f>
        <v/>
      </c>
      <c r="H157" s="16" t="str">
        <f>'UniWorkforce Hourly Timesheet'!BB430</f>
        <v/>
      </c>
      <c r="I157" s="16" t="str">
        <f>'UniWorkforce Hourly Timesheet'!BC430</f>
        <v/>
      </c>
      <c r="J157" s="16" t="str">
        <f>'UniWorkforce Hourly Timesheet'!BD430</f>
        <v/>
      </c>
      <c r="K157" s="16" t="str">
        <f>'UniWorkforce Hourly Timesheet'!BE430</f>
        <v/>
      </c>
      <c r="L157" s="16" t="str">
        <f>'UniWorkforce Hourly Timesheet'!BF430</f>
        <v/>
      </c>
      <c r="M157" s="16" t="str">
        <f>'UniWorkforce Hourly Timesheet'!BG430</f>
        <v/>
      </c>
      <c r="N157" s="16" t="str">
        <f>'UniWorkforce Hourly Timesheet'!BH430</f>
        <v/>
      </c>
      <c r="O157" s="16" t="str">
        <f>'UniWorkforce Hourly Timesheet'!BI430</f>
        <v/>
      </c>
      <c r="P157" s="16" t="str">
        <f>'UniWorkforce Hourly Timesheet'!BJ430</f>
        <v/>
      </c>
      <c r="Q157" s="16" t="str">
        <f>'UniWorkforce Hourly Timesheet'!BK430</f>
        <v/>
      </c>
      <c r="R157" s="16" t="str">
        <f>'UniWorkforce Hourly Timesheet'!BL430</f>
        <v/>
      </c>
      <c r="S157" s="16" t="str">
        <f>'UniWorkforce Hourly Timesheet'!BM430</f>
        <v/>
      </c>
      <c r="T157" s="16" t="str">
        <f>'UniWorkforce Hourly Timesheet'!BN430</f>
        <v/>
      </c>
      <c r="U157" s="16" t="str">
        <f>'UniWorkforce Hourly Timesheet'!BO430</f>
        <v/>
      </c>
      <c r="V157" s="16" t="str">
        <f>'UniWorkforce Hourly Timesheet'!BP430</f>
        <v/>
      </c>
      <c r="W157" s="16" t="str">
        <f>'UniWorkforce Hourly Timesheet'!BQ430</f>
        <v/>
      </c>
      <c r="X157" s="16" t="str">
        <f>'UniWorkforce Hourly Timesheet'!BR430</f>
        <v/>
      </c>
      <c r="Y157" s="16" t="str">
        <f>'UniWorkforce Hourly Timesheet'!BS430</f>
        <v/>
      </c>
      <c r="Z157" s="16" t="str">
        <f>'UniWorkforce Hourly Timesheet'!BT430</f>
        <v/>
      </c>
      <c r="AA157" s="16" t="str">
        <f>'UniWorkforce Hourly Timesheet'!BU430</f>
        <v/>
      </c>
      <c r="AB157" s="16" t="str">
        <f>'UniWorkforce Hourly Timesheet'!BV430</f>
        <v/>
      </c>
      <c r="AC157" s="16" t="str">
        <f>'UniWorkforce Hourly Timesheet'!BW430</f>
        <v/>
      </c>
      <c r="AD157" s="16" t="str">
        <f>'UniWorkforce Hourly Timesheet'!BX430</f>
        <v/>
      </c>
      <c r="AE157" s="16" t="str">
        <f>'UniWorkforce Hourly Timesheet'!BY430</f>
        <v/>
      </c>
      <c r="AF157" s="16" t="str">
        <f>'UniWorkforce Hourly Timesheet'!BZ430</f>
        <v/>
      </c>
      <c r="AG157" s="16" t="str">
        <f>'UniWorkforce Hourly Timesheet'!CA430</f>
        <v/>
      </c>
      <c r="AH157" s="16" t="str">
        <f>'UniWorkforce Hourly Timesheet'!CB430</f>
        <v/>
      </c>
      <c r="AI157" s="16" t="str">
        <f>'UniWorkforce Hourly Timesheet'!CC430</f>
        <v/>
      </c>
      <c r="AJ157" s="16" t="str">
        <f>'UniWorkforce Hourly Timesheet'!CH430</f>
        <v/>
      </c>
      <c r="AK157" s="16" t="str">
        <f>'UniWorkforce Hourly Timesheet'!CI430</f>
        <v/>
      </c>
      <c r="AL157" s="16" t="str">
        <f>'UniWorkforce Hourly Timesheet'!CJ430</f>
        <v/>
      </c>
    </row>
    <row r="158" spans="1:38" x14ac:dyDescent="0.2">
      <c r="A158" s="16" t="str">
        <f>IF(AND(E157="",E158=""),"",IF(E158="","&lt;EOD&gt;",TEXT('UniWorkforce Hourly Timesheet'!$Z$5,"0000000")))</f>
        <v/>
      </c>
      <c r="B158" s="16" t="str">
        <f>IF(E158="","",'UniWorkforce Hourly Timesheet'!$E$3)</f>
        <v/>
      </c>
      <c r="C158" s="16" t="str">
        <f>IF(E158="","",'UniWorkforce Hourly Timesheet'!$Z$3)</f>
        <v/>
      </c>
      <c r="D158" s="16" t="str">
        <f>IF(E158="","",'UniWorkforce Hourly Timesheet'!$Y$111)</f>
        <v/>
      </c>
      <c r="E158" s="16" t="str">
        <f>'UniWorkforce Hourly Timesheet'!AY431</f>
        <v/>
      </c>
      <c r="F158" s="16" t="str">
        <f>'UniWorkforce Hourly Timesheet'!AZ431</f>
        <v/>
      </c>
      <c r="G158" s="16" t="str">
        <f>'UniWorkforce Hourly Timesheet'!BA431</f>
        <v/>
      </c>
      <c r="H158" s="16" t="str">
        <f>'UniWorkforce Hourly Timesheet'!BB431</f>
        <v/>
      </c>
      <c r="I158" s="16" t="str">
        <f>'UniWorkforce Hourly Timesheet'!BC431</f>
        <v/>
      </c>
      <c r="J158" s="16" t="str">
        <f>'UniWorkforce Hourly Timesheet'!BD431</f>
        <v/>
      </c>
      <c r="K158" s="16" t="str">
        <f>'UniWorkforce Hourly Timesheet'!BE431</f>
        <v/>
      </c>
      <c r="L158" s="16" t="str">
        <f>'UniWorkforce Hourly Timesheet'!BF431</f>
        <v/>
      </c>
      <c r="M158" s="16" t="str">
        <f>'UniWorkforce Hourly Timesheet'!BG431</f>
        <v/>
      </c>
      <c r="N158" s="16" t="str">
        <f>'UniWorkforce Hourly Timesheet'!BH431</f>
        <v/>
      </c>
      <c r="O158" s="16" t="str">
        <f>'UniWorkforce Hourly Timesheet'!BI431</f>
        <v/>
      </c>
      <c r="P158" s="16" t="str">
        <f>'UniWorkforce Hourly Timesheet'!BJ431</f>
        <v/>
      </c>
      <c r="Q158" s="16" t="str">
        <f>'UniWorkforce Hourly Timesheet'!BK431</f>
        <v/>
      </c>
      <c r="R158" s="16" t="str">
        <f>'UniWorkforce Hourly Timesheet'!BL431</f>
        <v/>
      </c>
      <c r="S158" s="16" t="str">
        <f>'UniWorkforce Hourly Timesheet'!BM431</f>
        <v/>
      </c>
      <c r="T158" s="16" t="str">
        <f>'UniWorkforce Hourly Timesheet'!BN431</f>
        <v/>
      </c>
      <c r="U158" s="16" t="str">
        <f>'UniWorkforce Hourly Timesheet'!BO431</f>
        <v/>
      </c>
      <c r="V158" s="16" t="str">
        <f>'UniWorkforce Hourly Timesheet'!BP431</f>
        <v/>
      </c>
      <c r="W158" s="16" t="str">
        <f>'UniWorkforce Hourly Timesheet'!BQ431</f>
        <v/>
      </c>
      <c r="X158" s="16" t="str">
        <f>'UniWorkforce Hourly Timesheet'!BR431</f>
        <v/>
      </c>
      <c r="Y158" s="16" t="str">
        <f>'UniWorkforce Hourly Timesheet'!BS431</f>
        <v/>
      </c>
      <c r="Z158" s="16" t="str">
        <f>'UniWorkforce Hourly Timesheet'!BT431</f>
        <v/>
      </c>
      <c r="AA158" s="16" t="str">
        <f>'UniWorkforce Hourly Timesheet'!BU431</f>
        <v/>
      </c>
      <c r="AB158" s="16" t="str">
        <f>'UniWorkforce Hourly Timesheet'!BV431</f>
        <v/>
      </c>
      <c r="AC158" s="16" t="str">
        <f>'UniWorkforce Hourly Timesheet'!BW431</f>
        <v/>
      </c>
      <c r="AD158" s="16" t="str">
        <f>'UniWorkforce Hourly Timesheet'!BX431</f>
        <v/>
      </c>
      <c r="AE158" s="16" t="str">
        <f>'UniWorkforce Hourly Timesheet'!BY431</f>
        <v/>
      </c>
      <c r="AF158" s="16" t="str">
        <f>'UniWorkforce Hourly Timesheet'!BZ431</f>
        <v/>
      </c>
      <c r="AG158" s="16" t="str">
        <f>'UniWorkforce Hourly Timesheet'!CA431</f>
        <v/>
      </c>
      <c r="AH158" s="16" t="str">
        <f>'UniWorkforce Hourly Timesheet'!CB431</f>
        <v/>
      </c>
      <c r="AI158" s="16" t="str">
        <f>'UniWorkforce Hourly Timesheet'!CC431</f>
        <v/>
      </c>
      <c r="AJ158" s="16" t="str">
        <f>'UniWorkforce Hourly Timesheet'!CH431</f>
        <v/>
      </c>
      <c r="AK158" s="16" t="str">
        <f>'UniWorkforce Hourly Timesheet'!CI431</f>
        <v/>
      </c>
      <c r="AL158" s="16" t="str">
        <f>'UniWorkforce Hourly Timesheet'!CJ431</f>
        <v/>
      </c>
    </row>
    <row r="159" spans="1:38" x14ac:dyDescent="0.2">
      <c r="A159" s="16" t="str">
        <f>IF(AND(E158="",E159=""),"",IF(E159="","&lt;EOD&gt;",TEXT('UniWorkforce Hourly Timesheet'!$Z$5,"0000000")))</f>
        <v/>
      </c>
      <c r="B159" s="16" t="str">
        <f>IF(E159="","",'UniWorkforce Hourly Timesheet'!$E$3)</f>
        <v/>
      </c>
      <c r="C159" s="16" t="str">
        <f>IF(E159="","",'UniWorkforce Hourly Timesheet'!$Z$3)</f>
        <v/>
      </c>
      <c r="D159" s="16" t="str">
        <f>IF(E159="","",'UniWorkforce Hourly Timesheet'!$Y$111)</f>
        <v/>
      </c>
      <c r="E159" s="16" t="str">
        <f>'UniWorkforce Hourly Timesheet'!AY432</f>
        <v/>
      </c>
      <c r="F159" s="16" t="str">
        <f>'UniWorkforce Hourly Timesheet'!AZ432</f>
        <v/>
      </c>
      <c r="G159" s="16" t="str">
        <f>'UniWorkforce Hourly Timesheet'!BA432</f>
        <v/>
      </c>
      <c r="H159" s="16" t="str">
        <f>'UniWorkforce Hourly Timesheet'!BB432</f>
        <v/>
      </c>
      <c r="I159" s="16" t="str">
        <f>'UniWorkforce Hourly Timesheet'!BC432</f>
        <v/>
      </c>
      <c r="J159" s="16" t="str">
        <f>'UniWorkforce Hourly Timesheet'!BD432</f>
        <v/>
      </c>
      <c r="K159" s="16" t="str">
        <f>'UniWorkforce Hourly Timesheet'!BE432</f>
        <v/>
      </c>
      <c r="L159" s="16" t="str">
        <f>'UniWorkforce Hourly Timesheet'!BF432</f>
        <v/>
      </c>
      <c r="M159" s="16" t="str">
        <f>'UniWorkforce Hourly Timesheet'!BG432</f>
        <v/>
      </c>
      <c r="N159" s="16" t="str">
        <f>'UniWorkforce Hourly Timesheet'!BH432</f>
        <v/>
      </c>
      <c r="O159" s="16" t="str">
        <f>'UniWorkforce Hourly Timesheet'!BI432</f>
        <v/>
      </c>
      <c r="P159" s="16" t="str">
        <f>'UniWorkforce Hourly Timesheet'!BJ432</f>
        <v/>
      </c>
      <c r="Q159" s="16" t="str">
        <f>'UniWorkforce Hourly Timesheet'!BK432</f>
        <v/>
      </c>
      <c r="R159" s="16" t="str">
        <f>'UniWorkforce Hourly Timesheet'!BL432</f>
        <v/>
      </c>
      <c r="S159" s="16" t="str">
        <f>'UniWorkforce Hourly Timesheet'!BM432</f>
        <v/>
      </c>
      <c r="T159" s="16" t="str">
        <f>'UniWorkforce Hourly Timesheet'!BN432</f>
        <v/>
      </c>
      <c r="U159" s="16" t="str">
        <f>'UniWorkforce Hourly Timesheet'!BO432</f>
        <v/>
      </c>
      <c r="V159" s="16" t="str">
        <f>'UniWorkforce Hourly Timesheet'!BP432</f>
        <v/>
      </c>
      <c r="W159" s="16" t="str">
        <f>'UniWorkforce Hourly Timesheet'!BQ432</f>
        <v/>
      </c>
      <c r="X159" s="16" t="str">
        <f>'UniWorkforce Hourly Timesheet'!BR432</f>
        <v/>
      </c>
      <c r="Y159" s="16" t="str">
        <f>'UniWorkforce Hourly Timesheet'!BS432</f>
        <v/>
      </c>
      <c r="Z159" s="16" t="str">
        <f>'UniWorkforce Hourly Timesheet'!BT432</f>
        <v/>
      </c>
      <c r="AA159" s="16" t="str">
        <f>'UniWorkforce Hourly Timesheet'!BU432</f>
        <v/>
      </c>
      <c r="AB159" s="16" t="str">
        <f>'UniWorkforce Hourly Timesheet'!BV432</f>
        <v/>
      </c>
      <c r="AC159" s="16" t="str">
        <f>'UniWorkforce Hourly Timesheet'!BW432</f>
        <v/>
      </c>
      <c r="AD159" s="16" t="str">
        <f>'UniWorkforce Hourly Timesheet'!BX432</f>
        <v/>
      </c>
      <c r="AE159" s="16" t="str">
        <f>'UniWorkforce Hourly Timesheet'!BY432</f>
        <v/>
      </c>
      <c r="AF159" s="16" t="str">
        <f>'UniWorkforce Hourly Timesheet'!BZ432</f>
        <v/>
      </c>
      <c r="AG159" s="16" t="str">
        <f>'UniWorkforce Hourly Timesheet'!CA432</f>
        <v/>
      </c>
      <c r="AH159" s="16" t="str">
        <f>'UniWorkforce Hourly Timesheet'!CB432</f>
        <v/>
      </c>
      <c r="AI159" s="16" t="str">
        <f>'UniWorkforce Hourly Timesheet'!CC432</f>
        <v/>
      </c>
      <c r="AJ159" s="16" t="str">
        <f>'UniWorkforce Hourly Timesheet'!CH432</f>
        <v/>
      </c>
      <c r="AK159" s="16" t="str">
        <f>'UniWorkforce Hourly Timesheet'!CI432</f>
        <v/>
      </c>
      <c r="AL159" s="16" t="str">
        <f>'UniWorkforce Hourly Timesheet'!CJ432</f>
        <v/>
      </c>
    </row>
    <row r="160" spans="1:38" x14ac:dyDescent="0.2">
      <c r="A160" s="16" t="str">
        <f>IF(AND(E159="",E160=""),"",IF(E160="","&lt;EOD&gt;",TEXT('UniWorkforce Hourly Timesheet'!$Z$5,"0000000")))</f>
        <v/>
      </c>
      <c r="B160" s="16" t="str">
        <f>IF(E160="","",'UniWorkforce Hourly Timesheet'!$E$3)</f>
        <v/>
      </c>
      <c r="C160" s="16" t="str">
        <f>IF(E160="","",'UniWorkforce Hourly Timesheet'!$Z$3)</f>
        <v/>
      </c>
      <c r="D160" s="16" t="str">
        <f>IF(E160="","",'UniWorkforce Hourly Timesheet'!$Y$111)</f>
        <v/>
      </c>
      <c r="E160" s="16" t="str">
        <f>'UniWorkforce Hourly Timesheet'!AY433</f>
        <v/>
      </c>
      <c r="F160" s="16" t="str">
        <f>'UniWorkforce Hourly Timesheet'!AZ433</f>
        <v/>
      </c>
      <c r="G160" s="16" t="str">
        <f>'UniWorkforce Hourly Timesheet'!BA433</f>
        <v/>
      </c>
      <c r="H160" s="16" t="str">
        <f>'UniWorkforce Hourly Timesheet'!BB433</f>
        <v/>
      </c>
      <c r="I160" s="16" t="str">
        <f>'UniWorkforce Hourly Timesheet'!BC433</f>
        <v/>
      </c>
      <c r="J160" s="16" t="str">
        <f>'UniWorkforce Hourly Timesheet'!BD433</f>
        <v/>
      </c>
      <c r="K160" s="16" t="str">
        <f>'UniWorkforce Hourly Timesheet'!BE433</f>
        <v/>
      </c>
      <c r="L160" s="16" t="str">
        <f>'UniWorkforce Hourly Timesheet'!BF433</f>
        <v/>
      </c>
      <c r="M160" s="16" t="str">
        <f>'UniWorkforce Hourly Timesheet'!BG433</f>
        <v/>
      </c>
      <c r="N160" s="16" t="str">
        <f>'UniWorkforce Hourly Timesheet'!BH433</f>
        <v/>
      </c>
      <c r="O160" s="16" t="str">
        <f>'UniWorkforce Hourly Timesheet'!BI433</f>
        <v/>
      </c>
      <c r="P160" s="16" t="str">
        <f>'UniWorkforce Hourly Timesheet'!BJ433</f>
        <v/>
      </c>
      <c r="Q160" s="16" t="str">
        <f>'UniWorkforce Hourly Timesheet'!BK433</f>
        <v/>
      </c>
      <c r="R160" s="16" t="str">
        <f>'UniWorkforce Hourly Timesheet'!BL433</f>
        <v/>
      </c>
      <c r="S160" s="16" t="str">
        <f>'UniWorkforce Hourly Timesheet'!BM433</f>
        <v/>
      </c>
      <c r="T160" s="16" t="str">
        <f>'UniWorkforce Hourly Timesheet'!BN433</f>
        <v/>
      </c>
      <c r="U160" s="16" t="str">
        <f>'UniWorkforce Hourly Timesheet'!BO433</f>
        <v/>
      </c>
      <c r="V160" s="16" t="str">
        <f>'UniWorkforce Hourly Timesheet'!BP433</f>
        <v/>
      </c>
      <c r="W160" s="16" t="str">
        <f>'UniWorkforce Hourly Timesheet'!BQ433</f>
        <v/>
      </c>
      <c r="X160" s="16" t="str">
        <f>'UniWorkforce Hourly Timesheet'!BR433</f>
        <v/>
      </c>
      <c r="Y160" s="16" t="str">
        <f>'UniWorkforce Hourly Timesheet'!BS433</f>
        <v/>
      </c>
      <c r="Z160" s="16" t="str">
        <f>'UniWorkforce Hourly Timesheet'!BT433</f>
        <v/>
      </c>
      <c r="AA160" s="16" t="str">
        <f>'UniWorkforce Hourly Timesheet'!BU433</f>
        <v/>
      </c>
      <c r="AB160" s="16" t="str">
        <f>'UniWorkforce Hourly Timesheet'!BV433</f>
        <v/>
      </c>
      <c r="AC160" s="16" t="str">
        <f>'UniWorkforce Hourly Timesheet'!BW433</f>
        <v/>
      </c>
      <c r="AD160" s="16" t="str">
        <f>'UniWorkforce Hourly Timesheet'!BX433</f>
        <v/>
      </c>
      <c r="AE160" s="16" t="str">
        <f>'UniWorkforce Hourly Timesheet'!BY433</f>
        <v/>
      </c>
      <c r="AF160" s="16" t="str">
        <f>'UniWorkforce Hourly Timesheet'!BZ433</f>
        <v/>
      </c>
      <c r="AG160" s="16" t="str">
        <f>'UniWorkforce Hourly Timesheet'!CA433</f>
        <v/>
      </c>
      <c r="AH160" s="16" t="str">
        <f>'UniWorkforce Hourly Timesheet'!CB433</f>
        <v/>
      </c>
      <c r="AI160" s="16" t="str">
        <f>'UniWorkforce Hourly Timesheet'!CC433</f>
        <v/>
      </c>
      <c r="AJ160" s="16" t="str">
        <f>'UniWorkforce Hourly Timesheet'!CH433</f>
        <v/>
      </c>
      <c r="AK160" s="16" t="str">
        <f>'UniWorkforce Hourly Timesheet'!CI433</f>
        <v/>
      </c>
      <c r="AL160" s="16" t="str">
        <f>'UniWorkforce Hourly Timesheet'!CJ433</f>
        <v/>
      </c>
    </row>
    <row r="161" spans="1:38" x14ac:dyDescent="0.2">
      <c r="A161" s="16" t="str">
        <f>IF(AND(E160="",E161=""),"",IF(E161="","&lt;EOD&gt;",TEXT('UniWorkforce Hourly Timesheet'!$Z$5,"0000000")))</f>
        <v/>
      </c>
      <c r="B161" s="16" t="str">
        <f>IF(E161="","",'UniWorkforce Hourly Timesheet'!$E$3)</f>
        <v/>
      </c>
      <c r="C161" s="16" t="str">
        <f>IF(E161="","",'UniWorkforce Hourly Timesheet'!$Z$3)</f>
        <v/>
      </c>
      <c r="D161" s="16" t="str">
        <f>IF(E161="","",'UniWorkforce Hourly Timesheet'!$Y$111)</f>
        <v/>
      </c>
      <c r="E161" s="16" t="str">
        <f>'UniWorkforce Hourly Timesheet'!AY434</f>
        <v/>
      </c>
      <c r="F161" s="16" t="str">
        <f>'UniWorkforce Hourly Timesheet'!AZ434</f>
        <v/>
      </c>
      <c r="G161" s="16" t="str">
        <f>'UniWorkforce Hourly Timesheet'!BA434</f>
        <v/>
      </c>
      <c r="H161" s="16" t="str">
        <f>'UniWorkforce Hourly Timesheet'!BB434</f>
        <v/>
      </c>
      <c r="I161" s="16" t="str">
        <f>'UniWorkforce Hourly Timesheet'!BC434</f>
        <v/>
      </c>
      <c r="J161" s="16" t="str">
        <f>'UniWorkforce Hourly Timesheet'!BD434</f>
        <v/>
      </c>
      <c r="K161" s="16" t="str">
        <f>'UniWorkforce Hourly Timesheet'!BE434</f>
        <v/>
      </c>
      <c r="L161" s="16" t="str">
        <f>'UniWorkforce Hourly Timesheet'!BF434</f>
        <v/>
      </c>
      <c r="M161" s="16" t="str">
        <f>'UniWorkforce Hourly Timesheet'!BG434</f>
        <v/>
      </c>
      <c r="N161" s="16" t="str">
        <f>'UniWorkforce Hourly Timesheet'!BH434</f>
        <v/>
      </c>
      <c r="O161" s="16" t="str">
        <f>'UniWorkforce Hourly Timesheet'!BI434</f>
        <v/>
      </c>
      <c r="P161" s="16" t="str">
        <f>'UniWorkforce Hourly Timesheet'!BJ434</f>
        <v/>
      </c>
      <c r="Q161" s="16" t="str">
        <f>'UniWorkforce Hourly Timesheet'!BK434</f>
        <v/>
      </c>
      <c r="R161" s="16" t="str">
        <f>'UniWorkforce Hourly Timesheet'!BL434</f>
        <v/>
      </c>
      <c r="S161" s="16" t="str">
        <f>'UniWorkforce Hourly Timesheet'!BM434</f>
        <v/>
      </c>
      <c r="T161" s="16" t="str">
        <f>'UniWorkforce Hourly Timesheet'!BN434</f>
        <v/>
      </c>
      <c r="U161" s="16" t="str">
        <f>'UniWorkforce Hourly Timesheet'!BO434</f>
        <v/>
      </c>
      <c r="V161" s="16" t="str">
        <f>'UniWorkforce Hourly Timesheet'!BP434</f>
        <v/>
      </c>
      <c r="W161" s="16" t="str">
        <f>'UniWorkforce Hourly Timesheet'!BQ434</f>
        <v/>
      </c>
      <c r="X161" s="16" t="str">
        <f>'UniWorkforce Hourly Timesheet'!BR434</f>
        <v/>
      </c>
      <c r="Y161" s="16" t="str">
        <f>'UniWorkforce Hourly Timesheet'!BS434</f>
        <v/>
      </c>
      <c r="Z161" s="16" t="str">
        <f>'UniWorkforce Hourly Timesheet'!BT434</f>
        <v/>
      </c>
      <c r="AA161" s="16" t="str">
        <f>'UniWorkforce Hourly Timesheet'!BU434</f>
        <v/>
      </c>
      <c r="AB161" s="16" t="str">
        <f>'UniWorkforce Hourly Timesheet'!BV434</f>
        <v/>
      </c>
      <c r="AC161" s="16" t="str">
        <f>'UniWorkforce Hourly Timesheet'!BW434</f>
        <v/>
      </c>
      <c r="AD161" s="16" t="str">
        <f>'UniWorkforce Hourly Timesheet'!BX434</f>
        <v/>
      </c>
      <c r="AE161" s="16" t="str">
        <f>'UniWorkforce Hourly Timesheet'!BY434</f>
        <v/>
      </c>
      <c r="AF161" s="16" t="str">
        <f>'UniWorkforce Hourly Timesheet'!BZ434</f>
        <v/>
      </c>
      <c r="AG161" s="16" t="str">
        <f>'UniWorkforce Hourly Timesheet'!CA434</f>
        <v/>
      </c>
      <c r="AH161" s="16" t="str">
        <f>'UniWorkforce Hourly Timesheet'!CB434</f>
        <v/>
      </c>
      <c r="AI161" s="16" t="str">
        <f>'UniWorkforce Hourly Timesheet'!CC434</f>
        <v/>
      </c>
      <c r="AJ161" s="16" t="str">
        <f>'UniWorkforce Hourly Timesheet'!CH434</f>
        <v/>
      </c>
      <c r="AK161" s="16" t="str">
        <f>'UniWorkforce Hourly Timesheet'!CI434</f>
        <v/>
      </c>
      <c r="AL161" s="16" t="str">
        <f>'UniWorkforce Hourly Timesheet'!CJ434</f>
        <v/>
      </c>
    </row>
    <row r="162" spans="1:38" x14ac:dyDescent="0.2">
      <c r="A162" s="16" t="str">
        <f>IF(AND(E161="",E162=""),"",IF(E162="","&lt;EOD&gt;",TEXT('UniWorkforce Hourly Timesheet'!$Z$5,"0000000")))</f>
        <v/>
      </c>
      <c r="B162" s="16" t="str">
        <f>IF(E162="","",'UniWorkforce Hourly Timesheet'!$E$3)</f>
        <v/>
      </c>
      <c r="C162" s="16" t="str">
        <f>IF(E162="","",'UniWorkforce Hourly Timesheet'!$Z$3)</f>
        <v/>
      </c>
      <c r="D162" s="16" t="str">
        <f>IF(E162="","",'UniWorkforce Hourly Timesheet'!$Y$111)</f>
        <v/>
      </c>
      <c r="E162" s="16" t="str">
        <f>'UniWorkforce Hourly Timesheet'!AY435</f>
        <v/>
      </c>
      <c r="F162" s="16" t="str">
        <f>'UniWorkforce Hourly Timesheet'!AZ435</f>
        <v/>
      </c>
      <c r="G162" s="16" t="str">
        <f>'UniWorkforce Hourly Timesheet'!BA435</f>
        <v/>
      </c>
      <c r="H162" s="16" t="str">
        <f>'UniWorkforce Hourly Timesheet'!BB435</f>
        <v/>
      </c>
      <c r="I162" s="16" t="str">
        <f>'UniWorkforce Hourly Timesheet'!BC435</f>
        <v/>
      </c>
      <c r="J162" s="16" t="str">
        <f>'UniWorkforce Hourly Timesheet'!BD435</f>
        <v/>
      </c>
      <c r="K162" s="16" t="str">
        <f>'UniWorkforce Hourly Timesheet'!BE435</f>
        <v/>
      </c>
      <c r="L162" s="16" t="str">
        <f>'UniWorkforce Hourly Timesheet'!BF435</f>
        <v/>
      </c>
      <c r="M162" s="16" t="str">
        <f>'UniWorkforce Hourly Timesheet'!BG435</f>
        <v/>
      </c>
      <c r="N162" s="16" t="str">
        <f>'UniWorkforce Hourly Timesheet'!BH435</f>
        <v/>
      </c>
      <c r="O162" s="16" t="str">
        <f>'UniWorkforce Hourly Timesheet'!BI435</f>
        <v/>
      </c>
      <c r="P162" s="16" t="str">
        <f>'UniWorkforce Hourly Timesheet'!BJ435</f>
        <v/>
      </c>
      <c r="Q162" s="16" t="str">
        <f>'UniWorkforce Hourly Timesheet'!BK435</f>
        <v/>
      </c>
      <c r="R162" s="16" t="str">
        <f>'UniWorkforce Hourly Timesheet'!BL435</f>
        <v/>
      </c>
      <c r="S162" s="16" t="str">
        <f>'UniWorkforce Hourly Timesheet'!BM435</f>
        <v/>
      </c>
      <c r="T162" s="16" t="str">
        <f>'UniWorkforce Hourly Timesheet'!BN435</f>
        <v/>
      </c>
      <c r="U162" s="16" t="str">
        <f>'UniWorkforce Hourly Timesheet'!BO435</f>
        <v/>
      </c>
      <c r="V162" s="16" t="str">
        <f>'UniWorkforce Hourly Timesheet'!BP435</f>
        <v/>
      </c>
      <c r="W162" s="16" t="str">
        <f>'UniWorkforce Hourly Timesheet'!BQ435</f>
        <v/>
      </c>
      <c r="X162" s="16" t="str">
        <f>'UniWorkforce Hourly Timesheet'!BR435</f>
        <v/>
      </c>
      <c r="Y162" s="16" t="str">
        <f>'UniWorkforce Hourly Timesheet'!BS435</f>
        <v/>
      </c>
      <c r="Z162" s="16" t="str">
        <f>'UniWorkforce Hourly Timesheet'!BT435</f>
        <v/>
      </c>
      <c r="AA162" s="16" t="str">
        <f>'UniWorkforce Hourly Timesheet'!BU435</f>
        <v/>
      </c>
      <c r="AB162" s="16" t="str">
        <f>'UniWorkforce Hourly Timesheet'!BV435</f>
        <v/>
      </c>
      <c r="AC162" s="16" t="str">
        <f>'UniWorkforce Hourly Timesheet'!BW435</f>
        <v/>
      </c>
      <c r="AD162" s="16" t="str">
        <f>'UniWorkforce Hourly Timesheet'!BX435</f>
        <v/>
      </c>
      <c r="AE162" s="16" t="str">
        <f>'UniWorkforce Hourly Timesheet'!BY435</f>
        <v/>
      </c>
      <c r="AF162" s="16" t="str">
        <f>'UniWorkforce Hourly Timesheet'!BZ435</f>
        <v/>
      </c>
      <c r="AG162" s="16" t="str">
        <f>'UniWorkforce Hourly Timesheet'!CA435</f>
        <v/>
      </c>
      <c r="AH162" s="16" t="str">
        <f>'UniWorkforce Hourly Timesheet'!CB435</f>
        <v/>
      </c>
      <c r="AI162" s="16" t="str">
        <f>'UniWorkforce Hourly Timesheet'!CC435</f>
        <v/>
      </c>
      <c r="AJ162" s="16" t="str">
        <f>'UniWorkforce Hourly Timesheet'!CH435</f>
        <v/>
      </c>
      <c r="AK162" s="16" t="str">
        <f>'UniWorkforce Hourly Timesheet'!CI435</f>
        <v/>
      </c>
      <c r="AL162" s="16" t="str">
        <f>'UniWorkforce Hourly Timesheet'!CJ435</f>
        <v/>
      </c>
    </row>
    <row r="163" spans="1:38" x14ac:dyDescent="0.2">
      <c r="A163" s="16" t="str">
        <f>IF(AND(E162="",E163=""),"",IF(E163="","&lt;EOD&gt;",TEXT('UniWorkforce Hourly Timesheet'!$Z$5,"0000000")))</f>
        <v/>
      </c>
      <c r="B163" s="16" t="str">
        <f>IF(E163="","",'UniWorkforce Hourly Timesheet'!$E$3)</f>
        <v/>
      </c>
      <c r="C163" s="16" t="str">
        <f>IF(E163="","",'UniWorkforce Hourly Timesheet'!$Z$3)</f>
        <v/>
      </c>
      <c r="D163" s="16" t="str">
        <f>IF(E163="","",'UniWorkforce Hourly Timesheet'!$Y$111)</f>
        <v/>
      </c>
      <c r="E163" s="16" t="str">
        <f>'UniWorkforce Hourly Timesheet'!AY436</f>
        <v/>
      </c>
      <c r="F163" s="16" t="str">
        <f>'UniWorkforce Hourly Timesheet'!AZ436</f>
        <v/>
      </c>
      <c r="G163" s="16" t="str">
        <f>'UniWorkforce Hourly Timesheet'!BA436</f>
        <v/>
      </c>
      <c r="H163" s="16" t="str">
        <f>'UniWorkforce Hourly Timesheet'!BB436</f>
        <v/>
      </c>
      <c r="I163" s="16" t="str">
        <f>'UniWorkforce Hourly Timesheet'!BC436</f>
        <v/>
      </c>
      <c r="J163" s="16" t="str">
        <f>'UniWorkforce Hourly Timesheet'!BD436</f>
        <v/>
      </c>
      <c r="K163" s="16" t="str">
        <f>'UniWorkforce Hourly Timesheet'!BE436</f>
        <v/>
      </c>
      <c r="L163" s="16" t="str">
        <f>'UniWorkforce Hourly Timesheet'!BF436</f>
        <v/>
      </c>
      <c r="M163" s="16" t="str">
        <f>'UniWorkforce Hourly Timesheet'!BG436</f>
        <v/>
      </c>
      <c r="N163" s="16" t="str">
        <f>'UniWorkforce Hourly Timesheet'!BH436</f>
        <v/>
      </c>
      <c r="O163" s="16" t="str">
        <f>'UniWorkforce Hourly Timesheet'!BI436</f>
        <v/>
      </c>
      <c r="P163" s="16" t="str">
        <f>'UniWorkforce Hourly Timesheet'!BJ436</f>
        <v/>
      </c>
      <c r="Q163" s="16" t="str">
        <f>'UniWorkforce Hourly Timesheet'!BK436</f>
        <v/>
      </c>
      <c r="R163" s="16" t="str">
        <f>'UniWorkforce Hourly Timesheet'!BL436</f>
        <v/>
      </c>
      <c r="S163" s="16" t="str">
        <f>'UniWorkforce Hourly Timesheet'!BM436</f>
        <v/>
      </c>
      <c r="T163" s="16" t="str">
        <f>'UniWorkforce Hourly Timesheet'!BN436</f>
        <v/>
      </c>
      <c r="U163" s="16" t="str">
        <f>'UniWorkforce Hourly Timesheet'!BO436</f>
        <v/>
      </c>
      <c r="V163" s="16" t="str">
        <f>'UniWorkforce Hourly Timesheet'!BP436</f>
        <v/>
      </c>
      <c r="W163" s="16" t="str">
        <f>'UniWorkforce Hourly Timesheet'!BQ436</f>
        <v/>
      </c>
      <c r="X163" s="16" t="str">
        <f>'UniWorkforce Hourly Timesheet'!BR436</f>
        <v/>
      </c>
      <c r="Y163" s="16" t="str">
        <f>'UniWorkforce Hourly Timesheet'!BS436</f>
        <v/>
      </c>
      <c r="Z163" s="16" t="str">
        <f>'UniWorkforce Hourly Timesheet'!BT436</f>
        <v/>
      </c>
      <c r="AA163" s="16" t="str">
        <f>'UniWorkforce Hourly Timesheet'!BU436</f>
        <v/>
      </c>
      <c r="AB163" s="16" t="str">
        <f>'UniWorkforce Hourly Timesheet'!BV436</f>
        <v/>
      </c>
      <c r="AC163" s="16" t="str">
        <f>'UniWorkforce Hourly Timesheet'!BW436</f>
        <v/>
      </c>
      <c r="AD163" s="16" t="str">
        <f>'UniWorkforce Hourly Timesheet'!BX436</f>
        <v/>
      </c>
      <c r="AE163" s="16" t="str">
        <f>'UniWorkforce Hourly Timesheet'!BY436</f>
        <v/>
      </c>
      <c r="AF163" s="16" t="str">
        <f>'UniWorkforce Hourly Timesheet'!BZ436</f>
        <v/>
      </c>
      <c r="AG163" s="16" t="str">
        <f>'UniWorkforce Hourly Timesheet'!CA436</f>
        <v/>
      </c>
      <c r="AH163" s="16" t="str">
        <f>'UniWorkforce Hourly Timesheet'!CB436</f>
        <v/>
      </c>
      <c r="AI163" s="16" t="str">
        <f>'UniWorkforce Hourly Timesheet'!CC436</f>
        <v/>
      </c>
      <c r="AJ163" s="16" t="str">
        <f>'UniWorkforce Hourly Timesheet'!CH436</f>
        <v/>
      </c>
      <c r="AK163" s="16" t="str">
        <f>'UniWorkforce Hourly Timesheet'!CI436</f>
        <v/>
      </c>
      <c r="AL163" s="16" t="str">
        <f>'UniWorkforce Hourly Timesheet'!CJ436</f>
        <v/>
      </c>
    </row>
    <row r="164" spans="1:38" x14ac:dyDescent="0.2">
      <c r="A164" s="16" t="str">
        <f>IF(AND(E163="",E164=""),"",IF(E164="","&lt;EOD&gt;",TEXT('UniWorkforce Hourly Timesheet'!$Z$5,"0000000")))</f>
        <v/>
      </c>
      <c r="B164" s="16" t="str">
        <f>IF(E164="","",'UniWorkforce Hourly Timesheet'!$E$3)</f>
        <v/>
      </c>
      <c r="C164" s="16" t="str">
        <f>IF(E164="","",'UniWorkforce Hourly Timesheet'!$Z$3)</f>
        <v/>
      </c>
      <c r="D164" s="16" t="str">
        <f>IF(E164="","",'UniWorkforce Hourly Timesheet'!$Y$111)</f>
        <v/>
      </c>
      <c r="E164" s="16" t="str">
        <f>'UniWorkforce Hourly Timesheet'!AY437</f>
        <v/>
      </c>
      <c r="F164" s="16" t="str">
        <f>'UniWorkforce Hourly Timesheet'!AZ437</f>
        <v/>
      </c>
      <c r="G164" s="16" t="str">
        <f>'UniWorkforce Hourly Timesheet'!BA437</f>
        <v/>
      </c>
      <c r="H164" s="16" t="str">
        <f>'UniWorkforce Hourly Timesheet'!BB437</f>
        <v/>
      </c>
      <c r="I164" s="16" t="str">
        <f>'UniWorkforce Hourly Timesheet'!BC437</f>
        <v/>
      </c>
      <c r="J164" s="16" t="str">
        <f>'UniWorkforce Hourly Timesheet'!BD437</f>
        <v/>
      </c>
      <c r="K164" s="16" t="str">
        <f>'UniWorkforce Hourly Timesheet'!BE437</f>
        <v/>
      </c>
      <c r="L164" s="16" t="str">
        <f>'UniWorkforce Hourly Timesheet'!BF437</f>
        <v/>
      </c>
      <c r="M164" s="16" t="str">
        <f>'UniWorkforce Hourly Timesheet'!BG437</f>
        <v/>
      </c>
      <c r="N164" s="16" t="str">
        <f>'UniWorkforce Hourly Timesheet'!BH437</f>
        <v/>
      </c>
      <c r="O164" s="16" t="str">
        <f>'UniWorkforce Hourly Timesheet'!BI437</f>
        <v/>
      </c>
      <c r="P164" s="16" t="str">
        <f>'UniWorkforce Hourly Timesheet'!BJ437</f>
        <v/>
      </c>
      <c r="Q164" s="16" t="str">
        <f>'UniWorkforce Hourly Timesheet'!BK437</f>
        <v/>
      </c>
      <c r="R164" s="16" t="str">
        <f>'UniWorkforce Hourly Timesheet'!BL437</f>
        <v/>
      </c>
      <c r="S164" s="16" t="str">
        <f>'UniWorkforce Hourly Timesheet'!BM437</f>
        <v/>
      </c>
      <c r="T164" s="16" t="str">
        <f>'UniWorkforce Hourly Timesheet'!BN437</f>
        <v/>
      </c>
      <c r="U164" s="16" t="str">
        <f>'UniWorkforce Hourly Timesheet'!BO437</f>
        <v/>
      </c>
      <c r="V164" s="16" t="str">
        <f>'UniWorkforce Hourly Timesheet'!BP437</f>
        <v/>
      </c>
      <c r="W164" s="16" t="str">
        <f>'UniWorkforce Hourly Timesheet'!BQ437</f>
        <v/>
      </c>
      <c r="X164" s="16" t="str">
        <f>'UniWorkforce Hourly Timesheet'!BR437</f>
        <v/>
      </c>
      <c r="Y164" s="16" t="str">
        <f>'UniWorkforce Hourly Timesheet'!BS437</f>
        <v/>
      </c>
      <c r="Z164" s="16" t="str">
        <f>'UniWorkforce Hourly Timesheet'!BT437</f>
        <v/>
      </c>
      <c r="AA164" s="16" t="str">
        <f>'UniWorkforce Hourly Timesheet'!BU437</f>
        <v/>
      </c>
      <c r="AB164" s="16" t="str">
        <f>'UniWorkforce Hourly Timesheet'!BV437</f>
        <v/>
      </c>
      <c r="AC164" s="16" t="str">
        <f>'UniWorkforce Hourly Timesheet'!BW437</f>
        <v/>
      </c>
      <c r="AD164" s="16" t="str">
        <f>'UniWorkforce Hourly Timesheet'!BX437</f>
        <v/>
      </c>
      <c r="AE164" s="16" t="str">
        <f>'UniWorkforce Hourly Timesheet'!BY437</f>
        <v/>
      </c>
      <c r="AF164" s="16" t="str">
        <f>'UniWorkforce Hourly Timesheet'!BZ437</f>
        <v/>
      </c>
      <c r="AG164" s="16" t="str">
        <f>'UniWorkforce Hourly Timesheet'!CA437</f>
        <v/>
      </c>
      <c r="AH164" s="16" t="str">
        <f>'UniWorkforce Hourly Timesheet'!CB437</f>
        <v/>
      </c>
      <c r="AI164" s="16" t="str">
        <f>'UniWorkforce Hourly Timesheet'!CC437</f>
        <v/>
      </c>
      <c r="AJ164" s="16" t="str">
        <f>'UniWorkforce Hourly Timesheet'!CH437</f>
        <v/>
      </c>
      <c r="AK164" s="16" t="str">
        <f>'UniWorkforce Hourly Timesheet'!CI437</f>
        <v/>
      </c>
      <c r="AL164" s="16" t="str">
        <f>'UniWorkforce Hourly Timesheet'!CJ437</f>
        <v/>
      </c>
    </row>
    <row r="165" spans="1:38" x14ac:dyDescent="0.2">
      <c r="A165" s="16" t="str">
        <f>IF(AND(E164="",E165=""),"",IF(E165="","&lt;EOD&gt;",TEXT('UniWorkforce Hourly Timesheet'!$Z$5,"0000000")))</f>
        <v/>
      </c>
      <c r="B165" s="16" t="str">
        <f>IF(E165="","",'UniWorkforce Hourly Timesheet'!$E$3)</f>
        <v/>
      </c>
      <c r="C165" s="16" t="str">
        <f>IF(E165="","",'UniWorkforce Hourly Timesheet'!$Z$3)</f>
        <v/>
      </c>
      <c r="D165" s="16" t="str">
        <f>IF(E165="","",'UniWorkforce Hourly Timesheet'!$Y$111)</f>
        <v/>
      </c>
      <c r="E165" s="16" t="str">
        <f>'UniWorkforce Hourly Timesheet'!AY438</f>
        <v/>
      </c>
      <c r="F165" s="16" t="str">
        <f>'UniWorkforce Hourly Timesheet'!AZ438</f>
        <v/>
      </c>
      <c r="G165" s="16" t="str">
        <f>'UniWorkforce Hourly Timesheet'!BA438</f>
        <v/>
      </c>
      <c r="H165" s="16" t="str">
        <f>'UniWorkforce Hourly Timesheet'!BB438</f>
        <v/>
      </c>
      <c r="I165" s="16" t="str">
        <f>'UniWorkforce Hourly Timesheet'!BC438</f>
        <v/>
      </c>
      <c r="J165" s="16" t="str">
        <f>'UniWorkforce Hourly Timesheet'!BD438</f>
        <v/>
      </c>
      <c r="K165" s="16" t="str">
        <f>'UniWorkforce Hourly Timesheet'!BE438</f>
        <v/>
      </c>
      <c r="L165" s="16" t="str">
        <f>'UniWorkforce Hourly Timesheet'!BF438</f>
        <v/>
      </c>
      <c r="M165" s="16" t="str">
        <f>'UniWorkforce Hourly Timesheet'!BG438</f>
        <v/>
      </c>
      <c r="N165" s="16" t="str">
        <f>'UniWorkforce Hourly Timesheet'!BH438</f>
        <v/>
      </c>
      <c r="O165" s="16" t="str">
        <f>'UniWorkforce Hourly Timesheet'!BI438</f>
        <v/>
      </c>
      <c r="P165" s="16" t="str">
        <f>'UniWorkforce Hourly Timesheet'!BJ438</f>
        <v/>
      </c>
      <c r="Q165" s="16" t="str">
        <f>'UniWorkforce Hourly Timesheet'!BK438</f>
        <v/>
      </c>
      <c r="R165" s="16" t="str">
        <f>'UniWorkforce Hourly Timesheet'!BL438</f>
        <v/>
      </c>
      <c r="S165" s="16" t="str">
        <f>'UniWorkforce Hourly Timesheet'!BM438</f>
        <v/>
      </c>
      <c r="T165" s="16" t="str">
        <f>'UniWorkforce Hourly Timesheet'!BN438</f>
        <v/>
      </c>
      <c r="U165" s="16" t="str">
        <f>'UniWorkforce Hourly Timesheet'!BO438</f>
        <v/>
      </c>
      <c r="V165" s="16" t="str">
        <f>'UniWorkforce Hourly Timesheet'!BP438</f>
        <v/>
      </c>
      <c r="W165" s="16" t="str">
        <f>'UniWorkforce Hourly Timesheet'!BQ438</f>
        <v/>
      </c>
      <c r="X165" s="16" t="str">
        <f>'UniWorkforce Hourly Timesheet'!BR438</f>
        <v/>
      </c>
      <c r="Y165" s="16" t="str">
        <f>'UniWorkforce Hourly Timesheet'!BS438</f>
        <v/>
      </c>
      <c r="Z165" s="16" t="str">
        <f>'UniWorkforce Hourly Timesheet'!BT438</f>
        <v/>
      </c>
      <c r="AA165" s="16" t="str">
        <f>'UniWorkforce Hourly Timesheet'!BU438</f>
        <v/>
      </c>
      <c r="AB165" s="16" t="str">
        <f>'UniWorkforce Hourly Timesheet'!BV438</f>
        <v/>
      </c>
      <c r="AC165" s="16" t="str">
        <f>'UniWorkforce Hourly Timesheet'!BW438</f>
        <v/>
      </c>
      <c r="AD165" s="16" t="str">
        <f>'UniWorkforce Hourly Timesheet'!BX438</f>
        <v/>
      </c>
      <c r="AE165" s="16" t="str">
        <f>'UniWorkforce Hourly Timesheet'!BY438</f>
        <v/>
      </c>
      <c r="AF165" s="16" t="str">
        <f>'UniWorkforce Hourly Timesheet'!BZ438</f>
        <v/>
      </c>
      <c r="AG165" s="16" t="str">
        <f>'UniWorkforce Hourly Timesheet'!CA438</f>
        <v/>
      </c>
      <c r="AH165" s="16" t="str">
        <f>'UniWorkforce Hourly Timesheet'!CB438</f>
        <v/>
      </c>
      <c r="AI165" s="16" t="str">
        <f>'UniWorkforce Hourly Timesheet'!CC438</f>
        <v/>
      </c>
      <c r="AJ165" s="16" t="str">
        <f>'UniWorkforce Hourly Timesheet'!CH438</f>
        <v/>
      </c>
      <c r="AK165" s="16" t="str">
        <f>'UniWorkforce Hourly Timesheet'!CI438</f>
        <v/>
      </c>
      <c r="AL165" s="16" t="str">
        <f>'UniWorkforce Hourly Timesheet'!CJ438</f>
        <v/>
      </c>
    </row>
    <row r="166" spans="1:38" x14ac:dyDescent="0.2">
      <c r="A166" s="16" t="str">
        <f>IF(AND(E165="",E166=""),"",IF(E166="","&lt;EOD&gt;",TEXT('UniWorkforce Hourly Timesheet'!$Z$5,"0000000")))</f>
        <v/>
      </c>
      <c r="B166" s="16" t="str">
        <f>IF(E166="","",'UniWorkforce Hourly Timesheet'!$E$3)</f>
        <v/>
      </c>
      <c r="C166" s="16" t="str">
        <f>IF(E166="","",'UniWorkforce Hourly Timesheet'!$Z$3)</f>
        <v/>
      </c>
      <c r="D166" s="16" t="str">
        <f>IF(E166="","",'UniWorkforce Hourly Timesheet'!$Y$111)</f>
        <v/>
      </c>
      <c r="E166" s="16" t="str">
        <f>'UniWorkforce Hourly Timesheet'!AY439</f>
        <v/>
      </c>
      <c r="F166" s="16" t="str">
        <f>'UniWorkforce Hourly Timesheet'!AZ439</f>
        <v/>
      </c>
      <c r="G166" s="16" t="str">
        <f>'UniWorkforce Hourly Timesheet'!BA439</f>
        <v/>
      </c>
      <c r="H166" s="16" t="str">
        <f>'UniWorkforce Hourly Timesheet'!BB439</f>
        <v/>
      </c>
      <c r="I166" s="16" t="str">
        <f>'UniWorkforce Hourly Timesheet'!BC439</f>
        <v/>
      </c>
      <c r="J166" s="16" t="str">
        <f>'UniWorkforce Hourly Timesheet'!BD439</f>
        <v/>
      </c>
      <c r="K166" s="16" t="str">
        <f>'UniWorkforce Hourly Timesheet'!BE439</f>
        <v/>
      </c>
      <c r="L166" s="16" t="str">
        <f>'UniWorkforce Hourly Timesheet'!BF439</f>
        <v/>
      </c>
      <c r="M166" s="16" t="str">
        <f>'UniWorkforce Hourly Timesheet'!BG439</f>
        <v/>
      </c>
      <c r="N166" s="16" t="str">
        <f>'UniWorkforce Hourly Timesheet'!BH439</f>
        <v/>
      </c>
      <c r="O166" s="16" t="str">
        <f>'UniWorkforce Hourly Timesheet'!BI439</f>
        <v/>
      </c>
      <c r="P166" s="16" t="str">
        <f>'UniWorkforce Hourly Timesheet'!BJ439</f>
        <v/>
      </c>
      <c r="Q166" s="16" t="str">
        <f>'UniWorkforce Hourly Timesheet'!BK439</f>
        <v/>
      </c>
      <c r="R166" s="16" t="str">
        <f>'UniWorkforce Hourly Timesheet'!BL439</f>
        <v/>
      </c>
      <c r="S166" s="16" t="str">
        <f>'UniWorkforce Hourly Timesheet'!BM439</f>
        <v/>
      </c>
      <c r="T166" s="16" t="str">
        <f>'UniWorkforce Hourly Timesheet'!BN439</f>
        <v/>
      </c>
      <c r="U166" s="16" t="str">
        <f>'UniWorkforce Hourly Timesheet'!BO439</f>
        <v/>
      </c>
      <c r="V166" s="16" t="str">
        <f>'UniWorkforce Hourly Timesheet'!BP439</f>
        <v/>
      </c>
      <c r="W166" s="16" t="str">
        <f>'UniWorkforce Hourly Timesheet'!BQ439</f>
        <v/>
      </c>
      <c r="X166" s="16" t="str">
        <f>'UniWorkforce Hourly Timesheet'!BR439</f>
        <v/>
      </c>
      <c r="Y166" s="16" t="str">
        <f>'UniWorkforce Hourly Timesheet'!BS439</f>
        <v/>
      </c>
      <c r="Z166" s="16" t="str">
        <f>'UniWorkforce Hourly Timesheet'!BT439</f>
        <v/>
      </c>
      <c r="AA166" s="16" t="str">
        <f>'UniWorkforce Hourly Timesheet'!BU439</f>
        <v/>
      </c>
      <c r="AB166" s="16" t="str">
        <f>'UniWorkforce Hourly Timesheet'!BV439</f>
        <v/>
      </c>
      <c r="AC166" s="16" t="str">
        <f>'UniWorkforce Hourly Timesheet'!BW439</f>
        <v/>
      </c>
      <c r="AD166" s="16" t="str">
        <f>'UniWorkforce Hourly Timesheet'!BX439</f>
        <v/>
      </c>
      <c r="AE166" s="16" t="str">
        <f>'UniWorkforce Hourly Timesheet'!BY439</f>
        <v/>
      </c>
      <c r="AF166" s="16" t="str">
        <f>'UniWorkforce Hourly Timesheet'!BZ439</f>
        <v/>
      </c>
      <c r="AG166" s="16" t="str">
        <f>'UniWorkforce Hourly Timesheet'!CA439</f>
        <v/>
      </c>
      <c r="AH166" s="16" t="str">
        <f>'UniWorkforce Hourly Timesheet'!CB439</f>
        <v/>
      </c>
      <c r="AI166" s="16" t="str">
        <f>'UniWorkforce Hourly Timesheet'!CC439</f>
        <v/>
      </c>
      <c r="AJ166" s="16" t="str">
        <f>'UniWorkforce Hourly Timesheet'!CH439</f>
        <v/>
      </c>
      <c r="AK166" s="16" t="str">
        <f>'UniWorkforce Hourly Timesheet'!CI439</f>
        <v/>
      </c>
      <c r="AL166" s="16" t="str">
        <f>'UniWorkforce Hourly Timesheet'!CJ439</f>
        <v/>
      </c>
    </row>
    <row r="167" spans="1:38" x14ac:dyDescent="0.2">
      <c r="A167" s="16" t="str">
        <f>IF(AND(E166="",E167=""),"",IF(E167="","&lt;EOD&gt;",TEXT('UniWorkforce Hourly Timesheet'!$Z$5,"0000000")))</f>
        <v/>
      </c>
      <c r="B167" s="16" t="str">
        <f>IF(E167="","",'UniWorkforce Hourly Timesheet'!$E$3)</f>
        <v/>
      </c>
      <c r="C167" s="16" t="str">
        <f>IF(E167="","",'UniWorkforce Hourly Timesheet'!$Z$3)</f>
        <v/>
      </c>
      <c r="D167" s="16" t="str">
        <f>IF(E167="","",'UniWorkforce Hourly Timesheet'!$Y$111)</f>
        <v/>
      </c>
      <c r="E167" s="16" t="str">
        <f>'UniWorkforce Hourly Timesheet'!AY440</f>
        <v/>
      </c>
      <c r="F167" s="16" t="str">
        <f>'UniWorkforce Hourly Timesheet'!AZ440</f>
        <v/>
      </c>
      <c r="G167" s="16" t="str">
        <f>'UniWorkforce Hourly Timesheet'!BA440</f>
        <v/>
      </c>
      <c r="H167" s="16" t="str">
        <f>'UniWorkforce Hourly Timesheet'!BB440</f>
        <v/>
      </c>
      <c r="I167" s="16" t="str">
        <f>'UniWorkforce Hourly Timesheet'!BC440</f>
        <v/>
      </c>
      <c r="J167" s="16" t="str">
        <f>'UniWorkforce Hourly Timesheet'!BD440</f>
        <v/>
      </c>
      <c r="K167" s="16" t="str">
        <f>'UniWorkforce Hourly Timesheet'!BE440</f>
        <v/>
      </c>
      <c r="L167" s="16" t="str">
        <f>'UniWorkforce Hourly Timesheet'!BF440</f>
        <v/>
      </c>
      <c r="M167" s="16" t="str">
        <f>'UniWorkforce Hourly Timesheet'!BG440</f>
        <v/>
      </c>
      <c r="N167" s="16" t="str">
        <f>'UniWorkforce Hourly Timesheet'!BH440</f>
        <v/>
      </c>
      <c r="O167" s="16" t="str">
        <f>'UniWorkforce Hourly Timesheet'!BI440</f>
        <v/>
      </c>
      <c r="P167" s="16" t="str">
        <f>'UniWorkforce Hourly Timesheet'!BJ440</f>
        <v/>
      </c>
      <c r="Q167" s="16" t="str">
        <f>'UniWorkforce Hourly Timesheet'!BK440</f>
        <v/>
      </c>
      <c r="R167" s="16" t="str">
        <f>'UniWorkforce Hourly Timesheet'!BL440</f>
        <v/>
      </c>
      <c r="S167" s="16" t="str">
        <f>'UniWorkforce Hourly Timesheet'!BM440</f>
        <v/>
      </c>
      <c r="T167" s="16" t="str">
        <f>'UniWorkforce Hourly Timesheet'!BN440</f>
        <v/>
      </c>
      <c r="U167" s="16" t="str">
        <f>'UniWorkforce Hourly Timesheet'!BO440</f>
        <v/>
      </c>
      <c r="V167" s="16" t="str">
        <f>'UniWorkforce Hourly Timesheet'!BP440</f>
        <v/>
      </c>
      <c r="W167" s="16" t="str">
        <f>'UniWorkforce Hourly Timesheet'!BQ440</f>
        <v/>
      </c>
      <c r="X167" s="16" t="str">
        <f>'UniWorkforce Hourly Timesheet'!BR440</f>
        <v/>
      </c>
      <c r="Y167" s="16" t="str">
        <f>'UniWorkforce Hourly Timesheet'!BS440</f>
        <v/>
      </c>
      <c r="Z167" s="16" t="str">
        <f>'UniWorkforce Hourly Timesheet'!BT440</f>
        <v/>
      </c>
      <c r="AA167" s="16" t="str">
        <f>'UniWorkforce Hourly Timesheet'!BU440</f>
        <v/>
      </c>
      <c r="AB167" s="16" t="str">
        <f>'UniWorkforce Hourly Timesheet'!BV440</f>
        <v/>
      </c>
      <c r="AC167" s="16" t="str">
        <f>'UniWorkforce Hourly Timesheet'!BW440</f>
        <v/>
      </c>
      <c r="AD167" s="16" t="str">
        <f>'UniWorkforce Hourly Timesheet'!BX440</f>
        <v/>
      </c>
      <c r="AE167" s="16" t="str">
        <f>'UniWorkforce Hourly Timesheet'!BY440</f>
        <v/>
      </c>
      <c r="AF167" s="16" t="str">
        <f>'UniWorkforce Hourly Timesheet'!BZ440</f>
        <v/>
      </c>
      <c r="AG167" s="16" t="str">
        <f>'UniWorkforce Hourly Timesheet'!CA440</f>
        <v/>
      </c>
      <c r="AH167" s="16" t="str">
        <f>'UniWorkforce Hourly Timesheet'!CB440</f>
        <v/>
      </c>
      <c r="AI167" s="16" t="str">
        <f>'UniWorkforce Hourly Timesheet'!CC440</f>
        <v/>
      </c>
      <c r="AJ167" s="16" t="str">
        <f>'UniWorkforce Hourly Timesheet'!CH440</f>
        <v/>
      </c>
      <c r="AK167" s="16" t="str">
        <f>'UniWorkforce Hourly Timesheet'!CI440</f>
        <v/>
      </c>
      <c r="AL167" s="16" t="str">
        <f>'UniWorkforce Hourly Timesheet'!CJ440</f>
        <v/>
      </c>
    </row>
    <row r="168" spans="1:38" x14ac:dyDescent="0.2">
      <c r="A168" s="16" t="str">
        <f>IF(AND(E167="",E168=""),"",IF(E168="","&lt;EOD&gt;",TEXT('UniWorkforce Hourly Timesheet'!$Z$5,"0000000")))</f>
        <v/>
      </c>
      <c r="B168" s="16" t="str">
        <f>IF(E168="","",'UniWorkforce Hourly Timesheet'!$E$3)</f>
        <v/>
      </c>
      <c r="C168" s="16" t="str">
        <f>IF(E168="","",'UniWorkforce Hourly Timesheet'!$Z$3)</f>
        <v/>
      </c>
      <c r="D168" s="16" t="str">
        <f>IF(E168="","",'UniWorkforce Hourly Timesheet'!$Y$111)</f>
        <v/>
      </c>
      <c r="E168" s="16" t="str">
        <f>'UniWorkforce Hourly Timesheet'!AY441</f>
        <v/>
      </c>
      <c r="F168" s="16" t="str">
        <f>'UniWorkforce Hourly Timesheet'!AZ441</f>
        <v/>
      </c>
      <c r="G168" s="16" t="str">
        <f>'UniWorkforce Hourly Timesheet'!BA441</f>
        <v/>
      </c>
      <c r="H168" s="16" t="str">
        <f>'UniWorkforce Hourly Timesheet'!BB441</f>
        <v/>
      </c>
      <c r="I168" s="16" t="str">
        <f>'UniWorkforce Hourly Timesheet'!BC441</f>
        <v/>
      </c>
      <c r="J168" s="16" t="str">
        <f>'UniWorkforce Hourly Timesheet'!BD441</f>
        <v/>
      </c>
      <c r="K168" s="16" t="str">
        <f>'UniWorkforce Hourly Timesheet'!BE441</f>
        <v/>
      </c>
      <c r="L168" s="16" t="str">
        <f>'UniWorkforce Hourly Timesheet'!BF441</f>
        <v/>
      </c>
      <c r="M168" s="16" t="str">
        <f>'UniWorkforce Hourly Timesheet'!BG441</f>
        <v/>
      </c>
      <c r="N168" s="16" t="str">
        <f>'UniWorkforce Hourly Timesheet'!BH441</f>
        <v/>
      </c>
      <c r="O168" s="16" t="str">
        <f>'UniWorkforce Hourly Timesheet'!BI441</f>
        <v/>
      </c>
      <c r="P168" s="16" t="str">
        <f>'UniWorkforce Hourly Timesheet'!BJ441</f>
        <v/>
      </c>
      <c r="Q168" s="16" t="str">
        <f>'UniWorkforce Hourly Timesheet'!BK441</f>
        <v/>
      </c>
      <c r="R168" s="16" t="str">
        <f>'UniWorkforce Hourly Timesheet'!BL441</f>
        <v/>
      </c>
      <c r="S168" s="16" t="str">
        <f>'UniWorkforce Hourly Timesheet'!BM441</f>
        <v/>
      </c>
      <c r="T168" s="16" t="str">
        <f>'UniWorkforce Hourly Timesheet'!BN441</f>
        <v/>
      </c>
      <c r="U168" s="16" t="str">
        <f>'UniWorkforce Hourly Timesheet'!BO441</f>
        <v/>
      </c>
      <c r="V168" s="16" t="str">
        <f>'UniWorkforce Hourly Timesheet'!BP441</f>
        <v/>
      </c>
      <c r="W168" s="16" t="str">
        <f>'UniWorkforce Hourly Timesheet'!BQ441</f>
        <v/>
      </c>
      <c r="X168" s="16" t="str">
        <f>'UniWorkforce Hourly Timesheet'!BR441</f>
        <v/>
      </c>
      <c r="Y168" s="16" t="str">
        <f>'UniWorkforce Hourly Timesheet'!BS441</f>
        <v/>
      </c>
      <c r="Z168" s="16" t="str">
        <f>'UniWorkforce Hourly Timesheet'!BT441</f>
        <v/>
      </c>
      <c r="AA168" s="16" t="str">
        <f>'UniWorkforce Hourly Timesheet'!BU441</f>
        <v/>
      </c>
      <c r="AB168" s="16" t="str">
        <f>'UniWorkforce Hourly Timesheet'!BV441</f>
        <v/>
      </c>
      <c r="AC168" s="16" t="str">
        <f>'UniWorkforce Hourly Timesheet'!BW441</f>
        <v/>
      </c>
      <c r="AD168" s="16" t="str">
        <f>'UniWorkforce Hourly Timesheet'!BX441</f>
        <v/>
      </c>
      <c r="AE168" s="16" t="str">
        <f>'UniWorkforce Hourly Timesheet'!BY441</f>
        <v/>
      </c>
      <c r="AF168" s="16" t="str">
        <f>'UniWorkforce Hourly Timesheet'!BZ441</f>
        <v/>
      </c>
      <c r="AG168" s="16" t="str">
        <f>'UniWorkforce Hourly Timesheet'!CA441</f>
        <v/>
      </c>
      <c r="AH168" s="16" t="str">
        <f>'UniWorkforce Hourly Timesheet'!CB441</f>
        <v/>
      </c>
      <c r="AI168" s="16" t="str">
        <f>'UniWorkforce Hourly Timesheet'!CC441</f>
        <v/>
      </c>
      <c r="AJ168" s="16" t="str">
        <f>'UniWorkforce Hourly Timesheet'!CH441</f>
        <v/>
      </c>
      <c r="AK168" s="16" t="str">
        <f>'UniWorkforce Hourly Timesheet'!CI441</f>
        <v/>
      </c>
      <c r="AL168" s="16" t="str">
        <f>'UniWorkforce Hourly Timesheet'!CJ441</f>
        <v/>
      </c>
    </row>
    <row r="169" spans="1:38" x14ac:dyDescent="0.2">
      <c r="A169" s="16" t="str">
        <f>IF(AND(E168="",E169=""),"",IF(E169="","&lt;EOD&gt;",TEXT('UniWorkforce Hourly Timesheet'!$Z$5,"0000000")))</f>
        <v/>
      </c>
      <c r="B169" s="16" t="str">
        <f>IF(E169="","",'UniWorkforce Hourly Timesheet'!$E$3)</f>
        <v/>
      </c>
      <c r="C169" s="16" t="str">
        <f>IF(E169="","",'UniWorkforce Hourly Timesheet'!$Z$3)</f>
        <v/>
      </c>
      <c r="D169" s="16" t="str">
        <f>IF(E169="","",'UniWorkforce Hourly Timesheet'!$Y$111)</f>
        <v/>
      </c>
      <c r="E169" s="16" t="str">
        <f>'UniWorkforce Hourly Timesheet'!AY442</f>
        <v/>
      </c>
      <c r="F169" s="16" t="str">
        <f>'UniWorkforce Hourly Timesheet'!AZ442</f>
        <v/>
      </c>
      <c r="G169" s="16" t="str">
        <f>'UniWorkforce Hourly Timesheet'!BA442</f>
        <v/>
      </c>
      <c r="H169" s="16" t="str">
        <f>'UniWorkforce Hourly Timesheet'!BB442</f>
        <v/>
      </c>
      <c r="I169" s="16" t="str">
        <f>'UniWorkforce Hourly Timesheet'!BC442</f>
        <v/>
      </c>
      <c r="J169" s="16" t="str">
        <f>'UniWorkforce Hourly Timesheet'!BD442</f>
        <v/>
      </c>
      <c r="K169" s="16" t="str">
        <f>'UniWorkforce Hourly Timesheet'!BE442</f>
        <v/>
      </c>
      <c r="L169" s="16" t="str">
        <f>'UniWorkforce Hourly Timesheet'!BF442</f>
        <v/>
      </c>
      <c r="M169" s="16" t="str">
        <f>'UniWorkforce Hourly Timesheet'!BG442</f>
        <v/>
      </c>
      <c r="N169" s="16" t="str">
        <f>'UniWorkforce Hourly Timesheet'!BH442</f>
        <v/>
      </c>
      <c r="O169" s="16" t="str">
        <f>'UniWorkforce Hourly Timesheet'!BI442</f>
        <v/>
      </c>
      <c r="P169" s="16" t="str">
        <f>'UniWorkforce Hourly Timesheet'!BJ442</f>
        <v/>
      </c>
      <c r="Q169" s="16" t="str">
        <f>'UniWorkforce Hourly Timesheet'!BK442</f>
        <v/>
      </c>
      <c r="R169" s="16" t="str">
        <f>'UniWorkforce Hourly Timesheet'!BL442</f>
        <v/>
      </c>
      <c r="S169" s="16" t="str">
        <f>'UniWorkforce Hourly Timesheet'!BM442</f>
        <v/>
      </c>
      <c r="T169" s="16" t="str">
        <f>'UniWorkforce Hourly Timesheet'!BN442</f>
        <v/>
      </c>
      <c r="U169" s="16" t="str">
        <f>'UniWorkforce Hourly Timesheet'!BO442</f>
        <v/>
      </c>
      <c r="V169" s="16" t="str">
        <f>'UniWorkforce Hourly Timesheet'!BP442</f>
        <v/>
      </c>
      <c r="W169" s="16" t="str">
        <f>'UniWorkforce Hourly Timesheet'!BQ442</f>
        <v/>
      </c>
      <c r="X169" s="16" t="str">
        <f>'UniWorkforce Hourly Timesheet'!BR442</f>
        <v/>
      </c>
      <c r="Y169" s="16" t="str">
        <f>'UniWorkforce Hourly Timesheet'!BS442</f>
        <v/>
      </c>
      <c r="Z169" s="16" t="str">
        <f>'UniWorkforce Hourly Timesheet'!BT442</f>
        <v/>
      </c>
      <c r="AA169" s="16" t="str">
        <f>'UniWorkforce Hourly Timesheet'!BU442</f>
        <v/>
      </c>
      <c r="AB169" s="16" t="str">
        <f>'UniWorkforce Hourly Timesheet'!BV442</f>
        <v/>
      </c>
      <c r="AC169" s="16" t="str">
        <f>'UniWorkforce Hourly Timesheet'!BW442</f>
        <v/>
      </c>
      <c r="AD169" s="16" t="str">
        <f>'UniWorkforce Hourly Timesheet'!BX442</f>
        <v/>
      </c>
      <c r="AE169" s="16" t="str">
        <f>'UniWorkforce Hourly Timesheet'!BY442</f>
        <v/>
      </c>
      <c r="AF169" s="16" t="str">
        <f>'UniWorkforce Hourly Timesheet'!BZ442</f>
        <v/>
      </c>
      <c r="AG169" s="16" t="str">
        <f>'UniWorkforce Hourly Timesheet'!CA442</f>
        <v/>
      </c>
      <c r="AH169" s="16" t="str">
        <f>'UniWorkforce Hourly Timesheet'!CB442</f>
        <v/>
      </c>
      <c r="AI169" s="16" t="str">
        <f>'UniWorkforce Hourly Timesheet'!CC442</f>
        <v/>
      </c>
      <c r="AJ169" s="16" t="str">
        <f>'UniWorkforce Hourly Timesheet'!CH442</f>
        <v/>
      </c>
      <c r="AK169" s="16" t="str">
        <f>'UniWorkforce Hourly Timesheet'!CI442</f>
        <v/>
      </c>
      <c r="AL169" s="16" t="str">
        <f>'UniWorkforce Hourly Timesheet'!CJ442</f>
        <v/>
      </c>
    </row>
    <row r="170" spans="1:38" x14ac:dyDescent="0.2">
      <c r="A170" s="16" t="str">
        <f>IF(AND(E169="",E170=""),"",IF(E170="","&lt;EOD&gt;",TEXT('UniWorkforce Hourly Timesheet'!$Z$5,"0000000")))</f>
        <v/>
      </c>
      <c r="B170" s="16" t="str">
        <f>IF(E170="","",'UniWorkforce Hourly Timesheet'!$E$3)</f>
        <v/>
      </c>
      <c r="C170" s="16" t="str">
        <f>IF(E170="","",'UniWorkforce Hourly Timesheet'!$Z$3)</f>
        <v/>
      </c>
      <c r="D170" s="16" t="str">
        <f>IF(E170="","",'UniWorkforce Hourly Timesheet'!$Y$111)</f>
        <v/>
      </c>
      <c r="E170" s="16" t="str">
        <f>'UniWorkforce Hourly Timesheet'!AY443</f>
        <v/>
      </c>
      <c r="F170" s="16" t="str">
        <f>'UniWorkforce Hourly Timesheet'!AZ443</f>
        <v/>
      </c>
      <c r="G170" s="16" t="str">
        <f>'UniWorkforce Hourly Timesheet'!BA443</f>
        <v/>
      </c>
      <c r="H170" s="16" t="str">
        <f>'UniWorkforce Hourly Timesheet'!BB443</f>
        <v/>
      </c>
      <c r="I170" s="16" t="str">
        <f>'UniWorkforce Hourly Timesheet'!BC443</f>
        <v/>
      </c>
      <c r="J170" s="16" t="str">
        <f>'UniWorkforce Hourly Timesheet'!BD443</f>
        <v/>
      </c>
      <c r="K170" s="16" t="str">
        <f>'UniWorkforce Hourly Timesheet'!BE443</f>
        <v/>
      </c>
      <c r="L170" s="16" t="str">
        <f>'UniWorkforce Hourly Timesheet'!BF443</f>
        <v/>
      </c>
      <c r="M170" s="16" t="str">
        <f>'UniWorkforce Hourly Timesheet'!BG443</f>
        <v/>
      </c>
      <c r="N170" s="16" t="str">
        <f>'UniWorkforce Hourly Timesheet'!BH443</f>
        <v/>
      </c>
      <c r="O170" s="16" t="str">
        <f>'UniWorkforce Hourly Timesheet'!BI443</f>
        <v/>
      </c>
      <c r="P170" s="16" t="str">
        <f>'UniWorkforce Hourly Timesheet'!BJ443</f>
        <v/>
      </c>
      <c r="Q170" s="16" t="str">
        <f>'UniWorkforce Hourly Timesheet'!BK443</f>
        <v/>
      </c>
      <c r="R170" s="16" t="str">
        <f>'UniWorkforce Hourly Timesheet'!BL443</f>
        <v/>
      </c>
      <c r="S170" s="16" t="str">
        <f>'UniWorkforce Hourly Timesheet'!BM443</f>
        <v/>
      </c>
      <c r="T170" s="16" t="str">
        <f>'UniWorkforce Hourly Timesheet'!BN443</f>
        <v/>
      </c>
      <c r="U170" s="16" t="str">
        <f>'UniWorkforce Hourly Timesheet'!BO443</f>
        <v/>
      </c>
      <c r="V170" s="16" t="str">
        <f>'UniWorkforce Hourly Timesheet'!BP443</f>
        <v/>
      </c>
      <c r="W170" s="16" t="str">
        <f>'UniWorkforce Hourly Timesheet'!BQ443</f>
        <v/>
      </c>
      <c r="X170" s="16" t="str">
        <f>'UniWorkforce Hourly Timesheet'!BR443</f>
        <v/>
      </c>
      <c r="Y170" s="16" t="str">
        <f>'UniWorkforce Hourly Timesheet'!BS443</f>
        <v/>
      </c>
      <c r="Z170" s="16" t="str">
        <f>'UniWorkforce Hourly Timesheet'!BT443</f>
        <v/>
      </c>
      <c r="AA170" s="16" t="str">
        <f>'UniWorkforce Hourly Timesheet'!BU443</f>
        <v/>
      </c>
      <c r="AB170" s="16" t="str">
        <f>'UniWorkforce Hourly Timesheet'!BV443</f>
        <v/>
      </c>
      <c r="AC170" s="16" t="str">
        <f>'UniWorkforce Hourly Timesheet'!BW443</f>
        <v/>
      </c>
      <c r="AD170" s="16" t="str">
        <f>'UniWorkforce Hourly Timesheet'!BX443</f>
        <v/>
      </c>
      <c r="AE170" s="16" t="str">
        <f>'UniWorkforce Hourly Timesheet'!BY443</f>
        <v/>
      </c>
      <c r="AF170" s="16" t="str">
        <f>'UniWorkforce Hourly Timesheet'!BZ443</f>
        <v/>
      </c>
      <c r="AG170" s="16" t="str">
        <f>'UniWorkforce Hourly Timesheet'!CA443</f>
        <v/>
      </c>
      <c r="AH170" s="16" t="str">
        <f>'UniWorkforce Hourly Timesheet'!CB443</f>
        <v/>
      </c>
      <c r="AI170" s="16" t="str">
        <f>'UniWorkforce Hourly Timesheet'!CC443</f>
        <v/>
      </c>
      <c r="AJ170" s="16" t="str">
        <f>'UniWorkforce Hourly Timesheet'!CH443</f>
        <v/>
      </c>
      <c r="AK170" s="16" t="str">
        <f>'UniWorkforce Hourly Timesheet'!CI443</f>
        <v/>
      </c>
      <c r="AL170" s="16" t="str">
        <f>'UniWorkforce Hourly Timesheet'!CJ443</f>
        <v/>
      </c>
    </row>
    <row r="171" spans="1:38" x14ac:dyDescent="0.2">
      <c r="A171" s="16" t="str">
        <f>IF(AND(E170="",E171=""),"",IF(E171="","&lt;EOD&gt;",TEXT('UniWorkforce Hourly Timesheet'!$Z$5,"0000000")))</f>
        <v/>
      </c>
      <c r="B171" s="16" t="str">
        <f>IF(E171="","",'UniWorkforce Hourly Timesheet'!$E$3)</f>
        <v/>
      </c>
      <c r="C171" s="16" t="str">
        <f>IF(E171="","",'UniWorkforce Hourly Timesheet'!$Z$3)</f>
        <v/>
      </c>
      <c r="D171" s="16" t="str">
        <f>IF(E171="","",'UniWorkforce Hourly Timesheet'!$Y$111)</f>
        <v/>
      </c>
      <c r="E171" s="16" t="str">
        <f>'UniWorkforce Hourly Timesheet'!AY444</f>
        <v/>
      </c>
      <c r="F171" s="16" t="str">
        <f>'UniWorkforce Hourly Timesheet'!AZ444</f>
        <v/>
      </c>
      <c r="G171" s="16" t="str">
        <f>'UniWorkforce Hourly Timesheet'!BA444</f>
        <v/>
      </c>
      <c r="H171" s="16" t="str">
        <f>'UniWorkforce Hourly Timesheet'!BB444</f>
        <v/>
      </c>
      <c r="I171" s="16" t="str">
        <f>'UniWorkforce Hourly Timesheet'!BC444</f>
        <v/>
      </c>
      <c r="J171" s="16" t="str">
        <f>'UniWorkforce Hourly Timesheet'!BD444</f>
        <v/>
      </c>
      <c r="K171" s="16" t="str">
        <f>'UniWorkforce Hourly Timesheet'!BE444</f>
        <v/>
      </c>
      <c r="L171" s="16" t="str">
        <f>'UniWorkforce Hourly Timesheet'!BF444</f>
        <v/>
      </c>
      <c r="M171" s="16" t="str">
        <f>'UniWorkforce Hourly Timesheet'!BG444</f>
        <v/>
      </c>
      <c r="N171" s="16" t="str">
        <f>'UniWorkforce Hourly Timesheet'!BH444</f>
        <v/>
      </c>
      <c r="O171" s="16" t="str">
        <f>'UniWorkforce Hourly Timesheet'!BI444</f>
        <v/>
      </c>
      <c r="P171" s="16" t="str">
        <f>'UniWorkforce Hourly Timesheet'!BJ444</f>
        <v/>
      </c>
      <c r="Q171" s="16" t="str">
        <f>'UniWorkforce Hourly Timesheet'!BK444</f>
        <v/>
      </c>
      <c r="R171" s="16" t="str">
        <f>'UniWorkforce Hourly Timesheet'!BL444</f>
        <v/>
      </c>
      <c r="S171" s="16" t="str">
        <f>'UniWorkforce Hourly Timesheet'!BM444</f>
        <v/>
      </c>
      <c r="T171" s="16" t="str">
        <f>'UniWorkforce Hourly Timesheet'!BN444</f>
        <v/>
      </c>
      <c r="U171" s="16" t="str">
        <f>'UniWorkforce Hourly Timesheet'!BO444</f>
        <v/>
      </c>
      <c r="V171" s="16" t="str">
        <f>'UniWorkforce Hourly Timesheet'!BP444</f>
        <v/>
      </c>
      <c r="W171" s="16" t="str">
        <f>'UniWorkforce Hourly Timesheet'!BQ444</f>
        <v/>
      </c>
      <c r="X171" s="16" t="str">
        <f>'UniWorkforce Hourly Timesheet'!BR444</f>
        <v/>
      </c>
      <c r="Y171" s="16" t="str">
        <f>'UniWorkforce Hourly Timesheet'!BS444</f>
        <v/>
      </c>
      <c r="Z171" s="16" t="str">
        <f>'UniWorkforce Hourly Timesheet'!BT444</f>
        <v/>
      </c>
      <c r="AA171" s="16" t="str">
        <f>'UniWorkforce Hourly Timesheet'!BU444</f>
        <v/>
      </c>
      <c r="AB171" s="16" t="str">
        <f>'UniWorkforce Hourly Timesheet'!BV444</f>
        <v/>
      </c>
      <c r="AC171" s="16" t="str">
        <f>'UniWorkforce Hourly Timesheet'!BW444</f>
        <v/>
      </c>
      <c r="AD171" s="16" t="str">
        <f>'UniWorkforce Hourly Timesheet'!BX444</f>
        <v/>
      </c>
      <c r="AE171" s="16" t="str">
        <f>'UniWorkforce Hourly Timesheet'!BY444</f>
        <v/>
      </c>
      <c r="AF171" s="16" t="str">
        <f>'UniWorkforce Hourly Timesheet'!BZ444</f>
        <v/>
      </c>
      <c r="AG171" s="16" t="str">
        <f>'UniWorkforce Hourly Timesheet'!CA444</f>
        <v/>
      </c>
      <c r="AH171" s="16" t="str">
        <f>'UniWorkforce Hourly Timesheet'!CB444</f>
        <v/>
      </c>
      <c r="AI171" s="16" t="str">
        <f>'UniWorkforce Hourly Timesheet'!CC444</f>
        <v/>
      </c>
      <c r="AJ171" s="16" t="str">
        <f>'UniWorkforce Hourly Timesheet'!CH444</f>
        <v/>
      </c>
      <c r="AK171" s="16" t="str">
        <f>'UniWorkforce Hourly Timesheet'!CI444</f>
        <v/>
      </c>
      <c r="AL171" s="16" t="str">
        <f>'UniWorkforce Hourly Timesheet'!CJ444</f>
        <v/>
      </c>
    </row>
    <row r="172" spans="1:38" x14ac:dyDescent="0.2">
      <c r="A172" s="16" t="str">
        <f>IF(AND(E171="",E172=""),"",IF(E172="","&lt;EOD&gt;",TEXT('UniWorkforce Hourly Timesheet'!$Z$5,"0000000")))</f>
        <v/>
      </c>
      <c r="B172" s="16" t="str">
        <f>IF(E172="","",'UniWorkforce Hourly Timesheet'!$E$3)</f>
        <v/>
      </c>
      <c r="C172" s="16" t="str">
        <f>IF(E172="","",'UniWorkforce Hourly Timesheet'!$Z$3)</f>
        <v/>
      </c>
      <c r="D172" s="16" t="str">
        <f>IF(E172="","",'UniWorkforce Hourly Timesheet'!$Y$111)</f>
        <v/>
      </c>
      <c r="E172" s="16" t="str">
        <f>'UniWorkforce Hourly Timesheet'!AY445</f>
        <v/>
      </c>
      <c r="F172" s="16" t="str">
        <f>'UniWorkforce Hourly Timesheet'!AZ445</f>
        <v/>
      </c>
      <c r="G172" s="16" t="str">
        <f>'UniWorkforce Hourly Timesheet'!BA445</f>
        <v/>
      </c>
      <c r="H172" s="16" t="str">
        <f>'UniWorkforce Hourly Timesheet'!BB445</f>
        <v/>
      </c>
      <c r="I172" s="16" t="str">
        <f>'UniWorkforce Hourly Timesheet'!BC445</f>
        <v/>
      </c>
      <c r="J172" s="16" t="str">
        <f>'UniWorkforce Hourly Timesheet'!BD445</f>
        <v/>
      </c>
      <c r="K172" s="16" t="str">
        <f>'UniWorkforce Hourly Timesheet'!BE445</f>
        <v/>
      </c>
      <c r="L172" s="16" t="str">
        <f>'UniWorkforce Hourly Timesheet'!BF445</f>
        <v/>
      </c>
      <c r="M172" s="16" t="str">
        <f>'UniWorkforce Hourly Timesheet'!BG445</f>
        <v/>
      </c>
      <c r="N172" s="16" t="str">
        <f>'UniWorkforce Hourly Timesheet'!BH445</f>
        <v/>
      </c>
      <c r="O172" s="16" t="str">
        <f>'UniWorkforce Hourly Timesheet'!BI445</f>
        <v/>
      </c>
      <c r="P172" s="16" t="str">
        <f>'UniWorkforce Hourly Timesheet'!BJ445</f>
        <v/>
      </c>
      <c r="Q172" s="16" t="str">
        <f>'UniWorkforce Hourly Timesheet'!BK445</f>
        <v/>
      </c>
      <c r="R172" s="16" t="str">
        <f>'UniWorkforce Hourly Timesheet'!BL445</f>
        <v/>
      </c>
      <c r="S172" s="16" t="str">
        <f>'UniWorkforce Hourly Timesheet'!BM445</f>
        <v/>
      </c>
      <c r="T172" s="16" t="str">
        <f>'UniWorkforce Hourly Timesheet'!BN445</f>
        <v/>
      </c>
      <c r="U172" s="16" t="str">
        <f>'UniWorkforce Hourly Timesheet'!BO445</f>
        <v/>
      </c>
      <c r="V172" s="16" t="str">
        <f>'UniWorkforce Hourly Timesheet'!BP445</f>
        <v/>
      </c>
      <c r="W172" s="16" t="str">
        <f>'UniWorkforce Hourly Timesheet'!BQ445</f>
        <v/>
      </c>
      <c r="X172" s="16" t="str">
        <f>'UniWorkforce Hourly Timesheet'!BR445</f>
        <v/>
      </c>
      <c r="Y172" s="16" t="str">
        <f>'UniWorkforce Hourly Timesheet'!BS445</f>
        <v/>
      </c>
      <c r="Z172" s="16" t="str">
        <f>'UniWorkforce Hourly Timesheet'!BT445</f>
        <v/>
      </c>
      <c r="AA172" s="16" t="str">
        <f>'UniWorkforce Hourly Timesheet'!BU445</f>
        <v/>
      </c>
      <c r="AB172" s="16" t="str">
        <f>'UniWorkforce Hourly Timesheet'!BV445</f>
        <v/>
      </c>
      <c r="AC172" s="16" t="str">
        <f>'UniWorkforce Hourly Timesheet'!BW445</f>
        <v/>
      </c>
      <c r="AD172" s="16" t="str">
        <f>'UniWorkforce Hourly Timesheet'!BX445</f>
        <v/>
      </c>
      <c r="AE172" s="16" t="str">
        <f>'UniWorkforce Hourly Timesheet'!BY445</f>
        <v/>
      </c>
      <c r="AF172" s="16" t="str">
        <f>'UniWorkforce Hourly Timesheet'!BZ445</f>
        <v/>
      </c>
      <c r="AG172" s="16" t="str">
        <f>'UniWorkforce Hourly Timesheet'!CA445</f>
        <v/>
      </c>
      <c r="AH172" s="16" t="str">
        <f>'UniWorkforce Hourly Timesheet'!CB445</f>
        <v/>
      </c>
      <c r="AI172" s="16" t="str">
        <f>'UniWorkforce Hourly Timesheet'!CC445</f>
        <v/>
      </c>
      <c r="AJ172" s="16" t="str">
        <f>'UniWorkforce Hourly Timesheet'!CH445</f>
        <v/>
      </c>
      <c r="AK172" s="16" t="str">
        <f>'UniWorkforce Hourly Timesheet'!CI445</f>
        <v/>
      </c>
      <c r="AL172" s="16" t="str">
        <f>'UniWorkforce Hourly Timesheet'!CJ445</f>
        <v/>
      </c>
    </row>
    <row r="173" spans="1:38" x14ac:dyDescent="0.2">
      <c r="A173" s="16" t="str">
        <f>IF(AND(E172="",E173=""),"",IF(E173="","&lt;EOD&gt;",TEXT('UniWorkforce Hourly Timesheet'!$Z$5,"0000000")))</f>
        <v/>
      </c>
      <c r="B173" s="16" t="str">
        <f>IF(E173="","",'UniWorkforce Hourly Timesheet'!$E$3)</f>
        <v/>
      </c>
      <c r="C173" s="16" t="str">
        <f>IF(E173="","",'UniWorkforce Hourly Timesheet'!$Z$3)</f>
        <v/>
      </c>
      <c r="D173" s="16" t="str">
        <f>IF(E173="","",'UniWorkforce Hourly Timesheet'!$Y$111)</f>
        <v/>
      </c>
      <c r="E173" s="16" t="str">
        <f>'UniWorkforce Hourly Timesheet'!AY446</f>
        <v/>
      </c>
      <c r="F173" s="16" t="str">
        <f>'UniWorkforce Hourly Timesheet'!AZ446</f>
        <v/>
      </c>
      <c r="G173" s="16" t="str">
        <f>'UniWorkforce Hourly Timesheet'!BA446</f>
        <v/>
      </c>
      <c r="H173" s="16" t="str">
        <f>'UniWorkforce Hourly Timesheet'!BB446</f>
        <v/>
      </c>
      <c r="I173" s="16" t="str">
        <f>'UniWorkforce Hourly Timesheet'!BC446</f>
        <v/>
      </c>
      <c r="J173" s="16" t="str">
        <f>'UniWorkforce Hourly Timesheet'!BD446</f>
        <v/>
      </c>
      <c r="K173" s="16" t="str">
        <f>'UniWorkforce Hourly Timesheet'!BE446</f>
        <v/>
      </c>
      <c r="L173" s="16" t="str">
        <f>'UniWorkforce Hourly Timesheet'!BF446</f>
        <v/>
      </c>
      <c r="M173" s="16" t="str">
        <f>'UniWorkforce Hourly Timesheet'!BG446</f>
        <v/>
      </c>
      <c r="N173" s="16" t="str">
        <f>'UniWorkforce Hourly Timesheet'!BH446</f>
        <v/>
      </c>
      <c r="O173" s="16" t="str">
        <f>'UniWorkforce Hourly Timesheet'!BI446</f>
        <v/>
      </c>
      <c r="P173" s="16" t="str">
        <f>'UniWorkforce Hourly Timesheet'!BJ446</f>
        <v/>
      </c>
      <c r="Q173" s="16" t="str">
        <f>'UniWorkforce Hourly Timesheet'!BK446</f>
        <v/>
      </c>
      <c r="R173" s="16" t="str">
        <f>'UniWorkforce Hourly Timesheet'!BL446</f>
        <v/>
      </c>
      <c r="S173" s="16" t="str">
        <f>'UniWorkforce Hourly Timesheet'!BM446</f>
        <v/>
      </c>
      <c r="T173" s="16" t="str">
        <f>'UniWorkforce Hourly Timesheet'!BN446</f>
        <v/>
      </c>
      <c r="U173" s="16" t="str">
        <f>'UniWorkforce Hourly Timesheet'!BO446</f>
        <v/>
      </c>
      <c r="V173" s="16" t="str">
        <f>'UniWorkforce Hourly Timesheet'!BP446</f>
        <v/>
      </c>
      <c r="W173" s="16" t="str">
        <f>'UniWorkforce Hourly Timesheet'!BQ446</f>
        <v/>
      </c>
      <c r="X173" s="16" t="str">
        <f>'UniWorkforce Hourly Timesheet'!BR446</f>
        <v/>
      </c>
      <c r="Y173" s="16" t="str">
        <f>'UniWorkforce Hourly Timesheet'!BS446</f>
        <v/>
      </c>
      <c r="Z173" s="16" t="str">
        <f>'UniWorkforce Hourly Timesheet'!BT446</f>
        <v/>
      </c>
      <c r="AA173" s="16" t="str">
        <f>'UniWorkforce Hourly Timesheet'!BU446</f>
        <v/>
      </c>
      <c r="AB173" s="16" t="str">
        <f>'UniWorkforce Hourly Timesheet'!BV446</f>
        <v/>
      </c>
      <c r="AC173" s="16" t="str">
        <f>'UniWorkforce Hourly Timesheet'!BW446</f>
        <v/>
      </c>
      <c r="AD173" s="16" t="str">
        <f>'UniWorkforce Hourly Timesheet'!BX446</f>
        <v/>
      </c>
      <c r="AE173" s="16" t="str">
        <f>'UniWorkforce Hourly Timesheet'!BY446</f>
        <v/>
      </c>
      <c r="AF173" s="16" t="str">
        <f>'UniWorkforce Hourly Timesheet'!BZ446</f>
        <v/>
      </c>
      <c r="AG173" s="16" t="str">
        <f>'UniWorkforce Hourly Timesheet'!CA446</f>
        <v/>
      </c>
      <c r="AH173" s="16" t="str">
        <f>'UniWorkforce Hourly Timesheet'!CB446</f>
        <v/>
      </c>
      <c r="AI173" s="16" t="str">
        <f>'UniWorkforce Hourly Timesheet'!CC446</f>
        <v/>
      </c>
      <c r="AJ173" s="16" t="str">
        <f>'UniWorkforce Hourly Timesheet'!CH446</f>
        <v/>
      </c>
      <c r="AK173" s="16" t="str">
        <f>'UniWorkforce Hourly Timesheet'!CI446</f>
        <v/>
      </c>
      <c r="AL173" s="16" t="str">
        <f>'UniWorkforce Hourly Timesheet'!CJ446</f>
        <v/>
      </c>
    </row>
    <row r="174" spans="1:38" x14ac:dyDescent="0.2">
      <c r="A174" s="16" t="str">
        <f>IF(AND(E173="",E174=""),"",IF(E174="","&lt;EOD&gt;",TEXT('UniWorkforce Hourly Timesheet'!$Z$5,"0000000")))</f>
        <v/>
      </c>
      <c r="B174" s="16" t="str">
        <f>IF(E174="","",'UniWorkforce Hourly Timesheet'!$E$3)</f>
        <v/>
      </c>
      <c r="C174" s="16" t="str">
        <f>IF(E174="","",'UniWorkforce Hourly Timesheet'!$Z$3)</f>
        <v/>
      </c>
      <c r="D174" s="16" t="str">
        <f>IF(E174="","",'UniWorkforce Hourly Timesheet'!$Y$111)</f>
        <v/>
      </c>
      <c r="E174" s="16" t="str">
        <f>'UniWorkforce Hourly Timesheet'!AY447</f>
        <v/>
      </c>
      <c r="F174" s="16" t="str">
        <f>'UniWorkforce Hourly Timesheet'!AZ447</f>
        <v/>
      </c>
      <c r="G174" s="16" t="str">
        <f>'UniWorkforce Hourly Timesheet'!BA447</f>
        <v/>
      </c>
      <c r="H174" s="16" t="str">
        <f>'UniWorkforce Hourly Timesheet'!BB447</f>
        <v/>
      </c>
      <c r="I174" s="16" t="str">
        <f>'UniWorkforce Hourly Timesheet'!BC447</f>
        <v/>
      </c>
      <c r="J174" s="16" t="str">
        <f>'UniWorkforce Hourly Timesheet'!BD447</f>
        <v/>
      </c>
      <c r="K174" s="16" t="str">
        <f>'UniWorkforce Hourly Timesheet'!BE447</f>
        <v/>
      </c>
      <c r="L174" s="16" t="str">
        <f>'UniWorkforce Hourly Timesheet'!BF447</f>
        <v/>
      </c>
      <c r="M174" s="16" t="str">
        <f>'UniWorkforce Hourly Timesheet'!BG447</f>
        <v/>
      </c>
      <c r="N174" s="16" t="str">
        <f>'UniWorkforce Hourly Timesheet'!BH447</f>
        <v/>
      </c>
      <c r="O174" s="16" t="str">
        <f>'UniWorkforce Hourly Timesheet'!BI447</f>
        <v/>
      </c>
      <c r="P174" s="16" t="str">
        <f>'UniWorkforce Hourly Timesheet'!BJ447</f>
        <v/>
      </c>
      <c r="Q174" s="16" t="str">
        <f>'UniWorkforce Hourly Timesheet'!BK447</f>
        <v/>
      </c>
      <c r="R174" s="16" t="str">
        <f>'UniWorkforce Hourly Timesheet'!BL447</f>
        <v/>
      </c>
      <c r="S174" s="16" t="str">
        <f>'UniWorkforce Hourly Timesheet'!BM447</f>
        <v/>
      </c>
      <c r="T174" s="16" t="str">
        <f>'UniWorkforce Hourly Timesheet'!BN447</f>
        <v/>
      </c>
      <c r="U174" s="16" t="str">
        <f>'UniWorkforce Hourly Timesheet'!BO447</f>
        <v/>
      </c>
      <c r="V174" s="16" t="str">
        <f>'UniWorkforce Hourly Timesheet'!BP447</f>
        <v/>
      </c>
      <c r="W174" s="16" t="str">
        <f>'UniWorkforce Hourly Timesheet'!BQ447</f>
        <v/>
      </c>
      <c r="X174" s="16" t="str">
        <f>'UniWorkforce Hourly Timesheet'!BR447</f>
        <v/>
      </c>
      <c r="Y174" s="16" t="str">
        <f>'UniWorkforce Hourly Timesheet'!BS447</f>
        <v/>
      </c>
      <c r="Z174" s="16" t="str">
        <f>'UniWorkforce Hourly Timesheet'!BT447</f>
        <v/>
      </c>
      <c r="AA174" s="16" t="str">
        <f>'UniWorkforce Hourly Timesheet'!BU447</f>
        <v/>
      </c>
      <c r="AB174" s="16" t="str">
        <f>'UniWorkforce Hourly Timesheet'!BV447</f>
        <v/>
      </c>
      <c r="AC174" s="16" t="str">
        <f>'UniWorkforce Hourly Timesheet'!BW447</f>
        <v/>
      </c>
      <c r="AD174" s="16" t="str">
        <f>'UniWorkforce Hourly Timesheet'!BX447</f>
        <v/>
      </c>
      <c r="AE174" s="16" t="str">
        <f>'UniWorkforce Hourly Timesheet'!BY447</f>
        <v/>
      </c>
      <c r="AF174" s="16" t="str">
        <f>'UniWorkforce Hourly Timesheet'!BZ447</f>
        <v/>
      </c>
      <c r="AG174" s="16" t="str">
        <f>'UniWorkforce Hourly Timesheet'!CA447</f>
        <v/>
      </c>
      <c r="AH174" s="16" t="str">
        <f>'UniWorkforce Hourly Timesheet'!CB447</f>
        <v/>
      </c>
      <c r="AI174" s="16" t="str">
        <f>'UniWorkforce Hourly Timesheet'!CC447</f>
        <v/>
      </c>
      <c r="AJ174" s="16" t="str">
        <f>'UniWorkforce Hourly Timesheet'!CH447</f>
        <v/>
      </c>
      <c r="AK174" s="16" t="str">
        <f>'UniWorkforce Hourly Timesheet'!CI447</f>
        <v/>
      </c>
      <c r="AL174" s="16" t="str">
        <f>'UniWorkforce Hourly Timesheet'!CJ447</f>
        <v/>
      </c>
    </row>
    <row r="175" spans="1:38" x14ac:dyDescent="0.2">
      <c r="A175" s="16" t="str">
        <f>IF(AND(E174="",E175=""),"",IF(E175="","&lt;EOD&gt;",TEXT('UniWorkforce Hourly Timesheet'!$Z$5,"0000000")))</f>
        <v/>
      </c>
      <c r="B175" s="16" t="str">
        <f>IF(E175="","",'UniWorkforce Hourly Timesheet'!$E$3)</f>
        <v/>
      </c>
      <c r="C175" s="16" t="str">
        <f>IF(E175="","",'UniWorkforce Hourly Timesheet'!$Z$3)</f>
        <v/>
      </c>
      <c r="D175" s="16" t="str">
        <f>IF(E175="","",'UniWorkforce Hourly Timesheet'!$Y$111)</f>
        <v/>
      </c>
      <c r="E175" s="16" t="str">
        <f>'UniWorkforce Hourly Timesheet'!AY448</f>
        <v/>
      </c>
      <c r="F175" s="16" t="str">
        <f>'UniWorkforce Hourly Timesheet'!AZ448</f>
        <v/>
      </c>
      <c r="G175" s="16" t="str">
        <f>'UniWorkforce Hourly Timesheet'!BA448</f>
        <v/>
      </c>
      <c r="H175" s="16" t="str">
        <f>'UniWorkforce Hourly Timesheet'!BB448</f>
        <v/>
      </c>
      <c r="I175" s="16" t="str">
        <f>'UniWorkforce Hourly Timesheet'!BC448</f>
        <v/>
      </c>
      <c r="J175" s="16" t="str">
        <f>'UniWorkforce Hourly Timesheet'!BD448</f>
        <v/>
      </c>
      <c r="K175" s="16" t="str">
        <f>'UniWorkforce Hourly Timesheet'!BE448</f>
        <v/>
      </c>
      <c r="L175" s="16" t="str">
        <f>'UniWorkforce Hourly Timesheet'!BF448</f>
        <v/>
      </c>
      <c r="M175" s="16" t="str">
        <f>'UniWorkforce Hourly Timesheet'!BG448</f>
        <v/>
      </c>
      <c r="N175" s="16" t="str">
        <f>'UniWorkforce Hourly Timesheet'!BH448</f>
        <v/>
      </c>
      <c r="O175" s="16" t="str">
        <f>'UniWorkforce Hourly Timesheet'!BI448</f>
        <v/>
      </c>
      <c r="P175" s="16" t="str">
        <f>'UniWorkforce Hourly Timesheet'!BJ448</f>
        <v/>
      </c>
      <c r="Q175" s="16" t="str">
        <f>'UniWorkforce Hourly Timesheet'!BK448</f>
        <v/>
      </c>
      <c r="R175" s="16" t="str">
        <f>'UniWorkforce Hourly Timesheet'!BL448</f>
        <v/>
      </c>
      <c r="S175" s="16" t="str">
        <f>'UniWorkforce Hourly Timesheet'!BM448</f>
        <v/>
      </c>
      <c r="T175" s="16" t="str">
        <f>'UniWorkforce Hourly Timesheet'!BN448</f>
        <v/>
      </c>
      <c r="U175" s="16" t="str">
        <f>'UniWorkforce Hourly Timesheet'!BO448</f>
        <v/>
      </c>
      <c r="V175" s="16" t="str">
        <f>'UniWorkforce Hourly Timesheet'!BP448</f>
        <v/>
      </c>
      <c r="W175" s="16" t="str">
        <f>'UniWorkforce Hourly Timesheet'!BQ448</f>
        <v/>
      </c>
      <c r="X175" s="16" t="str">
        <f>'UniWorkforce Hourly Timesheet'!BR448</f>
        <v/>
      </c>
      <c r="Y175" s="16" t="str">
        <f>'UniWorkforce Hourly Timesheet'!BS448</f>
        <v/>
      </c>
      <c r="Z175" s="16" t="str">
        <f>'UniWorkforce Hourly Timesheet'!BT448</f>
        <v/>
      </c>
      <c r="AA175" s="16" t="str">
        <f>'UniWorkforce Hourly Timesheet'!BU448</f>
        <v/>
      </c>
      <c r="AB175" s="16" t="str">
        <f>'UniWorkforce Hourly Timesheet'!BV448</f>
        <v/>
      </c>
      <c r="AC175" s="16" t="str">
        <f>'UniWorkforce Hourly Timesheet'!BW448</f>
        <v/>
      </c>
      <c r="AD175" s="16" t="str">
        <f>'UniWorkforce Hourly Timesheet'!BX448</f>
        <v/>
      </c>
      <c r="AE175" s="16" t="str">
        <f>'UniWorkforce Hourly Timesheet'!BY448</f>
        <v/>
      </c>
      <c r="AF175" s="16" t="str">
        <f>'UniWorkforce Hourly Timesheet'!BZ448</f>
        <v/>
      </c>
      <c r="AG175" s="16" t="str">
        <f>'UniWorkforce Hourly Timesheet'!CA448</f>
        <v/>
      </c>
      <c r="AH175" s="16" t="str">
        <f>'UniWorkforce Hourly Timesheet'!CB448</f>
        <v/>
      </c>
      <c r="AI175" s="16" t="str">
        <f>'UniWorkforce Hourly Timesheet'!CC448</f>
        <v/>
      </c>
      <c r="AJ175" s="16" t="str">
        <f>'UniWorkforce Hourly Timesheet'!CH448</f>
        <v/>
      </c>
      <c r="AK175" s="16" t="str">
        <f>'UniWorkforce Hourly Timesheet'!CI448</f>
        <v/>
      </c>
      <c r="AL175" s="16" t="str">
        <f>'UniWorkforce Hourly Timesheet'!CJ448</f>
        <v/>
      </c>
    </row>
    <row r="176" spans="1:38" x14ac:dyDescent="0.2">
      <c r="A176" s="16" t="str">
        <f>IF(AND(E175="",E176=""),"",IF(E176="","&lt;EOD&gt;",TEXT('UniWorkforce Hourly Timesheet'!$Z$5,"0000000")))</f>
        <v/>
      </c>
      <c r="B176" s="16" t="str">
        <f>IF(E176="","",'UniWorkforce Hourly Timesheet'!$E$3)</f>
        <v/>
      </c>
      <c r="C176" s="16" t="str">
        <f>IF(E176="","",'UniWorkforce Hourly Timesheet'!$Z$3)</f>
        <v/>
      </c>
      <c r="D176" s="16" t="str">
        <f>IF(E176="","",'UniWorkforce Hourly Timesheet'!$Y$111)</f>
        <v/>
      </c>
      <c r="E176" s="16" t="str">
        <f>'UniWorkforce Hourly Timesheet'!AY449</f>
        <v/>
      </c>
      <c r="F176" s="16" t="str">
        <f>'UniWorkforce Hourly Timesheet'!AZ449</f>
        <v/>
      </c>
      <c r="G176" s="16" t="str">
        <f>'UniWorkforce Hourly Timesheet'!BA449</f>
        <v/>
      </c>
      <c r="H176" s="16" t="str">
        <f>'UniWorkforce Hourly Timesheet'!BB449</f>
        <v/>
      </c>
      <c r="I176" s="16" t="str">
        <f>'UniWorkforce Hourly Timesheet'!BC449</f>
        <v/>
      </c>
      <c r="J176" s="16" t="str">
        <f>'UniWorkforce Hourly Timesheet'!BD449</f>
        <v/>
      </c>
      <c r="K176" s="16" t="str">
        <f>'UniWorkforce Hourly Timesheet'!BE449</f>
        <v/>
      </c>
      <c r="L176" s="16" t="str">
        <f>'UniWorkforce Hourly Timesheet'!BF449</f>
        <v/>
      </c>
      <c r="M176" s="16" t="str">
        <f>'UniWorkforce Hourly Timesheet'!BG449</f>
        <v/>
      </c>
      <c r="N176" s="16" t="str">
        <f>'UniWorkforce Hourly Timesheet'!BH449</f>
        <v/>
      </c>
      <c r="O176" s="16" t="str">
        <f>'UniWorkforce Hourly Timesheet'!BI449</f>
        <v/>
      </c>
      <c r="P176" s="16" t="str">
        <f>'UniWorkforce Hourly Timesheet'!BJ449</f>
        <v/>
      </c>
      <c r="Q176" s="16" t="str">
        <f>'UniWorkforce Hourly Timesheet'!BK449</f>
        <v/>
      </c>
      <c r="R176" s="16" t="str">
        <f>'UniWorkforce Hourly Timesheet'!BL449</f>
        <v/>
      </c>
      <c r="S176" s="16" t="str">
        <f>'UniWorkforce Hourly Timesheet'!BM449</f>
        <v/>
      </c>
      <c r="T176" s="16" t="str">
        <f>'UniWorkforce Hourly Timesheet'!BN449</f>
        <v/>
      </c>
      <c r="U176" s="16" t="str">
        <f>'UniWorkforce Hourly Timesheet'!BO449</f>
        <v/>
      </c>
      <c r="V176" s="16" t="str">
        <f>'UniWorkforce Hourly Timesheet'!BP449</f>
        <v/>
      </c>
      <c r="W176" s="16" t="str">
        <f>'UniWorkforce Hourly Timesheet'!BQ449</f>
        <v/>
      </c>
      <c r="X176" s="16" t="str">
        <f>'UniWorkforce Hourly Timesheet'!BR449</f>
        <v/>
      </c>
      <c r="Y176" s="16" t="str">
        <f>'UniWorkforce Hourly Timesheet'!BS449</f>
        <v/>
      </c>
      <c r="Z176" s="16" t="str">
        <f>'UniWorkforce Hourly Timesheet'!BT449</f>
        <v/>
      </c>
      <c r="AA176" s="16" t="str">
        <f>'UniWorkforce Hourly Timesheet'!BU449</f>
        <v/>
      </c>
      <c r="AB176" s="16" t="str">
        <f>'UniWorkforce Hourly Timesheet'!BV449</f>
        <v/>
      </c>
      <c r="AC176" s="16" t="str">
        <f>'UniWorkforce Hourly Timesheet'!BW449</f>
        <v/>
      </c>
      <c r="AD176" s="16" t="str">
        <f>'UniWorkforce Hourly Timesheet'!BX449</f>
        <v/>
      </c>
      <c r="AE176" s="16" t="str">
        <f>'UniWorkforce Hourly Timesheet'!BY449</f>
        <v/>
      </c>
      <c r="AF176" s="16" t="str">
        <f>'UniWorkforce Hourly Timesheet'!BZ449</f>
        <v/>
      </c>
      <c r="AG176" s="16" t="str">
        <f>'UniWorkforce Hourly Timesheet'!CA449</f>
        <v/>
      </c>
      <c r="AH176" s="16" t="str">
        <f>'UniWorkforce Hourly Timesheet'!CB449</f>
        <v/>
      </c>
      <c r="AI176" s="16" t="str">
        <f>'UniWorkforce Hourly Timesheet'!CC449</f>
        <v/>
      </c>
      <c r="AJ176" s="16" t="str">
        <f>'UniWorkforce Hourly Timesheet'!CH449</f>
        <v/>
      </c>
      <c r="AK176" s="16" t="str">
        <f>'UniWorkforce Hourly Timesheet'!CI449</f>
        <v/>
      </c>
      <c r="AL176" s="16" t="str">
        <f>'UniWorkforce Hourly Timesheet'!CJ449</f>
        <v/>
      </c>
    </row>
    <row r="177" spans="1:38" x14ac:dyDescent="0.2">
      <c r="A177" s="16" t="str">
        <f>IF(AND(E176="",E177=""),"",IF(E177="","&lt;EOD&gt;",TEXT('UniWorkforce Hourly Timesheet'!$Z$5,"0000000")))</f>
        <v/>
      </c>
      <c r="B177" s="16" t="str">
        <f>IF(E177="","",'UniWorkforce Hourly Timesheet'!$E$3)</f>
        <v/>
      </c>
      <c r="C177" s="16" t="str">
        <f>IF(E177="","",'UniWorkforce Hourly Timesheet'!$Z$3)</f>
        <v/>
      </c>
      <c r="D177" s="16" t="str">
        <f>IF(E177="","",'UniWorkforce Hourly Timesheet'!$Y$111)</f>
        <v/>
      </c>
      <c r="E177" s="16" t="str">
        <f>'UniWorkforce Hourly Timesheet'!AY450</f>
        <v/>
      </c>
      <c r="F177" s="16" t="str">
        <f>'UniWorkforce Hourly Timesheet'!AZ450</f>
        <v/>
      </c>
      <c r="G177" s="16" t="str">
        <f>'UniWorkforce Hourly Timesheet'!BA450</f>
        <v/>
      </c>
      <c r="H177" s="16" t="str">
        <f>'UniWorkforce Hourly Timesheet'!BB450</f>
        <v/>
      </c>
      <c r="I177" s="16" t="str">
        <f>'UniWorkforce Hourly Timesheet'!BC450</f>
        <v/>
      </c>
      <c r="J177" s="16" t="str">
        <f>'UniWorkforce Hourly Timesheet'!BD450</f>
        <v/>
      </c>
      <c r="K177" s="16" t="str">
        <f>'UniWorkforce Hourly Timesheet'!BE450</f>
        <v/>
      </c>
      <c r="L177" s="16" t="str">
        <f>'UniWorkforce Hourly Timesheet'!BF450</f>
        <v/>
      </c>
      <c r="M177" s="16" t="str">
        <f>'UniWorkforce Hourly Timesheet'!BG450</f>
        <v/>
      </c>
      <c r="N177" s="16" t="str">
        <f>'UniWorkforce Hourly Timesheet'!BH450</f>
        <v/>
      </c>
      <c r="O177" s="16" t="str">
        <f>'UniWorkforce Hourly Timesheet'!BI450</f>
        <v/>
      </c>
      <c r="P177" s="16" t="str">
        <f>'UniWorkforce Hourly Timesheet'!BJ450</f>
        <v/>
      </c>
      <c r="Q177" s="16" t="str">
        <f>'UniWorkforce Hourly Timesheet'!BK450</f>
        <v/>
      </c>
      <c r="R177" s="16" t="str">
        <f>'UniWorkforce Hourly Timesheet'!BL450</f>
        <v/>
      </c>
      <c r="S177" s="16" t="str">
        <f>'UniWorkforce Hourly Timesheet'!BM450</f>
        <v/>
      </c>
      <c r="T177" s="16" t="str">
        <f>'UniWorkforce Hourly Timesheet'!BN450</f>
        <v/>
      </c>
      <c r="U177" s="16" t="str">
        <f>'UniWorkforce Hourly Timesheet'!BO450</f>
        <v/>
      </c>
      <c r="V177" s="16" t="str">
        <f>'UniWorkforce Hourly Timesheet'!BP450</f>
        <v/>
      </c>
      <c r="W177" s="16" t="str">
        <f>'UniWorkforce Hourly Timesheet'!BQ450</f>
        <v/>
      </c>
      <c r="X177" s="16" t="str">
        <f>'UniWorkforce Hourly Timesheet'!BR450</f>
        <v/>
      </c>
      <c r="Y177" s="16" t="str">
        <f>'UniWorkforce Hourly Timesheet'!BS450</f>
        <v/>
      </c>
      <c r="Z177" s="16" t="str">
        <f>'UniWorkforce Hourly Timesheet'!BT450</f>
        <v/>
      </c>
      <c r="AA177" s="16" t="str">
        <f>'UniWorkforce Hourly Timesheet'!BU450</f>
        <v/>
      </c>
      <c r="AB177" s="16" t="str">
        <f>'UniWorkforce Hourly Timesheet'!BV450</f>
        <v/>
      </c>
      <c r="AC177" s="16" t="str">
        <f>'UniWorkforce Hourly Timesheet'!BW450</f>
        <v/>
      </c>
      <c r="AD177" s="16" t="str">
        <f>'UniWorkforce Hourly Timesheet'!BX450</f>
        <v/>
      </c>
      <c r="AE177" s="16" t="str">
        <f>'UniWorkforce Hourly Timesheet'!BY450</f>
        <v/>
      </c>
      <c r="AF177" s="16" t="str">
        <f>'UniWorkforce Hourly Timesheet'!BZ450</f>
        <v/>
      </c>
      <c r="AG177" s="16" t="str">
        <f>'UniWorkforce Hourly Timesheet'!CA450</f>
        <v/>
      </c>
      <c r="AH177" s="16" t="str">
        <f>'UniWorkforce Hourly Timesheet'!CB450</f>
        <v/>
      </c>
      <c r="AI177" s="16" t="str">
        <f>'UniWorkforce Hourly Timesheet'!CC450</f>
        <v/>
      </c>
      <c r="AJ177" s="16" t="str">
        <f>'UniWorkforce Hourly Timesheet'!CH450</f>
        <v/>
      </c>
      <c r="AK177" s="16" t="str">
        <f>'UniWorkforce Hourly Timesheet'!CI450</f>
        <v/>
      </c>
      <c r="AL177" s="16" t="str">
        <f>'UniWorkforce Hourly Timesheet'!CJ450</f>
        <v/>
      </c>
    </row>
    <row r="178" spans="1:38" x14ac:dyDescent="0.2">
      <c r="A178" s="16" t="str">
        <f>IF(AND(E177="",E178=""),"",IF(E178="","&lt;EOD&gt;",TEXT('UniWorkforce Hourly Timesheet'!$Z$5,"0000000")))</f>
        <v/>
      </c>
      <c r="B178" s="16" t="str">
        <f>IF(E178="","",'UniWorkforce Hourly Timesheet'!$E$3)</f>
        <v/>
      </c>
      <c r="C178" s="16" t="str">
        <f>IF(E178="","",'UniWorkforce Hourly Timesheet'!$Z$3)</f>
        <v/>
      </c>
      <c r="D178" s="16" t="str">
        <f>IF(E178="","",'UniWorkforce Hourly Timesheet'!$Y$111)</f>
        <v/>
      </c>
      <c r="E178" s="16" t="str">
        <f>'UniWorkforce Hourly Timesheet'!AY451</f>
        <v/>
      </c>
      <c r="F178" s="16" t="str">
        <f>'UniWorkforce Hourly Timesheet'!AZ451</f>
        <v/>
      </c>
      <c r="G178" s="16" t="str">
        <f>'UniWorkforce Hourly Timesheet'!BA451</f>
        <v/>
      </c>
      <c r="H178" s="16" t="str">
        <f>'UniWorkforce Hourly Timesheet'!BB451</f>
        <v/>
      </c>
      <c r="I178" s="16" t="str">
        <f>'UniWorkforce Hourly Timesheet'!BC451</f>
        <v/>
      </c>
      <c r="J178" s="16" t="str">
        <f>'UniWorkforce Hourly Timesheet'!BD451</f>
        <v/>
      </c>
      <c r="K178" s="16" t="str">
        <f>'UniWorkforce Hourly Timesheet'!BE451</f>
        <v/>
      </c>
      <c r="L178" s="16" t="str">
        <f>'UniWorkforce Hourly Timesheet'!BF451</f>
        <v/>
      </c>
      <c r="M178" s="16" t="str">
        <f>'UniWorkforce Hourly Timesheet'!BG451</f>
        <v/>
      </c>
      <c r="N178" s="16" t="str">
        <f>'UniWorkforce Hourly Timesheet'!BH451</f>
        <v/>
      </c>
      <c r="O178" s="16" t="str">
        <f>'UniWorkforce Hourly Timesheet'!BI451</f>
        <v/>
      </c>
      <c r="P178" s="16" t="str">
        <f>'UniWorkforce Hourly Timesheet'!BJ451</f>
        <v/>
      </c>
      <c r="Q178" s="16" t="str">
        <f>'UniWorkforce Hourly Timesheet'!BK451</f>
        <v/>
      </c>
      <c r="R178" s="16" t="str">
        <f>'UniWorkforce Hourly Timesheet'!BL451</f>
        <v/>
      </c>
      <c r="S178" s="16" t="str">
        <f>'UniWorkforce Hourly Timesheet'!BM451</f>
        <v/>
      </c>
      <c r="T178" s="16" t="str">
        <f>'UniWorkforce Hourly Timesheet'!BN451</f>
        <v/>
      </c>
      <c r="U178" s="16" t="str">
        <f>'UniWorkforce Hourly Timesheet'!BO451</f>
        <v/>
      </c>
      <c r="V178" s="16" t="str">
        <f>'UniWorkforce Hourly Timesheet'!BP451</f>
        <v/>
      </c>
      <c r="W178" s="16" t="str">
        <f>'UniWorkforce Hourly Timesheet'!BQ451</f>
        <v/>
      </c>
      <c r="X178" s="16" t="str">
        <f>'UniWorkforce Hourly Timesheet'!BR451</f>
        <v/>
      </c>
      <c r="Y178" s="16" t="str">
        <f>'UniWorkforce Hourly Timesheet'!BS451</f>
        <v/>
      </c>
      <c r="Z178" s="16" t="str">
        <f>'UniWorkforce Hourly Timesheet'!BT451</f>
        <v/>
      </c>
      <c r="AA178" s="16" t="str">
        <f>'UniWorkforce Hourly Timesheet'!BU451</f>
        <v/>
      </c>
      <c r="AB178" s="16" t="str">
        <f>'UniWorkforce Hourly Timesheet'!BV451</f>
        <v/>
      </c>
      <c r="AC178" s="16" t="str">
        <f>'UniWorkforce Hourly Timesheet'!BW451</f>
        <v/>
      </c>
      <c r="AD178" s="16" t="str">
        <f>'UniWorkforce Hourly Timesheet'!BX451</f>
        <v/>
      </c>
      <c r="AE178" s="16" t="str">
        <f>'UniWorkforce Hourly Timesheet'!BY451</f>
        <v/>
      </c>
      <c r="AF178" s="16" t="str">
        <f>'UniWorkforce Hourly Timesheet'!BZ451</f>
        <v/>
      </c>
      <c r="AG178" s="16" t="str">
        <f>'UniWorkforce Hourly Timesheet'!CA451</f>
        <v/>
      </c>
      <c r="AH178" s="16" t="str">
        <f>'UniWorkforce Hourly Timesheet'!CB451</f>
        <v/>
      </c>
      <c r="AI178" s="16" t="str">
        <f>'UniWorkforce Hourly Timesheet'!CC451</f>
        <v/>
      </c>
      <c r="AJ178" s="16" t="str">
        <f>'UniWorkforce Hourly Timesheet'!CH451</f>
        <v/>
      </c>
      <c r="AK178" s="16" t="str">
        <f>'UniWorkforce Hourly Timesheet'!CI451</f>
        <v/>
      </c>
      <c r="AL178" s="16" t="str">
        <f>'UniWorkforce Hourly Timesheet'!CJ451</f>
        <v/>
      </c>
    </row>
    <row r="179" spans="1:38" x14ac:dyDescent="0.2">
      <c r="A179" s="16" t="str">
        <f>IF(AND(E178="",E179=""),"",IF(E179="","&lt;EOD&gt;",TEXT('UniWorkforce Hourly Timesheet'!$Z$5,"0000000")))</f>
        <v/>
      </c>
      <c r="B179" s="16" t="str">
        <f>IF(E179="","",'UniWorkforce Hourly Timesheet'!$E$3)</f>
        <v/>
      </c>
      <c r="C179" s="16" t="str">
        <f>IF(E179="","",'UniWorkforce Hourly Timesheet'!$Z$3)</f>
        <v/>
      </c>
      <c r="D179" s="16" t="str">
        <f>IF(E179="","",'UniWorkforce Hourly Timesheet'!$Y$111)</f>
        <v/>
      </c>
      <c r="E179" s="16" t="str">
        <f>'UniWorkforce Hourly Timesheet'!AY452</f>
        <v/>
      </c>
      <c r="F179" s="16" t="str">
        <f>'UniWorkforce Hourly Timesheet'!AZ452</f>
        <v/>
      </c>
      <c r="G179" s="16" t="str">
        <f>'UniWorkforce Hourly Timesheet'!BA452</f>
        <v/>
      </c>
      <c r="H179" s="16" t="str">
        <f>'UniWorkforce Hourly Timesheet'!BB452</f>
        <v/>
      </c>
      <c r="I179" s="16" t="str">
        <f>'UniWorkforce Hourly Timesheet'!BC452</f>
        <v/>
      </c>
      <c r="J179" s="16" t="str">
        <f>'UniWorkforce Hourly Timesheet'!BD452</f>
        <v/>
      </c>
      <c r="K179" s="16" t="str">
        <f>'UniWorkforce Hourly Timesheet'!BE452</f>
        <v/>
      </c>
      <c r="L179" s="16" t="str">
        <f>'UniWorkforce Hourly Timesheet'!BF452</f>
        <v/>
      </c>
      <c r="M179" s="16" t="str">
        <f>'UniWorkforce Hourly Timesheet'!BG452</f>
        <v/>
      </c>
      <c r="N179" s="16" t="str">
        <f>'UniWorkforce Hourly Timesheet'!BH452</f>
        <v/>
      </c>
      <c r="O179" s="16" t="str">
        <f>'UniWorkforce Hourly Timesheet'!BI452</f>
        <v/>
      </c>
      <c r="P179" s="16" t="str">
        <f>'UniWorkforce Hourly Timesheet'!BJ452</f>
        <v/>
      </c>
      <c r="Q179" s="16" t="str">
        <f>'UniWorkforce Hourly Timesheet'!BK452</f>
        <v/>
      </c>
      <c r="R179" s="16" t="str">
        <f>'UniWorkforce Hourly Timesheet'!BL452</f>
        <v/>
      </c>
      <c r="S179" s="16" t="str">
        <f>'UniWorkforce Hourly Timesheet'!BM452</f>
        <v/>
      </c>
      <c r="T179" s="16" t="str">
        <f>'UniWorkforce Hourly Timesheet'!BN452</f>
        <v/>
      </c>
      <c r="U179" s="16" t="str">
        <f>'UniWorkforce Hourly Timesheet'!BO452</f>
        <v/>
      </c>
      <c r="V179" s="16" t="str">
        <f>'UniWorkforce Hourly Timesheet'!BP452</f>
        <v/>
      </c>
      <c r="W179" s="16" t="str">
        <f>'UniWorkforce Hourly Timesheet'!BQ452</f>
        <v/>
      </c>
      <c r="X179" s="16" t="str">
        <f>'UniWorkforce Hourly Timesheet'!BR452</f>
        <v/>
      </c>
      <c r="Y179" s="16" t="str">
        <f>'UniWorkforce Hourly Timesheet'!BS452</f>
        <v/>
      </c>
      <c r="Z179" s="16" t="str">
        <f>'UniWorkforce Hourly Timesheet'!BT452</f>
        <v/>
      </c>
      <c r="AA179" s="16" t="str">
        <f>'UniWorkforce Hourly Timesheet'!BU452</f>
        <v/>
      </c>
      <c r="AB179" s="16" t="str">
        <f>'UniWorkforce Hourly Timesheet'!BV452</f>
        <v/>
      </c>
      <c r="AC179" s="16" t="str">
        <f>'UniWorkforce Hourly Timesheet'!BW452</f>
        <v/>
      </c>
      <c r="AD179" s="16" t="str">
        <f>'UniWorkforce Hourly Timesheet'!BX452</f>
        <v/>
      </c>
      <c r="AE179" s="16" t="str">
        <f>'UniWorkforce Hourly Timesheet'!BY452</f>
        <v/>
      </c>
      <c r="AF179" s="16" t="str">
        <f>'UniWorkforce Hourly Timesheet'!BZ452</f>
        <v/>
      </c>
      <c r="AG179" s="16" t="str">
        <f>'UniWorkforce Hourly Timesheet'!CA452</f>
        <v/>
      </c>
      <c r="AH179" s="16" t="str">
        <f>'UniWorkforce Hourly Timesheet'!CB452</f>
        <v/>
      </c>
      <c r="AI179" s="16" t="str">
        <f>'UniWorkforce Hourly Timesheet'!CC452</f>
        <v/>
      </c>
      <c r="AJ179" s="16" t="str">
        <f>'UniWorkforce Hourly Timesheet'!CH452</f>
        <v/>
      </c>
      <c r="AK179" s="16" t="str">
        <f>'UniWorkforce Hourly Timesheet'!CI452</f>
        <v/>
      </c>
      <c r="AL179" s="16" t="str">
        <f>'UniWorkforce Hourly Timesheet'!CJ452</f>
        <v/>
      </c>
    </row>
    <row r="180" spans="1:38" x14ac:dyDescent="0.2">
      <c r="A180" s="16" t="str">
        <f>IF(AND(E179="",E180=""),"",IF(E180="","&lt;EOD&gt;",TEXT('UniWorkforce Hourly Timesheet'!$Z$5,"0000000")))</f>
        <v/>
      </c>
      <c r="B180" s="16" t="str">
        <f>IF(E180="","",'UniWorkforce Hourly Timesheet'!$E$3)</f>
        <v/>
      </c>
      <c r="C180" s="16" t="str">
        <f>IF(E180="","",'UniWorkforce Hourly Timesheet'!$Z$3)</f>
        <v/>
      </c>
      <c r="D180" s="16" t="str">
        <f>IF(E180="","",'UniWorkforce Hourly Timesheet'!$Y$111)</f>
        <v/>
      </c>
      <c r="E180" s="16" t="str">
        <f>'UniWorkforce Hourly Timesheet'!AY453</f>
        <v/>
      </c>
      <c r="F180" s="16" t="str">
        <f>'UniWorkforce Hourly Timesheet'!AZ453</f>
        <v/>
      </c>
      <c r="G180" s="16" t="str">
        <f>'UniWorkforce Hourly Timesheet'!BA453</f>
        <v/>
      </c>
      <c r="H180" s="16" t="str">
        <f>'UniWorkforce Hourly Timesheet'!BB453</f>
        <v/>
      </c>
      <c r="I180" s="16" t="str">
        <f>'UniWorkforce Hourly Timesheet'!BC453</f>
        <v/>
      </c>
      <c r="J180" s="16" t="str">
        <f>'UniWorkforce Hourly Timesheet'!BD453</f>
        <v/>
      </c>
      <c r="K180" s="16" t="str">
        <f>'UniWorkforce Hourly Timesheet'!BE453</f>
        <v/>
      </c>
      <c r="L180" s="16" t="str">
        <f>'UniWorkforce Hourly Timesheet'!BF453</f>
        <v/>
      </c>
      <c r="M180" s="16" t="str">
        <f>'UniWorkforce Hourly Timesheet'!BG453</f>
        <v/>
      </c>
      <c r="N180" s="16" t="str">
        <f>'UniWorkforce Hourly Timesheet'!BH453</f>
        <v/>
      </c>
      <c r="O180" s="16" t="str">
        <f>'UniWorkforce Hourly Timesheet'!BI453</f>
        <v/>
      </c>
      <c r="P180" s="16" t="str">
        <f>'UniWorkforce Hourly Timesheet'!BJ453</f>
        <v/>
      </c>
      <c r="Q180" s="16" t="str">
        <f>'UniWorkforce Hourly Timesheet'!BK453</f>
        <v/>
      </c>
      <c r="R180" s="16" t="str">
        <f>'UniWorkforce Hourly Timesheet'!BL453</f>
        <v/>
      </c>
      <c r="S180" s="16" t="str">
        <f>'UniWorkforce Hourly Timesheet'!BM453</f>
        <v/>
      </c>
      <c r="T180" s="16" t="str">
        <f>'UniWorkforce Hourly Timesheet'!BN453</f>
        <v/>
      </c>
      <c r="U180" s="16" t="str">
        <f>'UniWorkforce Hourly Timesheet'!BO453</f>
        <v/>
      </c>
      <c r="V180" s="16" t="str">
        <f>'UniWorkforce Hourly Timesheet'!BP453</f>
        <v/>
      </c>
      <c r="W180" s="16" t="str">
        <f>'UniWorkforce Hourly Timesheet'!BQ453</f>
        <v/>
      </c>
      <c r="X180" s="16" t="str">
        <f>'UniWorkforce Hourly Timesheet'!BR453</f>
        <v/>
      </c>
      <c r="Y180" s="16" t="str">
        <f>'UniWorkforce Hourly Timesheet'!BS453</f>
        <v/>
      </c>
      <c r="Z180" s="16" t="str">
        <f>'UniWorkforce Hourly Timesheet'!BT453</f>
        <v/>
      </c>
      <c r="AA180" s="16" t="str">
        <f>'UniWorkforce Hourly Timesheet'!BU453</f>
        <v/>
      </c>
      <c r="AB180" s="16" t="str">
        <f>'UniWorkforce Hourly Timesheet'!BV453</f>
        <v/>
      </c>
      <c r="AC180" s="16" t="str">
        <f>'UniWorkforce Hourly Timesheet'!BW453</f>
        <v/>
      </c>
      <c r="AD180" s="16" t="str">
        <f>'UniWorkforce Hourly Timesheet'!BX453</f>
        <v/>
      </c>
      <c r="AE180" s="16" t="str">
        <f>'UniWorkforce Hourly Timesheet'!BY453</f>
        <v/>
      </c>
      <c r="AF180" s="16" t="str">
        <f>'UniWorkforce Hourly Timesheet'!BZ453</f>
        <v/>
      </c>
      <c r="AG180" s="16" t="str">
        <f>'UniWorkforce Hourly Timesheet'!CA453</f>
        <v/>
      </c>
      <c r="AH180" s="16" t="str">
        <f>'UniWorkforce Hourly Timesheet'!CB453</f>
        <v/>
      </c>
      <c r="AI180" s="16" t="str">
        <f>'UniWorkforce Hourly Timesheet'!CC453</f>
        <v/>
      </c>
      <c r="AJ180" s="16" t="str">
        <f>'UniWorkforce Hourly Timesheet'!CH453</f>
        <v/>
      </c>
      <c r="AK180" s="16" t="str">
        <f>'UniWorkforce Hourly Timesheet'!CI453</f>
        <v/>
      </c>
      <c r="AL180" s="16" t="str">
        <f>'UniWorkforce Hourly Timesheet'!CJ453</f>
        <v/>
      </c>
    </row>
    <row r="181" spans="1:38" x14ac:dyDescent="0.2">
      <c r="A181" s="16" t="str">
        <f>IF(AND(E180="",E181=""),"",IF(E181="","&lt;EOD&gt;",TEXT('UniWorkforce Hourly Timesheet'!$Z$5,"0000000")))</f>
        <v/>
      </c>
      <c r="B181" s="16" t="str">
        <f>IF(E181="","",'UniWorkforce Hourly Timesheet'!$E$3)</f>
        <v/>
      </c>
      <c r="C181" s="16" t="str">
        <f>IF(E181="","",'UniWorkforce Hourly Timesheet'!$Z$3)</f>
        <v/>
      </c>
      <c r="D181" s="16" t="str">
        <f>IF(E181="","",'UniWorkforce Hourly Timesheet'!$Y$111)</f>
        <v/>
      </c>
      <c r="E181" s="16" t="str">
        <f>'UniWorkforce Hourly Timesheet'!AY454</f>
        <v/>
      </c>
      <c r="F181" s="16" t="str">
        <f>'UniWorkforce Hourly Timesheet'!AZ454</f>
        <v/>
      </c>
      <c r="G181" s="16" t="str">
        <f>'UniWorkforce Hourly Timesheet'!BA454</f>
        <v/>
      </c>
      <c r="H181" s="16" t="str">
        <f>'UniWorkforce Hourly Timesheet'!BB454</f>
        <v/>
      </c>
      <c r="I181" s="16" t="str">
        <f>'UniWorkforce Hourly Timesheet'!BC454</f>
        <v/>
      </c>
      <c r="J181" s="16" t="str">
        <f>'UniWorkforce Hourly Timesheet'!BD454</f>
        <v/>
      </c>
      <c r="K181" s="16" t="str">
        <f>'UniWorkforce Hourly Timesheet'!BE454</f>
        <v/>
      </c>
      <c r="L181" s="16" t="str">
        <f>'UniWorkforce Hourly Timesheet'!BF454</f>
        <v/>
      </c>
      <c r="M181" s="16" t="str">
        <f>'UniWorkforce Hourly Timesheet'!BG454</f>
        <v/>
      </c>
      <c r="N181" s="16" t="str">
        <f>'UniWorkforce Hourly Timesheet'!BH454</f>
        <v/>
      </c>
      <c r="O181" s="16" t="str">
        <f>'UniWorkforce Hourly Timesheet'!BI454</f>
        <v/>
      </c>
      <c r="P181" s="16" t="str">
        <f>'UniWorkforce Hourly Timesheet'!BJ454</f>
        <v/>
      </c>
      <c r="Q181" s="16" t="str">
        <f>'UniWorkforce Hourly Timesheet'!BK454</f>
        <v/>
      </c>
      <c r="R181" s="16" t="str">
        <f>'UniWorkforce Hourly Timesheet'!BL454</f>
        <v/>
      </c>
      <c r="S181" s="16" t="str">
        <f>'UniWorkforce Hourly Timesheet'!BM454</f>
        <v/>
      </c>
      <c r="T181" s="16" t="str">
        <f>'UniWorkforce Hourly Timesheet'!BN454</f>
        <v/>
      </c>
      <c r="U181" s="16" t="str">
        <f>'UniWorkforce Hourly Timesheet'!BO454</f>
        <v/>
      </c>
      <c r="V181" s="16" t="str">
        <f>'UniWorkforce Hourly Timesheet'!BP454</f>
        <v/>
      </c>
      <c r="W181" s="16" t="str">
        <f>'UniWorkforce Hourly Timesheet'!BQ454</f>
        <v/>
      </c>
      <c r="X181" s="16" t="str">
        <f>'UniWorkforce Hourly Timesheet'!BR454</f>
        <v/>
      </c>
      <c r="Y181" s="16" t="str">
        <f>'UniWorkforce Hourly Timesheet'!BS454</f>
        <v/>
      </c>
      <c r="Z181" s="16" t="str">
        <f>'UniWorkforce Hourly Timesheet'!BT454</f>
        <v/>
      </c>
      <c r="AA181" s="16" t="str">
        <f>'UniWorkforce Hourly Timesheet'!BU454</f>
        <v/>
      </c>
      <c r="AB181" s="16" t="str">
        <f>'UniWorkforce Hourly Timesheet'!BV454</f>
        <v/>
      </c>
      <c r="AC181" s="16" t="str">
        <f>'UniWorkforce Hourly Timesheet'!BW454</f>
        <v/>
      </c>
      <c r="AD181" s="16" t="str">
        <f>'UniWorkforce Hourly Timesheet'!BX454</f>
        <v/>
      </c>
      <c r="AE181" s="16" t="str">
        <f>'UniWorkforce Hourly Timesheet'!BY454</f>
        <v/>
      </c>
      <c r="AF181" s="16" t="str">
        <f>'UniWorkforce Hourly Timesheet'!BZ454</f>
        <v/>
      </c>
      <c r="AG181" s="16" t="str">
        <f>'UniWorkforce Hourly Timesheet'!CA454</f>
        <v/>
      </c>
      <c r="AH181" s="16" t="str">
        <f>'UniWorkforce Hourly Timesheet'!CB454</f>
        <v/>
      </c>
      <c r="AI181" s="16" t="str">
        <f>'UniWorkforce Hourly Timesheet'!CC454</f>
        <v/>
      </c>
      <c r="AJ181" s="16" t="str">
        <f>'UniWorkforce Hourly Timesheet'!CH454</f>
        <v/>
      </c>
      <c r="AK181" s="16" t="str">
        <f>'UniWorkforce Hourly Timesheet'!CI454</f>
        <v/>
      </c>
      <c r="AL181" s="16" t="str">
        <f>'UniWorkforce Hourly Timesheet'!CJ454</f>
        <v/>
      </c>
    </row>
    <row r="182" spans="1:38" x14ac:dyDescent="0.2">
      <c r="A182" s="16" t="str">
        <f>IF(AND(E181="",E182=""),"",IF(E182="","&lt;EOD&gt;",TEXT('UniWorkforce Hourly Timesheet'!$Z$5,"0000000")))</f>
        <v/>
      </c>
      <c r="B182" s="16" t="str">
        <f>IF(E182="","",'UniWorkforce Hourly Timesheet'!$E$3)</f>
        <v/>
      </c>
      <c r="C182" s="16" t="str">
        <f>IF(E182="","",'UniWorkforce Hourly Timesheet'!$Z$3)</f>
        <v/>
      </c>
      <c r="D182" s="16" t="str">
        <f>IF(E182="","",'UniWorkforce Hourly Timesheet'!$Y$111)</f>
        <v/>
      </c>
      <c r="E182" s="16" t="str">
        <f>'UniWorkforce Hourly Timesheet'!AY455</f>
        <v/>
      </c>
      <c r="F182" s="16" t="str">
        <f>'UniWorkforce Hourly Timesheet'!AZ455</f>
        <v/>
      </c>
      <c r="G182" s="16" t="str">
        <f>'UniWorkforce Hourly Timesheet'!BA455</f>
        <v/>
      </c>
      <c r="H182" s="16" t="str">
        <f>'UniWorkforce Hourly Timesheet'!BB455</f>
        <v/>
      </c>
      <c r="I182" s="16" t="str">
        <f>'UniWorkforce Hourly Timesheet'!BC455</f>
        <v/>
      </c>
      <c r="J182" s="16" t="str">
        <f>'UniWorkforce Hourly Timesheet'!BD455</f>
        <v/>
      </c>
      <c r="K182" s="16" t="str">
        <f>'UniWorkforce Hourly Timesheet'!BE455</f>
        <v/>
      </c>
      <c r="L182" s="16" t="str">
        <f>'UniWorkforce Hourly Timesheet'!BF455</f>
        <v/>
      </c>
      <c r="M182" s="16" t="str">
        <f>'UniWorkforce Hourly Timesheet'!BG455</f>
        <v/>
      </c>
      <c r="N182" s="16" t="str">
        <f>'UniWorkforce Hourly Timesheet'!BH455</f>
        <v/>
      </c>
      <c r="O182" s="16" t="str">
        <f>'UniWorkforce Hourly Timesheet'!BI455</f>
        <v/>
      </c>
      <c r="P182" s="16" t="str">
        <f>'UniWorkforce Hourly Timesheet'!BJ455</f>
        <v/>
      </c>
      <c r="Q182" s="16" t="str">
        <f>'UniWorkforce Hourly Timesheet'!BK455</f>
        <v/>
      </c>
      <c r="R182" s="16" t="str">
        <f>'UniWorkforce Hourly Timesheet'!BL455</f>
        <v/>
      </c>
      <c r="S182" s="16" t="str">
        <f>'UniWorkforce Hourly Timesheet'!BM455</f>
        <v/>
      </c>
      <c r="T182" s="16" t="str">
        <f>'UniWorkforce Hourly Timesheet'!BN455</f>
        <v/>
      </c>
      <c r="U182" s="16" t="str">
        <f>'UniWorkforce Hourly Timesheet'!BO455</f>
        <v/>
      </c>
      <c r="V182" s="16" t="str">
        <f>'UniWorkforce Hourly Timesheet'!BP455</f>
        <v/>
      </c>
      <c r="W182" s="16" t="str">
        <f>'UniWorkforce Hourly Timesheet'!BQ455</f>
        <v/>
      </c>
      <c r="X182" s="16" t="str">
        <f>'UniWorkforce Hourly Timesheet'!BR455</f>
        <v/>
      </c>
      <c r="Y182" s="16" t="str">
        <f>'UniWorkforce Hourly Timesheet'!BS455</f>
        <v/>
      </c>
      <c r="Z182" s="16" t="str">
        <f>'UniWorkforce Hourly Timesheet'!BT455</f>
        <v/>
      </c>
      <c r="AA182" s="16" t="str">
        <f>'UniWorkforce Hourly Timesheet'!BU455</f>
        <v/>
      </c>
      <c r="AB182" s="16" t="str">
        <f>'UniWorkforce Hourly Timesheet'!BV455</f>
        <v/>
      </c>
      <c r="AC182" s="16" t="str">
        <f>'UniWorkforce Hourly Timesheet'!BW455</f>
        <v/>
      </c>
      <c r="AD182" s="16" t="str">
        <f>'UniWorkforce Hourly Timesheet'!BX455</f>
        <v/>
      </c>
      <c r="AE182" s="16" t="str">
        <f>'UniWorkforce Hourly Timesheet'!BY455</f>
        <v/>
      </c>
      <c r="AF182" s="16" t="str">
        <f>'UniWorkforce Hourly Timesheet'!BZ455</f>
        <v/>
      </c>
      <c r="AG182" s="16" t="str">
        <f>'UniWorkforce Hourly Timesheet'!CA455</f>
        <v/>
      </c>
      <c r="AH182" s="16" t="str">
        <f>'UniWorkforce Hourly Timesheet'!CB455</f>
        <v/>
      </c>
      <c r="AI182" s="16" t="str">
        <f>'UniWorkforce Hourly Timesheet'!CC455</f>
        <v/>
      </c>
      <c r="AJ182" s="16" t="str">
        <f>'UniWorkforce Hourly Timesheet'!CH455</f>
        <v/>
      </c>
      <c r="AK182" s="16" t="str">
        <f>'UniWorkforce Hourly Timesheet'!CI455</f>
        <v/>
      </c>
      <c r="AL182" s="16" t="str">
        <f>'UniWorkforce Hourly Timesheet'!CJ455</f>
        <v/>
      </c>
    </row>
    <row r="183" spans="1:38" x14ac:dyDescent="0.2">
      <c r="A183" s="16" t="str">
        <f>IF(AND(E182="",E183=""),"",IF(E183="","&lt;EOD&gt;",TEXT('UniWorkforce Hourly Timesheet'!$Z$5,"0000000")))</f>
        <v/>
      </c>
      <c r="B183" s="16" t="str">
        <f>IF(E183="","",'UniWorkforce Hourly Timesheet'!$E$3)</f>
        <v/>
      </c>
      <c r="C183" s="16" t="str">
        <f>IF(E183="","",'UniWorkforce Hourly Timesheet'!$Z$3)</f>
        <v/>
      </c>
      <c r="D183" s="16" t="str">
        <f>IF(E183="","",'UniWorkforce Hourly Timesheet'!$Y$111)</f>
        <v/>
      </c>
      <c r="E183" s="16" t="str">
        <f>'UniWorkforce Hourly Timesheet'!AY456</f>
        <v/>
      </c>
      <c r="F183" s="16" t="str">
        <f>'UniWorkforce Hourly Timesheet'!AZ456</f>
        <v/>
      </c>
      <c r="G183" s="16" t="str">
        <f>'UniWorkforce Hourly Timesheet'!BA456</f>
        <v/>
      </c>
      <c r="H183" s="16" t="str">
        <f>'UniWorkforce Hourly Timesheet'!BB456</f>
        <v/>
      </c>
      <c r="I183" s="16" t="str">
        <f>'UniWorkforce Hourly Timesheet'!BC456</f>
        <v/>
      </c>
      <c r="J183" s="16" t="str">
        <f>'UniWorkforce Hourly Timesheet'!BD456</f>
        <v/>
      </c>
      <c r="K183" s="16" t="str">
        <f>'UniWorkforce Hourly Timesheet'!BE456</f>
        <v/>
      </c>
      <c r="L183" s="16" t="str">
        <f>'UniWorkforce Hourly Timesheet'!BF456</f>
        <v/>
      </c>
      <c r="M183" s="16" t="str">
        <f>'UniWorkforce Hourly Timesheet'!BG456</f>
        <v/>
      </c>
      <c r="N183" s="16" t="str">
        <f>'UniWorkforce Hourly Timesheet'!BH456</f>
        <v/>
      </c>
      <c r="O183" s="16" t="str">
        <f>'UniWorkforce Hourly Timesheet'!BI456</f>
        <v/>
      </c>
      <c r="P183" s="16" t="str">
        <f>'UniWorkforce Hourly Timesheet'!BJ456</f>
        <v/>
      </c>
      <c r="Q183" s="16" t="str">
        <f>'UniWorkforce Hourly Timesheet'!BK456</f>
        <v/>
      </c>
      <c r="R183" s="16" t="str">
        <f>'UniWorkforce Hourly Timesheet'!BL456</f>
        <v/>
      </c>
      <c r="S183" s="16" t="str">
        <f>'UniWorkforce Hourly Timesheet'!BM456</f>
        <v/>
      </c>
      <c r="T183" s="16" t="str">
        <f>'UniWorkforce Hourly Timesheet'!BN456</f>
        <v/>
      </c>
      <c r="U183" s="16" t="str">
        <f>'UniWorkforce Hourly Timesheet'!BO456</f>
        <v/>
      </c>
      <c r="V183" s="16" t="str">
        <f>'UniWorkforce Hourly Timesheet'!BP456</f>
        <v/>
      </c>
      <c r="W183" s="16" t="str">
        <f>'UniWorkforce Hourly Timesheet'!BQ456</f>
        <v/>
      </c>
      <c r="X183" s="16" t="str">
        <f>'UniWorkforce Hourly Timesheet'!BR456</f>
        <v/>
      </c>
      <c r="Y183" s="16" t="str">
        <f>'UniWorkforce Hourly Timesheet'!BS456</f>
        <v/>
      </c>
      <c r="Z183" s="16" t="str">
        <f>'UniWorkforce Hourly Timesheet'!BT456</f>
        <v/>
      </c>
      <c r="AA183" s="16" t="str">
        <f>'UniWorkforce Hourly Timesheet'!BU456</f>
        <v/>
      </c>
      <c r="AB183" s="16" t="str">
        <f>'UniWorkforce Hourly Timesheet'!BV456</f>
        <v/>
      </c>
      <c r="AC183" s="16" t="str">
        <f>'UniWorkforce Hourly Timesheet'!BW456</f>
        <v/>
      </c>
      <c r="AD183" s="16" t="str">
        <f>'UniWorkforce Hourly Timesheet'!BX456</f>
        <v/>
      </c>
      <c r="AE183" s="16" t="str">
        <f>'UniWorkforce Hourly Timesheet'!BY456</f>
        <v/>
      </c>
      <c r="AF183" s="16" t="str">
        <f>'UniWorkforce Hourly Timesheet'!BZ456</f>
        <v/>
      </c>
      <c r="AG183" s="16" t="str">
        <f>'UniWorkforce Hourly Timesheet'!CA456</f>
        <v/>
      </c>
      <c r="AH183" s="16" t="str">
        <f>'UniWorkforce Hourly Timesheet'!CB456</f>
        <v/>
      </c>
      <c r="AI183" s="16" t="str">
        <f>'UniWorkforce Hourly Timesheet'!CC456</f>
        <v/>
      </c>
      <c r="AJ183" s="16" t="str">
        <f>'UniWorkforce Hourly Timesheet'!CH456</f>
        <v/>
      </c>
      <c r="AK183" s="16" t="str">
        <f>'UniWorkforce Hourly Timesheet'!CI456</f>
        <v/>
      </c>
      <c r="AL183" s="16" t="str">
        <f>'UniWorkforce Hourly Timesheet'!CJ456</f>
        <v/>
      </c>
    </row>
    <row r="184" spans="1:38" x14ac:dyDescent="0.2">
      <c r="A184" s="16" t="str">
        <f>IF(AND(E183="",E184=""),"",IF(E184="","&lt;EOD&gt;",TEXT('UniWorkforce Hourly Timesheet'!$Z$5,"0000000")))</f>
        <v/>
      </c>
      <c r="B184" s="16" t="str">
        <f>IF(E184="","",'UniWorkforce Hourly Timesheet'!$E$3)</f>
        <v/>
      </c>
      <c r="C184" s="16" t="str">
        <f>IF(E184="","",'UniWorkforce Hourly Timesheet'!$Z$3)</f>
        <v/>
      </c>
      <c r="D184" s="16" t="str">
        <f>IF(E184="","",'UniWorkforce Hourly Timesheet'!$Y$111)</f>
        <v/>
      </c>
      <c r="E184" s="16" t="str">
        <f>'UniWorkforce Hourly Timesheet'!AY457</f>
        <v/>
      </c>
      <c r="F184" s="16" t="str">
        <f>'UniWorkforce Hourly Timesheet'!AZ457</f>
        <v/>
      </c>
      <c r="G184" s="16" t="str">
        <f>'UniWorkforce Hourly Timesheet'!BA457</f>
        <v/>
      </c>
      <c r="H184" s="16" t="str">
        <f>'UniWorkforce Hourly Timesheet'!BB457</f>
        <v/>
      </c>
      <c r="I184" s="16" t="str">
        <f>'UniWorkforce Hourly Timesheet'!BC457</f>
        <v/>
      </c>
      <c r="J184" s="16" t="str">
        <f>'UniWorkforce Hourly Timesheet'!BD457</f>
        <v/>
      </c>
      <c r="K184" s="16" t="str">
        <f>'UniWorkforce Hourly Timesheet'!BE457</f>
        <v/>
      </c>
      <c r="L184" s="16" t="str">
        <f>'UniWorkforce Hourly Timesheet'!BF457</f>
        <v/>
      </c>
      <c r="M184" s="16" t="str">
        <f>'UniWorkforce Hourly Timesheet'!BG457</f>
        <v/>
      </c>
      <c r="N184" s="16" t="str">
        <f>'UniWorkforce Hourly Timesheet'!BH457</f>
        <v/>
      </c>
      <c r="O184" s="16" t="str">
        <f>'UniWorkforce Hourly Timesheet'!BI457</f>
        <v/>
      </c>
      <c r="P184" s="16" t="str">
        <f>'UniWorkforce Hourly Timesheet'!BJ457</f>
        <v/>
      </c>
      <c r="Q184" s="16" t="str">
        <f>'UniWorkforce Hourly Timesheet'!BK457</f>
        <v/>
      </c>
      <c r="R184" s="16" t="str">
        <f>'UniWorkforce Hourly Timesheet'!BL457</f>
        <v/>
      </c>
      <c r="S184" s="16" t="str">
        <f>'UniWorkforce Hourly Timesheet'!BM457</f>
        <v/>
      </c>
      <c r="T184" s="16" t="str">
        <f>'UniWorkforce Hourly Timesheet'!BN457</f>
        <v/>
      </c>
      <c r="U184" s="16" t="str">
        <f>'UniWorkforce Hourly Timesheet'!BO457</f>
        <v/>
      </c>
      <c r="V184" s="16" t="str">
        <f>'UniWorkforce Hourly Timesheet'!BP457</f>
        <v/>
      </c>
      <c r="W184" s="16" t="str">
        <f>'UniWorkforce Hourly Timesheet'!BQ457</f>
        <v/>
      </c>
      <c r="X184" s="16" t="str">
        <f>'UniWorkforce Hourly Timesheet'!BR457</f>
        <v/>
      </c>
      <c r="Y184" s="16" t="str">
        <f>'UniWorkforce Hourly Timesheet'!BS457</f>
        <v/>
      </c>
      <c r="Z184" s="16" t="str">
        <f>'UniWorkforce Hourly Timesheet'!BT457</f>
        <v/>
      </c>
      <c r="AA184" s="16" t="str">
        <f>'UniWorkforce Hourly Timesheet'!BU457</f>
        <v/>
      </c>
      <c r="AB184" s="16" t="str">
        <f>'UniWorkforce Hourly Timesheet'!BV457</f>
        <v/>
      </c>
      <c r="AC184" s="16" t="str">
        <f>'UniWorkforce Hourly Timesheet'!BW457</f>
        <v/>
      </c>
      <c r="AD184" s="16" t="str">
        <f>'UniWorkforce Hourly Timesheet'!BX457</f>
        <v/>
      </c>
      <c r="AE184" s="16" t="str">
        <f>'UniWorkforce Hourly Timesheet'!BY457</f>
        <v/>
      </c>
      <c r="AF184" s="16" t="str">
        <f>'UniWorkforce Hourly Timesheet'!BZ457</f>
        <v/>
      </c>
      <c r="AG184" s="16" t="str">
        <f>'UniWorkforce Hourly Timesheet'!CA457</f>
        <v/>
      </c>
      <c r="AH184" s="16" t="str">
        <f>'UniWorkforce Hourly Timesheet'!CB457</f>
        <v/>
      </c>
      <c r="AI184" s="16" t="str">
        <f>'UniWorkforce Hourly Timesheet'!CC457</f>
        <v/>
      </c>
      <c r="AJ184" s="16" t="str">
        <f>'UniWorkforce Hourly Timesheet'!CH457</f>
        <v/>
      </c>
      <c r="AK184" s="16" t="str">
        <f>'UniWorkforce Hourly Timesheet'!CI457</f>
        <v/>
      </c>
      <c r="AL184" s="16" t="str">
        <f>'UniWorkforce Hourly Timesheet'!CJ457</f>
        <v/>
      </c>
    </row>
    <row r="185" spans="1:38" x14ac:dyDescent="0.2">
      <c r="A185" s="16" t="str">
        <f>IF(AND(E184="",E185=""),"",IF(E185="","&lt;EOD&gt;",TEXT('UniWorkforce Hourly Timesheet'!$Z$5,"0000000")))</f>
        <v/>
      </c>
      <c r="B185" s="16" t="str">
        <f>IF(E185="","",'UniWorkforce Hourly Timesheet'!$E$3)</f>
        <v/>
      </c>
      <c r="C185" s="16" t="str">
        <f>IF(E185="","",'UniWorkforce Hourly Timesheet'!$Z$3)</f>
        <v/>
      </c>
      <c r="D185" s="16" t="str">
        <f>IF(E185="","",'UniWorkforce Hourly Timesheet'!$Y$111)</f>
        <v/>
      </c>
      <c r="E185" s="16" t="str">
        <f>'UniWorkforce Hourly Timesheet'!AY458</f>
        <v/>
      </c>
      <c r="F185" s="16" t="str">
        <f>'UniWorkforce Hourly Timesheet'!AZ458</f>
        <v/>
      </c>
      <c r="G185" s="16" t="str">
        <f>'UniWorkforce Hourly Timesheet'!BA458</f>
        <v/>
      </c>
      <c r="H185" s="16" t="str">
        <f>'UniWorkforce Hourly Timesheet'!BB458</f>
        <v/>
      </c>
      <c r="I185" s="16" t="str">
        <f>'UniWorkforce Hourly Timesheet'!BC458</f>
        <v/>
      </c>
      <c r="J185" s="16" t="str">
        <f>'UniWorkforce Hourly Timesheet'!BD458</f>
        <v/>
      </c>
      <c r="K185" s="16" t="str">
        <f>'UniWorkforce Hourly Timesheet'!BE458</f>
        <v/>
      </c>
      <c r="L185" s="16" t="str">
        <f>'UniWorkforce Hourly Timesheet'!BF458</f>
        <v/>
      </c>
      <c r="M185" s="16" t="str">
        <f>'UniWorkforce Hourly Timesheet'!BG458</f>
        <v/>
      </c>
      <c r="N185" s="16" t="str">
        <f>'UniWorkforce Hourly Timesheet'!BH458</f>
        <v/>
      </c>
      <c r="O185" s="16" t="str">
        <f>'UniWorkforce Hourly Timesheet'!BI458</f>
        <v/>
      </c>
      <c r="P185" s="16" t="str">
        <f>'UniWorkforce Hourly Timesheet'!BJ458</f>
        <v/>
      </c>
      <c r="Q185" s="16" t="str">
        <f>'UniWorkforce Hourly Timesheet'!BK458</f>
        <v/>
      </c>
      <c r="R185" s="16" t="str">
        <f>'UniWorkforce Hourly Timesheet'!BL458</f>
        <v/>
      </c>
      <c r="S185" s="16" t="str">
        <f>'UniWorkforce Hourly Timesheet'!BM458</f>
        <v/>
      </c>
      <c r="T185" s="16" t="str">
        <f>'UniWorkforce Hourly Timesheet'!BN458</f>
        <v/>
      </c>
      <c r="U185" s="16" t="str">
        <f>'UniWorkforce Hourly Timesheet'!BO458</f>
        <v/>
      </c>
      <c r="V185" s="16" t="str">
        <f>'UniWorkforce Hourly Timesheet'!BP458</f>
        <v/>
      </c>
      <c r="W185" s="16" t="str">
        <f>'UniWorkforce Hourly Timesheet'!BQ458</f>
        <v/>
      </c>
      <c r="X185" s="16" t="str">
        <f>'UniWorkforce Hourly Timesheet'!BR458</f>
        <v/>
      </c>
      <c r="Y185" s="16" t="str">
        <f>'UniWorkforce Hourly Timesheet'!BS458</f>
        <v/>
      </c>
      <c r="Z185" s="16" t="str">
        <f>'UniWorkforce Hourly Timesheet'!BT458</f>
        <v/>
      </c>
      <c r="AA185" s="16" t="str">
        <f>'UniWorkforce Hourly Timesheet'!BU458</f>
        <v/>
      </c>
      <c r="AB185" s="16" t="str">
        <f>'UniWorkforce Hourly Timesheet'!BV458</f>
        <v/>
      </c>
      <c r="AC185" s="16" t="str">
        <f>'UniWorkforce Hourly Timesheet'!BW458</f>
        <v/>
      </c>
      <c r="AD185" s="16" t="str">
        <f>'UniWorkforce Hourly Timesheet'!BX458</f>
        <v/>
      </c>
      <c r="AE185" s="16" t="str">
        <f>'UniWorkforce Hourly Timesheet'!BY458</f>
        <v/>
      </c>
      <c r="AF185" s="16" t="str">
        <f>'UniWorkforce Hourly Timesheet'!BZ458</f>
        <v/>
      </c>
      <c r="AG185" s="16" t="str">
        <f>'UniWorkforce Hourly Timesheet'!CA458</f>
        <v/>
      </c>
      <c r="AH185" s="16" t="str">
        <f>'UniWorkforce Hourly Timesheet'!CB458</f>
        <v/>
      </c>
      <c r="AI185" s="16" t="str">
        <f>'UniWorkforce Hourly Timesheet'!CC458</f>
        <v/>
      </c>
      <c r="AJ185" s="16" t="str">
        <f>'UniWorkforce Hourly Timesheet'!CH458</f>
        <v/>
      </c>
      <c r="AK185" s="16" t="str">
        <f>'UniWorkforce Hourly Timesheet'!CI458</f>
        <v/>
      </c>
      <c r="AL185" s="16" t="str">
        <f>'UniWorkforce Hourly Timesheet'!CJ458</f>
        <v/>
      </c>
    </row>
    <row r="186" spans="1:38" x14ac:dyDescent="0.2">
      <c r="A186" s="16" t="str">
        <f>IF(AND(E185="",E186=""),"",IF(E186="","&lt;EOD&gt;",TEXT('UniWorkforce Hourly Timesheet'!$Z$5,"0000000")))</f>
        <v/>
      </c>
      <c r="B186" s="16" t="str">
        <f>IF(E186="","",'UniWorkforce Hourly Timesheet'!$E$3)</f>
        <v/>
      </c>
      <c r="C186" s="16" t="str">
        <f>IF(E186="","",'UniWorkforce Hourly Timesheet'!$Z$3)</f>
        <v/>
      </c>
      <c r="D186" s="16" t="str">
        <f>IF(E186="","",'UniWorkforce Hourly Timesheet'!$Y$111)</f>
        <v/>
      </c>
      <c r="E186" s="16" t="str">
        <f>'UniWorkforce Hourly Timesheet'!AY459</f>
        <v/>
      </c>
      <c r="F186" s="16" t="str">
        <f>'UniWorkforce Hourly Timesheet'!AZ459</f>
        <v/>
      </c>
      <c r="G186" s="16" t="str">
        <f>'UniWorkforce Hourly Timesheet'!BA459</f>
        <v/>
      </c>
      <c r="H186" s="16" t="str">
        <f>'UniWorkforce Hourly Timesheet'!BB459</f>
        <v/>
      </c>
      <c r="I186" s="16" t="str">
        <f>'UniWorkforce Hourly Timesheet'!BC459</f>
        <v/>
      </c>
      <c r="J186" s="16" t="str">
        <f>'UniWorkforce Hourly Timesheet'!BD459</f>
        <v/>
      </c>
      <c r="K186" s="16" t="str">
        <f>'UniWorkforce Hourly Timesheet'!BE459</f>
        <v/>
      </c>
      <c r="L186" s="16" t="str">
        <f>'UniWorkforce Hourly Timesheet'!BF459</f>
        <v/>
      </c>
      <c r="M186" s="16" t="str">
        <f>'UniWorkforce Hourly Timesheet'!BG459</f>
        <v/>
      </c>
      <c r="N186" s="16" t="str">
        <f>'UniWorkforce Hourly Timesheet'!BH459</f>
        <v/>
      </c>
      <c r="O186" s="16" t="str">
        <f>'UniWorkforce Hourly Timesheet'!BI459</f>
        <v/>
      </c>
      <c r="P186" s="16" t="str">
        <f>'UniWorkforce Hourly Timesheet'!BJ459</f>
        <v/>
      </c>
      <c r="Q186" s="16" t="str">
        <f>'UniWorkforce Hourly Timesheet'!BK459</f>
        <v/>
      </c>
      <c r="R186" s="16" t="str">
        <f>'UniWorkforce Hourly Timesheet'!BL459</f>
        <v/>
      </c>
      <c r="S186" s="16" t="str">
        <f>'UniWorkforce Hourly Timesheet'!BM459</f>
        <v/>
      </c>
      <c r="T186" s="16" t="str">
        <f>'UniWorkforce Hourly Timesheet'!BN459</f>
        <v/>
      </c>
      <c r="U186" s="16" t="str">
        <f>'UniWorkforce Hourly Timesheet'!BO459</f>
        <v/>
      </c>
      <c r="V186" s="16" t="str">
        <f>'UniWorkforce Hourly Timesheet'!BP459</f>
        <v/>
      </c>
      <c r="W186" s="16" t="str">
        <f>'UniWorkforce Hourly Timesheet'!BQ459</f>
        <v/>
      </c>
      <c r="X186" s="16" t="str">
        <f>'UniWorkforce Hourly Timesheet'!BR459</f>
        <v/>
      </c>
      <c r="Y186" s="16" t="str">
        <f>'UniWorkforce Hourly Timesheet'!BS459</f>
        <v/>
      </c>
      <c r="Z186" s="16" t="str">
        <f>'UniWorkforce Hourly Timesheet'!BT459</f>
        <v/>
      </c>
      <c r="AA186" s="16" t="str">
        <f>'UniWorkforce Hourly Timesheet'!BU459</f>
        <v/>
      </c>
      <c r="AB186" s="16" t="str">
        <f>'UniWorkforce Hourly Timesheet'!BV459</f>
        <v/>
      </c>
      <c r="AC186" s="16" t="str">
        <f>'UniWorkforce Hourly Timesheet'!BW459</f>
        <v/>
      </c>
      <c r="AD186" s="16" t="str">
        <f>'UniWorkforce Hourly Timesheet'!BX459</f>
        <v/>
      </c>
      <c r="AE186" s="16" t="str">
        <f>'UniWorkforce Hourly Timesheet'!BY459</f>
        <v/>
      </c>
      <c r="AF186" s="16" t="str">
        <f>'UniWorkforce Hourly Timesheet'!BZ459</f>
        <v/>
      </c>
      <c r="AG186" s="16" t="str">
        <f>'UniWorkforce Hourly Timesheet'!CA459</f>
        <v/>
      </c>
      <c r="AH186" s="16" t="str">
        <f>'UniWorkforce Hourly Timesheet'!CB459</f>
        <v/>
      </c>
      <c r="AI186" s="16" t="str">
        <f>'UniWorkforce Hourly Timesheet'!CC459</f>
        <v/>
      </c>
      <c r="AJ186" s="16" t="str">
        <f>'UniWorkforce Hourly Timesheet'!CH459</f>
        <v/>
      </c>
      <c r="AK186" s="16" t="str">
        <f>'UniWorkforce Hourly Timesheet'!CI459</f>
        <v/>
      </c>
      <c r="AL186" s="16" t="str">
        <f>'UniWorkforce Hourly Timesheet'!CJ459</f>
        <v/>
      </c>
    </row>
    <row r="187" spans="1:38" x14ac:dyDescent="0.2">
      <c r="A187" s="16" t="str">
        <f>IF(AND(E186="",E187=""),"",IF(E187="","&lt;EOD&gt;",TEXT('UniWorkforce Hourly Timesheet'!$Z$5,"0000000")))</f>
        <v/>
      </c>
      <c r="B187" s="16" t="str">
        <f>IF(E187="","",'UniWorkforce Hourly Timesheet'!$E$3)</f>
        <v/>
      </c>
      <c r="C187" s="16" t="str">
        <f>IF(E187="","",'UniWorkforce Hourly Timesheet'!$Z$3)</f>
        <v/>
      </c>
      <c r="D187" s="16" t="str">
        <f>IF(E187="","",'UniWorkforce Hourly Timesheet'!$Y$111)</f>
        <v/>
      </c>
      <c r="E187" s="16" t="str">
        <f>'UniWorkforce Hourly Timesheet'!AY460</f>
        <v/>
      </c>
      <c r="F187" s="16" t="str">
        <f>'UniWorkforce Hourly Timesheet'!AZ460</f>
        <v/>
      </c>
      <c r="G187" s="16" t="str">
        <f>'UniWorkforce Hourly Timesheet'!BA460</f>
        <v/>
      </c>
      <c r="H187" s="16" t="str">
        <f>'UniWorkforce Hourly Timesheet'!BB460</f>
        <v/>
      </c>
      <c r="I187" s="16" t="str">
        <f>'UniWorkforce Hourly Timesheet'!BC460</f>
        <v/>
      </c>
      <c r="J187" s="16" t="str">
        <f>'UniWorkforce Hourly Timesheet'!BD460</f>
        <v/>
      </c>
      <c r="K187" s="16" t="str">
        <f>'UniWorkforce Hourly Timesheet'!BE460</f>
        <v/>
      </c>
      <c r="L187" s="16" t="str">
        <f>'UniWorkforce Hourly Timesheet'!BF460</f>
        <v/>
      </c>
      <c r="M187" s="16" t="str">
        <f>'UniWorkforce Hourly Timesheet'!BG460</f>
        <v/>
      </c>
      <c r="N187" s="16" t="str">
        <f>'UniWorkforce Hourly Timesheet'!BH460</f>
        <v/>
      </c>
      <c r="O187" s="16" t="str">
        <f>'UniWorkforce Hourly Timesheet'!BI460</f>
        <v/>
      </c>
      <c r="P187" s="16" t="str">
        <f>'UniWorkforce Hourly Timesheet'!BJ460</f>
        <v/>
      </c>
      <c r="Q187" s="16" t="str">
        <f>'UniWorkforce Hourly Timesheet'!BK460</f>
        <v/>
      </c>
      <c r="R187" s="16" t="str">
        <f>'UniWorkforce Hourly Timesheet'!BL460</f>
        <v/>
      </c>
      <c r="S187" s="16" t="str">
        <f>'UniWorkforce Hourly Timesheet'!BM460</f>
        <v/>
      </c>
      <c r="T187" s="16" t="str">
        <f>'UniWorkforce Hourly Timesheet'!BN460</f>
        <v/>
      </c>
      <c r="U187" s="16" t="str">
        <f>'UniWorkforce Hourly Timesheet'!BO460</f>
        <v/>
      </c>
      <c r="V187" s="16" t="str">
        <f>'UniWorkforce Hourly Timesheet'!BP460</f>
        <v/>
      </c>
      <c r="W187" s="16" t="str">
        <f>'UniWorkforce Hourly Timesheet'!BQ460</f>
        <v/>
      </c>
      <c r="X187" s="16" t="str">
        <f>'UniWorkforce Hourly Timesheet'!BR460</f>
        <v/>
      </c>
      <c r="Y187" s="16" t="str">
        <f>'UniWorkforce Hourly Timesheet'!BS460</f>
        <v/>
      </c>
      <c r="Z187" s="16" t="str">
        <f>'UniWorkforce Hourly Timesheet'!BT460</f>
        <v/>
      </c>
      <c r="AA187" s="16" t="str">
        <f>'UniWorkforce Hourly Timesheet'!BU460</f>
        <v/>
      </c>
      <c r="AB187" s="16" t="str">
        <f>'UniWorkforce Hourly Timesheet'!BV460</f>
        <v/>
      </c>
      <c r="AC187" s="16" t="str">
        <f>'UniWorkforce Hourly Timesheet'!BW460</f>
        <v/>
      </c>
      <c r="AD187" s="16" t="str">
        <f>'UniWorkforce Hourly Timesheet'!BX460</f>
        <v/>
      </c>
      <c r="AE187" s="16" t="str">
        <f>'UniWorkforce Hourly Timesheet'!BY460</f>
        <v/>
      </c>
      <c r="AF187" s="16" t="str">
        <f>'UniWorkforce Hourly Timesheet'!BZ460</f>
        <v/>
      </c>
      <c r="AG187" s="16" t="str">
        <f>'UniWorkforce Hourly Timesheet'!CA460</f>
        <v/>
      </c>
      <c r="AH187" s="16" t="str">
        <f>'UniWorkforce Hourly Timesheet'!CB460</f>
        <v/>
      </c>
      <c r="AI187" s="16" t="str">
        <f>'UniWorkforce Hourly Timesheet'!CC460</f>
        <v/>
      </c>
      <c r="AJ187" s="16" t="str">
        <f>'UniWorkforce Hourly Timesheet'!CH460</f>
        <v/>
      </c>
      <c r="AK187" s="16" t="str">
        <f>'UniWorkforce Hourly Timesheet'!CI460</f>
        <v/>
      </c>
      <c r="AL187" s="16" t="str">
        <f>'UniWorkforce Hourly Timesheet'!CJ460</f>
        <v/>
      </c>
    </row>
    <row r="188" spans="1:38" x14ac:dyDescent="0.2">
      <c r="A188" s="16" t="str">
        <f>IF(AND(E187="",E188=""),"",IF(E188="","&lt;EOD&gt;",TEXT('UniWorkforce Hourly Timesheet'!$Z$5,"0000000")))</f>
        <v/>
      </c>
      <c r="B188" s="16" t="str">
        <f>IF(E188="","",'UniWorkforce Hourly Timesheet'!$E$3)</f>
        <v/>
      </c>
      <c r="C188" s="16" t="str">
        <f>IF(E188="","",'UniWorkforce Hourly Timesheet'!$Z$3)</f>
        <v/>
      </c>
      <c r="D188" s="16" t="str">
        <f>IF(E188="","",'UniWorkforce Hourly Timesheet'!$Y$111)</f>
        <v/>
      </c>
      <c r="E188" s="16" t="str">
        <f>'UniWorkforce Hourly Timesheet'!AY461</f>
        <v/>
      </c>
      <c r="F188" s="16" t="str">
        <f>'UniWorkforce Hourly Timesheet'!AZ461</f>
        <v/>
      </c>
      <c r="G188" s="16" t="str">
        <f>'UniWorkforce Hourly Timesheet'!BA461</f>
        <v/>
      </c>
      <c r="H188" s="16" t="str">
        <f>'UniWorkforce Hourly Timesheet'!BB461</f>
        <v/>
      </c>
      <c r="I188" s="16" t="str">
        <f>'UniWorkforce Hourly Timesheet'!BC461</f>
        <v/>
      </c>
      <c r="J188" s="16" t="str">
        <f>'UniWorkforce Hourly Timesheet'!BD461</f>
        <v/>
      </c>
      <c r="K188" s="16" t="str">
        <f>'UniWorkforce Hourly Timesheet'!BE461</f>
        <v/>
      </c>
      <c r="L188" s="16" t="str">
        <f>'UniWorkforce Hourly Timesheet'!BF461</f>
        <v/>
      </c>
      <c r="M188" s="16" t="str">
        <f>'UniWorkforce Hourly Timesheet'!BG461</f>
        <v/>
      </c>
      <c r="N188" s="16" t="str">
        <f>'UniWorkforce Hourly Timesheet'!BH461</f>
        <v/>
      </c>
      <c r="O188" s="16" t="str">
        <f>'UniWorkforce Hourly Timesheet'!BI461</f>
        <v/>
      </c>
      <c r="P188" s="16" t="str">
        <f>'UniWorkforce Hourly Timesheet'!BJ461</f>
        <v/>
      </c>
      <c r="Q188" s="16" t="str">
        <f>'UniWorkforce Hourly Timesheet'!BK461</f>
        <v/>
      </c>
      <c r="R188" s="16" t="str">
        <f>'UniWorkforce Hourly Timesheet'!BL461</f>
        <v/>
      </c>
      <c r="S188" s="16" t="str">
        <f>'UniWorkforce Hourly Timesheet'!BM461</f>
        <v/>
      </c>
      <c r="T188" s="16" t="str">
        <f>'UniWorkforce Hourly Timesheet'!BN461</f>
        <v/>
      </c>
      <c r="U188" s="16" t="str">
        <f>'UniWorkforce Hourly Timesheet'!BO461</f>
        <v/>
      </c>
      <c r="V188" s="16" t="str">
        <f>'UniWorkforce Hourly Timesheet'!BP461</f>
        <v/>
      </c>
      <c r="W188" s="16" t="str">
        <f>'UniWorkforce Hourly Timesheet'!BQ461</f>
        <v/>
      </c>
      <c r="X188" s="16" t="str">
        <f>'UniWorkforce Hourly Timesheet'!BR461</f>
        <v/>
      </c>
      <c r="Y188" s="16" t="str">
        <f>'UniWorkforce Hourly Timesheet'!BS461</f>
        <v/>
      </c>
      <c r="Z188" s="16" t="str">
        <f>'UniWorkforce Hourly Timesheet'!BT461</f>
        <v/>
      </c>
      <c r="AA188" s="16" t="str">
        <f>'UniWorkforce Hourly Timesheet'!BU461</f>
        <v/>
      </c>
      <c r="AB188" s="16" t="str">
        <f>'UniWorkforce Hourly Timesheet'!BV461</f>
        <v/>
      </c>
      <c r="AC188" s="16" t="str">
        <f>'UniWorkforce Hourly Timesheet'!BW461</f>
        <v/>
      </c>
      <c r="AD188" s="16" t="str">
        <f>'UniWorkforce Hourly Timesheet'!BX461</f>
        <v/>
      </c>
      <c r="AE188" s="16" t="str">
        <f>'UniWorkforce Hourly Timesheet'!BY461</f>
        <v/>
      </c>
      <c r="AF188" s="16" t="str">
        <f>'UniWorkforce Hourly Timesheet'!BZ461</f>
        <v/>
      </c>
      <c r="AG188" s="16" t="str">
        <f>'UniWorkforce Hourly Timesheet'!CA461</f>
        <v/>
      </c>
      <c r="AH188" s="16" t="str">
        <f>'UniWorkforce Hourly Timesheet'!CB461</f>
        <v/>
      </c>
      <c r="AI188" s="16" t="str">
        <f>'UniWorkforce Hourly Timesheet'!CC461</f>
        <v/>
      </c>
      <c r="AJ188" s="16" t="str">
        <f>'UniWorkforce Hourly Timesheet'!CH461</f>
        <v/>
      </c>
      <c r="AK188" s="16" t="str">
        <f>'UniWorkforce Hourly Timesheet'!CI461</f>
        <v/>
      </c>
      <c r="AL188" s="16" t="str">
        <f>'UniWorkforce Hourly Timesheet'!CJ461</f>
        <v/>
      </c>
    </row>
    <row r="189" spans="1:38" x14ac:dyDescent="0.2">
      <c r="A189" s="16" t="str">
        <f>IF(AND(E188="",E189=""),"",IF(E189="","&lt;EOD&gt;",TEXT('UniWorkforce Hourly Timesheet'!$Z$5,"0000000")))</f>
        <v/>
      </c>
      <c r="B189" s="16" t="str">
        <f>IF(E189="","",'UniWorkforce Hourly Timesheet'!$E$3)</f>
        <v/>
      </c>
      <c r="C189" s="16" t="str">
        <f>IF(E189="","",'UniWorkforce Hourly Timesheet'!$Z$3)</f>
        <v/>
      </c>
      <c r="D189" s="16" t="str">
        <f>IF(E189="","",'UniWorkforce Hourly Timesheet'!$Y$111)</f>
        <v/>
      </c>
      <c r="E189" s="16" t="str">
        <f>'UniWorkforce Hourly Timesheet'!AY462</f>
        <v/>
      </c>
      <c r="F189" s="16" t="str">
        <f>'UniWorkforce Hourly Timesheet'!AZ462</f>
        <v/>
      </c>
      <c r="G189" s="16" t="str">
        <f>'UniWorkforce Hourly Timesheet'!BA462</f>
        <v/>
      </c>
      <c r="H189" s="16" t="str">
        <f>'UniWorkforce Hourly Timesheet'!BB462</f>
        <v/>
      </c>
      <c r="I189" s="16" t="str">
        <f>'UniWorkforce Hourly Timesheet'!BC462</f>
        <v/>
      </c>
      <c r="J189" s="16" t="str">
        <f>'UniWorkforce Hourly Timesheet'!BD462</f>
        <v/>
      </c>
      <c r="K189" s="16" t="str">
        <f>'UniWorkforce Hourly Timesheet'!BE462</f>
        <v/>
      </c>
      <c r="L189" s="16" t="str">
        <f>'UniWorkforce Hourly Timesheet'!BF462</f>
        <v/>
      </c>
      <c r="M189" s="16" t="str">
        <f>'UniWorkforce Hourly Timesheet'!BG462</f>
        <v/>
      </c>
      <c r="N189" s="16" t="str">
        <f>'UniWorkforce Hourly Timesheet'!BH462</f>
        <v/>
      </c>
      <c r="O189" s="16" t="str">
        <f>'UniWorkforce Hourly Timesheet'!BI462</f>
        <v/>
      </c>
      <c r="P189" s="16" t="str">
        <f>'UniWorkforce Hourly Timesheet'!BJ462</f>
        <v/>
      </c>
      <c r="Q189" s="16" t="str">
        <f>'UniWorkforce Hourly Timesheet'!BK462</f>
        <v/>
      </c>
      <c r="R189" s="16" t="str">
        <f>'UniWorkforce Hourly Timesheet'!BL462</f>
        <v/>
      </c>
      <c r="S189" s="16" t="str">
        <f>'UniWorkforce Hourly Timesheet'!BM462</f>
        <v/>
      </c>
      <c r="T189" s="16" t="str">
        <f>'UniWorkforce Hourly Timesheet'!BN462</f>
        <v/>
      </c>
      <c r="U189" s="16" t="str">
        <f>'UniWorkforce Hourly Timesheet'!BO462</f>
        <v/>
      </c>
      <c r="V189" s="16" t="str">
        <f>'UniWorkforce Hourly Timesheet'!BP462</f>
        <v/>
      </c>
      <c r="W189" s="16" t="str">
        <f>'UniWorkforce Hourly Timesheet'!BQ462</f>
        <v/>
      </c>
      <c r="X189" s="16" t="str">
        <f>'UniWorkforce Hourly Timesheet'!BR462</f>
        <v/>
      </c>
      <c r="Y189" s="16" t="str">
        <f>'UniWorkforce Hourly Timesheet'!BS462</f>
        <v/>
      </c>
      <c r="Z189" s="16" t="str">
        <f>'UniWorkforce Hourly Timesheet'!BT462</f>
        <v/>
      </c>
      <c r="AA189" s="16" t="str">
        <f>'UniWorkforce Hourly Timesheet'!BU462</f>
        <v/>
      </c>
      <c r="AB189" s="16" t="str">
        <f>'UniWorkforce Hourly Timesheet'!BV462</f>
        <v/>
      </c>
      <c r="AC189" s="16" t="str">
        <f>'UniWorkforce Hourly Timesheet'!BW462</f>
        <v/>
      </c>
      <c r="AD189" s="16" t="str">
        <f>'UniWorkforce Hourly Timesheet'!BX462</f>
        <v/>
      </c>
      <c r="AE189" s="16" t="str">
        <f>'UniWorkforce Hourly Timesheet'!BY462</f>
        <v/>
      </c>
      <c r="AF189" s="16" t="str">
        <f>'UniWorkforce Hourly Timesheet'!BZ462</f>
        <v/>
      </c>
      <c r="AG189" s="16" t="str">
        <f>'UniWorkforce Hourly Timesheet'!CA462</f>
        <v/>
      </c>
      <c r="AH189" s="16" t="str">
        <f>'UniWorkforce Hourly Timesheet'!CB462</f>
        <v/>
      </c>
      <c r="AI189" s="16" t="str">
        <f>'UniWorkforce Hourly Timesheet'!CC462</f>
        <v/>
      </c>
      <c r="AJ189" s="16" t="str">
        <f>'UniWorkforce Hourly Timesheet'!CH462</f>
        <v/>
      </c>
      <c r="AK189" s="16" t="str">
        <f>'UniWorkforce Hourly Timesheet'!CI462</f>
        <v/>
      </c>
      <c r="AL189" s="16" t="str">
        <f>'UniWorkforce Hourly Timesheet'!CJ462</f>
        <v/>
      </c>
    </row>
    <row r="190" spans="1:38" x14ac:dyDescent="0.2">
      <c r="A190" s="16" t="str">
        <f>IF(AND(E189="",E190=""),"",IF(E190="","&lt;EOD&gt;",TEXT('UniWorkforce Hourly Timesheet'!$Z$5,"0000000")))</f>
        <v/>
      </c>
      <c r="B190" s="16" t="str">
        <f>IF(E190="","",'UniWorkforce Hourly Timesheet'!$E$3)</f>
        <v/>
      </c>
      <c r="C190" s="16" t="str">
        <f>IF(E190="","",'UniWorkforce Hourly Timesheet'!$Z$3)</f>
        <v/>
      </c>
      <c r="D190" s="16" t="str">
        <f>IF(E190="","",'UniWorkforce Hourly Timesheet'!$Y$111)</f>
        <v/>
      </c>
      <c r="E190" s="16" t="str">
        <f>'UniWorkforce Hourly Timesheet'!AY463</f>
        <v/>
      </c>
      <c r="F190" s="16" t="str">
        <f>'UniWorkforce Hourly Timesheet'!AZ463</f>
        <v/>
      </c>
      <c r="G190" s="16" t="str">
        <f>'UniWorkforce Hourly Timesheet'!BA463</f>
        <v/>
      </c>
      <c r="H190" s="16" t="str">
        <f>'UniWorkforce Hourly Timesheet'!BB463</f>
        <v/>
      </c>
      <c r="I190" s="16" t="str">
        <f>'UniWorkforce Hourly Timesheet'!BC463</f>
        <v/>
      </c>
      <c r="J190" s="16" t="str">
        <f>'UniWorkforce Hourly Timesheet'!BD463</f>
        <v/>
      </c>
      <c r="K190" s="16" t="str">
        <f>'UniWorkforce Hourly Timesheet'!BE463</f>
        <v/>
      </c>
      <c r="L190" s="16" t="str">
        <f>'UniWorkforce Hourly Timesheet'!BF463</f>
        <v/>
      </c>
      <c r="M190" s="16" t="str">
        <f>'UniWorkforce Hourly Timesheet'!BG463</f>
        <v/>
      </c>
      <c r="N190" s="16" t="str">
        <f>'UniWorkforce Hourly Timesheet'!BH463</f>
        <v/>
      </c>
      <c r="O190" s="16" t="str">
        <f>'UniWorkforce Hourly Timesheet'!BI463</f>
        <v/>
      </c>
      <c r="P190" s="16" t="str">
        <f>'UniWorkforce Hourly Timesheet'!BJ463</f>
        <v/>
      </c>
      <c r="Q190" s="16" t="str">
        <f>'UniWorkforce Hourly Timesheet'!BK463</f>
        <v/>
      </c>
      <c r="R190" s="16" t="str">
        <f>'UniWorkforce Hourly Timesheet'!BL463</f>
        <v/>
      </c>
      <c r="S190" s="16" t="str">
        <f>'UniWorkforce Hourly Timesheet'!BM463</f>
        <v/>
      </c>
      <c r="T190" s="16" t="str">
        <f>'UniWorkforce Hourly Timesheet'!BN463</f>
        <v/>
      </c>
      <c r="U190" s="16" t="str">
        <f>'UniWorkforce Hourly Timesheet'!BO463</f>
        <v/>
      </c>
      <c r="V190" s="16" t="str">
        <f>'UniWorkforce Hourly Timesheet'!BP463</f>
        <v/>
      </c>
      <c r="W190" s="16" t="str">
        <f>'UniWorkforce Hourly Timesheet'!BQ463</f>
        <v/>
      </c>
      <c r="X190" s="16" t="str">
        <f>'UniWorkforce Hourly Timesheet'!BR463</f>
        <v/>
      </c>
      <c r="Y190" s="16" t="str">
        <f>'UniWorkforce Hourly Timesheet'!BS463</f>
        <v/>
      </c>
      <c r="Z190" s="16" t="str">
        <f>'UniWorkforce Hourly Timesheet'!BT463</f>
        <v/>
      </c>
      <c r="AA190" s="16" t="str">
        <f>'UniWorkforce Hourly Timesheet'!BU463</f>
        <v/>
      </c>
      <c r="AB190" s="16" t="str">
        <f>'UniWorkforce Hourly Timesheet'!BV463</f>
        <v/>
      </c>
      <c r="AC190" s="16" t="str">
        <f>'UniWorkforce Hourly Timesheet'!BW463</f>
        <v/>
      </c>
      <c r="AD190" s="16" t="str">
        <f>'UniWorkforce Hourly Timesheet'!BX463</f>
        <v/>
      </c>
      <c r="AE190" s="16" t="str">
        <f>'UniWorkforce Hourly Timesheet'!BY463</f>
        <v/>
      </c>
      <c r="AF190" s="16" t="str">
        <f>'UniWorkforce Hourly Timesheet'!BZ463</f>
        <v/>
      </c>
      <c r="AG190" s="16" t="str">
        <f>'UniWorkforce Hourly Timesheet'!CA463</f>
        <v/>
      </c>
      <c r="AH190" s="16" t="str">
        <f>'UniWorkforce Hourly Timesheet'!CB463</f>
        <v/>
      </c>
      <c r="AI190" s="16" t="str">
        <f>'UniWorkforce Hourly Timesheet'!CC463</f>
        <v/>
      </c>
      <c r="AJ190" s="16" t="str">
        <f>'UniWorkforce Hourly Timesheet'!CH463</f>
        <v/>
      </c>
      <c r="AK190" s="16" t="str">
        <f>'UniWorkforce Hourly Timesheet'!CI463</f>
        <v/>
      </c>
      <c r="AL190" s="16" t="str">
        <f>'UniWorkforce Hourly Timesheet'!CJ463</f>
        <v/>
      </c>
    </row>
    <row r="191" spans="1:38" x14ac:dyDescent="0.2">
      <c r="A191" s="16" t="str">
        <f>IF(AND(E190="",E191=""),"",IF(E191="","&lt;EOD&gt;",TEXT('UniWorkforce Hourly Timesheet'!$Z$5,"0000000")))</f>
        <v/>
      </c>
      <c r="B191" s="16" t="str">
        <f>IF(E191="","",'UniWorkforce Hourly Timesheet'!$E$3)</f>
        <v/>
      </c>
      <c r="C191" s="16" t="str">
        <f>IF(E191="","",'UniWorkforce Hourly Timesheet'!$Z$3)</f>
        <v/>
      </c>
      <c r="D191" s="16" t="str">
        <f>IF(E191="","",'UniWorkforce Hourly Timesheet'!$Y$111)</f>
        <v/>
      </c>
      <c r="E191" s="16" t="str">
        <f>'UniWorkforce Hourly Timesheet'!AY464</f>
        <v/>
      </c>
      <c r="F191" s="16" t="str">
        <f>'UniWorkforce Hourly Timesheet'!AZ464</f>
        <v/>
      </c>
      <c r="G191" s="16" t="str">
        <f>'UniWorkforce Hourly Timesheet'!BA464</f>
        <v/>
      </c>
      <c r="H191" s="16" t="str">
        <f>'UniWorkforce Hourly Timesheet'!BB464</f>
        <v/>
      </c>
      <c r="I191" s="16" t="str">
        <f>'UniWorkforce Hourly Timesheet'!BC464</f>
        <v/>
      </c>
      <c r="J191" s="16" t="str">
        <f>'UniWorkforce Hourly Timesheet'!BD464</f>
        <v/>
      </c>
      <c r="K191" s="16" t="str">
        <f>'UniWorkforce Hourly Timesheet'!BE464</f>
        <v/>
      </c>
      <c r="L191" s="16" t="str">
        <f>'UniWorkforce Hourly Timesheet'!BF464</f>
        <v/>
      </c>
      <c r="M191" s="16" t="str">
        <f>'UniWorkforce Hourly Timesheet'!BG464</f>
        <v/>
      </c>
      <c r="N191" s="16" t="str">
        <f>'UniWorkforce Hourly Timesheet'!BH464</f>
        <v/>
      </c>
      <c r="O191" s="16" t="str">
        <f>'UniWorkforce Hourly Timesheet'!BI464</f>
        <v/>
      </c>
      <c r="P191" s="16" t="str">
        <f>'UniWorkforce Hourly Timesheet'!BJ464</f>
        <v/>
      </c>
      <c r="Q191" s="16" t="str">
        <f>'UniWorkforce Hourly Timesheet'!BK464</f>
        <v/>
      </c>
      <c r="R191" s="16" t="str">
        <f>'UniWorkforce Hourly Timesheet'!BL464</f>
        <v/>
      </c>
      <c r="S191" s="16" t="str">
        <f>'UniWorkforce Hourly Timesheet'!BM464</f>
        <v/>
      </c>
      <c r="T191" s="16" t="str">
        <f>'UniWorkforce Hourly Timesheet'!BN464</f>
        <v/>
      </c>
      <c r="U191" s="16" t="str">
        <f>'UniWorkforce Hourly Timesheet'!BO464</f>
        <v/>
      </c>
      <c r="V191" s="16" t="str">
        <f>'UniWorkforce Hourly Timesheet'!BP464</f>
        <v/>
      </c>
      <c r="W191" s="16" t="str">
        <f>'UniWorkforce Hourly Timesheet'!BQ464</f>
        <v/>
      </c>
      <c r="X191" s="16" t="str">
        <f>'UniWorkforce Hourly Timesheet'!BR464</f>
        <v/>
      </c>
      <c r="Y191" s="16" t="str">
        <f>'UniWorkforce Hourly Timesheet'!BS464</f>
        <v/>
      </c>
      <c r="Z191" s="16" t="str">
        <f>'UniWorkforce Hourly Timesheet'!BT464</f>
        <v/>
      </c>
      <c r="AA191" s="16" t="str">
        <f>'UniWorkforce Hourly Timesheet'!BU464</f>
        <v/>
      </c>
      <c r="AB191" s="16" t="str">
        <f>'UniWorkforce Hourly Timesheet'!BV464</f>
        <v/>
      </c>
      <c r="AC191" s="16" t="str">
        <f>'UniWorkforce Hourly Timesheet'!BW464</f>
        <v/>
      </c>
      <c r="AD191" s="16" t="str">
        <f>'UniWorkforce Hourly Timesheet'!BX464</f>
        <v/>
      </c>
      <c r="AE191" s="16" t="str">
        <f>'UniWorkforce Hourly Timesheet'!BY464</f>
        <v/>
      </c>
      <c r="AF191" s="16" t="str">
        <f>'UniWorkforce Hourly Timesheet'!BZ464</f>
        <v/>
      </c>
      <c r="AG191" s="16" t="str">
        <f>'UniWorkforce Hourly Timesheet'!CA464</f>
        <v/>
      </c>
      <c r="AH191" s="16" t="str">
        <f>'UniWorkforce Hourly Timesheet'!CB464</f>
        <v/>
      </c>
      <c r="AI191" s="16" t="str">
        <f>'UniWorkforce Hourly Timesheet'!CC464</f>
        <v/>
      </c>
      <c r="AJ191" s="16" t="str">
        <f>'UniWorkforce Hourly Timesheet'!CH464</f>
        <v/>
      </c>
      <c r="AK191" s="16" t="str">
        <f>'UniWorkforce Hourly Timesheet'!CI464</f>
        <v/>
      </c>
      <c r="AL191" s="16" t="str">
        <f>'UniWorkforce Hourly Timesheet'!CJ464</f>
        <v/>
      </c>
    </row>
    <row r="192" spans="1:38" x14ac:dyDescent="0.2">
      <c r="A192" s="16" t="str">
        <f>IF(AND(E191="",E192=""),"",IF(E192="","&lt;EOD&gt;",TEXT('UniWorkforce Hourly Timesheet'!$Z$5,"0000000")))</f>
        <v/>
      </c>
      <c r="B192" s="16" t="str">
        <f>IF(E192="","",'UniWorkforce Hourly Timesheet'!$E$3)</f>
        <v/>
      </c>
      <c r="C192" s="16" t="str">
        <f>IF(E192="","",'UniWorkforce Hourly Timesheet'!$Z$3)</f>
        <v/>
      </c>
      <c r="D192" s="16" t="str">
        <f>IF(E192="","",'UniWorkforce Hourly Timesheet'!$Y$111)</f>
        <v/>
      </c>
      <c r="E192" s="16" t="str">
        <f>'UniWorkforce Hourly Timesheet'!AY465</f>
        <v/>
      </c>
      <c r="F192" s="16" t="str">
        <f>'UniWorkforce Hourly Timesheet'!AZ465</f>
        <v/>
      </c>
      <c r="G192" s="16" t="str">
        <f>'UniWorkforce Hourly Timesheet'!BA465</f>
        <v/>
      </c>
      <c r="H192" s="16" t="str">
        <f>'UniWorkforce Hourly Timesheet'!BB465</f>
        <v/>
      </c>
      <c r="I192" s="16" t="str">
        <f>'UniWorkforce Hourly Timesheet'!BC465</f>
        <v/>
      </c>
      <c r="J192" s="16" t="str">
        <f>'UniWorkforce Hourly Timesheet'!BD465</f>
        <v/>
      </c>
      <c r="K192" s="16" t="str">
        <f>'UniWorkforce Hourly Timesheet'!BE465</f>
        <v/>
      </c>
      <c r="L192" s="16" t="str">
        <f>'UniWorkforce Hourly Timesheet'!BF465</f>
        <v/>
      </c>
      <c r="M192" s="16" t="str">
        <f>'UniWorkforce Hourly Timesheet'!BG465</f>
        <v/>
      </c>
      <c r="N192" s="16" t="str">
        <f>'UniWorkforce Hourly Timesheet'!BH465</f>
        <v/>
      </c>
      <c r="O192" s="16" t="str">
        <f>'UniWorkforce Hourly Timesheet'!BI465</f>
        <v/>
      </c>
      <c r="P192" s="16" t="str">
        <f>'UniWorkforce Hourly Timesheet'!BJ465</f>
        <v/>
      </c>
      <c r="Q192" s="16" t="str">
        <f>'UniWorkforce Hourly Timesheet'!BK465</f>
        <v/>
      </c>
      <c r="R192" s="16" t="str">
        <f>'UniWorkforce Hourly Timesheet'!BL465</f>
        <v/>
      </c>
      <c r="S192" s="16" t="str">
        <f>'UniWorkforce Hourly Timesheet'!BM465</f>
        <v/>
      </c>
      <c r="T192" s="16" t="str">
        <f>'UniWorkforce Hourly Timesheet'!BN465</f>
        <v/>
      </c>
      <c r="U192" s="16" t="str">
        <f>'UniWorkforce Hourly Timesheet'!BO465</f>
        <v/>
      </c>
      <c r="V192" s="16" t="str">
        <f>'UniWorkforce Hourly Timesheet'!BP465</f>
        <v/>
      </c>
      <c r="W192" s="16" t="str">
        <f>'UniWorkforce Hourly Timesheet'!BQ465</f>
        <v/>
      </c>
      <c r="X192" s="16" t="str">
        <f>'UniWorkforce Hourly Timesheet'!BR465</f>
        <v/>
      </c>
      <c r="Y192" s="16" t="str">
        <f>'UniWorkforce Hourly Timesheet'!BS465</f>
        <v/>
      </c>
      <c r="Z192" s="16" t="str">
        <f>'UniWorkforce Hourly Timesheet'!BT465</f>
        <v/>
      </c>
      <c r="AA192" s="16" t="str">
        <f>'UniWorkforce Hourly Timesheet'!BU465</f>
        <v/>
      </c>
      <c r="AB192" s="16" t="str">
        <f>'UniWorkforce Hourly Timesheet'!BV465</f>
        <v/>
      </c>
      <c r="AC192" s="16" t="str">
        <f>'UniWorkforce Hourly Timesheet'!BW465</f>
        <v/>
      </c>
      <c r="AD192" s="16" t="str">
        <f>'UniWorkforce Hourly Timesheet'!BX465</f>
        <v/>
      </c>
      <c r="AE192" s="16" t="str">
        <f>'UniWorkforce Hourly Timesheet'!BY465</f>
        <v/>
      </c>
      <c r="AF192" s="16" t="str">
        <f>'UniWorkforce Hourly Timesheet'!BZ465</f>
        <v/>
      </c>
      <c r="AG192" s="16" t="str">
        <f>'UniWorkforce Hourly Timesheet'!CA465</f>
        <v/>
      </c>
      <c r="AH192" s="16" t="str">
        <f>'UniWorkforce Hourly Timesheet'!CB465</f>
        <v/>
      </c>
      <c r="AI192" s="16" t="str">
        <f>'UniWorkforce Hourly Timesheet'!CC465</f>
        <v/>
      </c>
      <c r="AJ192" s="16" t="str">
        <f>'UniWorkforce Hourly Timesheet'!CH465</f>
        <v/>
      </c>
      <c r="AK192" s="16" t="str">
        <f>'UniWorkforce Hourly Timesheet'!CI465</f>
        <v/>
      </c>
      <c r="AL192" s="16" t="str">
        <f>'UniWorkforce Hourly Timesheet'!CJ465</f>
        <v/>
      </c>
    </row>
    <row r="193" spans="1:38" x14ac:dyDescent="0.2">
      <c r="A193" s="16" t="str">
        <f>IF(AND(E192="",E193=""),"",IF(E193="","&lt;EOD&gt;",TEXT('UniWorkforce Hourly Timesheet'!$Z$5,"0000000")))</f>
        <v/>
      </c>
      <c r="B193" s="16" t="str">
        <f>IF(E193="","",'UniWorkforce Hourly Timesheet'!$E$3)</f>
        <v/>
      </c>
      <c r="C193" s="16" t="str">
        <f>IF(E193="","",'UniWorkforce Hourly Timesheet'!$Z$3)</f>
        <v/>
      </c>
      <c r="D193" s="16" t="str">
        <f>IF(E193="","",'UniWorkforce Hourly Timesheet'!$Y$111)</f>
        <v/>
      </c>
      <c r="E193" s="16" t="str">
        <f>'UniWorkforce Hourly Timesheet'!AY466</f>
        <v/>
      </c>
      <c r="F193" s="16" t="str">
        <f>'UniWorkforce Hourly Timesheet'!AZ466</f>
        <v/>
      </c>
      <c r="G193" s="16" t="str">
        <f>'UniWorkforce Hourly Timesheet'!BA466</f>
        <v/>
      </c>
      <c r="H193" s="16" t="str">
        <f>'UniWorkforce Hourly Timesheet'!BB466</f>
        <v/>
      </c>
      <c r="I193" s="16" t="str">
        <f>'UniWorkforce Hourly Timesheet'!BC466</f>
        <v/>
      </c>
      <c r="J193" s="16" t="str">
        <f>'UniWorkforce Hourly Timesheet'!BD466</f>
        <v/>
      </c>
      <c r="K193" s="16" t="str">
        <f>'UniWorkforce Hourly Timesheet'!BE466</f>
        <v/>
      </c>
      <c r="L193" s="16" t="str">
        <f>'UniWorkforce Hourly Timesheet'!BF466</f>
        <v/>
      </c>
      <c r="M193" s="16" t="str">
        <f>'UniWorkforce Hourly Timesheet'!BG466</f>
        <v/>
      </c>
      <c r="N193" s="16" t="str">
        <f>'UniWorkforce Hourly Timesheet'!BH466</f>
        <v/>
      </c>
      <c r="O193" s="16" t="str">
        <f>'UniWorkforce Hourly Timesheet'!BI466</f>
        <v/>
      </c>
      <c r="P193" s="16" t="str">
        <f>'UniWorkforce Hourly Timesheet'!BJ466</f>
        <v/>
      </c>
      <c r="Q193" s="16" t="str">
        <f>'UniWorkforce Hourly Timesheet'!BK466</f>
        <v/>
      </c>
      <c r="R193" s="16" t="str">
        <f>'UniWorkforce Hourly Timesheet'!BL466</f>
        <v/>
      </c>
      <c r="S193" s="16" t="str">
        <f>'UniWorkforce Hourly Timesheet'!BM466</f>
        <v/>
      </c>
      <c r="T193" s="16" t="str">
        <f>'UniWorkforce Hourly Timesheet'!BN466</f>
        <v/>
      </c>
      <c r="U193" s="16" t="str">
        <f>'UniWorkforce Hourly Timesheet'!BO466</f>
        <v/>
      </c>
      <c r="V193" s="16" t="str">
        <f>'UniWorkforce Hourly Timesheet'!BP466</f>
        <v/>
      </c>
      <c r="W193" s="16" t="str">
        <f>'UniWorkforce Hourly Timesheet'!BQ466</f>
        <v/>
      </c>
      <c r="X193" s="16" t="str">
        <f>'UniWorkforce Hourly Timesheet'!BR466</f>
        <v/>
      </c>
      <c r="Y193" s="16" t="str">
        <f>'UniWorkforce Hourly Timesheet'!BS466</f>
        <v/>
      </c>
      <c r="Z193" s="16" t="str">
        <f>'UniWorkforce Hourly Timesheet'!BT466</f>
        <v/>
      </c>
      <c r="AA193" s="16" t="str">
        <f>'UniWorkforce Hourly Timesheet'!BU466</f>
        <v/>
      </c>
      <c r="AB193" s="16" t="str">
        <f>'UniWorkforce Hourly Timesheet'!BV466</f>
        <v/>
      </c>
      <c r="AC193" s="16" t="str">
        <f>'UniWorkforce Hourly Timesheet'!BW466</f>
        <v/>
      </c>
      <c r="AD193" s="16" t="str">
        <f>'UniWorkforce Hourly Timesheet'!BX466</f>
        <v/>
      </c>
      <c r="AE193" s="16" t="str">
        <f>'UniWorkforce Hourly Timesheet'!BY466</f>
        <v/>
      </c>
      <c r="AF193" s="16" t="str">
        <f>'UniWorkforce Hourly Timesheet'!BZ466</f>
        <v/>
      </c>
      <c r="AG193" s="16" t="str">
        <f>'UniWorkforce Hourly Timesheet'!CA466</f>
        <v/>
      </c>
      <c r="AH193" s="16" t="str">
        <f>'UniWorkforce Hourly Timesheet'!CB466</f>
        <v/>
      </c>
      <c r="AI193" s="16" t="str">
        <f>'UniWorkforce Hourly Timesheet'!CC466</f>
        <v/>
      </c>
      <c r="AJ193" s="16" t="str">
        <f>'UniWorkforce Hourly Timesheet'!CH466</f>
        <v/>
      </c>
      <c r="AK193" s="16" t="str">
        <f>'UniWorkforce Hourly Timesheet'!CI466</f>
        <v/>
      </c>
      <c r="AL193" s="16" t="str">
        <f>'UniWorkforce Hourly Timesheet'!CJ466</f>
        <v/>
      </c>
    </row>
    <row r="194" spans="1:38" x14ac:dyDescent="0.2">
      <c r="A194" s="16" t="str">
        <f>IF(AND(E193="",E194=""),"",IF(E194="","&lt;EOD&gt;",TEXT('UniWorkforce Hourly Timesheet'!$Z$5,"0000000")))</f>
        <v/>
      </c>
      <c r="B194" s="16" t="str">
        <f>IF(E194="","",'UniWorkforce Hourly Timesheet'!$E$3)</f>
        <v/>
      </c>
      <c r="C194" s="16" t="str">
        <f>IF(E194="","",'UniWorkforce Hourly Timesheet'!$Z$3)</f>
        <v/>
      </c>
      <c r="D194" s="16" t="str">
        <f>IF(E194="","",'UniWorkforce Hourly Timesheet'!$Y$111)</f>
        <v/>
      </c>
      <c r="E194" s="16" t="str">
        <f>'UniWorkforce Hourly Timesheet'!AY467</f>
        <v/>
      </c>
      <c r="F194" s="16" t="str">
        <f>'UniWorkforce Hourly Timesheet'!AZ467</f>
        <v/>
      </c>
      <c r="G194" s="16" t="str">
        <f>'UniWorkforce Hourly Timesheet'!BA467</f>
        <v/>
      </c>
      <c r="H194" s="16" t="str">
        <f>'UniWorkforce Hourly Timesheet'!BB467</f>
        <v/>
      </c>
      <c r="I194" s="16" t="str">
        <f>'UniWorkforce Hourly Timesheet'!BC467</f>
        <v/>
      </c>
      <c r="J194" s="16" t="str">
        <f>'UniWorkforce Hourly Timesheet'!BD467</f>
        <v/>
      </c>
      <c r="K194" s="16" t="str">
        <f>'UniWorkforce Hourly Timesheet'!BE467</f>
        <v/>
      </c>
      <c r="L194" s="16" t="str">
        <f>'UniWorkforce Hourly Timesheet'!BF467</f>
        <v/>
      </c>
      <c r="M194" s="16" t="str">
        <f>'UniWorkforce Hourly Timesheet'!BG467</f>
        <v/>
      </c>
      <c r="N194" s="16" t="str">
        <f>'UniWorkforce Hourly Timesheet'!BH467</f>
        <v/>
      </c>
      <c r="O194" s="16" t="str">
        <f>'UniWorkforce Hourly Timesheet'!BI467</f>
        <v/>
      </c>
      <c r="P194" s="16" t="str">
        <f>'UniWorkforce Hourly Timesheet'!BJ467</f>
        <v/>
      </c>
      <c r="Q194" s="16" t="str">
        <f>'UniWorkforce Hourly Timesheet'!BK467</f>
        <v/>
      </c>
      <c r="R194" s="16" t="str">
        <f>'UniWorkforce Hourly Timesheet'!BL467</f>
        <v/>
      </c>
      <c r="S194" s="16" t="str">
        <f>'UniWorkforce Hourly Timesheet'!BM467</f>
        <v/>
      </c>
      <c r="T194" s="16" t="str">
        <f>'UniWorkforce Hourly Timesheet'!BN467</f>
        <v/>
      </c>
      <c r="U194" s="16" t="str">
        <f>'UniWorkforce Hourly Timesheet'!BO467</f>
        <v/>
      </c>
      <c r="V194" s="16" t="str">
        <f>'UniWorkforce Hourly Timesheet'!BP467</f>
        <v/>
      </c>
      <c r="W194" s="16" t="str">
        <f>'UniWorkforce Hourly Timesheet'!BQ467</f>
        <v/>
      </c>
      <c r="X194" s="16" t="str">
        <f>'UniWorkforce Hourly Timesheet'!BR467</f>
        <v/>
      </c>
      <c r="Y194" s="16" t="str">
        <f>'UniWorkforce Hourly Timesheet'!BS467</f>
        <v/>
      </c>
      <c r="Z194" s="16" t="str">
        <f>'UniWorkforce Hourly Timesheet'!BT467</f>
        <v/>
      </c>
      <c r="AA194" s="16" t="str">
        <f>'UniWorkforce Hourly Timesheet'!BU467</f>
        <v/>
      </c>
      <c r="AB194" s="16" t="str">
        <f>'UniWorkforce Hourly Timesheet'!BV467</f>
        <v/>
      </c>
      <c r="AC194" s="16" t="str">
        <f>'UniWorkforce Hourly Timesheet'!BW467</f>
        <v/>
      </c>
      <c r="AD194" s="16" t="str">
        <f>'UniWorkforce Hourly Timesheet'!BX467</f>
        <v/>
      </c>
      <c r="AE194" s="16" t="str">
        <f>'UniWorkforce Hourly Timesheet'!BY467</f>
        <v/>
      </c>
      <c r="AF194" s="16" t="str">
        <f>'UniWorkforce Hourly Timesheet'!BZ467</f>
        <v/>
      </c>
      <c r="AG194" s="16" t="str">
        <f>'UniWorkforce Hourly Timesheet'!CA467</f>
        <v/>
      </c>
      <c r="AH194" s="16" t="str">
        <f>'UniWorkforce Hourly Timesheet'!CB467</f>
        <v/>
      </c>
      <c r="AI194" s="16" t="str">
        <f>'UniWorkforce Hourly Timesheet'!CC467</f>
        <v/>
      </c>
      <c r="AJ194" s="16" t="str">
        <f>'UniWorkforce Hourly Timesheet'!CH467</f>
        <v/>
      </c>
      <c r="AK194" s="16" t="str">
        <f>'UniWorkforce Hourly Timesheet'!CI467</f>
        <v/>
      </c>
      <c r="AL194" s="16" t="str">
        <f>'UniWorkforce Hourly Timesheet'!CJ467</f>
        <v/>
      </c>
    </row>
    <row r="195" spans="1:38" x14ac:dyDescent="0.2">
      <c r="A195" s="16" t="str">
        <f>IF(AND(E194="",E195=""),"",IF(E195="","&lt;EOD&gt;",TEXT('UniWorkforce Hourly Timesheet'!$Z$5,"0000000")))</f>
        <v/>
      </c>
      <c r="B195" s="16" t="str">
        <f>IF(E195="","",'UniWorkforce Hourly Timesheet'!$E$3)</f>
        <v/>
      </c>
      <c r="C195" s="16" t="str">
        <f>IF(E195="","",'UniWorkforce Hourly Timesheet'!$Z$3)</f>
        <v/>
      </c>
      <c r="D195" s="16" t="str">
        <f>IF(E195="","",'UniWorkforce Hourly Timesheet'!$Y$111)</f>
        <v/>
      </c>
      <c r="E195" s="16" t="str">
        <f>'UniWorkforce Hourly Timesheet'!AY468</f>
        <v/>
      </c>
      <c r="F195" s="16" t="str">
        <f>'UniWorkforce Hourly Timesheet'!AZ468</f>
        <v/>
      </c>
      <c r="G195" s="16" t="str">
        <f>'UniWorkforce Hourly Timesheet'!BA468</f>
        <v/>
      </c>
      <c r="H195" s="16" t="str">
        <f>'UniWorkforce Hourly Timesheet'!BB468</f>
        <v/>
      </c>
      <c r="I195" s="16" t="str">
        <f>'UniWorkforce Hourly Timesheet'!BC468</f>
        <v/>
      </c>
      <c r="J195" s="16" t="str">
        <f>'UniWorkforce Hourly Timesheet'!BD468</f>
        <v/>
      </c>
      <c r="K195" s="16" t="str">
        <f>'UniWorkforce Hourly Timesheet'!BE468</f>
        <v/>
      </c>
      <c r="L195" s="16" t="str">
        <f>'UniWorkforce Hourly Timesheet'!BF468</f>
        <v/>
      </c>
      <c r="M195" s="16" t="str">
        <f>'UniWorkforce Hourly Timesheet'!BG468</f>
        <v/>
      </c>
      <c r="N195" s="16" t="str">
        <f>'UniWorkforce Hourly Timesheet'!BH468</f>
        <v/>
      </c>
      <c r="O195" s="16" t="str">
        <f>'UniWorkforce Hourly Timesheet'!BI468</f>
        <v/>
      </c>
      <c r="P195" s="16" t="str">
        <f>'UniWorkforce Hourly Timesheet'!BJ468</f>
        <v/>
      </c>
      <c r="Q195" s="16" t="str">
        <f>'UniWorkforce Hourly Timesheet'!BK468</f>
        <v/>
      </c>
      <c r="R195" s="16" t="str">
        <f>'UniWorkforce Hourly Timesheet'!BL468</f>
        <v/>
      </c>
      <c r="S195" s="16" t="str">
        <f>'UniWorkforce Hourly Timesheet'!BM468</f>
        <v/>
      </c>
      <c r="T195" s="16" t="str">
        <f>'UniWorkforce Hourly Timesheet'!BN468</f>
        <v/>
      </c>
      <c r="U195" s="16" t="str">
        <f>'UniWorkforce Hourly Timesheet'!BO468</f>
        <v/>
      </c>
      <c r="V195" s="16" t="str">
        <f>'UniWorkforce Hourly Timesheet'!BP468</f>
        <v/>
      </c>
      <c r="W195" s="16" t="str">
        <f>'UniWorkforce Hourly Timesheet'!BQ468</f>
        <v/>
      </c>
      <c r="X195" s="16" t="str">
        <f>'UniWorkforce Hourly Timesheet'!BR468</f>
        <v/>
      </c>
      <c r="Y195" s="16" t="str">
        <f>'UniWorkforce Hourly Timesheet'!BS468</f>
        <v/>
      </c>
      <c r="Z195" s="16" t="str">
        <f>'UniWorkforce Hourly Timesheet'!BT468</f>
        <v/>
      </c>
      <c r="AA195" s="16" t="str">
        <f>'UniWorkforce Hourly Timesheet'!BU468</f>
        <v/>
      </c>
      <c r="AB195" s="16" t="str">
        <f>'UniWorkforce Hourly Timesheet'!BV468</f>
        <v/>
      </c>
      <c r="AC195" s="16" t="str">
        <f>'UniWorkforce Hourly Timesheet'!BW468</f>
        <v/>
      </c>
      <c r="AD195" s="16" t="str">
        <f>'UniWorkforce Hourly Timesheet'!BX468</f>
        <v/>
      </c>
      <c r="AE195" s="16" t="str">
        <f>'UniWorkforce Hourly Timesheet'!BY468</f>
        <v/>
      </c>
      <c r="AF195" s="16" t="str">
        <f>'UniWorkforce Hourly Timesheet'!BZ468</f>
        <v/>
      </c>
      <c r="AG195" s="16" t="str">
        <f>'UniWorkforce Hourly Timesheet'!CA468</f>
        <v/>
      </c>
      <c r="AH195" s="16" t="str">
        <f>'UniWorkforce Hourly Timesheet'!CB468</f>
        <v/>
      </c>
      <c r="AI195" s="16" t="str">
        <f>'UniWorkforce Hourly Timesheet'!CC468</f>
        <v/>
      </c>
      <c r="AJ195" s="16" t="str">
        <f>'UniWorkforce Hourly Timesheet'!CH468</f>
        <v/>
      </c>
      <c r="AK195" s="16" t="str">
        <f>'UniWorkforce Hourly Timesheet'!CI468</f>
        <v/>
      </c>
      <c r="AL195" s="16" t="str">
        <f>'UniWorkforce Hourly Timesheet'!CJ468</f>
        <v/>
      </c>
    </row>
    <row r="196" spans="1:38" x14ac:dyDescent="0.2">
      <c r="A196" s="16" t="str">
        <f>IF(AND(E195="",E196=""),"",IF(E196="","&lt;EOD&gt;",TEXT('UniWorkforce Hourly Timesheet'!$Z$5,"0000000")))</f>
        <v/>
      </c>
      <c r="B196" s="16" t="str">
        <f>IF(E196="","",'UniWorkforce Hourly Timesheet'!$E$3)</f>
        <v/>
      </c>
      <c r="C196" s="16" t="str">
        <f>IF(E196="","",'UniWorkforce Hourly Timesheet'!$Z$3)</f>
        <v/>
      </c>
      <c r="D196" s="16" t="str">
        <f>IF(E196="","",'UniWorkforce Hourly Timesheet'!$Y$111)</f>
        <v/>
      </c>
      <c r="E196" s="16" t="str">
        <f>'UniWorkforce Hourly Timesheet'!AY469</f>
        <v/>
      </c>
      <c r="F196" s="16" t="str">
        <f>'UniWorkforce Hourly Timesheet'!AZ469</f>
        <v/>
      </c>
      <c r="G196" s="16" t="str">
        <f>'UniWorkforce Hourly Timesheet'!BA469</f>
        <v/>
      </c>
      <c r="H196" s="16" t="str">
        <f>'UniWorkforce Hourly Timesheet'!BB469</f>
        <v/>
      </c>
      <c r="I196" s="16" t="str">
        <f>'UniWorkforce Hourly Timesheet'!BC469</f>
        <v/>
      </c>
      <c r="J196" s="16" t="str">
        <f>'UniWorkforce Hourly Timesheet'!BD469</f>
        <v/>
      </c>
      <c r="K196" s="16" t="str">
        <f>'UniWorkforce Hourly Timesheet'!BE469</f>
        <v/>
      </c>
      <c r="L196" s="16" t="str">
        <f>'UniWorkforce Hourly Timesheet'!BF469</f>
        <v/>
      </c>
      <c r="M196" s="16" t="str">
        <f>'UniWorkforce Hourly Timesheet'!BG469</f>
        <v/>
      </c>
      <c r="N196" s="16" t="str">
        <f>'UniWorkforce Hourly Timesheet'!BH469</f>
        <v/>
      </c>
      <c r="O196" s="16" t="str">
        <f>'UniWorkforce Hourly Timesheet'!BI469</f>
        <v/>
      </c>
      <c r="P196" s="16" t="str">
        <f>'UniWorkforce Hourly Timesheet'!BJ469</f>
        <v/>
      </c>
      <c r="Q196" s="16" t="str">
        <f>'UniWorkforce Hourly Timesheet'!BK469</f>
        <v/>
      </c>
      <c r="R196" s="16" t="str">
        <f>'UniWorkforce Hourly Timesheet'!BL469</f>
        <v/>
      </c>
      <c r="S196" s="16" t="str">
        <f>'UniWorkforce Hourly Timesheet'!BM469</f>
        <v/>
      </c>
      <c r="T196" s="16" t="str">
        <f>'UniWorkforce Hourly Timesheet'!BN469</f>
        <v/>
      </c>
      <c r="U196" s="16" t="str">
        <f>'UniWorkforce Hourly Timesheet'!BO469</f>
        <v/>
      </c>
      <c r="V196" s="16" t="str">
        <f>'UniWorkforce Hourly Timesheet'!BP469</f>
        <v/>
      </c>
      <c r="W196" s="16" t="str">
        <f>'UniWorkforce Hourly Timesheet'!BQ469</f>
        <v/>
      </c>
      <c r="X196" s="16" t="str">
        <f>'UniWorkforce Hourly Timesheet'!BR469</f>
        <v/>
      </c>
      <c r="Y196" s="16" t="str">
        <f>'UniWorkforce Hourly Timesheet'!BS469</f>
        <v/>
      </c>
      <c r="Z196" s="16" t="str">
        <f>'UniWorkforce Hourly Timesheet'!BT469</f>
        <v/>
      </c>
      <c r="AA196" s="16" t="str">
        <f>'UniWorkforce Hourly Timesheet'!BU469</f>
        <v/>
      </c>
      <c r="AB196" s="16" t="str">
        <f>'UniWorkforce Hourly Timesheet'!BV469</f>
        <v/>
      </c>
      <c r="AC196" s="16" t="str">
        <f>'UniWorkforce Hourly Timesheet'!BW469</f>
        <v/>
      </c>
      <c r="AD196" s="16" t="str">
        <f>'UniWorkforce Hourly Timesheet'!BX469</f>
        <v/>
      </c>
      <c r="AE196" s="16" t="str">
        <f>'UniWorkforce Hourly Timesheet'!BY469</f>
        <v/>
      </c>
      <c r="AF196" s="16" t="str">
        <f>'UniWorkforce Hourly Timesheet'!BZ469</f>
        <v/>
      </c>
      <c r="AG196" s="16" t="str">
        <f>'UniWorkforce Hourly Timesheet'!CA469</f>
        <v/>
      </c>
      <c r="AH196" s="16" t="str">
        <f>'UniWorkforce Hourly Timesheet'!CB469</f>
        <v/>
      </c>
      <c r="AI196" s="16" t="str">
        <f>'UniWorkforce Hourly Timesheet'!CC469</f>
        <v/>
      </c>
      <c r="AJ196" s="16" t="str">
        <f>'UniWorkforce Hourly Timesheet'!CH469</f>
        <v/>
      </c>
      <c r="AK196" s="16" t="str">
        <f>'UniWorkforce Hourly Timesheet'!CI469</f>
        <v/>
      </c>
      <c r="AL196" s="16" t="str">
        <f>'UniWorkforce Hourly Timesheet'!CJ469</f>
        <v/>
      </c>
    </row>
    <row r="197" spans="1:38" x14ac:dyDescent="0.2">
      <c r="A197" s="16" t="str">
        <f>IF(AND(E196="",E197=""),"",IF(E197="","&lt;EOD&gt;",TEXT('UniWorkforce Hourly Timesheet'!$Z$5,"0000000")))</f>
        <v/>
      </c>
      <c r="B197" s="16" t="str">
        <f>IF(E197="","",'UniWorkforce Hourly Timesheet'!$E$3)</f>
        <v/>
      </c>
      <c r="C197" s="16" t="str">
        <f>IF(E197="","",'UniWorkforce Hourly Timesheet'!$Z$3)</f>
        <v/>
      </c>
      <c r="D197" s="16" t="str">
        <f>IF(E197="","",'UniWorkforce Hourly Timesheet'!$Y$111)</f>
        <v/>
      </c>
      <c r="E197" s="16" t="str">
        <f>'UniWorkforce Hourly Timesheet'!AY470</f>
        <v/>
      </c>
      <c r="F197" s="16" t="str">
        <f>'UniWorkforce Hourly Timesheet'!AZ470</f>
        <v/>
      </c>
      <c r="G197" s="16" t="str">
        <f>'UniWorkforce Hourly Timesheet'!BA470</f>
        <v/>
      </c>
      <c r="H197" s="16" t="str">
        <f>'UniWorkforce Hourly Timesheet'!BB470</f>
        <v/>
      </c>
      <c r="I197" s="16" t="str">
        <f>'UniWorkforce Hourly Timesheet'!BC470</f>
        <v/>
      </c>
      <c r="J197" s="16" t="str">
        <f>'UniWorkforce Hourly Timesheet'!BD470</f>
        <v/>
      </c>
      <c r="K197" s="16" t="str">
        <f>'UniWorkforce Hourly Timesheet'!BE470</f>
        <v/>
      </c>
      <c r="L197" s="16" t="str">
        <f>'UniWorkforce Hourly Timesheet'!BF470</f>
        <v/>
      </c>
      <c r="M197" s="16" t="str">
        <f>'UniWorkforce Hourly Timesheet'!BG470</f>
        <v/>
      </c>
      <c r="N197" s="16" t="str">
        <f>'UniWorkforce Hourly Timesheet'!BH470</f>
        <v/>
      </c>
      <c r="O197" s="16" t="str">
        <f>'UniWorkforce Hourly Timesheet'!BI470</f>
        <v/>
      </c>
      <c r="P197" s="16" t="str">
        <f>'UniWorkforce Hourly Timesheet'!BJ470</f>
        <v/>
      </c>
      <c r="Q197" s="16" t="str">
        <f>'UniWorkforce Hourly Timesheet'!BK470</f>
        <v/>
      </c>
      <c r="R197" s="16" t="str">
        <f>'UniWorkforce Hourly Timesheet'!BL470</f>
        <v/>
      </c>
      <c r="S197" s="16" t="str">
        <f>'UniWorkforce Hourly Timesheet'!BM470</f>
        <v/>
      </c>
      <c r="T197" s="16" t="str">
        <f>'UniWorkforce Hourly Timesheet'!BN470</f>
        <v/>
      </c>
      <c r="U197" s="16" t="str">
        <f>'UniWorkforce Hourly Timesheet'!BO470</f>
        <v/>
      </c>
      <c r="V197" s="16" t="str">
        <f>'UniWorkforce Hourly Timesheet'!BP470</f>
        <v/>
      </c>
      <c r="W197" s="16" t="str">
        <f>'UniWorkforce Hourly Timesheet'!BQ470</f>
        <v/>
      </c>
      <c r="X197" s="16" t="str">
        <f>'UniWorkforce Hourly Timesheet'!BR470</f>
        <v/>
      </c>
      <c r="Y197" s="16" t="str">
        <f>'UniWorkforce Hourly Timesheet'!BS470</f>
        <v/>
      </c>
      <c r="Z197" s="16" t="str">
        <f>'UniWorkforce Hourly Timesheet'!BT470</f>
        <v/>
      </c>
      <c r="AA197" s="16" t="str">
        <f>'UniWorkforce Hourly Timesheet'!BU470</f>
        <v/>
      </c>
      <c r="AB197" s="16" t="str">
        <f>'UniWorkforce Hourly Timesheet'!BV470</f>
        <v/>
      </c>
      <c r="AC197" s="16" t="str">
        <f>'UniWorkforce Hourly Timesheet'!BW470</f>
        <v/>
      </c>
      <c r="AD197" s="16" t="str">
        <f>'UniWorkforce Hourly Timesheet'!BX470</f>
        <v/>
      </c>
      <c r="AE197" s="16" t="str">
        <f>'UniWorkforce Hourly Timesheet'!BY470</f>
        <v/>
      </c>
      <c r="AF197" s="16" t="str">
        <f>'UniWorkforce Hourly Timesheet'!BZ470</f>
        <v/>
      </c>
      <c r="AG197" s="16" t="str">
        <f>'UniWorkforce Hourly Timesheet'!CA470</f>
        <v/>
      </c>
      <c r="AH197" s="16" t="str">
        <f>'UniWorkforce Hourly Timesheet'!CB470</f>
        <v/>
      </c>
      <c r="AI197" s="16" t="str">
        <f>'UniWorkforce Hourly Timesheet'!CC470</f>
        <v/>
      </c>
      <c r="AJ197" s="16" t="str">
        <f>'UniWorkforce Hourly Timesheet'!CH470</f>
        <v/>
      </c>
      <c r="AK197" s="16" t="str">
        <f>'UniWorkforce Hourly Timesheet'!CI470</f>
        <v/>
      </c>
      <c r="AL197" s="16" t="str">
        <f>'UniWorkforce Hourly Timesheet'!CJ470</f>
        <v/>
      </c>
    </row>
    <row r="198" spans="1:38" x14ac:dyDescent="0.2">
      <c r="A198" s="16" t="str">
        <f>IF(AND(E197="",E198=""),"",IF(E198="","&lt;EOD&gt;",TEXT('UniWorkforce Hourly Timesheet'!$Z$5,"0000000")))</f>
        <v/>
      </c>
      <c r="B198" s="16" t="str">
        <f>IF(E198="","",'UniWorkforce Hourly Timesheet'!$E$3)</f>
        <v/>
      </c>
      <c r="C198" s="16" t="str">
        <f>IF(E198="","",'UniWorkforce Hourly Timesheet'!$Z$3)</f>
        <v/>
      </c>
      <c r="D198" s="16" t="str">
        <f>IF(E198="","",'UniWorkforce Hourly Timesheet'!$Y$111)</f>
        <v/>
      </c>
      <c r="E198" s="16" t="str">
        <f>'UniWorkforce Hourly Timesheet'!AY471</f>
        <v/>
      </c>
      <c r="F198" s="16" t="str">
        <f>'UniWorkforce Hourly Timesheet'!AZ471</f>
        <v/>
      </c>
      <c r="G198" s="16" t="str">
        <f>'UniWorkforce Hourly Timesheet'!BA471</f>
        <v/>
      </c>
      <c r="H198" s="16" t="str">
        <f>'UniWorkforce Hourly Timesheet'!BB471</f>
        <v/>
      </c>
      <c r="I198" s="16" t="str">
        <f>'UniWorkforce Hourly Timesheet'!BC471</f>
        <v/>
      </c>
      <c r="J198" s="16" t="str">
        <f>'UniWorkforce Hourly Timesheet'!BD471</f>
        <v/>
      </c>
      <c r="K198" s="16" t="str">
        <f>'UniWorkforce Hourly Timesheet'!BE471</f>
        <v/>
      </c>
      <c r="L198" s="16" t="str">
        <f>'UniWorkforce Hourly Timesheet'!BF471</f>
        <v/>
      </c>
      <c r="M198" s="16" t="str">
        <f>'UniWorkforce Hourly Timesheet'!BG471</f>
        <v/>
      </c>
      <c r="N198" s="16" t="str">
        <f>'UniWorkforce Hourly Timesheet'!BH471</f>
        <v/>
      </c>
      <c r="O198" s="16" t="str">
        <f>'UniWorkforce Hourly Timesheet'!BI471</f>
        <v/>
      </c>
      <c r="P198" s="16" t="str">
        <f>'UniWorkforce Hourly Timesheet'!BJ471</f>
        <v/>
      </c>
      <c r="Q198" s="16" t="str">
        <f>'UniWorkforce Hourly Timesheet'!BK471</f>
        <v/>
      </c>
      <c r="R198" s="16" t="str">
        <f>'UniWorkforce Hourly Timesheet'!BL471</f>
        <v/>
      </c>
      <c r="S198" s="16" t="str">
        <f>'UniWorkforce Hourly Timesheet'!BM471</f>
        <v/>
      </c>
      <c r="T198" s="16" t="str">
        <f>'UniWorkforce Hourly Timesheet'!BN471</f>
        <v/>
      </c>
      <c r="U198" s="16" t="str">
        <f>'UniWorkforce Hourly Timesheet'!BO471</f>
        <v/>
      </c>
      <c r="V198" s="16" t="str">
        <f>'UniWorkforce Hourly Timesheet'!BP471</f>
        <v/>
      </c>
      <c r="W198" s="16" t="str">
        <f>'UniWorkforce Hourly Timesheet'!BQ471</f>
        <v/>
      </c>
      <c r="X198" s="16" t="str">
        <f>'UniWorkforce Hourly Timesheet'!BR471</f>
        <v/>
      </c>
      <c r="Y198" s="16" t="str">
        <f>'UniWorkforce Hourly Timesheet'!BS471</f>
        <v/>
      </c>
      <c r="Z198" s="16" t="str">
        <f>'UniWorkforce Hourly Timesheet'!BT471</f>
        <v/>
      </c>
      <c r="AA198" s="16" t="str">
        <f>'UniWorkforce Hourly Timesheet'!BU471</f>
        <v/>
      </c>
      <c r="AB198" s="16" t="str">
        <f>'UniWorkforce Hourly Timesheet'!BV471</f>
        <v/>
      </c>
      <c r="AC198" s="16" t="str">
        <f>'UniWorkforce Hourly Timesheet'!BW471</f>
        <v/>
      </c>
      <c r="AD198" s="16" t="str">
        <f>'UniWorkforce Hourly Timesheet'!BX471</f>
        <v/>
      </c>
      <c r="AE198" s="16" t="str">
        <f>'UniWorkforce Hourly Timesheet'!BY471</f>
        <v/>
      </c>
      <c r="AF198" s="16" t="str">
        <f>'UniWorkforce Hourly Timesheet'!BZ471</f>
        <v/>
      </c>
      <c r="AG198" s="16" t="str">
        <f>'UniWorkforce Hourly Timesheet'!CA471</f>
        <v/>
      </c>
      <c r="AH198" s="16" t="str">
        <f>'UniWorkforce Hourly Timesheet'!CB471</f>
        <v/>
      </c>
      <c r="AI198" s="16" t="str">
        <f>'UniWorkforce Hourly Timesheet'!CC471</f>
        <v/>
      </c>
      <c r="AJ198" s="16" t="str">
        <f>'UniWorkforce Hourly Timesheet'!CH471</f>
        <v/>
      </c>
      <c r="AK198" s="16" t="str">
        <f>'UniWorkforce Hourly Timesheet'!CI471</f>
        <v/>
      </c>
      <c r="AL198" s="16" t="str">
        <f>'UniWorkforce Hourly Timesheet'!CJ471</f>
        <v/>
      </c>
    </row>
    <row r="199" spans="1:38" x14ac:dyDescent="0.2">
      <c r="A199" s="16" t="str">
        <f>IF(AND(E198="",E199=""),"",IF(E199="","&lt;EOD&gt;",TEXT('UniWorkforce Hourly Timesheet'!$Z$5,"0000000")))</f>
        <v/>
      </c>
      <c r="B199" s="16" t="str">
        <f>IF(E199="","",'UniWorkforce Hourly Timesheet'!$E$3)</f>
        <v/>
      </c>
      <c r="C199" s="16" t="str">
        <f>IF(E199="","",'UniWorkforce Hourly Timesheet'!$Z$3)</f>
        <v/>
      </c>
      <c r="D199" s="16" t="str">
        <f>IF(E199="","",'UniWorkforce Hourly Timesheet'!$Y$111)</f>
        <v/>
      </c>
      <c r="E199" s="16" t="str">
        <f>'UniWorkforce Hourly Timesheet'!AY472</f>
        <v/>
      </c>
      <c r="F199" s="16" t="str">
        <f>'UniWorkforce Hourly Timesheet'!AZ472</f>
        <v/>
      </c>
      <c r="G199" s="16" t="str">
        <f>'UniWorkforce Hourly Timesheet'!BA472</f>
        <v/>
      </c>
      <c r="H199" s="16" t="str">
        <f>'UniWorkforce Hourly Timesheet'!BB472</f>
        <v/>
      </c>
      <c r="I199" s="16" t="str">
        <f>'UniWorkforce Hourly Timesheet'!BC472</f>
        <v/>
      </c>
      <c r="J199" s="16" t="str">
        <f>'UniWorkforce Hourly Timesheet'!BD472</f>
        <v/>
      </c>
      <c r="K199" s="16" t="str">
        <f>'UniWorkforce Hourly Timesheet'!BE472</f>
        <v/>
      </c>
      <c r="L199" s="16" t="str">
        <f>'UniWorkforce Hourly Timesheet'!BF472</f>
        <v/>
      </c>
      <c r="M199" s="16" t="str">
        <f>'UniWorkforce Hourly Timesheet'!BG472</f>
        <v/>
      </c>
      <c r="N199" s="16" t="str">
        <f>'UniWorkforce Hourly Timesheet'!BH472</f>
        <v/>
      </c>
      <c r="O199" s="16" t="str">
        <f>'UniWorkforce Hourly Timesheet'!BI472</f>
        <v/>
      </c>
      <c r="P199" s="16" t="str">
        <f>'UniWorkforce Hourly Timesheet'!BJ472</f>
        <v/>
      </c>
      <c r="Q199" s="16" t="str">
        <f>'UniWorkforce Hourly Timesheet'!BK472</f>
        <v/>
      </c>
      <c r="R199" s="16" t="str">
        <f>'UniWorkforce Hourly Timesheet'!BL472</f>
        <v/>
      </c>
      <c r="S199" s="16" t="str">
        <f>'UniWorkforce Hourly Timesheet'!BM472</f>
        <v/>
      </c>
      <c r="T199" s="16" t="str">
        <f>'UniWorkforce Hourly Timesheet'!BN472</f>
        <v/>
      </c>
      <c r="U199" s="16" t="str">
        <f>'UniWorkforce Hourly Timesheet'!BO472</f>
        <v/>
      </c>
      <c r="V199" s="16" t="str">
        <f>'UniWorkforce Hourly Timesheet'!BP472</f>
        <v/>
      </c>
      <c r="W199" s="16" t="str">
        <f>'UniWorkforce Hourly Timesheet'!BQ472</f>
        <v/>
      </c>
      <c r="X199" s="16" t="str">
        <f>'UniWorkforce Hourly Timesheet'!BR472</f>
        <v/>
      </c>
      <c r="Y199" s="16" t="str">
        <f>'UniWorkforce Hourly Timesheet'!BS472</f>
        <v/>
      </c>
      <c r="Z199" s="16" t="str">
        <f>'UniWorkforce Hourly Timesheet'!BT472</f>
        <v/>
      </c>
      <c r="AA199" s="16" t="str">
        <f>'UniWorkforce Hourly Timesheet'!BU472</f>
        <v/>
      </c>
      <c r="AB199" s="16" t="str">
        <f>'UniWorkforce Hourly Timesheet'!BV472</f>
        <v/>
      </c>
      <c r="AC199" s="16" t="str">
        <f>'UniWorkforce Hourly Timesheet'!BW472</f>
        <v/>
      </c>
      <c r="AD199" s="16" t="str">
        <f>'UniWorkforce Hourly Timesheet'!BX472</f>
        <v/>
      </c>
      <c r="AE199" s="16" t="str">
        <f>'UniWorkforce Hourly Timesheet'!BY472</f>
        <v/>
      </c>
      <c r="AF199" s="16" t="str">
        <f>'UniWorkforce Hourly Timesheet'!BZ472</f>
        <v/>
      </c>
      <c r="AG199" s="16" t="str">
        <f>'UniWorkforce Hourly Timesheet'!CA472</f>
        <v/>
      </c>
      <c r="AH199" s="16" t="str">
        <f>'UniWorkforce Hourly Timesheet'!CB472</f>
        <v/>
      </c>
      <c r="AI199" s="16" t="str">
        <f>'UniWorkforce Hourly Timesheet'!CC472</f>
        <v/>
      </c>
      <c r="AJ199" s="16" t="str">
        <f>'UniWorkforce Hourly Timesheet'!CH472</f>
        <v/>
      </c>
      <c r="AK199" s="16" t="str">
        <f>'UniWorkforce Hourly Timesheet'!CI472</f>
        <v/>
      </c>
      <c r="AL199" s="16" t="str">
        <f>'UniWorkforce Hourly Timesheet'!CJ472</f>
        <v/>
      </c>
    </row>
    <row r="200" spans="1:38" x14ac:dyDescent="0.2">
      <c r="A200" s="16" t="str">
        <f>IF(AND(E199="",E200=""),"",IF(E200="","&lt;EOD&gt;",TEXT('UniWorkforce Hourly Timesheet'!$Z$5,"0000000")))</f>
        <v/>
      </c>
      <c r="B200" s="16" t="str">
        <f>IF(E200="","",'UniWorkforce Hourly Timesheet'!$E$3)</f>
        <v/>
      </c>
      <c r="C200" s="16" t="str">
        <f>IF(E200="","",'UniWorkforce Hourly Timesheet'!$Z$3)</f>
        <v/>
      </c>
      <c r="D200" s="16" t="str">
        <f>IF(E200="","",'UniWorkforce Hourly Timesheet'!$Y$111)</f>
        <v/>
      </c>
      <c r="E200" s="16" t="str">
        <f>'UniWorkforce Hourly Timesheet'!AY473</f>
        <v/>
      </c>
      <c r="F200" s="16" t="str">
        <f>'UniWorkforce Hourly Timesheet'!AZ473</f>
        <v/>
      </c>
      <c r="G200" s="16" t="str">
        <f>'UniWorkforce Hourly Timesheet'!BA473</f>
        <v/>
      </c>
      <c r="H200" s="16" t="str">
        <f>'UniWorkforce Hourly Timesheet'!BB473</f>
        <v/>
      </c>
      <c r="I200" s="16" t="str">
        <f>'UniWorkforce Hourly Timesheet'!BC473</f>
        <v/>
      </c>
      <c r="J200" s="16" t="str">
        <f>'UniWorkforce Hourly Timesheet'!BD473</f>
        <v/>
      </c>
      <c r="K200" s="16" t="str">
        <f>'UniWorkforce Hourly Timesheet'!BE473</f>
        <v/>
      </c>
      <c r="L200" s="16" t="str">
        <f>'UniWorkforce Hourly Timesheet'!BF473</f>
        <v/>
      </c>
      <c r="M200" s="16" t="str">
        <f>'UniWorkforce Hourly Timesheet'!BG473</f>
        <v/>
      </c>
      <c r="N200" s="16" t="str">
        <f>'UniWorkforce Hourly Timesheet'!BH473</f>
        <v/>
      </c>
      <c r="O200" s="16" t="str">
        <f>'UniWorkforce Hourly Timesheet'!BI473</f>
        <v/>
      </c>
      <c r="P200" s="16" t="str">
        <f>'UniWorkforce Hourly Timesheet'!BJ473</f>
        <v/>
      </c>
      <c r="Q200" s="16" t="str">
        <f>'UniWorkforce Hourly Timesheet'!BK473</f>
        <v/>
      </c>
      <c r="R200" s="16" t="str">
        <f>'UniWorkforce Hourly Timesheet'!BL473</f>
        <v/>
      </c>
      <c r="S200" s="16" t="str">
        <f>'UniWorkforce Hourly Timesheet'!BM473</f>
        <v/>
      </c>
      <c r="T200" s="16" t="str">
        <f>'UniWorkforce Hourly Timesheet'!BN473</f>
        <v/>
      </c>
      <c r="U200" s="16" t="str">
        <f>'UniWorkforce Hourly Timesheet'!BO473</f>
        <v/>
      </c>
      <c r="V200" s="16" t="str">
        <f>'UniWorkforce Hourly Timesheet'!BP473</f>
        <v/>
      </c>
      <c r="W200" s="16" t="str">
        <f>'UniWorkforce Hourly Timesheet'!BQ473</f>
        <v/>
      </c>
      <c r="X200" s="16" t="str">
        <f>'UniWorkforce Hourly Timesheet'!BR473</f>
        <v/>
      </c>
      <c r="Y200" s="16" t="str">
        <f>'UniWorkforce Hourly Timesheet'!BS473</f>
        <v/>
      </c>
      <c r="Z200" s="16" t="str">
        <f>'UniWorkforce Hourly Timesheet'!BT473</f>
        <v/>
      </c>
      <c r="AA200" s="16" t="str">
        <f>'UniWorkforce Hourly Timesheet'!BU473</f>
        <v/>
      </c>
      <c r="AB200" s="16" t="str">
        <f>'UniWorkforce Hourly Timesheet'!BV473</f>
        <v/>
      </c>
      <c r="AC200" s="16" t="str">
        <f>'UniWorkforce Hourly Timesheet'!BW473</f>
        <v/>
      </c>
      <c r="AD200" s="16" t="str">
        <f>'UniWorkforce Hourly Timesheet'!BX473</f>
        <v/>
      </c>
      <c r="AE200" s="16" t="str">
        <f>'UniWorkforce Hourly Timesheet'!BY473</f>
        <v/>
      </c>
      <c r="AF200" s="16" t="str">
        <f>'UniWorkforce Hourly Timesheet'!BZ473</f>
        <v/>
      </c>
      <c r="AG200" s="16" t="str">
        <f>'UniWorkforce Hourly Timesheet'!CA473</f>
        <v/>
      </c>
      <c r="AH200" s="16" t="str">
        <f>'UniWorkforce Hourly Timesheet'!CB473</f>
        <v/>
      </c>
      <c r="AI200" s="16" t="str">
        <f>'UniWorkforce Hourly Timesheet'!CC473</f>
        <v/>
      </c>
      <c r="AJ200" s="16" t="str">
        <f>'UniWorkforce Hourly Timesheet'!CH473</f>
        <v/>
      </c>
      <c r="AK200" s="16" t="str">
        <f>'UniWorkforce Hourly Timesheet'!CI473</f>
        <v/>
      </c>
      <c r="AL200" s="16" t="str">
        <f>'UniWorkforce Hourly Timesheet'!CJ473</f>
        <v/>
      </c>
    </row>
    <row r="201" spans="1:38" x14ac:dyDescent="0.2">
      <c r="A201" s="16" t="str">
        <f>IF(AND(E200="",E201=""),"",IF(E201="","&lt;EOD&gt;",TEXT('UniWorkforce Hourly Timesheet'!$Z$5,"0000000")))</f>
        <v/>
      </c>
      <c r="B201" s="16" t="str">
        <f>IF(E201="","",'UniWorkforce Hourly Timesheet'!$E$3)</f>
        <v/>
      </c>
      <c r="C201" s="16" t="str">
        <f>IF(E201="","",'UniWorkforce Hourly Timesheet'!$Z$3)</f>
        <v/>
      </c>
      <c r="D201" s="16" t="str">
        <f>IF(E201="","",'UniWorkforce Hourly Timesheet'!$Y$111)</f>
        <v/>
      </c>
      <c r="E201" s="16" t="str">
        <f>'UniWorkforce Hourly Timesheet'!AY474</f>
        <v/>
      </c>
      <c r="F201" s="16" t="str">
        <f>'UniWorkforce Hourly Timesheet'!AZ474</f>
        <v/>
      </c>
      <c r="G201" s="16" t="str">
        <f>'UniWorkforce Hourly Timesheet'!BA474</f>
        <v/>
      </c>
      <c r="H201" s="16" t="str">
        <f>'UniWorkforce Hourly Timesheet'!BB474</f>
        <v/>
      </c>
      <c r="I201" s="16" t="str">
        <f>'UniWorkforce Hourly Timesheet'!BC474</f>
        <v/>
      </c>
      <c r="J201" s="16" t="str">
        <f>'UniWorkforce Hourly Timesheet'!BD474</f>
        <v/>
      </c>
      <c r="K201" s="16" t="str">
        <f>'UniWorkforce Hourly Timesheet'!BE474</f>
        <v/>
      </c>
      <c r="L201" s="16" t="str">
        <f>'UniWorkforce Hourly Timesheet'!BF474</f>
        <v/>
      </c>
      <c r="M201" s="16" t="str">
        <f>'UniWorkforce Hourly Timesheet'!BG474</f>
        <v/>
      </c>
      <c r="N201" s="16" t="str">
        <f>'UniWorkforce Hourly Timesheet'!BH474</f>
        <v/>
      </c>
      <c r="O201" s="16" t="str">
        <f>'UniWorkforce Hourly Timesheet'!BI474</f>
        <v/>
      </c>
      <c r="P201" s="16" t="str">
        <f>'UniWorkforce Hourly Timesheet'!BJ474</f>
        <v/>
      </c>
      <c r="Q201" s="16" t="str">
        <f>'UniWorkforce Hourly Timesheet'!BK474</f>
        <v/>
      </c>
      <c r="R201" s="16" t="str">
        <f>'UniWorkforce Hourly Timesheet'!BL474</f>
        <v/>
      </c>
      <c r="S201" s="16" t="str">
        <f>'UniWorkforce Hourly Timesheet'!BM474</f>
        <v/>
      </c>
      <c r="T201" s="16" t="str">
        <f>'UniWorkforce Hourly Timesheet'!BN474</f>
        <v/>
      </c>
      <c r="U201" s="16" t="str">
        <f>'UniWorkforce Hourly Timesheet'!BO474</f>
        <v/>
      </c>
      <c r="V201" s="16" t="str">
        <f>'UniWorkforce Hourly Timesheet'!BP474</f>
        <v/>
      </c>
      <c r="W201" s="16" t="str">
        <f>'UniWorkforce Hourly Timesheet'!BQ474</f>
        <v/>
      </c>
      <c r="X201" s="16" t="str">
        <f>'UniWorkforce Hourly Timesheet'!BR474</f>
        <v/>
      </c>
      <c r="Y201" s="16" t="str">
        <f>'UniWorkforce Hourly Timesheet'!BS474</f>
        <v/>
      </c>
      <c r="Z201" s="16" t="str">
        <f>'UniWorkforce Hourly Timesheet'!BT474</f>
        <v/>
      </c>
      <c r="AA201" s="16" t="str">
        <f>'UniWorkforce Hourly Timesheet'!BU474</f>
        <v/>
      </c>
      <c r="AB201" s="16" t="str">
        <f>'UniWorkforce Hourly Timesheet'!BV474</f>
        <v/>
      </c>
      <c r="AC201" s="16" t="str">
        <f>'UniWorkforce Hourly Timesheet'!BW474</f>
        <v/>
      </c>
      <c r="AD201" s="16" t="str">
        <f>'UniWorkforce Hourly Timesheet'!BX474</f>
        <v/>
      </c>
      <c r="AE201" s="16" t="str">
        <f>'UniWorkforce Hourly Timesheet'!BY474</f>
        <v/>
      </c>
      <c r="AF201" s="16" t="str">
        <f>'UniWorkforce Hourly Timesheet'!BZ474</f>
        <v/>
      </c>
      <c r="AG201" s="16" t="str">
        <f>'UniWorkforce Hourly Timesheet'!CA474</f>
        <v/>
      </c>
      <c r="AH201" s="16" t="str">
        <f>'UniWorkforce Hourly Timesheet'!CB474</f>
        <v/>
      </c>
      <c r="AI201" s="16" t="str">
        <f>'UniWorkforce Hourly Timesheet'!CC474</f>
        <v/>
      </c>
      <c r="AJ201" s="16" t="str">
        <f>'UniWorkforce Hourly Timesheet'!CH474</f>
        <v/>
      </c>
      <c r="AK201" s="16" t="str">
        <f>'UniWorkforce Hourly Timesheet'!CI474</f>
        <v/>
      </c>
      <c r="AL201" s="16" t="str">
        <f>'UniWorkforce Hourly Timesheet'!CJ474</f>
        <v/>
      </c>
    </row>
    <row r="202" spans="1:38" x14ac:dyDescent="0.2">
      <c r="A202" s="16" t="str">
        <f>IF(AND(E201="",E202=""),"",IF(E202="","&lt;EOD&gt;",TEXT('UniWorkforce Hourly Timesheet'!$Z$5,"0000000")))</f>
        <v/>
      </c>
      <c r="B202" s="16" t="str">
        <f>IF(E202="","",'UniWorkforce Hourly Timesheet'!$E$3)</f>
        <v/>
      </c>
      <c r="C202" s="16" t="str">
        <f>IF(E202="","",'UniWorkforce Hourly Timesheet'!$Z$3)</f>
        <v/>
      </c>
      <c r="D202" s="16" t="str">
        <f>IF(E202="","",'UniWorkforce Hourly Timesheet'!$Y$111)</f>
        <v/>
      </c>
      <c r="E202" s="16" t="str">
        <f>'UniWorkforce Hourly Timesheet'!AY475</f>
        <v/>
      </c>
      <c r="F202" s="16" t="str">
        <f>'UniWorkforce Hourly Timesheet'!AZ475</f>
        <v/>
      </c>
      <c r="G202" s="16" t="str">
        <f>'UniWorkforce Hourly Timesheet'!BA475</f>
        <v/>
      </c>
      <c r="H202" s="16" t="str">
        <f>'UniWorkforce Hourly Timesheet'!BB475</f>
        <v/>
      </c>
      <c r="I202" s="16" t="str">
        <f>'UniWorkforce Hourly Timesheet'!BC475</f>
        <v/>
      </c>
      <c r="J202" s="16" t="str">
        <f>'UniWorkforce Hourly Timesheet'!BD475</f>
        <v/>
      </c>
      <c r="K202" s="16" t="str">
        <f>'UniWorkforce Hourly Timesheet'!BE475</f>
        <v/>
      </c>
      <c r="L202" s="16" t="str">
        <f>'UniWorkforce Hourly Timesheet'!BF475</f>
        <v/>
      </c>
      <c r="M202" s="16" t="str">
        <f>'UniWorkforce Hourly Timesheet'!BG475</f>
        <v/>
      </c>
      <c r="N202" s="16" t="str">
        <f>'UniWorkforce Hourly Timesheet'!BH475</f>
        <v/>
      </c>
      <c r="O202" s="16" t="str">
        <f>'UniWorkforce Hourly Timesheet'!BI475</f>
        <v/>
      </c>
      <c r="P202" s="16" t="str">
        <f>'UniWorkforce Hourly Timesheet'!BJ475</f>
        <v/>
      </c>
      <c r="Q202" s="16" t="str">
        <f>'UniWorkforce Hourly Timesheet'!BK475</f>
        <v/>
      </c>
      <c r="R202" s="16" t="str">
        <f>'UniWorkforce Hourly Timesheet'!BL475</f>
        <v/>
      </c>
      <c r="S202" s="16" t="str">
        <f>'UniWorkforce Hourly Timesheet'!BM475</f>
        <v/>
      </c>
      <c r="T202" s="16" t="str">
        <f>'UniWorkforce Hourly Timesheet'!BN475</f>
        <v/>
      </c>
      <c r="U202" s="16" t="str">
        <f>'UniWorkforce Hourly Timesheet'!BO475</f>
        <v/>
      </c>
      <c r="V202" s="16" t="str">
        <f>'UniWorkforce Hourly Timesheet'!BP475</f>
        <v/>
      </c>
      <c r="W202" s="16" t="str">
        <f>'UniWorkforce Hourly Timesheet'!BQ475</f>
        <v/>
      </c>
      <c r="X202" s="16" t="str">
        <f>'UniWorkforce Hourly Timesheet'!BR475</f>
        <v/>
      </c>
      <c r="Y202" s="16" t="str">
        <f>'UniWorkforce Hourly Timesheet'!BS475</f>
        <v/>
      </c>
      <c r="Z202" s="16" t="str">
        <f>'UniWorkforce Hourly Timesheet'!BT475</f>
        <v/>
      </c>
      <c r="AA202" s="16" t="str">
        <f>'UniWorkforce Hourly Timesheet'!BU475</f>
        <v/>
      </c>
      <c r="AB202" s="16" t="str">
        <f>'UniWorkforce Hourly Timesheet'!BV475</f>
        <v/>
      </c>
      <c r="AC202" s="16" t="str">
        <f>'UniWorkforce Hourly Timesheet'!BW475</f>
        <v/>
      </c>
      <c r="AD202" s="16" t="str">
        <f>'UniWorkforce Hourly Timesheet'!BX475</f>
        <v/>
      </c>
      <c r="AE202" s="16" t="str">
        <f>'UniWorkforce Hourly Timesheet'!BY475</f>
        <v/>
      </c>
      <c r="AF202" s="16" t="str">
        <f>'UniWorkforce Hourly Timesheet'!BZ475</f>
        <v/>
      </c>
      <c r="AG202" s="16" t="str">
        <f>'UniWorkforce Hourly Timesheet'!CA475</f>
        <v/>
      </c>
      <c r="AH202" s="16" t="str">
        <f>'UniWorkforce Hourly Timesheet'!CB475</f>
        <v/>
      </c>
      <c r="AI202" s="16" t="str">
        <f>'UniWorkforce Hourly Timesheet'!CC475</f>
        <v/>
      </c>
      <c r="AJ202" s="16" t="str">
        <f>'UniWorkforce Hourly Timesheet'!CH475</f>
        <v/>
      </c>
      <c r="AK202" s="16" t="str">
        <f>'UniWorkforce Hourly Timesheet'!CI475</f>
        <v/>
      </c>
      <c r="AL202" s="16" t="str">
        <f>'UniWorkforce Hourly Timesheet'!CJ475</f>
        <v/>
      </c>
    </row>
  </sheetData>
  <sheetProtection algorithmName="SHA-512" hashValue="CDpXCQmPqktgeiovh3EbFO2OV+YUfqWxsOSw0SY+UH9voLqlWRrKpeIVCQUxgfBp+IweUKJ/Fo7HZJL+1ozYLQ==" saltValue="ORs3zUfbETSRlsIuzrXkTg==" spinCount="100000" sheet="1" objects="1" scenarios="1"/>
  <mergeCells count="1">
    <mergeCell ref="Y1:Z1"/>
  </mergeCells>
  <conditionalFormatting sqref="C1">
    <cfRule type="containsText" dxfId="2" priority="2" operator="containsText" text="Warning">
      <formula>NOT(ISERROR(SEARCH("Warning",C1)))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680F7141451344BB1F7CF3BA9BCB10" ma:contentTypeVersion="16" ma:contentTypeDescription="Create a new document." ma:contentTypeScope="" ma:versionID="67a60c59a5a83b55924fcdf0e87e1859">
  <xsd:schema xmlns:xsd="http://www.w3.org/2001/XMLSchema" xmlns:xs="http://www.w3.org/2001/XMLSchema" xmlns:p="http://schemas.microsoft.com/office/2006/metadata/properties" xmlns:ns2="56c7aab3-81b5-44ad-ad72-57c916b76c08" xmlns:ns3="e269b097-0687-4382-95a6-d1187d84b2a1" targetNamespace="http://schemas.microsoft.com/office/2006/metadata/properties" ma:root="true" ma:fieldsID="51e2649de3ab6520ca767ff7a1aecba1" ns2:_="" ns3:_="">
    <xsd:import namespace="56c7aab3-81b5-44ad-ad72-57c916b76c08"/>
    <xsd:import namespace="e269b097-0687-4382-95a6-d1187d84b2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PageURL"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PublicURL" minOccurs="0"/>
                <xsd:element ref="ns3:MediaLengthInSeconds"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7aab3-81b5-44ad-ad72-57c916b76c0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269b097-0687-4382-95a6-d1187d84b2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PageURL" ma:index="12" nillable="true" ma:displayName="Page URL" ma:internalName="PageURL">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PublicURL" ma:index="21" nillable="true" ma:displayName="PublicURL" ma:description="The public web address of the file (to use in site publisher)" ma:format="Dropdown" ma:internalName="PublicURL">
      <xsd:simpleType>
        <xsd:restriction base="dms:Text">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SharedWithUsers xmlns="56c7aab3-81b5-44ad-ad72-57c916b76c08">
      <UserInfo>
        <DisplayName/>
        <AccountId xsi:nil="true"/>
        <AccountType/>
      </UserInfo>
    </SharedWithUsers>
    <PublicURL xmlns="e269b097-0687-4382-95a6-d1187d84b2a1" xsi:nil="true"/>
    <PageURL xmlns="e269b097-0687-4382-95a6-d1187d84b2a1" xsi:nil="true"/>
    <_dlc_DocId xmlns="56c7aab3-81b5-44ad-ad72-57c916b76c08">7D7UTFFHD354-1258763940-42583</_dlc_DocId>
    <_dlc_DocIdUrl xmlns="56c7aab3-81b5-44ad-ad72-57c916b76c08">
      <Url>https://sotonac.sharepoint.com/teams/PublicDocuments/_layouts/15/DocIdRedir.aspx?ID=7D7UTFFHD354-1258763940-42583</Url>
      <Description>7D7UTFFHD354-1258763940-42583</Description>
    </_dlc_DocIdUrl>
  </documentManagement>
</p:properties>
</file>

<file path=customXml/itemProps1.xml><?xml version="1.0" encoding="utf-8"?>
<ds:datastoreItem xmlns:ds="http://schemas.openxmlformats.org/officeDocument/2006/customXml" ds:itemID="{0A9C0C66-3418-4D41-BF68-E9B689FCA7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7aab3-81b5-44ad-ad72-57c916b76c08"/>
    <ds:schemaRef ds:uri="e269b097-0687-4382-95a6-d1187d84b2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2BFE31-84C9-4ABA-9275-5EE9185C8243}">
  <ds:schemaRefs>
    <ds:schemaRef ds:uri="http://schemas.microsoft.com/sharepoint/events"/>
  </ds:schemaRefs>
</ds:datastoreItem>
</file>

<file path=customXml/itemProps3.xml><?xml version="1.0" encoding="utf-8"?>
<ds:datastoreItem xmlns:ds="http://schemas.openxmlformats.org/officeDocument/2006/customXml" ds:itemID="{900D5E54-0FFD-481F-A635-BFFBFADCBD85}">
  <ds:schemaRefs>
    <ds:schemaRef ds:uri="http://schemas.microsoft.com/sharepoint/v3/contenttype/forms"/>
  </ds:schemaRefs>
</ds:datastoreItem>
</file>

<file path=customXml/itemProps4.xml><?xml version="1.0" encoding="utf-8"?>
<ds:datastoreItem xmlns:ds="http://schemas.openxmlformats.org/officeDocument/2006/customXml" ds:itemID="{AC43C41E-4833-483E-BC5C-100F4554B71A}">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47049e72-2a7e-4ca5-865c-acf3f6bb3458"/>
    <ds:schemaRef ds:uri="http://schemas.openxmlformats.org/package/2006/metadata/core-properties"/>
    <ds:schemaRef ds:uri="http://www.w3.org/XML/1998/namespace"/>
    <ds:schemaRef ds:uri="http://schemas.microsoft.com/sharepoint/v3"/>
    <ds:schemaRef ds:uri="http://purl.org/dc/terms/"/>
    <ds:schemaRef ds:uri="http://schemas.microsoft.com/sharepoint/v4"/>
    <ds:schemaRef ds:uri="e4a1c88d-b5eb-42cd-bda4-6fd5c079ddd5"/>
    <ds:schemaRef ds:uri="http://purl.org/dc/dcmitype/"/>
    <ds:schemaRef ds:uri="56c7aab3-81b5-44ad-ad72-57c916b76c08"/>
    <ds:schemaRef ds:uri="e269b097-0687-4382-95a6-d1187d84b2a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48</vt:i4>
      </vt:variant>
    </vt:vector>
  </HeadingPairs>
  <TitlesOfParts>
    <vt:vector size="62" baseType="lpstr">
      <vt:lpstr>Notes</vt:lpstr>
      <vt:lpstr>Instructions (Fixed Fee)</vt:lpstr>
      <vt:lpstr>UniWorkforce Fixed Fee Claim</vt:lpstr>
      <vt:lpstr>UniWorkforce Hourly Timesheet</vt:lpstr>
      <vt:lpstr>UniWorkforce Expenses Claim</vt:lpstr>
      <vt:lpstr>Demonstrator Training</vt:lpstr>
      <vt:lpstr>Instructions</vt:lpstr>
      <vt:lpstr>Submission Dates</vt:lpstr>
      <vt:lpstr>Output</vt:lpstr>
      <vt:lpstr>Parameters</vt:lpstr>
      <vt:lpstr>Rates</vt:lpstr>
      <vt:lpstr>Types</vt:lpstr>
      <vt:lpstr>Bucket Posts</vt:lpstr>
      <vt:lpstr>Departments</vt:lpstr>
      <vt:lpstr>AdministrativeOtherWork</vt:lpstr>
      <vt:lpstr>ArtsandHumanities</vt:lpstr>
      <vt:lpstr>ArtsonCampus</vt:lpstr>
      <vt:lpstr>BankHolidays</vt:lpstr>
      <vt:lpstr>Bucket</vt:lpstr>
      <vt:lpstr>CateringWork</vt:lpstr>
      <vt:lpstr>ClaimPeriods</vt:lpstr>
      <vt:lpstr>ClaimPeriodsList</vt:lpstr>
      <vt:lpstr>CleaningWork</vt:lpstr>
      <vt:lpstr>Consultancy</vt:lpstr>
      <vt:lpstr>EarlyYearsCentreWork</vt:lpstr>
      <vt:lpstr>EngineeringandPhysicalSciences</vt:lpstr>
      <vt:lpstr>EnvironmentalandLifeSciences</vt:lpstr>
      <vt:lpstr>Examiner</vt:lpstr>
      <vt:lpstr>ExamInvigilation</vt:lpstr>
      <vt:lpstr>ExcelInternship</vt:lpstr>
      <vt:lpstr>InternshipThirdSector</vt:lpstr>
      <vt:lpstr>InternshipUoS</vt:lpstr>
      <vt:lpstr>LearningSupportAssistant</vt:lpstr>
      <vt:lpstr>Lecturing</vt:lpstr>
      <vt:lpstr>LibraryWork</vt:lpstr>
      <vt:lpstr>Marking</vt:lpstr>
      <vt:lpstr>Medicine</vt:lpstr>
      <vt:lpstr>minimumwages</vt:lpstr>
      <vt:lpstr>Other</vt:lpstr>
      <vt:lpstr>PerformingCreativeArts</vt:lpstr>
      <vt:lpstr>PGRStudentDemonstrator</vt:lpstr>
      <vt:lpstr>Pleaseselectfaculty</vt:lpstr>
      <vt:lpstr>Pleaseselecttypeofwork</vt:lpstr>
      <vt:lpstr>Instructions!Print_Area</vt:lpstr>
      <vt:lpstr>'Instructions (Fixed Fee)'!Print_Area</vt:lpstr>
      <vt:lpstr>'UniWorkforce Expenses Claim'!Print_Area</vt:lpstr>
      <vt:lpstr>'UniWorkforce Fixed Fee Claim'!Print_Area</vt:lpstr>
      <vt:lpstr>'UniWorkforce Hourly Timesheet'!Print_Area</vt:lpstr>
      <vt:lpstr>ProfessionalServices</vt:lpstr>
      <vt:lpstr>RateRef</vt:lpstr>
      <vt:lpstr>Rates</vt:lpstr>
      <vt:lpstr>ResearchAssistance</vt:lpstr>
      <vt:lpstr>SessionalTypes</vt:lpstr>
      <vt:lpstr>SessionalTypesFPE</vt:lpstr>
      <vt:lpstr>SocialSciences</vt:lpstr>
      <vt:lpstr>SourcedWorker</vt:lpstr>
      <vt:lpstr>SportandWellbeingWork</vt:lpstr>
      <vt:lpstr>StudentDemonstrator</vt:lpstr>
      <vt:lpstr>StudentHelper</vt:lpstr>
      <vt:lpstr>TermTime</vt:lpstr>
      <vt:lpstr>TypeFPE</vt:lpstr>
      <vt:lpstr>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Trotter C.J.</dc:creator>
  <cp:keywords/>
  <dc:description/>
  <cp:lastModifiedBy>Microsoft Office User</cp:lastModifiedBy>
  <cp:revision/>
  <dcterms:created xsi:type="dcterms:W3CDTF">2017-09-25T11:00:59Z</dcterms:created>
  <dcterms:modified xsi:type="dcterms:W3CDTF">2022-03-23T09:10:25Z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98400</vt:r8>
  </property>
  <property fmtid="{D5CDD505-2E9C-101B-9397-08002B2CF9AE}" pid="3" name="ContentTypeId">
    <vt:lpwstr>0x010100D7680F7141451344BB1F7CF3BA9BCB10</vt:lpwstr>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dlc_DocIdItemGuid">
    <vt:lpwstr>a8f15585-a452-4ede-ae47-c83d963cae53</vt:lpwstr>
  </property>
</Properties>
</file>