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gcccvicgovau.sharepoint.com/sites/SDIV-IntelligenceInsights/Shared Documents/General/11 REPORTS/BAU/Website Update/FY2425/4. Oct 2024/Yearly Density Update/"/>
    </mc:Choice>
  </mc:AlternateContent>
  <xr:revisionPtr revIDLastSave="5" documentId="8_{74694B44-7AF1-47DA-A742-EADE2E4F0CFD}" xr6:coauthVersionLast="47" xr6:coauthVersionMax="47" xr10:uidLastSave="{1B75706B-0AD1-4B3A-A995-72287B77CBF8}"/>
  <bookViews>
    <workbookView xWindow="-120" yWindow="-120" windowWidth="29040" windowHeight="17790" tabRatio="710" xr2:uid="{47568667-4112-465E-A4CF-2093D6595452}"/>
  </bookViews>
  <sheets>
    <sheet name="DATA RELEASE NOTES" sheetId="42" r:id="rId1"/>
    <sheet name="SUMMARY DATA SHEET" sheetId="41" r:id="rId2"/>
    <sheet name="Detail Data 2023-24" sheetId="54" r:id="rId3"/>
    <sheet name="Detail Data 2022-23" sheetId="53" r:id="rId4"/>
    <sheet name="Detail Data 2021-22" sheetId="52" r:id="rId5"/>
  </sheets>
  <definedNames>
    <definedName name="_xlnm._FilterDatabase" localSheetId="4" hidden="1">'Detail Data 2021-22'!$A$12:$S$12</definedName>
    <definedName name="_xlnm._FilterDatabase" localSheetId="3" hidden="1">'Detail Data 2022-23'!$A$12:$S$91</definedName>
    <definedName name="_xlnm._FilterDatabase" localSheetId="2" hidden="1">'Detail Data 2023-24'!$A$12:$S$12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41" l="1"/>
  <c r="B44" i="41"/>
  <c r="B43" i="41"/>
  <c r="B42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D18" i="41"/>
  <c r="C18" i="41"/>
  <c r="C42" i="41"/>
  <c r="D42" i="41"/>
  <c r="C43" i="41"/>
  <c r="C44" i="41"/>
  <c r="C45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M94" i="52"/>
  <c r="D43" i="41" s="1"/>
  <c r="M93" i="52"/>
  <c r="R94" i="52"/>
  <c r="D45" i="41" s="1"/>
  <c r="Q94" i="52"/>
  <c r="R93" i="52"/>
  <c r="Q93" i="52"/>
  <c r="R97" i="52"/>
  <c r="Q97" i="52"/>
  <c r="M97" i="52"/>
  <c r="L97" i="52"/>
  <c r="K97" i="52"/>
  <c r="J97" i="52"/>
  <c r="I97" i="52"/>
  <c r="H97" i="52"/>
  <c r="G97" i="52"/>
  <c r="F97" i="52"/>
  <c r="E97" i="52"/>
  <c r="D97" i="52"/>
  <c r="A45" i="41"/>
  <c r="A44" i="41"/>
  <c r="A43" i="41"/>
  <c r="S97" i="52" l="1"/>
  <c r="S93" i="52"/>
  <c r="D44" i="41"/>
  <c r="S94" i="52"/>
</calcChain>
</file>

<file path=xl/sharedStrings.xml><?xml version="1.0" encoding="utf-8"?>
<sst xmlns="http://schemas.openxmlformats.org/spreadsheetml/2006/main" count="1165" uniqueCount="301">
  <si>
    <t>Key definitions</t>
  </si>
  <si>
    <t>EGM:</t>
  </si>
  <si>
    <t>Electronic Gaming Machine</t>
  </si>
  <si>
    <t>LGA:</t>
  </si>
  <si>
    <t>Local Government Area</t>
  </si>
  <si>
    <t>EGM Numbers:</t>
  </si>
  <si>
    <t>Number of operating EGMs with attached entitlements</t>
  </si>
  <si>
    <t>Venue Numbers:</t>
  </si>
  <si>
    <t>Number of approved and operating gaming venues</t>
  </si>
  <si>
    <t>Expenditure:</t>
  </si>
  <si>
    <t>Amount of money lost by gaming patrons. Also referred to as 'player loss'</t>
  </si>
  <si>
    <t>Region:</t>
  </si>
  <si>
    <t>Gaming venues are classified one of two regions, country or metro</t>
  </si>
  <si>
    <t>Venue Type:</t>
  </si>
  <si>
    <t>Gaming venues are classified one of two types, hotel or club</t>
  </si>
  <si>
    <t>Key clarifications</t>
  </si>
  <si>
    <t>EGM Numbers: a venue may be operating less machines than its licensed or attached numbers</t>
  </si>
  <si>
    <t xml:space="preserve">Gaming Machine Density calculations beyond 2013 are based on operating gaming machines with attached entitlements </t>
  </si>
  <si>
    <t xml:space="preserve">divided by adult population divided by 1,000 (gaming machines per 1,000 adults). </t>
  </si>
  <si>
    <t xml:space="preserve">Expenditure / EGM: Refers to the average expenditure per gaming machine. In 2024, these figures are based on net </t>
  </si>
  <si>
    <t xml:space="preserve">expenditures divided by number of gaming machines with attached entitlements. </t>
  </si>
  <si>
    <t xml:space="preserve">SEIFA Scores: a lower score indicates that an area is relatively disadvantaged compared to an area with a higher score. </t>
  </si>
  <si>
    <t xml:space="preserve">Scores should only be used in distributive analysis. Rankings are based on highest score, for example 1st ranking in index of </t>
  </si>
  <si>
    <t>disadvantage means the LGA is least disadvantaged.</t>
  </si>
  <si>
    <t xml:space="preserve">Disclaimer: Care must be taken in using any figures for an LGA involving net expenditure and population. The expenditure </t>
  </si>
  <si>
    <t xml:space="preserve">per person in an LGA may include an amount of expenditure coming from persons not living within the LGA. </t>
  </si>
  <si>
    <t>Data sources</t>
  </si>
  <si>
    <t xml:space="preserve">Source of Expenditure Figures: </t>
  </si>
  <si>
    <t xml:space="preserve">Gaming expenditure data is maintained by the VGCCC based on electronic data files received from the monitoring </t>
  </si>
  <si>
    <t xml:space="preserve">licensee. Gaming data released is based on accurate data available at the time of release. It is possible that financial </t>
  </si>
  <si>
    <t xml:space="preserve">adjustments may materialise after the release of the data and therefore will require amendment. </t>
  </si>
  <si>
    <t xml:space="preserve">Source of SEIFA Figures: </t>
  </si>
  <si>
    <t xml:space="preserve">Australian Bureau of Statistics, Socio-economic Indexes for Areas (SEIFA) 2021: </t>
  </si>
  <si>
    <t xml:space="preserve">Table 3: Statistical Local Area (SLA) Index of Relative Socio-economic Advantage and Disadvantage </t>
  </si>
  <si>
    <t xml:space="preserve">Table 2: Statistical Local Area (SLA) Index of Relative Socio-economic Disadvantage </t>
  </si>
  <si>
    <t xml:space="preserve">Source of Unemployment Figures: </t>
  </si>
  <si>
    <t xml:space="preserve">Department of Employment, Small Area Labour Markets. </t>
  </si>
  <si>
    <t xml:space="preserve">Refer to </t>
  </si>
  <si>
    <t>https://www.employment.gov.au/small-area-labour-markets-publication</t>
  </si>
  <si>
    <t xml:space="preserve">Source of Population Figures: </t>
  </si>
  <si>
    <t>Disclaimer</t>
  </si>
  <si>
    <t xml:space="preserve">While the material contained in this document has been compiled with all due care, the VGCCC does not warrant or </t>
  </si>
  <si>
    <t xml:space="preserve">represent that the material is free from errors or omissions, or that it is exhaustive. The VGCCC does not accept any </t>
  </si>
  <si>
    <t xml:space="preserve">liability, nor takes responsibility for the accuracy, currency or correctness of material included in the information that </t>
  </si>
  <si>
    <t xml:space="preserve">has been provided neither by third parties nor for the accuracy, currency, reliability or correctness of links or </t>
  </si>
  <si>
    <t>references to information sources (including Internet sites).</t>
  </si>
  <si>
    <t xml:space="preserve">For more information, visit http://www.VGCCC.vic.gov.au/footer/disclaimer/ </t>
  </si>
  <si>
    <t>Copyright</t>
  </si>
  <si>
    <t>No part of this document may be copied or reproduced by any process without prior written permission from the VGCCC.</t>
  </si>
  <si>
    <t>© State of Victoria through the Victorian Gambling and Casino Control Commission</t>
  </si>
  <si>
    <t xml:space="preserve">Except for any logos, emblems and trade marks, this work is licensed under a Creative Commons Attribution 3.0 Australia </t>
  </si>
  <si>
    <t xml:space="preserve">licence, to the extent that it is protected by copyright. Authorship of this work must be attributed to the State of Victoria </t>
  </si>
  <si>
    <t xml:space="preserve">through the Victorian Gambling and Casino Control Commission. </t>
  </si>
  <si>
    <t>To view a copy of this licence, visit http://creativecommons.org/licenses/by/3.0/au/.</t>
  </si>
  <si>
    <t>City of Whittlesea</t>
  </si>
  <si>
    <t>M26</t>
  </si>
  <si>
    <t>Metro</t>
  </si>
  <si>
    <t>Country</t>
  </si>
  <si>
    <t>Shire of Nillumbik</t>
  </si>
  <si>
    <t>M16</t>
  </si>
  <si>
    <t>RURAL CITY OF ARARAT</t>
  </si>
  <si>
    <t>C43</t>
  </si>
  <si>
    <t>Shire of Northern Grampians</t>
  </si>
  <si>
    <t>C14</t>
  </si>
  <si>
    <t>Borough of Queenscliffe</t>
  </si>
  <si>
    <t>C1</t>
  </si>
  <si>
    <t>City of Greater Geelong</t>
  </si>
  <si>
    <t>C21</t>
  </si>
  <si>
    <t>Electronic Gaming Machine LGA Level Density and Expenditure</t>
  </si>
  <si>
    <t>SHIRE OF CORANGAMITE</t>
  </si>
  <si>
    <t>C3</t>
  </si>
  <si>
    <t>Shire of Colac-Otway</t>
  </si>
  <si>
    <t>C18</t>
  </si>
  <si>
    <t>NOTE: Yellow highlight below represent filterable fields. Place cursor on field to access filter options.</t>
  </si>
  <si>
    <t>SHIRE OF HEPBURN</t>
  </si>
  <si>
    <t>C26</t>
  </si>
  <si>
    <t>Shire of Moorabool</t>
  </si>
  <si>
    <t>C22</t>
  </si>
  <si>
    <t>TABLE A: 3 Year Statistical Summary by LGA</t>
  </si>
  <si>
    <t>SHIRE OF CENTRAL GOLDFIELDS</t>
  </si>
  <si>
    <t>C31</t>
  </si>
  <si>
    <t>SHIRE OF MOUNT ALEXANDER</t>
  </si>
  <si>
    <t>C47</t>
  </si>
  <si>
    <t>LGA SELECTION:</t>
  </si>
  <si>
    <t>SHIRE OF MANSFIELD</t>
  </si>
  <si>
    <t>C49</t>
  </si>
  <si>
    <t>SHIRE OF MURRINDINDI</t>
  </si>
  <si>
    <t>C41</t>
  </si>
  <si>
    <t>STATISTIC</t>
  </si>
  <si>
    <t>2023/24</t>
  </si>
  <si>
    <t>2022/23</t>
  </si>
  <si>
    <t>2021/2022</t>
  </si>
  <si>
    <t>Shire of Mitchell</t>
  </si>
  <si>
    <t>C13</t>
  </si>
  <si>
    <t>SHIRE OF TOWONG</t>
  </si>
  <si>
    <t>C34</t>
  </si>
  <si>
    <t>Gaming Machine Expenditure</t>
  </si>
  <si>
    <t>Shire of Alpine</t>
  </si>
  <si>
    <t>C2</t>
  </si>
  <si>
    <t xml:space="preserve">SEIFA DIS Score </t>
  </si>
  <si>
    <t>SHIRE OF MOIRA</t>
  </si>
  <si>
    <t>C17</t>
  </si>
  <si>
    <t xml:space="preserve">SEIFA DIS Rank State </t>
  </si>
  <si>
    <t>SHIRE OF STRATHBOGIE</t>
  </si>
  <si>
    <t>C42</t>
  </si>
  <si>
    <t xml:space="preserve">SEIFA DIS Rank Country </t>
  </si>
  <si>
    <t>Rural City of Benalla</t>
  </si>
  <si>
    <t>C48</t>
  </si>
  <si>
    <t xml:space="preserve">SEIFA DIS Rank Metro </t>
  </si>
  <si>
    <t>SHIRE OF GANNAWARRA</t>
  </si>
  <si>
    <t>C38</t>
  </si>
  <si>
    <t xml:space="preserve">SEIFA ADVDIS Score </t>
  </si>
  <si>
    <t>Shire of Campaspe</t>
  </si>
  <si>
    <t>C10</t>
  </si>
  <si>
    <t xml:space="preserve">SEIFA ADVDIS Rank State </t>
  </si>
  <si>
    <t>Shire of Glenelg</t>
  </si>
  <si>
    <t>C25</t>
  </si>
  <si>
    <t xml:space="preserve">SEIFA ADVDIS Rank Country </t>
  </si>
  <si>
    <t>SHIRE OF SOUTHERN GRAMPIANS</t>
  </si>
  <si>
    <t>C37</t>
  </si>
  <si>
    <t xml:space="preserve">SEIFA ADVDIS Rank Metro </t>
  </si>
  <si>
    <t>Shire of Wellington</t>
  </si>
  <si>
    <t>C12</t>
  </si>
  <si>
    <t xml:space="preserve">Adult Population  </t>
  </si>
  <si>
    <t>Rural City of Wodonga</t>
  </si>
  <si>
    <t>C15</t>
  </si>
  <si>
    <t>Adults per Venue as at June</t>
  </si>
  <si>
    <t>City of Warrnambool</t>
  </si>
  <si>
    <t>C16</t>
  </si>
  <si>
    <t>EGMs per 1,000 Adults  as at June</t>
  </si>
  <si>
    <t>City of Greater Bendigo</t>
  </si>
  <si>
    <t>C19</t>
  </si>
  <si>
    <t>Expenditure per Adult as at June</t>
  </si>
  <si>
    <t>City of Ballarat</t>
  </si>
  <si>
    <t>C20</t>
  </si>
  <si>
    <t xml:space="preserve">Workforce as at June </t>
  </si>
  <si>
    <t>Rural City of Swan Hill</t>
  </si>
  <si>
    <t>C23</t>
  </si>
  <si>
    <t>Unemployed as at June</t>
  </si>
  <si>
    <t>City of Greater Shepparton</t>
  </si>
  <si>
    <t>C24</t>
  </si>
  <si>
    <t xml:space="preserve">Unemployment rate as at June </t>
  </si>
  <si>
    <t>Rural City of Mildura</t>
  </si>
  <si>
    <t>C27</t>
  </si>
  <si>
    <t>Shire of East Gippsland</t>
  </si>
  <si>
    <t>C28</t>
  </si>
  <si>
    <t>Shire of Bass Coast</t>
  </si>
  <si>
    <t>C29</t>
  </si>
  <si>
    <t>TABLE B: 3 Year Statistical Summary by Region (Country / Metro)</t>
  </si>
  <si>
    <t>City of Latrobe</t>
  </si>
  <si>
    <t>C30</t>
  </si>
  <si>
    <t>Shire of Surf Coast</t>
  </si>
  <si>
    <t>C33</t>
  </si>
  <si>
    <t>REGION SELECTION:</t>
  </si>
  <si>
    <t>Shire of South Gippsland</t>
  </si>
  <si>
    <t>C4</t>
  </si>
  <si>
    <t>Shire of Macedon Ranges</t>
  </si>
  <si>
    <t>C45</t>
  </si>
  <si>
    <t>Rural City of Horsham</t>
  </si>
  <si>
    <t>C5</t>
  </si>
  <si>
    <t>Shire of Baw Baw</t>
  </si>
  <si>
    <t>C6</t>
  </si>
  <si>
    <t>Rural City of Wangaratta</t>
  </si>
  <si>
    <t>C9</t>
  </si>
  <si>
    <t>City of Melbourne</t>
  </si>
  <si>
    <t>M1</t>
  </si>
  <si>
    <t>City of Moreland</t>
  </si>
  <si>
    <t>M10</t>
  </si>
  <si>
    <t>City of Darebin</t>
  </si>
  <si>
    <t>M11</t>
  </si>
  <si>
    <t>City of Boroondara</t>
  </si>
  <si>
    <t>M12</t>
  </si>
  <si>
    <t>City of Whitehorse</t>
  </si>
  <si>
    <t>M13</t>
  </si>
  <si>
    <t>City of Manningham</t>
  </si>
  <si>
    <t>M14</t>
  </si>
  <si>
    <t>City of Banyule</t>
  </si>
  <si>
    <t>M15</t>
  </si>
  <si>
    <t>City of Maroondah</t>
  </si>
  <si>
    <t>M17</t>
  </si>
  <si>
    <t>City of Knox</t>
  </si>
  <si>
    <t>M18</t>
  </si>
  <si>
    <t>City of Monash</t>
  </si>
  <si>
    <t>M19</t>
  </si>
  <si>
    <t>City of Port Phillip</t>
  </si>
  <si>
    <t>M2</t>
  </si>
  <si>
    <t>City of Kingston</t>
  </si>
  <si>
    <t>M20</t>
  </si>
  <si>
    <t>City of Greater Dandenong</t>
  </si>
  <si>
    <t>M21</t>
  </si>
  <si>
    <t>City of Frankston</t>
  </si>
  <si>
    <t>M22</t>
  </si>
  <si>
    <t>City of Casey</t>
  </si>
  <si>
    <t>M23</t>
  </si>
  <si>
    <t>Shire of Cardinia</t>
  </si>
  <si>
    <t>M24</t>
  </si>
  <si>
    <t>Shire of Yarra Ranges</t>
  </si>
  <si>
    <t>M25</t>
  </si>
  <si>
    <t>City of Hume</t>
  </si>
  <si>
    <t>M27</t>
  </si>
  <si>
    <t>City of Brimbank</t>
  </si>
  <si>
    <t>M28</t>
  </si>
  <si>
    <t>Shire of Melton</t>
  </si>
  <si>
    <t>M29</t>
  </si>
  <si>
    <t>City of Hobsons Bay</t>
  </si>
  <si>
    <t>M3</t>
  </si>
  <si>
    <t>City of Wyndham</t>
  </si>
  <si>
    <t>M30</t>
  </si>
  <si>
    <t>Shire of Mornington Peninsula</t>
  </si>
  <si>
    <t>M31</t>
  </si>
  <si>
    <t>City of Yarra</t>
  </si>
  <si>
    <t>M4</t>
  </si>
  <si>
    <t>City of Maribyrnong</t>
  </si>
  <si>
    <t>M5</t>
  </si>
  <si>
    <t>City of Stonnington</t>
  </si>
  <si>
    <t>M6</t>
  </si>
  <si>
    <t>City of Glen Eira</t>
  </si>
  <si>
    <t>M7</t>
  </si>
  <si>
    <t>City of Bayside</t>
  </si>
  <si>
    <t>M8</t>
  </si>
  <si>
    <t>City of Moonee Valley</t>
  </si>
  <si>
    <t>M9</t>
  </si>
  <si>
    <t>Shire of Buloke</t>
  </si>
  <si>
    <t>C7</t>
  </si>
  <si>
    <t>Shire of Golden Plains</t>
  </si>
  <si>
    <t>C32</t>
  </si>
  <si>
    <t>Shire of Hindmarsh</t>
  </si>
  <si>
    <t>C8</t>
  </si>
  <si>
    <t>Shire of Indigo</t>
  </si>
  <si>
    <t>C35</t>
  </si>
  <si>
    <t>Shire of Loddon</t>
  </si>
  <si>
    <t>C46</t>
  </si>
  <si>
    <t>Shire of Moyne</t>
  </si>
  <si>
    <t>C36</t>
  </si>
  <si>
    <t>Shire of Pyrenees</t>
  </si>
  <si>
    <t>C44</t>
  </si>
  <si>
    <t>Shire of West Wimmera</t>
  </si>
  <si>
    <t>C39</t>
  </si>
  <si>
    <t>Shire of Yarriambiack</t>
  </si>
  <si>
    <t>C40</t>
  </si>
  <si>
    <t>Total</t>
  </si>
  <si>
    <t xml:space="preserve">SEIFA </t>
  </si>
  <si>
    <t xml:space="preserve">SEIFA  </t>
  </si>
  <si>
    <t xml:space="preserve">Adult </t>
  </si>
  <si>
    <t xml:space="preserve">Adults </t>
  </si>
  <si>
    <t xml:space="preserve">EGMs </t>
  </si>
  <si>
    <t>Expenditure ($)</t>
  </si>
  <si>
    <t xml:space="preserve">Workforce </t>
  </si>
  <si>
    <t xml:space="preserve">Unemployed </t>
  </si>
  <si>
    <t xml:space="preserve">Unemployment Rate </t>
  </si>
  <si>
    <t>LGA Name</t>
  </si>
  <si>
    <t>LGA</t>
  </si>
  <si>
    <t>Region</t>
  </si>
  <si>
    <t>Net Expenditure ($)</t>
  </si>
  <si>
    <t xml:space="preserve">DIS Score </t>
  </si>
  <si>
    <t xml:space="preserve">DIS Rank State </t>
  </si>
  <si>
    <t>DIS Rank Country</t>
  </si>
  <si>
    <t>DIS Rank Metro</t>
  </si>
  <si>
    <t>ADVDIS Score</t>
  </si>
  <si>
    <t xml:space="preserve">ADVDIS Rank State </t>
  </si>
  <si>
    <t>ADVDIS Rank Country</t>
  </si>
  <si>
    <t>ADVDIS Rank Metro</t>
  </si>
  <si>
    <t>Population 2024</t>
  </si>
  <si>
    <t>per Venue 2024</t>
  </si>
  <si>
    <t>per 1,000 Adults 2024</t>
  </si>
  <si>
    <t>per Adult 2024</t>
  </si>
  <si>
    <t>as at June 2024</t>
  </si>
  <si>
    <t>Rural City of Ararat</t>
  </si>
  <si>
    <t>Shire of Corangamite</t>
  </si>
  <si>
    <t>Shire of Hepburn</t>
  </si>
  <si>
    <t>Shire of Central Goldfields</t>
  </si>
  <si>
    <t>Shire of Mount Alexander</t>
  </si>
  <si>
    <t>Shire of Mansfield</t>
  </si>
  <si>
    <t>Shire of Murrindindi</t>
  </si>
  <si>
    <t>Shire of Towong</t>
  </si>
  <si>
    <t>Shire of Moira</t>
  </si>
  <si>
    <t>Shire of Strathbogie</t>
  </si>
  <si>
    <t>Shire of Gannawarra</t>
  </si>
  <si>
    <t>Shire of Southern Grampians</t>
  </si>
  <si>
    <t xml:space="preserve">  </t>
  </si>
  <si>
    <t>Victoria</t>
  </si>
  <si>
    <t>Published: 22 November 2024</t>
  </si>
  <si>
    <t>Please note that in 2014, the ABS updated the boundaries on which its regional labour force estimates are based to align them with those used in the most recent Census</t>
  </si>
  <si>
    <t>Please note that Porpulation Projection data is based on Victoria In Future 2023 forecast. This will be updated once the latest edition is available.</t>
  </si>
  <si>
    <t>TOTAL</t>
  </si>
  <si>
    <t xml:space="preserve">EXP </t>
  </si>
  <si>
    <t xml:space="preserve">Unemployment rate </t>
  </si>
  <si>
    <t xml:space="preserve">DIS RANK COUNTRY </t>
  </si>
  <si>
    <t xml:space="preserve">DIS RANK METRO </t>
  </si>
  <si>
    <t xml:space="preserve">ADVDIS RANK COUNTRY </t>
  </si>
  <si>
    <t xml:space="preserve">ADVDIS RANK METRO </t>
  </si>
  <si>
    <t>Population 2022</t>
  </si>
  <si>
    <t>per Venue 2022</t>
  </si>
  <si>
    <t>per 1,000 Adults 2022</t>
  </si>
  <si>
    <t>per Adult 2022</t>
  </si>
  <si>
    <t>as at June 2022</t>
  </si>
  <si>
    <t>Published: 24 November 2023</t>
  </si>
  <si>
    <t>Pls note that in 2014, the ABS updated the boundaries on which its regional labour force estimates are based to align them with those used in the most recent Census</t>
  </si>
  <si>
    <t>Pls note that Porpulation Projection data is based on Victoria In Future 2019 forecast. This will be updated once the latest edition is available.</t>
  </si>
  <si>
    <t>Published: 25 November 2022</t>
  </si>
  <si>
    <t>Department of Environment, Land, Water and Planning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</si>
</sst>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"/>
    <numFmt numFmtId="166" formatCode="0.0%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8"/>
      <name val="Berlin Sans FB Demi"/>
      <family val="2"/>
    </font>
    <font>
      <sz val="10"/>
      <color indexed="8"/>
      <name val="Arial"/>
      <family val="2"/>
    </font>
    <font>
      <b/>
      <sz val="18"/>
      <color indexed="8"/>
      <name val="Arial"/>
      <family val="2"/>
    </font>
    <font>
      <i/>
      <sz val="10"/>
      <color indexed="8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3">
    <xf numFmtId="0" fontId="0" fillId="0" borderId="0" xfId="0"/>
    <xf numFmtId="0" fontId="7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" xfId="0" applyBorder="1"/>
    <xf numFmtId="3" fontId="0" fillId="0" borderId="1" xfId="0" applyNumberFormat="1" applyBorder="1"/>
    <xf numFmtId="0" fontId="12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5" xfId="0" applyFont="1" applyBorder="1" applyAlignment="1">
      <alignment horizontal="left" wrapText="1"/>
    </xf>
    <xf numFmtId="3" fontId="0" fillId="0" borderId="5" xfId="0" applyNumberFormat="1" applyBorder="1"/>
    <xf numFmtId="3" fontId="0" fillId="0" borderId="6" xfId="0" applyNumberFormat="1" applyBorder="1"/>
    <xf numFmtId="0" fontId="11" fillId="0" borderId="3" xfId="0" applyFont="1" applyBorder="1" applyAlignment="1">
      <alignment horizontal="center"/>
    </xf>
    <xf numFmtId="0" fontId="0" fillId="0" borderId="4" xfId="0" applyBorder="1"/>
    <xf numFmtId="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11" fillId="4" borderId="3" xfId="0" applyFont="1" applyFill="1" applyBorder="1"/>
    <xf numFmtId="0" fontId="13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7" xfId="0" applyFont="1" applyBorder="1" applyAlignment="1">
      <alignment horizontal="center"/>
    </xf>
    <xf numFmtId="3" fontId="10" fillId="0" borderId="7" xfId="0" applyNumberFormat="1" applyFont="1" applyBorder="1" applyAlignment="1">
      <alignment horizontal="center" vertical="center" wrapText="1"/>
    </xf>
    <xf numFmtId="4" fontId="10" fillId="0" borderId="7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7" fontId="5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0" fontId="4" fillId="0" borderId="11" xfId="9" applyNumberFormat="1" applyFont="1" applyBorder="1"/>
    <xf numFmtId="164" fontId="4" fillId="0" borderId="0" xfId="2" applyNumberFormat="1" applyFon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/>
    <xf numFmtId="43" fontId="4" fillId="0" borderId="11" xfId="6" applyNumberFormat="1" applyFont="1" applyBorder="1"/>
    <xf numFmtId="164" fontId="4" fillId="0" borderId="11" xfId="2" applyNumberFormat="1" applyFont="1" applyBorder="1"/>
    <xf numFmtId="43" fontId="4" fillId="0" borderId="0" xfId="6" applyNumberFormat="1" applyFont="1"/>
    <xf numFmtId="164" fontId="4" fillId="0" borderId="0" xfId="2" applyNumberFormat="1" applyFont="1" applyBorder="1"/>
    <xf numFmtId="0" fontId="0" fillId="0" borderId="0" xfId="0" applyAlignment="1">
      <alignment horizontal="left"/>
    </xf>
    <xf numFmtId="0" fontId="5" fillId="0" borderId="0" xfId="0" applyFont="1"/>
    <xf numFmtId="43" fontId="0" fillId="0" borderId="0" xfId="0" applyNumberFormat="1"/>
    <xf numFmtId="2" fontId="4" fillId="0" borderId="0" xfId="0" applyNumberFormat="1" applyFont="1" applyAlignment="1">
      <alignment horizontal="center"/>
    </xf>
    <xf numFmtId="1" fontId="4" fillId="0" borderId="0" xfId="0" applyNumberFormat="1" applyFont="1"/>
    <xf numFmtId="43" fontId="4" fillId="0" borderId="0" xfId="1" applyFont="1" applyFill="1" applyBorder="1"/>
    <xf numFmtId="43" fontId="4" fillId="0" borderId="0" xfId="0" applyNumberFormat="1" applyFont="1"/>
    <xf numFmtId="164" fontId="4" fillId="0" borderId="0" xfId="1" applyNumberFormat="1" applyFont="1" applyFill="1"/>
    <xf numFmtId="10" fontId="4" fillId="0" borderId="0" xfId="7" applyNumberFormat="1" applyFont="1" applyFill="1"/>
    <xf numFmtId="10" fontId="6" fillId="0" borderId="0" xfId="7" applyNumberFormat="1" applyFont="1" applyBorder="1" applyAlignment="1">
      <alignment horizontal="left"/>
    </xf>
    <xf numFmtId="43" fontId="4" fillId="0" borderId="0" xfId="3" applyNumberFormat="1" applyFont="1" applyFill="1"/>
    <xf numFmtId="43" fontId="4" fillId="0" borderId="0" xfId="3" applyNumberFormat="1" applyFont="1" applyFill="1" applyBorder="1"/>
    <xf numFmtId="164" fontId="17" fillId="0" borderId="0" xfId="1" applyNumberFormat="1" applyFont="1" applyFill="1"/>
    <xf numFmtId="166" fontId="17" fillId="0" borderId="0" xfId="7" applyNumberFormat="1" applyFont="1" applyFill="1"/>
    <xf numFmtId="43" fontId="17" fillId="0" borderId="0" xfId="3" applyNumberFormat="1" applyFont="1" applyFill="1" applyBorder="1"/>
    <xf numFmtId="43" fontId="17" fillId="0" borderId="0" xfId="1" applyFont="1" applyFill="1" applyBorder="1"/>
    <xf numFmtId="0" fontId="10" fillId="0" borderId="3" xfId="0" applyFont="1" applyBorder="1" applyAlignment="1">
      <alignment horizontal="center"/>
    </xf>
    <xf numFmtId="0" fontId="8" fillId="0" borderId="0" xfId="6" applyFont="1" applyAlignment="1">
      <alignment horizontal="left"/>
    </xf>
    <xf numFmtId="0" fontId="9" fillId="0" borderId="0" xfId="6"/>
    <xf numFmtId="0" fontId="9" fillId="0" borderId="0" xfId="6" applyAlignment="1">
      <alignment horizontal="center"/>
    </xf>
    <xf numFmtId="0" fontId="9" fillId="0" borderId="0" xfId="6" applyAlignment="1">
      <alignment horizontal="left"/>
    </xf>
    <xf numFmtId="0" fontId="5" fillId="0" borderId="4" xfId="6" applyFont="1" applyBorder="1" applyAlignment="1">
      <alignment horizontal="center"/>
    </xf>
    <xf numFmtId="0" fontId="5" fillId="0" borderId="7" xfId="6" applyFont="1" applyBorder="1" applyAlignment="1">
      <alignment horizontal="center"/>
    </xf>
    <xf numFmtId="3" fontId="5" fillId="0" borderId="7" xfId="6" applyNumberFormat="1" applyFont="1" applyBorder="1" applyAlignment="1">
      <alignment horizontal="center" vertical="center" wrapText="1"/>
    </xf>
    <xf numFmtId="4" fontId="5" fillId="0" borderId="7" xfId="6" applyNumberFormat="1" applyFont="1" applyBorder="1" applyAlignment="1">
      <alignment horizontal="center" vertical="center" wrapText="1"/>
    </xf>
    <xf numFmtId="165" fontId="5" fillId="0" borderId="7" xfId="6" applyNumberFormat="1" applyFont="1" applyBorder="1" applyAlignment="1">
      <alignment horizontal="center" vertical="center" wrapText="1"/>
    </xf>
    <xf numFmtId="0" fontId="5" fillId="0" borderId="8" xfId="6" applyFont="1" applyBorder="1" applyAlignment="1">
      <alignment horizontal="center" vertical="center" wrapText="1"/>
    </xf>
    <xf numFmtId="0" fontId="5" fillId="0" borderId="6" xfId="6" applyFont="1" applyBorder="1" applyAlignment="1">
      <alignment horizontal="left"/>
    </xf>
    <xf numFmtId="0" fontId="5" fillId="0" borderId="9" xfId="6" applyFont="1" applyBorder="1" applyAlignment="1">
      <alignment horizontal="center"/>
    </xf>
    <xf numFmtId="17" fontId="5" fillId="0" borderId="9" xfId="6" applyNumberFormat="1" applyFont="1" applyBorder="1" applyAlignment="1">
      <alignment horizontal="center"/>
    </xf>
    <xf numFmtId="0" fontId="5" fillId="0" borderId="10" xfId="6" applyFont="1" applyBorder="1" applyAlignment="1">
      <alignment horizontal="center"/>
    </xf>
    <xf numFmtId="0" fontId="4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43" fontId="4" fillId="0" borderId="0" xfId="4" applyNumberFormat="1" applyFont="1" applyFill="1"/>
    <xf numFmtId="43" fontId="4" fillId="0" borderId="0" xfId="2" applyFont="1" applyFill="1" applyBorder="1"/>
    <xf numFmtId="164" fontId="4" fillId="0" borderId="0" xfId="2" applyNumberFormat="1" applyFont="1" applyFill="1" applyBorder="1"/>
    <xf numFmtId="164" fontId="17" fillId="0" borderId="0" xfId="2" applyNumberFormat="1" applyFont="1" applyFill="1"/>
    <xf numFmtId="166" fontId="17" fillId="0" borderId="0" xfId="8" applyNumberFormat="1" applyFont="1" applyFill="1"/>
    <xf numFmtId="0" fontId="6" fillId="0" borderId="0" xfId="6" applyFont="1" applyAlignment="1">
      <alignment horizontal="left"/>
    </xf>
    <xf numFmtId="164" fontId="4" fillId="0" borderId="0" xfId="2" applyNumberFormat="1" applyFont="1" applyFill="1"/>
    <xf numFmtId="1" fontId="4" fillId="0" borderId="0" xfId="6" applyNumberFormat="1" applyFont="1"/>
    <xf numFmtId="166" fontId="4" fillId="0" borderId="0" xfId="8" applyNumberFormat="1" applyFont="1" applyFill="1"/>
    <xf numFmtId="43" fontId="4" fillId="0" borderId="11" xfId="2" applyFont="1" applyFill="1" applyBorder="1"/>
    <xf numFmtId="164" fontId="4" fillId="0" borderId="11" xfId="2" applyNumberFormat="1" applyFont="1" applyFill="1" applyBorder="1"/>
    <xf numFmtId="166" fontId="4" fillId="0" borderId="11" xfId="7" applyNumberFormat="1" applyFont="1" applyFill="1" applyBorder="1"/>
    <xf numFmtId="43" fontId="9" fillId="0" borderId="0" xfId="6" applyNumberFormat="1"/>
    <xf numFmtId="9" fontId="9" fillId="4" borderId="12" xfId="7" applyFont="1" applyFill="1" applyBorder="1" applyAlignment="1">
      <alignment horizontal="right" wrapText="1"/>
    </xf>
    <xf numFmtId="43" fontId="9" fillId="4" borderId="12" xfId="3" applyNumberFormat="1" applyFont="1" applyFill="1" applyBorder="1" applyAlignment="1">
      <alignment horizontal="right" wrapText="1"/>
    </xf>
    <xf numFmtId="6" fontId="0" fillId="0" borderId="0" xfId="0" applyNumberFormat="1"/>
    <xf numFmtId="7" fontId="9" fillId="4" borderId="12" xfId="3" applyNumberFormat="1" applyFont="1" applyFill="1" applyBorder="1" applyAlignment="1">
      <alignment horizontal="right" wrapText="1"/>
    </xf>
    <xf numFmtId="0" fontId="9" fillId="0" borderId="5" xfId="0" applyFont="1" applyBorder="1"/>
    <xf numFmtId="164" fontId="9" fillId="4" borderId="12" xfId="3" applyNumberFormat="1" applyFont="1" applyFill="1" applyBorder="1" applyAlignment="1">
      <alignment horizontal="right" wrapText="1"/>
    </xf>
    <xf numFmtId="0" fontId="3" fillId="0" borderId="0" xfId="5" applyAlignment="1" applyProtection="1">
      <alignment horizontal="left"/>
    </xf>
    <xf numFmtId="0" fontId="5" fillId="0" borderId="0" xfId="0" applyFont="1" applyAlignment="1">
      <alignment horizontal="right"/>
    </xf>
    <xf numFmtId="0" fontId="2" fillId="2" borderId="2" xfId="0" applyFont="1" applyFill="1" applyBorder="1"/>
    <xf numFmtId="0" fontId="5" fillId="0" borderId="0" xfId="0" applyFont="1" applyAlignment="1">
      <alignment horizontal="left"/>
    </xf>
  </cellXfs>
  <cellStyles count="10">
    <cellStyle name="Comma" xfId="1" builtinId="3"/>
    <cellStyle name="Comma 2" xfId="2" xr:uid="{E0409BC5-ED63-4D76-A460-B3CEAD98A060}"/>
    <cellStyle name="Currency" xfId="3" builtinId="4"/>
    <cellStyle name="Currency 2" xfId="4" xr:uid="{6E913538-922C-455A-AED5-71A1048261F7}"/>
    <cellStyle name="Hyperlink" xfId="5" builtinId="8"/>
    <cellStyle name="Normal" xfId="0" builtinId="0"/>
    <cellStyle name="Normal 2" xfId="6" xr:uid="{B8D6317D-A60A-42A6-8723-2D6F63657E04}"/>
    <cellStyle name="Percent" xfId="7" builtinId="5"/>
    <cellStyle name="Percent 2" xfId="8" xr:uid="{6050DA10-234E-4C38-9E67-48CA28984E59}"/>
    <cellStyle name="Percent 3" xfId="9" xr:uid="{E5D7B6C6-8BB7-478C-86A6-8428A28339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/3.0/au/deed.en_U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</xdr:row>
      <xdr:rowOff>0</xdr:rowOff>
    </xdr:from>
    <xdr:to>
      <xdr:col>1</xdr:col>
      <xdr:colOff>609600</xdr:colOff>
      <xdr:row>73</xdr:row>
      <xdr:rowOff>0</xdr:rowOff>
    </xdr:to>
    <xdr:pic>
      <xdr:nvPicPr>
        <xdr:cNvPr id="25758" name="Picture 4" descr="c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1ACC94-3A26-A9D2-6C9A-1AD1A00F8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243965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1</xdr:col>
      <xdr:colOff>609600</xdr:colOff>
      <xdr:row>71</xdr:row>
      <xdr:rowOff>0</xdr:rowOff>
    </xdr:to>
    <xdr:pic>
      <xdr:nvPicPr>
        <xdr:cNvPr id="25759" name="Picture 4" descr="c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3EE3-37C6-EACD-46C4-3E1403A7E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184910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1</xdr:col>
      <xdr:colOff>609600</xdr:colOff>
      <xdr:row>71</xdr:row>
      <xdr:rowOff>0</xdr:rowOff>
    </xdr:to>
    <xdr:pic>
      <xdr:nvPicPr>
        <xdr:cNvPr id="25760" name="Picture 4" descr="c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19738-ACC2-86B7-15E9-F61FB93E9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184910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72</xdr:row>
      <xdr:rowOff>104775</xdr:rowOff>
    </xdr:from>
    <xdr:to>
      <xdr:col>1</xdr:col>
      <xdr:colOff>1095375</xdr:colOff>
      <xdr:row>73</xdr:row>
      <xdr:rowOff>219075</xdr:rowOff>
    </xdr:to>
    <xdr:pic>
      <xdr:nvPicPr>
        <xdr:cNvPr id="25761" name="Picture 4" descr="c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6E8AA-0765-11AA-CFEE-05A6ABFF1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2249150"/>
          <a:ext cx="6096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57150</xdr:colOff>
      <xdr:row>4</xdr:row>
      <xdr:rowOff>323850</xdr:rowOff>
    </xdr:to>
    <xdr:pic>
      <xdr:nvPicPr>
        <xdr:cNvPr id="25762" name="Picture 9">
          <a:extLst>
            <a:ext uri="{FF2B5EF4-FFF2-40B4-BE49-F238E27FC236}">
              <a16:creationId xmlns:a16="http://schemas.microsoft.com/office/drawing/2014/main" id="{71410D67-B1DE-4392-9589-73CC2ECA4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247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7</xdr:row>
      <xdr:rowOff>0</xdr:rowOff>
    </xdr:to>
    <xdr:pic>
      <xdr:nvPicPr>
        <xdr:cNvPr id="12505" name="Picture 2">
          <a:extLst>
            <a:ext uri="{FF2B5EF4-FFF2-40B4-BE49-F238E27FC236}">
              <a16:creationId xmlns:a16="http://schemas.microsoft.com/office/drawing/2014/main" id="{07E28800-D183-DA3E-6A21-BC9BFDD3A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153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7</xdr:row>
      <xdr:rowOff>0</xdr:rowOff>
    </xdr:to>
    <xdr:pic>
      <xdr:nvPicPr>
        <xdr:cNvPr id="28697" name="Picture 2">
          <a:extLst>
            <a:ext uri="{FF2B5EF4-FFF2-40B4-BE49-F238E27FC236}">
              <a16:creationId xmlns:a16="http://schemas.microsoft.com/office/drawing/2014/main" id="{AB845BB6-9893-92BB-9DBF-0D2B924E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5820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981075</xdr:colOff>
      <xdr:row>6</xdr:row>
      <xdr:rowOff>104775</xdr:rowOff>
    </xdr:to>
    <xdr:pic>
      <xdr:nvPicPr>
        <xdr:cNvPr id="27683" name="Picture 2">
          <a:extLst>
            <a:ext uri="{FF2B5EF4-FFF2-40B4-BE49-F238E27FC236}">
              <a16:creationId xmlns:a16="http://schemas.microsoft.com/office/drawing/2014/main" id="{399157A4-C628-8440-CBEC-9C9D72877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153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981075</xdr:colOff>
      <xdr:row>6</xdr:row>
      <xdr:rowOff>104775</xdr:rowOff>
    </xdr:to>
    <xdr:pic>
      <xdr:nvPicPr>
        <xdr:cNvPr id="26667" name="Picture 2">
          <a:extLst>
            <a:ext uri="{FF2B5EF4-FFF2-40B4-BE49-F238E27FC236}">
              <a16:creationId xmlns:a16="http://schemas.microsoft.com/office/drawing/2014/main" id="{ABB5C0D9-FD5B-AE69-4E30-800B16AE5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153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cglr.vic.gov.au/footer/copyrigh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46BE-7B71-42C1-AC1D-2DBBDCBA8C6F}">
  <sheetPr>
    <tabColor indexed="43"/>
  </sheetPr>
  <dimension ref="A5:L225"/>
  <sheetViews>
    <sheetView tabSelected="1" workbookViewId="0">
      <selection activeCell="A6" sqref="A6"/>
    </sheetView>
  </sheetViews>
  <sheetFormatPr defaultRowHeight="12.75" x14ac:dyDescent="0.2"/>
  <cols>
    <col min="1" max="1" width="14.42578125" customWidth="1"/>
  </cols>
  <sheetData>
    <row r="5" spans="1:11" ht="29.25" customHeight="1" x14ac:dyDescent="0.3">
      <c r="A5" s="25"/>
    </row>
    <row r="6" spans="1:11" ht="15" x14ac:dyDescent="0.25">
      <c r="A6" s="1" t="s">
        <v>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A7" s="40" t="s">
        <v>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A8" s="40" t="s">
        <v>3</v>
      </c>
      <c r="B8" s="39" t="s">
        <v>4</v>
      </c>
      <c r="C8" s="39"/>
      <c r="D8" s="39"/>
      <c r="E8" s="39"/>
      <c r="F8" s="39"/>
      <c r="G8" s="39"/>
      <c r="H8" s="39"/>
      <c r="I8" s="39"/>
      <c r="J8" s="39"/>
      <c r="K8" s="39"/>
    </row>
    <row r="9" spans="1:11" x14ac:dyDescent="0.2">
      <c r="A9" s="40" t="s">
        <v>5</v>
      </c>
      <c r="B9" s="39" t="s">
        <v>6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x14ac:dyDescent="0.2">
      <c r="A10" s="40" t="s">
        <v>7</v>
      </c>
      <c r="B10" s="39" t="s">
        <v>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">
      <c r="A11" s="40" t="s">
        <v>9</v>
      </c>
      <c r="B11" s="39" t="s">
        <v>10</v>
      </c>
      <c r="C11" s="39"/>
      <c r="D11" s="39"/>
      <c r="E11" s="39"/>
      <c r="F11" s="39"/>
      <c r="G11" s="39"/>
      <c r="H11" s="39"/>
      <c r="I11" s="39"/>
      <c r="J11" s="39"/>
      <c r="K11" s="39"/>
    </row>
    <row r="12" spans="1:11" x14ac:dyDescent="0.2">
      <c r="A12" s="40" t="s">
        <v>11</v>
      </c>
      <c r="B12" s="39" t="s">
        <v>12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x14ac:dyDescent="0.2">
      <c r="A13" s="40" t="s">
        <v>13</v>
      </c>
      <c r="B13" s="39" t="s">
        <v>14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">
      <c r="A14" s="26"/>
      <c r="B14" s="39"/>
      <c r="C14" s="39"/>
      <c r="D14" s="39"/>
      <c r="E14" s="39"/>
      <c r="F14" s="39"/>
      <c r="G14" s="39"/>
      <c r="H14" s="39"/>
      <c r="I14" s="39"/>
      <c r="J14" s="39"/>
      <c r="K14" s="39"/>
    </row>
    <row r="15" spans="1:11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5" x14ac:dyDescent="0.25">
      <c r="A16" s="1" t="s">
        <v>15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x14ac:dyDescent="0.2">
      <c r="A17" s="39" t="s">
        <v>16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</row>
    <row r="18" spans="1:1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39" t="s">
        <v>17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x14ac:dyDescent="0.2">
      <c r="A20" s="39" t="s">
        <v>18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1" x14ac:dyDescent="0.2">
      <c r="A22" s="39" t="s">
        <v>19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</row>
    <row r="23" spans="1:11" x14ac:dyDescent="0.2">
      <c r="A23" s="39" t="s">
        <v>20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39" t="s">
        <v>21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x14ac:dyDescent="0.2">
      <c r="A26" s="39" t="s">
        <v>22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</row>
    <row r="27" spans="1:11" x14ac:dyDescent="0.2">
      <c r="A27" s="39" t="s">
        <v>23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8" spans="1:1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</row>
    <row r="29" spans="1:11" x14ac:dyDescent="0.2">
      <c r="A29" s="39" t="s">
        <v>24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</row>
    <row r="30" spans="1:11" x14ac:dyDescent="0.2">
      <c r="A30" s="39" t="s">
        <v>25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spans="1:1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</row>
    <row r="32" spans="1:11" ht="15" x14ac:dyDescent="0.25">
      <c r="A32" s="1" t="s">
        <v>26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27" t="s">
        <v>27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39" t="s">
        <v>28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39" t="s">
        <v>29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39" t="s">
        <v>30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27" t="s">
        <v>31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39" t="s">
        <v>32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39" t="s">
        <v>33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 x14ac:dyDescent="0.2">
      <c r="A41" s="39" t="s">
        <v>34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</row>
    <row r="42" spans="1:1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">
      <c r="A43" s="27" t="s">
        <v>35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">
      <c r="A44" s="39" t="s">
        <v>36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1:11" x14ac:dyDescent="0.2">
      <c r="A45" s="39" t="s">
        <v>37</v>
      </c>
      <c r="B45" s="39" t="s">
        <v>38</v>
      </c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 spans="1:11" x14ac:dyDescent="0.2">
      <c r="A47" s="27" t="s">
        <v>39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</row>
    <row r="48" spans="1:11" x14ac:dyDescent="0.2">
      <c r="A48" s="39" t="s">
        <v>300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</row>
    <row r="49" spans="1:12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</row>
    <row r="50" spans="1:12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</row>
    <row r="51" spans="1:12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</row>
    <row r="52" spans="1:12" s="1" customFormat="1" ht="15" x14ac:dyDescent="0.25">
      <c r="A52" s="1" t="s">
        <v>40</v>
      </c>
    </row>
    <row r="53" spans="1:12" s="39" customFormat="1" x14ac:dyDescent="0.2">
      <c r="A53" s="41" t="s">
        <v>41</v>
      </c>
    </row>
    <row r="54" spans="1:12" s="39" customFormat="1" x14ac:dyDescent="0.2">
      <c r="A54" s="41" t="s">
        <v>42</v>
      </c>
    </row>
    <row r="55" spans="1:12" s="39" customFormat="1" x14ac:dyDescent="0.2">
      <c r="A55" s="28" t="s">
        <v>43</v>
      </c>
      <c r="B55" s="42"/>
    </row>
    <row r="56" spans="1:12" s="39" customFormat="1" x14ac:dyDescent="0.2">
      <c r="A56" s="28" t="s">
        <v>44</v>
      </c>
      <c r="B56" s="42"/>
    </row>
    <row r="57" spans="1:12" s="39" customFormat="1" x14ac:dyDescent="0.2">
      <c r="A57" s="28" t="s">
        <v>45</v>
      </c>
    </row>
    <row r="58" spans="1:12" x14ac:dyDescent="0.2">
      <c r="A58" s="43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s="39" customFormat="1" x14ac:dyDescent="0.2">
      <c r="A59" s="41" t="s">
        <v>46</v>
      </c>
    </row>
    <row r="60" spans="1:12" x14ac:dyDescent="0.2">
      <c r="A60" s="41"/>
      <c r="B60" s="39"/>
      <c r="C60" s="39"/>
      <c r="D60" s="39"/>
      <c r="E60" s="39"/>
      <c r="F60" s="39"/>
      <c r="G60" s="39"/>
      <c r="H60" s="39"/>
      <c r="I60" s="39"/>
      <c r="J60" s="39"/>
      <c r="K60" s="39"/>
    </row>
    <row r="61" spans="1:12" x14ac:dyDescent="0.2">
      <c r="A61" s="41"/>
      <c r="B61" s="39"/>
      <c r="C61" s="39"/>
      <c r="D61" s="39"/>
      <c r="E61" s="39"/>
      <c r="F61" s="39"/>
      <c r="G61" s="39"/>
      <c r="H61" s="39"/>
      <c r="I61" s="39"/>
      <c r="J61" s="39"/>
      <c r="K61" s="39"/>
    </row>
    <row r="62" spans="1:12" s="1" customFormat="1" ht="15" x14ac:dyDescent="0.25">
      <c r="A62" s="1" t="s">
        <v>47</v>
      </c>
      <c r="B62" s="44"/>
    </row>
    <row r="63" spans="1:12" x14ac:dyDescent="0.2">
      <c r="A63" s="41" t="s">
        <v>48</v>
      </c>
      <c r="B63" s="45"/>
      <c r="C63" s="39"/>
      <c r="D63" s="39"/>
      <c r="E63" s="39"/>
      <c r="F63" s="39"/>
      <c r="G63" s="39"/>
      <c r="H63" s="39"/>
      <c r="I63" s="39"/>
      <c r="J63" s="39"/>
      <c r="K63" s="39"/>
    </row>
    <row r="64" spans="1:12" x14ac:dyDescent="0.2">
      <c r="A64" s="41"/>
      <c r="B64" s="45"/>
      <c r="C64" s="39"/>
      <c r="D64" s="39"/>
      <c r="E64" s="39"/>
      <c r="F64" s="39"/>
      <c r="G64" s="39"/>
      <c r="H64" s="39"/>
      <c r="I64" s="39"/>
      <c r="J64" s="39"/>
      <c r="K64" s="39"/>
    </row>
    <row r="65" spans="1:11" x14ac:dyDescent="0.2">
      <c r="A65" s="109" t="s">
        <v>49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1" x14ac:dyDescent="0.2">
      <c r="A66" s="41"/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 spans="1:11" x14ac:dyDescent="0.2">
      <c r="A67" s="41" t="s">
        <v>50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spans="1:11" x14ac:dyDescent="0.2">
      <c r="A68" s="28" t="s">
        <v>51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spans="1:11" x14ac:dyDescent="0.2">
      <c r="A69" s="28" t="s">
        <v>52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</row>
    <row r="70" spans="1:11" x14ac:dyDescent="0.2">
      <c r="A70" s="28"/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 spans="1:11" x14ac:dyDescent="0.2">
      <c r="A71" s="28" t="s">
        <v>53</v>
      </c>
      <c r="B71" s="45"/>
      <c r="C71" s="39"/>
      <c r="D71" s="39"/>
      <c r="E71" s="39"/>
      <c r="F71" s="39"/>
      <c r="G71" s="39"/>
      <c r="H71" s="39"/>
      <c r="I71" s="39"/>
      <c r="J71" s="39"/>
      <c r="K71" s="39"/>
    </row>
    <row r="72" spans="1:11" ht="23.25" x14ac:dyDescent="0.35">
      <c r="A72" s="29"/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 spans="1:11" ht="23.25" x14ac:dyDescent="0.35">
      <c r="A73" s="29"/>
      <c r="B73" s="42"/>
      <c r="C73" s="39"/>
      <c r="D73" s="39"/>
      <c r="E73" s="39"/>
      <c r="F73" s="39"/>
      <c r="G73" s="39"/>
      <c r="H73" s="39"/>
      <c r="I73" s="39"/>
      <c r="J73" s="39"/>
      <c r="K73" s="39"/>
    </row>
    <row r="74" spans="1:11" ht="23.25" x14ac:dyDescent="0.35">
      <c r="A74" s="29"/>
      <c r="B74" s="45"/>
      <c r="C74" s="39"/>
      <c r="D74" s="39"/>
      <c r="E74" s="39"/>
      <c r="F74" s="39"/>
      <c r="G74" s="39"/>
      <c r="H74" s="39"/>
      <c r="I74" s="39"/>
      <c r="J74" s="39"/>
      <c r="K74" s="39"/>
    </row>
    <row r="75" spans="1:1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</row>
    <row r="76" spans="1:1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</row>
    <row r="77" spans="1:11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</row>
    <row r="78" spans="1:11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</row>
    <row r="79" spans="1:11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</row>
    <row r="80" spans="1:11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</row>
    <row r="81" spans="1:11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</row>
    <row r="82" spans="1:11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</row>
    <row r="83" spans="1:11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</row>
    <row r="84" spans="1:11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</row>
    <row r="85" spans="1:1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</row>
    <row r="86" spans="1:1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spans="1:1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</row>
    <row r="88" spans="1:1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</row>
    <row r="89" spans="1:1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</row>
    <row r="90" spans="1:1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</row>
    <row r="91" spans="1:1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</row>
    <row r="92" spans="1:1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</row>
    <row r="93" spans="1:1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</row>
    <row r="94" spans="1:1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</row>
    <row r="95" spans="1:1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</row>
    <row r="96" spans="1:1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</row>
    <row r="97" spans="1:1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</row>
    <row r="98" spans="1:1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</row>
    <row r="99" spans="1:1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 spans="1:1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 spans="1:1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 spans="1:1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 spans="1:11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</row>
    <row r="104" spans="1:11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</row>
    <row r="105" spans="1:11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</row>
    <row r="106" spans="1:1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</row>
    <row r="107" spans="1:1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</row>
    <row r="108" spans="1:1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</row>
    <row r="109" spans="1:1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</row>
    <row r="110" spans="1:1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</row>
    <row r="111" spans="1:1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</row>
    <row r="112" spans="1:1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</row>
    <row r="113" spans="1:1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</row>
    <row r="114" spans="1:11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</row>
    <row r="115" spans="1:11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</row>
    <row r="116" spans="1:11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</row>
    <row r="117" spans="1:1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</row>
    <row r="118" spans="1:11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</row>
    <row r="119" spans="1:11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</row>
    <row r="120" spans="1:11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</row>
    <row r="121" spans="1:11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</row>
    <row r="122" spans="1:11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</row>
    <row r="123" spans="1:11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</row>
    <row r="124" spans="1:11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</row>
    <row r="125" spans="1:11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</row>
    <row r="126" spans="1:11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</row>
    <row r="127" spans="1:11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</row>
    <row r="128" spans="1:11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</row>
    <row r="129" spans="1:11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</row>
    <row r="130" spans="1:11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</row>
    <row r="131" spans="1:11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</row>
    <row r="132" spans="1:11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</row>
    <row r="133" spans="1:11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</row>
    <row r="134" spans="1:11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</row>
    <row r="135" spans="1:11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</row>
    <row r="136" spans="1:11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</row>
    <row r="137" spans="1:11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</row>
    <row r="138" spans="1:11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</row>
    <row r="139" spans="1:11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</row>
    <row r="140" spans="1:11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</row>
    <row r="141" spans="1:11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</row>
    <row r="142" spans="1:11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</row>
    <row r="143" spans="1:11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</row>
    <row r="144" spans="1:11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</row>
    <row r="145" spans="1:11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</row>
    <row r="146" spans="1:11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</row>
    <row r="147" spans="1:11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</row>
    <row r="148" spans="1:11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</row>
    <row r="149" spans="1:11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</row>
    <row r="150" spans="1:11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</row>
    <row r="151" spans="1:11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</row>
    <row r="152" spans="1:11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</row>
    <row r="153" spans="1:11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</row>
    <row r="154" spans="1:11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</row>
    <row r="155" spans="1:11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</row>
    <row r="156" spans="1:11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</row>
    <row r="157" spans="1:11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</row>
    <row r="158" spans="1:11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</row>
    <row r="159" spans="1:11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</row>
    <row r="160" spans="1:11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</row>
    <row r="161" spans="1:11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</row>
    <row r="162" spans="1:11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</row>
    <row r="163" spans="1:11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</row>
    <row r="164" spans="1:11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</row>
    <row r="165" spans="1:11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</row>
    <row r="166" spans="1:11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</row>
    <row r="167" spans="1:11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</row>
    <row r="168" spans="1:11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</row>
    <row r="169" spans="1:11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</row>
    <row r="170" spans="1:11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</row>
    <row r="171" spans="1:11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</row>
    <row r="172" spans="1:11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</row>
    <row r="173" spans="1:11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</row>
    <row r="174" spans="1:11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</row>
    <row r="175" spans="1:11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</row>
    <row r="176" spans="1:11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</row>
    <row r="177" spans="1:11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</row>
    <row r="178" spans="1:11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</row>
    <row r="179" spans="1:11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</row>
    <row r="180" spans="1:11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</row>
    <row r="181" spans="1:11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</row>
    <row r="182" spans="1:11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</row>
    <row r="183" spans="1:11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</row>
    <row r="184" spans="1:11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</row>
    <row r="185" spans="1:11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</row>
    <row r="186" spans="1:11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</row>
    <row r="187" spans="1:1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</row>
    <row r="188" spans="1:11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</row>
    <row r="189" spans="1:11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</row>
    <row r="190" spans="1:11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</row>
    <row r="191" spans="1:11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</row>
    <row r="192" spans="1:11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</row>
    <row r="193" spans="1:11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</row>
    <row r="194" spans="1:11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</row>
    <row r="195" spans="1:11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</row>
    <row r="196" spans="1:11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</row>
    <row r="197" spans="1:11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</row>
    <row r="198" spans="1:11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</row>
    <row r="199" spans="1:11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</row>
    <row r="200" spans="1:11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</row>
    <row r="201" spans="1:11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</row>
    <row r="202" spans="1:11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</row>
    <row r="203" spans="1:11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</row>
    <row r="204" spans="1:11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</row>
    <row r="205" spans="1:11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</row>
    <row r="206" spans="1:11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</row>
    <row r="207" spans="1:11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</row>
    <row r="208" spans="1:11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</row>
    <row r="209" spans="1:11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</row>
    <row r="210" spans="1:1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</row>
    <row r="211" spans="1:11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</row>
    <row r="212" spans="1:11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</row>
    <row r="213" spans="1:11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</row>
    <row r="214" spans="1:1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</row>
    <row r="215" spans="1:11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</row>
    <row r="216" spans="1:11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1:11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1:11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</row>
    <row r="219" spans="1:11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</row>
    <row r="220" spans="1:11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1:11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</row>
    <row r="222" spans="1:11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</row>
    <row r="223" spans="1:11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</row>
    <row r="224" spans="1:11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1:11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</row>
  </sheetData>
  <phoneticPr fontId="2" type="noConversion"/>
  <hyperlinks>
    <hyperlink ref="A65" r:id="rId1" display="© State of Victoria through the Victorian Commission for Gambling and Liquor Regulation" xr:uid="{072274B4-E0D0-4F7F-80EA-B5DFEDA68485}"/>
  </hyperlinks>
  <pageMargins left="0.75" right="0.75" top="1" bottom="1" header="0.5" footer="0.5"/>
  <pageSetup paperSize="9" scale="80" orientation="portrait" r:id="rId2"/>
  <headerFooter alignWithMargins="0">
    <oddHeader>&amp;C&amp;"Calibri"&amp;10&amp;K000000 OFFICIAL&amp;1#_x000D_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6D12-AC24-4CA0-80D6-A11B0891CF8F}">
  <sheetPr>
    <tabColor indexed="44"/>
    <pageSetUpPr fitToPage="1"/>
  </sheetPr>
  <dimension ref="A1:Z91"/>
  <sheetViews>
    <sheetView workbookViewId="0">
      <selection activeCell="A9" sqref="A9"/>
    </sheetView>
  </sheetViews>
  <sheetFormatPr defaultRowHeight="12.75" x14ac:dyDescent="0.2"/>
  <cols>
    <col min="1" max="1" width="32.5703125" bestFit="1" customWidth="1"/>
    <col min="2" max="2" width="19.28515625" customWidth="1"/>
    <col min="3" max="3" width="17.85546875" customWidth="1"/>
    <col min="4" max="4" width="17.140625" customWidth="1"/>
    <col min="9" max="9" width="28.7109375" bestFit="1" customWidth="1"/>
    <col min="10" max="10" width="4" bestFit="1" customWidth="1"/>
    <col min="11" max="11" width="7" bestFit="1" customWidth="1"/>
    <col min="12" max="12" width="28.7109375" hidden="1" customWidth="1"/>
    <col min="13" max="14" width="8.85546875" hidden="1" customWidth="1"/>
    <col min="15" max="15" width="9.140625" hidden="1" customWidth="1"/>
  </cols>
  <sheetData>
    <row r="1" spans="1:26" s="3" customFormat="1" x14ac:dyDescent="0.2">
      <c r="L1" s="2" t="s">
        <v>54</v>
      </c>
      <c r="M1" s="3" t="s">
        <v>55</v>
      </c>
      <c r="N1" s="6" t="s">
        <v>56</v>
      </c>
      <c r="O1" t="s">
        <v>57</v>
      </c>
    </row>
    <row r="2" spans="1:26" s="3" customFormat="1" x14ac:dyDescent="0.2">
      <c r="L2" s="2" t="s">
        <v>58</v>
      </c>
      <c r="M2" s="3" t="s">
        <v>59</v>
      </c>
      <c r="N2" s="6" t="s">
        <v>56</v>
      </c>
      <c r="O2" t="s">
        <v>56</v>
      </c>
    </row>
    <row r="3" spans="1:26" s="3" customFormat="1" x14ac:dyDescent="0.2">
      <c r="L3" s="2" t="s">
        <v>60</v>
      </c>
      <c r="M3" s="3" t="s">
        <v>61</v>
      </c>
      <c r="N3" s="6" t="s">
        <v>57</v>
      </c>
      <c r="O3"/>
    </row>
    <row r="4" spans="1:26" s="3" customFormat="1" x14ac:dyDescent="0.2">
      <c r="L4" s="2" t="s">
        <v>62</v>
      </c>
      <c r="M4" s="3" t="s">
        <v>63</v>
      </c>
      <c r="N4" s="6" t="s">
        <v>57</v>
      </c>
      <c r="O4"/>
    </row>
    <row r="5" spans="1:26" s="3" customFormat="1" x14ac:dyDescent="0.2">
      <c r="L5" s="2" t="s">
        <v>64</v>
      </c>
      <c r="M5" s="3" t="s">
        <v>65</v>
      </c>
      <c r="N5" s="6" t="s">
        <v>57</v>
      </c>
      <c r="O5"/>
    </row>
    <row r="6" spans="1:26" s="3" customFormat="1" x14ac:dyDescent="0.2">
      <c r="L6" s="7" t="s">
        <v>66</v>
      </c>
      <c r="M6" s="4" t="s">
        <v>67</v>
      </c>
      <c r="N6" s="6" t="s">
        <v>57</v>
      </c>
      <c r="O6"/>
    </row>
    <row r="7" spans="1:26" s="3" customFormat="1" x14ac:dyDescent="0.2">
      <c r="L7" s="7"/>
      <c r="M7" s="4"/>
      <c r="N7" s="6"/>
      <c r="O7"/>
    </row>
    <row r="8" spans="1:26" s="3" customFormat="1" ht="26.25" x14ac:dyDescent="0.4">
      <c r="A8" s="30" t="s">
        <v>68</v>
      </c>
      <c r="B8" s="30"/>
      <c r="C8" s="30"/>
      <c r="L8" s="2" t="s">
        <v>69</v>
      </c>
      <c r="M8" s="3" t="s">
        <v>70</v>
      </c>
      <c r="N8" s="6" t="s">
        <v>57</v>
      </c>
      <c r="O8"/>
    </row>
    <row r="9" spans="1:26" ht="15" x14ac:dyDescent="0.25">
      <c r="A9" s="1"/>
      <c r="B9" s="1"/>
      <c r="C9" s="1"/>
      <c r="D9" s="1"/>
      <c r="L9" s="2" t="s">
        <v>71</v>
      </c>
      <c r="M9" s="3" t="s">
        <v>72</v>
      </c>
      <c r="N9" s="6" t="s">
        <v>57</v>
      </c>
      <c r="X9" s="2"/>
      <c r="Y9" s="3"/>
      <c r="Z9" s="6"/>
    </row>
    <row r="10" spans="1:26" x14ac:dyDescent="0.2">
      <c r="A10" s="58" t="s">
        <v>73</v>
      </c>
      <c r="B10" s="58"/>
      <c r="C10" s="58"/>
      <c r="D10" s="58"/>
      <c r="L10" s="2" t="s">
        <v>74</v>
      </c>
      <c r="M10" s="3" t="s">
        <v>75</v>
      </c>
      <c r="N10" s="6" t="s">
        <v>57</v>
      </c>
      <c r="X10" s="2"/>
      <c r="Y10" s="3"/>
      <c r="Z10" s="6"/>
    </row>
    <row r="11" spans="1:26" x14ac:dyDescent="0.2">
      <c r="A11" s="58"/>
      <c r="B11" s="58"/>
      <c r="C11" s="58"/>
      <c r="D11" s="58"/>
      <c r="L11" s="7" t="s">
        <v>76</v>
      </c>
      <c r="M11" s="4" t="s">
        <v>77</v>
      </c>
      <c r="N11" s="6" t="s">
        <v>57</v>
      </c>
      <c r="X11" s="2"/>
      <c r="Y11" s="3"/>
      <c r="Z11" s="6"/>
    </row>
    <row r="12" spans="1:26" ht="15.75" x14ac:dyDescent="0.25">
      <c r="A12" s="10" t="s">
        <v>78</v>
      </c>
      <c r="B12" s="10"/>
      <c r="C12" s="10"/>
      <c r="L12" s="2" t="s">
        <v>79</v>
      </c>
      <c r="M12" s="3" t="s">
        <v>80</v>
      </c>
      <c r="N12" s="6" t="s">
        <v>57</v>
      </c>
      <c r="X12" s="2"/>
      <c r="Y12" s="3"/>
      <c r="Z12" s="6"/>
    </row>
    <row r="13" spans="1:26" ht="16.5" thickBot="1" x14ac:dyDescent="0.3">
      <c r="A13" s="10"/>
      <c r="B13" s="10"/>
      <c r="C13" s="10"/>
      <c r="L13" s="2" t="s">
        <v>81</v>
      </c>
      <c r="M13" s="3" t="s">
        <v>82</v>
      </c>
      <c r="N13" s="6" t="s">
        <v>57</v>
      </c>
      <c r="X13" s="2"/>
      <c r="Y13" s="3"/>
      <c r="Z13" s="6"/>
    </row>
    <row r="14" spans="1:26" ht="13.5" thickBot="1" x14ac:dyDescent="0.25">
      <c r="A14" s="110" t="s">
        <v>83</v>
      </c>
      <c r="B14" s="110"/>
      <c r="C14" s="111" t="s">
        <v>54</v>
      </c>
      <c r="L14" s="2" t="s">
        <v>84</v>
      </c>
      <c r="M14" s="3" t="s">
        <v>85</v>
      </c>
      <c r="N14" s="6" t="s">
        <v>57</v>
      </c>
      <c r="X14" s="2"/>
      <c r="Y14" s="3"/>
      <c r="Z14" s="6"/>
    </row>
    <row r="15" spans="1:26" ht="13.5" thickBot="1" x14ac:dyDescent="0.25">
      <c r="I15" s="112"/>
      <c r="J15" s="3"/>
      <c r="K15" s="6"/>
      <c r="L15" s="2" t="s">
        <v>86</v>
      </c>
      <c r="M15" s="3" t="s">
        <v>87</v>
      </c>
      <c r="N15" s="6" t="s">
        <v>57</v>
      </c>
    </row>
    <row r="16" spans="1:26" ht="24" customHeight="1" thickBot="1" x14ac:dyDescent="0.3">
      <c r="A16" s="13" t="s">
        <v>88</v>
      </c>
      <c r="B16" s="14" t="s">
        <v>89</v>
      </c>
      <c r="C16" s="14" t="s">
        <v>90</v>
      </c>
      <c r="D16" s="14" t="s">
        <v>91</v>
      </c>
      <c r="I16" s="2"/>
      <c r="J16" s="3"/>
      <c r="K16" s="6"/>
      <c r="L16" s="2" t="s">
        <v>92</v>
      </c>
      <c r="M16" s="3" t="s">
        <v>93</v>
      </c>
      <c r="N16" s="6" t="s">
        <v>57</v>
      </c>
    </row>
    <row r="17" spans="1:14" ht="15.75" x14ac:dyDescent="0.25">
      <c r="A17" s="20"/>
      <c r="B17" s="24"/>
      <c r="C17" s="24"/>
      <c r="D17" s="24"/>
      <c r="I17" s="2"/>
      <c r="J17" s="3"/>
      <c r="K17" s="6"/>
      <c r="L17" s="2" t="s">
        <v>94</v>
      </c>
      <c r="M17" s="3" t="s">
        <v>95</v>
      </c>
      <c r="N17" s="6" t="s">
        <v>57</v>
      </c>
    </row>
    <row r="18" spans="1:14" x14ac:dyDescent="0.2">
      <c r="A18" s="16" t="s">
        <v>96</v>
      </c>
      <c r="B18" s="106">
        <f>VLOOKUP($C$14,'Detail Data 2023-24'!$A:$R,4,0)</f>
        <v>139026831.82000002</v>
      </c>
      <c r="C18" s="106">
        <f>VLOOKUP($C$14,'Detail Data 2022-23'!$A:$R,4,0)</f>
        <v>137846028.25</v>
      </c>
      <c r="D18" s="106">
        <f>VLOOKUP($C$14,'Detail Data 2021-22'!$A:$R,4,0)</f>
        <v>97729563.599999994</v>
      </c>
      <c r="I18" s="112"/>
      <c r="J18" s="3"/>
      <c r="K18" s="6"/>
      <c r="L18" s="7" t="s">
        <v>97</v>
      </c>
      <c r="M18" s="4" t="s">
        <v>98</v>
      </c>
      <c r="N18" s="6" t="s">
        <v>57</v>
      </c>
    </row>
    <row r="19" spans="1:14" x14ac:dyDescent="0.2">
      <c r="A19" s="17" t="s">
        <v>99</v>
      </c>
      <c r="B19" s="104">
        <f>VLOOKUP($C$14,'Detail Data 2023-24'!$A:$R,5,0)</f>
        <v>989.60361330000001</v>
      </c>
      <c r="C19" s="104">
        <f>VLOOKUP($C$14,'Detail Data 2022-23'!$A:$R,5,0)</f>
        <v>989.60361330000001</v>
      </c>
      <c r="D19" s="104">
        <f>VLOOKUP($C$14,'Detail Data 2021-22'!$A:$R,5,0)</f>
        <v>991</v>
      </c>
      <c r="I19" s="2"/>
      <c r="J19" s="3"/>
      <c r="K19" s="6"/>
      <c r="L19" s="2" t="s">
        <v>100</v>
      </c>
      <c r="M19" s="3" t="s">
        <v>101</v>
      </c>
      <c r="N19" s="6" t="s">
        <v>57</v>
      </c>
    </row>
    <row r="20" spans="1:14" x14ac:dyDescent="0.2">
      <c r="A20" s="17" t="s">
        <v>102</v>
      </c>
      <c r="B20" s="104">
        <f>VLOOKUP($C$14,'Detail Data 2023-24'!$A:$R,6,0)</f>
        <v>31</v>
      </c>
      <c r="C20" s="104">
        <f>VLOOKUP($C$14,'Detail Data 2022-23'!$A:$R,6,0)</f>
        <v>31</v>
      </c>
      <c r="D20" s="104">
        <f>VLOOKUP($C$14,'Detail Data 2021-22'!$A:$R,6,0)</f>
        <v>36</v>
      </c>
      <c r="I20" s="112"/>
      <c r="J20" s="3"/>
      <c r="K20" s="6"/>
      <c r="L20" s="2" t="s">
        <v>103</v>
      </c>
      <c r="M20" s="3" t="s">
        <v>104</v>
      </c>
      <c r="N20" s="6" t="s">
        <v>57</v>
      </c>
    </row>
    <row r="21" spans="1:14" x14ac:dyDescent="0.2">
      <c r="A21" s="17" t="s">
        <v>105</v>
      </c>
      <c r="B21" s="104">
        <f>VLOOKUP($C$14,'Detail Data 2023-24'!$A:$R,7,0)</f>
        <v>0</v>
      </c>
      <c r="C21" s="104">
        <f>VLOOKUP($C$14,'Detail Data 2022-23'!$A:$R,7,0)</f>
        <v>0</v>
      </c>
      <c r="D21" s="104">
        <f>VLOOKUP($C$14,'Detail Data 2021-22'!$A:$R,7,0)</f>
        <v>0</v>
      </c>
      <c r="I21" s="2"/>
      <c r="J21" s="3"/>
      <c r="K21" s="6"/>
      <c r="L21" s="7" t="s">
        <v>106</v>
      </c>
      <c r="M21" s="4" t="s">
        <v>107</v>
      </c>
      <c r="N21" s="6" t="s">
        <v>57</v>
      </c>
    </row>
    <row r="22" spans="1:14" x14ac:dyDescent="0.2">
      <c r="A22" s="17" t="s">
        <v>108</v>
      </c>
      <c r="B22" s="104">
        <f>VLOOKUP($C$14,'Detail Data 2023-24'!$A:$R,8,0)</f>
        <v>5</v>
      </c>
      <c r="C22" s="104">
        <f>VLOOKUP($C$14,'Detail Data 2022-23'!$A:$R,8,0)</f>
        <v>5</v>
      </c>
      <c r="D22" s="104">
        <f>VLOOKUP($C$14,'Detail Data 2021-22'!$A:$R,8,0)</f>
        <v>4</v>
      </c>
      <c r="I22" s="2"/>
      <c r="J22" s="3"/>
      <c r="K22" s="6"/>
      <c r="L22" s="2" t="s">
        <v>109</v>
      </c>
      <c r="M22" s="3" t="s">
        <v>110</v>
      </c>
      <c r="N22" s="6" t="s">
        <v>57</v>
      </c>
    </row>
    <row r="23" spans="1:14" x14ac:dyDescent="0.2">
      <c r="A23" s="17" t="s">
        <v>111</v>
      </c>
      <c r="B23" s="104">
        <f>VLOOKUP($C$14,'Detail Data 2023-24'!$A:$R,9,0)</f>
        <v>980.82279310000001</v>
      </c>
      <c r="C23" s="104">
        <f>VLOOKUP($C$14,'Detail Data 2022-23'!$A:$R,9,0)</f>
        <v>980.82279310000001</v>
      </c>
      <c r="D23" s="104">
        <f>VLOOKUP($C$14,'Detail Data 2021-22'!$A:$R,9,0)</f>
        <v>982</v>
      </c>
      <c r="I23" s="2"/>
      <c r="J23" s="3"/>
      <c r="K23" s="6"/>
      <c r="L23" s="2" t="s">
        <v>112</v>
      </c>
      <c r="M23" s="3" t="s">
        <v>113</v>
      </c>
      <c r="N23" s="6" t="s">
        <v>57</v>
      </c>
    </row>
    <row r="24" spans="1:14" x14ac:dyDescent="0.2">
      <c r="A24" s="17" t="s">
        <v>114</v>
      </c>
      <c r="B24" s="104">
        <f>VLOOKUP($C$14,'Detail Data 2023-24'!$A:$R,10,0)</f>
        <v>41</v>
      </c>
      <c r="C24" s="104">
        <f>VLOOKUP($C$14,'Detail Data 2022-23'!$A:$R,10,0)</f>
        <v>41</v>
      </c>
      <c r="D24" s="104">
        <f>VLOOKUP($C$14,'Detail Data 2021-22'!$A:$R,10,0)</f>
        <v>47</v>
      </c>
      <c r="I24" s="2"/>
      <c r="J24" s="3"/>
      <c r="K24" s="6"/>
      <c r="L24" s="7" t="s">
        <v>115</v>
      </c>
      <c r="M24" s="4" t="s">
        <v>116</v>
      </c>
      <c r="N24" s="6" t="s">
        <v>57</v>
      </c>
    </row>
    <row r="25" spans="1:14" x14ac:dyDescent="0.2">
      <c r="A25" s="17" t="s">
        <v>117</v>
      </c>
      <c r="B25" s="104">
        <f>VLOOKUP($C$14,'Detail Data 2023-24'!$A:$R,11,0)</f>
        <v>0</v>
      </c>
      <c r="C25" s="104">
        <f>VLOOKUP($C$14,'Detail Data 2022-23'!$A:$R,11,0)</f>
        <v>0</v>
      </c>
      <c r="D25" s="104">
        <f>VLOOKUP($C$14,'Detail Data 2021-22'!$A:$R,11,0)</f>
        <v>0</v>
      </c>
      <c r="I25" s="2"/>
      <c r="J25" s="3"/>
      <c r="K25" s="6"/>
      <c r="L25" s="2" t="s">
        <v>118</v>
      </c>
      <c r="M25" s="3" t="s">
        <v>119</v>
      </c>
      <c r="N25" s="6" t="s">
        <v>57</v>
      </c>
    </row>
    <row r="26" spans="1:14" x14ac:dyDescent="0.2">
      <c r="A26" s="17" t="s">
        <v>120</v>
      </c>
      <c r="B26" s="104">
        <f>VLOOKUP($C$14,'Detail Data 2023-24'!$A:$R,12,0)</f>
        <v>5</v>
      </c>
      <c r="C26" s="104">
        <f>VLOOKUP($C$14,'Detail Data 2022-23'!$A:$R,12,0)</f>
        <v>5</v>
      </c>
      <c r="D26" s="104">
        <f>VLOOKUP($C$14,'Detail Data 2021-22'!$A:$R,12,0)</f>
        <v>6</v>
      </c>
      <c r="I26" s="2"/>
      <c r="J26" s="3"/>
      <c r="K26" s="6"/>
      <c r="L26" s="2" t="s">
        <v>121</v>
      </c>
      <c r="M26" s="3" t="s">
        <v>122</v>
      </c>
      <c r="N26" s="6" t="s">
        <v>57</v>
      </c>
    </row>
    <row r="27" spans="1:14" x14ac:dyDescent="0.2">
      <c r="A27" s="17" t="s">
        <v>123</v>
      </c>
      <c r="B27" s="104">
        <f>VLOOKUP($C$14,'Detail Data 2023-24'!$A:$R,13,0)</f>
        <v>189810.87767232701</v>
      </c>
      <c r="C27" s="104">
        <f>VLOOKUP($C$14,'Detail Data 2022-23'!$A:$R,13,0)</f>
        <v>193914.17499444837</v>
      </c>
      <c r="D27" s="104">
        <f>VLOOKUP($C$14,'Detail Data 2021-22'!$A:$R,13,0)</f>
        <v>188501.04829968465</v>
      </c>
      <c r="I27" s="2"/>
      <c r="J27" s="3"/>
      <c r="K27" s="6"/>
      <c r="L27" s="2" t="s">
        <v>124</v>
      </c>
      <c r="M27" s="3" t="s">
        <v>125</v>
      </c>
      <c r="N27" s="6" t="s">
        <v>57</v>
      </c>
    </row>
    <row r="28" spans="1:14" x14ac:dyDescent="0.2">
      <c r="A28" s="17" t="s">
        <v>126</v>
      </c>
      <c r="B28" s="104">
        <f>VLOOKUP($C$14,'Detail Data 2023-24'!$A:$R,14,0)</f>
        <v>18981.087767232701</v>
      </c>
      <c r="C28" s="104">
        <f>VLOOKUP($C$14,'Detail Data 2022-23'!$A:$R,14,0)</f>
        <v>19391.417499444837</v>
      </c>
      <c r="D28" s="104">
        <f>VLOOKUP($C$14,'Detail Data 2021-22'!$A:$R,14,0)</f>
        <v>18850.104829968466</v>
      </c>
      <c r="I28" s="2"/>
      <c r="J28" s="3"/>
      <c r="K28" s="6"/>
      <c r="L28" s="2" t="s">
        <v>127</v>
      </c>
      <c r="M28" s="3" t="s">
        <v>128</v>
      </c>
      <c r="N28" s="6" t="s">
        <v>57</v>
      </c>
    </row>
    <row r="29" spans="1:14" x14ac:dyDescent="0.2">
      <c r="A29" s="21" t="s">
        <v>129</v>
      </c>
      <c r="B29" s="108">
        <f>VLOOKUP($C$14,'Detail Data 2023-24'!$A:$R,15,0)</f>
        <v>3.6299289505917023</v>
      </c>
      <c r="C29" s="108">
        <f>VLOOKUP($C$14,'Detail Data 2022-23'!$A:$R,15,0)</f>
        <v>3.5582752009735965</v>
      </c>
      <c r="D29" s="108">
        <f>VLOOKUP($C$14,'Detail Data 2021-22'!$A:$R,15,0)</f>
        <v>3.6498470762146469</v>
      </c>
      <c r="I29" s="2"/>
      <c r="J29" s="3"/>
      <c r="K29" s="6"/>
      <c r="L29" s="2" t="s">
        <v>130</v>
      </c>
      <c r="M29" s="3" t="s">
        <v>131</v>
      </c>
      <c r="N29" s="6" t="s">
        <v>57</v>
      </c>
    </row>
    <row r="30" spans="1:14" x14ac:dyDescent="0.2">
      <c r="A30" s="107" t="s">
        <v>132</v>
      </c>
      <c r="B30" s="106">
        <f>VLOOKUP($C$14,'Detail Data 2023-24'!$A:$R,16,0)</f>
        <v>732.44923328368907</v>
      </c>
      <c r="C30" s="106">
        <f>VLOOKUP($C$14,'Detail Data 2022-23'!$A:$R,16,0)</f>
        <v>710.86102010823311</v>
      </c>
      <c r="D30" s="106">
        <f>VLOOKUP($C$14,'Detail Data 2021-22'!$A:$R,16,0)</f>
        <v>518.4563400656881</v>
      </c>
      <c r="I30" s="2"/>
      <c r="J30" s="3"/>
      <c r="K30" s="6"/>
      <c r="L30" s="7" t="s">
        <v>133</v>
      </c>
      <c r="M30" s="4" t="s">
        <v>134</v>
      </c>
      <c r="N30" s="6" t="s">
        <v>57</v>
      </c>
    </row>
    <row r="31" spans="1:14" x14ac:dyDescent="0.2">
      <c r="A31" s="17" t="s">
        <v>135</v>
      </c>
      <c r="B31" s="104">
        <f>VLOOKUP($C$14,'Detail Data 2023-24'!$A:$R,17,0)</f>
        <v>135924</v>
      </c>
      <c r="C31" s="104">
        <f>VLOOKUP($C$14,'Detail Data 2022-23'!$A:$R,17,0)</f>
        <v>127420</v>
      </c>
      <c r="D31" s="104">
        <f>VLOOKUP($C$14,'Detail Data 2021-22'!$A:$R,17,0)</f>
        <v>127425</v>
      </c>
      <c r="I31" s="2"/>
      <c r="J31" s="3"/>
      <c r="K31" s="6"/>
      <c r="L31" s="7" t="s">
        <v>136</v>
      </c>
      <c r="M31" s="4" t="s">
        <v>137</v>
      </c>
      <c r="N31" s="6" t="s">
        <v>57</v>
      </c>
    </row>
    <row r="32" spans="1:14" x14ac:dyDescent="0.2">
      <c r="A32" s="17" t="s">
        <v>138</v>
      </c>
      <c r="B32" s="104">
        <f>VLOOKUP($C$14,'Detail Data 2023-24'!$A:$R,18,0)</f>
        <v>6849</v>
      </c>
      <c r="C32" s="104">
        <f>VLOOKUP($C$14,'Detail Data 2022-23'!$A:$R,18,0)</f>
        <v>5385</v>
      </c>
      <c r="D32" s="104">
        <f>VLOOKUP($C$14,'Detail Data 2021-22'!$A:$R,18,0)</f>
        <v>5912</v>
      </c>
      <c r="I32" s="66"/>
      <c r="J32" s="4"/>
      <c r="K32" s="6"/>
      <c r="L32" s="7" t="s">
        <v>139</v>
      </c>
      <c r="M32" s="4" t="s">
        <v>140</v>
      </c>
      <c r="N32" s="6" t="s">
        <v>57</v>
      </c>
    </row>
    <row r="33" spans="1:14" x14ac:dyDescent="0.2">
      <c r="A33" s="22" t="s">
        <v>141</v>
      </c>
      <c r="B33" s="103">
        <f>VLOOKUP($C$14,'Detail Data 2023-24'!$A:$S,19,0)</f>
        <v>5.0388452370442309E-2</v>
      </c>
      <c r="C33" s="103">
        <f>VLOOKUP($C$14,'Detail Data 2022-23'!$A:$S,19,0)</f>
        <v>4.2261811332600846E-2</v>
      </c>
      <c r="D33" s="103">
        <f>VLOOKUP($C$14,'Detail Data 2021-22'!$A:$S,19,0)</f>
        <v>4.6395919168138122E-2</v>
      </c>
      <c r="I33" s="7"/>
      <c r="J33" s="4"/>
      <c r="K33" s="6"/>
      <c r="L33" s="7" t="s">
        <v>142</v>
      </c>
      <c r="M33" s="4" t="s">
        <v>143</v>
      </c>
      <c r="N33" s="6" t="s">
        <v>57</v>
      </c>
    </row>
    <row r="34" spans="1:14" ht="13.5" thickBot="1" x14ac:dyDescent="0.25">
      <c r="A34" s="23"/>
      <c r="B34" s="8"/>
      <c r="C34" s="8"/>
      <c r="D34" s="8"/>
      <c r="I34" s="7"/>
      <c r="J34" s="4"/>
      <c r="K34" s="6"/>
      <c r="L34" s="7" t="s">
        <v>144</v>
      </c>
      <c r="M34" s="4" t="s">
        <v>145</v>
      </c>
      <c r="N34" s="6" t="s">
        <v>57</v>
      </c>
    </row>
    <row r="35" spans="1:14" x14ac:dyDescent="0.2">
      <c r="I35" s="7"/>
      <c r="J35" s="4"/>
      <c r="K35" s="6"/>
      <c r="L35" s="7" t="s">
        <v>146</v>
      </c>
      <c r="M35" s="4" t="s">
        <v>147</v>
      </c>
      <c r="N35" s="6" t="s">
        <v>57</v>
      </c>
    </row>
    <row r="36" spans="1:14" ht="15.75" x14ac:dyDescent="0.25">
      <c r="A36" s="10" t="s">
        <v>148</v>
      </c>
      <c r="B36" s="10"/>
      <c r="C36" s="10"/>
      <c r="I36" s="7"/>
      <c r="J36" s="4"/>
      <c r="K36" s="6"/>
      <c r="L36" s="7" t="s">
        <v>149</v>
      </c>
      <c r="M36" s="4" t="s">
        <v>150</v>
      </c>
      <c r="N36" s="6" t="s">
        <v>57</v>
      </c>
    </row>
    <row r="37" spans="1:14" ht="16.5" thickBot="1" x14ac:dyDescent="0.3">
      <c r="A37" s="10"/>
      <c r="B37" s="10"/>
      <c r="C37" s="10"/>
      <c r="I37" s="7"/>
      <c r="J37" s="4"/>
      <c r="K37" s="6"/>
      <c r="L37" s="7" t="s">
        <v>151</v>
      </c>
      <c r="M37" s="4" t="s">
        <v>152</v>
      </c>
      <c r="N37" s="6" t="s">
        <v>57</v>
      </c>
    </row>
    <row r="38" spans="1:14" ht="13.5" thickBot="1" x14ac:dyDescent="0.25">
      <c r="A38" s="110" t="s">
        <v>153</v>
      </c>
      <c r="B38" s="110"/>
      <c r="C38" s="11" t="s">
        <v>57</v>
      </c>
      <c r="I38" s="7"/>
      <c r="J38" s="4"/>
      <c r="K38" s="6"/>
      <c r="L38" s="7" t="s">
        <v>154</v>
      </c>
      <c r="M38" s="4" t="s">
        <v>155</v>
      </c>
      <c r="N38" s="6" t="s">
        <v>57</v>
      </c>
    </row>
    <row r="39" spans="1:14" ht="13.5" thickBot="1" x14ac:dyDescent="0.25">
      <c r="I39" s="7"/>
      <c r="J39" s="4"/>
      <c r="K39" s="6"/>
      <c r="L39" s="7" t="s">
        <v>156</v>
      </c>
      <c r="M39" s="4" t="s">
        <v>157</v>
      </c>
      <c r="N39" s="6" t="s">
        <v>57</v>
      </c>
    </row>
    <row r="40" spans="1:14" s="12" customFormat="1" ht="16.5" thickBot="1" x14ac:dyDescent="0.3">
      <c r="A40" s="13" t="s">
        <v>88</v>
      </c>
      <c r="B40" s="14" t="s">
        <v>89</v>
      </c>
      <c r="C40" s="14" t="s">
        <v>90</v>
      </c>
      <c r="D40" s="14" t="s">
        <v>91</v>
      </c>
      <c r="I40" s="4"/>
      <c r="J40" s="4"/>
      <c r="K40" s="6"/>
      <c r="L40" s="7" t="s">
        <v>158</v>
      </c>
      <c r="M40" s="4" t="s">
        <v>159</v>
      </c>
      <c r="N40" s="6" t="s">
        <v>57</v>
      </c>
    </row>
    <row r="41" spans="1:14" s="12" customFormat="1" ht="15.75" x14ac:dyDescent="0.25">
      <c r="A41" s="15"/>
      <c r="B41" s="73"/>
      <c r="C41" s="19"/>
      <c r="D41" s="19"/>
      <c r="I41" s="4"/>
      <c r="J41" s="4"/>
      <c r="K41" s="6"/>
      <c r="L41" s="2" t="s">
        <v>160</v>
      </c>
      <c r="M41" s="3" t="s">
        <v>161</v>
      </c>
      <c r="N41" s="6" t="s">
        <v>57</v>
      </c>
    </row>
    <row r="42" spans="1:14" x14ac:dyDescent="0.2">
      <c r="A42" s="16" t="s">
        <v>96</v>
      </c>
      <c r="B42" s="106">
        <f>VLOOKUP($C$38,'Detail Data 2023-24'!$A:$R,4,0)</f>
        <v>692624124.58000004</v>
      </c>
      <c r="C42" s="106">
        <f>VLOOKUP($C$38,'Detail Data 2022-23'!$A:$R,4,0)</f>
        <v>692017676.00999999</v>
      </c>
      <c r="D42" s="106">
        <f>VLOOKUP($C$38,'Detail Data 2021-22'!$A:$R,4,0)</f>
        <v>544796536.50999999</v>
      </c>
      <c r="F42" s="105"/>
      <c r="I42" s="7"/>
      <c r="J42" s="4"/>
      <c r="K42" s="6"/>
      <c r="L42" s="2" t="s">
        <v>162</v>
      </c>
      <c r="M42" s="3" t="s">
        <v>163</v>
      </c>
      <c r="N42" s="6" t="s">
        <v>57</v>
      </c>
    </row>
    <row r="43" spans="1:14" x14ac:dyDescent="0.2">
      <c r="A43" s="17" t="str">
        <f>+A27</f>
        <v xml:space="preserve">Adult Population  </v>
      </c>
      <c r="B43" s="104">
        <f>VLOOKUP($C$38,'Detail Data 2023-24'!$A:$R,13,0)</f>
        <v>1368281.2763532493</v>
      </c>
      <c r="C43" s="104">
        <f>VLOOKUP($C$38,'Detail Data 2022-23'!$A:$R,13,0)</f>
        <v>1318996.0375971247</v>
      </c>
      <c r="D43" s="104">
        <f>VLOOKUP($C$38,'Detail Data 2021-22'!$A:$R,13,0)</f>
        <v>1299934.4400743095</v>
      </c>
      <c r="I43" s="7"/>
      <c r="J43" s="4"/>
      <c r="K43" s="6"/>
      <c r="L43" s="2" t="s">
        <v>164</v>
      </c>
      <c r="M43" s="3" t="s">
        <v>165</v>
      </c>
      <c r="N43" s="6" t="s">
        <v>56</v>
      </c>
    </row>
    <row r="44" spans="1:14" x14ac:dyDescent="0.2">
      <c r="A44" s="17" t="str">
        <f>+A31</f>
        <v xml:space="preserve">Workforce as at June </v>
      </c>
      <c r="B44" s="104">
        <f>VLOOKUP($C$38,'Detail Data 2023-24'!$A:$R,17,0)</f>
        <v>905801</v>
      </c>
      <c r="C44" s="104">
        <f>VLOOKUP($C$38,'Detail Data 2022-23'!$A:$R,17,0)</f>
        <v>903822</v>
      </c>
      <c r="D44" s="104">
        <f>VLOOKUP($C$38,'Detail Data 2021-22'!$A:$R,17,0)</f>
        <v>820914</v>
      </c>
      <c r="I44" s="7"/>
      <c r="J44" s="4"/>
      <c r="K44" s="6"/>
      <c r="L44" s="2" t="s">
        <v>166</v>
      </c>
      <c r="M44" s="3" t="s">
        <v>167</v>
      </c>
      <c r="N44" s="6" t="s">
        <v>56</v>
      </c>
    </row>
    <row r="45" spans="1:14" x14ac:dyDescent="0.2">
      <c r="A45" s="17" t="str">
        <f>+A32</f>
        <v>Unemployed as at June</v>
      </c>
      <c r="B45" s="104">
        <f>VLOOKUP($C$38,'Detail Data 2023-24'!$A:$R,18,0)</f>
        <v>30631</v>
      </c>
      <c r="C45" s="104">
        <f>VLOOKUP($C$38,'Detail Data 2022-23'!$A:$R,18,0)</f>
        <v>27376</v>
      </c>
      <c r="D45" s="104">
        <f>VLOOKUP($C$38,'Detail Data 2021-22'!$A:$R,18,0)</f>
        <v>26850</v>
      </c>
      <c r="I45" s="7"/>
      <c r="J45" s="4"/>
      <c r="K45" s="6"/>
      <c r="L45" s="2" t="s">
        <v>168</v>
      </c>
      <c r="M45" s="3" t="s">
        <v>169</v>
      </c>
      <c r="N45" s="6" t="s">
        <v>56</v>
      </c>
    </row>
    <row r="46" spans="1:14" ht="13.5" thickBot="1" x14ac:dyDescent="0.25">
      <c r="A46" s="18"/>
      <c r="B46" s="9"/>
      <c r="C46" s="9"/>
      <c r="D46" s="9"/>
      <c r="I46" s="7"/>
      <c r="J46" s="4"/>
      <c r="K46" s="6"/>
      <c r="L46" s="2" t="s">
        <v>170</v>
      </c>
      <c r="M46" s="3" t="s">
        <v>171</v>
      </c>
      <c r="N46" s="6" t="s">
        <v>56</v>
      </c>
    </row>
    <row r="47" spans="1:14" x14ac:dyDescent="0.2">
      <c r="I47" s="7"/>
      <c r="J47" s="4"/>
      <c r="K47" s="6"/>
      <c r="L47" s="2" t="s">
        <v>172</v>
      </c>
      <c r="M47" s="3" t="s">
        <v>173</v>
      </c>
      <c r="N47" s="6" t="s">
        <v>56</v>
      </c>
    </row>
    <row r="48" spans="1:14" x14ac:dyDescent="0.2">
      <c r="I48" s="7"/>
      <c r="J48" s="4"/>
      <c r="K48" s="6"/>
      <c r="L48" s="2" t="s">
        <v>174</v>
      </c>
      <c r="M48" s="3" t="s">
        <v>175</v>
      </c>
      <c r="N48" s="6" t="s">
        <v>56</v>
      </c>
    </row>
    <row r="49" spans="9:14" x14ac:dyDescent="0.2">
      <c r="I49" s="7"/>
      <c r="J49" s="4"/>
      <c r="K49" s="6"/>
      <c r="L49" s="2" t="s">
        <v>176</v>
      </c>
      <c r="M49" s="3" t="s">
        <v>177</v>
      </c>
      <c r="N49" s="6" t="s">
        <v>56</v>
      </c>
    </row>
    <row r="50" spans="9:14" x14ac:dyDescent="0.2">
      <c r="I50" s="2"/>
      <c r="J50" s="3"/>
      <c r="K50" s="6"/>
      <c r="L50" s="2" t="s">
        <v>178</v>
      </c>
      <c r="M50" s="3" t="s">
        <v>179</v>
      </c>
      <c r="N50" s="6" t="s">
        <v>56</v>
      </c>
    </row>
    <row r="51" spans="9:14" x14ac:dyDescent="0.2">
      <c r="I51" s="2"/>
      <c r="J51" s="3"/>
      <c r="K51" s="6"/>
      <c r="L51" s="2" t="s">
        <v>180</v>
      </c>
      <c r="M51" s="3" t="s">
        <v>181</v>
      </c>
      <c r="N51" s="6" t="s">
        <v>56</v>
      </c>
    </row>
    <row r="52" spans="9:14" x14ac:dyDescent="0.2">
      <c r="I52" s="2"/>
      <c r="J52" s="3"/>
      <c r="K52" s="6"/>
      <c r="L52" s="2" t="s">
        <v>182</v>
      </c>
      <c r="M52" s="3" t="s">
        <v>183</v>
      </c>
      <c r="N52" s="6" t="s">
        <v>56</v>
      </c>
    </row>
    <row r="53" spans="9:14" x14ac:dyDescent="0.2">
      <c r="I53" s="2"/>
      <c r="J53" s="3"/>
      <c r="K53" s="6"/>
      <c r="L53" s="2" t="s">
        <v>184</v>
      </c>
      <c r="M53" s="3" t="s">
        <v>185</v>
      </c>
      <c r="N53" s="6" t="s">
        <v>56</v>
      </c>
    </row>
    <row r="54" spans="9:14" x14ac:dyDescent="0.2">
      <c r="I54" s="2"/>
      <c r="J54" s="3"/>
      <c r="K54" s="6"/>
      <c r="L54" s="2" t="s">
        <v>186</v>
      </c>
      <c r="M54" s="3" t="s">
        <v>187</v>
      </c>
      <c r="N54" s="6" t="s">
        <v>56</v>
      </c>
    </row>
    <row r="55" spans="9:14" x14ac:dyDescent="0.2">
      <c r="I55" s="2"/>
      <c r="J55" s="3"/>
      <c r="K55" s="6"/>
      <c r="L55" s="2" t="s">
        <v>188</v>
      </c>
      <c r="M55" s="3" t="s">
        <v>189</v>
      </c>
      <c r="N55" s="6" t="s">
        <v>56</v>
      </c>
    </row>
    <row r="56" spans="9:14" x14ac:dyDescent="0.2">
      <c r="I56" s="2"/>
      <c r="J56" s="3"/>
      <c r="K56" s="6"/>
      <c r="L56" s="2" t="s">
        <v>190</v>
      </c>
      <c r="M56" s="3" t="s">
        <v>191</v>
      </c>
      <c r="N56" s="6" t="s">
        <v>56</v>
      </c>
    </row>
    <row r="57" spans="9:14" x14ac:dyDescent="0.2">
      <c r="I57" s="2"/>
      <c r="J57" s="3"/>
      <c r="K57" s="6"/>
      <c r="L57" s="2" t="s">
        <v>192</v>
      </c>
      <c r="M57" s="3" t="s">
        <v>193</v>
      </c>
      <c r="N57" s="6" t="s">
        <v>56</v>
      </c>
    </row>
    <row r="58" spans="9:14" x14ac:dyDescent="0.2">
      <c r="I58" s="2"/>
      <c r="J58" s="3"/>
      <c r="K58" s="6"/>
      <c r="L58" s="2" t="s">
        <v>194</v>
      </c>
      <c r="M58" s="3" t="s">
        <v>195</v>
      </c>
      <c r="N58" s="6" t="s">
        <v>56</v>
      </c>
    </row>
    <row r="59" spans="9:14" x14ac:dyDescent="0.2">
      <c r="I59" s="2"/>
      <c r="J59" s="3"/>
      <c r="K59" s="6"/>
      <c r="L59" s="2" t="s">
        <v>196</v>
      </c>
      <c r="M59" s="3" t="s">
        <v>197</v>
      </c>
      <c r="N59" s="6" t="s">
        <v>56</v>
      </c>
    </row>
    <row r="60" spans="9:14" x14ac:dyDescent="0.2">
      <c r="I60" s="2"/>
      <c r="J60" s="3"/>
      <c r="K60" s="6"/>
      <c r="L60" s="2" t="s">
        <v>198</v>
      </c>
      <c r="M60" s="3" t="s">
        <v>199</v>
      </c>
      <c r="N60" s="6" t="s">
        <v>56</v>
      </c>
    </row>
    <row r="61" spans="9:14" x14ac:dyDescent="0.2">
      <c r="I61" s="2"/>
      <c r="J61" s="3"/>
      <c r="K61" s="6"/>
      <c r="L61" s="2" t="s">
        <v>200</v>
      </c>
      <c r="M61" s="3" t="s">
        <v>201</v>
      </c>
      <c r="N61" s="6" t="s">
        <v>56</v>
      </c>
    </row>
    <row r="62" spans="9:14" x14ac:dyDescent="0.2">
      <c r="I62" s="2"/>
      <c r="J62" s="3"/>
      <c r="K62" s="6"/>
      <c r="L62" s="2" t="s">
        <v>202</v>
      </c>
      <c r="M62" s="3" t="s">
        <v>203</v>
      </c>
      <c r="N62" s="6" t="s">
        <v>56</v>
      </c>
    </row>
    <row r="63" spans="9:14" x14ac:dyDescent="0.2">
      <c r="I63" s="2"/>
      <c r="J63" s="3"/>
      <c r="K63" s="6"/>
      <c r="L63" s="2" t="s">
        <v>204</v>
      </c>
      <c r="M63" s="3" t="s">
        <v>205</v>
      </c>
      <c r="N63" s="6" t="s">
        <v>56</v>
      </c>
    </row>
    <row r="64" spans="9:14" x14ac:dyDescent="0.2">
      <c r="I64" s="2"/>
      <c r="J64" s="3"/>
      <c r="K64" s="6"/>
      <c r="L64" s="2" t="s">
        <v>206</v>
      </c>
      <c r="M64" s="3" t="s">
        <v>207</v>
      </c>
      <c r="N64" s="6" t="s">
        <v>56</v>
      </c>
    </row>
    <row r="65" spans="9:14" x14ac:dyDescent="0.2">
      <c r="I65" s="2"/>
      <c r="J65" s="3"/>
      <c r="K65" s="6"/>
      <c r="L65" s="2" t="s">
        <v>208</v>
      </c>
      <c r="M65" s="3" t="s">
        <v>209</v>
      </c>
      <c r="N65" s="6" t="s">
        <v>56</v>
      </c>
    </row>
    <row r="66" spans="9:14" x14ac:dyDescent="0.2">
      <c r="I66" s="2"/>
      <c r="J66" s="3"/>
      <c r="K66" s="6"/>
      <c r="L66" s="2" t="s">
        <v>210</v>
      </c>
      <c r="M66" s="3" t="s">
        <v>211</v>
      </c>
      <c r="N66" s="6" t="s">
        <v>56</v>
      </c>
    </row>
    <row r="67" spans="9:14" x14ac:dyDescent="0.2">
      <c r="I67" s="2"/>
      <c r="J67" s="3"/>
      <c r="K67" s="6"/>
      <c r="L67" s="2" t="s">
        <v>212</v>
      </c>
      <c r="M67" s="3" t="s">
        <v>213</v>
      </c>
      <c r="N67" s="6" t="s">
        <v>56</v>
      </c>
    </row>
    <row r="68" spans="9:14" x14ac:dyDescent="0.2">
      <c r="I68" s="2"/>
      <c r="J68" s="3"/>
      <c r="K68" s="6"/>
      <c r="L68" s="2" t="s">
        <v>214</v>
      </c>
      <c r="M68" s="3" t="s">
        <v>215</v>
      </c>
      <c r="N68" s="6" t="s">
        <v>56</v>
      </c>
    </row>
    <row r="69" spans="9:14" x14ac:dyDescent="0.2">
      <c r="I69" s="2"/>
      <c r="J69" s="3"/>
      <c r="K69" s="6"/>
      <c r="L69" s="2" t="s">
        <v>216</v>
      </c>
      <c r="M69" s="3" t="s">
        <v>217</v>
      </c>
      <c r="N69" s="6" t="s">
        <v>56</v>
      </c>
    </row>
    <row r="70" spans="9:14" x14ac:dyDescent="0.2">
      <c r="I70" s="2"/>
      <c r="J70" s="3"/>
      <c r="K70" s="6"/>
      <c r="L70" s="2" t="s">
        <v>218</v>
      </c>
      <c r="M70" s="3" t="s">
        <v>219</v>
      </c>
      <c r="N70" s="6" t="s">
        <v>56</v>
      </c>
    </row>
    <row r="71" spans="9:14" x14ac:dyDescent="0.2">
      <c r="I71" s="2"/>
      <c r="J71" s="3"/>
      <c r="K71" s="6"/>
      <c r="L71" s="2" t="s">
        <v>220</v>
      </c>
      <c r="M71" s="3" t="s">
        <v>221</v>
      </c>
      <c r="N71" s="6" t="s">
        <v>56</v>
      </c>
    </row>
    <row r="72" spans="9:14" x14ac:dyDescent="0.2">
      <c r="I72" s="2"/>
      <c r="J72" s="3"/>
      <c r="K72" s="6"/>
      <c r="L72" s="2" t="s">
        <v>222</v>
      </c>
      <c r="M72" s="3" t="s">
        <v>223</v>
      </c>
      <c r="N72" s="6" t="s">
        <v>57</v>
      </c>
    </row>
    <row r="73" spans="9:14" x14ac:dyDescent="0.2">
      <c r="I73" s="2"/>
      <c r="J73" s="3"/>
      <c r="K73" s="6"/>
      <c r="L73" s="2" t="s">
        <v>224</v>
      </c>
      <c r="M73" s="3" t="s">
        <v>225</v>
      </c>
      <c r="N73" s="6" t="s">
        <v>57</v>
      </c>
    </row>
    <row r="74" spans="9:14" x14ac:dyDescent="0.2">
      <c r="I74" s="2"/>
      <c r="J74" s="3"/>
      <c r="K74" s="6"/>
      <c r="L74" s="2" t="s">
        <v>226</v>
      </c>
      <c r="M74" s="3" t="s">
        <v>227</v>
      </c>
      <c r="N74" s="6" t="s">
        <v>57</v>
      </c>
    </row>
    <row r="75" spans="9:14" x14ac:dyDescent="0.2">
      <c r="I75" s="2"/>
      <c r="J75" s="3"/>
      <c r="K75" s="6"/>
      <c r="L75" s="2" t="s">
        <v>228</v>
      </c>
      <c r="M75" s="3" t="s">
        <v>229</v>
      </c>
      <c r="N75" s="6" t="s">
        <v>57</v>
      </c>
    </row>
    <row r="76" spans="9:14" x14ac:dyDescent="0.2">
      <c r="I76" s="2"/>
      <c r="J76" s="3"/>
      <c r="K76" s="6"/>
      <c r="L76" s="2" t="s">
        <v>230</v>
      </c>
      <c r="M76" s="3" t="s">
        <v>231</v>
      </c>
      <c r="N76" s="6" t="s">
        <v>57</v>
      </c>
    </row>
    <row r="77" spans="9:14" x14ac:dyDescent="0.2">
      <c r="I77" s="2"/>
      <c r="J77" s="3"/>
      <c r="K77" s="6"/>
      <c r="L77" s="2" t="s">
        <v>232</v>
      </c>
      <c r="M77" s="3" t="s">
        <v>233</v>
      </c>
      <c r="N77" s="6" t="s">
        <v>57</v>
      </c>
    </row>
    <row r="78" spans="9:14" x14ac:dyDescent="0.2">
      <c r="I78" s="2"/>
      <c r="J78" s="3"/>
      <c r="K78" s="6"/>
      <c r="L78" s="2" t="s">
        <v>234</v>
      </c>
      <c r="M78" s="3" t="s">
        <v>235</v>
      </c>
      <c r="N78" s="6" t="s">
        <v>57</v>
      </c>
    </row>
    <row r="79" spans="9:14" x14ac:dyDescent="0.2">
      <c r="I79" s="2"/>
      <c r="J79" s="3"/>
      <c r="K79" s="6"/>
      <c r="L79" s="2" t="s">
        <v>236</v>
      </c>
      <c r="M79" s="3" t="s">
        <v>237</v>
      </c>
      <c r="N79" s="6" t="s">
        <v>57</v>
      </c>
    </row>
    <row r="80" spans="9:14" x14ac:dyDescent="0.2">
      <c r="I80" s="2"/>
      <c r="J80" s="3"/>
      <c r="K80" s="6"/>
      <c r="L80" s="2" t="s">
        <v>238</v>
      </c>
      <c r="M80" s="3" t="s">
        <v>239</v>
      </c>
      <c r="N80" s="6" t="s">
        <v>57</v>
      </c>
    </row>
    <row r="81" spans="9:11" x14ac:dyDescent="0.2">
      <c r="I81" s="2"/>
      <c r="J81" s="3"/>
      <c r="K81" s="6"/>
    </row>
    <row r="82" spans="9:11" x14ac:dyDescent="0.2">
      <c r="I82" s="2"/>
      <c r="J82" s="3"/>
      <c r="K82" s="6"/>
    </row>
    <row r="83" spans="9:11" x14ac:dyDescent="0.2">
      <c r="I83" s="2"/>
      <c r="J83" s="3"/>
      <c r="K83" s="6"/>
    </row>
    <row r="84" spans="9:11" x14ac:dyDescent="0.2">
      <c r="I84" s="2"/>
      <c r="J84" s="5"/>
      <c r="K84" s="6"/>
    </row>
    <row r="85" spans="9:11" x14ac:dyDescent="0.2">
      <c r="I85" s="2"/>
      <c r="J85" s="5"/>
      <c r="K85" s="6"/>
    </row>
    <row r="86" spans="9:11" x14ac:dyDescent="0.2">
      <c r="I86" s="2"/>
      <c r="J86" s="5"/>
      <c r="K86" s="6"/>
    </row>
    <row r="87" spans="9:11" x14ac:dyDescent="0.2">
      <c r="I87" s="2"/>
      <c r="J87" s="5"/>
      <c r="K87" s="6"/>
    </row>
    <row r="88" spans="9:11" x14ac:dyDescent="0.2">
      <c r="I88" s="2"/>
      <c r="J88" s="5"/>
      <c r="K88" s="6"/>
    </row>
    <row r="89" spans="9:11" x14ac:dyDescent="0.2">
      <c r="I89" s="2"/>
      <c r="J89" s="5"/>
      <c r="K89" s="6"/>
    </row>
    <row r="90" spans="9:11" x14ac:dyDescent="0.2">
      <c r="I90" s="2"/>
      <c r="J90" s="5"/>
      <c r="K90" s="6"/>
    </row>
    <row r="91" spans="9:11" x14ac:dyDescent="0.2">
      <c r="I91" s="2"/>
      <c r="J91" s="5"/>
      <c r="K91" s="6"/>
    </row>
  </sheetData>
  <phoneticPr fontId="2" type="noConversion"/>
  <dataValidations count="2">
    <dataValidation type="list" allowBlank="1" showInputMessage="1" showErrorMessage="1" sqref="C38" xr:uid="{A3BC88B0-D6F2-4E68-ABC8-0C712462EDB0}">
      <formula1>$O$1:$O$2</formula1>
    </dataValidation>
    <dataValidation type="list" allowBlank="1" showInputMessage="1" showErrorMessage="1" sqref="C14" xr:uid="{D8DCFB14-7273-4048-B6A7-A45D4C518BEC}">
      <formula1>$L:$L</formula1>
    </dataValidation>
  </dataValidations>
  <pageMargins left="0.74803149606299213" right="0.74803149606299213" top="0.98425196850393704" bottom="0.98425196850393704" header="0.51181102362204722" footer="0.51181102362204722"/>
  <pageSetup paperSize="9" scale="78" orientation="portrait" r:id="rId1"/>
  <headerFooter alignWithMargins="0">
    <oddHeader>&amp;C&amp;"Calibri"&amp;10&amp;K000000 OFFICIAL&amp;1#_x000D_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15C4-F673-4A1E-9982-F47165BAAC22}">
  <sheetPr>
    <tabColor rgb="FFFF99CC"/>
  </sheetPr>
  <dimension ref="A9:T102"/>
  <sheetViews>
    <sheetView workbookViewId="0">
      <selection activeCell="A9" sqref="A9"/>
    </sheetView>
  </sheetViews>
  <sheetFormatPr defaultColWidth="7.28515625" defaultRowHeight="12.75" x14ac:dyDescent="0.2"/>
  <cols>
    <col min="1" max="1" width="30.140625" style="77" customWidth="1"/>
    <col min="2" max="2" width="10.42578125" style="75" customWidth="1"/>
    <col min="3" max="3" width="11.140625" style="76" customWidth="1"/>
    <col min="4" max="4" width="22" style="75" customWidth="1"/>
    <col min="5" max="5" width="13.5703125" style="75" customWidth="1"/>
    <col min="6" max="6" width="18.28515625" style="75" customWidth="1"/>
    <col min="7" max="7" width="21.28515625" style="75" customWidth="1"/>
    <col min="8" max="8" width="19" style="75" customWidth="1"/>
    <col min="9" max="9" width="17.28515625" style="75" customWidth="1"/>
    <col min="10" max="10" width="21.5703125" style="75" customWidth="1"/>
    <col min="11" max="11" width="23.28515625" style="75" customWidth="1"/>
    <col min="12" max="12" width="22" style="75" customWidth="1"/>
    <col min="13" max="13" width="19.140625" style="75" customWidth="1"/>
    <col min="14" max="14" width="18" style="75" customWidth="1"/>
    <col min="15" max="15" width="24.28515625" style="75" customWidth="1"/>
    <col min="16" max="16" width="20.7109375" style="75" customWidth="1"/>
    <col min="17" max="17" width="20" style="75" customWidth="1"/>
    <col min="18" max="18" width="19.140625" style="75" customWidth="1"/>
    <col min="19" max="19" width="22" style="75" customWidth="1"/>
    <col min="20" max="253" width="9.140625" style="75" customWidth="1"/>
    <col min="254" max="254" width="30.140625" style="75" customWidth="1"/>
    <col min="255" max="255" width="9.140625" style="75" customWidth="1"/>
    <col min="256" max="16384" width="7.28515625" style="75"/>
  </cols>
  <sheetData>
    <row r="9" spans="1:19" ht="26.25" x14ac:dyDescent="0.4">
      <c r="A9" s="74" t="s">
        <v>68</v>
      </c>
    </row>
    <row r="10" spans="1:19" ht="13.5" thickBot="1" x14ac:dyDescent="0.25"/>
    <row r="11" spans="1:19" ht="12.75" customHeight="1" x14ac:dyDescent="0.2">
      <c r="A11" s="78"/>
      <c r="B11" s="79"/>
      <c r="C11" s="79"/>
      <c r="D11" s="79" t="s">
        <v>240</v>
      </c>
      <c r="E11" s="80" t="s">
        <v>241</v>
      </c>
      <c r="F11" s="80" t="s">
        <v>241</v>
      </c>
      <c r="G11" s="80" t="s">
        <v>241</v>
      </c>
      <c r="H11" s="80" t="s">
        <v>241</v>
      </c>
      <c r="I11" s="80" t="s">
        <v>242</v>
      </c>
      <c r="J11" s="80" t="s">
        <v>241</v>
      </c>
      <c r="K11" s="80" t="s">
        <v>241</v>
      </c>
      <c r="L11" s="80" t="s">
        <v>241</v>
      </c>
      <c r="M11" s="80" t="s">
        <v>243</v>
      </c>
      <c r="N11" s="80" t="s">
        <v>244</v>
      </c>
      <c r="O11" s="81" t="s">
        <v>245</v>
      </c>
      <c r="P11" s="82" t="s">
        <v>246</v>
      </c>
      <c r="Q11" s="80" t="s">
        <v>247</v>
      </c>
      <c r="R11" s="80" t="s">
        <v>248</v>
      </c>
      <c r="S11" s="83" t="s">
        <v>249</v>
      </c>
    </row>
    <row r="12" spans="1:19" ht="12.75" customHeight="1" thickBot="1" x14ac:dyDescent="0.25">
      <c r="A12" s="84" t="s">
        <v>250</v>
      </c>
      <c r="B12" s="85" t="s">
        <v>251</v>
      </c>
      <c r="C12" s="85" t="s">
        <v>252</v>
      </c>
      <c r="D12" s="86" t="s">
        <v>253</v>
      </c>
      <c r="E12" s="85" t="s">
        <v>254</v>
      </c>
      <c r="F12" s="85" t="s">
        <v>255</v>
      </c>
      <c r="G12" s="85" t="s">
        <v>256</v>
      </c>
      <c r="H12" s="85" t="s">
        <v>257</v>
      </c>
      <c r="I12" s="85" t="s">
        <v>258</v>
      </c>
      <c r="J12" s="85" t="s">
        <v>259</v>
      </c>
      <c r="K12" s="85" t="s">
        <v>260</v>
      </c>
      <c r="L12" s="85" t="s">
        <v>261</v>
      </c>
      <c r="M12" s="85" t="s">
        <v>262</v>
      </c>
      <c r="N12" s="85" t="s">
        <v>263</v>
      </c>
      <c r="O12" s="85" t="s">
        <v>264</v>
      </c>
      <c r="P12" s="85" t="s">
        <v>265</v>
      </c>
      <c r="Q12" s="85" t="s">
        <v>266</v>
      </c>
      <c r="R12" s="85" t="s">
        <v>266</v>
      </c>
      <c r="S12" s="87" t="s">
        <v>266</v>
      </c>
    </row>
    <row r="13" spans="1:19" x14ac:dyDescent="0.2">
      <c r="A13" s="88" t="s">
        <v>54</v>
      </c>
      <c r="B13" s="51" t="s">
        <v>55</v>
      </c>
      <c r="C13" s="89" t="s">
        <v>56</v>
      </c>
      <c r="D13" s="90">
        <v>139026831.82000002</v>
      </c>
      <c r="E13" s="91">
        <v>989.60361330000001</v>
      </c>
      <c r="F13" s="92">
        <v>31</v>
      </c>
      <c r="G13" s="92">
        <v>0</v>
      </c>
      <c r="H13" s="92">
        <v>5</v>
      </c>
      <c r="I13" s="91">
        <v>980.82279310000001</v>
      </c>
      <c r="J13" s="92">
        <v>41</v>
      </c>
      <c r="K13" s="92">
        <v>0</v>
      </c>
      <c r="L13" s="92">
        <v>5</v>
      </c>
      <c r="M13" s="93">
        <v>189810.87767232701</v>
      </c>
      <c r="N13" s="93">
        <v>18981.087767232701</v>
      </c>
      <c r="O13" s="93">
        <v>3.6299289505917023</v>
      </c>
      <c r="P13" s="93">
        <v>732.44923328368907</v>
      </c>
      <c r="Q13" s="93">
        <v>135924</v>
      </c>
      <c r="R13" s="93">
        <v>6849</v>
      </c>
      <c r="S13" s="94">
        <v>5.0388452370442309E-2</v>
      </c>
    </row>
    <row r="14" spans="1:19" x14ac:dyDescent="0.2">
      <c r="A14" s="88" t="s">
        <v>58</v>
      </c>
      <c r="B14" s="51" t="s">
        <v>59</v>
      </c>
      <c r="C14" s="89" t="s">
        <v>56</v>
      </c>
      <c r="D14" s="90">
        <v>9368870.0199999996</v>
      </c>
      <c r="E14" s="91">
        <v>1092.873619</v>
      </c>
      <c r="F14" s="92">
        <v>80</v>
      </c>
      <c r="G14" s="92">
        <v>0</v>
      </c>
      <c r="H14" s="92">
        <v>31</v>
      </c>
      <c r="I14" s="91">
        <v>1088.097268</v>
      </c>
      <c r="J14" s="92">
        <v>74</v>
      </c>
      <c r="K14" s="92">
        <v>0</v>
      </c>
      <c r="L14" s="92">
        <v>25</v>
      </c>
      <c r="M14" s="93">
        <v>49430.460543859357</v>
      </c>
      <c r="N14" s="93">
        <v>24715.230271929679</v>
      </c>
      <c r="O14" s="93">
        <v>1.8207396615320535</v>
      </c>
      <c r="P14" s="93">
        <v>189.53636921280668</v>
      </c>
      <c r="Q14" s="93">
        <v>39556</v>
      </c>
      <c r="R14" s="93">
        <v>705</v>
      </c>
      <c r="S14" s="94">
        <v>1.7822833451309535E-2</v>
      </c>
    </row>
    <row r="15" spans="1:19" x14ac:dyDescent="0.2">
      <c r="A15" s="88" t="s">
        <v>267</v>
      </c>
      <c r="B15" s="51" t="s">
        <v>61</v>
      </c>
      <c r="C15" s="89" t="s">
        <v>57</v>
      </c>
      <c r="D15" s="90">
        <v>6256569.2199999997</v>
      </c>
      <c r="E15" s="91">
        <v>955.21483390000003</v>
      </c>
      <c r="F15" s="92">
        <v>15</v>
      </c>
      <c r="G15" s="92">
        <v>12</v>
      </c>
      <c r="H15" s="92">
        <v>0</v>
      </c>
      <c r="I15" s="91">
        <v>931.89900079999995</v>
      </c>
      <c r="J15" s="92">
        <v>18</v>
      </c>
      <c r="K15" s="92">
        <v>16</v>
      </c>
      <c r="L15" s="92">
        <v>0</v>
      </c>
      <c r="M15" s="93">
        <v>9808.8517490397553</v>
      </c>
      <c r="N15" s="93">
        <v>4904.4258745198777</v>
      </c>
      <c r="O15" s="93">
        <v>8.9714884322331425</v>
      </c>
      <c r="P15" s="93">
        <v>637.8492998033629</v>
      </c>
      <c r="Q15" s="93">
        <v>5869</v>
      </c>
      <c r="R15" s="93">
        <v>258</v>
      </c>
      <c r="S15" s="94">
        <v>4.3959788720395299E-2</v>
      </c>
    </row>
    <row r="16" spans="1:19" x14ac:dyDescent="0.2">
      <c r="A16" s="88" t="s">
        <v>62</v>
      </c>
      <c r="B16" s="51" t="s">
        <v>63</v>
      </c>
      <c r="C16" s="89" t="s">
        <v>57</v>
      </c>
      <c r="D16" s="90">
        <v>4590890.1000000006</v>
      </c>
      <c r="E16" s="91">
        <v>951.30083930000001</v>
      </c>
      <c r="F16" s="92">
        <v>12</v>
      </c>
      <c r="G16" s="92">
        <v>9</v>
      </c>
      <c r="H16" s="92">
        <v>0</v>
      </c>
      <c r="I16" s="91">
        <v>920.65503349999994</v>
      </c>
      <c r="J16" s="92">
        <v>6</v>
      </c>
      <c r="K16" s="92">
        <v>5</v>
      </c>
      <c r="L16" s="92">
        <v>0</v>
      </c>
      <c r="M16" s="93">
        <v>9799.7129372560121</v>
      </c>
      <c r="N16" s="93">
        <v>4899.856468628006</v>
      </c>
      <c r="O16" s="93">
        <v>8.1635044324472386</v>
      </c>
      <c r="P16" s="93">
        <v>468.47189600285185</v>
      </c>
      <c r="Q16" s="93">
        <v>6365</v>
      </c>
      <c r="R16" s="93">
        <v>253</v>
      </c>
      <c r="S16" s="94">
        <v>3.9748625294579731E-2</v>
      </c>
    </row>
    <row r="17" spans="1:19" x14ac:dyDescent="0.2">
      <c r="A17" s="88" t="s">
        <v>64</v>
      </c>
      <c r="B17" s="51" t="s">
        <v>65</v>
      </c>
      <c r="C17" s="89" t="s">
        <v>57</v>
      </c>
      <c r="D17" s="90">
        <v>1176843.4300000002</v>
      </c>
      <c r="E17" s="91">
        <v>1082.243248</v>
      </c>
      <c r="F17" s="92">
        <v>75</v>
      </c>
      <c r="G17" s="92">
        <v>47</v>
      </c>
      <c r="H17" s="92">
        <v>0</v>
      </c>
      <c r="I17" s="91">
        <v>1067.199476</v>
      </c>
      <c r="J17" s="92">
        <v>69</v>
      </c>
      <c r="K17" s="92">
        <v>47</v>
      </c>
      <c r="L17" s="92">
        <v>0</v>
      </c>
      <c r="M17" s="93">
        <v>2884.8794461012362</v>
      </c>
      <c r="N17" s="93">
        <v>2884.8794461012362</v>
      </c>
      <c r="O17" s="93">
        <v>10.399048057465082</v>
      </c>
      <c r="P17" s="93">
        <v>407.93504615606815</v>
      </c>
      <c r="Q17" s="93">
        <v>1558</v>
      </c>
      <c r="R17" s="93">
        <v>20</v>
      </c>
      <c r="S17" s="94">
        <v>1.2836970474967908E-2</v>
      </c>
    </row>
    <row r="18" spans="1:19" x14ac:dyDescent="0.2">
      <c r="A18" s="95" t="s">
        <v>66</v>
      </c>
      <c r="B18" s="51" t="s">
        <v>67</v>
      </c>
      <c r="C18" s="89" t="s">
        <v>57</v>
      </c>
      <c r="D18" s="90">
        <v>134811043.09</v>
      </c>
      <c r="E18" s="91">
        <v>1007.331026</v>
      </c>
      <c r="F18" s="92">
        <v>46</v>
      </c>
      <c r="G18" s="92">
        <v>38</v>
      </c>
      <c r="H18" s="92">
        <v>0</v>
      </c>
      <c r="I18" s="91">
        <v>989.57293849999996</v>
      </c>
      <c r="J18" s="92">
        <v>49</v>
      </c>
      <c r="K18" s="92">
        <v>42</v>
      </c>
      <c r="L18" s="92">
        <v>0</v>
      </c>
      <c r="M18" s="93">
        <v>229523.24338904466</v>
      </c>
      <c r="N18" s="93">
        <v>9180.9297355617855</v>
      </c>
      <c r="O18" s="93">
        <v>5.8556161029926885</v>
      </c>
      <c r="P18" s="93">
        <v>587.35246635345629</v>
      </c>
      <c r="Q18" s="93">
        <v>157299</v>
      </c>
      <c r="R18" s="93">
        <v>6503</v>
      </c>
      <c r="S18" s="94">
        <v>4.1341648707239081E-2</v>
      </c>
    </row>
    <row r="19" spans="1:19" x14ac:dyDescent="0.2">
      <c r="A19" s="88" t="s">
        <v>268</v>
      </c>
      <c r="B19" s="51" t="s">
        <v>70</v>
      </c>
      <c r="C19" s="89" t="s">
        <v>57</v>
      </c>
      <c r="D19" s="90">
        <v>3785427.4899999993</v>
      </c>
      <c r="E19" s="91">
        <v>984.59036460000004</v>
      </c>
      <c r="F19" s="92">
        <v>26</v>
      </c>
      <c r="G19" s="92">
        <v>23</v>
      </c>
      <c r="H19" s="92">
        <v>0</v>
      </c>
      <c r="I19" s="91">
        <v>954.62807699999996</v>
      </c>
      <c r="J19" s="92">
        <v>26</v>
      </c>
      <c r="K19" s="92">
        <v>23</v>
      </c>
      <c r="L19" s="92">
        <v>0</v>
      </c>
      <c r="M19" s="93">
        <v>12836.106259786569</v>
      </c>
      <c r="N19" s="93">
        <v>6418.0531298932847</v>
      </c>
      <c r="O19" s="93">
        <v>4.4405989516128983</v>
      </c>
      <c r="P19" s="93">
        <v>294.90465514913404</v>
      </c>
      <c r="Q19" s="93">
        <v>8710</v>
      </c>
      <c r="R19" s="93">
        <v>136</v>
      </c>
      <c r="S19" s="94">
        <v>1.5614236509758898E-2</v>
      </c>
    </row>
    <row r="20" spans="1:19" x14ac:dyDescent="0.2">
      <c r="A20" s="88" t="s">
        <v>71</v>
      </c>
      <c r="B20" s="51" t="s">
        <v>72</v>
      </c>
      <c r="C20" s="89" t="s">
        <v>57</v>
      </c>
      <c r="D20" s="90">
        <v>7723366.709999999</v>
      </c>
      <c r="E20" s="91">
        <v>972.58664999999996</v>
      </c>
      <c r="F20" s="92">
        <v>21</v>
      </c>
      <c r="G20" s="92">
        <v>18</v>
      </c>
      <c r="H20" s="92">
        <v>0</v>
      </c>
      <c r="I20" s="91">
        <v>938.05089109999994</v>
      </c>
      <c r="J20" s="92">
        <v>19</v>
      </c>
      <c r="K20" s="92">
        <v>17</v>
      </c>
      <c r="L20" s="92">
        <v>0</v>
      </c>
      <c r="M20" s="93">
        <v>18133.30260063746</v>
      </c>
      <c r="N20" s="93">
        <v>3626.660520127492</v>
      </c>
      <c r="O20" s="93">
        <v>6.0661867516694423</v>
      </c>
      <c r="P20" s="93">
        <v>425.92168013169817</v>
      </c>
      <c r="Q20" s="93">
        <v>12067</v>
      </c>
      <c r="R20" s="93">
        <v>227</v>
      </c>
      <c r="S20" s="94">
        <v>1.881163503770614E-2</v>
      </c>
    </row>
    <row r="21" spans="1:19" x14ac:dyDescent="0.2">
      <c r="A21" s="88" t="s">
        <v>269</v>
      </c>
      <c r="B21" s="51" t="s">
        <v>75</v>
      </c>
      <c r="C21" s="89" t="s">
        <v>57</v>
      </c>
      <c r="D21" s="90">
        <v>3491644.65</v>
      </c>
      <c r="E21" s="91">
        <v>1006.2512860000001</v>
      </c>
      <c r="F21" s="92">
        <v>45</v>
      </c>
      <c r="G21" s="92">
        <v>37</v>
      </c>
      <c r="H21" s="92">
        <v>0</v>
      </c>
      <c r="I21" s="91">
        <v>983.9111418</v>
      </c>
      <c r="J21" s="92">
        <v>43</v>
      </c>
      <c r="K21" s="92">
        <v>37</v>
      </c>
      <c r="L21" s="92">
        <v>0</v>
      </c>
      <c r="M21" s="93">
        <v>14158.207654709591</v>
      </c>
      <c r="N21" s="93">
        <v>7079.1038273547956</v>
      </c>
      <c r="O21" s="93">
        <v>4.0259333236322119</v>
      </c>
      <c r="P21" s="93">
        <v>246.6162903634584</v>
      </c>
      <c r="Q21" s="93">
        <v>8262</v>
      </c>
      <c r="R21" s="93">
        <v>247</v>
      </c>
      <c r="S21" s="94">
        <v>2.9895908980876303E-2</v>
      </c>
    </row>
    <row r="22" spans="1:19" x14ac:dyDescent="0.2">
      <c r="A22" s="95" t="s">
        <v>76</v>
      </c>
      <c r="B22" s="51" t="s">
        <v>77</v>
      </c>
      <c r="C22" s="89" t="s">
        <v>57</v>
      </c>
      <c r="D22" s="90">
        <v>10391902.959999999</v>
      </c>
      <c r="E22" s="91">
        <v>1017.233908</v>
      </c>
      <c r="F22" s="92">
        <v>51</v>
      </c>
      <c r="G22" s="92">
        <v>40</v>
      </c>
      <c r="H22" s="92">
        <v>0</v>
      </c>
      <c r="I22" s="91">
        <v>987.1572238</v>
      </c>
      <c r="J22" s="92">
        <v>46</v>
      </c>
      <c r="K22" s="92">
        <v>39</v>
      </c>
      <c r="L22" s="92">
        <v>0</v>
      </c>
      <c r="M22" s="93">
        <v>31104.797304095384</v>
      </c>
      <c r="N22" s="93">
        <v>10368.265768031795</v>
      </c>
      <c r="O22" s="93">
        <v>3.5364319826484434</v>
      </c>
      <c r="P22" s="93">
        <v>334.09325443930021</v>
      </c>
      <c r="Q22" s="93">
        <v>22352</v>
      </c>
      <c r="R22" s="93">
        <v>712</v>
      </c>
      <c r="S22" s="94">
        <v>3.1853972798854692E-2</v>
      </c>
    </row>
    <row r="23" spans="1:19" x14ac:dyDescent="0.2">
      <c r="A23" s="88" t="s">
        <v>270</v>
      </c>
      <c r="B23" s="51" t="s">
        <v>80</v>
      </c>
      <c r="C23" s="89" t="s">
        <v>57</v>
      </c>
      <c r="D23" s="90">
        <v>8278358.6899999995</v>
      </c>
      <c r="E23" s="91">
        <v>897.55711269999995</v>
      </c>
      <c r="F23" s="92">
        <v>2</v>
      </c>
      <c r="G23" s="92">
        <v>1</v>
      </c>
      <c r="H23" s="92">
        <v>0</v>
      </c>
      <c r="I23" s="91">
        <v>867.23200610000004</v>
      </c>
      <c r="J23" s="92">
        <v>1</v>
      </c>
      <c r="K23" s="92">
        <v>1</v>
      </c>
      <c r="L23" s="92">
        <v>0</v>
      </c>
      <c r="M23" s="93">
        <v>11304.667984694159</v>
      </c>
      <c r="N23" s="93">
        <v>5652.3339923470794</v>
      </c>
      <c r="O23" s="93">
        <v>8.7574442817816536</v>
      </c>
      <c r="P23" s="93">
        <v>732.29560578058545</v>
      </c>
      <c r="Q23" s="93">
        <v>5451</v>
      </c>
      <c r="R23" s="93">
        <v>491</v>
      </c>
      <c r="S23" s="94">
        <v>9.0075215556778568E-2</v>
      </c>
    </row>
    <row r="24" spans="1:19" x14ac:dyDescent="0.2">
      <c r="A24" s="88" t="s">
        <v>271</v>
      </c>
      <c r="B24" s="51" t="s">
        <v>82</v>
      </c>
      <c r="C24" s="89" t="s">
        <v>57</v>
      </c>
      <c r="D24" s="90">
        <v>3171764.14</v>
      </c>
      <c r="E24" s="91">
        <v>1007.453034</v>
      </c>
      <c r="F24" s="92">
        <v>47</v>
      </c>
      <c r="G24" s="92">
        <v>39</v>
      </c>
      <c r="H24" s="92">
        <v>0</v>
      </c>
      <c r="I24" s="91">
        <v>986.78039820000004</v>
      </c>
      <c r="J24" s="92">
        <v>45</v>
      </c>
      <c r="K24" s="92">
        <v>38</v>
      </c>
      <c r="L24" s="92">
        <v>0</v>
      </c>
      <c r="M24" s="93">
        <v>17271.396181992848</v>
      </c>
      <c r="N24" s="93">
        <v>17271.396181992848</v>
      </c>
      <c r="O24" s="93">
        <v>1.7369759620984198</v>
      </c>
      <c r="P24" s="93">
        <v>183.64260228752556</v>
      </c>
      <c r="Q24" s="93">
        <v>9657</v>
      </c>
      <c r="R24" s="93">
        <v>224</v>
      </c>
      <c r="S24" s="94">
        <v>2.3195609402505955E-2</v>
      </c>
    </row>
    <row r="25" spans="1:19" x14ac:dyDescent="0.2">
      <c r="A25" s="88" t="s">
        <v>272</v>
      </c>
      <c r="B25" s="51" t="s">
        <v>85</v>
      </c>
      <c r="C25" s="89" t="s">
        <v>57</v>
      </c>
      <c r="D25" s="90">
        <v>1652829.2500000002</v>
      </c>
      <c r="E25" s="91">
        <v>1027.619655</v>
      </c>
      <c r="F25" s="92">
        <v>57</v>
      </c>
      <c r="G25" s="92">
        <v>42</v>
      </c>
      <c r="H25" s="92">
        <v>0</v>
      </c>
      <c r="I25" s="91">
        <v>988.55836309999995</v>
      </c>
      <c r="J25" s="92">
        <v>47</v>
      </c>
      <c r="K25" s="92">
        <v>40</v>
      </c>
      <c r="L25" s="92">
        <v>0</v>
      </c>
      <c r="M25" s="93">
        <v>8490.6678461316114</v>
      </c>
      <c r="N25" s="93">
        <v>8490.6678461316114</v>
      </c>
      <c r="O25" s="93">
        <v>4.7110546219546432</v>
      </c>
      <c r="P25" s="93">
        <v>194.66422193785817</v>
      </c>
      <c r="Q25" s="93">
        <v>5511</v>
      </c>
      <c r="R25" s="93">
        <v>92</v>
      </c>
      <c r="S25" s="94">
        <v>1.6693884957358011E-2</v>
      </c>
    </row>
    <row r="26" spans="1:19" x14ac:dyDescent="0.2">
      <c r="A26" s="88" t="s">
        <v>273</v>
      </c>
      <c r="B26" s="51" t="s">
        <v>87</v>
      </c>
      <c r="C26" s="89" t="s">
        <v>57</v>
      </c>
      <c r="D26" s="90">
        <v>1612711.97</v>
      </c>
      <c r="E26" s="91">
        <v>1004.689869</v>
      </c>
      <c r="F26" s="92">
        <v>43</v>
      </c>
      <c r="G26" s="92">
        <v>36</v>
      </c>
      <c r="H26" s="92">
        <v>0</v>
      </c>
      <c r="I26" s="91">
        <v>970.81261300000006</v>
      </c>
      <c r="J26" s="92">
        <v>37</v>
      </c>
      <c r="K26" s="92">
        <v>34</v>
      </c>
      <c r="L26" s="92">
        <v>0</v>
      </c>
      <c r="M26" s="93">
        <v>12958.67680052883</v>
      </c>
      <c r="N26" s="93">
        <v>12958.67680052883</v>
      </c>
      <c r="O26" s="93">
        <v>1.9292093154896628</v>
      </c>
      <c r="P26" s="93">
        <v>124.45035822902743</v>
      </c>
      <c r="Q26" s="93">
        <v>8279</v>
      </c>
      <c r="R26" s="93">
        <v>292</v>
      </c>
      <c r="S26" s="94">
        <v>3.5269960140113542E-2</v>
      </c>
    </row>
    <row r="27" spans="1:19" x14ac:dyDescent="0.2">
      <c r="A27" s="88" t="s">
        <v>92</v>
      </c>
      <c r="B27" s="51" t="s">
        <v>93</v>
      </c>
      <c r="C27" s="89" t="s">
        <v>57</v>
      </c>
      <c r="D27" s="90">
        <v>22222664.660000004</v>
      </c>
      <c r="E27" s="91">
        <v>999.54763800000001</v>
      </c>
      <c r="F27" s="92">
        <v>38</v>
      </c>
      <c r="G27" s="92">
        <v>32</v>
      </c>
      <c r="H27" s="92">
        <v>0</v>
      </c>
      <c r="I27" s="91">
        <v>968.230862</v>
      </c>
      <c r="J27" s="92">
        <v>35</v>
      </c>
      <c r="K27" s="92">
        <v>32</v>
      </c>
      <c r="L27" s="92">
        <v>0</v>
      </c>
      <c r="M27" s="93">
        <v>44395.675079944849</v>
      </c>
      <c r="N27" s="93">
        <v>11098.918769986212</v>
      </c>
      <c r="O27" s="93">
        <v>5.0455365212182341</v>
      </c>
      <c r="P27" s="93">
        <v>500.55922384292779</v>
      </c>
      <c r="Q27" s="93">
        <v>29287</v>
      </c>
      <c r="R27" s="93">
        <v>1280</v>
      </c>
      <c r="S27" s="94">
        <v>4.3705398299586848E-2</v>
      </c>
    </row>
    <row r="28" spans="1:19" x14ac:dyDescent="0.2">
      <c r="A28" s="88" t="s">
        <v>274</v>
      </c>
      <c r="B28" s="51" t="s">
        <v>95</v>
      </c>
      <c r="C28" s="89" t="s">
        <v>57</v>
      </c>
      <c r="D28" s="90">
        <v>436036.15</v>
      </c>
      <c r="E28" s="91">
        <v>1000.7690710000001</v>
      </c>
      <c r="F28" s="92">
        <v>39</v>
      </c>
      <c r="G28" s="92">
        <v>33</v>
      </c>
      <c r="H28" s="92">
        <v>0</v>
      </c>
      <c r="I28" s="91">
        <v>968.33700109999995</v>
      </c>
      <c r="J28" s="92">
        <v>36</v>
      </c>
      <c r="K28" s="92">
        <v>33</v>
      </c>
      <c r="L28" s="92">
        <v>0</v>
      </c>
      <c r="M28" s="93">
        <v>5088.3908700166667</v>
      </c>
      <c r="N28" s="93">
        <v>5088.3908700166667</v>
      </c>
      <c r="O28" s="93">
        <v>1.965257830117765</v>
      </c>
      <c r="P28" s="93">
        <v>85.692345800190424</v>
      </c>
      <c r="Q28" s="93">
        <v>3363</v>
      </c>
      <c r="R28" s="93">
        <v>80</v>
      </c>
      <c r="S28" s="94">
        <v>2.3788284269997028E-2</v>
      </c>
    </row>
    <row r="29" spans="1:19" x14ac:dyDescent="0.2">
      <c r="A29" s="95" t="s">
        <v>97</v>
      </c>
      <c r="B29" s="51" t="s">
        <v>98</v>
      </c>
      <c r="C29" s="89" t="s">
        <v>57</v>
      </c>
      <c r="D29" s="90">
        <v>2877179.41</v>
      </c>
      <c r="E29" s="91">
        <v>1027.6127019999999</v>
      </c>
      <c r="F29" s="92">
        <v>56</v>
      </c>
      <c r="G29" s="92">
        <v>41</v>
      </c>
      <c r="H29" s="92">
        <v>0</v>
      </c>
      <c r="I29" s="91">
        <v>988.92708470000002</v>
      </c>
      <c r="J29" s="92">
        <v>48</v>
      </c>
      <c r="K29" s="92">
        <v>41</v>
      </c>
      <c r="L29" s="92">
        <v>0</v>
      </c>
      <c r="M29" s="93">
        <v>10930.962105969846</v>
      </c>
      <c r="N29" s="93">
        <v>5465.4810529849228</v>
      </c>
      <c r="O29" s="93">
        <v>5.3060288232381509</v>
      </c>
      <c r="P29" s="93">
        <v>263.2137392946093</v>
      </c>
      <c r="Q29" s="93">
        <v>7351</v>
      </c>
      <c r="R29" s="93">
        <v>130</v>
      </c>
      <c r="S29" s="94">
        <v>1.7684668752550672E-2</v>
      </c>
    </row>
    <row r="30" spans="1:19" x14ac:dyDescent="0.2">
      <c r="A30" s="88" t="s">
        <v>275</v>
      </c>
      <c r="B30" s="51" t="s">
        <v>101</v>
      </c>
      <c r="C30" s="89" t="s">
        <v>57</v>
      </c>
      <c r="D30" s="90">
        <v>6137825.6500000004</v>
      </c>
      <c r="E30" s="91">
        <v>958.26065359999996</v>
      </c>
      <c r="F30" s="92">
        <v>16</v>
      </c>
      <c r="G30" s="92">
        <v>13</v>
      </c>
      <c r="H30" s="92">
        <v>0</v>
      </c>
      <c r="I30" s="91">
        <v>926.74330010000006</v>
      </c>
      <c r="J30" s="92">
        <v>11</v>
      </c>
      <c r="K30" s="92">
        <v>10</v>
      </c>
      <c r="L30" s="92">
        <v>0</v>
      </c>
      <c r="M30" s="93">
        <v>24985.821943728599</v>
      </c>
      <c r="N30" s="93">
        <v>12492.910971864299</v>
      </c>
      <c r="O30" s="93">
        <v>4.1223378695313579</v>
      </c>
      <c r="P30" s="93">
        <v>245.6523409085041</v>
      </c>
      <c r="Q30" s="93">
        <v>16828</v>
      </c>
      <c r="R30" s="93">
        <v>223</v>
      </c>
      <c r="S30" s="94">
        <v>1.3251723318279059E-2</v>
      </c>
    </row>
    <row r="31" spans="1:19" x14ac:dyDescent="0.2">
      <c r="A31" s="88" t="s">
        <v>276</v>
      </c>
      <c r="B31" s="51" t="s">
        <v>104</v>
      </c>
      <c r="C31" s="89" t="s">
        <v>57</v>
      </c>
      <c r="D31" s="90">
        <v>2332739.66</v>
      </c>
      <c r="E31" s="91">
        <v>981.99175549999995</v>
      </c>
      <c r="F31" s="92">
        <v>25</v>
      </c>
      <c r="G31" s="92">
        <v>22</v>
      </c>
      <c r="H31" s="92">
        <v>0</v>
      </c>
      <c r="I31" s="91">
        <v>954.18256350000001</v>
      </c>
      <c r="J31" s="92">
        <v>25</v>
      </c>
      <c r="K31" s="92">
        <v>22</v>
      </c>
      <c r="L31" s="92">
        <v>0</v>
      </c>
      <c r="M31" s="93">
        <v>9855.4404237176859</v>
      </c>
      <c r="N31" s="93">
        <v>9855.4404237176859</v>
      </c>
      <c r="O31" s="93">
        <v>3.246937592255152</v>
      </c>
      <c r="P31" s="93">
        <v>236.69562796870321</v>
      </c>
      <c r="Q31" s="93">
        <v>5906</v>
      </c>
      <c r="R31" s="93">
        <v>178</v>
      </c>
      <c r="S31" s="94">
        <v>3.0138841855739926E-2</v>
      </c>
    </row>
    <row r="32" spans="1:19" x14ac:dyDescent="0.2">
      <c r="A32" s="95" t="s">
        <v>106</v>
      </c>
      <c r="B32" s="51" t="s">
        <v>107</v>
      </c>
      <c r="C32" s="89" t="s">
        <v>57</v>
      </c>
      <c r="D32" s="90">
        <v>6307206.379999999</v>
      </c>
      <c r="E32" s="91">
        <v>968.44789349999996</v>
      </c>
      <c r="F32" s="92">
        <v>20</v>
      </c>
      <c r="G32" s="92">
        <v>17</v>
      </c>
      <c r="H32" s="92">
        <v>0</v>
      </c>
      <c r="I32" s="91">
        <v>938.39799059999996</v>
      </c>
      <c r="J32" s="92">
        <v>20</v>
      </c>
      <c r="K32" s="92">
        <v>18</v>
      </c>
      <c r="L32" s="92">
        <v>0</v>
      </c>
      <c r="M32" s="93">
        <v>12121.883373608813</v>
      </c>
      <c r="N32" s="93">
        <v>4040.6277912029377</v>
      </c>
      <c r="O32" s="93">
        <v>8.6620203118437029</v>
      </c>
      <c r="P32" s="93">
        <v>520.31571213857319</v>
      </c>
      <c r="Q32" s="93">
        <v>7322</v>
      </c>
      <c r="R32" s="93">
        <v>307</v>
      </c>
      <c r="S32" s="94">
        <v>4.1928434853865063E-2</v>
      </c>
    </row>
    <row r="33" spans="1:19" x14ac:dyDescent="0.2">
      <c r="A33" s="88" t="s">
        <v>277</v>
      </c>
      <c r="B33" s="51" t="s">
        <v>110</v>
      </c>
      <c r="C33" s="89" t="s">
        <v>57</v>
      </c>
      <c r="D33" s="90">
        <v>2309731.08</v>
      </c>
      <c r="E33" s="91">
        <v>952.41224939999995</v>
      </c>
      <c r="F33" s="92">
        <v>14</v>
      </c>
      <c r="G33" s="92">
        <v>11</v>
      </c>
      <c r="H33" s="92">
        <v>0</v>
      </c>
      <c r="I33" s="91">
        <v>919.38244729999997</v>
      </c>
      <c r="J33" s="92">
        <v>4</v>
      </c>
      <c r="K33" s="92">
        <v>3</v>
      </c>
      <c r="L33" s="92">
        <v>0</v>
      </c>
      <c r="M33" s="93">
        <v>8558.7107237818454</v>
      </c>
      <c r="N33" s="93">
        <v>8558.7107237818454</v>
      </c>
      <c r="O33" s="93">
        <v>5.2578012567897394</v>
      </c>
      <c r="P33" s="93">
        <v>269.86904389489604</v>
      </c>
      <c r="Q33" s="93">
        <v>5279</v>
      </c>
      <c r="R33" s="93">
        <v>173</v>
      </c>
      <c r="S33" s="94">
        <v>3.2771358211782536E-2</v>
      </c>
    </row>
    <row r="34" spans="1:19" x14ac:dyDescent="0.2">
      <c r="A34" s="88" t="s">
        <v>112</v>
      </c>
      <c r="B34" s="51" t="s">
        <v>113</v>
      </c>
      <c r="C34" s="89" t="s">
        <v>57</v>
      </c>
      <c r="D34" s="90">
        <v>11094363.629999999</v>
      </c>
      <c r="E34" s="91">
        <v>964.86862859999997</v>
      </c>
      <c r="F34" s="92">
        <v>19</v>
      </c>
      <c r="G34" s="92">
        <v>16</v>
      </c>
      <c r="H34" s="92">
        <v>0</v>
      </c>
      <c r="I34" s="91">
        <v>931.76497879999999</v>
      </c>
      <c r="J34" s="92">
        <v>17</v>
      </c>
      <c r="K34" s="92">
        <v>15</v>
      </c>
      <c r="L34" s="92">
        <v>0</v>
      </c>
      <c r="M34" s="93">
        <v>31136.539696727479</v>
      </c>
      <c r="N34" s="93">
        <v>7784.1349241818698</v>
      </c>
      <c r="O34" s="93">
        <v>7.0014202645296608</v>
      </c>
      <c r="P34" s="93">
        <v>356.31331349148093</v>
      </c>
      <c r="Q34" s="93">
        <v>22473</v>
      </c>
      <c r="R34" s="93">
        <v>295</v>
      </c>
      <c r="S34" s="94">
        <v>1.3126863347127664E-2</v>
      </c>
    </row>
    <row r="35" spans="1:19" x14ac:dyDescent="0.2">
      <c r="A35" s="95" t="s">
        <v>115</v>
      </c>
      <c r="B35" s="51" t="s">
        <v>116</v>
      </c>
      <c r="C35" s="89" t="s">
        <v>57</v>
      </c>
      <c r="D35" s="90">
        <v>8320328.1200000001</v>
      </c>
      <c r="E35" s="91">
        <v>952.29916700000001</v>
      </c>
      <c r="F35" s="92">
        <v>13</v>
      </c>
      <c r="G35" s="92">
        <v>10</v>
      </c>
      <c r="H35" s="92">
        <v>0</v>
      </c>
      <c r="I35" s="91">
        <v>919.42236100000002</v>
      </c>
      <c r="J35" s="92">
        <v>5</v>
      </c>
      <c r="K35" s="92">
        <v>4</v>
      </c>
      <c r="L35" s="92">
        <v>0</v>
      </c>
      <c r="M35" s="93">
        <v>16484.280015344139</v>
      </c>
      <c r="N35" s="93">
        <v>4121.0700038360346</v>
      </c>
      <c r="O35" s="93">
        <v>7.2796627992426624</v>
      </c>
      <c r="P35" s="93">
        <v>504.74319243880535</v>
      </c>
      <c r="Q35" s="93">
        <v>10261</v>
      </c>
      <c r="R35" s="93">
        <v>302</v>
      </c>
      <c r="S35" s="94">
        <v>2.9431829256407759E-2</v>
      </c>
    </row>
    <row r="36" spans="1:19" x14ac:dyDescent="0.2">
      <c r="A36" s="88" t="s">
        <v>278</v>
      </c>
      <c r="B36" s="51" t="s">
        <v>119</v>
      </c>
      <c r="C36" s="89" t="s">
        <v>57</v>
      </c>
      <c r="D36" s="90">
        <v>6874736.6399999997</v>
      </c>
      <c r="E36" s="91">
        <v>993.73039029999995</v>
      </c>
      <c r="F36" s="92">
        <v>35</v>
      </c>
      <c r="G36" s="92">
        <v>30</v>
      </c>
      <c r="H36" s="92">
        <v>0</v>
      </c>
      <c r="I36" s="91">
        <v>961.53829010000004</v>
      </c>
      <c r="J36" s="92">
        <v>32</v>
      </c>
      <c r="K36" s="92">
        <v>29</v>
      </c>
      <c r="L36" s="92">
        <v>0</v>
      </c>
      <c r="M36" s="93">
        <v>13098.284610903243</v>
      </c>
      <c r="N36" s="93">
        <v>6549.1423054516217</v>
      </c>
      <c r="O36" s="93">
        <v>5.7259406271847748</v>
      </c>
      <c r="P36" s="93">
        <v>524.85778437562328</v>
      </c>
      <c r="Q36" s="93">
        <v>8735</v>
      </c>
      <c r="R36" s="93">
        <v>191</v>
      </c>
      <c r="S36" s="94">
        <v>2.1866056096164856E-2</v>
      </c>
    </row>
    <row r="37" spans="1:19" x14ac:dyDescent="0.2">
      <c r="A37" s="88" t="s">
        <v>121</v>
      </c>
      <c r="B37" s="51" t="s">
        <v>122</v>
      </c>
      <c r="C37" s="89" t="s">
        <v>57</v>
      </c>
      <c r="D37" s="90">
        <v>26291861.260000002</v>
      </c>
      <c r="E37" s="91">
        <v>972.96943880000003</v>
      </c>
      <c r="F37" s="92">
        <v>22</v>
      </c>
      <c r="G37" s="92">
        <v>19</v>
      </c>
      <c r="H37" s="92">
        <v>0</v>
      </c>
      <c r="I37" s="91">
        <v>942.67925439999999</v>
      </c>
      <c r="J37" s="92">
        <v>21</v>
      </c>
      <c r="K37" s="92">
        <v>19</v>
      </c>
      <c r="L37" s="92">
        <v>0</v>
      </c>
      <c r="M37" s="93">
        <v>37383.910006745355</v>
      </c>
      <c r="N37" s="93">
        <v>5340.5585723921931</v>
      </c>
      <c r="O37" s="93">
        <v>8.479583862223139</v>
      </c>
      <c r="P37" s="93">
        <v>703.29350930001806</v>
      </c>
      <c r="Q37" s="93">
        <v>23313</v>
      </c>
      <c r="R37" s="93">
        <v>899</v>
      </c>
      <c r="S37" s="94">
        <v>3.8562175610174582E-2</v>
      </c>
    </row>
    <row r="38" spans="1:19" x14ac:dyDescent="0.2">
      <c r="A38" s="88" t="s">
        <v>124</v>
      </c>
      <c r="B38" s="51" t="s">
        <v>125</v>
      </c>
      <c r="C38" s="89" t="s">
        <v>57</v>
      </c>
      <c r="D38" s="90">
        <v>10782766.810000002</v>
      </c>
      <c r="E38" s="91">
        <v>973.07401519999996</v>
      </c>
      <c r="F38" s="92">
        <v>23</v>
      </c>
      <c r="G38" s="92">
        <v>20</v>
      </c>
      <c r="H38" s="92">
        <v>0</v>
      </c>
      <c r="I38" s="91">
        <v>947.01159840000003</v>
      </c>
      <c r="J38" s="92">
        <v>23</v>
      </c>
      <c r="K38" s="92">
        <v>21</v>
      </c>
      <c r="L38" s="92">
        <v>0</v>
      </c>
      <c r="M38" s="93">
        <v>34603.878015679344</v>
      </c>
      <c r="N38" s="93">
        <v>11534.626005226448</v>
      </c>
      <c r="O38" s="93">
        <v>4.334774268133577</v>
      </c>
      <c r="P38" s="93">
        <v>311.6057340484852</v>
      </c>
      <c r="Q38" s="93">
        <v>23956</v>
      </c>
      <c r="R38" s="93">
        <v>953</v>
      </c>
      <c r="S38" s="94">
        <v>3.9781265653698446E-2</v>
      </c>
    </row>
    <row r="39" spans="1:19" x14ac:dyDescent="0.2">
      <c r="A39" s="88" t="s">
        <v>127</v>
      </c>
      <c r="B39" s="51" t="s">
        <v>128</v>
      </c>
      <c r="C39" s="89" t="s">
        <v>57</v>
      </c>
      <c r="D39" s="90">
        <v>23211597.749999996</v>
      </c>
      <c r="E39" s="91">
        <v>994.94779310000001</v>
      </c>
      <c r="F39" s="92">
        <v>37</v>
      </c>
      <c r="G39" s="92">
        <v>31</v>
      </c>
      <c r="H39" s="92">
        <v>0</v>
      </c>
      <c r="I39" s="91">
        <v>961.07332199999996</v>
      </c>
      <c r="J39" s="92">
        <v>31</v>
      </c>
      <c r="K39" s="92">
        <v>28</v>
      </c>
      <c r="L39" s="92">
        <v>0</v>
      </c>
      <c r="M39" s="93">
        <v>28729.804125798622</v>
      </c>
      <c r="N39" s="93">
        <v>3591.2255157248278</v>
      </c>
      <c r="O39" s="93">
        <v>8.1448519097237444</v>
      </c>
      <c r="P39" s="93">
        <v>807.92746265737958</v>
      </c>
      <c r="Q39" s="93">
        <v>19868</v>
      </c>
      <c r="R39" s="93">
        <v>395</v>
      </c>
      <c r="S39" s="94">
        <v>1.9881216025770084E-2</v>
      </c>
    </row>
    <row r="40" spans="1:19" x14ac:dyDescent="0.2">
      <c r="A40" s="88" t="s">
        <v>130</v>
      </c>
      <c r="B40" s="51" t="s">
        <v>131</v>
      </c>
      <c r="C40" s="89" t="s">
        <v>57</v>
      </c>
      <c r="D40" s="90">
        <v>58668802.260000005</v>
      </c>
      <c r="E40" s="91">
        <v>984.96205329999998</v>
      </c>
      <c r="F40" s="92">
        <v>27</v>
      </c>
      <c r="G40" s="92">
        <v>24</v>
      </c>
      <c r="H40" s="92">
        <v>0</v>
      </c>
      <c r="I40" s="91">
        <v>959.06225910000001</v>
      </c>
      <c r="J40" s="92">
        <v>29</v>
      </c>
      <c r="K40" s="92">
        <v>26</v>
      </c>
      <c r="L40" s="92">
        <v>0</v>
      </c>
      <c r="M40" s="93">
        <v>98693.027170083995</v>
      </c>
      <c r="N40" s="93">
        <v>8972.0933790985455</v>
      </c>
      <c r="O40" s="93">
        <v>6.7076673903125208</v>
      </c>
      <c r="P40" s="93">
        <v>594.45741955905669</v>
      </c>
      <c r="Q40" s="93">
        <v>63089</v>
      </c>
      <c r="R40" s="93">
        <v>1957</v>
      </c>
      <c r="S40" s="94">
        <v>3.1019670624039056E-2</v>
      </c>
    </row>
    <row r="41" spans="1:19" x14ac:dyDescent="0.2">
      <c r="A41" s="95" t="s">
        <v>133</v>
      </c>
      <c r="B41" s="51" t="s">
        <v>134</v>
      </c>
      <c r="C41" s="89" t="s">
        <v>57</v>
      </c>
      <c r="D41" s="90">
        <v>63550282.390000001</v>
      </c>
      <c r="E41" s="91">
        <v>985.70935039999995</v>
      </c>
      <c r="F41" s="92">
        <v>29</v>
      </c>
      <c r="G41" s="92">
        <v>25</v>
      </c>
      <c r="H41" s="92">
        <v>0</v>
      </c>
      <c r="I41" s="91">
        <v>964.80765429999997</v>
      </c>
      <c r="J41" s="92">
        <v>33</v>
      </c>
      <c r="K41" s="92">
        <v>30</v>
      </c>
      <c r="L41" s="92">
        <v>0</v>
      </c>
      <c r="M41" s="93">
        <v>93882.285680822752</v>
      </c>
      <c r="N41" s="93">
        <v>6705.8775486301965</v>
      </c>
      <c r="O41" s="93">
        <v>6.9448671309158749</v>
      </c>
      <c r="P41" s="93">
        <v>676.91452044590937</v>
      </c>
      <c r="Q41" s="93">
        <v>60373</v>
      </c>
      <c r="R41" s="93">
        <v>2816</v>
      </c>
      <c r="S41" s="94">
        <v>4.6643367068060222E-2</v>
      </c>
    </row>
    <row r="42" spans="1:19" x14ac:dyDescent="0.2">
      <c r="A42" s="95" t="s">
        <v>136</v>
      </c>
      <c r="B42" s="51" t="s">
        <v>137</v>
      </c>
      <c r="C42" s="89" t="s">
        <v>57</v>
      </c>
      <c r="D42" s="90">
        <v>9660479.4700000007</v>
      </c>
      <c r="E42" s="91">
        <v>940.61679089999996</v>
      </c>
      <c r="F42" s="92">
        <v>7</v>
      </c>
      <c r="G42" s="92">
        <v>5</v>
      </c>
      <c r="H42" s="92">
        <v>0</v>
      </c>
      <c r="I42" s="91">
        <v>927.06980759999999</v>
      </c>
      <c r="J42" s="92">
        <v>12</v>
      </c>
      <c r="K42" s="92">
        <v>11</v>
      </c>
      <c r="L42" s="92">
        <v>0</v>
      </c>
      <c r="M42" s="93">
        <v>16574.052894449978</v>
      </c>
      <c r="N42" s="93">
        <v>4143.5132236124946</v>
      </c>
      <c r="O42" s="93">
        <v>9.5933083484512753</v>
      </c>
      <c r="P42" s="93">
        <v>582.86766257605757</v>
      </c>
      <c r="Q42" s="93">
        <v>12011</v>
      </c>
      <c r="R42" s="93">
        <v>346</v>
      </c>
      <c r="S42" s="94">
        <v>2.8806926983598369E-2</v>
      </c>
    </row>
    <row r="43" spans="1:19" x14ac:dyDescent="0.2">
      <c r="A43" s="95" t="s">
        <v>139</v>
      </c>
      <c r="B43" s="51" t="s">
        <v>140</v>
      </c>
      <c r="C43" s="89" t="s">
        <v>57</v>
      </c>
      <c r="D43" s="90">
        <v>43126080.100000009</v>
      </c>
      <c r="E43" s="91">
        <v>944.04090529999996</v>
      </c>
      <c r="F43" s="92">
        <v>9</v>
      </c>
      <c r="G43" s="92">
        <v>6</v>
      </c>
      <c r="H43" s="92">
        <v>0</v>
      </c>
      <c r="I43" s="91">
        <v>931.13029849999998</v>
      </c>
      <c r="J43" s="92">
        <v>16</v>
      </c>
      <c r="K43" s="92">
        <v>14</v>
      </c>
      <c r="L43" s="92">
        <v>0</v>
      </c>
      <c r="M43" s="93">
        <v>54657.594885474005</v>
      </c>
      <c r="N43" s="93">
        <v>6832.1993606842507</v>
      </c>
      <c r="O43" s="93">
        <v>6.0192915676104182</v>
      </c>
      <c r="P43" s="93">
        <v>789.02264525842406</v>
      </c>
      <c r="Q43" s="93">
        <v>40005</v>
      </c>
      <c r="R43" s="93">
        <v>795</v>
      </c>
      <c r="S43" s="94">
        <v>1.987251593550806E-2</v>
      </c>
    </row>
    <row r="44" spans="1:19" x14ac:dyDescent="0.2">
      <c r="A44" s="95" t="s">
        <v>142</v>
      </c>
      <c r="B44" s="51" t="s">
        <v>143</v>
      </c>
      <c r="C44" s="89" t="s">
        <v>57</v>
      </c>
      <c r="D44" s="90">
        <v>36959276.600000001</v>
      </c>
      <c r="E44" s="91">
        <v>940.00180250000005</v>
      </c>
      <c r="F44" s="92">
        <v>5</v>
      </c>
      <c r="G44" s="92">
        <v>3</v>
      </c>
      <c r="H44" s="92">
        <v>0</v>
      </c>
      <c r="I44" s="91">
        <v>922.26510570000005</v>
      </c>
      <c r="J44" s="92">
        <v>7</v>
      </c>
      <c r="K44" s="92">
        <v>6</v>
      </c>
      <c r="L44" s="92">
        <v>0</v>
      </c>
      <c r="M44" s="93">
        <v>45529.700881071403</v>
      </c>
      <c r="N44" s="93">
        <v>5691.2126101339254</v>
      </c>
      <c r="O44" s="93">
        <v>6.171795433798323</v>
      </c>
      <c r="P44" s="93">
        <v>811.76190233583361</v>
      </c>
      <c r="Q44" s="93">
        <v>31290</v>
      </c>
      <c r="R44" s="93">
        <v>1281</v>
      </c>
      <c r="S44" s="94">
        <v>4.0939597315436241E-2</v>
      </c>
    </row>
    <row r="45" spans="1:19" x14ac:dyDescent="0.2">
      <c r="A45" s="95" t="s">
        <v>144</v>
      </c>
      <c r="B45" s="51" t="s">
        <v>145</v>
      </c>
      <c r="C45" s="89" t="s">
        <v>57</v>
      </c>
      <c r="D45" s="90">
        <v>30377352.319999997</v>
      </c>
      <c r="E45" s="91">
        <v>963.31172839999999</v>
      </c>
      <c r="F45" s="92">
        <v>18</v>
      </c>
      <c r="G45" s="92">
        <v>15</v>
      </c>
      <c r="H45" s="92">
        <v>0</v>
      </c>
      <c r="I45" s="91">
        <v>930.85368300000005</v>
      </c>
      <c r="J45" s="92">
        <v>15</v>
      </c>
      <c r="K45" s="92">
        <v>13</v>
      </c>
      <c r="L45" s="92">
        <v>0</v>
      </c>
      <c r="M45" s="93">
        <v>41173.411769824866</v>
      </c>
      <c r="N45" s="93">
        <v>4117.341176982487</v>
      </c>
      <c r="O45" s="93">
        <v>8.0634561414537878</v>
      </c>
      <c r="P45" s="93">
        <v>737.79050640304047</v>
      </c>
      <c r="Q45" s="93">
        <v>23235</v>
      </c>
      <c r="R45" s="93">
        <v>1157</v>
      </c>
      <c r="S45" s="94">
        <v>4.9795567032494083E-2</v>
      </c>
    </row>
    <row r="46" spans="1:19" x14ac:dyDescent="0.2">
      <c r="A46" s="95" t="s">
        <v>146</v>
      </c>
      <c r="B46" s="51" t="s">
        <v>147</v>
      </c>
      <c r="C46" s="89" t="s">
        <v>57</v>
      </c>
      <c r="D46" s="90">
        <v>20621836.609999999</v>
      </c>
      <c r="E46" s="91">
        <v>992.82854669999995</v>
      </c>
      <c r="F46" s="92">
        <v>34</v>
      </c>
      <c r="G46" s="92">
        <v>29</v>
      </c>
      <c r="H46" s="92">
        <v>0</v>
      </c>
      <c r="I46" s="91">
        <v>957.49608690000002</v>
      </c>
      <c r="J46" s="92">
        <v>28</v>
      </c>
      <c r="K46" s="92">
        <v>25</v>
      </c>
      <c r="L46" s="92">
        <v>0</v>
      </c>
      <c r="M46" s="93">
        <v>35498.937387709084</v>
      </c>
      <c r="N46" s="93">
        <v>7099.7874775418168</v>
      </c>
      <c r="O46" s="93">
        <v>6.0001796018195099</v>
      </c>
      <c r="P46" s="93">
        <v>580.91419426937455</v>
      </c>
      <c r="Q46" s="93">
        <v>20107</v>
      </c>
      <c r="R46" s="93">
        <v>661</v>
      </c>
      <c r="S46" s="94">
        <v>3.2874123439598148E-2</v>
      </c>
    </row>
    <row r="47" spans="1:19" x14ac:dyDescent="0.2">
      <c r="A47" s="95" t="s">
        <v>149</v>
      </c>
      <c r="B47" s="51" t="s">
        <v>150</v>
      </c>
      <c r="C47" s="89" t="s">
        <v>57</v>
      </c>
      <c r="D47" s="90">
        <v>49584137.640000001</v>
      </c>
      <c r="E47" s="91">
        <v>930.81786020000004</v>
      </c>
      <c r="F47" s="92">
        <v>4</v>
      </c>
      <c r="G47" s="92">
        <v>2</v>
      </c>
      <c r="H47" s="92">
        <v>0</v>
      </c>
      <c r="I47" s="91">
        <v>907.0987768</v>
      </c>
      <c r="J47" s="92">
        <v>2</v>
      </c>
      <c r="K47" s="92">
        <v>2</v>
      </c>
      <c r="L47" s="92">
        <v>0</v>
      </c>
      <c r="M47" s="93">
        <v>62732.225390521919</v>
      </c>
      <c r="N47" s="93">
        <v>4825.5557992709164</v>
      </c>
      <c r="O47" s="93">
        <v>8.3210821352253177</v>
      </c>
      <c r="P47" s="93">
        <v>790.40935231179549</v>
      </c>
      <c r="Q47" s="93">
        <v>39588</v>
      </c>
      <c r="R47" s="93">
        <v>2366</v>
      </c>
      <c r="S47" s="94">
        <v>5.976558553096898E-2</v>
      </c>
    </row>
    <row r="48" spans="1:19" x14ac:dyDescent="0.2">
      <c r="A48" s="95" t="s">
        <v>151</v>
      </c>
      <c r="B48" s="51" t="s">
        <v>152</v>
      </c>
      <c r="C48" s="89" t="s">
        <v>57</v>
      </c>
      <c r="D48" s="90">
        <v>4449256.7699999996</v>
      </c>
      <c r="E48" s="91">
        <v>1086.1969670000001</v>
      </c>
      <c r="F48" s="92">
        <v>77</v>
      </c>
      <c r="G48" s="92">
        <v>48</v>
      </c>
      <c r="H48" s="92">
        <v>0</v>
      </c>
      <c r="I48" s="91">
        <v>1075.7918010000001</v>
      </c>
      <c r="J48" s="92">
        <v>72</v>
      </c>
      <c r="K48" s="92">
        <v>48</v>
      </c>
      <c r="L48" s="92">
        <v>0</v>
      </c>
      <c r="M48" s="93">
        <v>31324.431814749678</v>
      </c>
      <c r="N48" s="93">
        <v>10441.477271583226</v>
      </c>
      <c r="O48" s="93">
        <v>2.8412327006069664</v>
      </c>
      <c r="P48" s="93">
        <v>142.03790818338121</v>
      </c>
      <c r="Q48" s="93">
        <v>22639</v>
      </c>
      <c r="R48" s="93">
        <v>329</v>
      </c>
      <c r="S48" s="94">
        <v>1.4532444012544724E-2</v>
      </c>
    </row>
    <row r="49" spans="1:19" x14ac:dyDescent="0.2">
      <c r="A49" s="95" t="s">
        <v>154</v>
      </c>
      <c r="B49" s="51" t="s">
        <v>155</v>
      </c>
      <c r="C49" s="89" t="s">
        <v>57</v>
      </c>
      <c r="D49" s="90">
        <v>7157434.540000001</v>
      </c>
      <c r="E49" s="91">
        <v>1002.588744</v>
      </c>
      <c r="F49" s="92">
        <v>40</v>
      </c>
      <c r="G49" s="92">
        <v>34</v>
      </c>
      <c r="H49" s="92">
        <v>0</v>
      </c>
      <c r="I49" s="91">
        <v>965.9906565</v>
      </c>
      <c r="J49" s="92">
        <v>34</v>
      </c>
      <c r="K49" s="92">
        <v>31</v>
      </c>
      <c r="L49" s="92">
        <v>0</v>
      </c>
      <c r="M49" s="93">
        <v>25101.187190766937</v>
      </c>
      <c r="N49" s="93">
        <v>6275.2967976917344</v>
      </c>
      <c r="O49" s="93">
        <v>4.1830690796418804</v>
      </c>
      <c r="P49" s="93">
        <v>285.14326775080769</v>
      </c>
      <c r="Q49" s="93">
        <v>16103</v>
      </c>
      <c r="R49" s="93">
        <v>406</v>
      </c>
      <c r="S49" s="94">
        <v>2.5212693286965161E-2</v>
      </c>
    </row>
    <row r="50" spans="1:19" x14ac:dyDescent="0.2">
      <c r="A50" s="95" t="s">
        <v>156</v>
      </c>
      <c r="B50" s="51" t="s">
        <v>157</v>
      </c>
      <c r="C50" s="89" t="s">
        <v>57</v>
      </c>
      <c r="D50" s="90">
        <v>9695883.2799999993</v>
      </c>
      <c r="E50" s="91">
        <v>1062.808882</v>
      </c>
      <c r="F50" s="92">
        <v>73</v>
      </c>
      <c r="G50" s="92">
        <v>46</v>
      </c>
      <c r="H50" s="92">
        <v>0</v>
      </c>
      <c r="I50" s="91">
        <v>1047.3967909999999</v>
      </c>
      <c r="J50" s="92">
        <v>63</v>
      </c>
      <c r="K50" s="92">
        <v>46</v>
      </c>
      <c r="L50" s="92">
        <v>0</v>
      </c>
      <c r="M50" s="93">
        <v>41093.935120452632</v>
      </c>
      <c r="N50" s="93">
        <v>13697.978373484211</v>
      </c>
      <c r="O50" s="93">
        <v>2.5064525871784045</v>
      </c>
      <c r="P50" s="93">
        <v>235.94438574889159</v>
      </c>
      <c r="Q50" s="93">
        <v>29882</v>
      </c>
      <c r="R50" s="93">
        <v>452</v>
      </c>
      <c r="S50" s="94">
        <v>1.5126162907435915E-2</v>
      </c>
    </row>
    <row r="51" spans="1:19" x14ac:dyDescent="0.2">
      <c r="A51" s="95" t="s">
        <v>158</v>
      </c>
      <c r="B51" s="51" t="s">
        <v>159</v>
      </c>
      <c r="C51" s="89" t="s">
        <v>57</v>
      </c>
      <c r="D51" s="90">
        <v>11641002.59</v>
      </c>
      <c r="E51" s="91">
        <v>990.0981008</v>
      </c>
      <c r="F51" s="92">
        <v>32</v>
      </c>
      <c r="G51" s="92">
        <v>27</v>
      </c>
      <c r="H51" s="92">
        <v>0</v>
      </c>
      <c r="I51" s="91">
        <v>959.11171899999999</v>
      </c>
      <c r="J51" s="92">
        <v>30</v>
      </c>
      <c r="K51" s="92">
        <v>27</v>
      </c>
      <c r="L51" s="92">
        <v>0</v>
      </c>
      <c r="M51" s="93">
        <v>16042.795680980811</v>
      </c>
      <c r="N51" s="93">
        <v>5347.5985603269373</v>
      </c>
      <c r="O51" s="93">
        <v>9.5369911231485585</v>
      </c>
      <c r="P51" s="93">
        <v>725.62181938156436</v>
      </c>
      <c r="Q51" s="93">
        <v>11563</v>
      </c>
      <c r="R51" s="93">
        <v>333</v>
      </c>
      <c r="S51" s="94">
        <v>2.8798754648447635E-2</v>
      </c>
    </row>
    <row r="52" spans="1:19" x14ac:dyDescent="0.2">
      <c r="A52" s="88" t="s">
        <v>160</v>
      </c>
      <c r="B52" s="51" t="s">
        <v>161</v>
      </c>
      <c r="C52" s="89" t="s">
        <v>57</v>
      </c>
      <c r="D52" s="90">
        <v>20430795.160000004</v>
      </c>
      <c r="E52" s="91">
        <v>1003.321525</v>
      </c>
      <c r="F52" s="92">
        <v>42</v>
      </c>
      <c r="G52" s="92">
        <v>35</v>
      </c>
      <c r="H52" s="92">
        <v>0</v>
      </c>
      <c r="I52" s="91">
        <v>971.13269560000003</v>
      </c>
      <c r="J52" s="92">
        <v>38</v>
      </c>
      <c r="K52" s="92">
        <v>35</v>
      </c>
      <c r="L52" s="92">
        <v>0</v>
      </c>
      <c r="M52" s="93">
        <v>48169.906128792063</v>
      </c>
      <c r="N52" s="93">
        <v>12042.476532198016</v>
      </c>
      <c r="O52" s="93">
        <v>4.9408441727841126</v>
      </c>
      <c r="P52" s="93">
        <v>424.14023198164654</v>
      </c>
      <c r="Q52" s="93">
        <v>32053</v>
      </c>
      <c r="R52" s="93">
        <v>844</v>
      </c>
      <c r="S52" s="94">
        <v>2.6331388637569026E-2</v>
      </c>
    </row>
    <row r="53" spans="1:19" x14ac:dyDescent="0.2">
      <c r="A53" s="88" t="s">
        <v>162</v>
      </c>
      <c r="B53" s="51" t="s">
        <v>163</v>
      </c>
      <c r="C53" s="89" t="s">
        <v>57</v>
      </c>
      <c r="D53" s="90">
        <v>10559115.950000001</v>
      </c>
      <c r="E53" s="91">
        <v>988.3513064</v>
      </c>
      <c r="F53" s="92">
        <v>30</v>
      </c>
      <c r="G53" s="92">
        <v>26</v>
      </c>
      <c r="H53" s="92">
        <v>0</v>
      </c>
      <c r="I53" s="91">
        <v>956.58245399999998</v>
      </c>
      <c r="J53" s="92">
        <v>27</v>
      </c>
      <c r="K53" s="92">
        <v>24</v>
      </c>
      <c r="L53" s="92">
        <v>0</v>
      </c>
      <c r="M53" s="93">
        <v>24077.06868409762</v>
      </c>
      <c r="N53" s="93">
        <v>6019.2671710244049</v>
      </c>
      <c r="O53" s="93">
        <v>6.3961274530779431</v>
      </c>
      <c r="P53" s="93">
        <v>438.55487927291034</v>
      </c>
      <c r="Q53" s="93">
        <v>16126</v>
      </c>
      <c r="R53" s="93">
        <v>564</v>
      </c>
      <c r="S53" s="94">
        <v>3.4974575220141385E-2</v>
      </c>
    </row>
    <row r="54" spans="1:19" x14ac:dyDescent="0.2">
      <c r="A54" s="88" t="s">
        <v>164</v>
      </c>
      <c r="B54" s="51" t="s">
        <v>165</v>
      </c>
      <c r="C54" s="89" t="s">
        <v>56</v>
      </c>
      <c r="D54" s="90">
        <v>95137726.950000018</v>
      </c>
      <c r="E54" s="91">
        <v>1016.684788</v>
      </c>
      <c r="F54" s="92">
        <v>50</v>
      </c>
      <c r="G54" s="92">
        <v>0</v>
      </c>
      <c r="H54" s="92">
        <v>10</v>
      </c>
      <c r="I54" s="91">
        <v>1085.522115</v>
      </c>
      <c r="J54" s="92">
        <v>73</v>
      </c>
      <c r="K54" s="92">
        <v>0</v>
      </c>
      <c r="L54" s="92">
        <v>24</v>
      </c>
      <c r="M54" s="93">
        <v>163965.09376487299</v>
      </c>
      <c r="N54" s="93">
        <v>16396.509376487298</v>
      </c>
      <c r="O54" s="93">
        <v>4.5863420239820858</v>
      </c>
      <c r="P54" s="93">
        <v>580.23158933100808</v>
      </c>
      <c r="Q54" s="93">
        <v>119302</v>
      </c>
      <c r="R54" s="93">
        <v>4959</v>
      </c>
      <c r="S54" s="94">
        <v>4.1566780104273192E-2</v>
      </c>
    </row>
    <row r="55" spans="1:19" x14ac:dyDescent="0.2">
      <c r="A55" s="88" t="s">
        <v>166</v>
      </c>
      <c r="B55" s="51" t="s">
        <v>167</v>
      </c>
      <c r="C55" s="89" t="s">
        <v>56</v>
      </c>
      <c r="D55" s="90">
        <v>61438680.969999999</v>
      </c>
      <c r="E55" s="91">
        <v>1026.530542</v>
      </c>
      <c r="F55" s="92">
        <v>55</v>
      </c>
      <c r="G55" s="92">
        <v>0</v>
      </c>
      <c r="H55" s="92">
        <v>14</v>
      </c>
      <c r="I55" s="91">
        <v>1049.4195360000001</v>
      </c>
      <c r="J55" s="92">
        <v>65</v>
      </c>
      <c r="K55" s="92">
        <v>0</v>
      </c>
      <c r="L55" s="92">
        <v>18</v>
      </c>
      <c r="M55" s="93">
        <v>151981.32856936497</v>
      </c>
      <c r="N55" s="93">
        <v>12665.110714113747</v>
      </c>
      <c r="O55" s="93">
        <v>4.2044638378612245</v>
      </c>
      <c r="P55" s="93">
        <v>404.25150607865038</v>
      </c>
      <c r="Q55" s="93">
        <v>113117</v>
      </c>
      <c r="R55" s="93">
        <v>5399</v>
      </c>
      <c r="S55" s="94">
        <v>4.7729342185524722E-2</v>
      </c>
    </row>
    <row r="56" spans="1:19" x14ac:dyDescent="0.2">
      <c r="A56" s="88" t="s">
        <v>168</v>
      </c>
      <c r="B56" s="51" t="s">
        <v>169</v>
      </c>
      <c r="C56" s="89" t="s">
        <v>56</v>
      </c>
      <c r="D56" s="90">
        <v>84552235.280000001</v>
      </c>
      <c r="E56" s="91">
        <v>1018.342368</v>
      </c>
      <c r="F56" s="92">
        <v>52</v>
      </c>
      <c r="G56" s="92">
        <v>0</v>
      </c>
      <c r="H56" s="92">
        <v>11</v>
      </c>
      <c r="I56" s="91">
        <v>1044.1960019999999</v>
      </c>
      <c r="J56" s="92">
        <v>61</v>
      </c>
      <c r="K56" s="92">
        <v>0</v>
      </c>
      <c r="L56" s="92">
        <v>15</v>
      </c>
      <c r="M56" s="93">
        <v>131191.70150156828</v>
      </c>
      <c r="N56" s="93">
        <v>11926.51831832439</v>
      </c>
      <c r="O56" s="93">
        <v>5.4424174077158742</v>
      </c>
      <c r="P56" s="93">
        <v>644.49377751983229</v>
      </c>
      <c r="Q56" s="93">
        <v>96257</v>
      </c>
      <c r="R56" s="93">
        <v>4902</v>
      </c>
      <c r="S56" s="94">
        <v>5.0926166408676775E-2</v>
      </c>
    </row>
    <row r="57" spans="1:19" x14ac:dyDescent="0.2">
      <c r="A57" s="88" t="s">
        <v>170</v>
      </c>
      <c r="B57" s="51" t="s">
        <v>171</v>
      </c>
      <c r="C57" s="89" t="s">
        <v>56</v>
      </c>
      <c r="D57" s="90">
        <v>18805362.940000001</v>
      </c>
      <c r="E57" s="91">
        <v>1089.616442</v>
      </c>
      <c r="F57" s="92">
        <v>78</v>
      </c>
      <c r="G57" s="92">
        <v>0</v>
      </c>
      <c r="H57" s="92">
        <v>29</v>
      </c>
      <c r="I57" s="91">
        <v>1130.726944</v>
      </c>
      <c r="J57" s="92">
        <v>80</v>
      </c>
      <c r="K57" s="92">
        <v>0</v>
      </c>
      <c r="L57" s="92">
        <v>31</v>
      </c>
      <c r="M57" s="93">
        <v>140973.83395920836</v>
      </c>
      <c r="N57" s="93">
        <v>35243.458489802091</v>
      </c>
      <c r="O57" s="93">
        <v>1.1491494233382038</v>
      </c>
      <c r="P57" s="93">
        <v>133.39612332201625</v>
      </c>
      <c r="Q57" s="93">
        <v>102280</v>
      </c>
      <c r="R57" s="93">
        <v>3211</v>
      </c>
      <c r="S57" s="94">
        <v>3.1394211967149005E-2</v>
      </c>
    </row>
    <row r="58" spans="1:19" x14ac:dyDescent="0.2">
      <c r="A58" s="88" t="s">
        <v>172</v>
      </c>
      <c r="B58" s="51" t="s">
        <v>173</v>
      </c>
      <c r="C58" s="89" t="s">
        <v>56</v>
      </c>
      <c r="D58" s="90">
        <v>59662331.369999997</v>
      </c>
      <c r="E58" s="91">
        <v>1042.697471</v>
      </c>
      <c r="F58" s="92">
        <v>67</v>
      </c>
      <c r="G58" s="92">
        <v>0</v>
      </c>
      <c r="H58" s="92">
        <v>21</v>
      </c>
      <c r="I58" s="91">
        <v>1067.255885</v>
      </c>
      <c r="J58" s="92">
        <v>70</v>
      </c>
      <c r="K58" s="92">
        <v>0</v>
      </c>
      <c r="L58" s="92">
        <v>22</v>
      </c>
      <c r="M58" s="93">
        <v>144757.72919114627</v>
      </c>
      <c r="N58" s="93">
        <v>24126.288198524377</v>
      </c>
      <c r="O58" s="93">
        <v>2.9773885125738833</v>
      </c>
      <c r="P58" s="93">
        <v>412.15299316569474</v>
      </c>
      <c r="Q58" s="93">
        <v>99397</v>
      </c>
      <c r="R58" s="93">
        <v>4236</v>
      </c>
      <c r="S58" s="94">
        <v>4.261698039176233E-2</v>
      </c>
    </row>
    <row r="59" spans="1:19" x14ac:dyDescent="0.2">
      <c r="A59" s="88" t="s">
        <v>174</v>
      </c>
      <c r="B59" s="51" t="s">
        <v>175</v>
      </c>
      <c r="C59" s="89" t="s">
        <v>56</v>
      </c>
      <c r="D59" s="90">
        <v>58047020.799999997</v>
      </c>
      <c r="E59" s="91">
        <v>1056.081109</v>
      </c>
      <c r="F59" s="92">
        <v>70</v>
      </c>
      <c r="G59" s="92">
        <v>0</v>
      </c>
      <c r="H59" s="92">
        <v>24</v>
      </c>
      <c r="I59" s="91">
        <v>1075.1609020000001</v>
      </c>
      <c r="J59" s="92">
        <v>71</v>
      </c>
      <c r="K59" s="92">
        <v>0</v>
      </c>
      <c r="L59" s="92">
        <v>23</v>
      </c>
      <c r="M59" s="93">
        <v>104071.89475526812</v>
      </c>
      <c r="N59" s="93">
        <v>17345.315792544687</v>
      </c>
      <c r="O59" s="93">
        <v>4.4392388654633725</v>
      </c>
      <c r="P59" s="93">
        <v>557.75885445827009</v>
      </c>
      <c r="Q59" s="93">
        <v>68842</v>
      </c>
      <c r="R59" s="93">
        <v>2826</v>
      </c>
      <c r="S59" s="94">
        <v>4.1050521483977802E-2</v>
      </c>
    </row>
    <row r="60" spans="1:19" x14ac:dyDescent="0.2">
      <c r="A60" s="88" t="s">
        <v>176</v>
      </c>
      <c r="B60" s="51" t="s">
        <v>177</v>
      </c>
      <c r="C60" s="89" t="s">
        <v>56</v>
      </c>
      <c r="D60" s="90">
        <v>58630345.089999996</v>
      </c>
      <c r="E60" s="91">
        <v>1057.6847130000001</v>
      </c>
      <c r="F60" s="92">
        <v>71</v>
      </c>
      <c r="G60" s="92">
        <v>0</v>
      </c>
      <c r="H60" s="92">
        <v>25</v>
      </c>
      <c r="I60" s="91">
        <v>1064.256909</v>
      </c>
      <c r="J60" s="92">
        <v>67</v>
      </c>
      <c r="K60" s="92">
        <v>0</v>
      </c>
      <c r="L60" s="92">
        <v>20</v>
      </c>
      <c r="M60" s="93">
        <v>103517.67800472579</v>
      </c>
      <c r="N60" s="93">
        <v>11501.96422274731</v>
      </c>
      <c r="O60" s="93">
        <v>6.1342179639212056</v>
      </c>
      <c r="P60" s="93">
        <v>566.38002532594874</v>
      </c>
      <c r="Q60" s="93">
        <v>76607</v>
      </c>
      <c r="R60" s="93">
        <v>2460</v>
      </c>
      <c r="S60" s="94">
        <v>3.2111947994308616E-2</v>
      </c>
    </row>
    <row r="61" spans="1:19" x14ac:dyDescent="0.2">
      <c r="A61" s="88" t="s">
        <v>178</v>
      </c>
      <c r="B61" s="51" t="s">
        <v>179</v>
      </c>
      <c r="C61" s="89" t="s">
        <v>56</v>
      </c>
      <c r="D61" s="90">
        <v>63968642.399999991</v>
      </c>
      <c r="E61" s="91">
        <v>1041.026734</v>
      </c>
      <c r="F61" s="92">
        <v>63</v>
      </c>
      <c r="G61" s="92">
        <v>0</v>
      </c>
      <c r="H61" s="92">
        <v>17</v>
      </c>
      <c r="I61" s="91">
        <v>1034.655377</v>
      </c>
      <c r="J61" s="92">
        <v>60</v>
      </c>
      <c r="K61" s="92">
        <v>0</v>
      </c>
      <c r="L61" s="92">
        <v>14</v>
      </c>
      <c r="M61" s="93">
        <v>93422.478783349085</v>
      </c>
      <c r="N61" s="93">
        <v>11677.809847918636</v>
      </c>
      <c r="O61" s="93">
        <v>6.8505996451259739</v>
      </c>
      <c r="P61" s="93">
        <v>684.72431081973468</v>
      </c>
      <c r="Q61" s="93">
        <v>66751</v>
      </c>
      <c r="R61" s="93">
        <v>2613</v>
      </c>
      <c r="S61" s="94">
        <v>3.914548096657728E-2</v>
      </c>
    </row>
    <row r="62" spans="1:19" x14ac:dyDescent="0.2">
      <c r="A62" s="88" t="s">
        <v>180</v>
      </c>
      <c r="B62" s="51" t="s">
        <v>181</v>
      </c>
      <c r="C62" s="89" t="s">
        <v>56</v>
      </c>
      <c r="D62" s="90">
        <v>76623268.159999996</v>
      </c>
      <c r="E62" s="91">
        <v>1042.1690060000001</v>
      </c>
      <c r="F62" s="92">
        <v>65</v>
      </c>
      <c r="G62" s="92">
        <v>0</v>
      </c>
      <c r="H62" s="92">
        <v>19</v>
      </c>
      <c r="I62" s="91">
        <v>1028.669427</v>
      </c>
      <c r="J62" s="92">
        <v>58</v>
      </c>
      <c r="K62" s="92">
        <v>0</v>
      </c>
      <c r="L62" s="92">
        <v>12</v>
      </c>
      <c r="M62" s="93">
        <v>129908.16884668563</v>
      </c>
      <c r="N62" s="93">
        <v>11809.833531516875</v>
      </c>
      <c r="O62" s="93">
        <v>5.9349616490238954</v>
      </c>
      <c r="P62" s="93">
        <v>589.82640460761831</v>
      </c>
      <c r="Q62" s="93">
        <v>91913</v>
      </c>
      <c r="R62" s="93">
        <v>3663</v>
      </c>
      <c r="S62" s="94">
        <v>3.9852904376965176E-2</v>
      </c>
    </row>
    <row r="63" spans="1:19" x14ac:dyDescent="0.2">
      <c r="A63" s="88" t="s">
        <v>182</v>
      </c>
      <c r="B63" s="51" t="s">
        <v>183</v>
      </c>
      <c r="C63" s="89" t="s">
        <v>56</v>
      </c>
      <c r="D63" s="90">
        <v>121417688.02</v>
      </c>
      <c r="E63" s="91">
        <v>1042.3084329999999</v>
      </c>
      <c r="F63" s="92">
        <v>66</v>
      </c>
      <c r="G63" s="92">
        <v>0</v>
      </c>
      <c r="H63" s="92">
        <v>20</v>
      </c>
      <c r="I63" s="91">
        <v>1066.962401</v>
      </c>
      <c r="J63" s="92">
        <v>68</v>
      </c>
      <c r="K63" s="92">
        <v>0</v>
      </c>
      <c r="L63" s="92">
        <v>21</v>
      </c>
      <c r="M63" s="93">
        <v>164255.80785065892</v>
      </c>
      <c r="N63" s="93">
        <v>10950.387190043928</v>
      </c>
      <c r="O63" s="93">
        <v>5.8141018725394735</v>
      </c>
      <c r="P63" s="93">
        <v>739.1987510748645</v>
      </c>
      <c r="Q63" s="93">
        <v>112632</v>
      </c>
      <c r="R63" s="93">
        <v>2255</v>
      </c>
      <c r="S63" s="94">
        <v>2.0020953192698344E-2</v>
      </c>
    </row>
    <row r="64" spans="1:19" x14ac:dyDescent="0.2">
      <c r="A64" s="88" t="s">
        <v>184</v>
      </c>
      <c r="B64" s="51" t="s">
        <v>185</v>
      </c>
      <c r="C64" s="89" t="s">
        <v>56</v>
      </c>
      <c r="D64" s="90">
        <v>29442783.229999997</v>
      </c>
      <c r="E64" s="91">
        <v>1061.0156730000001</v>
      </c>
      <c r="F64" s="92">
        <v>72</v>
      </c>
      <c r="G64" s="92">
        <v>0</v>
      </c>
      <c r="H64" s="92">
        <v>26</v>
      </c>
      <c r="I64" s="91">
        <v>1105.7346580000001</v>
      </c>
      <c r="J64" s="92">
        <v>76</v>
      </c>
      <c r="K64" s="92">
        <v>0</v>
      </c>
      <c r="L64" s="92">
        <v>27</v>
      </c>
      <c r="M64" s="93">
        <v>97825.991752859263</v>
      </c>
      <c r="N64" s="93">
        <v>9782.5991752859263</v>
      </c>
      <c r="O64" s="93">
        <v>3.8537815282509622</v>
      </c>
      <c r="P64" s="93">
        <v>300.97096592061325</v>
      </c>
      <c r="Q64" s="93">
        <v>73919</v>
      </c>
      <c r="R64" s="93">
        <v>3143</v>
      </c>
      <c r="S64" s="94">
        <v>4.2519514603823104E-2</v>
      </c>
    </row>
    <row r="65" spans="1:19" x14ac:dyDescent="0.2">
      <c r="A65" s="88" t="s">
        <v>186</v>
      </c>
      <c r="B65" s="51" t="s">
        <v>187</v>
      </c>
      <c r="C65" s="89" t="s">
        <v>56</v>
      </c>
      <c r="D65" s="90">
        <v>86299825.289999992</v>
      </c>
      <c r="E65" s="91">
        <v>1044.259648</v>
      </c>
      <c r="F65" s="92">
        <v>68</v>
      </c>
      <c r="G65" s="92">
        <v>0</v>
      </c>
      <c r="H65" s="92">
        <v>22</v>
      </c>
      <c r="I65" s="91">
        <v>1048.233929</v>
      </c>
      <c r="J65" s="92">
        <v>64</v>
      </c>
      <c r="K65" s="92">
        <v>0</v>
      </c>
      <c r="L65" s="92">
        <v>17</v>
      </c>
      <c r="M65" s="93">
        <v>131182.23160302686</v>
      </c>
      <c r="N65" s="93">
        <v>8198.8894751891785</v>
      </c>
      <c r="O65" s="93">
        <v>6.9978989439513271</v>
      </c>
      <c r="P65" s="93">
        <v>657.86215278875261</v>
      </c>
      <c r="Q65" s="93">
        <v>95863</v>
      </c>
      <c r="R65" s="93">
        <v>3202</v>
      </c>
      <c r="S65" s="94">
        <v>3.3401833867081149E-2</v>
      </c>
    </row>
    <row r="66" spans="1:19" x14ac:dyDescent="0.2">
      <c r="A66" s="88" t="s">
        <v>188</v>
      </c>
      <c r="B66" s="51" t="s">
        <v>189</v>
      </c>
      <c r="C66" s="89" t="s">
        <v>56</v>
      </c>
      <c r="D66" s="90">
        <v>137923170.53</v>
      </c>
      <c r="E66" s="91">
        <v>886.65791239999999</v>
      </c>
      <c r="F66" s="92">
        <v>1</v>
      </c>
      <c r="G66" s="92">
        <v>0</v>
      </c>
      <c r="H66" s="92">
        <v>1</v>
      </c>
      <c r="I66" s="91">
        <v>917.86083599999995</v>
      </c>
      <c r="J66" s="92">
        <v>3</v>
      </c>
      <c r="K66" s="92">
        <v>0</v>
      </c>
      <c r="L66" s="92">
        <v>1</v>
      </c>
      <c r="M66" s="93">
        <v>130773.42529699621</v>
      </c>
      <c r="N66" s="93">
        <v>9340.9589497854431</v>
      </c>
      <c r="O66" s="93">
        <v>7.0962429705610504</v>
      </c>
      <c r="P66" s="93">
        <v>1054.6727686972042</v>
      </c>
      <c r="Q66" s="93">
        <v>84196</v>
      </c>
      <c r="R66" s="93">
        <v>5409</v>
      </c>
      <c r="S66" s="94">
        <v>6.4242956910066984E-2</v>
      </c>
    </row>
    <row r="67" spans="1:19" x14ac:dyDescent="0.2">
      <c r="A67" s="88" t="s">
        <v>190</v>
      </c>
      <c r="B67" s="51" t="s">
        <v>191</v>
      </c>
      <c r="C67" s="89" t="s">
        <v>56</v>
      </c>
      <c r="D67" s="90">
        <v>65795232.350000001</v>
      </c>
      <c r="E67" s="91">
        <v>1003.136321</v>
      </c>
      <c r="F67" s="92">
        <v>41</v>
      </c>
      <c r="G67" s="92">
        <v>0</v>
      </c>
      <c r="H67" s="92">
        <v>7</v>
      </c>
      <c r="I67" s="91">
        <v>982.10581490000004</v>
      </c>
      <c r="J67" s="92">
        <v>42</v>
      </c>
      <c r="K67" s="92">
        <v>0</v>
      </c>
      <c r="L67" s="92">
        <v>6</v>
      </c>
      <c r="M67" s="93">
        <v>112815.30110017139</v>
      </c>
      <c r="N67" s="93">
        <v>12535.033455574599</v>
      </c>
      <c r="O67" s="93">
        <v>4.6004397890953417</v>
      </c>
      <c r="P67" s="93">
        <v>583.21195536746256</v>
      </c>
      <c r="Q67" s="93">
        <v>76961</v>
      </c>
      <c r="R67" s="93">
        <v>3044</v>
      </c>
      <c r="S67" s="94">
        <v>3.9552500617195722E-2</v>
      </c>
    </row>
    <row r="68" spans="1:19" x14ac:dyDescent="0.2">
      <c r="A68" s="88" t="s">
        <v>192</v>
      </c>
      <c r="B68" s="51" t="s">
        <v>193</v>
      </c>
      <c r="C68" s="89" t="s">
        <v>56</v>
      </c>
      <c r="D68" s="90">
        <v>158435289.13000003</v>
      </c>
      <c r="E68" s="91">
        <v>994.67103910000003</v>
      </c>
      <c r="F68" s="92">
        <v>36</v>
      </c>
      <c r="G68" s="92">
        <v>0</v>
      </c>
      <c r="H68" s="92">
        <v>6</v>
      </c>
      <c r="I68" s="91">
        <v>986.34153939999999</v>
      </c>
      <c r="J68" s="92">
        <v>44</v>
      </c>
      <c r="K68" s="92">
        <v>0</v>
      </c>
      <c r="L68" s="92">
        <v>7</v>
      </c>
      <c r="M68" s="93">
        <v>298107.98315040383</v>
      </c>
      <c r="N68" s="93">
        <v>22931.383319261833</v>
      </c>
      <c r="O68" s="93">
        <v>3.0391671850763475</v>
      </c>
      <c r="P68" s="93">
        <v>531.46946101763729</v>
      </c>
      <c r="Q68" s="93">
        <v>215866</v>
      </c>
      <c r="R68" s="93">
        <v>10035</v>
      </c>
      <c r="S68" s="94">
        <v>4.6487172597815311E-2</v>
      </c>
    </row>
    <row r="69" spans="1:19" x14ac:dyDescent="0.2">
      <c r="A69" s="88" t="s">
        <v>194</v>
      </c>
      <c r="B69" s="51" t="s">
        <v>195</v>
      </c>
      <c r="C69" s="89" t="s">
        <v>56</v>
      </c>
      <c r="D69" s="90">
        <v>36831475.250000007</v>
      </c>
      <c r="E69" s="91">
        <v>1020.9559819999999</v>
      </c>
      <c r="F69" s="92">
        <v>54</v>
      </c>
      <c r="G69" s="92">
        <v>0</v>
      </c>
      <c r="H69" s="92">
        <v>13</v>
      </c>
      <c r="I69" s="91">
        <v>992.89152939999997</v>
      </c>
      <c r="J69" s="92">
        <v>50</v>
      </c>
      <c r="K69" s="92">
        <v>0</v>
      </c>
      <c r="L69" s="92">
        <v>8</v>
      </c>
      <c r="M69" s="93">
        <v>96787.032815739061</v>
      </c>
      <c r="N69" s="93">
        <v>16131.172135956511</v>
      </c>
      <c r="O69" s="93">
        <v>4.1844448395378508</v>
      </c>
      <c r="P69" s="93">
        <v>380.54142356155216</v>
      </c>
      <c r="Q69" s="93">
        <v>72377</v>
      </c>
      <c r="R69" s="93">
        <v>2537</v>
      </c>
      <c r="S69" s="94">
        <v>3.5052571949652514E-2</v>
      </c>
    </row>
    <row r="70" spans="1:19" x14ac:dyDescent="0.2">
      <c r="A70" s="88" t="s">
        <v>196</v>
      </c>
      <c r="B70" s="51" t="s">
        <v>197</v>
      </c>
      <c r="C70" s="89" t="s">
        <v>56</v>
      </c>
      <c r="D70" s="90">
        <v>30596818.289999995</v>
      </c>
      <c r="E70" s="91">
        <v>1041.2497189999999</v>
      </c>
      <c r="F70" s="92">
        <v>64</v>
      </c>
      <c r="G70" s="92">
        <v>0</v>
      </c>
      <c r="H70" s="92">
        <v>18</v>
      </c>
      <c r="I70" s="91">
        <v>1014.133403</v>
      </c>
      <c r="J70" s="92">
        <v>55</v>
      </c>
      <c r="K70" s="92">
        <v>0</v>
      </c>
      <c r="L70" s="92">
        <v>10</v>
      </c>
      <c r="M70" s="93">
        <v>125712.88016637738</v>
      </c>
      <c r="N70" s="93">
        <v>13968.097796264154</v>
      </c>
      <c r="O70" s="93">
        <v>3.5954947448645758</v>
      </c>
      <c r="P70" s="93">
        <v>243.38650303378608</v>
      </c>
      <c r="Q70" s="93">
        <v>90152</v>
      </c>
      <c r="R70" s="93">
        <v>3519</v>
      </c>
      <c r="S70" s="94">
        <v>3.903407578312184E-2</v>
      </c>
    </row>
    <row r="71" spans="1:19" x14ac:dyDescent="0.2">
      <c r="A71" s="88" t="s">
        <v>198</v>
      </c>
      <c r="B71" s="51" t="s">
        <v>199</v>
      </c>
      <c r="C71" s="89" t="s">
        <v>56</v>
      </c>
      <c r="D71" s="90">
        <v>138016294.79999998</v>
      </c>
      <c r="E71" s="91">
        <v>940.81640760000005</v>
      </c>
      <c r="F71" s="92">
        <v>8</v>
      </c>
      <c r="G71" s="92">
        <v>0</v>
      </c>
      <c r="H71" s="92">
        <v>3</v>
      </c>
      <c r="I71" s="91">
        <v>948.5714471</v>
      </c>
      <c r="J71" s="92">
        <v>24</v>
      </c>
      <c r="K71" s="92">
        <v>0</v>
      </c>
      <c r="L71" s="92">
        <v>3</v>
      </c>
      <c r="M71" s="93">
        <v>198226.47591075161</v>
      </c>
      <c r="N71" s="93">
        <v>14159.033993625115</v>
      </c>
      <c r="O71" s="93">
        <v>4.2022640829020501</v>
      </c>
      <c r="P71" s="93">
        <v>696.25560443368659</v>
      </c>
      <c r="Q71" s="93">
        <v>135744</v>
      </c>
      <c r="R71" s="93">
        <v>9760</v>
      </c>
      <c r="S71" s="94">
        <v>7.1900047147571894E-2</v>
      </c>
    </row>
    <row r="72" spans="1:19" x14ac:dyDescent="0.2">
      <c r="A72" s="88" t="s">
        <v>200</v>
      </c>
      <c r="B72" s="51" t="s">
        <v>201</v>
      </c>
      <c r="C72" s="89" t="s">
        <v>56</v>
      </c>
      <c r="D72" s="90">
        <v>171667782.49000001</v>
      </c>
      <c r="E72" s="91">
        <v>912.46966369999996</v>
      </c>
      <c r="F72" s="92">
        <v>3</v>
      </c>
      <c r="G72" s="92">
        <v>0</v>
      </c>
      <c r="H72" s="92">
        <v>2</v>
      </c>
      <c r="I72" s="91">
        <v>928.42035820000001</v>
      </c>
      <c r="J72" s="92">
        <v>13</v>
      </c>
      <c r="K72" s="92">
        <v>0</v>
      </c>
      <c r="L72" s="92">
        <v>2</v>
      </c>
      <c r="M72" s="93">
        <v>159547.55541161777</v>
      </c>
      <c r="N72" s="93">
        <v>10636.503694107851</v>
      </c>
      <c r="O72" s="93">
        <v>5.9104634826096092</v>
      </c>
      <c r="P72" s="93">
        <v>1075.9662349392518</v>
      </c>
      <c r="Q72" s="93">
        <v>107496</v>
      </c>
      <c r="R72" s="93">
        <v>6340</v>
      </c>
      <c r="S72" s="94">
        <v>5.8978938751209346E-2</v>
      </c>
    </row>
    <row r="73" spans="1:19" x14ac:dyDescent="0.2">
      <c r="A73" s="88" t="s">
        <v>202</v>
      </c>
      <c r="B73" s="51" t="s">
        <v>203</v>
      </c>
      <c r="C73" s="89" t="s">
        <v>56</v>
      </c>
      <c r="D73" s="90">
        <v>90271752.750000015</v>
      </c>
      <c r="E73" s="91">
        <v>985.18786850000004</v>
      </c>
      <c r="F73" s="92">
        <v>28</v>
      </c>
      <c r="G73" s="92">
        <v>0</v>
      </c>
      <c r="H73" s="92">
        <v>4</v>
      </c>
      <c r="I73" s="91">
        <v>973.9039808</v>
      </c>
      <c r="J73" s="92">
        <v>40</v>
      </c>
      <c r="K73" s="92">
        <v>0</v>
      </c>
      <c r="L73" s="92">
        <v>4</v>
      </c>
      <c r="M73" s="93">
        <v>158361.72173839674</v>
      </c>
      <c r="N73" s="93">
        <v>22623.103105485246</v>
      </c>
      <c r="O73" s="93">
        <v>3.3025657605817269</v>
      </c>
      <c r="P73" s="93">
        <v>570.03518122342143</v>
      </c>
      <c r="Q73" s="93">
        <v>110899</v>
      </c>
      <c r="R73" s="93">
        <v>5755</v>
      </c>
      <c r="S73" s="94">
        <v>5.1894065771557904E-2</v>
      </c>
    </row>
    <row r="74" spans="1:19" x14ac:dyDescent="0.2">
      <c r="A74" s="88" t="s">
        <v>204</v>
      </c>
      <c r="B74" s="51" t="s">
        <v>205</v>
      </c>
      <c r="C74" s="89" t="s">
        <v>56</v>
      </c>
      <c r="D74" s="90">
        <v>46936040.490000002</v>
      </c>
      <c r="E74" s="91">
        <v>1020.66275</v>
      </c>
      <c r="F74" s="92">
        <v>53</v>
      </c>
      <c r="G74" s="92">
        <v>0</v>
      </c>
      <c r="H74" s="92">
        <v>12</v>
      </c>
      <c r="I74" s="91">
        <v>1034.269139</v>
      </c>
      <c r="J74" s="92">
        <v>59</v>
      </c>
      <c r="K74" s="92">
        <v>0</v>
      </c>
      <c r="L74" s="92">
        <v>13</v>
      </c>
      <c r="M74" s="93">
        <v>74338.310444754417</v>
      </c>
      <c r="N74" s="93">
        <v>8259.8122716393791</v>
      </c>
      <c r="O74" s="93">
        <v>7.1968275415351677</v>
      </c>
      <c r="P74" s="93">
        <v>631.38427829727436</v>
      </c>
      <c r="Q74" s="93">
        <v>56536</v>
      </c>
      <c r="R74" s="93">
        <v>1594</v>
      </c>
      <c r="S74" s="94">
        <v>2.819442479128343E-2</v>
      </c>
    </row>
    <row r="75" spans="1:19" x14ac:dyDescent="0.2">
      <c r="A75" s="88" t="s">
        <v>206</v>
      </c>
      <c r="B75" s="51" t="s">
        <v>207</v>
      </c>
      <c r="C75" s="89" t="s">
        <v>56</v>
      </c>
      <c r="D75" s="90">
        <v>125213060.91000001</v>
      </c>
      <c r="E75" s="91">
        <v>1005.516265</v>
      </c>
      <c r="F75" s="92">
        <v>44</v>
      </c>
      <c r="G75" s="92">
        <v>0</v>
      </c>
      <c r="H75" s="92">
        <v>8</v>
      </c>
      <c r="I75" s="91">
        <v>1004.37918</v>
      </c>
      <c r="J75" s="92">
        <v>54</v>
      </c>
      <c r="K75" s="92">
        <v>0</v>
      </c>
      <c r="L75" s="92">
        <v>9</v>
      </c>
      <c r="M75" s="93">
        <v>238883.40555107995</v>
      </c>
      <c r="N75" s="93">
        <v>18375.646580852303</v>
      </c>
      <c r="O75" s="93">
        <v>3.7382253402656369</v>
      </c>
      <c r="P75" s="93">
        <v>524.15972813660323</v>
      </c>
      <c r="Q75" s="93">
        <v>183269</v>
      </c>
      <c r="R75" s="93">
        <v>8035</v>
      </c>
      <c r="S75" s="94">
        <v>4.3842657514364135E-2</v>
      </c>
    </row>
    <row r="76" spans="1:19" x14ac:dyDescent="0.2">
      <c r="A76" s="88" t="s">
        <v>208</v>
      </c>
      <c r="B76" s="51" t="s">
        <v>209</v>
      </c>
      <c r="C76" s="89" t="s">
        <v>56</v>
      </c>
      <c r="D76" s="90">
        <v>87818238.920000017</v>
      </c>
      <c r="E76" s="91">
        <v>1037.538438</v>
      </c>
      <c r="F76" s="92">
        <v>60</v>
      </c>
      <c r="G76" s="92">
        <v>0</v>
      </c>
      <c r="H76" s="92">
        <v>15</v>
      </c>
      <c r="I76" s="91">
        <v>1016.2089109999999</v>
      </c>
      <c r="J76" s="92">
        <v>56</v>
      </c>
      <c r="K76" s="92">
        <v>0</v>
      </c>
      <c r="L76" s="92">
        <v>11</v>
      </c>
      <c r="M76" s="93">
        <v>139504.79263008951</v>
      </c>
      <c r="N76" s="93">
        <v>8719.0495393805941</v>
      </c>
      <c r="O76" s="93">
        <v>5.5553646967168202</v>
      </c>
      <c r="P76" s="93">
        <v>629.49979899872403</v>
      </c>
      <c r="Q76" s="93">
        <v>83467</v>
      </c>
      <c r="R76" s="93">
        <v>2176</v>
      </c>
      <c r="S76" s="94">
        <v>2.6070183425785039E-2</v>
      </c>
    </row>
    <row r="77" spans="1:19" x14ac:dyDescent="0.2">
      <c r="A77" s="88" t="s">
        <v>210</v>
      </c>
      <c r="B77" s="51" t="s">
        <v>211</v>
      </c>
      <c r="C77" s="89" t="s">
        <v>56</v>
      </c>
      <c r="D77" s="90">
        <v>29842339.199999999</v>
      </c>
      <c r="E77" s="91">
        <v>1045.7414289999999</v>
      </c>
      <c r="F77" s="92">
        <v>69</v>
      </c>
      <c r="G77" s="92">
        <v>0</v>
      </c>
      <c r="H77" s="92">
        <v>23</v>
      </c>
      <c r="I77" s="91">
        <v>1107.8612539999999</v>
      </c>
      <c r="J77" s="92">
        <v>77</v>
      </c>
      <c r="K77" s="92">
        <v>0</v>
      </c>
      <c r="L77" s="92">
        <v>28</v>
      </c>
      <c r="M77" s="93">
        <v>88438.08394493589</v>
      </c>
      <c r="N77" s="93">
        <v>12634.011992133699</v>
      </c>
      <c r="O77" s="93">
        <v>3.2565155999910305</v>
      </c>
      <c r="P77" s="93">
        <v>337.43764980911055</v>
      </c>
      <c r="Q77" s="93">
        <v>67799</v>
      </c>
      <c r="R77" s="93">
        <v>3272</v>
      </c>
      <c r="S77" s="94">
        <v>4.826029882446644E-2</v>
      </c>
    </row>
    <row r="78" spans="1:19" x14ac:dyDescent="0.2">
      <c r="A78" s="88" t="s">
        <v>212</v>
      </c>
      <c r="B78" s="51" t="s">
        <v>213</v>
      </c>
      <c r="C78" s="89" t="s">
        <v>56</v>
      </c>
      <c r="D78" s="90">
        <v>66253194.449999996</v>
      </c>
      <c r="E78" s="91">
        <v>1009.717021</v>
      </c>
      <c r="F78" s="92">
        <v>48</v>
      </c>
      <c r="G78" s="92">
        <v>0</v>
      </c>
      <c r="H78" s="92">
        <v>9</v>
      </c>
      <c r="I78" s="91">
        <v>1044.5941479999999</v>
      </c>
      <c r="J78" s="92">
        <v>62</v>
      </c>
      <c r="K78" s="92">
        <v>0</v>
      </c>
      <c r="L78" s="92">
        <v>16</v>
      </c>
      <c r="M78" s="93">
        <v>78609.095217218128</v>
      </c>
      <c r="N78" s="93">
        <v>8734.3439130242368</v>
      </c>
      <c r="O78" s="93">
        <v>5.9916730843740158</v>
      </c>
      <c r="P78" s="93">
        <v>842.81843299333946</v>
      </c>
      <c r="Q78" s="93">
        <v>61101</v>
      </c>
      <c r="R78" s="93">
        <v>2457</v>
      </c>
      <c r="S78" s="94">
        <v>4.0212107821475919E-2</v>
      </c>
    </row>
    <row r="79" spans="1:19" x14ac:dyDescent="0.2">
      <c r="A79" s="88" t="s">
        <v>214</v>
      </c>
      <c r="B79" s="51" t="s">
        <v>215</v>
      </c>
      <c r="C79" s="89" t="s">
        <v>56</v>
      </c>
      <c r="D79" s="90">
        <v>19809877.190000001</v>
      </c>
      <c r="E79" s="91">
        <v>1084.4760040000001</v>
      </c>
      <c r="F79" s="92">
        <v>76</v>
      </c>
      <c r="G79" s="92">
        <v>0</v>
      </c>
      <c r="H79" s="92">
        <v>28</v>
      </c>
      <c r="I79" s="91">
        <v>1129.989129</v>
      </c>
      <c r="J79" s="92">
        <v>79</v>
      </c>
      <c r="K79" s="92">
        <v>0</v>
      </c>
      <c r="L79" s="92">
        <v>30</v>
      </c>
      <c r="M79" s="93">
        <v>97486.407421145341</v>
      </c>
      <c r="N79" s="93">
        <v>24371.601855286335</v>
      </c>
      <c r="O79" s="93">
        <v>2.0413102222580806</v>
      </c>
      <c r="P79" s="93">
        <v>203.20655683228233</v>
      </c>
      <c r="Q79" s="93">
        <v>72834</v>
      </c>
      <c r="R79" s="93">
        <v>1856</v>
      </c>
      <c r="S79" s="94">
        <v>2.5482604278221709E-2</v>
      </c>
    </row>
    <row r="80" spans="1:19" x14ac:dyDescent="0.2">
      <c r="A80" s="88" t="s">
        <v>216</v>
      </c>
      <c r="B80" s="51" t="s">
        <v>217</v>
      </c>
      <c r="C80" s="89" t="s">
        <v>56</v>
      </c>
      <c r="D80" s="90">
        <v>71755193.090000004</v>
      </c>
      <c r="E80" s="91">
        <v>1074.5926440000001</v>
      </c>
      <c r="F80" s="92">
        <v>74</v>
      </c>
      <c r="G80" s="92">
        <v>0</v>
      </c>
      <c r="H80" s="92">
        <v>27</v>
      </c>
      <c r="I80" s="91">
        <v>1102.8474040000001</v>
      </c>
      <c r="J80" s="92">
        <v>75</v>
      </c>
      <c r="K80" s="92">
        <v>0</v>
      </c>
      <c r="L80" s="92">
        <v>26</v>
      </c>
      <c r="M80" s="93">
        <v>124741.97091812664</v>
      </c>
      <c r="N80" s="93">
        <v>13860.21899090296</v>
      </c>
      <c r="O80" s="93">
        <v>5.2267893091727311</v>
      </c>
      <c r="P80" s="93">
        <v>575.22895110496472</v>
      </c>
      <c r="Q80" s="93">
        <v>94822</v>
      </c>
      <c r="R80" s="93">
        <v>2661</v>
      </c>
      <c r="S80" s="94">
        <v>2.8063107717618274E-2</v>
      </c>
    </row>
    <row r="81" spans="1:19" x14ac:dyDescent="0.2">
      <c r="A81" s="88" t="s">
        <v>218</v>
      </c>
      <c r="B81" s="51" t="s">
        <v>219</v>
      </c>
      <c r="C81" s="89" t="s">
        <v>56</v>
      </c>
      <c r="D81" s="90">
        <v>12380460.230000002</v>
      </c>
      <c r="E81" s="91">
        <v>1090.406575</v>
      </c>
      <c r="F81" s="92">
        <v>79</v>
      </c>
      <c r="G81" s="92">
        <v>0</v>
      </c>
      <c r="H81" s="92">
        <v>30</v>
      </c>
      <c r="I81" s="91">
        <v>1127.126354</v>
      </c>
      <c r="J81" s="92">
        <v>78</v>
      </c>
      <c r="K81" s="92">
        <v>0</v>
      </c>
      <c r="L81" s="92">
        <v>29</v>
      </c>
      <c r="M81" s="93">
        <v>82672.828569979218</v>
      </c>
      <c r="N81" s="93">
        <v>27557.609523326406</v>
      </c>
      <c r="O81" s="93">
        <v>1.6692304156883728</v>
      </c>
      <c r="P81" s="93">
        <v>149.75246939229183</v>
      </c>
      <c r="Q81" s="93">
        <v>59319</v>
      </c>
      <c r="R81" s="93">
        <v>1227</v>
      </c>
      <c r="S81" s="94">
        <v>2.0684772164062105E-2</v>
      </c>
    </row>
    <row r="82" spans="1:19" x14ac:dyDescent="0.2">
      <c r="A82" s="88" t="s">
        <v>220</v>
      </c>
      <c r="B82" s="51" t="s">
        <v>221</v>
      </c>
      <c r="C82" s="89" t="s">
        <v>56</v>
      </c>
      <c r="D82" s="90">
        <v>85434267.049999997</v>
      </c>
      <c r="E82" s="91">
        <v>1040.7154829999999</v>
      </c>
      <c r="F82" s="92">
        <v>62</v>
      </c>
      <c r="G82" s="92">
        <v>0</v>
      </c>
      <c r="H82" s="92">
        <v>16</v>
      </c>
      <c r="I82" s="91">
        <v>1059.755144</v>
      </c>
      <c r="J82" s="92">
        <v>66</v>
      </c>
      <c r="K82" s="92">
        <v>0</v>
      </c>
      <c r="L82" s="92">
        <v>19</v>
      </c>
      <c r="M82" s="93">
        <v>104151.91244493943</v>
      </c>
      <c r="N82" s="93">
        <v>9468.3556768126746</v>
      </c>
      <c r="O82" s="93">
        <v>7.1626145165061432</v>
      </c>
      <c r="P82" s="93">
        <v>820.28514930213464</v>
      </c>
      <c r="Q82" s="93">
        <v>76284</v>
      </c>
      <c r="R82" s="93">
        <v>2975</v>
      </c>
      <c r="S82" s="94">
        <v>3.8999003722930102E-2</v>
      </c>
    </row>
    <row r="83" spans="1:19" x14ac:dyDescent="0.2">
      <c r="A83" s="88" t="s">
        <v>222</v>
      </c>
      <c r="B83" s="51" t="s">
        <v>223</v>
      </c>
      <c r="C83" s="89" t="s">
        <v>57</v>
      </c>
      <c r="D83" s="90">
        <v>0</v>
      </c>
      <c r="E83" s="91">
        <v>975.04903739999997</v>
      </c>
      <c r="F83" s="92">
        <v>24</v>
      </c>
      <c r="G83" s="92">
        <v>21</v>
      </c>
      <c r="H83" s="92">
        <v>0</v>
      </c>
      <c r="I83" s="91">
        <v>946.05685129999995</v>
      </c>
      <c r="J83" s="92">
        <v>22</v>
      </c>
      <c r="K83" s="92">
        <v>20</v>
      </c>
      <c r="L83" s="92">
        <v>0</v>
      </c>
      <c r="M83" s="93">
        <v>5012.0699073138367</v>
      </c>
      <c r="N83" s="93">
        <v>0</v>
      </c>
      <c r="O83" s="93">
        <v>0</v>
      </c>
      <c r="P83" s="93">
        <v>0</v>
      </c>
      <c r="Q83" s="93">
        <v>3269</v>
      </c>
      <c r="R83" s="93">
        <v>95</v>
      </c>
      <c r="S83" s="94">
        <v>2.9060874885286019E-2</v>
      </c>
    </row>
    <row r="84" spans="1:19" x14ac:dyDescent="0.2">
      <c r="A84" s="88" t="s">
        <v>224</v>
      </c>
      <c r="B84" s="51" t="s">
        <v>225</v>
      </c>
      <c r="C84" s="89" t="s">
        <v>57</v>
      </c>
      <c r="D84" s="90">
        <v>0</v>
      </c>
      <c r="E84" s="91">
        <v>1039.942689</v>
      </c>
      <c r="F84" s="92">
        <v>61</v>
      </c>
      <c r="G84" s="92">
        <v>45</v>
      </c>
      <c r="H84" s="92">
        <v>0</v>
      </c>
      <c r="I84" s="91">
        <v>996.94646399999999</v>
      </c>
      <c r="J84" s="92">
        <v>52</v>
      </c>
      <c r="K84" s="92">
        <v>44</v>
      </c>
      <c r="L84" s="92">
        <v>0</v>
      </c>
      <c r="M84" s="93">
        <v>19535.257458790431</v>
      </c>
      <c r="N84" s="93">
        <v>0</v>
      </c>
      <c r="O84" s="93">
        <v>0</v>
      </c>
      <c r="P84" s="93">
        <v>0</v>
      </c>
      <c r="Q84" s="93">
        <v>14369</v>
      </c>
      <c r="R84" s="93">
        <v>409</v>
      </c>
      <c r="S84" s="94">
        <v>2.8464054561904099E-2</v>
      </c>
    </row>
    <row r="85" spans="1:19" x14ac:dyDescent="0.2">
      <c r="A85" s="88" t="s">
        <v>226</v>
      </c>
      <c r="B85" s="51" t="s">
        <v>227</v>
      </c>
      <c r="C85" s="89" t="s">
        <v>57</v>
      </c>
      <c r="D85" s="90">
        <v>0</v>
      </c>
      <c r="E85" s="91">
        <v>940.10136680000005</v>
      </c>
      <c r="F85" s="92">
        <v>6</v>
      </c>
      <c r="G85" s="92">
        <v>4</v>
      </c>
      <c r="H85" s="92">
        <v>0</v>
      </c>
      <c r="I85" s="91">
        <v>922.83015169999999</v>
      </c>
      <c r="J85" s="92">
        <v>8</v>
      </c>
      <c r="K85" s="92">
        <v>7</v>
      </c>
      <c r="L85" s="92">
        <v>0</v>
      </c>
      <c r="M85" s="93">
        <v>4565.1234620117702</v>
      </c>
      <c r="N85" s="93">
        <v>0</v>
      </c>
      <c r="O85" s="93">
        <v>0</v>
      </c>
      <c r="P85" s="93">
        <v>0</v>
      </c>
      <c r="Q85" s="93">
        <v>2916</v>
      </c>
      <c r="R85" s="93">
        <v>107</v>
      </c>
      <c r="S85" s="94">
        <v>3.6694101508916326E-2</v>
      </c>
    </row>
    <row r="86" spans="1:19" x14ac:dyDescent="0.2">
      <c r="A86" s="88" t="s">
        <v>228</v>
      </c>
      <c r="B86" s="51" t="s">
        <v>229</v>
      </c>
      <c r="C86" s="89" t="s">
        <v>57</v>
      </c>
      <c r="D86" s="90">
        <v>0</v>
      </c>
      <c r="E86" s="91">
        <v>1029.417236</v>
      </c>
      <c r="F86" s="92">
        <v>59</v>
      </c>
      <c r="G86" s="92">
        <v>44</v>
      </c>
      <c r="H86" s="92">
        <v>0</v>
      </c>
      <c r="I86" s="91">
        <v>996.28714849999994</v>
      </c>
      <c r="J86" s="92">
        <v>51</v>
      </c>
      <c r="K86" s="92">
        <v>43</v>
      </c>
      <c r="L86" s="92">
        <v>0</v>
      </c>
      <c r="M86" s="93">
        <v>14057.84925181001</v>
      </c>
      <c r="N86" s="93">
        <v>0</v>
      </c>
      <c r="O86" s="93">
        <v>0</v>
      </c>
      <c r="P86" s="93">
        <v>0</v>
      </c>
      <c r="Q86" s="93">
        <v>9571</v>
      </c>
      <c r="R86" s="93">
        <v>202</v>
      </c>
      <c r="S86" s="94">
        <v>2.1105422630864068E-2</v>
      </c>
    </row>
    <row r="87" spans="1:19" x14ac:dyDescent="0.2">
      <c r="A87" s="88" t="s">
        <v>230</v>
      </c>
      <c r="B87" s="51" t="s">
        <v>231</v>
      </c>
      <c r="C87" s="89" t="s">
        <v>57</v>
      </c>
      <c r="D87" s="90">
        <v>0</v>
      </c>
      <c r="E87" s="91">
        <v>948.1040223</v>
      </c>
      <c r="F87" s="92">
        <v>11</v>
      </c>
      <c r="G87" s="92">
        <v>8</v>
      </c>
      <c r="H87" s="92">
        <v>0</v>
      </c>
      <c r="I87" s="91">
        <v>924.80634620000001</v>
      </c>
      <c r="J87" s="92">
        <v>10</v>
      </c>
      <c r="K87" s="92">
        <v>9</v>
      </c>
      <c r="L87" s="92">
        <v>0</v>
      </c>
      <c r="M87" s="93">
        <v>6371.7331343518781</v>
      </c>
      <c r="N87" s="93">
        <v>0</v>
      </c>
      <c r="O87" s="93">
        <v>0</v>
      </c>
      <c r="P87" s="93">
        <v>0</v>
      </c>
      <c r="Q87" s="93">
        <v>3652</v>
      </c>
      <c r="R87" s="93">
        <v>147</v>
      </c>
      <c r="S87" s="94">
        <v>4.0251916757940855E-2</v>
      </c>
    </row>
    <row r="88" spans="1:19" x14ac:dyDescent="0.2">
      <c r="A88" s="88" t="s">
        <v>232</v>
      </c>
      <c r="B88" s="51" t="s">
        <v>233</v>
      </c>
      <c r="C88" s="89" t="s">
        <v>57</v>
      </c>
      <c r="D88" s="90">
        <v>0</v>
      </c>
      <c r="E88" s="91">
        <v>1028.978572</v>
      </c>
      <c r="F88" s="92">
        <v>58</v>
      </c>
      <c r="G88" s="92">
        <v>43</v>
      </c>
      <c r="H88" s="92">
        <v>0</v>
      </c>
      <c r="I88" s="91">
        <v>998.42383919999997</v>
      </c>
      <c r="J88" s="92">
        <v>53</v>
      </c>
      <c r="K88" s="92">
        <v>45</v>
      </c>
      <c r="L88" s="92">
        <v>0</v>
      </c>
      <c r="M88" s="93">
        <v>13797.111719916389</v>
      </c>
      <c r="N88" s="93">
        <v>0</v>
      </c>
      <c r="O88" s="93">
        <v>0</v>
      </c>
      <c r="P88" s="93">
        <v>0</v>
      </c>
      <c r="Q88" s="93">
        <v>9818</v>
      </c>
      <c r="R88" s="93">
        <v>125</v>
      </c>
      <c r="S88" s="94">
        <v>1.2731717254023223E-2</v>
      </c>
    </row>
    <row r="89" spans="1:19" x14ac:dyDescent="0.2">
      <c r="A89" s="88" t="s">
        <v>234</v>
      </c>
      <c r="B89" s="51" t="s">
        <v>235</v>
      </c>
      <c r="C89" s="89" t="s">
        <v>57</v>
      </c>
      <c r="D89" s="90">
        <v>0</v>
      </c>
      <c r="E89" s="91">
        <v>958.69087960000002</v>
      </c>
      <c r="F89" s="92">
        <v>17</v>
      </c>
      <c r="G89" s="92">
        <v>14</v>
      </c>
      <c r="H89" s="92">
        <v>0</v>
      </c>
      <c r="I89" s="91">
        <v>929.25709740000002</v>
      </c>
      <c r="J89" s="92">
        <v>14</v>
      </c>
      <c r="K89" s="92">
        <v>12</v>
      </c>
      <c r="L89" s="92">
        <v>0</v>
      </c>
      <c r="M89" s="93">
        <v>6394.9741395573219</v>
      </c>
      <c r="N89" s="93">
        <v>0</v>
      </c>
      <c r="O89" s="93">
        <v>0</v>
      </c>
      <c r="P89" s="93">
        <v>0</v>
      </c>
      <c r="Q89" s="93">
        <v>3451</v>
      </c>
      <c r="R89" s="93">
        <v>184</v>
      </c>
      <c r="S89" s="94">
        <v>5.3317878875688209E-2</v>
      </c>
    </row>
    <row r="90" spans="1:19" x14ac:dyDescent="0.2">
      <c r="A90" s="88" t="s">
        <v>236</v>
      </c>
      <c r="B90" s="51" t="s">
        <v>237</v>
      </c>
      <c r="C90" s="89" t="s">
        <v>57</v>
      </c>
      <c r="D90" s="90">
        <v>0</v>
      </c>
      <c r="E90" s="91">
        <v>991.00729709999996</v>
      </c>
      <c r="F90" s="92">
        <v>33</v>
      </c>
      <c r="G90" s="92">
        <v>28</v>
      </c>
      <c r="H90" s="92">
        <v>0</v>
      </c>
      <c r="I90" s="91">
        <v>971.16907920000006</v>
      </c>
      <c r="J90" s="92">
        <v>39</v>
      </c>
      <c r="K90" s="92">
        <v>36</v>
      </c>
      <c r="L90" s="92">
        <v>0</v>
      </c>
      <c r="M90" s="93">
        <v>3164.8916134151791</v>
      </c>
      <c r="N90" s="93">
        <v>0</v>
      </c>
      <c r="O90" s="93">
        <v>0</v>
      </c>
      <c r="P90" s="93">
        <v>0</v>
      </c>
      <c r="Q90" s="93">
        <v>2188</v>
      </c>
      <c r="R90" s="93">
        <v>64</v>
      </c>
      <c r="S90" s="94">
        <v>2.9250457038391225E-2</v>
      </c>
    </row>
    <row r="91" spans="1:19" x14ac:dyDescent="0.2">
      <c r="A91" s="88" t="s">
        <v>238</v>
      </c>
      <c r="B91" s="51" t="s">
        <v>239</v>
      </c>
      <c r="C91" s="89" t="s">
        <v>57</v>
      </c>
      <c r="D91" s="90">
        <v>0</v>
      </c>
      <c r="E91" s="91">
        <v>945.92605560000004</v>
      </c>
      <c r="F91" s="92">
        <v>10</v>
      </c>
      <c r="G91" s="92">
        <v>7</v>
      </c>
      <c r="H91" s="92">
        <v>0</v>
      </c>
      <c r="I91" s="91">
        <v>923.02423659999999</v>
      </c>
      <c r="J91" s="92">
        <v>9</v>
      </c>
      <c r="K91" s="92">
        <v>8</v>
      </c>
      <c r="L91" s="92">
        <v>0</v>
      </c>
      <c r="M91" s="93">
        <v>5183.613840300105</v>
      </c>
      <c r="N91" s="93">
        <v>0</v>
      </c>
      <c r="O91" s="93">
        <v>0</v>
      </c>
      <c r="P91" s="93">
        <v>0</v>
      </c>
      <c r="Q91" s="93">
        <v>3181</v>
      </c>
      <c r="R91" s="93">
        <v>130</v>
      </c>
      <c r="S91" s="94">
        <v>4.0867651681861052E-2</v>
      </c>
    </row>
    <row r="92" spans="1:19" x14ac:dyDescent="0.2">
      <c r="A92" s="88"/>
      <c r="B92" s="51"/>
      <c r="C92" s="51"/>
      <c r="D92" s="52"/>
      <c r="E92" s="52"/>
      <c r="F92" s="52"/>
      <c r="G92" s="52"/>
      <c r="H92" s="52"/>
      <c r="I92" s="52"/>
      <c r="J92" s="52"/>
      <c r="K92" s="52"/>
      <c r="L92" s="52"/>
      <c r="M92" s="96"/>
      <c r="N92" s="96"/>
      <c r="O92" s="97"/>
      <c r="P92" s="96"/>
      <c r="Q92" s="96"/>
      <c r="R92" s="96"/>
      <c r="S92" s="52"/>
    </row>
    <row r="93" spans="1:19" x14ac:dyDescent="0.2">
      <c r="A93" s="52" t="s">
        <v>56</v>
      </c>
      <c r="B93" s="51"/>
      <c r="C93" s="51"/>
      <c r="D93" s="91">
        <v>2337402099.4600005</v>
      </c>
      <c r="E93" s="52"/>
      <c r="F93" s="52"/>
      <c r="G93" s="52"/>
      <c r="H93" s="52"/>
      <c r="I93" s="52"/>
      <c r="J93" s="52"/>
      <c r="K93" s="52"/>
      <c r="L93" s="52"/>
      <c r="M93" s="92">
        <v>4105454.4595316439</v>
      </c>
      <c r="N93" s="93">
        <v>13776.692817220281</v>
      </c>
      <c r="O93" s="93">
        <v>4.4918291462679569</v>
      </c>
      <c r="P93" s="93">
        <v>569.34064730233411</v>
      </c>
      <c r="Q93" s="92">
        <v>2941482</v>
      </c>
      <c r="R93" s="92">
        <v>123075</v>
      </c>
      <c r="S93" s="98">
        <v>4.1841153540970163E-2</v>
      </c>
    </row>
    <row r="94" spans="1:19" x14ac:dyDescent="0.2">
      <c r="A94" s="52" t="s">
        <v>57</v>
      </c>
      <c r="B94" s="51"/>
      <c r="C94" s="51"/>
      <c r="D94" s="91">
        <v>692624124.58000004</v>
      </c>
      <c r="E94" s="52"/>
      <c r="F94" s="52"/>
      <c r="G94" s="52"/>
      <c r="H94" s="52"/>
      <c r="I94" s="52"/>
      <c r="J94" s="52"/>
      <c r="K94" s="52"/>
      <c r="L94" s="52"/>
      <c r="M94" s="92">
        <v>1368281.2763532493</v>
      </c>
      <c r="N94" s="93">
        <v>7476.9468653183021</v>
      </c>
      <c r="O94" s="93">
        <v>5.6662326189709606</v>
      </c>
      <c r="P94" s="93">
        <v>506.20010413793398</v>
      </c>
      <c r="Q94" s="92">
        <v>905801</v>
      </c>
      <c r="R94" s="92">
        <v>30631</v>
      </c>
      <c r="S94" s="98">
        <v>3.3816478453876697E-2</v>
      </c>
    </row>
    <row r="95" spans="1:19" x14ac:dyDescent="0.2">
      <c r="A95" s="52"/>
      <c r="B95" s="51"/>
      <c r="C95" s="51"/>
      <c r="D95" s="52"/>
      <c r="E95" s="52"/>
      <c r="F95" s="52"/>
      <c r="G95" s="52"/>
      <c r="H95" s="52"/>
      <c r="I95" s="52"/>
      <c r="J95" s="52"/>
      <c r="K95" s="52"/>
      <c r="L95" s="52"/>
      <c r="M95" s="96"/>
      <c r="N95" s="96"/>
      <c r="O95" s="97"/>
      <c r="P95" s="96"/>
      <c r="Q95" s="96"/>
      <c r="R95" s="96"/>
      <c r="S95" s="52" t="s">
        <v>279</v>
      </c>
    </row>
    <row r="96" spans="1:19" x14ac:dyDescent="0.2">
      <c r="A96" s="52"/>
      <c r="B96" s="51"/>
      <c r="C96" s="51"/>
      <c r="D96" s="52"/>
      <c r="E96" s="52"/>
      <c r="F96" s="52"/>
      <c r="G96" s="52"/>
      <c r="H96" s="52"/>
      <c r="I96" s="52"/>
      <c r="J96" s="52"/>
      <c r="K96" s="52"/>
      <c r="L96" s="52"/>
      <c r="M96" s="96"/>
      <c r="N96" s="96"/>
      <c r="O96" s="97"/>
      <c r="P96" s="96"/>
      <c r="Q96" s="96"/>
      <c r="R96" s="96"/>
      <c r="S96" s="52"/>
    </row>
    <row r="97" spans="1:20" ht="13.5" thickBot="1" x14ac:dyDescent="0.25">
      <c r="A97" s="52" t="s">
        <v>280</v>
      </c>
      <c r="B97" s="51"/>
      <c r="C97" s="51"/>
      <c r="D97" s="99">
        <v>3030026224.04</v>
      </c>
      <c r="E97" s="100"/>
      <c r="F97" s="100"/>
      <c r="G97" s="100"/>
      <c r="H97" s="100"/>
      <c r="I97" s="100"/>
      <c r="J97" s="100"/>
      <c r="K97" s="100"/>
      <c r="L97" s="100"/>
      <c r="M97" s="100">
        <v>5473735.7358848937</v>
      </c>
      <c r="N97" s="100">
        <v>11379.90797481267</v>
      </c>
      <c r="O97" s="100">
        <v>4.7853972613760885</v>
      </c>
      <c r="P97" s="100">
        <v>553.5572724447868</v>
      </c>
      <c r="Q97" s="100">
        <v>3847283</v>
      </c>
      <c r="R97" s="100">
        <v>153706</v>
      </c>
      <c r="S97" s="101">
        <v>3.9991583287336201E-2</v>
      </c>
      <c r="T97" s="102"/>
    </row>
    <row r="98" spans="1:20" ht="13.5" thickTop="1" x14ac:dyDescent="0.2"/>
    <row r="99" spans="1:20" s="52" customFormat="1" ht="12" x14ac:dyDescent="0.2">
      <c r="A99" s="52" t="s">
        <v>281</v>
      </c>
      <c r="C99" s="51"/>
      <c r="D99" s="55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0"/>
      <c r="P99" s="56"/>
      <c r="Q99" s="56"/>
      <c r="R99" s="56"/>
    </row>
    <row r="100" spans="1:20" s="52" customFormat="1" ht="12" x14ac:dyDescent="0.2">
      <c r="C100" s="51"/>
      <c r="D100" s="55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0"/>
      <c r="P100" s="56"/>
      <c r="Q100" s="56"/>
      <c r="R100" s="56"/>
    </row>
    <row r="101" spans="1:20" s="52" customFormat="1" ht="12" x14ac:dyDescent="0.2">
      <c r="A101" s="52" t="s">
        <v>282</v>
      </c>
      <c r="C101" s="51"/>
    </row>
    <row r="102" spans="1:20" x14ac:dyDescent="0.2">
      <c r="A102" s="88" t="s">
        <v>283</v>
      </c>
    </row>
  </sheetData>
  <autoFilter ref="A12:S12" xr:uid="{F9BCB98D-5FC6-403C-AF7C-B2C03F13EE14}"/>
  <pageMargins left="0.7" right="0.7" top="0.75" bottom="0.75" header="0.3" footer="0.3"/>
  <headerFooter>
    <oddHeader>&amp;C&amp;"Calibri"&amp;10&amp;K000000 OFFICIAL&amp;1#_x000D_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E679-5C8F-4F0A-A2EF-F1649241BF89}">
  <sheetPr>
    <tabColor rgb="FFFF99CC"/>
  </sheetPr>
  <dimension ref="A9:U102"/>
  <sheetViews>
    <sheetView zoomScaleNormal="100" workbookViewId="0">
      <selection activeCell="O98" sqref="O98"/>
    </sheetView>
  </sheetViews>
  <sheetFormatPr defaultRowHeight="12.75" x14ac:dyDescent="0.2"/>
  <cols>
    <col min="1" max="1" width="30.140625" style="57" customWidth="1"/>
    <col min="3" max="3" width="7.28515625" customWidth="1"/>
    <col min="4" max="4" width="20.85546875" bestFit="1" customWidth="1"/>
    <col min="5" max="5" width="10.5703125" customWidth="1"/>
    <col min="6" max="6" width="13.42578125" customWidth="1"/>
    <col min="7" max="7" width="18.5703125" customWidth="1"/>
    <col min="8" max="8" width="16" customWidth="1"/>
    <col min="9" max="9" width="12.140625" customWidth="1"/>
    <col min="10" max="10" width="16.7109375" customWidth="1"/>
    <col min="11" max="11" width="22" customWidth="1"/>
    <col min="12" max="12" width="19.42578125" customWidth="1"/>
    <col min="13" max="13" width="17.7109375" customWidth="1"/>
    <col min="14" max="14" width="15.140625" customWidth="1"/>
    <col min="15" max="15" width="19.85546875" customWidth="1"/>
    <col min="16" max="18" width="13.85546875" customWidth="1"/>
    <col min="19" max="19" width="15.7109375" customWidth="1"/>
  </cols>
  <sheetData>
    <row r="9" spans="1:19" ht="26.25" x14ac:dyDescent="0.4">
      <c r="A9" s="30" t="s">
        <v>68</v>
      </c>
      <c r="Q9" s="39"/>
    </row>
    <row r="10" spans="1:19" ht="13.5" thickBot="1" x14ac:dyDescent="0.25"/>
    <row r="11" spans="1:19" ht="12.75" customHeight="1" x14ac:dyDescent="0.2">
      <c r="A11" s="46"/>
      <c r="B11" s="31"/>
      <c r="C11" s="31"/>
      <c r="D11" s="31" t="s">
        <v>284</v>
      </c>
      <c r="E11" s="32" t="s">
        <v>241</v>
      </c>
      <c r="F11" s="32" t="s">
        <v>241</v>
      </c>
      <c r="G11" s="32" t="s">
        <v>241</v>
      </c>
      <c r="H11" s="32" t="s">
        <v>241</v>
      </c>
      <c r="I11" s="32" t="s">
        <v>242</v>
      </c>
      <c r="J11" s="32" t="s">
        <v>241</v>
      </c>
      <c r="K11" s="32" t="s">
        <v>241</v>
      </c>
      <c r="L11" s="32" t="s">
        <v>241</v>
      </c>
      <c r="M11" s="32" t="s">
        <v>243</v>
      </c>
      <c r="N11" s="32" t="s">
        <v>244</v>
      </c>
      <c r="O11" s="33" t="s">
        <v>245</v>
      </c>
      <c r="P11" s="34" t="s">
        <v>285</v>
      </c>
      <c r="Q11" s="32" t="s">
        <v>247</v>
      </c>
      <c r="R11" s="32" t="s">
        <v>248</v>
      </c>
      <c r="S11" s="35" t="s">
        <v>286</v>
      </c>
    </row>
    <row r="12" spans="1:19" ht="12.75" customHeight="1" thickBot="1" x14ac:dyDescent="0.25">
      <c r="A12" s="47" t="s">
        <v>250</v>
      </c>
      <c r="B12" s="48" t="s">
        <v>251</v>
      </c>
      <c r="C12" s="48" t="s">
        <v>252</v>
      </c>
      <c r="D12" s="36" t="s">
        <v>253</v>
      </c>
      <c r="E12" s="37" t="s">
        <v>254</v>
      </c>
      <c r="F12" s="37" t="s">
        <v>255</v>
      </c>
      <c r="G12" s="37" t="s">
        <v>287</v>
      </c>
      <c r="H12" s="37" t="s">
        <v>288</v>
      </c>
      <c r="I12" s="37" t="s">
        <v>258</v>
      </c>
      <c r="J12" s="37" t="s">
        <v>259</v>
      </c>
      <c r="K12" s="37" t="s">
        <v>289</v>
      </c>
      <c r="L12" s="37" t="s">
        <v>290</v>
      </c>
      <c r="M12" s="37" t="s">
        <v>291</v>
      </c>
      <c r="N12" s="37" t="s">
        <v>292</v>
      </c>
      <c r="O12" s="37" t="s">
        <v>293</v>
      </c>
      <c r="P12" s="37" t="s">
        <v>294</v>
      </c>
      <c r="Q12" s="37" t="s">
        <v>295</v>
      </c>
      <c r="R12" s="37" t="s">
        <v>295</v>
      </c>
      <c r="S12" s="38" t="s">
        <v>295</v>
      </c>
    </row>
    <row r="13" spans="1:19" x14ac:dyDescent="0.2">
      <c r="A13" s="2" t="s">
        <v>54</v>
      </c>
      <c r="B13" s="3" t="s">
        <v>55</v>
      </c>
      <c r="C13" s="58" t="s">
        <v>56</v>
      </c>
      <c r="D13" s="67">
        <v>137846028.25</v>
      </c>
      <c r="E13" s="60">
        <v>989.60361330000001</v>
      </c>
      <c r="F13" s="3">
        <v>31</v>
      </c>
      <c r="G13" s="3">
        <v>0</v>
      </c>
      <c r="H13" s="3">
        <v>5</v>
      </c>
      <c r="I13" s="60">
        <v>980.82279310000001</v>
      </c>
      <c r="J13" s="3">
        <v>41</v>
      </c>
      <c r="K13" s="3">
        <v>0</v>
      </c>
      <c r="L13" s="3">
        <v>5</v>
      </c>
      <c r="M13" s="69">
        <v>193914.17499444837</v>
      </c>
      <c r="N13" s="69">
        <v>19391.417499444837</v>
      </c>
      <c r="O13" s="61">
        <v>3.5582752009735965</v>
      </c>
      <c r="P13" s="69">
        <v>710.86102010823311</v>
      </c>
      <c r="Q13" s="69">
        <v>127420</v>
      </c>
      <c r="R13" s="69">
        <v>5385</v>
      </c>
      <c r="S13" s="70">
        <v>4.2261811332600846E-2</v>
      </c>
    </row>
    <row r="14" spans="1:19" x14ac:dyDescent="0.2">
      <c r="A14" s="2" t="s">
        <v>58</v>
      </c>
      <c r="B14" s="3" t="s">
        <v>59</v>
      </c>
      <c r="C14" s="58" t="s">
        <v>56</v>
      </c>
      <c r="D14" s="67">
        <v>9600842.3300000001</v>
      </c>
      <c r="E14" s="60">
        <v>1092.873619</v>
      </c>
      <c r="F14" s="3">
        <v>80</v>
      </c>
      <c r="G14" s="3">
        <v>0</v>
      </c>
      <c r="H14" s="3">
        <v>31</v>
      </c>
      <c r="I14" s="60">
        <v>1088.097268</v>
      </c>
      <c r="J14" s="3">
        <v>74</v>
      </c>
      <c r="K14" s="3">
        <v>0</v>
      </c>
      <c r="L14" s="3">
        <v>25</v>
      </c>
      <c r="M14" s="69">
        <v>50900.776432809624</v>
      </c>
      <c r="N14" s="69">
        <v>25450.388216404812</v>
      </c>
      <c r="O14" s="61">
        <v>1.7681459165716733</v>
      </c>
      <c r="P14" s="69">
        <v>188.618779571533</v>
      </c>
      <c r="Q14" s="69">
        <v>39504</v>
      </c>
      <c r="R14" s="69">
        <v>491</v>
      </c>
      <c r="S14" s="70">
        <v>1.2429121101660591E-2</v>
      </c>
    </row>
    <row r="15" spans="1:19" x14ac:dyDescent="0.2">
      <c r="A15" s="2" t="s">
        <v>60</v>
      </c>
      <c r="B15" s="3" t="s">
        <v>61</v>
      </c>
      <c r="C15" s="58" t="s">
        <v>57</v>
      </c>
      <c r="D15" s="67">
        <v>6245500.4200000009</v>
      </c>
      <c r="E15" s="60">
        <v>955.21483390000003</v>
      </c>
      <c r="F15" s="3">
        <v>15</v>
      </c>
      <c r="G15" s="3">
        <v>12</v>
      </c>
      <c r="H15" s="3">
        <v>0</v>
      </c>
      <c r="I15" s="60">
        <v>931.89900079999995</v>
      </c>
      <c r="J15" s="3">
        <v>18</v>
      </c>
      <c r="K15" s="3">
        <v>16</v>
      </c>
      <c r="L15" s="3">
        <v>0</v>
      </c>
      <c r="M15" s="69">
        <v>9899.6850924140199</v>
      </c>
      <c r="N15" s="69">
        <v>4949.8425462070099</v>
      </c>
      <c r="O15" s="61">
        <v>8.8891716431902541</v>
      </c>
      <c r="P15" s="69">
        <v>630.87869580678216</v>
      </c>
      <c r="Q15" s="69">
        <v>6239</v>
      </c>
      <c r="R15" s="69">
        <v>269</v>
      </c>
      <c r="S15" s="70">
        <v>4.3115883955762144E-2</v>
      </c>
    </row>
    <row r="16" spans="1:19" x14ac:dyDescent="0.2">
      <c r="A16" s="2" t="s">
        <v>62</v>
      </c>
      <c r="B16" s="3" t="s">
        <v>63</v>
      </c>
      <c r="C16" s="58" t="s">
        <v>57</v>
      </c>
      <c r="D16" s="67">
        <v>4848169.46</v>
      </c>
      <c r="E16" s="60">
        <v>951.30083930000001</v>
      </c>
      <c r="F16" s="3">
        <v>12</v>
      </c>
      <c r="G16" s="3">
        <v>9</v>
      </c>
      <c r="H16" s="3">
        <v>0</v>
      </c>
      <c r="I16" s="60">
        <v>920.65503349999994</v>
      </c>
      <c r="J16" s="3">
        <v>6</v>
      </c>
      <c r="K16" s="3">
        <v>5</v>
      </c>
      <c r="L16" s="3">
        <v>0</v>
      </c>
      <c r="M16" s="69">
        <v>9108.2367564443121</v>
      </c>
      <c r="N16" s="69">
        <v>4554.118378222156</v>
      </c>
      <c r="O16" s="61">
        <v>8.7832587293471427</v>
      </c>
      <c r="P16" s="69">
        <v>532.28408413624027</v>
      </c>
      <c r="Q16" s="69">
        <v>6540</v>
      </c>
      <c r="R16" s="69">
        <v>258</v>
      </c>
      <c r="S16" s="70">
        <v>3.9449541284403672E-2</v>
      </c>
    </row>
    <row r="17" spans="1:19" x14ac:dyDescent="0.2">
      <c r="A17" s="2" t="s">
        <v>64</v>
      </c>
      <c r="B17" s="3" t="s">
        <v>65</v>
      </c>
      <c r="C17" s="58" t="s">
        <v>57</v>
      </c>
      <c r="D17" s="67">
        <v>1464203.2</v>
      </c>
      <c r="E17" s="60">
        <v>1082.243248</v>
      </c>
      <c r="F17" s="3">
        <v>75</v>
      </c>
      <c r="G17" s="3">
        <v>47</v>
      </c>
      <c r="H17" s="3">
        <v>0</v>
      </c>
      <c r="I17" s="60">
        <v>1067.199476</v>
      </c>
      <c r="J17" s="3">
        <v>69</v>
      </c>
      <c r="K17" s="3">
        <v>47</v>
      </c>
      <c r="L17" s="3">
        <v>0</v>
      </c>
      <c r="M17" s="69">
        <v>2600.7975131581625</v>
      </c>
      <c r="N17" s="69">
        <v>2600.7975131581625</v>
      </c>
      <c r="O17" s="61">
        <v>11.534923364168723</v>
      </c>
      <c r="P17" s="69">
        <v>562.98239005235359</v>
      </c>
      <c r="Q17" s="69">
        <v>1727</v>
      </c>
      <c r="R17" s="69">
        <v>23</v>
      </c>
      <c r="S17" s="70">
        <v>1.3317892298784018E-2</v>
      </c>
    </row>
    <row r="18" spans="1:19" x14ac:dyDescent="0.2">
      <c r="A18" s="7" t="s">
        <v>66</v>
      </c>
      <c r="B18" s="3" t="s">
        <v>67</v>
      </c>
      <c r="C18" s="58" t="s">
        <v>57</v>
      </c>
      <c r="D18" s="67">
        <v>134132429.84999999</v>
      </c>
      <c r="E18" s="60">
        <v>1007.331026</v>
      </c>
      <c r="F18" s="3">
        <v>46</v>
      </c>
      <c r="G18" s="3">
        <v>38</v>
      </c>
      <c r="H18" s="3">
        <v>0</v>
      </c>
      <c r="I18" s="60">
        <v>989.57293849999996</v>
      </c>
      <c r="J18" s="3">
        <v>49</v>
      </c>
      <c r="K18" s="3">
        <v>42</v>
      </c>
      <c r="L18" s="3">
        <v>0</v>
      </c>
      <c r="M18" s="69">
        <v>222141.30136576225</v>
      </c>
      <c r="N18" s="69">
        <v>8885.6520546304891</v>
      </c>
      <c r="O18" s="61">
        <v>6.0231933088252836</v>
      </c>
      <c r="P18" s="69">
        <v>603.81581014125311</v>
      </c>
      <c r="Q18" s="69">
        <v>153557</v>
      </c>
      <c r="R18" s="69">
        <v>4916</v>
      </c>
      <c r="S18" s="70">
        <v>3.2014170633706047E-2</v>
      </c>
    </row>
    <row r="19" spans="1:19" x14ac:dyDescent="0.2">
      <c r="A19" s="2" t="s">
        <v>69</v>
      </c>
      <c r="B19" s="3" t="s">
        <v>70</v>
      </c>
      <c r="C19" s="58" t="s">
        <v>57</v>
      </c>
      <c r="D19" s="67">
        <v>3131439.24</v>
      </c>
      <c r="E19" s="60">
        <v>984.59036460000004</v>
      </c>
      <c r="F19" s="3">
        <v>26</v>
      </c>
      <c r="G19" s="3">
        <v>23</v>
      </c>
      <c r="H19" s="3">
        <v>0</v>
      </c>
      <c r="I19" s="60">
        <v>954.62807699999996</v>
      </c>
      <c r="J19" s="3">
        <v>26</v>
      </c>
      <c r="K19" s="3">
        <v>23</v>
      </c>
      <c r="L19" s="3">
        <v>0</v>
      </c>
      <c r="M19" s="69">
        <v>12452.089337853125</v>
      </c>
      <c r="N19" s="69">
        <v>6226.0446689265627</v>
      </c>
      <c r="O19" s="61">
        <v>4.5775450571757155</v>
      </c>
      <c r="P19" s="69">
        <v>251.47902131417683</v>
      </c>
      <c r="Q19" s="69">
        <v>8927</v>
      </c>
      <c r="R19" s="69">
        <v>157</v>
      </c>
      <c r="S19" s="70">
        <v>1.7587095328777867E-2</v>
      </c>
    </row>
    <row r="20" spans="1:19" x14ac:dyDescent="0.2">
      <c r="A20" s="2" t="s">
        <v>71</v>
      </c>
      <c r="B20" s="3" t="s">
        <v>72</v>
      </c>
      <c r="C20" s="58" t="s">
        <v>57</v>
      </c>
      <c r="D20" s="67">
        <v>7891465.21</v>
      </c>
      <c r="E20" s="60">
        <v>972.58664999999996</v>
      </c>
      <c r="F20" s="3">
        <v>21</v>
      </c>
      <c r="G20" s="3">
        <v>18</v>
      </c>
      <c r="H20" s="3">
        <v>0</v>
      </c>
      <c r="I20" s="60">
        <v>938.05089109999994</v>
      </c>
      <c r="J20" s="3">
        <v>19</v>
      </c>
      <c r="K20" s="3">
        <v>17</v>
      </c>
      <c r="L20" s="3">
        <v>0</v>
      </c>
      <c r="M20" s="69">
        <v>17283.259946971746</v>
      </c>
      <c r="N20" s="69">
        <v>3456.6519893943491</v>
      </c>
      <c r="O20" s="61">
        <v>6.3066805877150642</v>
      </c>
      <c r="P20" s="69">
        <v>456.59587567464018</v>
      </c>
      <c r="Q20" s="69">
        <v>12514</v>
      </c>
      <c r="R20" s="69">
        <v>242</v>
      </c>
      <c r="S20" s="70">
        <v>1.9338341058015022E-2</v>
      </c>
    </row>
    <row r="21" spans="1:19" x14ac:dyDescent="0.2">
      <c r="A21" s="2" t="s">
        <v>74</v>
      </c>
      <c r="B21" s="3" t="s">
        <v>75</v>
      </c>
      <c r="C21" s="58" t="s">
        <v>57</v>
      </c>
      <c r="D21" s="67">
        <v>3471730.59</v>
      </c>
      <c r="E21" s="60">
        <v>1006.2512860000001</v>
      </c>
      <c r="F21" s="3">
        <v>45</v>
      </c>
      <c r="G21" s="3">
        <v>37</v>
      </c>
      <c r="H21" s="3">
        <v>0</v>
      </c>
      <c r="I21" s="60">
        <v>983.9111418</v>
      </c>
      <c r="J21" s="3">
        <v>43</v>
      </c>
      <c r="K21" s="3">
        <v>37</v>
      </c>
      <c r="L21" s="3">
        <v>0</v>
      </c>
      <c r="M21" s="69">
        <v>13500.437036069756</v>
      </c>
      <c r="N21" s="69">
        <v>6750.2185180348779</v>
      </c>
      <c r="O21" s="61">
        <v>4.2220855404688313</v>
      </c>
      <c r="P21" s="69">
        <v>257.15690393758462</v>
      </c>
      <c r="Q21" s="69">
        <v>8085</v>
      </c>
      <c r="R21" s="69">
        <v>148</v>
      </c>
      <c r="S21" s="70">
        <v>1.8305504019789733E-2</v>
      </c>
    </row>
    <row r="22" spans="1:19" x14ac:dyDescent="0.2">
      <c r="A22" s="7" t="s">
        <v>76</v>
      </c>
      <c r="B22" s="3" t="s">
        <v>77</v>
      </c>
      <c r="C22" s="58" t="s">
        <v>57</v>
      </c>
      <c r="D22" s="67">
        <v>11037347.540000001</v>
      </c>
      <c r="E22" s="60">
        <v>1017.233908</v>
      </c>
      <c r="F22" s="3">
        <v>51</v>
      </c>
      <c r="G22" s="3">
        <v>40</v>
      </c>
      <c r="H22" s="3">
        <v>0</v>
      </c>
      <c r="I22" s="60">
        <v>987.1572238</v>
      </c>
      <c r="J22" s="3">
        <v>46</v>
      </c>
      <c r="K22" s="3">
        <v>39</v>
      </c>
      <c r="L22" s="3">
        <v>0</v>
      </c>
      <c r="M22" s="69">
        <v>29448.026335430484</v>
      </c>
      <c r="N22" s="69">
        <v>9816.0087784768275</v>
      </c>
      <c r="O22" s="61">
        <v>3.7353946491026178</v>
      </c>
      <c r="P22" s="69">
        <v>374.80771764729042</v>
      </c>
      <c r="Q22" s="69">
        <v>21668</v>
      </c>
      <c r="R22" s="69">
        <v>766</v>
      </c>
      <c r="S22" s="70">
        <v>3.5351670666420525E-2</v>
      </c>
    </row>
    <row r="23" spans="1:19" x14ac:dyDescent="0.2">
      <c r="A23" s="2" t="s">
        <v>79</v>
      </c>
      <c r="B23" s="3" t="s">
        <v>80</v>
      </c>
      <c r="C23" s="58" t="s">
        <v>57</v>
      </c>
      <c r="D23" s="67">
        <v>8535391.5600000005</v>
      </c>
      <c r="E23" s="60">
        <v>897.55711269999995</v>
      </c>
      <c r="F23" s="3">
        <v>2</v>
      </c>
      <c r="G23" s="3">
        <v>1</v>
      </c>
      <c r="H23" s="3">
        <v>0</v>
      </c>
      <c r="I23" s="60">
        <v>867.23200610000004</v>
      </c>
      <c r="J23" s="3">
        <v>1</v>
      </c>
      <c r="K23" s="3">
        <v>1</v>
      </c>
      <c r="L23" s="3">
        <v>0</v>
      </c>
      <c r="M23" s="69">
        <v>11050.770148685237</v>
      </c>
      <c r="N23" s="69">
        <v>5525.3850743426183</v>
      </c>
      <c r="O23" s="61">
        <v>8.9586516295227181</v>
      </c>
      <c r="P23" s="69">
        <v>772.37979300614597</v>
      </c>
      <c r="Q23" s="69">
        <v>5322</v>
      </c>
      <c r="R23" s="69">
        <v>300</v>
      </c>
      <c r="S23" s="70">
        <v>5.6369785794813977E-2</v>
      </c>
    </row>
    <row r="24" spans="1:19" x14ac:dyDescent="0.2">
      <c r="A24" s="2" t="s">
        <v>81</v>
      </c>
      <c r="B24" s="3" t="s">
        <v>82</v>
      </c>
      <c r="C24" s="58" t="s">
        <v>57</v>
      </c>
      <c r="D24" s="67">
        <v>3053609.4499999997</v>
      </c>
      <c r="E24" s="60">
        <v>1007.453034</v>
      </c>
      <c r="F24" s="3">
        <v>47</v>
      </c>
      <c r="G24" s="3">
        <v>39</v>
      </c>
      <c r="H24" s="3">
        <v>0</v>
      </c>
      <c r="I24" s="60">
        <v>986.78039820000004</v>
      </c>
      <c r="J24" s="3">
        <v>45</v>
      </c>
      <c r="K24" s="3">
        <v>38</v>
      </c>
      <c r="L24" s="3">
        <v>0</v>
      </c>
      <c r="M24" s="69">
        <v>16741.377129546927</v>
      </c>
      <c r="N24" s="69">
        <v>16741.377129546927</v>
      </c>
      <c r="O24" s="61">
        <v>1.7919672777129472</v>
      </c>
      <c r="P24" s="69">
        <v>182.39894044383431</v>
      </c>
      <c r="Q24" s="69">
        <v>10629</v>
      </c>
      <c r="R24" s="69">
        <v>274</v>
      </c>
      <c r="S24" s="70">
        <v>2.5778530435600716E-2</v>
      </c>
    </row>
    <row r="25" spans="1:19" x14ac:dyDescent="0.2">
      <c r="A25" s="2" t="s">
        <v>84</v>
      </c>
      <c r="B25" s="3" t="s">
        <v>85</v>
      </c>
      <c r="C25" s="58" t="s">
        <v>57</v>
      </c>
      <c r="D25" s="67">
        <v>1745873.8800000001</v>
      </c>
      <c r="E25" s="60">
        <v>1027.619655</v>
      </c>
      <c r="F25" s="3">
        <v>57</v>
      </c>
      <c r="G25" s="3">
        <v>42</v>
      </c>
      <c r="H25" s="3">
        <v>0</v>
      </c>
      <c r="I25" s="60">
        <v>988.55836309999995</v>
      </c>
      <c r="J25" s="3">
        <v>47</v>
      </c>
      <c r="K25" s="3">
        <v>40</v>
      </c>
      <c r="L25" s="3">
        <v>0</v>
      </c>
      <c r="M25" s="69">
        <v>7551.0608928728398</v>
      </c>
      <c r="N25" s="69">
        <v>7551.0608928728398</v>
      </c>
      <c r="O25" s="61">
        <v>5.2972688960506842</v>
      </c>
      <c r="P25" s="69">
        <v>231.20908502378313</v>
      </c>
      <c r="Q25" s="69">
        <v>5556</v>
      </c>
      <c r="R25" s="69">
        <v>89</v>
      </c>
      <c r="S25" s="70">
        <v>1.6018718502519798E-2</v>
      </c>
    </row>
    <row r="26" spans="1:19" x14ac:dyDescent="0.2">
      <c r="A26" s="2" t="s">
        <v>86</v>
      </c>
      <c r="B26" s="3" t="s">
        <v>87</v>
      </c>
      <c r="C26" s="58" t="s">
        <v>57</v>
      </c>
      <c r="D26" s="67">
        <v>1774883.9</v>
      </c>
      <c r="E26" s="60">
        <v>1004.689869</v>
      </c>
      <c r="F26" s="3">
        <v>43</v>
      </c>
      <c r="G26" s="3">
        <v>36</v>
      </c>
      <c r="H26" s="3">
        <v>0</v>
      </c>
      <c r="I26" s="60">
        <v>970.81261300000006</v>
      </c>
      <c r="J26" s="3">
        <v>37</v>
      </c>
      <c r="K26" s="3">
        <v>34</v>
      </c>
      <c r="L26" s="3">
        <v>0</v>
      </c>
      <c r="M26" s="69">
        <v>12513.6429289265</v>
      </c>
      <c r="N26" s="69">
        <v>12513.6429289265</v>
      </c>
      <c r="O26" s="61">
        <v>1.9978195112320229</v>
      </c>
      <c r="P26" s="69">
        <v>141.83590742366346</v>
      </c>
      <c r="Q26" s="69">
        <v>8297</v>
      </c>
      <c r="R26" s="69">
        <v>230</v>
      </c>
      <c r="S26" s="70">
        <v>2.7720862962516572E-2</v>
      </c>
    </row>
    <row r="27" spans="1:19" x14ac:dyDescent="0.2">
      <c r="A27" s="2" t="s">
        <v>92</v>
      </c>
      <c r="B27" s="3" t="s">
        <v>93</v>
      </c>
      <c r="C27" s="58" t="s">
        <v>57</v>
      </c>
      <c r="D27" s="67">
        <v>20751700.439999998</v>
      </c>
      <c r="E27" s="60">
        <v>999.54763800000001</v>
      </c>
      <c r="F27" s="3">
        <v>38</v>
      </c>
      <c r="G27" s="3">
        <v>32</v>
      </c>
      <c r="H27" s="3">
        <v>0</v>
      </c>
      <c r="I27" s="60">
        <v>968.230862</v>
      </c>
      <c r="J27" s="3">
        <v>35</v>
      </c>
      <c r="K27" s="3">
        <v>32</v>
      </c>
      <c r="L27" s="3">
        <v>0</v>
      </c>
      <c r="M27" s="69">
        <v>40877.520028119266</v>
      </c>
      <c r="N27" s="69">
        <v>10219.380007029817</v>
      </c>
      <c r="O27" s="61">
        <v>5.4797844841348615</v>
      </c>
      <c r="P27" s="69">
        <v>507.65556290413645</v>
      </c>
      <c r="Q27" s="69">
        <v>27892</v>
      </c>
      <c r="R27" s="69">
        <v>975</v>
      </c>
      <c r="S27" s="70">
        <v>3.4956259859457911E-2</v>
      </c>
    </row>
    <row r="28" spans="1:19" x14ac:dyDescent="0.2">
      <c r="A28" s="2" t="s">
        <v>94</v>
      </c>
      <c r="B28" s="3" t="s">
        <v>95</v>
      </c>
      <c r="C28" s="58" t="s">
        <v>57</v>
      </c>
      <c r="D28" s="67">
        <v>307634.83</v>
      </c>
      <c r="E28" s="60">
        <v>1000.7690710000001</v>
      </c>
      <c r="F28" s="3">
        <v>39</v>
      </c>
      <c r="G28" s="3">
        <v>33</v>
      </c>
      <c r="H28" s="3">
        <v>0</v>
      </c>
      <c r="I28" s="60">
        <v>968.33700109999995</v>
      </c>
      <c r="J28" s="3">
        <v>36</v>
      </c>
      <c r="K28" s="3">
        <v>33</v>
      </c>
      <c r="L28" s="3">
        <v>0</v>
      </c>
      <c r="M28" s="69">
        <v>5009.7607333885881</v>
      </c>
      <c r="N28" s="69">
        <v>5009.7607333885881</v>
      </c>
      <c r="O28" s="61">
        <v>1.9961033135480759</v>
      </c>
      <c r="P28" s="69">
        <v>61.407090352579907</v>
      </c>
      <c r="Q28" s="69">
        <v>3408</v>
      </c>
      <c r="R28" s="69">
        <v>95</v>
      </c>
      <c r="S28" s="70">
        <v>2.7875586854460094E-2</v>
      </c>
    </row>
    <row r="29" spans="1:19" x14ac:dyDescent="0.2">
      <c r="A29" s="7" t="s">
        <v>97</v>
      </c>
      <c r="B29" s="3" t="s">
        <v>98</v>
      </c>
      <c r="C29" s="58" t="s">
        <v>57</v>
      </c>
      <c r="D29" s="67">
        <v>2774411.51</v>
      </c>
      <c r="E29" s="60">
        <v>1027.6127019999999</v>
      </c>
      <c r="F29" s="3">
        <v>56</v>
      </c>
      <c r="G29" s="3">
        <v>41</v>
      </c>
      <c r="H29" s="3">
        <v>0</v>
      </c>
      <c r="I29" s="60">
        <v>988.92708470000002</v>
      </c>
      <c r="J29" s="3">
        <v>48</v>
      </c>
      <c r="K29" s="3">
        <v>41</v>
      </c>
      <c r="L29" s="3">
        <v>0</v>
      </c>
      <c r="M29" s="69">
        <v>10507.680604730183</v>
      </c>
      <c r="N29" s="69">
        <v>5253.8403023650917</v>
      </c>
      <c r="O29" s="61">
        <v>5.519771887041415</v>
      </c>
      <c r="P29" s="69">
        <v>264.03652855141587</v>
      </c>
      <c r="Q29" s="69">
        <v>7336</v>
      </c>
      <c r="R29" s="69">
        <v>138</v>
      </c>
      <c r="S29" s="70">
        <v>1.88113413304253E-2</v>
      </c>
    </row>
    <row r="30" spans="1:19" x14ac:dyDescent="0.2">
      <c r="A30" s="2" t="s">
        <v>100</v>
      </c>
      <c r="B30" s="3" t="s">
        <v>101</v>
      </c>
      <c r="C30" s="58" t="s">
        <v>57</v>
      </c>
      <c r="D30" s="67">
        <v>5628762.5199999996</v>
      </c>
      <c r="E30" s="60">
        <v>958.26065359999996</v>
      </c>
      <c r="F30" s="3">
        <v>16</v>
      </c>
      <c r="G30" s="3">
        <v>13</v>
      </c>
      <c r="H30" s="3">
        <v>0</v>
      </c>
      <c r="I30" s="60">
        <v>926.74330010000006</v>
      </c>
      <c r="J30" s="3">
        <v>11</v>
      </c>
      <c r="K30" s="3">
        <v>10</v>
      </c>
      <c r="L30" s="3">
        <v>0</v>
      </c>
      <c r="M30" s="69">
        <v>24363.582932789941</v>
      </c>
      <c r="N30" s="69">
        <v>12181.79146639497</v>
      </c>
      <c r="O30" s="61">
        <v>4.2276212117133456</v>
      </c>
      <c r="P30" s="69">
        <v>231.03180412863168</v>
      </c>
      <c r="Q30" s="69">
        <v>14982</v>
      </c>
      <c r="R30" s="69">
        <v>219</v>
      </c>
      <c r="S30" s="70">
        <v>1.461754104925911E-2</v>
      </c>
    </row>
    <row r="31" spans="1:19" x14ac:dyDescent="0.2">
      <c r="A31" s="2" t="s">
        <v>103</v>
      </c>
      <c r="B31" s="3" t="s">
        <v>104</v>
      </c>
      <c r="C31" s="58" t="s">
        <v>57</v>
      </c>
      <c r="D31" s="68">
        <v>2043679.7699999998</v>
      </c>
      <c r="E31" s="60">
        <v>981.99175549999995</v>
      </c>
      <c r="F31" s="3">
        <v>25</v>
      </c>
      <c r="G31" s="3">
        <v>22</v>
      </c>
      <c r="H31" s="3">
        <v>0</v>
      </c>
      <c r="I31" s="60">
        <v>954.18256350000001</v>
      </c>
      <c r="J31" s="3">
        <v>25</v>
      </c>
      <c r="K31" s="3">
        <v>22</v>
      </c>
      <c r="L31" s="3">
        <v>0</v>
      </c>
      <c r="M31" s="69">
        <v>9124.6077422800008</v>
      </c>
      <c r="N31" s="69">
        <v>9124.6077422800008</v>
      </c>
      <c r="O31" s="61">
        <v>3.5070000709974671</v>
      </c>
      <c r="P31" s="69">
        <v>223.97453432769021</v>
      </c>
      <c r="Q31" s="69">
        <v>6064</v>
      </c>
      <c r="R31" s="69">
        <v>171</v>
      </c>
      <c r="S31" s="70">
        <v>2.8199208443271766E-2</v>
      </c>
    </row>
    <row r="32" spans="1:19" x14ac:dyDescent="0.2">
      <c r="A32" s="7" t="s">
        <v>106</v>
      </c>
      <c r="B32" s="3" t="s">
        <v>107</v>
      </c>
      <c r="C32" s="58" t="s">
        <v>57</v>
      </c>
      <c r="D32" s="68">
        <v>6844034.1000000006</v>
      </c>
      <c r="E32" s="60">
        <v>968.44789349999996</v>
      </c>
      <c r="F32" s="3">
        <v>20</v>
      </c>
      <c r="G32" s="3">
        <v>17</v>
      </c>
      <c r="H32" s="3">
        <v>0</v>
      </c>
      <c r="I32" s="60">
        <v>938.39799059999996</v>
      </c>
      <c r="J32" s="3">
        <v>20</v>
      </c>
      <c r="K32" s="3">
        <v>18</v>
      </c>
      <c r="L32" s="3">
        <v>0</v>
      </c>
      <c r="M32" s="69">
        <v>11654.567794416695</v>
      </c>
      <c r="N32" s="69">
        <v>3884.8559314722315</v>
      </c>
      <c r="O32" s="61">
        <v>9.0093431049671278</v>
      </c>
      <c r="P32" s="69">
        <v>587.24048979995155</v>
      </c>
      <c r="Q32" s="69">
        <v>7494</v>
      </c>
      <c r="R32" s="69">
        <v>281</v>
      </c>
      <c r="S32" s="70">
        <v>3.7496663997864957E-2</v>
      </c>
    </row>
    <row r="33" spans="1:19" x14ac:dyDescent="0.2">
      <c r="A33" s="2" t="s">
        <v>109</v>
      </c>
      <c r="B33" s="3" t="s">
        <v>110</v>
      </c>
      <c r="C33" s="58" t="s">
        <v>57</v>
      </c>
      <c r="D33" s="68">
        <v>2317948.19</v>
      </c>
      <c r="E33" s="60">
        <v>952.41224939999995</v>
      </c>
      <c r="F33" s="3">
        <v>14</v>
      </c>
      <c r="G33" s="3">
        <v>11</v>
      </c>
      <c r="H33" s="3">
        <v>0</v>
      </c>
      <c r="I33" s="60">
        <v>919.38244729999997</v>
      </c>
      <c r="J33" s="3">
        <v>4</v>
      </c>
      <c r="K33" s="3">
        <v>3</v>
      </c>
      <c r="L33" s="3">
        <v>0</v>
      </c>
      <c r="M33" s="69">
        <v>8367.4742154153846</v>
      </c>
      <c r="N33" s="69">
        <v>8367.4742154153846</v>
      </c>
      <c r="O33" s="61">
        <v>5.3779669756372321</v>
      </c>
      <c r="P33" s="69">
        <v>277.01886260129106</v>
      </c>
      <c r="Q33" s="69">
        <v>5754</v>
      </c>
      <c r="R33" s="69">
        <v>202</v>
      </c>
      <c r="S33" s="70">
        <v>3.5106013208202988E-2</v>
      </c>
    </row>
    <row r="34" spans="1:19" x14ac:dyDescent="0.2">
      <c r="A34" s="2" t="s">
        <v>112</v>
      </c>
      <c r="B34" s="3" t="s">
        <v>113</v>
      </c>
      <c r="C34" s="58" t="s">
        <v>57</v>
      </c>
      <c r="D34" s="68">
        <v>10715080.17</v>
      </c>
      <c r="E34" s="60">
        <v>964.86862859999997</v>
      </c>
      <c r="F34" s="3">
        <v>19</v>
      </c>
      <c r="G34" s="3">
        <v>16</v>
      </c>
      <c r="H34" s="3">
        <v>0</v>
      </c>
      <c r="I34" s="60">
        <v>931.76497879999999</v>
      </c>
      <c r="J34" s="3">
        <v>17</v>
      </c>
      <c r="K34" s="3">
        <v>15</v>
      </c>
      <c r="L34" s="3">
        <v>0</v>
      </c>
      <c r="M34" s="69">
        <v>30138.409368713288</v>
      </c>
      <c r="N34" s="69">
        <v>7534.602342178322</v>
      </c>
      <c r="O34" s="61">
        <v>6.9346725450269817</v>
      </c>
      <c r="P34" s="69">
        <v>355.52905393618204</v>
      </c>
      <c r="Q34" s="69">
        <v>20081</v>
      </c>
      <c r="R34" s="69">
        <v>346</v>
      </c>
      <c r="S34" s="70">
        <v>1.7230217618644489E-2</v>
      </c>
    </row>
    <row r="35" spans="1:19" x14ac:dyDescent="0.2">
      <c r="A35" s="7" t="s">
        <v>115</v>
      </c>
      <c r="B35" s="3" t="s">
        <v>116</v>
      </c>
      <c r="C35" s="58" t="s">
        <v>57</v>
      </c>
      <c r="D35" s="68">
        <v>8641654.540000001</v>
      </c>
      <c r="E35" s="60">
        <v>952.29916700000001</v>
      </c>
      <c r="F35" s="3">
        <v>13</v>
      </c>
      <c r="G35" s="3">
        <v>10</v>
      </c>
      <c r="H35" s="3">
        <v>0</v>
      </c>
      <c r="I35" s="60">
        <v>919.42236100000002</v>
      </c>
      <c r="J35" s="3">
        <v>5</v>
      </c>
      <c r="K35" s="3">
        <v>4</v>
      </c>
      <c r="L35" s="3">
        <v>0</v>
      </c>
      <c r="M35" s="69">
        <v>15848.136878221956</v>
      </c>
      <c r="N35" s="69">
        <v>3962.034219555489</v>
      </c>
      <c r="O35" s="61">
        <v>7.5718679692185447</v>
      </c>
      <c r="P35" s="69">
        <v>545.27889343731681</v>
      </c>
      <c r="Q35" s="69">
        <v>10840</v>
      </c>
      <c r="R35" s="69">
        <v>335</v>
      </c>
      <c r="S35" s="70">
        <v>3.0904059040590407E-2</v>
      </c>
    </row>
    <row r="36" spans="1:19" x14ac:dyDescent="0.2">
      <c r="A36" s="2" t="s">
        <v>118</v>
      </c>
      <c r="B36" s="3" t="s">
        <v>119</v>
      </c>
      <c r="C36" s="58" t="s">
        <v>57</v>
      </c>
      <c r="D36" s="68">
        <v>6989210.5700000012</v>
      </c>
      <c r="E36" s="60">
        <v>993.73039029999995</v>
      </c>
      <c r="F36" s="3">
        <v>35</v>
      </c>
      <c r="G36" s="3">
        <v>30</v>
      </c>
      <c r="H36" s="3">
        <v>0</v>
      </c>
      <c r="I36" s="60">
        <v>961.53829010000004</v>
      </c>
      <c r="J36" s="3">
        <v>32</v>
      </c>
      <c r="K36" s="3">
        <v>29</v>
      </c>
      <c r="L36" s="3">
        <v>0</v>
      </c>
      <c r="M36" s="69">
        <v>12686.85312794186</v>
      </c>
      <c r="N36" s="69">
        <v>6343.4265639709301</v>
      </c>
      <c r="O36" s="61">
        <v>5.9116314537304779</v>
      </c>
      <c r="P36" s="69">
        <v>550.90182723143369</v>
      </c>
      <c r="Q36" s="69">
        <v>9112</v>
      </c>
      <c r="R36" s="69">
        <v>217</v>
      </c>
      <c r="S36" s="70">
        <v>2.3814749780509219E-2</v>
      </c>
    </row>
    <row r="37" spans="1:19" x14ac:dyDescent="0.2">
      <c r="A37" s="2" t="s">
        <v>121</v>
      </c>
      <c r="B37" s="3" t="s">
        <v>122</v>
      </c>
      <c r="C37" s="58" t="s">
        <v>57</v>
      </c>
      <c r="D37" s="71">
        <v>25934121.440000005</v>
      </c>
      <c r="E37" s="60">
        <v>972.96943880000003</v>
      </c>
      <c r="F37" s="3">
        <v>22</v>
      </c>
      <c r="G37" s="3">
        <v>19</v>
      </c>
      <c r="H37" s="3">
        <v>0</v>
      </c>
      <c r="I37" s="60">
        <v>942.67925439999999</v>
      </c>
      <c r="J37" s="3">
        <v>21</v>
      </c>
      <c r="K37" s="3">
        <v>19</v>
      </c>
      <c r="L37" s="3">
        <v>0</v>
      </c>
      <c r="M37" s="69">
        <v>35774.082964214773</v>
      </c>
      <c r="N37" s="69">
        <v>5110.5832806021108</v>
      </c>
      <c r="O37" s="61">
        <v>8.8891167473978037</v>
      </c>
      <c r="P37" s="69">
        <v>724.94161390362422</v>
      </c>
      <c r="Q37" s="69">
        <v>23946</v>
      </c>
      <c r="R37" s="69">
        <v>870</v>
      </c>
      <c r="S37" s="70">
        <v>3.6331746429466301E-2</v>
      </c>
    </row>
    <row r="38" spans="1:19" x14ac:dyDescent="0.2">
      <c r="A38" s="2" t="s">
        <v>124</v>
      </c>
      <c r="B38" s="3" t="s">
        <v>125</v>
      </c>
      <c r="C38" s="58" t="s">
        <v>57</v>
      </c>
      <c r="D38" s="71">
        <v>10728931.739999998</v>
      </c>
      <c r="E38" s="60">
        <v>973.07401519999996</v>
      </c>
      <c r="F38" s="3">
        <v>23</v>
      </c>
      <c r="G38" s="3">
        <v>20</v>
      </c>
      <c r="H38" s="3">
        <v>0</v>
      </c>
      <c r="I38" s="60">
        <v>947.01159840000003</v>
      </c>
      <c r="J38" s="3">
        <v>23</v>
      </c>
      <c r="K38" s="3">
        <v>21</v>
      </c>
      <c r="L38" s="3">
        <v>0</v>
      </c>
      <c r="M38" s="69">
        <v>35195.764266951221</v>
      </c>
      <c r="N38" s="69">
        <v>11731.921422317073</v>
      </c>
      <c r="O38" s="61">
        <v>4.261876482132533</v>
      </c>
      <c r="P38" s="69">
        <v>304.83587907407519</v>
      </c>
      <c r="Q38" s="69">
        <v>24772</v>
      </c>
      <c r="R38" s="69">
        <v>844</v>
      </c>
      <c r="S38" s="70">
        <v>3.4070725012110448E-2</v>
      </c>
    </row>
    <row r="39" spans="1:19" x14ac:dyDescent="0.2">
      <c r="A39" s="2" t="s">
        <v>127</v>
      </c>
      <c r="B39" s="3" t="s">
        <v>128</v>
      </c>
      <c r="C39" s="58" t="s">
        <v>57</v>
      </c>
      <c r="D39" s="71">
        <v>23206800.960000001</v>
      </c>
      <c r="E39" s="60">
        <v>994.94779310000001</v>
      </c>
      <c r="F39" s="3">
        <v>37</v>
      </c>
      <c r="G39" s="3">
        <v>31</v>
      </c>
      <c r="H39" s="3">
        <v>0</v>
      </c>
      <c r="I39" s="60">
        <v>961.07332199999996</v>
      </c>
      <c r="J39" s="3">
        <v>31</v>
      </c>
      <c r="K39" s="3">
        <v>28</v>
      </c>
      <c r="L39" s="3">
        <v>0</v>
      </c>
      <c r="M39" s="69">
        <v>28261.820364176885</v>
      </c>
      <c r="N39" s="69">
        <v>3532.7275455221106</v>
      </c>
      <c r="O39" s="61">
        <v>8.2797214399043249</v>
      </c>
      <c r="P39" s="69">
        <v>821.1361002568558</v>
      </c>
      <c r="Q39" s="69">
        <v>20494</v>
      </c>
      <c r="R39" s="69">
        <v>410</v>
      </c>
      <c r="S39" s="70">
        <v>2.000585537230409E-2</v>
      </c>
    </row>
    <row r="40" spans="1:19" x14ac:dyDescent="0.2">
      <c r="A40" s="2" t="s">
        <v>130</v>
      </c>
      <c r="B40" s="3" t="s">
        <v>131</v>
      </c>
      <c r="C40" s="58" t="s">
        <v>57</v>
      </c>
      <c r="D40" s="71">
        <v>59081305.950000003</v>
      </c>
      <c r="E40" s="60">
        <v>984.96205329999998</v>
      </c>
      <c r="F40" s="3">
        <v>27</v>
      </c>
      <c r="G40" s="3">
        <v>24</v>
      </c>
      <c r="H40" s="3">
        <v>0</v>
      </c>
      <c r="I40" s="60">
        <v>959.06225910000001</v>
      </c>
      <c r="J40" s="3">
        <v>29</v>
      </c>
      <c r="K40" s="3">
        <v>26</v>
      </c>
      <c r="L40" s="3">
        <v>0</v>
      </c>
      <c r="M40" s="69">
        <v>97112.052165145695</v>
      </c>
      <c r="N40" s="69">
        <v>8828.3683786496094</v>
      </c>
      <c r="O40" s="61">
        <v>6.8168675796720226</v>
      </c>
      <c r="P40" s="69">
        <v>608.38283851244535</v>
      </c>
      <c r="Q40" s="69">
        <v>69746</v>
      </c>
      <c r="R40" s="69">
        <v>2313</v>
      </c>
      <c r="S40" s="70">
        <v>3.3163192154388781E-2</v>
      </c>
    </row>
    <row r="41" spans="1:19" x14ac:dyDescent="0.2">
      <c r="A41" s="7" t="s">
        <v>133</v>
      </c>
      <c r="B41" s="3" t="s">
        <v>134</v>
      </c>
      <c r="C41" s="58" t="s">
        <v>57</v>
      </c>
      <c r="D41" s="71">
        <v>64360765.839999996</v>
      </c>
      <c r="E41" s="60">
        <v>985.70935039999995</v>
      </c>
      <c r="F41" s="3">
        <v>29</v>
      </c>
      <c r="G41" s="3">
        <v>25</v>
      </c>
      <c r="H41" s="3">
        <v>0</v>
      </c>
      <c r="I41" s="60">
        <v>964.80765429999997</v>
      </c>
      <c r="J41" s="3">
        <v>33</v>
      </c>
      <c r="K41" s="3">
        <v>30</v>
      </c>
      <c r="L41" s="3">
        <v>0</v>
      </c>
      <c r="M41" s="69">
        <v>91207.908839086798</v>
      </c>
      <c r="N41" s="69">
        <v>6514.8506313633425</v>
      </c>
      <c r="O41" s="61">
        <v>7.1375389293106615</v>
      </c>
      <c r="P41" s="69">
        <v>705.64895806950506</v>
      </c>
      <c r="Q41" s="69">
        <v>57386</v>
      </c>
      <c r="R41" s="69">
        <v>1491</v>
      </c>
      <c r="S41" s="70">
        <v>2.5981946816296658E-2</v>
      </c>
    </row>
    <row r="42" spans="1:19" x14ac:dyDescent="0.2">
      <c r="A42" s="7" t="s">
        <v>136</v>
      </c>
      <c r="B42" s="3" t="s">
        <v>137</v>
      </c>
      <c r="C42" s="58" t="s">
        <v>57</v>
      </c>
      <c r="D42" s="71">
        <v>10168792.5</v>
      </c>
      <c r="E42" s="60">
        <v>940.61679089999996</v>
      </c>
      <c r="F42" s="3">
        <v>7</v>
      </c>
      <c r="G42" s="3">
        <v>5</v>
      </c>
      <c r="H42" s="3">
        <v>0</v>
      </c>
      <c r="I42" s="60">
        <v>927.06980759999999</v>
      </c>
      <c r="J42" s="3">
        <v>12</v>
      </c>
      <c r="K42" s="3">
        <v>11</v>
      </c>
      <c r="L42" s="3">
        <v>0</v>
      </c>
      <c r="M42" s="69">
        <v>16139.373634178724</v>
      </c>
      <c r="N42" s="69">
        <v>4034.8434085446811</v>
      </c>
      <c r="O42" s="61">
        <v>9.8516834422422708</v>
      </c>
      <c r="P42" s="69">
        <v>630.06116163426032</v>
      </c>
      <c r="Q42" s="69">
        <v>12252</v>
      </c>
      <c r="R42" s="69">
        <v>392</v>
      </c>
      <c r="S42" s="70">
        <v>3.1994776363042765E-2</v>
      </c>
    </row>
    <row r="43" spans="1:19" x14ac:dyDescent="0.2">
      <c r="A43" s="7" t="s">
        <v>139</v>
      </c>
      <c r="B43" s="3" t="s">
        <v>140</v>
      </c>
      <c r="C43" s="58" t="s">
        <v>57</v>
      </c>
      <c r="D43" s="71">
        <v>42728660.050000012</v>
      </c>
      <c r="E43" s="60">
        <v>944.04090529999996</v>
      </c>
      <c r="F43" s="3">
        <v>9</v>
      </c>
      <c r="G43" s="3">
        <v>6</v>
      </c>
      <c r="H43" s="3">
        <v>0</v>
      </c>
      <c r="I43" s="60">
        <v>931.13029849999998</v>
      </c>
      <c r="J43" s="3">
        <v>16</v>
      </c>
      <c r="K43" s="3">
        <v>14</v>
      </c>
      <c r="L43" s="3">
        <v>0</v>
      </c>
      <c r="M43" s="69">
        <v>52963.669515503017</v>
      </c>
      <c r="N43" s="69">
        <v>6620.4586894378772</v>
      </c>
      <c r="O43" s="61">
        <v>6.2118052432847071</v>
      </c>
      <c r="P43" s="69">
        <v>806.75414752923962</v>
      </c>
      <c r="Q43" s="69">
        <v>35593</v>
      </c>
      <c r="R43" s="69">
        <v>863</v>
      </c>
      <c r="S43" s="70">
        <v>2.4246340572584495E-2</v>
      </c>
    </row>
    <row r="44" spans="1:19" x14ac:dyDescent="0.2">
      <c r="A44" s="7" t="s">
        <v>142</v>
      </c>
      <c r="B44" s="3" t="s">
        <v>143</v>
      </c>
      <c r="C44" s="58" t="s">
        <v>57</v>
      </c>
      <c r="D44" s="71">
        <v>38482548.470000006</v>
      </c>
      <c r="E44" s="60">
        <v>940.00180250000005</v>
      </c>
      <c r="F44" s="3">
        <v>5</v>
      </c>
      <c r="G44" s="3">
        <v>3</v>
      </c>
      <c r="H44" s="3">
        <v>0</v>
      </c>
      <c r="I44" s="60">
        <v>922.26510570000005</v>
      </c>
      <c r="J44" s="3">
        <v>7</v>
      </c>
      <c r="K44" s="3">
        <v>6</v>
      </c>
      <c r="L44" s="3">
        <v>0</v>
      </c>
      <c r="M44" s="69">
        <v>44671.698440504653</v>
      </c>
      <c r="N44" s="69">
        <v>5583.9623050630817</v>
      </c>
      <c r="O44" s="61">
        <v>6.2903361593525648</v>
      </c>
      <c r="P44" s="69">
        <v>861.45254855828739</v>
      </c>
      <c r="Q44" s="69">
        <v>32302</v>
      </c>
      <c r="R44" s="69">
        <v>1475</v>
      </c>
      <c r="S44" s="70">
        <v>4.5662807256516627E-2</v>
      </c>
    </row>
    <row r="45" spans="1:19" x14ac:dyDescent="0.2">
      <c r="A45" s="7" t="s">
        <v>144</v>
      </c>
      <c r="B45" s="3" t="s">
        <v>145</v>
      </c>
      <c r="C45" s="58" t="s">
        <v>57</v>
      </c>
      <c r="D45" s="71">
        <v>30590741.449999996</v>
      </c>
      <c r="E45" s="60">
        <v>963.31172839999999</v>
      </c>
      <c r="F45" s="3">
        <v>18</v>
      </c>
      <c r="G45" s="3">
        <v>15</v>
      </c>
      <c r="H45" s="3">
        <v>0</v>
      </c>
      <c r="I45" s="60">
        <v>930.85368300000005</v>
      </c>
      <c r="J45" s="3">
        <v>15</v>
      </c>
      <c r="K45" s="3">
        <v>13</v>
      </c>
      <c r="L45" s="3">
        <v>0</v>
      </c>
      <c r="M45" s="69">
        <v>39716.668804191941</v>
      </c>
      <c r="N45" s="69">
        <v>3971.6668804191941</v>
      </c>
      <c r="O45" s="61">
        <v>8.3340322833183897</v>
      </c>
      <c r="P45" s="69">
        <v>770.2242501962113</v>
      </c>
      <c r="Q45" s="69">
        <v>23391</v>
      </c>
      <c r="R45" s="69">
        <v>1086</v>
      </c>
      <c r="S45" s="70">
        <v>4.6428113376939847E-2</v>
      </c>
    </row>
    <row r="46" spans="1:19" x14ac:dyDescent="0.2">
      <c r="A46" s="7" t="s">
        <v>146</v>
      </c>
      <c r="B46" s="3" t="s">
        <v>147</v>
      </c>
      <c r="C46" s="58" t="s">
        <v>57</v>
      </c>
      <c r="D46" s="71">
        <v>19745740.010000002</v>
      </c>
      <c r="E46" s="60">
        <v>992.82854669999995</v>
      </c>
      <c r="F46" s="3">
        <v>34</v>
      </c>
      <c r="G46" s="3">
        <v>29</v>
      </c>
      <c r="H46" s="3">
        <v>0</v>
      </c>
      <c r="I46" s="60">
        <v>957.49608690000002</v>
      </c>
      <c r="J46" s="3">
        <v>28</v>
      </c>
      <c r="K46" s="3">
        <v>25</v>
      </c>
      <c r="L46" s="3">
        <v>0</v>
      </c>
      <c r="M46" s="69">
        <v>31528.347620762717</v>
      </c>
      <c r="N46" s="69">
        <v>6305.6695241525431</v>
      </c>
      <c r="O46" s="61">
        <v>6.7558250296546056</v>
      </c>
      <c r="P46" s="69">
        <v>626.28527975873419</v>
      </c>
      <c r="Q46" s="69">
        <v>19690</v>
      </c>
      <c r="R46" s="69">
        <v>690</v>
      </c>
      <c r="S46" s="70">
        <v>3.5043169121381411E-2</v>
      </c>
    </row>
    <row r="47" spans="1:19" x14ac:dyDescent="0.2">
      <c r="A47" s="7" t="s">
        <v>149</v>
      </c>
      <c r="B47" s="3" t="s">
        <v>150</v>
      </c>
      <c r="C47" s="58" t="s">
        <v>57</v>
      </c>
      <c r="D47" s="71">
        <v>49944157.129999995</v>
      </c>
      <c r="E47" s="60">
        <v>930.81786020000004</v>
      </c>
      <c r="F47" s="3">
        <v>4</v>
      </c>
      <c r="G47" s="3">
        <v>2</v>
      </c>
      <c r="H47" s="3">
        <v>0</v>
      </c>
      <c r="I47" s="60">
        <v>907.0987768</v>
      </c>
      <c r="J47" s="3">
        <v>2</v>
      </c>
      <c r="K47" s="3">
        <v>2</v>
      </c>
      <c r="L47" s="3">
        <v>0</v>
      </c>
      <c r="M47" s="69">
        <v>60995.710875082979</v>
      </c>
      <c r="N47" s="69">
        <v>4691.9777596217673</v>
      </c>
      <c r="O47" s="61">
        <v>8.5579787908208367</v>
      </c>
      <c r="P47" s="69">
        <v>818.81424797694103</v>
      </c>
      <c r="Q47" s="69">
        <v>40699</v>
      </c>
      <c r="R47" s="69">
        <v>2233</v>
      </c>
      <c r="S47" s="70">
        <v>5.4866212929064594E-2</v>
      </c>
    </row>
    <row r="48" spans="1:19" x14ac:dyDescent="0.2">
      <c r="A48" s="7" t="s">
        <v>151</v>
      </c>
      <c r="B48" s="3" t="s">
        <v>152</v>
      </c>
      <c r="C48" s="58" t="s">
        <v>57</v>
      </c>
      <c r="D48" s="71">
        <v>4124204.8499999992</v>
      </c>
      <c r="E48" s="60">
        <v>1086.1969670000001</v>
      </c>
      <c r="F48" s="3">
        <v>77</v>
      </c>
      <c r="G48" s="3">
        <v>48</v>
      </c>
      <c r="H48" s="3">
        <v>0</v>
      </c>
      <c r="I48" s="60">
        <v>1075.7918010000001</v>
      </c>
      <c r="J48" s="3">
        <v>72</v>
      </c>
      <c r="K48" s="3">
        <v>48</v>
      </c>
      <c r="L48" s="3">
        <v>0</v>
      </c>
      <c r="M48" s="69">
        <v>28138.108076516495</v>
      </c>
      <c r="N48" s="69">
        <v>9379.3693588388323</v>
      </c>
      <c r="O48" s="61">
        <v>3.1629702948748579</v>
      </c>
      <c r="P48" s="69">
        <v>146.57008348908784</v>
      </c>
      <c r="Q48" s="69">
        <v>22533</v>
      </c>
      <c r="R48" s="69">
        <v>265</v>
      </c>
      <c r="S48" s="70">
        <v>1.1760529001908313E-2</v>
      </c>
    </row>
    <row r="49" spans="1:19" x14ac:dyDescent="0.2">
      <c r="A49" s="7" t="s">
        <v>154</v>
      </c>
      <c r="B49" s="3" t="s">
        <v>155</v>
      </c>
      <c r="C49" s="58" t="s">
        <v>57</v>
      </c>
      <c r="D49" s="71">
        <v>7104088.5999999987</v>
      </c>
      <c r="E49" s="60">
        <v>1002.588744</v>
      </c>
      <c r="F49" s="3">
        <v>40</v>
      </c>
      <c r="G49" s="3">
        <v>34</v>
      </c>
      <c r="H49" s="3">
        <v>0</v>
      </c>
      <c r="I49" s="60">
        <v>965.9906565</v>
      </c>
      <c r="J49" s="3">
        <v>34</v>
      </c>
      <c r="K49" s="3">
        <v>31</v>
      </c>
      <c r="L49" s="3">
        <v>0</v>
      </c>
      <c r="M49" s="69">
        <v>24210.597128500587</v>
      </c>
      <c r="N49" s="69">
        <v>6052.6492821251468</v>
      </c>
      <c r="O49" s="61">
        <v>4.3369438367298487</v>
      </c>
      <c r="P49" s="69">
        <v>293.42888827955022</v>
      </c>
      <c r="Q49" s="69">
        <v>16087</v>
      </c>
      <c r="R49" s="69">
        <v>408</v>
      </c>
      <c r="S49" s="70">
        <v>2.5362093615963199E-2</v>
      </c>
    </row>
    <row r="50" spans="1:19" x14ac:dyDescent="0.2">
      <c r="A50" s="7" t="s">
        <v>156</v>
      </c>
      <c r="B50" s="3" t="s">
        <v>157</v>
      </c>
      <c r="C50" s="58" t="s">
        <v>57</v>
      </c>
      <c r="D50" s="71">
        <v>9089731.0399999991</v>
      </c>
      <c r="E50" s="60">
        <v>1062.808882</v>
      </c>
      <c r="F50" s="3">
        <v>73</v>
      </c>
      <c r="G50" s="3">
        <v>46</v>
      </c>
      <c r="H50" s="3">
        <v>0</v>
      </c>
      <c r="I50" s="60">
        <v>1047.3967909999999</v>
      </c>
      <c r="J50" s="3">
        <v>63</v>
      </c>
      <c r="K50" s="3">
        <v>46</v>
      </c>
      <c r="L50" s="3">
        <v>0</v>
      </c>
      <c r="M50" s="69">
        <v>40744.764381554574</v>
      </c>
      <c r="N50" s="69">
        <v>13581.588127184858</v>
      </c>
      <c r="O50" s="61">
        <v>2.5279321543120465</v>
      </c>
      <c r="P50" s="69">
        <v>223.08954728217745</v>
      </c>
      <c r="Q50" s="69">
        <v>30073</v>
      </c>
      <c r="R50" s="69">
        <v>442</v>
      </c>
      <c r="S50" s="70">
        <v>1.4697569248162803E-2</v>
      </c>
    </row>
    <row r="51" spans="1:19" x14ac:dyDescent="0.2">
      <c r="A51" s="7" t="s">
        <v>158</v>
      </c>
      <c r="B51" s="3" t="s">
        <v>159</v>
      </c>
      <c r="C51" s="58" t="s">
        <v>57</v>
      </c>
      <c r="D51" s="71">
        <v>11664955.060000001</v>
      </c>
      <c r="E51" s="60">
        <v>990.0981008</v>
      </c>
      <c r="F51" s="3">
        <v>32</v>
      </c>
      <c r="G51" s="3">
        <v>27</v>
      </c>
      <c r="H51" s="3">
        <v>0</v>
      </c>
      <c r="I51" s="60">
        <v>959.11171899999999</v>
      </c>
      <c r="J51" s="3">
        <v>30</v>
      </c>
      <c r="K51" s="3">
        <v>27</v>
      </c>
      <c r="L51" s="3">
        <v>0</v>
      </c>
      <c r="M51" s="69">
        <v>15569.42647817117</v>
      </c>
      <c r="N51" s="69">
        <v>5189.8088260570566</v>
      </c>
      <c r="O51" s="61">
        <v>9.8269515716915361</v>
      </c>
      <c r="P51" s="69">
        <v>749.22188536325586</v>
      </c>
      <c r="Q51" s="69">
        <v>12122</v>
      </c>
      <c r="R51" s="69">
        <v>365</v>
      </c>
      <c r="S51" s="70">
        <v>3.0110542814717044E-2</v>
      </c>
    </row>
    <row r="52" spans="1:19" x14ac:dyDescent="0.2">
      <c r="A52" s="2" t="s">
        <v>160</v>
      </c>
      <c r="B52" s="3" t="s">
        <v>161</v>
      </c>
      <c r="C52" s="58" t="s">
        <v>57</v>
      </c>
      <c r="D52" s="71">
        <v>19841779.189999998</v>
      </c>
      <c r="E52" s="60">
        <v>1003.321525</v>
      </c>
      <c r="F52" s="3">
        <v>42</v>
      </c>
      <c r="G52" s="3">
        <v>35</v>
      </c>
      <c r="H52" s="3">
        <v>0</v>
      </c>
      <c r="I52" s="60">
        <v>971.13269560000003</v>
      </c>
      <c r="J52" s="3">
        <v>38</v>
      </c>
      <c r="K52" s="3">
        <v>35</v>
      </c>
      <c r="L52" s="3">
        <v>0</v>
      </c>
      <c r="M52" s="69">
        <v>44653.443047838591</v>
      </c>
      <c r="N52" s="69">
        <v>11163.360761959648</v>
      </c>
      <c r="O52" s="61">
        <v>5.3299361427745531</v>
      </c>
      <c r="P52" s="69">
        <v>444.35048757030665</v>
      </c>
      <c r="Q52" s="69">
        <v>31049</v>
      </c>
      <c r="R52" s="69">
        <v>759</v>
      </c>
      <c r="S52" s="70">
        <v>2.4445231730490517E-2</v>
      </c>
    </row>
    <row r="53" spans="1:19" x14ac:dyDescent="0.2">
      <c r="A53" s="2" t="s">
        <v>162</v>
      </c>
      <c r="B53" s="3" t="s">
        <v>163</v>
      </c>
      <c r="C53" s="58" t="s">
        <v>57</v>
      </c>
      <c r="D53" s="71">
        <v>10874190.789999999</v>
      </c>
      <c r="E53" s="60">
        <v>988.3513064</v>
      </c>
      <c r="F53" s="3">
        <v>30</v>
      </c>
      <c r="G53" s="3">
        <v>26</v>
      </c>
      <c r="H53" s="3">
        <v>0</v>
      </c>
      <c r="I53" s="60">
        <v>956.58245399999998</v>
      </c>
      <c r="J53" s="3">
        <v>27</v>
      </c>
      <c r="K53" s="3">
        <v>24</v>
      </c>
      <c r="L53" s="3">
        <v>0</v>
      </c>
      <c r="M53" s="69">
        <v>23675.861333863242</v>
      </c>
      <c r="N53" s="69">
        <v>5918.9653334658105</v>
      </c>
      <c r="O53" s="61">
        <v>6.5045152034125167</v>
      </c>
      <c r="P53" s="69">
        <v>459.29441115820362</v>
      </c>
      <c r="Q53" s="69">
        <v>16483</v>
      </c>
      <c r="R53" s="69">
        <v>473</v>
      </c>
      <c r="S53" s="70">
        <v>2.8696232481951103E-2</v>
      </c>
    </row>
    <row r="54" spans="1:19" x14ac:dyDescent="0.2">
      <c r="A54" s="2" t="s">
        <v>164</v>
      </c>
      <c r="B54" s="3" t="s">
        <v>165</v>
      </c>
      <c r="C54" s="58" t="s">
        <v>56</v>
      </c>
      <c r="D54" s="71">
        <v>86325377.170000002</v>
      </c>
      <c r="E54" s="60">
        <v>1016.684788</v>
      </c>
      <c r="F54" s="3">
        <v>50</v>
      </c>
      <c r="G54" s="3">
        <v>0</v>
      </c>
      <c r="H54" s="3">
        <v>10</v>
      </c>
      <c r="I54" s="60">
        <v>1085.522115</v>
      </c>
      <c r="J54" s="3">
        <v>73</v>
      </c>
      <c r="K54" s="3">
        <v>0</v>
      </c>
      <c r="L54" s="3">
        <v>24</v>
      </c>
      <c r="M54" s="69">
        <v>197622.37345975393</v>
      </c>
      <c r="N54" s="69">
        <v>21958.041495528214</v>
      </c>
      <c r="O54" s="61">
        <v>3.5168082835597443</v>
      </c>
      <c r="P54" s="69">
        <v>436.81985829190683</v>
      </c>
      <c r="Q54" s="69">
        <v>92359</v>
      </c>
      <c r="R54" s="69">
        <v>3499</v>
      </c>
      <c r="S54" s="70">
        <v>3.7884775712166655E-2</v>
      </c>
    </row>
    <row r="55" spans="1:19" x14ac:dyDescent="0.2">
      <c r="A55" s="2" t="s">
        <v>166</v>
      </c>
      <c r="B55" s="3" t="s">
        <v>167</v>
      </c>
      <c r="C55" s="58" t="s">
        <v>56</v>
      </c>
      <c r="D55" s="71">
        <v>62063452.720000006</v>
      </c>
      <c r="E55" s="60">
        <v>1026.530542</v>
      </c>
      <c r="F55" s="3">
        <v>55</v>
      </c>
      <c r="G55" s="3">
        <v>0</v>
      </c>
      <c r="H55" s="3">
        <v>14</v>
      </c>
      <c r="I55" s="60">
        <v>1049.4195360000001</v>
      </c>
      <c r="J55" s="3">
        <v>65</v>
      </c>
      <c r="K55" s="3">
        <v>0</v>
      </c>
      <c r="L55" s="3">
        <v>18</v>
      </c>
      <c r="M55" s="69">
        <v>161970.84390757646</v>
      </c>
      <c r="N55" s="69">
        <v>13497.570325631372</v>
      </c>
      <c r="O55" s="61">
        <v>3.9451544770898712</v>
      </c>
      <c r="P55" s="69">
        <v>383.17669540213393</v>
      </c>
      <c r="Q55" s="69">
        <v>101062</v>
      </c>
      <c r="R55" s="69">
        <v>3733</v>
      </c>
      <c r="S55" s="70">
        <v>3.6937721398745321E-2</v>
      </c>
    </row>
    <row r="56" spans="1:19" x14ac:dyDescent="0.2">
      <c r="A56" s="2" t="s">
        <v>168</v>
      </c>
      <c r="B56" s="3" t="s">
        <v>169</v>
      </c>
      <c r="C56" s="58" t="s">
        <v>56</v>
      </c>
      <c r="D56" s="71">
        <v>85837107.13000001</v>
      </c>
      <c r="E56" s="60">
        <v>1018.342368</v>
      </c>
      <c r="F56" s="3">
        <v>52</v>
      </c>
      <c r="G56" s="3">
        <v>0</v>
      </c>
      <c r="H56" s="3">
        <v>11</v>
      </c>
      <c r="I56" s="60">
        <v>1044.1960019999999</v>
      </c>
      <c r="J56" s="3">
        <v>61</v>
      </c>
      <c r="K56" s="3">
        <v>0</v>
      </c>
      <c r="L56" s="3">
        <v>15</v>
      </c>
      <c r="M56" s="69">
        <v>142018.61211167311</v>
      </c>
      <c r="N56" s="69">
        <v>11834.884342639425</v>
      </c>
      <c r="O56" s="61">
        <v>5.238749970426217</v>
      </c>
      <c r="P56" s="69">
        <v>604.40744951446186</v>
      </c>
      <c r="Q56" s="69">
        <v>87167</v>
      </c>
      <c r="R56" s="69">
        <v>3453</v>
      </c>
      <c r="S56" s="70">
        <v>3.9613615244301167E-2</v>
      </c>
    </row>
    <row r="57" spans="1:19" x14ac:dyDescent="0.2">
      <c r="A57" s="2" t="s">
        <v>170</v>
      </c>
      <c r="B57" s="3" t="s">
        <v>171</v>
      </c>
      <c r="C57" s="58" t="s">
        <v>56</v>
      </c>
      <c r="D57" s="71">
        <v>18797009.460000001</v>
      </c>
      <c r="E57" s="60">
        <v>1089.616442</v>
      </c>
      <c r="F57" s="3">
        <v>78</v>
      </c>
      <c r="G57" s="3">
        <v>0</v>
      </c>
      <c r="H57" s="3">
        <v>29</v>
      </c>
      <c r="I57" s="60">
        <v>1130.726944</v>
      </c>
      <c r="J57" s="3">
        <v>80</v>
      </c>
      <c r="K57" s="3">
        <v>0</v>
      </c>
      <c r="L57" s="3">
        <v>31</v>
      </c>
      <c r="M57" s="69">
        <v>150840.60468255213</v>
      </c>
      <c r="N57" s="69">
        <v>37710.151170638033</v>
      </c>
      <c r="O57" s="61">
        <v>1.0739813748488551</v>
      </c>
      <c r="P57" s="69">
        <v>124.61504977097368</v>
      </c>
      <c r="Q57" s="69">
        <v>97821</v>
      </c>
      <c r="R57" s="69">
        <v>2494</v>
      </c>
      <c r="S57" s="70">
        <v>2.5495547990717741E-2</v>
      </c>
    </row>
    <row r="58" spans="1:19" x14ac:dyDescent="0.2">
      <c r="A58" s="2" t="s">
        <v>172</v>
      </c>
      <c r="B58" s="3" t="s">
        <v>173</v>
      </c>
      <c r="C58" s="58" t="s">
        <v>56</v>
      </c>
      <c r="D58" s="71">
        <v>56114551.280000001</v>
      </c>
      <c r="E58" s="60">
        <v>1042.697471</v>
      </c>
      <c r="F58" s="3">
        <v>67</v>
      </c>
      <c r="G58" s="3">
        <v>0</v>
      </c>
      <c r="H58" s="3">
        <v>21</v>
      </c>
      <c r="I58" s="60">
        <v>1067.255885</v>
      </c>
      <c r="J58" s="3">
        <v>70</v>
      </c>
      <c r="K58" s="3">
        <v>0</v>
      </c>
      <c r="L58" s="3">
        <v>22</v>
      </c>
      <c r="M58" s="69">
        <v>150410.1592984132</v>
      </c>
      <c r="N58" s="69">
        <v>25068.359883068868</v>
      </c>
      <c r="O58" s="61">
        <v>2.8654979291983702</v>
      </c>
      <c r="P58" s="69">
        <v>373.076868888018</v>
      </c>
      <c r="Q58" s="69">
        <v>93049</v>
      </c>
      <c r="R58" s="69">
        <v>3556</v>
      </c>
      <c r="S58" s="70">
        <v>3.8216423604767381E-2</v>
      </c>
    </row>
    <row r="59" spans="1:19" x14ac:dyDescent="0.2">
      <c r="A59" s="2" t="s">
        <v>174</v>
      </c>
      <c r="B59" s="3" t="s">
        <v>175</v>
      </c>
      <c r="C59" s="58" t="s">
        <v>56</v>
      </c>
      <c r="D59" s="71">
        <v>60358350.799999997</v>
      </c>
      <c r="E59" s="60">
        <v>1056.081109</v>
      </c>
      <c r="F59" s="3">
        <v>70</v>
      </c>
      <c r="G59" s="3">
        <v>0</v>
      </c>
      <c r="H59" s="3">
        <v>24</v>
      </c>
      <c r="I59" s="60">
        <v>1075.1609020000001</v>
      </c>
      <c r="J59" s="3">
        <v>71</v>
      </c>
      <c r="K59" s="3">
        <v>0</v>
      </c>
      <c r="L59" s="3">
        <v>23</v>
      </c>
      <c r="M59" s="69">
        <v>107232.86774125122</v>
      </c>
      <c r="N59" s="69">
        <v>17872.14462354187</v>
      </c>
      <c r="O59" s="61">
        <v>4.2897295361899888</v>
      </c>
      <c r="P59" s="69">
        <v>562.87173952712305</v>
      </c>
      <c r="Q59" s="69">
        <v>65738</v>
      </c>
      <c r="R59" s="69">
        <v>2386</v>
      </c>
      <c r="S59" s="70">
        <v>3.6295597675621405E-2</v>
      </c>
    </row>
    <row r="60" spans="1:19" x14ac:dyDescent="0.2">
      <c r="A60" s="2" t="s">
        <v>176</v>
      </c>
      <c r="B60" s="3" t="s">
        <v>177</v>
      </c>
      <c r="C60" s="58" t="s">
        <v>56</v>
      </c>
      <c r="D60" s="71">
        <v>57169938.57</v>
      </c>
      <c r="E60" s="60">
        <v>1057.6847130000001</v>
      </c>
      <c r="F60" s="3">
        <v>71</v>
      </c>
      <c r="G60" s="3">
        <v>0</v>
      </c>
      <c r="H60" s="3">
        <v>25</v>
      </c>
      <c r="I60" s="60">
        <v>1064.256909</v>
      </c>
      <c r="J60" s="3">
        <v>67</v>
      </c>
      <c r="K60" s="3">
        <v>0</v>
      </c>
      <c r="L60" s="3">
        <v>20</v>
      </c>
      <c r="M60" s="69">
        <v>105777.05236889728</v>
      </c>
      <c r="N60" s="69">
        <v>11753.005818766364</v>
      </c>
      <c r="O60" s="61">
        <v>5.9937385831940766</v>
      </c>
      <c r="P60" s="69">
        <v>540.47581483571639</v>
      </c>
      <c r="Q60" s="69">
        <v>73033</v>
      </c>
      <c r="R60" s="69">
        <v>1726</v>
      </c>
      <c r="S60" s="70">
        <v>2.3633152136705325E-2</v>
      </c>
    </row>
    <row r="61" spans="1:19" x14ac:dyDescent="0.2">
      <c r="A61" s="2" t="s">
        <v>178</v>
      </c>
      <c r="B61" s="3" t="s">
        <v>179</v>
      </c>
      <c r="C61" s="58" t="s">
        <v>56</v>
      </c>
      <c r="D61" s="71">
        <v>62283768.150000006</v>
      </c>
      <c r="E61" s="60">
        <v>1041.026734</v>
      </c>
      <c r="F61" s="3">
        <v>63</v>
      </c>
      <c r="G61" s="3">
        <v>0</v>
      </c>
      <c r="H61" s="3">
        <v>17</v>
      </c>
      <c r="I61" s="60">
        <v>1034.655377</v>
      </c>
      <c r="J61" s="3">
        <v>60</v>
      </c>
      <c r="K61" s="3">
        <v>0</v>
      </c>
      <c r="L61" s="3">
        <v>14</v>
      </c>
      <c r="M61" s="69">
        <v>96569.483819460555</v>
      </c>
      <c r="N61" s="69">
        <v>12071.185477432569</v>
      </c>
      <c r="O61" s="61">
        <v>6.6273523962963132</v>
      </c>
      <c r="P61" s="69">
        <v>644.96325015510399</v>
      </c>
      <c r="Q61" s="69">
        <v>66668</v>
      </c>
      <c r="R61" s="69">
        <v>2153</v>
      </c>
      <c r="S61" s="70">
        <v>3.2294354112917742E-2</v>
      </c>
    </row>
    <row r="62" spans="1:19" x14ac:dyDescent="0.2">
      <c r="A62" s="2" t="s">
        <v>180</v>
      </c>
      <c r="B62" s="3" t="s">
        <v>181</v>
      </c>
      <c r="C62" s="58" t="s">
        <v>56</v>
      </c>
      <c r="D62" s="71">
        <v>78302496.929999992</v>
      </c>
      <c r="E62" s="60">
        <v>1042.1690060000001</v>
      </c>
      <c r="F62" s="3">
        <v>65</v>
      </c>
      <c r="G62" s="3">
        <v>0</v>
      </c>
      <c r="H62" s="3">
        <v>19</v>
      </c>
      <c r="I62" s="60">
        <v>1028.669427</v>
      </c>
      <c r="J62" s="3">
        <v>58</v>
      </c>
      <c r="K62" s="3">
        <v>0</v>
      </c>
      <c r="L62" s="3">
        <v>12</v>
      </c>
      <c r="M62" s="69">
        <v>133567.72323730608</v>
      </c>
      <c r="N62" s="69">
        <v>12142.520294300553</v>
      </c>
      <c r="O62" s="61">
        <v>5.7424052863227457</v>
      </c>
      <c r="P62" s="69">
        <v>586.23816467158099</v>
      </c>
      <c r="Q62" s="69">
        <v>93162</v>
      </c>
      <c r="R62" s="69">
        <v>2926</v>
      </c>
      <c r="S62" s="70">
        <v>3.1407655481848824E-2</v>
      </c>
    </row>
    <row r="63" spans="1:19" x14ac:dyDescent="0.2">
      <c r="A63" s="2" t="s">
        <v>182</v>
      </c>
      <c r="B63" s="3" t="s">
        <v>183</v>
      </c>
      <c r="C63" s="58" t="s">
        <v>56</v>
      </c>
      <c r="D63" s="71">
        <v>122500822.52</v>
      </c>
      <c r="E63" s="60">
        <v>1042.3084329999999</v>
      </c>
      <c r="F63" s="3">
        <v>66</v>
      </c>
      <c r="G63" s="3">
        <v>0</v>
      </c>
      <c r="H63" s="3">
        <v>20</v>
      </c>
      <c r="I63" s="60">
        <v>1066.962401</v>
      </c>
      <c r="J63" s="3">
        <v>68</v>
      </c>
      <c r="K63" s="3">
        <v>0</v>
      </c>
      <c r="L63" s="3">
        <v>21</v>
      </c>
      <c r="M63" s="69">
        <v>173445.91441325552</v>
      </c>
      <c r="N63" s="69">
        <v>11563.060960883702</v>
      </c>
      <c r="O63" s="61">
        <v>5.5060391778649729</v>
      </c>
      <c r="P63" s="69">
        <v>706.27678336733379</v>
      </c>
      <c r="Q63" s="69">
        <v>103512</v>
      </c>
      <c r="R63" s="69">
        <v>2345</v>
      </c>
      <c r="S63" s="70">
        <v>2.2654378236339749E-2</v>
      </c>
    </row>
    <row r="64" spans="1:19" x14ac:dyDescent="0.2">
      <c r="A64" s="2" t="s">
        <v>184</v>
      </c>
      <c r="B64" s="3" t="s">
        <v>185</v>
      </c>
      <c r="C64" s="58" t="s">
        <v>56</v>
      </c>
      <c r="D64" s="71">
        <v>28494636.089999996</v>
      </c>
      <c r="E64" s="60">
        <v>1061.0156730000001</v>
      </c>
      <c r="F64" s="3">
        <v>72</v>
      </c>
      <c r="G64" s="3">
        <v>0</v>
      </c>
      <c r="H64" s="3">
        <v>26</v>
      </c>
      <c r="I64" s="60">
        <v>1105.7346580000001</v>
      </c>
      <c r="J64" s="3">
        <v>76</v>
      </c>
      <c r="K64" s="3">
        <v>0</v>
      </c>
      <c r="L64" s="3">
        <v>27</v>
      </c>
      <c r="M64" s="69">
        <v>108008.47667037076</v>
      </c>
      <c r="N64" s="69">
        <v>10800.847667037076</v>
      </c>
      <c r="O64" s="61">
        <v>3.490466782070818</v>
      </c>
      <c r="P64" s="69">
        <v>263.81851654997683</v>
      </c>
      <c r="Q64" s="69">
        <v>68393</v>
      </c>
      <c r="R64" s="69">
        <v>2141</v>
      </c>
      <c r="S64" s="70">
        <v>3.1304373254572838E-2</v>
      </c>
    </row>
    <row r="65" spans="1:19" x14ac:dyDescent="0.2">
      <c r="A65" s="2" t="s">
        <v>186</v>
      </c>
      <c r="B65" s="3" t="s">
        <v>187</v>
      </c>
      <c r="C65" s="58" t="s">
        <v>56</v>
      </c>
      <c r="D65" s="71">
        <v>86005189.189999983</v>
      </c>
      <c r="E65" s="60">
        <v>1044.259648</v>
      </c>
      <c r="F65" s="3">
        <v>68</v>
      </c>
      <c r="G65" s="3">
        <v>0</v>
      </c>
      <c r="H65" s="3">
        <v>22</v>
      </c>
      <c r="I65" s="60">
        <v>1048.233929</v>
      </c>
      <c r="J65" s="3">
        <v>64</v>
      </c>
      <c r="K65" s="3">
        <v>0</v>
      </c>
      <c r="L65" s="3">
        <v>17</v>
      </c>
      <c r="M65" s="69">
        <v>136568.54214603931</v>
      </c>
      <c r="N65" s="69">
        <v>8535.533884127457</v>
      </c>
      <c r="O65" s="61">
        <v>6.7218993889408187</v>
      </c>
      <c r="P65" s="69">
        <v>629.75841902178684</v>
      </c>
      <c r="Q65" s="69">
        <v>92063</v>
      </c>
      <c r="R65" s="69">
        <v>3423</v>
      </c>
      <c r="S65" s="70">
        <v>3.718106079532494E-2</v>
      </c>
    </row>
    <row r="66" spans="1:19" x14ac:dyDescent="0.2">
      <c r="A66" s="2" t="s">
        <v>188</v>
      </c>
      <c r="B66" s="3" t="s">
        <v>189</v>
      </c>
      <c r="C66" s="58" t="s">
        <v>56</v>
      </c>
      <c r="D66" s="71">
        <v>137397858.69</v>
      </c>
      <c r="E66" s="60">
        <v>886.65791239999999</v>
      </c>
      <c r="F66" s="3">
        <v>1</v>
      </c>
      <c r="G66" s="3">
        <v>0</v>
      </c>
      <c r="H66" s="3">
        <v>1</v>
      </c>
      <c r="I66" s="60">
        <v>917.86083599999995</v>
      </c>
      <c r="J66" s="3">
        <v>3</v>
      </c>
      <c r="K66" s="3">
        <v>0</v>
      </c>
      <c r="L66" s="3">
        <v>1</v>
      </c>
      <c r="M66" s="69">
        <v>141194.66776999214</v>
      </c>
      <c r="N66" s="69">
        <v>10085.333412142296</v>
      </c>
      <c r="O66" s="61">
        <v>6.5724861615292962</v>
      </c>
      <c r="P66" s="69">
        <v>973.10940179286945</v>
      </c>
      <c r="Q66" s="69">
        <v>80905</v>
      </c>
      <c r="R66" s="69">
        <v>5233</v>
      </c>
      <c r="S66" s="70">
        <v>6.4680798467338235E-2</v>
      </c>
    </row>
    <row r="67" spans="1:19" x14ac:dyDescent="0.2">
      <c r="A67" s="2" t="s">
        <v>190</v>
      </c>
      <c r="B67" s="3" t="s">
        <v>191</v>
      </c>
      <c r="C67" s="58" t="s">
        <v>56</v>
      </c>
      <c r="D67" s="71">
        <v>67668174.450000003</v>
      </c>
      <c r="E67" s="60">
        <v>1003.136321</v>
      </c>
      <c r="F67" s="3">
        <v>41</v>
      </c>
      <c r="G67" s="3">
        <v>0</v>
      </c>
      <c r="H67" s="3">
        <v>7</v>
      </c>
      <c r="I67" s="60">
        <v>982.10581490000004</v>
      </c>
      <c r="J67" s="3">
        <v>42</v>
      </c>
      <c r="K67" s="3">
        <v>0</v>
      </c>
      <c r="L67" s="3">
        <v>6</v>
      </c>
      <c r="M67" s="69">
        <v>115545.06186415222</v>
      </c>
      <c r="N67" s="69">
        <v>12838.340207128023</v>
      </c>
      <c r="O67" s="61">
        <v>4.4917540535846943</v>
      </c>
      <c r="P67" s="69">
        <v>585.64315391996865</v>
      </c>
      <c r="Q67" s="69">
        <v>78277</v>
      </c>
      <c r="R67" s="69">
        <v>2709</v>
      </c>
      <c r="S67" s="70">
        <v>3.4607866934093026E-2</v>
      </c>
    </row>
    <row r="68" spans="1:19" x14ac:dyDescent="0.2">
      <c r="A68" s="2" t="s">
        <v>192</v>
      </c>
      <c r="B68" s="3" t="s">
        <v>193</v>
      </c>
      <c r="C68" s="58" t="s">
        <v>56</v>
      </c>
      <c r="D68" s="71">
        <v>159240363.24999997</v>
      </c>
      <c r="E68" s="60">
        <v>994.67103910000003</v>
      </c>
      <c r="F68" s="3">
        <v>36</v>
      </c>
      <c r="G68" s="3">
        <v>0</v>
      </c>
      <c r="H68" s="3">
        <v>6</v>
      </c>
      <c r="I68" s="60">
        <v>986.34153939999999</v>
      </c>
      <c r="J68" s="3">
        <v>44</v>
      </c>
      <c r="K68" s="3">
        <v>0</v>
      </c>
      <c r="L68" s="3">
        <v>7</v>
      </c>
      <c r="M68" s="69">
        <v>292746.22219813545</v>
      </c>
      <c r="N68" s="69">
        <v>22518.940169087342</v>
      </c>
      <c r="O68" s="61">
        <v>3.1187422100431634</v>
      </c>
      <c r="P68" s="69">
        <v>543.95360614499566</v>
      </c>
      <c r="Q68" s="69">
        <v>206940</v>
      </c>
      <c r="R68" s="69">
        <v>9315</v>
      </c>
      <c r="S68" s="70">
        <v>4.5013047260075385E-2</v>
      </c>
    </row>
    <row r="69" spans="1:19" x14ac:dyDescent="0.2">
      <c r="A69" s="2" t="s">
        <v>194</v>
      </c>
      <c r="B69" s="3" t="s">
        <v>195</v>
      </c>
      <c r="C69" s="58" t="s">
        <v>56</v>
      </c>
      <c r="D69" s="71">
        <v>35041656.680000007</v>
      </c>
      <c r="E69" s="60">
        <v>1020.9559819999999</v>
      </c>
      <c r="F69" s="3">
        <v>54</v>
      </c>
      <c r="G69" s="3">
        <v>0</v>
      </c>
      <c r="H69" s="3">
        <v>13</v>
      </c>
      <c r="I69" s="60">
        <v>992.89152939999997</v>
      </c>
      <c r="J69" s="3">
        <v>50</v>
      </c>
      <c r="K69" s="3">
        <v>0</v>
      </c>
      <c r="L69" s="3">
        <v>8</v>
      </c>
      <c r="M69" s="69">
        <v>95404.035725397029</v>
      </c>
      <c r="N69" s="69">
        <v>15900.672620899504</v>
      </c>
      <c r="O69" s="61">
        <v>4.2451034374029843</v>
      </c>
      <c r="P69" s="69">
        <v>367.2974252458352</v>
      </c>
      <c r="Q69" s="69">
        <v>68879</v>
      </c>
      <c r="R69" s="69">
        <v>2595</v>
      </c>
      <c r="S69" s="70">
        <v>3.7674762990171168E-2</v>
      </c>
    </row>
    <row r="70" spans="1:19" x14ac:dyDescent="0.2">
      <c r="A70" s="2" t="s">
        <v>196</v>
      </c>
      <c r="B70" s="3" t="s">
        <v>197</v>
      </c>
      <c r="C70" s="58" t="s">
        <v>56</v>
      </c>
      <c r="D70" s="71">
        <v>30291015.589999996</v>
      </c>
      <c r="E70" s="60">
        <v>1041.2497189999999</v>
      </c>
      <c r="F70" s="3">
        <v>64</v>
      </c>
      <c r="G70" s="3">
        <v>0</v>
      </c>
      <c r="H70" s="3">
        <v>18</v>
      </c>
      <c r="I70" s="60">
        <v>1014.133403</v>
      </c>
      <c r="J70" s="3">
        <v>55</v>
      </c>
      <c r="K70" s="3">
        <v>0</v>
      </c>
      <c r="L70" s="3">
        <v>10</v>
      </c>
      <c r="M70" s="69">
        <v>126931.66017812066</v>
      </c>
      <c r="N70" s="69">
        <v>14103.517797568962</v>
      </c>
      <c r="O70" s="61">
        <v>3.5609713082277303</v>
      </c>
      <c r="P70" s="69">
        <v>238.64034825900191</v>
      </c>
      <c r="Q70" s="69">
        <v>90341</v>
      </c>
      <c r="R70" s="69">
        <v>3035</v>
      </c>
      <c r="S70" s="70">
        <v>3.3594934747235475E-2</v>
      </c>
    </row>
    <row r="71" spans="1:19" x14ac:dyDescent="0.2">
      <c r="A71" s="2" t="s">
        <v>198</v>
      </c>
      <c r="B71" s="3" t="s">
        <v>199</v>
      </c>
      <c r="C71" s="58" t="s">
        <v>56</v>
      </c>
      <c r="D71" s="71">
        <v>139030851.80999997</v>
      </c>
      <c r="E71" s="60">
        <v>940.81640760000005</v>
      </c>
      <c r="F71" s="3">
        <v>8</v>
      </c>
      <c r="G71" s="3">
        <v>0</v>
      </c>
      <c r="H71" s="3">
        <v>3</v>
      </c>
      <c r="I71" s="60">
        <v>948.5714471</v>
      </c>
      <c r="J71" s="3">
        <v>24</v>
      </c>
      <c r="K71" s="3">
        <v>0</v>
      </c>
      <c r="L71" s="3">
        <v>3</v>
      </c>
      <c r="M71" s="69">
        <v>194945.54096745251</v>
      </c>
      <c r="N71" s="69">
        <v>13924.681497675179</v>
      </c>
      <c r="O71" s="61">
        <v>4.2729882195103661</v>
      </c>
      <c r="P71" s="69">
        <v>713.17790147973744</v>
      </c>
      <c r="Q71" s="69">
        <v>130779</v>
      </c>
      <c r="R71" s="69">
        <v>7951</v>
      </c>
      <c r="S71" s="70">
        <v>6.0797222795708789E-2</v>
      </c>
    </row>
    <row r="72" spans="1:19" x14ac:dyDescent="0.2">
      <c r="A72" s="2" t="s">
        <v>200</v>
      </c>
      <c r="B72" s="3" t="s">
        <v>201</v>
      </c>
      <c r="C72" s="58" t="s">
        <v>56</v>
      </c>
      <c r="D72" s="71">
        <v>172895893.57000002</v>
      </c>
      <c r="E72" s="60">
        <v>912.46966369999996</v>
      </c>
      <c r="F72" s="3">
        <v>3</v>
      </c>
      <c r="G72" s="3">
        <v>0</v>
      </c>
      <c r="H72" s="3">
        <v>2</v>
      </c>
      <c r="I72" s="60">
        <v>928.42035820000001</v>
      </c>
      <c r="J72" s="3">
        <v>13</v>
      </c>
      <c r="K72" s="3">
        <v>0</v>
      </c>
      <c r="L72" s="3">
        <v>2</v>
      </c>
      <c r="M72" s="69">
        <v>169844.00255210485</v>
      </c>
      <c r="N72" s="69">
        <v>11322.933503473656</v>
      </c>
      <c r="O72" s="61">
        <v>5.6110312149976451</v>
      </c>
      <c r="P72" s="69">
        <v>1017.9687888417426</v>
      </c>
      <c r="Q72" s="69">
        <v>112176</v>
      </c>
      <c r="R72" s="69">
        <v>7123</v>
      </c>
      <c r="S72" s="70">
        <v>6.3498431036941944E-2</v>
      </c>
    </row>
    <row r="73" spans="1:19" x14ac:dyDescent="0.2">
      <c r="A73" s="2" t="s">
        <v>202</v>
      </c>
      <c r="B73" s="3" t="s">
        <v>203</v>
      </c>
      <c r="C73" s="58" t="s">
        <v>56</v>
      </c>
      <c r="D73" s="71">
        <v>86742697.919999987</v>
      </c>
      <c r="E73" s="60">
        <v>985.18786850000004</v>
      </c>
      <c r="F73" s="3">
        <v>28</v>
      </c>
      <c r="G73" s="3">
        <v>0</v>
      </c>
      <c r="H73" s="3">
        <v>4</v>
      </c>
      <c r="I73" s="60">
        <v>973.9039808</v>
      </c>
      <c r="J73" s="3">
        <v>40</v>
      </c>
      <c r="K73" s="3">
        <v>0</v>
      </c>
      <c r="L73" s="3">
        <v>4</v>
      </c>
      <c r="M73" s="69">
        <v>141898.2495298461</v>
      </c>
      <c r="N73" s="69">
        <v>20271.178504263728</v>
      </c>
      <c r="O73" s="61">
        <v>3.68573961788017</v>
      </c>
      <c r="P73" s="69">
        <v>611.30209997238194</v>
      </c>
      <c r="Q73" s="69">
        <v>100495</v>
      </c>
      <c r="R73" s="69">
        <v>5988</v>
      </c>
      <c r="S73" s="70">
        <v>5.9585053982785213E-2</v>
      </c>
    </row>
    <row r="74" spans="1:19" x14ac:dyDescent="0.2">
      <c r="A74" s="2" t="s">
        <v>204</v>
      </c>
      <c r="B74" s="3" t="s">
        <v>205</v>
      </c>
      <c r="C74" s="58" t="s">
        <v>56</v>
      </c>
      <c r="D74" s="71">
        <v>47950388.969999999</v>
      </c>
      <c r="E74" s="60">
        <v>1020.66275</v>
      </c>
      <c r="F74" s="3">
        <v>53</v>
      </c>
      <c r="G74" s="3">
        <v>0</v>
      </c>
      <c r="H74" s="3">
        <v>12</v>
      </c>
      <c r="I74" s="60">
        <v>1034.269139</v>
      </c>
      <c r="J74" s="3">
        <v>59</v>
      </c>
      <c r="K74" s="3">
        <v>0</v>
      </c>
      <c r="L74" s="3">
        <v>13</v>
      </c>
      <c r="M74" s="69">
        <v>79386.445011633186</v>
      </c>
      <c r="N74" s="69">
        <v>8820.7161124036866</v>
      </c>
      <c r="O74" s="61">
        <v>6.7391857630304743</v>
      </c>
      <c r="P74" s="69">
        <v>604.01229659513547</v>
      </c>
      <c r="Q74" s="69">
        <v>57966</v>
      </c>
      <c r="R74" s="69">
        <v>1876</v>
      </c>
      <c r="S74" s="70">
        <v>3.2363799468654038E-2</v>
      </c>
    </row>
    <row r="75" spans="1:19" x14ac:dyDescent="0.2">
      <c r="A75" s="2" t="s">
        <v>206</v>
      </c>
      <c r="B75" s="3" t="s">
        <v>207</v>
      </c>
      <c r="C75" s="58" t="s">
        <v>56</v>
      </c>
      <c r="D75" s="71">
        <v>124903632.06000002</v>
      </c>
      <c r="E75" s="60">
        <v>1005.516265</v>
      </c>
      <c r="F75" s="3">
        <v>44</v>
      </c>
      <c r="G75" s="3">
        <v>0</v>
      </c>
      <c r="H75" s="3">
        <v>8</v>
      </c>
      <c r="I75" s="60">
        <v>1004.37918</v>
      </c>
      <c r="J75" s="3">
        <v>54</v>
      </c>
      <c r="K75" s="3">
        <v>0</v>
      </c>
      <c r="L75" s="3">
        <v>9</v>
      </c>
      <c r="M75" s="69">
        <v>228217.6230988992</v>
      </c>
      <c r="N75" s="69">
        <v>17555.201776838399</v>
      </c>
      <c r="O75" s="61">
        <v>3.9567496485960709</v>
      </c>
      <c r="P75" s="69">
        <v>547.3005562145936</v>
      </c>
      <c r="Q75" s="69">
        <v>176982</v>
      </c>
      <c r="R75" s="69">
        <v>8289</v>
      </c>
      <c r="S75" s="70">
        <v>4.6835271383530531E-2</v>
      </c>
    </row>
    <row r="76" spans="1:19" x14ac:dyDescent="0.2">
      <c r="A76" s="2" t="s">
        <v>208</v>
      </c>
      <c r="B76" s="3" t="s">
        <v>209</v>
      </c>
      <c r="C76" s="58" t="s">
        <v>56</v>
      </c>
      <c r="D76" s="71">
        <v>90344068.260000005</v>
      </c>
      <c r="E76" s="60">
        <v>1037.538438</v>
      </c>
      <c r="F76" s="3">
        <v>60</v>
      </c>
      <c r="G76" s="3">
        <v>0</v>
      </c>
      <c r="H76" s="3">
        <v>15</v>
      </c>
      <c r="I76" s="60">
        <v>1016.2089109999999</v>
      </c>
      <c r="J76" s="3">
        <v>56</v>
      </c>
      <c r="K76" s="3">
        <v>0</v>
      </c>
      <c r="L76" s="3">
        <v>11</v>
      </c>
      <c r="M76" s="69">
        <v>139818.39704911932</v>
      </c>
      <c r="N76" s="69">
        <v>8224.6115911246652</v>
      </c>
      <c r="O76" s="61">
        <v>5.9005110730183166</v>
      </c>
      <c r="P76" s="69">
        <v>646.15293957533652</v>
      </c>
      <c r="Q76" s="69">
        <v>86160</v>
      </c>
      <c r="R76" s="69">
        <v>1957</v>
      </c>
      <c r="S76" s="70">
        <v>2.271355617455896E-2</v>
      </c>
    </row>
    <row r="77" spans="1:19" x14ac:dyDescent="0.2">
      <c r="A77" s="2" t="s">
        <v>210</v>
      </c>
      <c r="B77" s="3" t="s">
        <v>211</v>
      </c>
      <c r="C77" s="58" t="s">
        <v>56</v>
      </c>
      <c r="D77" s="71">
        <v>30411152.369999997</v>
      </c>
      <c r="E77" s="60">
        <v>1045.7414289999999</v>
      </c>
      <c r="F77" s="3">
        <v>69</v>
      </c>
      <c r="G77" s="3">
        <v>0</v>
      </c>
      <c r="H77" s="3">
        <v>23</v>
      </c>
      <c r="I77" s="60">
        <v>1107.8612539999999</v>
      </c>
      <c r="J77" s="3">
        <v>77</v>
      </c>
      <c r="K77" s="3">
        <v>0</v>
      </c>
      <c r="L77" s="3">
        <v>28</v>
      </c>
      <c r="M77" s="69">
        <v>94890.79467462335</v>
      </c>
      <c r="N77" s="69">
        <v>13555.827810660479</v>
      </c>
      <c r="O77" s="61">
        <v>3.0350678481252076</v>
      </c>
      <c r="P77" s="69">
        <v>320.48580132855449</v>
      </c>
      <c r="Q77" s="69">
        <v>61718</v>
      </c>
      <c r="R77" s="69">
        <v>2096</v>
      </c>
      <c r="S77" s="70">
        <v>3.3960919018762761E-2</v>
      </c>
    </row>
    <row r="78" spans="1:19" x14ac:dyDescent="0.2">
      <c r="A78" s="2" t="s">
        <v>212</v>
      </c>
      <c r="B78" s="3" t="s">
        <v>213</v>
      </c>
      <c r="C78" s="58" t="s">
        <v>56</v>
      </c>
      <c r="D78" s="71">
        <v>66119496.539999999</v>
      </c>
      <c r="E78" s="60">
        <v>1009.717021</v>
      </c>
      <c r="F78" s="3">
        <v>48</v>
      </c>
      <c r="G78" s="3">
        <v>0</v>
      </c>
      <c r="H78" s="3">
        <v>9</v>
      </c>
      <c r="I78" s="60">
        <v>1044.5941479999999</v>
      </c>
      <c r="J78" s="3">
        <v>62</v>
      </c>
      <c r="K78" s="3">
        <v>0</v>
      </c>
      <c r="L78" s="3">
        <v>16</v>
      </c>
      <c r="M78" s="69">
        <v>87590.681185139707</v>
      </c>
      <c r="N78" s="69">
        <v>9732.2979094599668</v>
      </c>
      <c r="O78" s="61">
        <v>5.3430341409355213</v>
      </c>
      <c r="P78" s="69">
        <v>754.86907562967531</v>
      </c>
      <c r="Q78" s="69">
        <v>59423</v>
      </c>
      <c r="R78" s="69">
        <v>2833</v>
      </c>
      <c r="S78" s="70">
        <v>4.7675142621543848E-2</v>
      </c>
    </row>
    <row r="79" spans="1:19" x14ac:dyDescent="0.2">
      <c r="A79" s="2" t="s">
        <v>214</v>
      </c>
      <c r="B79" s="3" t="s">
        <v>215</v>
      </c>
      <c r="C79" s="58" t="s">
        <v>56</v>
      </c>
      <c r="D79" s="71">
        <v>20327117.510000002</v>
      </c>
      <c r="E79" s="60">
        <v>1084.4760040000001</v>
      </c>
      <c r="F79" s="3">
        <v>76</v>
      </c>
      <c r="G79" s="3">
        <v>0</v>
      </c>
      <c r="H79" s="3">
        <v>28</v>
      </c>
      <c r="I79" s="60">
        <v>1129.989129</v>
      </c>
      <c r="J79" s="3">
        <v>79</v>
      </c>
      <c r="K79" s="3">
        <v>0</v>
      </c>
      <c r="L79" s="3">
        <v>30</v>
      </c>
      <c r="M79" s="69">
        <v>106991.77307763325</v>
      </c>
      <c r="N79" s="69">
        <v>21398.354615526649</v>
      </c>
      <c r="O79" s="61">
        <v>1.8599560907884531</v>
      </c>
      <c r="P79" s="69">
        <v>189.9876684467192</v>
      </c>
      <c r="Q79" s="69">
        <v>67138</v>
      </c>
      <c r="R79" s="69">
        <v>1417</v>
      </c>
      <c r="S79" s="70">
        <v>2.1105782120408711E-2</v>
      </c>
    </row>
    <row r="80" spans="1:19" x14ac:dyDescent="0.2">
      <c r="A80" s="2" t="s">
        <v>216</v>
      </c>
      <c r="B80" s="3" t="s">
        <v>217</v>
      </c>
      <c r="C80" s="58" t="s">
        <v>56</v>
      </c>
      <c r="D80" s="71">
        <v>70499276.129999995</v>
      </c>
      <c r="E80" s="60">
        <v>1074.5926440000001</v>
      </c>
      <c r="F80" s="3">
        <v>74</v>
      </c>
      <c r="G80" s="3">
        <v>0</v>
      </c>
      <c r="H80" s="3">
        <v>27</v>
      </c>
      <c r="I80" s="60">
        <v>1102.8474040000001</v>
      </c>
      <c r="J80" s="3">
        <v>75</v>
      </c>
      <c r="K80" s="3">
        <v>0</v>
      </c>
      <c r="L80" s="3">
        <v>26</v>
      </c>
      <c r="M80" s="69">
        <v>127530.07016865336</v>
      </c>
      <c r="N80" s="69">
        <v>14170.00779651704</v>
      </c>
      <c r="O80" s="61">
        <v>5.1125197307408081</v>
      </c>
      <c r="P80" s="69">
        <v>552.80512303308194</v>
      </c>
      <c r="Q80" s="69">
        <v>87610</v>
      </c>
      <c r="R80" s="69">
        <v>2937</v>
      </c>
      <c r="S80" s="70">
        <v>3.3523570368679374E-2</v>
      </c>
    </row>
    <row r="81" spans="1:19" x14ac:dyDescent="0.2">
      <c r="A81" s="2" t="s">
        <v>218</v>
      </c>
      <c r="B81" s="3" t="s">
        <v>219</v>
      </c>
      <c r="C81" s="58" t="s">
        <v>56</v>
      </c>
      <c r="D81" s="71">
        <v>13886353.15</v>
      </c>
      <c r="E81" s="60">
        <v>1090.406575</v>
      </c>
      <c r="F81" s="3">
        <v>79</v>
      </c>
      <c r="G81" s="3">
        <v>0</v>
      </c>
      <c r="H81" s="3">
        <v>30</v>
      </c>
      <c r="I81" s="60">
        <v>1127.126354</v>
      </c>
      <c r="J81" s="3">
        <v>78</v>
      </c>
      <c r="K81" s="3">
        <v>0</v>
      </c>
      <c r="L81" s="3">
        <v>29</v>
      </c>
      <c r="M81" s="69">
        <v>87047.812644202728</v>
      </c>
      <c r="N81" s="69">
        <v>17409.562528840546</v>
      </c>
      <c r="O81" s="61">
        <v>2.3435396456637574</v>
      </c>
      <c r="P81" s="69">
        <v>159.52558402310197</v>
      </c>
      <c r="Q81" s="69">
        <v>57166</v>
      </c>
      <c r="R81" s="69">
        <v>1262</v>
      </c>
      <c r="S81" s="70">
        <v>2.2076059196025611E-2</v>
      </c>
    </row>
    <row r="82" spans="1:19" x14ac:dyDescent="0.2">
      <c r="A82" s="2" t="s">
        <v>220</v>
      </c>
      <c r="B82" s="3" t="s">
        <v>221</v>
      </c>
      <c r="C82" s="58" t="s">
        <v>56</v>
      </c>
      <c r="D82" s="71">
        <v>85197625.769999996</v>
      </c>
      <c r="E82" s="60">
        <v>1040.7154829999999</v>
      </c>
      <c r="F82" s="3">
        <v>62</v>
      </c>
      <c r="G82" s="3">
        <v>0</v>
      </c>
      <c r="H82" s="3">
        <v>16</v>
      </c>
      <c r="I82" s="60">
        <v>1059.755144</v>
      </c>
      <c r="J82" s="3">
        <v>66</v>
      </c>
      <c r="K82" s="3">
        <v>0</v>
      </c>
      <c r="L82" s="3">
        <v>19</v>
      </c>
      <c r="M82" s="69">
        <v>111429.09329546527</v>
      </c>
      <c r="N82" s="69">
        <v>10129.917572315024</v>
      </c>
      <c r="O82" s="61">
        <v>6.6948404401165433</v>
      </c>
      <c r="P82" s="69">
        <v>764.59049652400972</v>
      </c>
      <c r="Q82" s="69">
        <v>70834</v>
      </c>
      <c r="R82" s="69">
        <v>2041</v>
      </c>
      <c r="S82" s="70">
        <v>2.8813846457915689E-2</v>
      </c>
    </row>
    <row r="83" spans="1:19" x14ac:dyDescent="0.2">
      <c r="A83" s="2" t="s">
        <v>222</v>
      </c>
      <c r="B83" s="51" t="s">
        <v>223</v>
      </c>
      <c r="C83" s="58" t="s">
        <v>57</v>
      </c>
      <c r="D83" s="72">
        <v>0</v>
      </c>
      <c r="E83" s="60">
        <v>975.04903739999997</v>
      </c>
      <c r="F83" s="3">
        <v>24</v>
      </c>
      <c r="G83" s="3">
        <v>21</v>
      </c>
      <c r="H83" s="3">
        <v>0</v>
      </c>
      <c r="I83" s="60">
        <v>946.05685129999995</v>
      </c>
      <c r="J83" s="3">
        <v>22</v>
      </c>
      <c r="K83" s="3">
        <v>20</v>
      </c>
      <c r="L83" s="3">
        <v>0</v>
      </c>
      <c r="M83" s="69">
        <v>4804.1878678511493</v>
      </c>
      <c r="N83" s="69">
        <v>0</v>
      </c>
      <c r="O83" s="61">
        <v>0</v>
      </c>
      <c r="P83" s="69">
        <v>0</v>
      </c>
      <c r="Q83" s="69">
        <v>3314</v>
      </c>
      <c r="R83" s="69">
        <v>123</v>
      </c>
      <c r="S83" s="70">
        <v>3.7115268557634279E-2</v>
      </c>
    </row>
    <row r="84" spans="1:19" x14ac:dyDescent="0.2">
      <c r="A84" s="2" t="s">
        <v>224</v>
      </c>
      <c r="B84" s="51" t="s">
        <v>225</v>
      </c>
      <c r="C84" s="58" t="s">
        <v>57</v>
      </c>
      <c r="D84" s="72">
        <v>0</v>
      </c>
      <c r="E84" s="60">
        <v>1039.942689</v>
      </c>
      <c r="F84" s="3">
        <v>61</v>
      </c>
      <c r="G84" s="3">
        <v>45</v>
      </c>
      <c r="H84" s="3">
        <v>0</v>
      </c>
      <c r="I84" s="60">
        <v>996.94646399999999</v>
      </c>
      <c r="J84" s="3">
        <v>52</v>
      </c>
      <c r="K84" s="3">
        <v>44</v>
      </c>
      <c r="L84" s="3">
        <v>0</v>
      </c>
      <c r="M84" s="69">
        <v>19098.29271813247</v>
      </c>
      <c r="N84" s="69">
        <v>0</v>
      </c>
      <c r="O84" s="61">
        <v>0</v>
      </c>
      <c r="P84" s="69">
        <v>0</v>
      </c>
      <c r="Q84" s="69">
        <v>14035</v>
      </c>
      <c r="R84" s="69">
        <v>249</v>
      </c>
      <c r="S84" s="70">
        <v>1.7741360883505523E-2</v>
      </c>
    </row>
    <row r="85" spans="1:19" x14ac:dyDescent="0.2">
      <c r="A85" s="2" t="s">
        <v>226</v>
      </c>
      <c r="B85" s="51" t="s">
        <v>227</v>
      </c>
      <c r="C85" s="58" t="s">
        <v>57</v>
      </c>
      <c r="D85" s="63">
        <v>0</v>
      </c>
      <c r="E85" s="60">
        <v>940.10136680000005</v>
      </c>
      <c r="F85" s="3">
        <v>6</v>
      </c>
      <c r="G85" s="3">
        <v>4</v>
      </c>
      <c r="H85" s="3">
        <v>0</v>
      </c>
      <c r="I85" s="60">
        <v>922.83015169999999</v>
      </c>
      <c r="J85" s="3">
        <v>8</v>
      </c>
      <c r="K85" s="3">
        <v>7</v>
      </c>
      <c r="L85" s="3">
        <v>0</v>
      </c>
      <c r="M85" s="69">
        <v>4406.955350206541</v>
      </c>
      <c r="N85" s="69">
        <v>0</v>
      </c>
      <c r="O85" s="61">
        <v>0</v>
      </c>
      <c r="P85" s="69">
        <v>0</v>
      </c>
      <c r="Q85" s="69">
        <v>3081</v>
      </c>
      <c r="R85" s="69">
        <v>120</v>
      </c>
      <c r="S85" s="70">
        <v>3.8948393378773129E-2</v>
      </c>
    </row>
    <row r="86" spans="1:19" x14ac:dyDescent="0.2">
      <c r="A86" s="2" t="s">
        <v>228</v>
      </c>
      <c r="B86" s="51" t="s">
        <v>229</v>
      </c>
      <c r="C86" s="58" t="s">
        <v>57</v>
      </c>
      <c r="D86" s="72">
        <v>0</v>
      </c>
      <c r="E86" s="60">
        <v>1029.417236</v>
      </c>
      <c r="F86" s="3">
        <v>59</v>
      </c>
      <c r="G86" s="3">
        <v>44</v>
      </c>
      <c r="H86" s="3">
        <v>0</v>
      </c>
      <c r="I86" s="60">
        <v>996.28714849999994</v>
      </c>
      <c r="J86" s="3">
        <v>51</v>
      </c>
      <c r="K86" s="3">
        <v>43</v>
      </c>
      <c r="L86" s="3">
        <v>0</v>
      </c>
      <c r="M86" s="69">
        <v>13559.0177913935</v>
      </c>
      <c r="N86" s="69">
        <v>0</v>
      </c>
      <c r="O86" s="61">
        <v>0</v>
      </c>
      <c r="P86" s="69">
        <v>0</v>
      </c>
      <c r="Q86" s="69">
        <v>9844</v>
      </c>
      <c r="R86" s="69">
        <v>178</v>
      </c>
      <c r="S86" s="70">
        <v>1.8082080455099552E-2</v>
      </c>
    </row>
    <row r="87" spans="1:19" x14ac:dyDescent="0.2">
      <c r="A87" s="2" t="s">
        <v>230</v>
      </c>
      <c r="B87" s="51" t="s">
        <v>231</v>
      </c>
      <c r="C87" s="58" t="s">
        <v>57</v>
      </c>
      <c r="D87" s="63">
        <v>0</v>
      </c>
      <c r="E87" s="60">
        <v>948.1040223</v>
      </c>
      <c r="F87" s="3">
        <v>11</v>
      </c>
      <c r="G87" s="3">
        <v>8</v>
      </c>
      <c r="H87" s="3">
        <v>0</v>
      </c>
      <c r="I87" s="60">
        <v>924.80634620000001</v>
      </c>
      <c r="J87" s="3">
        <v>10</v>
      </c>
      <c r="K87" s="3">
        <v>9</v>
      </c>
      <c r="L87" s="3">
        <v>0</v>
      </c>
      <c r="M87" s="69">
        <v>6123.1898453312133</v>
      </c>
      <c r="N87" s="69">
        <v>0</v>
      </c>
      <c r="O87" s="61">
        <v>0</v>
      </c>
      <c r="P87" s="69">
        <v>0</v>
      </c>
      <c r="Q87" s="69">
        <v>3919</v>
      </c>
      <c r="R87" s="69">
        <v>209</v>
      </c>
      <c r="S87" s="70">
        <v>5.332993110487369E-2</v>
      </c>
    </row>
    <row r="88" spans="1:19" x14ac:dyDescent="0.2">
      <c r="A88" s="2" t="s">
        <v>232</v>
      </c>
      <c r="B88" s="51" t="s">
        <v>233</v>
      </c>
      <c r="C88" s="58" t="s">
        <v>57</v>
      </c>
      <c r="D88" s="63">
        <v>0</v>
      </c>
      <c r="E88" s="60">
        <v>1028.978572</v>
      </c>
      <c r="F88" s="3">
        <v>58</v>
      </c>
      <c r="G88" s="3">
        <v>43</v>
      </c>
      <c r="H88" s="3">
        <v>0</v>
      </c>
      <c r="I88" s="60">
        <v>998.42383919999997</v>
      </c>
      <c r="J88" s="3">
        <v>53</v>
      </c>
      <c r="K88" s="3">
        <v>45</v>
      </c>
      <c r="L88" s="3">
        <v>0</v>
      </c>
      <c r="M88" s="69">
        <v>13431.767073757957</v>
      </c>
      <c r="N88" s="69">
        <v>0</v>
      </c>
      <c r="O88" s="61">
        <v>0</v>
      </c>
      <c r="P88" s="69">
        <v>0</v>
      </c>
      <c r="Q88" s="69">
        <v>10047</v>
      </c>
      <c r="R88" s="69">
        <v>143</v>
      </c>
      <c r="S88" s="70">
        <v>1.4233104409276401E-2</v>
      </c>
    </row>
    <row r="89" spans="1:19" x14ac:dyDescent="0.2">
      <c r="A89" s="2" t="s">
        <v>234</v>
      </c>
      <c r="B89" s="51" t="s">
        <v>235</v>
      </c>
      <c r="C89" s="58" t="s">
        <v>57</v>
      </c>
      <c r="D89" s="5">
        <v>0</v>
      </c>
      <c r="E89" s="60">
        <v>958.69087960000002</v>
      </c>
      <c r="F89" s="3">
        <v>17</v>
      </c>
      <c r="G89" s="3">
        <v>14</v>
      </c>
      <c r="H89" s="3">
        <v>0</v>
      </c>
      <c r="I89" s="60">
        <v>929.25709740000002</v>
      </c>
      <c r="J89" s="3">
        <v>14</v>
      </c>
      <c r="K89" s="3">
        <v>12</v>
      </c>
      <c r="L89" s="3">
        <v>0</v>
      </c>
      <c r="M89" s="69">
        <v>6134.2421098862706</v>
      </c>
      <c r="N89" s="69">
        <v>0</v>
      </c>
      <c r="O89" s="61">
        <v>0</v>
      </c>
      <c r="P89" s="69">
        <v>0</v>
      </c>
      <c r="Q89" s="69">
        <v>3301</v>
      </c>
      <c r="R89" s="69">
        <v>109</v>
      </c>
      <c r="S89" s="70">
        <v>3.3020296879733416E-2</v>
      </c>
    </row>
    <row r="90" spans="1:19" x14ac:dyDescent="0.2">
      <c r="A90" s="2" t="s">
        <v>236</v>
      </c>
      <c r="B90" s="51" t="s">
        <v>237</v>
      </c>
      <c r="C90" s="58" t="s">
        <v>57</v>
      </c>
      <c r="D90" s="63">
        <v>0</v>
      </c>
      <c r="E90" s="60">
        <v>991.00729709999996</v>
      </c>
      <c r="F90" s="3">
        <v>33</v>
      </c>
      <c r="G90" s="3">
        <v>28</v>
      </c>
      <c r="H90" s="3">
        <v>0</v>
      </c>
      <c r="I90" s="60">
        <v>971.16907920000006</v>
      </c>
      <c r="J90" s="3">
        <v>39</v>
      </c>
      <c r="K90" s="3">
        <v>36</v>
      </c>
      <c r="L90" s="3">
        <v>0</v>
      </c>
      <c r="M90" s="69">
        <v>2884.8749404227983</v>
      </c>
      <c r="N90" s="69">
        <v>0</v>
      </c>
      <c r="O90" s="61">
        <v>0</v>
      </c>
      <c r="P90" s="69">
        <v>0</v>
      </c>
      <c r="Q90" s="69">
        <v>2275</v>
      </c>
      <c r="R90" s="69">
        <v>62</v>
      </c>
      <c r="S90" s="70">
        <v>2.7252747252747254E-2</v>
      </c>
    </row>
    <row r="91" spans="1:19" x14ac:dyDescent="0.2">
      <c r="A91" s="2" t="s">
        <v>238</v>
      </c>
      <c r="B91" s="51" t="s">
        <v>239</v>
      </c>
      <c r="C91" s="58" t="s">
        <v>57</v>
      </c>
      <c r="D91" s="63">
        <v>0</v>
      </c>
      <c r="E91" s="60">
        <v>945.92605560000004</v>
      </c>
      <c r="F91" s="3">
        <v>10</v>
      </c>
      <c r="G91" s="3">
        <v>7</v>
      </c>
      <c r="H91" s="3">
        <v>0</v>
      </c>
      <c r="I91" s="60">
        <v>923.02423659999999</v>
      </c>
      <c r="J91" s="3">
        <v>9</v>
      </c>
      <c r="K91" s="3">
        <v>8</v>
      </c>
      <c r="L91" s="3">
        <v>0</v>
      </c>
      <c r="M91" s="69">
        <v>5124.9340537455364</v>
      </c>
      <c r="N91" s="69">
        <v>0</v>
      </c>
      <c r="O91" s="61">
        <v>0</v>
      </c>
      <c r="P91" s="69">
        <v>0</v>
      </c>
      <c r="Q91" s="69">
        <v>3364</v>
      </c>
      <c r="R91" s="69">
        <v>153</v>
      </c>
      <c r="S91" s="70">
        <v>4.5481569560047563E-2</v>
      </c>
    </row>
    <row r="92" spans="1:19" x14ac:dyDescent="0.2">
      <c r="A92" s="2"/>
      <c r="B92" s="51"/>
      <c r="C92" s="5"/>
      <c r="D92" s="5"/>
      <c r="E92" s="5"/>
      <c r="F92" s="5"/>
      <c r="G92" s="5"/>
      <c r="H92" s="5"/>
      <c r="I92" s="5"/>
      <c r="J92" s="5"/>
      <c r="K92" s="5"/>
      <c r="L92" s="5"/>
      <c r="M92" s="64"/>
      <c r="N92" s="64"/>
      <c r="O92" s="61"/>
      <c r="P92" s="64"/>
      <c r="Q92" s="64"/>
      <c r="R92" s="64"/>
      <c r="S92" s="5"/>
    </row>
    <row r="93" spans="1:19" x14ac:dyDescent="0.2">
      <c r="A93" s="5" t="s">
        <v>56</v>
      </c>
      <c r="B93" s="51"/>
      <c r="C93" s="5"/>
      <c r="D93" s="62">
        <v>2329647193.3099999</v>
      </c>
      <c r="E93" s="5"/>
      <c r="F93" s="5"/>
      <c r="G93" s="5"/>
      <c r="H93" s="5"/>
      <c r="I93" s="5"/>
      <c r="J93" s="5"/>
      <c r="K93" s="5"/>
      <c r="L93" s="5"/>
      <c r="M93" s="64">
        <v>4250259.7362743774</v>
      </c>
      <c r="N93" s="64">
        <v>14073.707736007873</v>
      </c>
      <c r="O93" s="61">
        <v>4.3639685927191127</v>
      </c>
      <c r="P93" s="64">
        <v>548.11878281869042</v>
      </c>
      <c r="Q93" s="64">
        <v>2794740</v>
      </c>
      <c r="R93" s="64">
        <v>108368</v>
      </c>
      <c r="S93" s="65">
        <v>3.8775700065122334E-2</v>
      </c>
    </row>
    <row r="94" spans="1:19" x14ac:dyDescent="0.2">
      <c r="A94" s="5" t="s">
        <v>57</v>
      </c>
      <c r="B94" s="51"/>
      <c r="C94" s="5"/>
      <c r="D94" s="62">
        <v>692017676.00999999</v>
      </c>
      <c r="E94" s="5"/>
      <c r="F94" s="5"/>
      <c r="G94" s="5"/>
      <c r="H94" s="5"/>
      <c r="I94" s="5"/>
      <c r="J94" s="5"/>
      <c r="K94" s="5"/>
      <c r="L94" s="5"/>
      <c r="M94" s="64">
        <v>1318996.0375971247</v>
      </c>
      <c r="N94" s="64">
        <v>7207.6286207493149</v>
      </c>
      <c r="O94" s="61">
        <v>5.8650668989825201</v>
      </c>
      <c r="P94" s="64">
        <v>524.65485587862736</v>
      </c>
      <c r="Q94" s="64">
        <v>903822</v>
      </c>
      <c r="R94" s="64">
        <v>27376</v>
      </c>
      <c r="S94" s="65">
        <v>3.0289149854728033E-2</v>
      </c>
    </row>
    <row r="95" spans="1:19" x14ac:dyDescent="0.2">
      <c r="A95" s="5"/>
      <c r="B95" s="51"/>
      <c r="C95" s="5"/>
      <c r="D95" s="5"/>
      <c r="E95" s="5"/>
      <c r="F95" s="5"/>
      <c r="G95" s="5"/>
      <c r="H95" s="5"/>
      <c r="I95" s="5"/>
      <c r="J95" s="5"/>
      <c r="K95" s="5"/>
      <c r="L95" s="5"/>
      <c r="M95" s="64"/>
      <c r="N95" s="64"/>
      <c r="O95" s="61"/>
      <c r="P95" s="64"/>
      <c r="Q95" s="64"/>
      <c r="R95" s="64"/>
      <c r="S95" s="5"/>
    </row>
    <row r="96" spans="1:19" x14ac:dyDescent="0.2">
      <c r="A96" s="5"/>
      <c r="B96" s="51"/>
      <c r="C96" s="5"/>
      <c r="D96" s="5"/>
      <c r="E96" s="5"/>
      <c r="F96" s="5"/>
      <c r="G96" s="5"/>
      <c r="H96" s="5"/>
      <c r="I96" s="5"/>
      <c r="J96" s="5"/>
      <c r="K96" s="5"/>
      <c r="L96" s="5"/>
      <c r="M96" s="64"/>
      <c r="N96" s="64"/>
      <c r="O96" s="61"/>
      <c r="P96" s="64"/>
      <c r="Q96" s="64"/>
      <c r="R96" s="64"/>
      <c r="S96" s="5"/>
    </row>
    <row r="97" spans="1:21" ht="13.5" thickBot="1" x14ac:dyDescent="0.25">
      <c r="A97" s="5" t="s">
        <v>280</v>
      </c>
      <c r="B97" s="51"/>
      <c r="C97" s="5"/>
      <c r="D97" s="53">
        <v>3021664869.3200006</v>
      </c>
      <c r="E97" s="54">
        <v>79143.280622799997</v>
      </c>
      <c r="F97" s="54">
        <v>3191</v>
      </c>
      <c r="G97" s="54">
        <v>1176</v>
      </c>
      <c r="H97" s="54">
        <v>496</v>
      </c>
      <c r="I97" s="54">
        <v>78239.712937899996</v>
      </c>
      <c r="J97" s="54">
        <v>3183</v>
      </c>
      <c r="K97" s="54">
        <v>1176</v>
      </c>
      <c r="L97" s="54">
        <v>496</v>
      </c>
      <c r="M97" s="54">
        <v>5569255.773871501</v>
      </c>
      <c r="N97" s="54">
        <v>11483.001595611342</v>
      </c>
      <c r="O97" s="54">
        <v>4.7194815729801762</v>
      </c>
      <c r="P97" s="54">
        <v>542.5616980093323</v>
      </c>
      <c r="Q97" s="54">
        <v>3698562</v>
      </c>
      <c r="R97" s="54">
        <v>135744</v>
      </c>
      <c r="S97" s="49">
        <v>3.6701831684854816E-2</v>
      </c>
      <c r="T97" s="59"/>
      <c r="U97" s="59"/>
    </row>
    <row r="98" spans="1:21" ht="13.5" thickTop="1" x14ac:dyDescent="0.2"/>
    <row r="99" spans="1:21" s="52" customFormat="1" ht="12" x14ac:dyDescent="0.2">
      <c r="A99" s="52" t="s">
        <v>296</v>
      </c>
      <c r="D99" s="55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0"/>
      <c r="P99" s="56"/>
      <c r="Q99" s="56"/>
      <c r="R99" s="56"/>
    </row>
    <row r="100" spans="1:21" s="52" customFormat="1" ht="12" x14ac:dyDescent="0.2">
      <c r="D100" s="55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0"/>
      <c r="P100" s="56"/>
      <c r="Q100" s="56"/>
      <c r="R100" s="56"/>
    </row>
    <row r="101" spans="1:21" s="52" customFormat="1" ht="12" x14ac:dyDescent="0.2">
      <c r="A101" s="52" t="s">
        <v>297</v>
      </c>
    </row>
    <row r="102" spans="1:21" x14ac:dyDescent="0.2">
      <c r="A102" s="57" t="s">
        <v>298</v>
      </c>
    </row>
  </sheetData>
  <autoFilter ref="A12:S91" xr:uid="{37BA709B-8608-4B3F-87A8-C32A2555951C}"/>
  <pageMargins left="0.7" right="0.7" top="0.75" bottom="0.75" header="0.3" footer="0.3"/>
  <headerFooter>
    <oddHeader>&amp;C&amp;"Calibri"&amp;10&amp;K000000 OFFICIAL&amp;1#_x000D_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651C-C0C7-4F13-A976-A7F38D0EFBB4}">
  <sheetPr>
    <tabColor rgb="FFFF99CC"/>
  </sheetPr>
  <dimension ref="A9:U102"/>
  <sheetViews>
    <sheetView zoomScaleNormal="100" workbookViewId="0">
      <selection activeCell="P6" sqref="P6"/>
    </sheetView>
  </sheetViews>
  <sheetFormatPr defaultRowHeight="12.75" x14ac:dyDescent="0.2"/>
  <cols>
    <col min="1" max="1" width="30.140625" style="57" customWidth="1"/>
    <col min="3" max="3" width="7.28515625" customWidth="1"/>
    <col min="4" max="4" width="20.85546875" bestFit="1" customWidth="1"/>
    <col min="5" max="5" width="10.5703125" customWidth="1"/>
    <col min="6" max="6" width="13.42578125" customWidth="1"/>
    <col min="7" max="7" width="18.5703125" customWidth="1"/>
    <col min="8" max="8" width="16" customWidth="1"/>
    <col min="9" max="9" width="12.140625" customWidth="1"/>
    <col min="10" max="10" width="16.7109375" customWidth="1"/>
    <col min="11" max="11" width="22" customWidth="1"/>
    <col min="12" max="12" width="19.42578125" customWidth="1"/>
    <col min="13" max="13" width="17.7109375" customWidth="1"/>
    <col min="14" max="14" width="15.140625" customWidth="1"/>
    <col min="15" max="15" width="19.85546875" customWidth="1"/>
    <col min="16" max="18" width="13.85546875" customWidth="1"/>
    <col min="19" max="19" width="15.7109375" customWidth="1"/>
  </cols>
  <sheetData>
    <row r="9" spans="1:19" ht="26.25" x14ac:dyDescent="0.4">
      <c r="A9" s="30" t="s">
        <v>68</v>
      </c>
      <c r="Q9" s="39"/>
    </row>
    <row r="10" spans="1:19" ht="13.5" thickBot="1" x14ac:dyDescent="0.25"/>
    <row r="11" spans="1:19" ht="12.75" customHeight="1" x14ac:dyDescent="0.2">
      <c r="A11" s="46"/>
      <c r="B11" s="31"/>
      <c r="C11" s="31"/>
      <c r="D11" s="31" t="s">
        <v>284</v>
      </c>
      <c r="E11" s="32" t="s">
        <v>241</v>
      </c>
      <c r="F11" s="32" t="s">
        <v>241</v>
      </c>
      <c r="G11" s="32" t="s">
        <v>241</v>
      </c>
      <c r="H11" s="32" t="s">
        <v>241</v>
      </c>
      <c r="I11" s="32" t="s">
        <v>242</v>
      </c>
      <c r="J11" s="32" t="s">
        <v>241</v>
      </c>
      <c r="K11" s="32" t="s">
        <v>241</v>
      </c>
      <c r="L11" s="32" t="s">
        <v>241</v>
      </c>
      <c r="M11" s="32" t="s">
        <v>243</v>
      </c>
      <c r="N11" s="32" t="s">
        <v>244</v>
      </c>
      <c r="O11" s="33" t="s">
        <v>245</v>
      </c>
      <c r="P11" s="34" t="s">
        <v>285</v>
      </c>
      <c r="Q11" s="32" t="s">
        <v>247</v>
      </c>
      <c r="R11" s="32" t="s">
        <v>248</v>
      </c>
      <c r="S11" s="35" t="s">
        <v>286</v>
      </c>
    </row>
    <row r="12" spans="1:19" ht="12.75" customHeight="1" thickBot="1" x14ac:dyDescent="0.25">
      <c r="A12" s="47" t="s">
        <v>250</v>
      </c>
      <c r="B12" s="48" t="s">
        <v>251</v>
      </c>
      <c r="C12" s="48" t="s">
        <v>252</v>
      </c>
      <c r="D12" s="36" t="s">
        <v>253</v>
      </c>
      <c r="E12" s="37" t="s">
        <v>254</v>
      </c>
      <c r="F12" s="37" t="s">
        <v>255</v>
      </c>
      <c r="G12" s="37" t="s">
        <v>287</v>
      </c>
      <c r="H12" s="37" t="s">
        <v>288</v>
      </c>
      <c r="I12" s="37" t="s">
        <v>258</v>
      </c>
      <c r="J12" s="37" t="s">
        <v>259</v>
      </c>
      <c r="K12" s="37" t="s">
        <v>289</v>
      </c>
      <c r="L12" s="37" t="s">
        <v>290</v>
      </c>
      <c r="M12" s="37" t="s">
        <v>291</v>
      </c>
      <c r="N12" s="37" t="s">
        <v>292</v>
      </c>
      <c r="O12" s="37" t="s">
        <v>293</v>
      </c>
      <c r="P12" s="37" t="s">
        <v>294</v>
      </c>
      <c r="Q12" s="37" t="s">
        <v>295</v>
      </c>
      <c r="R12" s="37" t="s">
        <v>295</v>
      </c>
      <c r="S12" s="38" t="s">
        <v>295</v>
      </c>
    </row>
    <row r="13" spans="1:19" x14ac:dyDescent="0.2">
      <c r="A13" s="2" t="s">
        <v>54</v>
      </c>
      <c r="B13" s="3" t="s">
        <v>55</v>
      </c>
      <c r="C13" s="58" t="s">
        <v>56</v>
      </c>
      <c r="D13" s="67">
        <v>97729563.599999994</v>
      </c>
      <c r="E13" s="60">
        <v>991</v>
      </c>
      <c r="F13" s="3">
        <v>36</v>
      </c>
      <c r="G13" s="3">
        <v>0</v>
      </c>
      <c r="H13" s="3">
        <v>4</v>
      </c>
      <c r="I13" s="60">
        <v>982</v>
      </c>
      <c r="J13" s="3">
        <v>47</v>
      </c>
      <c r="K13" s="3">
        <v>0</v>
      </c>
      <c r="L13" s="3">
        <v>6</v>
      </c>
      <c r="M13" s="69">
        <v>188501.04829968465</v>
      </c>
      <c r="N13" s="69">
        <v>18850.104829968466</v>
      </c>
      <c r="O13" s="61">
        <v>3.6498470762146469</v>
      </c>
      <c r="P13" s="69">
        <v>518.4563400656881</v>
      </c>
      <c r="Q13" s="69">
        <v>127425</v>
      </c>
      <c r="R13" s="69">
        <v>5912</v>
      </c>
      <c r="S13" s="70">
        <v>4.6395919168138122E-2</v>
      </c>
    </row>
    <row r="14" spans="1:19" x14ac:dyDescent="0.2">
      <c r="A14" s="2" t="s">
        <v>58</v>
      </c>
      <c r="B14" s="3" t="s">
        <v>59</v>
      </c>
      <c r="C14" s="58" t="s">
        <v>56</v>
      </c>
      <c r="D14" s="67">
        <v>7180438.5800000001</v>
      </c>
      <c r="E14" s="60">
        <v>1099</v>
      </c>
      <c r="F14" s="3">
        <v>80</v>
      </c>
      <c r="G14" s="3">
        <v>0</v>
      </c>
      <c r="H14" s="3">
        <v>31</v>
      </c>
      <c r="I14" s="60">
        <v>1093</v>
      </c>
      <c r="J14" s="3">
        <v>76</v>
      </c>
      <c r="K14" s="3">
        <v>0</v>
      </c>
      <c r="L14" s="3">
        <v>27</v>
      </c>
      <c r="M14" s="69">
        <v>50553.439716621389</v>
      </c>
      <c r="N14" s="69">
        <v>25276.719858310695</v>
      </c>
      <c r="O14" s="61">
        <v>1.780294288667543</v>
      </c>
      <c r="P14" s="69">
        <v>142.03659771224537</v>
      </c>
      <c r="Q14" s="69">
        <v>39487</v>
      </c>
      <c r="R14" s="69">
        <v>650</v>
      </c>
      <c r="S14" s="70">
        <v>1.6461113784283436E-2</v>
      </c>
    </row>
    <row r="15" spans="1:19" x14ac:dyDescent="0.2">
      <c r="A15" s="2" t="s">
        <v>60</v>
      </c>
      <c r="B15" s="3" t="s">
        <v>61</v>
      </c>
      <c r="C15" s="58" t="s">
        <v>57</v>
      </c>
      <c r="D15" s="67">
        <v>4188923.5700000003</v>
      </c>
      <c r="E15" s="60">
        <v>942</v>
      </c>
      <c r="F15" s="3">
        <v>8</v>
      </c>
      <c r="G15" s="3">
        <v>6</v>
      </c>
      <c r="H15" s="3">
        <v>0</v>
      </c>
      <c r="I15" s="60">
        <v>931</v>
      </c>
      <c r="J15" s="3">
        <v>9</v>
      </c>
      <c r="K15" s="3">
        <v>7</v>
      </c>
      <c r="L15" s="3">
        <v>0</v>
      </c>
      <c r="M15" s="69">
        <v>9867.7020644011136</v>
      </c>
      <c r="N15" s="69">
        <v>4933.8510322005568</v>
      </c>
      <c r="O15" s="61">
        <v>8.8166423582915669</v>
      </c>
      <c r="P15" s="69">
        <v>424.50851704491879</v>
      </c>
      <c r="Q15" s="69">
        <v>5461</v>
      </c>
      <c r="R15" s="69">
        <v>206</v>
      </c>
      <c r="S15" s="70">
        <v>3.7722028932429957E-2</v>
      </c>
    </row>
    <row r="16" spans="1:19" x14ac:dyDescent="0.2">
      <c r="A16" s="2" t="s">
        <v>62</v>
      </c>
      <c r="B16" s="3" t="s">
        <v>63</v>
      </c>
      <c r="C16" s="58" t="s">
        <v>57</v>
      </c>
      <c r="D16" s="67">
        <v>3627235.7300000009</v>
      </c>
      <c r="E16" s="60">
        <v>937</v>
      </c>
      <c r="F16" s="3">
        <v>6</v>
      </c>
      <c r="G16" s="3">
        <v>4</v>
      </c>
      <c r="H16" s="3">
        <v>0</v>
      </c>
      <c r="I16" s="60">
        <v>921</v>
      </c>
      <c r="J16" s="3">
        <v>4</v>
      </c>
      <c r="K16" s="3">
        <v>4</v>
      </c>
      <c r="L16" s="3">
        <v>0</v>
      </c>
      <c r="M16" s="69">
        <v>9140.1510542914002</v>
      </c>
      <c r="N16" s="69">
        <v>4570.0755271457001</v>
      </c>
      <c r="O16" s="61">
        <v>8.7525905780779318</v>
      </c>
      <c r="P16" s="69">
        <v>396.84636593582053</v>
      </c>
      <c r="Q16" s="69">
        <v>5712</v>
      </c>
      <c r="R16" s="69">
        <v>181</v>
      </c>
      <c r="S16" s="70">
        <v>3.168767507002801E-2</v>
      </c>
    </row>
    <row r="17" spans="1:19" x14ac:dyDescent="0.2">
      <c r="A17" s="2" t="s">
        <v>64</v>
      </c>
      <c r="B17" s="3" t="s">
        <v>65</v>
      </c>
      <c r="C17" s="58" t="s">
        <v>57</v>
      </c>
      <c r="D17" s="67">
        <v>1353727.22</v>
      </c>
      <c r="E17" s="60">
        <v>1075</v>
      </c>
      <c r="F17" s="3">
        <v>75</v>
      </c>
      <c r="G17" s="3">
        <v>47</v>
      </c>
      <c r="H17" s="3">
        <v>0</v>
      </c>
      <c r="I17" s="60">
        <v>1070</v>
      </c>
      <c r="J17" s="3">
        <v>71</v>
      </c>
      <c r="K17" s="3">
        <v>48</v>
      </c>
      <c r="L17" s="3">
        <v>0</v>
      </c>
      <c r="M17" s="69">
        <v>2589.3242449942991</v>
      </c>
      <c r="N17" s="69">
        <v>2589.3242449942991</v>
      </c>
      <c r="O17" s="61">
        <v>11.586034486795628</v>
      </c>
      <c r="P17" s="69">
        <v>522.81100855446573</v>
      </c>
      <c r="Q17" s="69">
        <v>1616</v>
      </c>
      <c r="R17" s="69">
        <v>17</v>
      </c>
      <c r="S17" s="70">
        <v>1.051980198019802E-2</v>
      </c>
    </row>
    <row r="18" spans="1:19" x14ac:dyDescent="0.2">
      <c r="A18" s="7" t="s">
        <v>66</v>
      </c>
      <c r="B18" s="3" t="s">
        <v>67</v>
      </c>
      <c r="C18" s="58" t="s">
        <v>57</v>
      </c>
      <c r="D18" s="67">
        <v>104148198.03</v>
      </c>
      <c r="E18" s="60">
        <v>994</v>
      </c>
      <c r="F18" s="3">
        <v>41</v>
      </c>
      <c r="G18" s="3">
        <v>35</v>
      </c>
      <c r="H18" s="3">
        <v>0</v>
      </c>
      <c r="I18" s="60">
        <v>980</v>
      </c>
      <c r="J18" s="3">
        <v>44</v>
      </c>
      <c r="K18" s="3">
        <v>40</v>
      </c>
      <c r="L18" s="3">
        <v>0</v>
      </c>
      <c r="M18" s="69">
        <v>217368.29396582884</v>
      </c>
      <c r="N18" s="69">
        <v>8694.7317586331537</v>
      </c>
      <c r="O18" s="61">
        <v>6.1508510537888377</v>
      </c>
      <c r="P18" s="69">
        <v>479.13242603069108</v>
      </c>
      <c r="Q18" s="69">
        <v>143610</v>
      </c>
      <c r="R18" s="69">
        <v>4056</v>
      </c>
      <c r="S18" s="70">
        <v>2.8243158554418217E-2</v>
      </c>
    </row>
    <row r="19" spans="1:19" x14ac:dyDescent="0.2">
      <c r="A19" s="2" t="s">
        <v>69</v>
      </c>
      <c r="B19" s="3" t="s">
        <v>70</v>
      </c>
      <c r="C19" s="58" t="s">
        <v>57</v>
      </c>
      <c r="D19" s="67">
        <v>2396577.4300000002</v>
      </c>
      <c r="E19" s="60">
        <v>977</v>
      </c>
      <c r="F19" s="3">
        <v>28</v>
      </c>
      <c r="G19" s="3">
        <v>24</v>
      </c>
      <c r="H19" s="3">
        <v>0</v>
      </c>
      <c r="I19" s="60">
        <v>959</v>
      </c>
      <c r="J19" s="3">
        <v>28</v>
      </c>
      <c r="K19" s="3">
        <v>25</v>
      </c>
      <c r="L19" s="3">
        <v>0</v>
      </c>
      <c r="M19" s="69">
        <v>12464.527064722057</v>
      </c>
      <c r="N19" s="69">
        <v>6232.2635323610284</v>
      </c>
      <c r="O19" s="61">
        <v>4.5729773543775467</v>
      </c>
      <c r="P19" s="69">
        <v>192.27183009477793</v>
      </c>
      <c r="Q19" s="69">
        <v>8082</v>
      </c>
      <c r="R19" s="69">
        <v>182</v>
      </c>
      <c r="S19" s="70">
        <v>2.2519178421182874E-2</v>
      </c>
    </row>
    <row r="20" spans="1:19" x14ac:dyDescent="0.2">
      <c r="A20" s="2" t="s">
        <v>71</v>
      </c>
      <c r="B20" s="3" t="s">
        <v>72</v>
      </c>
      <c r="C20" s="58" t="s">
        <v>57</v>
      </c>
      <c r="D20" s="67">
        <v>6671347.8500000006</v>
      </c>
      <c r="E20" s="60">
        <v>961</v>
      </c>
      <c r="F20" s="3">
        <v>20</v>
      </c>
      <c r="G20" s="3">
        <v>17</v>
      </c>
      <c r="H20" s="3">
        <v>0</v>
      </c>
      <c r="I20" s="60">
        <v>939</v>
      </c>
      <c r="J20" s="3">
        <v>19</v>
      </c>
      <c r="K20" s="3">
        <v>17</v>
      </c>
      <c r="L20" s="3">
        <v>0</v>
      </c>
      <c r="M20" s="69">
        <v>17206.830282593568</v>
      </c>
      <c r="N20" s="69">
        <v>3441.3660565187138</v>
      </c>
      <c r="O20" s="61">
        <v>6.3928101918501525</v>
      </c>
      <c r="P20" s="69">
        <v>387.71509571688733</v>
      </c>
      <c r="Q20" s="69">
        <v>11324</v>
      </c>
      <c r="R20" s="69">
        <v>289</v>
      </c>
      <c r="S20" s="70">
        <v>2.5521017308371599E-2</v>
      </c>
    </row>
    <row r="21" spans="1:19" x14ac:dyDescent="0.2">
      <c r="A21" s="2" t="s">
        <v>74</v>
      </c>
      <c r="B21" s="3" t="s">
        <v>75</v>
      </c>
      <c r="C21" s="58" t="s">
        <v>57</v>
      </c>
      <c r="D21" s="67">
        <v>2698681.08</v>
      </c>
      <c r="E21" s="60">
        <v>995</v>
      </c>
      <c r="F21" s="3">
        <v>44</v>
      </c>
      <c r="G21" s="3">
        <v>37</v>
      </c>
      <c r="H21" s="3">
        <v>0</v>
      </c>
      <c r="I21" s="60">
        <v>979</v>
      </c>
      <c r="J21" s="3">
        <v>43</v>
      </c>
      <c r="K21" s="3">
        <v>39</v>
      </c>
      <c r="L21" s="3">
        <v>0</v>
      </c>
      <c r="M21" s="69">
        <v>13358.942117161265</v>
      </c>
      <c r="N21" s="69">
        <v>6679.4710585806324</v>
      </c>
      <c r="O21" s="61">
        <v>4.2668049236306089</v>
      </c>
      <c r="P21" s="69">
        <v>202.01308279741701</v>
      </c>
      <c r="Q21" s="69">
        <v>8037</v>
      </c>
      <c r="R21" s="69">
        <v>231</v>
      </c>
      <c r="S21" s="70">
        <v>2.874206793579694E-2</v>
      </c>
    </row>
    <row r="22" spans="1:19" x14ac:dyDescent="0.2">
      <c r="A22" s="7" t="s">
        <v>76</v>
      </c>
      <c r="B22" s="3" t="s">
        <v>77</v>
      </c>
      <c r="C22" s="58" t="s">
        <v>57</v>
      </c>
      <c r="D22" s="67">
        <v>9441387.0199999996</v>
      </c>
      <c r="E22" s="60">
        <v>1010</v>
      </c>
      <c r="F22" s="3">
        <v>53</v>
      </c>
      <c r="G22" s="3">
        <v>41</v>
      </c>
      <c r="H22" s="3">
        <v>0</v>
      </c>
      <c r="I22" s="60">
        <v>988</v>
      </c>
      <c r="J22" s="3">
        <v>49</v>
      </c>
      <c r="K22" s="3">
        <v>42</v>
      </c>
      <c r="L22" s="3">
        <v>0</v>
      </c>
      <c r="M22" s="69">
        <v>28781.501373775413</v>
      </c>
      <c r="N22" s="69">
        <v>9593.8337912584702</v>
      </c>
      <c r="O22" s="61">
        <v>3.8218993016197458</v>
      </c>
      <c r="P22" s="69">
        <v>328.03664052781573</v>
      </c>
      <c r="Q22" s="69">
        <v>20316</v>
      </c>
      <c r="R22" s="69">
        <v>784</v>
      </c>
      <c r="S22" s="70">
        <v>3.859027367592046E-2</v>
      </c>
    </row>
    <row r="23" spans="1:19" x14ac:dyDescent="0.2">
      <c r="A23" s="2" t="s">
        <v>79</v>
      </c>
      <c r="B23" s="3" t="s">
        <v>80</v>
      </c>
      <c r="C23" s="58" t="s">
        <v>57</v>
      </c>
      <c r="D23" s="67">
        <v>6921801.6200000001</v>
      </c>
      <c r="E23" s="60">
        <v>889</v>
      </c>
      <c r="F23" s="3">
        <v>1</v>
      </c>
      <c r="G23" s="3">
        <v>1</v>
      </c>
      <c r="H23" s="3">
        <v>0</v>
      </c>
      <c r="I23" s="60">
        <v>870</v>
      </c>
      <c r="J23" s="3">
        <v>1</v>
      </c>
      <c r="K23" s="3">
        <v>1</v>
      </c>
      <c r="L23" s="3">
        <v>0</v>
      </c>
      <c r="M23" s="69">
        <v>10984.502942104406</v>
      </c>
      <c r="N23" s="69">
        <v>5492.2514710522028</v>
      </c>
      <c r="O23" s="61">
        <v>9.0126972992583703</v>
      </c>
      <c r="P23" s="69">
        <v>630.14245218763858</v>
      </c>
      <c r="Q23" s="69">
        <v>5287</v>
      </c>
      <c r="R23" s="69">
        <v>402</v>
      </c>
      <c r="S23" s="70">
        <v>7.6035558918101001E-2</v>
      </c>
    </row>
    <row r="24" spans="1:19" x14ac:dyDescent="0.2">
      <c r="A24" s="2" t="s">
        <v>81</v>
      </c>
      <c r="B24" s="3" t="s">
        <v>82</v>
      </c>
      <c r="C24" s="58" t="s">
        <v>57</v>
      </c>
      <c r="D24" s="67">
        <v>2291143.4</v>
      </c>
      <c r="E24" s="60">
        <v>995</v>
      </c>
      <c r="F24" s="3">
        <v>42</v>
      </c>
      <c r="G24" s="3">
        <v>36</v>
      </c>
      <c r="H24" s="3">
        <v>0</v>
      </c>
      <c r="I24" s="60">
        <v>979</v>
      </c>
      <c r="J24" s="3">
        <v>42</v>
      </c>
      <c r="K24" s="3">
        <v>38</v>
      </c>
      <c r="L24" s="3">
        <v>0</v>
      </c>
      <c r="M24" s="69">
        <v>16616.194580915733</v>
      </c>
      <c r="N24" s="69">
        <v>16616.194580915733</v>
      </c>
      <c r="O24" s="61">
        <v>1.8054675427583176</v>
      </c>
      <c r="P24" s="69">
        <v>137.88616815016456</v>
      </c>
      <c r="Q24" s="69">
        <v>9544</v>
      </c>
      <c r="R24" s="69">
        <v>267</v>
      </c>
      <c r="S24" s="70">
        <v>2.7975691533948029E-2</v>
      </c>
    </row>
    <row r="25" spans="1:19" x14ac:dyDescent="0.2">
      <c r="A25" s="2" t="s">
        <v>84</v>
      </c>
      <c r="B25" s="3" t="s">
        <v>85</v>
      </c>
      <c r="C25" s="58" t="s">
        <v>57</v>
      </c>
      <c r="D25" s="67">
        <v>1486887.4100000001</v>
      </c>
      <c r="E25" s="60">
        <v>1015</v>
      </c>
      <c r="F25" s="3">
        <v>56</v>
      </c>
      <c r="G25" s="3">
        <v>42</v>
      </c>
      <c r="H25" s="3">
        <v>0</v>
      </c>
      <c r="I25" s="60">
        <v>986</v>
      </c>
      <c r="J25" s="3">
        <v>48</v>
      </c>
      <c r="K25" s="3">
        <v>41</v>
      </c>
      <c r="L25" s="3">
        <v>0</v>
      </c>
      <c r="M25" s="69">
        <v>7436.6834310428003</v>
      </c>
      <c r="N25" s="69">
        <v>7436.6834310428003</v>
      </c>
      <c r="O25" s="61">
        <v>5.3787417967838715</v>
      </c>
      <c r="P25" s="69">
        <v>199.93958648196795</v>
      </c>
      <c r="Q25" s="69">
        <v>5156</v>
      </c>
      <c r="R25" s="69">
        <v>75</v>
      </c>
      <c r="S25" s="70">
        <v>1.4546159813809155E-2</v>
      </c>
    </row>
    <row r="26" spans="1:19" x14ac:dyDescent="0.2">
      <c r="A26" s="2" t="s">
        <v>86</v>
      </c>
      <c r="B26" s="3" t="s">
        <v>87</v>
      </c>
      <c r="C26" s="58" t="s">
        <v>57</v>
      </c>
      <c r="D26" s="67">
        <v>1837925.37</v>
      </c>
      <c r="E26" s="60">
        <v>996</v>
      </c>
      <c r="F26" s="3">
        <v>45</v>
      </c>
      <c r="G26" s="3">
        <v>38</v>
      </c>
      <c r="H26" s="3">
        <v>0</v>
      </c>
      <c r="I26" s="60">
        <v>973</v>
      </c>
      <c r="J26" s="3">
        <v>38</v>
      </c>
      <c r="K26" s="3">
        <v>34</v>
      </c>
      <c r="L26" s="3">
        <v>0</v>
      </c>
      <c r="M26" s="69">
        <v>12373.27492745909</v>
      </c>
      <c r="N26" s="69">
        <v>12373.27492745909</v>
      </c>
      <c r="O26" s="61">
        <v>2.0204836752248476</v>
      </c>
      <c r="P26" s="69">
        <v>148.53992825466352</v>
      </c>
      <c r="Q26" s="69">
        <v>7881</v>
      </c>
      <c r="R26" s="69">
        <v>207</v>
      </c>
      <c r="S26" s="70">
        <v>2.6265702322040351E-2</v>
      </c>
    </row>
    <row r="27" spans="1:19" x14ac:dyDescent="0.2">
      <c r="A27" s="2" t="s">
        <v>92</v>
      </c>
      <c r="B27" s="3" t="s">
        <v>93</v>
      </c>
      <c r="C27" s="58" t="s">
        <v>57</v>
      </c>
      <c r="D27" s="67">
        <v>15099083.259999998</v>
      </c>
      <c r="E27" s="60">
        <v>997</v>
      </c>
      <c r="F27" s="3">
        <v>47</v>
      </c>
      <c r="G27" s="3">
        <v>39</v>
      </c>
      <c r="H27" s="3">
        <v>0</v>
      </c>
      <c r="I27" s="60">
        <v>972</v>
      </c>
      <c r="J27" s="3">
        <v>37</v>
      </c>
      <c r="K27" s="3">
        <v>33</v>
      </c>
      <c r="L27" s="3">
        <v>0</v>
      </c>
      <c r="M27" s="69">
        <v>39139.710967736952</v>
      </c>
      <c r="N27" s="69">
        <v>9784.9277419342379</v>
      </c>
      <c r="O27" s="61">
        <v>5.1098997681628493</v>
      </c>
      <c r="P27" s="69">
        <v>385.77401024872779</v>
      </c>
      <c r="Q27" s="69">
        <v>26825</v>
      </c>
      <c r="R27" s="69">
        <v>950</v>
      </c>
      <c r="S27" s="70">
        <v>3.5414725069897485E-2</v>
      </c>
    </row>
    <row r="28" spans="1:19" x14ac:dyDescent="0.2">
      <c r="A28" s="2" t="s">
        <v>94</v>
      </c>
      <c r="B28" s="3" t="s">
        <v>95</v>
      </c>
      <c r="C28" s="58" t="s">
        <v>57</v>
      </c>
      <c r="D28" s="67">
        <v>255236.76</v>
      </c>
      <c r="E28" s="60">
        <v>992</v>
      </c>
      <c r="F28" s="3">
        <v>38</v>
      </c>
      <c r="G28" s="3">
        <v>33</v>
      </c>
      <c r="H28" s="3">
        <v>0</v>
      </c>
      <c r="I28" s="60">
        <v>974</v>
      </c>
      <c r="J28" s="3">
        <v>39</v>
      </c>
      <c r="K28" s="3">
        <v>35</v>
      </c>
      <c r="L28" s="3">
        <v>0</v>
      </c>
      <c r="M28" s="69">
        <v>4991.7600740463595</v>
      </c>
      <c r="N28" s="69">
        <v>4991.7600740463595</v>
      </c>
      <c r="O28" s="61">
        <v>2.0033014110579881</v>
      </c>
      <c r="P28" s="69">
        <v>51.131616146186914</v>
      </c>
      <c r="Q28" s="69">
        <v>3163</v>
      </c>
      <c r="R28" s="69">
        <v>69</v>
      </c>
      <c r="S28" s="70">
        <v>2.1814732848561492E-2</v>
      </c>
    </row>
    <row r="29" spans="1:19" x14ac:dyDescent="0.2">
      <c r="A29" s="7" t="s">
        <v>97</v>
      </c>
      <c r="B29" s="3" t="s">
        <v>98</v>
      </c>
      <c r="C29" s="58" t="s">
        <v>57</v>
      </c>
      <c r="D29" s="67">
        <v>2381438.7000000002</v>
      </c>
      <c r="E29" s="60">
        <v>994</v>
      </c>
      <c r="F29" s="3">
        <v>39</v>
      </c>
      <c r="G29" s="3">
        <v>34</v>
      </c>
      <c r="H29" s="3">
        <v>0</v>
      </c>
      <c r="I29" s="60">
        <v>970</v>
      </c>
      <c r="J29" s="3">
        <v>35</v>
      </c>
      <c r="K29" s="3">
        <v>32</v>
      </c>
      <c r="L29" s="3">
        <v>0</v>
      </c>
      <c r="M29" s="69">
        <v>10465.074245600681</v>
      </c>
      <c r="N29" s="69">
        <v>5232.5371228003405</v>
      </c>
      <c r="O29" s="61">
        <v>5.5422444828217152</v>
      </c>
      <c r="P29" s="69">
        <v>227.56061200436412</v>
      </c>
      <c r="Q29" s="69">
        <v>6808</v>
      </c>
      <c r="R29" s="69">
        <v>122</v>
      </c>
      <c r="S29" s="70">
        <v>1.7920094007050528E-2</v>
      </c>
    </row>
    <row r="30" spans="1:19" x14ac:dyDescent="0.2">
      <c r="A30" s="2" t="s">
        <v>100</v>
      </c>
      <c r="B30" s="3" t="s">
        <v>101</v>
      </c>
      <c r="C30" s="58" t="s">
        <v>57</v>
      </c>
      <c r="D30" s="67">
        <v>4757365.6399999997</v>
      </c>
      <c r="E30" s="60">
        <v>951</v>
      </c>
      <c r="F30" s="3">
        <v>15</v>
      </c>
      <c r="G30" s="3">
        <v>12</v>
      </c>
      <c r="H30" s="3">
        <v>0</v>
      </c>
      <c r="I30" s="60">
        <v>930</v>
      </c>
      <c r="J30" s="3">
        <v>8</v>
      </c>
      <c r="K30" s="3">
        <v>6</v>
      </c>
      <c r="L30" s="3">
        <v>0</v>
      </c>
      <c r="M30" s="69">
        <v>24179.053398678596</v>
      </c>
      <c r="N30" s="69">
        <v>12089.526699339298</v>
      </c>
      <c r="O30" s="61">
        <v>4.2598855423194122</v>
      </c>
      <c r="P30" s="69">
        <v>196.75566125595279</v>
      </c>
      <c r="Q30" s="69">
        <v>12891</v>
      </c>
      <c r="R30" s="69">
        <v>235</v>
      </c>
      <c r="S30" s="70">
        <v>1.8229772709642385E-2</v>
      </c>
    </row>
    <row r="31" spans="1:19" x14ac:dyDescent="0.2">
      <c r="A31" s="2" t="s">
        <v>103</v>
      </c>
      <c r="B31" s="3" t="s">
        <v>104</v>
      </c>
      <c r="C31" s="58" t="s">
        <v>57</v>
      </c>
      <c r="D31" s="68">
        <v>1575659.7700000003</v>
      </c>
      <c r="E31" s="60">
        <v>974</v>
      </c>
      <c r="F31" s="3">
        <v>26</v>
      </c>
      <c r="G31" s="3">
        <v>22</v>
      </c>
      <c r="H31" s="3">
        <v>0</v>
      </c>
      <c r="I31" s="60">
        <v>957</v>
      </c>
      <c r="J31" s="3">
        <v>26</v>
      </c>
      <c r="K31" s="3">
        <v>22</v>
      </c>
      <c r="L31" s="3">
        <v>0</v>
      </c>
      <c r="M31" s="69">
        <v>9054.2188333593858</v>
      </c>
      <c r="N31" s="69">
        <v>9054.2188333593858</v>
      </c>
      <c r="O31" s="61">
        <v>3.5342640363516642</v>
      </c>
      <c r="P31" s="69">
        <v>174.0249268324105</v>
      </c>
      <c r="Q31" s="69">
        <v>5627</v>
      </c>
      <c r="R31" s="69">
        <v>134</v>
      </c>
      <c r="S31" s="70">
        <v>2.3813755109294472E-2</v>
      </c>
    </row>
    <row r="32" spans="1:19" x14ac:dyDescent="0.2">
      <c r="A32" s="7" t="s">
        <v>106</v>
      </c>
      <c r="B32" s="3" t="s">
        <v>107</v>
      </c>
      <c r="C32" s="58" t="s">
        <v>57</v>
      </c>
      <c r="D32" s="68">
        <v>5759311.1400000006</v>
      </c>
      <c r="E32" s="60">
        <v>951</v>
      </c>
      <c r="F32" s="3">
        <v>16</v>
      </c>
      <c r="G32" s="3">
        <v>13</v>
      </c>
      <c r="H32" s="3">
        <v>0</v>
      </c>
      <c r="I32" s="60">
        <v>936</v>
      </c>
      <c r="J32" s="3">
        <v>15</v>
      </c>
      <c r="K32" s="3">
        <v>13</v>
      </c>
      <c r="L32" s="3">
        <v>0</v>
      </c>
      <c r="M32" s="69">
        <v>11603.128667111487</v>
      </c>
      <c r="N32" s="69">
        <v>3867.7095557038288</v>
      </c>
      <c r="O32" s="61">
        <v>9.0492834314263426</v>
      </c>
      <c r="P32" s="69">
        <v>496.35846548220161</v>
      </c>
      <c r="Q32" s="69">
        <v>6954</v>
      </c>
      <c r="R32" s="69">
        <v>215</v>
      </c>
      <c r="S32" s="70">
        <v>3.0917457578372162E-2</v>
      </c>
    </row>
    <row r="33" spans="1:19" x14ac:dyDescent="0.2">
      <c r="A33" s="2" t="s">
        <v>109</v>
      </c>
      <c r="B33" s="3" t="s">
        <v>110</v>
      </c>
      <c r="C33" s="58" t="s">
        <v>57</v>
      </c>
      <c r="D33" s="68">
        <v>1690859.4299999997</v>
      </c>
      <c r="E33" s="60">
        <v>957</v>
      </c>
      <c r="F33" s="3">
        <v>18</v>
      </c>
      <c r="G33" s="3">
        <v>15</v>
      </c>
      <c r="H33" s="3">
        <v>0</v>
      </c>
      <c r="I33" s="60">
        <v>934</v>
      </c>
      <c r="J33" s="3">
        <v>13</v>
      </c>
      <c r="K33" s="3">
        <v>12</v>
      </c>
      <c r="L33" s="3">
        <v>0</v>
      </c>
      <c r="M33" s="69">
        <v>8384.8457217011346</v>
      </c>
      <c r="N33" s="69">
        <v>8384.8457217011346</v>
      </c>
      <c r="O33" s="61">
        <v>5.3668250428906292</v>
      </c>
      <c r="P33" s="69">
        <v>201.6565940651505</v>
      </c>
      <c r="Q33" s="69">
        <v>5025</v>
      </c>
      <c r="R33" s="69">
        <v>143</v>
      </c>
      <c r="S33" s="70">
        <v>2.8457711442786068E-2</v>
      </c>
    </row>
    <row r="34" spans="1:19" x14ac:dyDescent="0.2">
      <c r="A34" s="2" t="s">
        <v>112</v>
      </c>
      <c r="B34" s="3" t="s">
        <v>113</v>
      </c>
      <c r="C34" s="58" t="s">
        <v>57</v>
      </c>
      <c r="D34" s="68">
        <v>9299310.2300000004</v>
      </c>
      <c r="E34" s="60">
        <v>967</v>
      </c>
      <c r="F34" s="3">
        <v>23</v>
      </c>
      <c r="G34" s="3">
        <v>18</v>
      </c>
      <c r="H34" s="3">
        <v>0</v>
      </c>
      <c r="I34" s="60">
        <v>943</v>
      </c>
      <c r="J34" s="3">
        <v>20</v>
      </c>
      <c r="K34" s="3">
        <v>18</v>
      </c>
      <c r="L34" s="3">
        <v>0</v>
      </c>
      <c r="M34" s="69">
        <v>30001.997642342434</v>
      </c>
      <c r="N34" s="69">
        <v>7500.4994105856085</v>
      </c>
      <c r="O34" s="61">
        <v>6.9662028006106507</v>
      </c>
      <c r="P34" s="69">
        <v>309.9563682678147</v>
      </c>
      <c r="Q34" s="69">
        <v>17271</v>
      </c>
      <c r="R34" s="69">
        <v>338</v>
      </c>
      <c r="S34" s="70">
        <v>1.9570378090440623E-2</v>
      </c>
    </row>
    <row r="35" spans="1:19" x14ac:dyDescent="0.2">
      <c r="A35" s="7" t="s">
        <v>115</v>
      </c>
      <c r="B35" s="3" t="s">
        <v>116</v>
      </c>
      <c r="C35" s="58" t="s">
        <v>57</v>
      </c>
      <c r="D35" s="68">
        <v>6903658.8600000003</v>
      </c>
      <c r="E35" s="60">
        <v>947</v>
      </c>
      <c r="F35" s="3">
        <v>12</v>
      </c>
      <c r="G35" s="3">
        <v>9</v>
      </c>
      <c r="H35" s="3">
        <v>0</v>
      </c>
      <c r="I35" s="60">
        <v>925</v>
      </c>
      <c r="J35" s="3">
        <v>6</v>
      </c>
      <c r="K35" s="3">
        <v>5</v>
      </c>
      <c r="L35" s="3">
        <v>0</v>
      </c>
      <c r="M35" s="69">
        <v>15840.925222780566</v>
      </c>
      <c r="N35" s="69">
        <v>3960.2313056951416</v>
      </c>
      <c r="O35" s="61">
        <v>7.5753150975948067</v>
      </c>
      <c r="P35" s="69">
        <v>435.8115932566846</v>
      </c>
      <c r="Q35" s="69">
        <v>9808</v>
      </c>
      <c r="R35" s="69">
        <v>385</v>
      </c>
      <c r="S35" s="70">
        <v>3.9253670473083195E-2</v>
      </c>
    </row>
    <row r="36" spans="1:19" x14ac:dyDescent="0.2">
      <c r="A36" s="2" t="s">
        <v>118</v>
      </c>
      <c r="B36" s="3" t="s">
        <v>119</v>
      </c>
      <c r="C36" s="58" t="s">
        <v>57</v>
      </c>
      <c r="D36" s="68">
        <v>5808822.5599999996</v>
      </c>
      <c r="E36" s="60">
        <v>992</v>
      </c>
      <c r="F36" s="3">
        <v>37</v>
      </c>
      <c r="G36" s="3">
        <v>32</v>
      </c>
      <c r="H36" s="3">
        <v>0</v>
      </c>
      <c r="I36" s="60">
        <v>969</v>
      </c>
      <c r="J36" s="3">
        <v>34</v>
      </c>
      <c r="K36" s="3">
        <v>31</v>
      </c>
      <c r="L36" s="3">
        <v>0</v>
      </c>
      <c r="M36" s="69">
        <v>12697.442981287852</v>
      </c>
      <c r="N36" s="69">
        <v>6348.7214906439258</v>
      </c>
      <c r="O36" s="61">
        <v>5.9067010665475772</v>
      </c>
      <c r="P36" s="69">
        <v>457.47971214050165</v>
      </c>
      <c r="Q36" s="69">
        <v>8235</v>
      </c>
      <c r="R36" s="69">
        <v>254</v>
      </c>
      <c r="S36" s="70">
        <v>3.0843958712811172E-2</v>
      </c>
    </row>
    <row r="37" spans="1:19" x14ac:dyDescent="0.2">
      <c r="A37" s="2" t="s">
        <v>121</v>
      </c>
      <c r="B37" s="3" t="s">
        <v>122</v>
      </c>
      <c r="C37" s="58" t="s">
        <v>57</v>
      </c>
      <c r="D37" s="71">
        <v>20999867.27</v>
      </c>
      <c r="E37" s="60">
        <v>974</v>
      </c>
      <c r="F37" s="3">
        <v>25</v>
      </c>
      <c r="G37" s="3">
        <v>21</v>
      </c>
      <c r="H37" s="3">
        <v>0</v>
      </c>
      <c r="I37" s="60">
        <v>954</v>
      </c>
      <c r="J37" s="3">
        <v>24</v>
      </c>
      <c r="K37" s="3">
        <v>21</v>
      </c>
      <c r="L37" s="3">
        <v>0</v>
      </c>
      <c r="M37" s="69">
        <v>35517.365044106766</v>
      </c>
      <c r="N37" s="69">
        <v>5073.9092920152525</v>
      </c>
      <c r="O37" s="61">
        <v>8.9533668842014578</v>
      </c>
      <c r="P37" s="69">
        <v>591.25634021334622</v>
      </c>
      <c r="Q37" s="69">
        <v>20357</v>
      </c>
      <c r="R37" s="69">
        <v>863</v>
      </c>
      <c r="S37" s="70">
        <v>4.2393279952841777E-2</v>
      </c>
    </row>
    <row r="38" spans="1:19" x14ac:dyDescent="0.2">
      <c r="A38" s="2" t="s">
        <v>124</v>
      </c>
      <c r="B38" s="3" t="s">
        <v>125</v>
      </c>
      <c r="C38" s="58" t="s">
        <v>57</v>
      </c>
      <c r="D38" s="71">
        <v>9192349.5600000005</v>
      </c>
      <c r="E38" s="60">
        <v>977</v>
      </c>
      <c r="F38" s="3">
        <v>27</v>
      </c>
      <c r="G38" s="3">
        <v>23</v>
      </c>
      <c r="H38" s="3">
        <v>0</v>
      </c>
      <c r="I38" s="60">
        <v>957</v>
      </c>
      <c r="J38" s="3">
        <v>25</v>
      </c>
      <c r="K38" s="3">
        <v>23</v>
      </c>
      <c r="L38" s="3">
        <v>0</v>
      </c>
      <c r="M38" s="69">
        <v>34363.976750782298</v>
      </c>
      <c r="N38" s="69">
        <v>11454.658916927432</v>
      </c>
      <c r="O38" s="61">
        <v>4.1613344415018725</v>
      </c>
      <c r="P38" s="69">
        <v>267.49958617029785</v>
      </c>
      <c r="Q38" s="69">
        <v>22986</v>
      </c>
      <c r="R38" s="69">
        <v>728</v>
      </c>
      <c r="S38" s="70">
        <v>3.1671452188288526E-2</v>
      </c>
    </row>
    <row r="39" spans="1:19" x14ac:dyDescent="0.2">
      <c r="A39" s="2" t="s">
        <v>127</v>
      </c>
      <c r="B39" s="3" t="s">
        <v>128</v>
      </c>
      <c r="C39" s="58" t="s">
        <v>57</v>
      </c>
      <c r="D39" s="71">
        <v>18449318.050000001</v>
      </c>
      <c r="E39" s="60">
        <v>986</v>
      </c>
      <c r="F39" s="3">
        <v>34</v>
      </c>
      <c r="G39" s="3">
        <v>30</v>
      </c>
      <c r="H39" s="3">
        <v>0</v>
      </c>
      <c r="I39" s="60">
        <v>961</v>
      </c>
      <c r="J39" s="3">
        <v>29</v>
      </c>
      <c r="K39" s="3">
        <v>27</v>
      </c>
      <c r="L39" s="3">
        <v>0</v>
      </c>
      <c r="M39" s="69">
        <v>28027.212669790257</v>
      </c>
      <c r="N39" s="69">
        <v>3503.4015837237821</v>
      </c>
      <c r="O39" s="61">
        <v>8.3490285943497344</v>
      </c>
      <c r="P39" s="69">
        <v>658.26446130642171</v>
      </c>
      <c r="Q39" s="69">
        <v>18478</v>
      </c>
      <c r="R39" s="69">
        <v>511</v>
      </c>
      <c r="S39" s="70">
        <v>2.7654508063643252E-2</v>
      </c>
    </row>
    <row r="40" spans="1:19" x14ac:dyDescent="0.2">
      <c r="A40" s="2" t="s">
        <v>130</v>
      </c>
      <c r="B40" s="3" t="s">
        <v>131</v>
      </c>
      <c r="C40" s="58" t="s">
        <v>57</v>
      </c>
      <c r="D40" s="71">
        <v>45975301.00999999</v>
      </c>
      <c r="E40" s="60">
        <v>981</v>
      </c>
      <c r="F40" s="3">
        <v>31</v>
      </c>
      <c r="G40" s="3">
        <v>27</v>
      </c>
      <c r="H40" s="3">
        <v>0</v>
      </c>
      <c r="I40" s="60">
        <v>961</v>
      </c>
      <c r="J40" s="3">
        <v>30</v>
      </c>
      <c r="K40" s="3">
        <v>26</v>
      </c>
      <c r="L40" s="3">
        <v>0</v>
      </c>
      <c r="M40" s="69">
        <v>95456.476784168466</v>
      </c>
      <c r="N40" s="69">
        <v>8677.8615258334976</v>
      </c>
      <c r="O40" s="61">
        <v>6.9350977775642475</v>
      </c>
      <c r="P40" s="69">
        <v>481.6362656454657</v>
      </c>
      <c r="Q40" s="69">
        <v>62636</v>
      </c>
      <c r="R40" s="69">
        <v>2646</v>
      </c>
      <c r="S40" s="70">
        <v>4.224407688869021E-2</v>
      </c>
    </row>
    <row r="41" spans="1:19" x14ac:dyDescent="0.2">
      <c r="A41" s="7" t="s">
        <v>133</v>
      </c>
      <c r="B41" s="3" t="s">
        <v>134</v>
      </c>
      <c r="C41" s="58" t="s">
        <v>57</v>
      </c>
      <c r="D41" s="71">
        <v>51177397.900000006</v>
      </c>
      <c r="E41" s="60">
        <v>980</v>
      </c>
      <c r="F41" s="3">
        <v>29</v>
      </c>
      <c r="G41" s="3">
        <v>26</v>
      </c>
      <c r="H41" s="3">
        <v>0</v>
      </c>
      <c r="I41" s="60">
        <v>965</v>
      </c>
      <c r="J41" s="3">
        <v>32</v>
      </c>
      <c r="K41" s="3">
        <v>29</v>
      </c>
      <c r="L41" s="3">
        <v>0</v>
      </c>
      <c r="M41" s="69">
        <v>89401.654943470829</v>
      </c>
      <c r="N41" s="69">
        <v>6385.8324959622023</v>
      </c>
      <c r="O41" s="61">
        <v>7.237002496308393</v>
      </c>
      <c r="P41" s="69">
        <v>572.44351832591644</v>
      </c>
      <c r="Q41" s="69">
        <v>57071</v>
      </c>
      <c r="R41" s="69">
        <v>2301</v>
      </c>
      <c r="S41" s="70">
        <v>4.0318200136671867E-2</v>
      </c>
    </row>
    <row r="42" spans="1:19" x14ac:dyDescent="0.2">
      <c r="A42" s="7" t="s">
        <v>136</v>
      </c>
      <c r="B42" s="3" t="s">
        <v>137</v>
      </c>
      <c r="C42" s="58" t="s">
        <v>57</v>
      </c>
      <c r="D42" s="71">
        <v>8307399.7599999998</v>
      </c>
      <c r="E42" s="60">
        <v>947</v>
      </c>
      <c r="F42" s="3">
        <v>11</v>
      </c>
      <c r="G42" s="3">
        <v>10</v>
      </c>
      <c r="H42" s="3">
        <v>0</v>
      </c>
      <c r="I42" s="60">
        <v>934</v>
      </c>
      <c r="J42" s="3">
        <v>14</v>
      </c>
      <c r="K42" s="3">
        <v>11</v>
      </c>
      <c r="L42" s="3">
        <v>0</v>
      </c>
      <c r="M42" s="69">
        <v>16109.069069601341</v>
      </c>
      <c r="N42" s="69">
        <v>4027.2672674003352</v>
      </c>
      <c r="O42" s="61">
        <v>9.8702165415654814</v>
      </c>
      <c r="P42" s="69">
        <v>515.69707250659815</v>
      </c>
      <c r="Q42" s="69">
        <v>10699</v>
      </c>
      <c r="R42" s="69">
        <v>299</v>
      </c>
      <c r="S42" s="70">
        <v>2.7946537059538274E-2</v>
      </c>
    </row>
    <row r="43" spans="1:19" x14ac:dyDescent="0.2">
      <c r="A43" s="7" t="s">
        <v>139</v>
      </c>
      <c r="B43" s="3" t="s">
        <v>140</v>
      </c>
      <c r="C43" s="58" t="s">
        <v>57</v>
      </c>
      <c r="D43" s="71">
        <v>32827395.800000001</v>
      </c>
      <c r="E43" s="60">
        <v>948</v>
      </c>
      <c r="F43" s="3">
        <v>14</v>
      </c>
      <c r="G43" s="3">
        <v>11</v>
      </c>
      <c r="H43" s="3">
        <v>0</v>
      </c>
      <c r="I43" s="60">
        <v>937</v>
      </c>
      <c r="J43" s="3">
        <v>18</v>
      </c>
      <c r="K43" s="3">
        <v>14</v>
      </c>
      <c r="L43" s="3">
        <v>0</v>
      </c>
      <c r="M43" s="69">
        <v>52362.048645571544</v>
      </c>
      <c r="N43" s="69">
        <v>6545.256080696443</v>
      </c>
      <c r="O43" s="61">
        <v>6.2831766233391022</v>
      </c>
      <c r="P43" s="69">
        <v>626.93108174972713</v>
      </c>
      <c r="Q43" s="69">
        <v>30616</v>
      </c>
      <c r="R43" s="69">
        <v>761</v>
      </c>
      <c r="S43" s="70">
        <v>2.4856284295793049E-2</v>
      </c>
    </row>
    <row r="44" spans="1:19" x14ac:dyDescent="0.2">
      <c r="A44" s="7" t="s">
        <v>142</v>
      </c>
      <c r="B44" s="3" t="s">
        <v>143</v>
      </c>
      <c r="C44" s="58" t="s">
        <v>57</v>
      </c>
      <c r="D44" s="71">
        <v>29180379.620000001</v>
      </c>
      <c r="E44" s="60">
        <v>935</v>
      </c>
      <c r="F44" s="3">
        <v>5</v>
      </c>
      <c r="G44" s="3">
        <v>3</v>
      </c>
      <c r="H44" s="3">
        <v>0</v>
      </c>
      <c r="I44" s="60">
        <v>921</v>
      </c>
      <c r="J44" s="3">
        <v>5</v>
      </c>
      <c r="K44" s="3">
        <v>3</v>
      </c>
      <c r="L44" s="3">
        <v>0</v>
      </c>
      <c r="M44" s="69">
        <v>44293.81140181471</v>
      </c>
      <c r="N44" s="69">
        <v>5536.7264252268387</v>
      </c>
      <c r="O44" s="61">
        <v>6.3440013651317324</v>
      </c>
      <c r="P44" s="69">
        <v>658.79134570940278</v>
      </c>
      <c r="Q44" s="69">
        <v>28217</v>
      </c>
      <c r="R44" s="69">
        <v>1108</v>
      </c>
      <c r="S44" s="70">
        <v>3.9267108480703125E-2</v>
      </c>
    </row>
    <row r="45" spans="1:19" x14ac:dyDescent="0.2">
      <c r="A45" s="7" t="s">
        <v>144</v>
      </c>
      <c r="B45" s="3" t="s">
        <v>145</v>
      </c>
      <c r="C45" s="58" t="s">
        <v>57</v>
      </c>
      <c r="D45" s="71">
        <v>23643779.68</v>
      </c>
      <c r="E45" s="60">
        <v>958</v>
      </c>
      <c r="F45" s="3">
        <v>19</v>
      </c>
      <c r="G45" s="3">
        <v>16</v>
      </c>
      <c r="H45" s="3">
        <v>0</v>
      </c>
      <c r="I45" s="60">
        <v>937</v>
      </c>
      <c r="J45" s="3">
        <v>16</v>
      </c>
      <c r="K45" s="3">
        <v>16</v>
      </c>
      <c r="L45" s="3">
        <v>0</v>
      </c>
      <c r="M45" s="69">
        <v>39311.191621400176</v>
      </c>
      <c r="N45" s="69">
        <v>3931.1191621400176</v>
      </c>
      <c r="O45" s="61">
        <v>8.4454321099558385</v>
      </c>
      <c r="P45" s="69">
        <v>601.4516147897391</v>
      </c>
      <c r="Q45" s="69">
        <v>19901</v>
      </c>
      <c r="R45" s="69">
        <v>1047</v>
      </c>
      <c r="S45" s="70">
        <v>5.261042158685493E-2</v>
      </c>
    </row>
    <row r="46" spans="1:19" x14ac:dyDescent="0.2">
      <c r="A46" s="7" t="s">
        <v>146</v>
      </c>
      <c r="B46" s="3" t="s">
        <v>147</v>
      </c>
      <c r="C46" s="58" t="s">
        <v>57</v>
      </c>
      <c r="D46" s="71">
        <v>14665494.59</v>
      </c>
      <c r="E46" s="60">
        <v>967</v>
      </c>
      <c r="F46" s="3">
        <v>22</v>
      </c>
      <c r="G46" s="3">
        <v>19</v>
      </c>
      <c r="H46" s="3">
        <v>0</v>
      </c>
      <c r="I46" s="60">
        <v>945</v>
      </c>
      <c r="J46" s="3">
        <v>21</v>
      </c>
      <c r="K46" s="3">
        <v>19</v>
      </c>
      <c r="L46" s="3">
        <v>0</v>
      </c>
      <c r="M46" s="69">
        <v>30905.797781604018</v>
      </c>
      <c r="N46" s="69">
        <v>6181.1595563208039</v>
      </c>
      <c r="O46" s="61">
        <v>6.891910751023663</v>
      </c>
      <c r="P46" s="69">
        <v>474.52244053474351</v>
      </c>
      <c r="Q46" s="69">
        <v>16745</v>
      </c>
      <c r="R46" s="69">
        <v>680</v>
      </c>
      <c r="S46" s="70">
        <v>4.060913705583756E-2</v>
      </c>
    </row>
    <row r="47" spans="1:19" x14ac:dyDescent="0.2">
      <c r="A47" s="7" t="s">
        <v>149</v>
      </c>
      <c r="B47" s="3" t="s">
        <v>150</v>
      </c>
      <c r="C47" s="58" t="s">
        <v>57</v>
      </c>
      <c r="D47" s="71">
        <v>39035645.810000002</v>
      </c>
      <c r="E47" s="60">
        <v>931</v>
      </c>
      <c r="F47" s="3">
        <v>4</v>
      </c>
      <c r="G47" s="3">
        <v>2</v>
      </c>
      <c r="H47" s="3">
        <v>0</v>
      </c>
      <c r="I47" s="60">
        <v>916</v>
      </c>
      <c r="J47" s="3">
        <v>3</v>
      </c>
      <c r="K47" s="3">
        <v>2</v>
      </c>
      <c r="L47" s="3">
        <v>0</v>
      </c>
      <c r="M47" s="69">
        <v>60552.772049836087</v>
      </c>
      <c r="N47" s="69">
        <v>4657.9055422950833</v>
      </c>
      <c r="O47" s="61">
        <v>8.6205797410956517</v>
      </c>
      <c r="P47" s="69">
        <v>644.65497595837428</v>
      </c>
      <c r="Q47" s="69">
        <v>34603</v>
      </c>
      <c r="R47" s="69">
        <v>2272</v>
      </c>
      <c r="S47" s="70">
        <v>6.5659046903447676E-2</v>
      </c>
    </row>
    <row r="48" spans="1:19" x14ac:dyDescent="0.2">
      <c r="A48" s="7" t="s">
        <v>151</v>
      </c>
      <c r="B48" s="3" t="s">
        <v>152</v>
      </c>
      <c r="C48" s="58" t="s">
        <v>57</v>
      </c>
      <c r="D48" s="71">
        <v>3378700.17</v>
      </c>
      <c r="E48" s="60">
        <v>1077</v>
      </c>
      <c r="F48" s="3">
        <v>76</v>
      </c>
      <c r="G48" s="3">
        <v>48</v>
      </c>
      <c r="H48" s="3">
        <v>0</v>
      </c>
      <c r="I48" s="60">
        <v>1064</v>
      </c>
      <c r="J48" s="3">
        <v>70</v>
      </c>
      <c r="K48" s="3">
        <v>47</v>
      </c>
      <c r="L48" s="3">
        <v>0</v>
      </c>
      <c r="M48" s="69">
        <v>27418.007963778331</v>
      </c>
      <c r="N48" s="69">
        <v>9139.3359879261097</v>
      </c>
      <c r="O48" s="61">
        <v>3.2460418028026345</v>
      </c>
      <c r="P48" s="69">
        <v>123.22923585344232</v>
      </c>
      <c r="Q48" s="69">
        <v>21071</v>
      </c>
      <c r="R48" s="69">
        <v>242</v>
      </c>
      <c r="S48" s="70">
        <v>1.1484979355512315E-2</v>
      </c>
    </row>
    <row r="49" spans="1:19" x14ac:dyDescent="0.2">
      <c r="A49" s="7" t="s">
        <v>154</v>
      </c>
      <c r="B49" s="3" t="s">
        <v>155</v>
      </c>
      <c r="C49" s="58" t="s">
        <v>57</v>
      </c>
      <c r="D49" s="71">
        <v>6366275.3099999987</v>
      </c>
      <c r="E49" s="60">
        <v>990</v>
      </c>
      <c r="F49" s="3">
        <v>35</v>
      </c>
      <c r="G49" s="3">
        <v>31</v>
      </c>
      <c r="H49" s="3">
        <v>0</v>
      </c>
      <c r="I49" s="60">
        <v>965</v>
      </c>
      <c r="J49" s="3">
        <v>33</v>
      </c>
      <c r="K49" s="3">
        <v>30</v>
      </c>
      <c r="L49" s="3">
        <v>0</v>
      </c>
      <c r="M49" s="69">
        <v>23986.136935627612</v>
      </c>
      <c r="N49" s="69">
        <v>5996.534233906903</v>
      </c>
      <c r="O49" s="61">
        <v>4.3775285816883294</v>
      </c>
      <c r="P49" s="69">
        <v>265.414782175445</v>
      </c>
      <c r="Q49" s="69">
        <v>13675</v>
      </c>
      <c r="R49" s="69">
        <v>357</v>
      </c>
      <c r="S49" s="70">
        <v>2.6106032906764168E-2</v>
      </c>
    </row>
    <row r="50" spans="1:19" x14ac:dyDescent="0.2">
      <c r="A50" s="7" t="s">
        <v>156</v>
      </c>
      <c r="B50" s="3" t="s">
        <v>157</v>
      </c>
      <c r="C50" s="58" t="s">
        <v>57</v>
      </c>
      <c r="D50" s="71">
        <v>7741945.7399999993</v>
      </c>
      <c r="E50" s="60">
        <v>1060</v>
      </c>
      <c r="F50" s="3">
        <v>71</v>
      </c>
      <c r="G50" s="3">
        <v>46</v>
      </c>
      <c r="H50" s="3">
        <v>0</v>
      </c>
      <c r="I50" s="60">
        <v>1047</v>
      </c>
      <c r="J50" s="3">
        <v>66</v>
      </c>
      <c r="K50" s="3">
        <v>46</v>
      </c>
      <c r="L50" s="3">
        <v>0</v>
      </c>
      <c r="M50" s="69">
        <v>40040.228522289814</v>
      </c>
      <c r="N50" s="69">
        <v>13346.742840763271</v>
      </c>
      <c r="O50" s="61">
        <v>2.5724128907671293</v>
      </c>
      <c r="P50" s="69">
        <v>193.35418467180253</v>
      </c>
      <c r="Q50" s="69">
        <v>27996</v>
      </c>
      <c r="R50" s="69">
        <v>585</v>
      </c>
      <c r="S50" s="70">
        <v>2.0895842263180454E-2</v>
      </c>
    </row>
    <row r="51" spans="1:19" x14ac:dyDescent="0.2">
      <c r="A51" s="7" t="s">
        <v>158</v>
      </c>
      <c r="B51" s="3" t="s">
        <v>159</v>
      </c>
      <c r="C51" s="58" t="s">
        <v>57</v>
      </c>
      <c r="D51" s="71">
        <v>8918822.7699999996</v>
      </c>
      <c r="E51" s="60">
        <v>980</v>
      </c>
      <c r="F51" s="3">
        <v>30</v>
      </c>
      <c r="G51" s="3">
        <v>25</v>
      </c>
      <c r="H51" s="3">
        <v>0</v>
      </c>
      <c r="I51" s="60">
        <v>958</v>
      </c>
      <c r="J51" s="3">
        <v>27</v>
      </c>
      <c r="K51" s="3">
        <v>24</v>
      </c>
      <c r="L51" s="3">
        <v>0</v>
      </c>
      <c r="M51" s="69">
        <v>15508.675845370641</v>
      </c>
      <c r="N51" s="69">
        <v>5169.5586151235466</v>
      </c>
      <c r="O51" s="61">
        <v>9.8654457366629842</v>
      </c>
      <c r="P51" s="69">
        <v>575.0860266166618</v>
      </c>
      <c r="Q51" s="69">
        <v>10589</v>
      </c>
      <c r="R51" s="69">
        <v>291</v>
      </c>
      <c r="S51" s="70">
        <v>2.7481348569269998E-2</v>
      </c>
    </row>
    <row r="52" spans="1:19" x14ac:dyDescent="0.2">
      <c r="A52" s="2" t="s">
        <v>160</v>
      </c>
      <c r="B52" s="3" t="s">
        <v>161</v>
      </c>
      <c r="C52" s="58" t="s">
        <v>57</v>
      </c>
      <c r="D52" s="71">
        <v>15653601.5</v>
      </c>
      <c r="E52" s="60">
        <v>997</v>
      </c>
      <c r="F52" s="3">
        <v>46</v>
      </c>
      <c r="G52" s="3">
        <v>40</v>
      </c>
      <c r="H52" s="3">
        <v>0</v>
      </c>
      <c r="I52" s="60">
        <v>976</v>
      </c>
      <c r="J52" s="3">
        <v>40</v>
      </c>
      <c r="K52" s="3">
        <v>36</v>
      </c>
      <c r="L52" s="3">
        <v>0</v>
      </c>
      <c r="M52" s="69">
        <v>43658.428281287444</v>
      </c>
      <c r="N52" s="69">
        <v>10914.607070321861</v>
      </c>
      <c r="O52" s="61">
        <v>5.4285050866474096</v>
      </c>
      <c r="P52" s="69">
        <v>358.54706905950007</v>
      </c>
      <c r="Q52" s="69">
        <v>26399</v>
      </c>
      <c r="R52" s="69">
        <v>780</v>
      </c>
      <c r="S52" s="70">
        <v>2.9546573733853554E-2</v>
      </c>
    </row>
    <row r="53" spans="1:19" x14ac:dyDescent="0.2">
      <c r="A53" s="2" t="s">
        <v>162</v>
      </c>
      <c r="B53" s="3" t="s">
        <v>163</v>
      </c>
      <c r="C53" s="58" t="s">
        <v>57</v>
      </c>
      <c r="D53" s="71">
        <v>8688279.8899999987</v>
      </c>
      <c r="E53" s="60">
        <v>983</v>
      </c>
      <c r="F53" s="3">
        <v>32</v>
      </c>
      <c r="G53" s="3">
        <v>28</v>
      </c>
      <c r="H53" s="3">
        <v>0</v>
      </c>
      <c r="I53" s="60">
        <v>962</v>
      </c>
      <c r="J53" s="3">
        <v>31</v>
      </c>
      <c r="K53" s="3">
        <v>28</v>
      </c>
      <c r="L53" s="3">
        <v>0</v>
      </c>
      <c r="M53" s="69">
        <v>23497.925663730515</v>
      </c>
      <c r="N53" s="69">
        <v>5874.4814159326288</v>
      </c>
      <c r="O53" s="61">
        <v>6.5537699882037614</v>
      </c>
      <c r="P53" s="69">
        <v>369.74667527400175</v>
      </c>
      <c r="Q53" s="69">
        <v>15295</v>
      </c>
      <c r="R53" s="69">
        <v>391</v>
      </c>
      <c r="S53" s="70">
        <v>2.5563909774436091E-2</v>
      </c>
    </row>
    <row r="54" spans="1:19" x14ac:dyDescent="0.2">
      <c r="A54" s="2" t="s">
        <v>164</v>
      </c>
      <c r="B54" s="3" t="s">
        <v>165</v>
      </c>
      <c r="C54" s="58" t="s">
        <v>56</v>
      </c>
      <c r="D54" s="71">
        <v>61112470.649999999</v>
      </c>
      <c r="E54" s="60">
        <v>1010</v>
      </c>
      <c r="F54" s="3">
        <v>52</v>
      </c>
      <c r="G54" s="3">
        <v>0</v>
      </c>
      <c r="H54" s="3">
        <v>11</v>
      </c>
      <c r="I54" s="60">
        <v>1071</v>
      </c>
      <c r="J54" s="3">
        <v>72</v>
      </c>
      <c r="K54" s="3">
        <v>0</v>
      </c>
      <c r="L54" s="3">
        <v>23</v>
      </c>
      <c r="M54" s="69">
        <v>190806.24101093304</v>
      </c>
      <c r="N54" s="69">
        <v>19080.624101093304</v>
      </c>
      <c r="O54" s="61">
        <v>3.7577387207104849</v>
      </c>
      <c r="P54" s="69">
        <v>320.28549132466952</v>
      </c>
      <c r="Q54" s="69">
        <v>109728</v>
      </c>
      <c r="R54" s="69">
        <v>5506</v>
      </c>
      <c r="S54" s="70">
        <v>5.0178623505395162E-2</v>
      </c>
    </row>
    <row r="55" spans="1:19" x14ac:dyDescent="0.2">
      <c r="A55" s="2" t="s">
        <v>166</v>
      </c>
      <c r="B55" s="3" t="s">
        <v>167</v>
      </c>
      <c r="C55" s="58" t="s">
        <v>56</v>
      </c>
      <c r="D55" s="71">
        <v>46210631.849999994</v>
      </c>
      <c r="E55" s="60">
        <v>1014</v>
      </c>
      <c r="F55" s="3">
        <v>54</v>
      </c>
      <c r="G55" s="3">
        <v>0</v>
      </c>
      <c r="H55" s="3">
        <v>12</v>
      </c>
      <c r="I55" s="60">
        <v>1026</v>
      </c>
      <c r="J55" s="3">
        <v>61</v>
      </c>
      <c r="K55" s="3">
        <v>0</v>
      </c>
      <c r="L55" s="3">
        <v>15</v>
      </c>
      <c r="M55" s="69">
        <v>159490.76282714738</v>
      </c>
      <c r="N55" s="69">
        <v>13290.896902262282</v>
      </c>
      <c r="O55" s="61">
        <v>4.0127715778350002</v>
      </c>
      <c r="P55" s="69">
        <v>289.7386095023075</v>
      </c>
      <c r="Q55" s="69">
        <v>109428</v>
      </c>
      <c r="R55" s="69">
        <v>5527</v>
      </c>
      <c r="S55" s="70">
        <v>5.0508096648024269E-2</v>
      </c>
    </row>
    <row r="56" spans="1:19" x14ac:dyDescent="0.2">
      <c r="A56" s="2" t="s">
        <v>168</v>
      </c>
      <c r="B56" s="3" t="s">
        <v>169</v>
      </c>
      <c r="C56" s="58" t="s">
        <v>56</v>
      </c>
      <c r="D56" s="71">
        <v>63516201.149999991</v>
      </c>
      <c r="E56" s="60">
        <v>1004</v>
      </c>
      <c r="F56" s="3">
        <v>50</v>
      </c>
      <c r="G56" s="3">
        <v>0</v>
      </c>
      <c r="H56" s="3">
        <v>9</v>
      </c>
      <c r="I56" s="60">
        <v>1020</v>
      </c>
      <c r="J56" s="3">
        <v>60</v>
      </c>
      <c r="K56" s="3">
        <v>0</v>
      </c>
      <c r="L56" s="3">
        <v>13</v>
      </c>
      <c r="M56" s="69">
        <v>139795.87582832345</v>
      </c>
      <c r="N56" s="69">
        <v>11649.656319026953</v>
      </c>
      <c r="O56" s="61">
        <v>5.3077388413890993</v>
      </c>
      <c r="P56" s="69">
        <v>454.34960633603498</v>
      </c>
      <c r="Q56" s="69">
        <v>93314</v>
      </c>
      <c r="R56" s="69">
        <v>4330</v>
      </c>
      <c r="S56" s="70">
        <v>4.6402469082881453E-2</v>
      </c>
    </row>
    <row r="57" spans="1:19" x14ac:dyDescent="0.2">
      <c r="A57" s="2" t="s">
        <v>170</v>
      </c>
      <c r="B57" s="3" t="s">
        <v>171</v>
      </c>
      <c r="C57" s="58" t="s">
        <v>56</v>
      </c>
      <c r="D57" s="71">
        <v>13129434.809999999</v>
      </c>
      <c r="E57" s="60">
        <v>1097</v>
      </c>
      <c r="F57" s="3">
        <v>78</v>
      </c>
      <c r="G57" s="3">
        <v>0</v>
      </c>
      <c r="H57" s="3">
        <v>30</v>
      </c>
      <c r="I57" s="60">
        <v>1128</v>
      </c>
      <c r="J57" s="3">
        <v>80</v>
      </c>
      <c r="K57" s="3">
        <v>0</v>
      </c>
      <c r="L57" s="3">
        <v>31</v>
      </c>
      <c r="M57" s="69">
        <v>149258.28679779693</v>
      </c>
      <c r="N57" s="69">
        <v>37314.571699449232</v>
      </c>
      <c r="O57" s="61">
        <v>1.0853668729258867</v>
      </c>
      <c r="P57" s="69">
        <v>87.964528413666542</v>
      </c>
      <c r="Q57" s="69">
        <v>105214</v>
      </c>
      <c r="R57" s="69">
        <v>2998</v>
      </c>
      <c r="S57" s="70">
        <v>2.8494306841294885E-2</v>
      </c>
    </row>
    <row r="58" spans="1:19" x14ac:dyDescent="0.2">
      <c r="A58" s="2" t="s">
        <v>172</v>
      </c>
      <c r="B58" s="3" t="s">
        <v>173</v>
      </c>
      <c r="C58" s="58" t="s">
        <v>56</v>
      </c>
      <c r="D58" s="71">
        <v>39610147.310000002</v>
      </c>
      <c r="E58" s="60">
        <v>1049</v>
      </c>
      <c r="F58" s="3">
        <v>69</v>
      </c>
      <c r="G58" s="3">
        <v>0</v>
      </c>
      <c r="H58" s="3">
        <v>23</v>
      </c>
      <c r="I58" s="60">
        <v>1063</v>
      </c>
      <c r="J58" s="3">
        <v>69</v>
      </c>
      <c r="K58" s="3">
        <v>0</v>
      </c>
      <c r="L58" s="3">
        <v>22</v>
      </c>
      <c r="M58" s="69">
        <v>148294.73025432159</v>
      </c>
      <c r="N58" s="69">
        <v>24715.788375720265</v>
      </c>
      <c r="O58" s="61">
        <v>2.8996310203508999</v>
      </c>
      <c r="P58" s="69">
        <v>267.10421362963899</v>
      </c>
      <c r="Q58" s="69">
        <v>95340</v>
      </c>
      <c r="R58" s="69">
        <v>4084</v>
      </c>
      <c r="S58" s="70">
        <v>4.2836165303125659E-2</v>
      </c>
    </row>
    <row r="59" spans="1:19" x14ac:dyDescent="0.2">
      <c r="A59" s="2" t="s">
        <v>174</v>
      </c>
      <c r="B59" s="3" t="s">
        <v>175</v>
      </c>
      <c r="C59" s="58" t="s">
        <v>56</v>
      </c>
      <c r="D59" s="71">
        <v>44169839.07</v>
      </c>
      <c r="E59" s="60">
        <v>1066</v>
      </c>
      <c r="F59" s="3">
        <v>72</v>
      </c>
      <c r="G59" s="3">
        <v>0</v>
      </c>
      <c r="H59" s="3">
        <v>25</v>
      </c>
      <c r="I59" s="60">
        <v>1076</v>
      </c>
      <c r="J59" s="3">
        <v>73</v>
      </c>
      <c r="K59" s="3">
        <v>0</v>
      </c>
      <c r="L59" s="3">
        <v>24</v>
      </c>
      <c r="M59" s="69">
        <v>106089.71993781874</v>
      </c>
      <c r="N59" s="69">
        <v>15155.674276831249</v>
      </c>
      <c r="O59" s="61">
        <v>4.9203636347230857</v>
      </c>
      <c r="P59" s="69">
        <v>416.34419523294821</v>
      </c>
      <c r="Q59" s="69">
        <v>68669</v>
      </c>
      <c r="R59" s="69">
        <v>2859</v>
      </c>
      <c r="S59" s="70">
        <v>4.163450756527691E-2</v>
      </c>
    </row>
    <row r="60" spans="1:19" x14ac:dyDescent="0.2">
      <c r="A60" s="2" t="s">
        <v>176</v>
      </c>
      <c r="B60" s="3" t="s">
        <v>177</v>
      </c>
      <c r="C60" s="58" t="s">
        <v>56</v>
      </c>
      <c r="D60" s="71">
        <v>39933306.920000002</v>
      </c>
      <c r="E60" s="60">
        <v>1055</v>
      </c>
      <c r="F60" s="3">
        <v>70</v>
      </c>
      <c r="G60" s="3">
        <v>0</v>
      </c>
      <c r="H60" s="3">
        <v>24</v>
      </c>
      <c r="I60" s="60">
        <v>1055</v>
      </c>
      <c r="J60" s="3">
        <v>67</v>
      </c>
      <c r="K60" s="3">
        <v>0</v>
      </c>
      <c r="L60" s="3">
        <v>20</v>
      </c>
      <c r="M60" s="69">
        <v>104915.76603865335</v>
      </c>
      <c r="N60" s="69">
        <v>11657.30733762815</v>
      </c>
      <c r="O60" s="61">
        <v>6.0524745133734381</v>
      </c>
      <c r="P60" s="69">
        <v>380.62255491026644</v>
      </c>
      <c r="Q60" s="69">
        <v>73003</v>
      </c>
      <c r="R60" s="69">
        <v>1979</v>
      </c>
      <c r="S60" s="70">
        <v>2.710847499417832E-2</v>
      </c>
    </row>
    <row r="61" spans="1:19" x14ac:dyDescent="0.2">
      <c r="A61" s="2" t="s">
        <v>178</v>
      </c>
      <c r="B61" s="3" t="s">
        <v>179</v>
      </c>
      <c r="C61" s="58" t="s">
        <v>56</v>
      </c>
      <c r="D61" s="71">
        <v>45922626.480000004</v>
      </c>
      <c r="E61" s="60">
        <v>1045</v>
      </c>
      <c r="F61" s="3">
        <v>66</v>
      </c>
      <c r="G61" s="3">
        <v>0</v>
      </c>
      <c r="H61" s="3">
        <v>20</v>
      </c>
      <c r="I61" s="60">
        <v>1034</v>
      </c>
      <c r="J61" s="3">
        <v>63</v>
      </c>
      <c r="K61" s="3">
        <v>0</v>
      </c>
      <c r="L61" s="3">
        <v>17</v>
      </c>
      <c r="M61" s="69">
        <v>95503.849193003174</v>
      </c>
      <c r="N61" s="69">
        <v>11937.981149125397</v>
      </c>
      <c r="O61" s="61">
        <v>6.7013005801119876</v>
      </c>
      <c r="P61" s="69">
        <v>480.84581792295342</v>
      </c>
      <c r="Q61" s="69">
        <v>62450</v>
      </c>
      <c r="R61" s="69">
        <v>2118</v>
      </c>
      <c r="S61" s="70">
        <v>3.3915132105684545E-2</v>
      </c>
    </row>
    <row r="62" spans="1:19" x14ac:dyDescent="0.2">
      <c r="A62" s="2" t="s">
        <v>180</v>
      </c>
      <c r="B62" s="3" t="s">
        <v>181</v>
      </c>
      <c r="C62" s="58" t="s">
        <v>56</v>
      </c>
      <c r="D62" s="71">
        <v>56216977.910000004</v>
      </c>
      <c r="E62" s="60">
        <v>1048</v>
      </c>
      <c r="F62" s="3">
        <v>68</v>
      </c>
      <c r="G62" s="3">
        <v>0</v>
      </c>
      <c r="H62" s="3">
        <v>22</v>
      </c>
      <c r="I62" s="60">
        <v>1032</v>
      </c>
      <c r="J62" s="3">
        <v>62</v>
      </c>
      <c r="K62" s="3">
        <v>0</v>
      </c>
      <c r="L62" s="3">
        <v>16</v>
      </c>
      <c r="M62" s="69">
        <v>132337.94100175312</v>
      </c>
      <c r="N62" s="69">
        <v>12030.721909250284</v>
      </c>
      <c r="O62" s="61">
        <v>5.7957679724655788</v>
      </c>
      <c r="P62" s="69">
        <v>424.79864417155534</v>
      </c>
      <c r="Q62" s="69">
        <v>87288</v>
      </c>
      <c r="R62" s="69">
        <v>2940</v>
      </c>
      <c r="S62" s="70">
        <v>3.3681605718999176E-2</v>
      </c>
    </row>
    <row r="63" spans="1:19" x14ac:dyDescent="0.2">
      <c r="A63" s="2" t="s">
        <v>182</v>
      </c>
      <c r="B63" s="3" t="s">
        <v>183</v>
      </c>
      <c r="C63" s="58" t="s">
        <v>56</v>
      </c>
      <c r="D63" s="71">
        <v>84931441.710000008</v>
      </c>
      <c r="E63" s="60">
        <v>1045</v>
      </c>
      <c r="F63" s="3">
        <v>67</v>
      </c>
      <c r="G63" s="3">
        <v>0</v>
      </c>
      <c r="H63" s="3">
        <v>21</v>
      </c>
      <c r="I63" s="60">
        <v>1060</v>
      </c>
      <c r="J63" s="3">
        <v>68</v>
      </c>
      <c r="K63" s="3">
        <v>0</v>
      </c>
      <c r="L63" s="3">
        <v>21</v>
      </c>
      <c r="M63" s="69">
        <v>171021.9513427444</v>
      </c>
      <c r="N63" s="69">
        <v>11401.463422849627</v>
      </c>
      <c r="O63" s="61">
        <v>5.5840784911060233</v>
      </c>
      <c r="P63" s="69">
        <v>496.61134750935713</v>
      </c>
      <c r="Q63" s="69">
        <v>106129</v>
      </c>
      <c r="R63" s="69">
        <v>3668</v>
      </c>
      <c r="S63" s="70">
        <v>3.4561712632739404E-2</v>
      </c>
    </row>
    <row r="64" spans="1:19" x14ac:dyDescent="0.2">
      <c r="A64" s="2" t="s">
        <v>184</v>
      </c>
      <c r="B64" s="3" t="s">
        <v>185</v>
      </c>
      <c r="C64" s="58" t="s">
        <v>56</v>
      </c>
      <c r="D64" s="71">
        <v>20898871.629999999</v>
      </c>
      <c r="E64" s="60">
        <v>1069</v>
      </c>
      <c r="F64" s="3">
        <v>73</v>
      </c>
      <c r="G64" s="3">
        <v>0</v>
      </c>
      <c r="H64" s="3">
        <v>26</v>
      </c>
      <c r="I64" s="60">
        <v>1101</v>
      </c>
      <c r="J64" s="3">
        <v>77</v>
      </c>
      <c r="K64" s="3">
        <v>0</v>
      </c>
      <c r="L64" s="3">
        <v>28</v>
      </c>
      <c r="M64" s="69">
        <v>106099.93770151137</v>
      </c>
      <c r="N64" s="69">
        <v>10609.993770151137</v>
      </c>
      <c r="O64" s="61">
        <v>3.5532537357430489</v>
      </c>
      <c r="P64" s="69">
        <v>196.97345806926236</v>
      </c>
      <c r="Q64" s="69">
        <v>81248</v>
      </c>
      <c r="R64" s="69">
        <v>3155</v>
      </c>
      <c r="S64" s="70">
        <v>3.8831725088617569E-2</v>
      </c>
    </row>
    <row r="65" spans="1:19" x14ac:dyDescent="0.2">
      <c r="A65" s="2" t="s">
        <v>186</v>
      </c>
      <c r="B65" s="3" t="s">
        <v>187</v>
      </c>
      <c r="C65" s="58" t="s">
        <v>56</v>
      </c>
      <c r="D65" s="71">
        <v>62540617.510000005</v>
      </c>
      <c r="E65" s="60">
        <v>1044</v>
      </c>
      <c r="F65" s="3">
        <v>65</v>
      </c>
      <c r="G65" s="3">
        <v>0</v>
      </c>
      <c r="H65" s="3">
        <v>19</v>
      </c>
      <c r="I65" s="60">
        <v>1042</v>
      </c>
      <c r="J65" s="3">
        <v>64</v>
      </c>
      <c r="K65" s="3">
        <v>0</v>
      </c>
      <c r="L65" s="3">
        <v>18</v>
      </c>
      <c r="M65" s="69">
        <v>134845.91147579724</v>
      </c>
      <c r="N65" s="69">
        <v>8427.8694672373276</v>
      </c>
      <c r="O65" s="61">
        <v>6.7706910058142133</v>
      </c>
      <c r="P65" s="69">
        <v>463.79320533737564</v>
      </c>
      <c r="Q65" s="69">
        <v>92630</v>
      </c>
      <c r="R65" s="69">
        <v>3151</v>
      </c>
      <c r="S65" s="70">
        <v>3.4017057108927995E-2</v>
      </c>
    </row>
    <row r="66" spans="1:19" x14ac:dyDescent="0.2">
      <c r="A66" s="2" t="s">
        <v>188</v>
      </c>
      <c r="B66" s="3" t="s">
        <v>189</v>
      </c>
      <c r="C66" s="58" t="s">
        <v>56</v>
      </c>
      <c r="D66" s="71">
        <v>102478691.05</v>
      </c>
      <c r="E66" s="60">
        <v>896</v>
      </c>
      <c r="F66" s="3">
        <v>2</v>
      </c>
      <c r="G66" s="3">
        <v>0</v>
      </c>
      <c r="H66" s="3">
        <v>1</v>
      </c>
      <c r="I66" s="60">
        <v>915</v>
      </c>
      <c r="J66" s="3">
        <v>2</v>
      </c>
      <c r="K66" s="3">
        <v>0</v>
      </c>
      <c r="L66" s="3">
        <v>1</v>
      </c>
      <c r="M66" s="69">
        <v>139107.51804923126</v>
      </c>
      <c r="N66" s="69">
        <v>9936.2512892308041</v>
      </c>
      <c r="O66" s="61">
        <v>6.6423440872044672</v>
      </c>
      <c r="P66" s="69">
        <v>736.68693458920006</v>
      </c>
      <c r="Q66" s="69">
        <v>82884</v>
      </c>
      <c r="R66" s="69">
        <v>7080</v>
      </c>
      <c r="S66" s="70">
        <v>8.5420587809468651E-2</v>
      </c>
    </row>
    <row r="67" spans="1:19" x14ac:dyDescent="0.2">
      <c r="A67" s="2" t="s">
        <v>190</v>
      </c>
      <c r="B67" s="3" t="s">
        <v>191</v>
      </c>
      <c r="C67" s="58" t="s">
        <v>56</v>
      </c>
      <c r="D67" s="71">
        <v>49706086.400000006</v>
      </c>
      <c r="E67" s="60">
        <v>1001</v>
      </c>
      <c r="F67" s="3">
        <v>48</v>
      </c>
      <c r="G67" s="3">
        <v>0</v>
      </c>
      <c r="H67" s="3">
        <v>7</v>
      </c>
      <c r="I67" s="60">
        <v>981</v>
      </c>
      <c r="J67" s="3">
        <v>46</v>
      </c>
      <c r="K67" s="3">
        <v>0</v>
      </c>
      <c r="L67" s="3">
        <v>5</v>
      </c>
      <c r="M67" s="69">
        <v>114502.20673914408</v>
      </c>
      <c r="N67" s="69">
        <v>12722.467415460453</v>
      </c>
      <c r="O67" s="61">
        <v>4.5326637344411376</v>
      </c>
      <c r="P67" s="69">
        <v>434.10592525294385</v>
      </c>
      <c r="Q67" s="69">
        <v>76193</v>
      </c>
      <c r="R67" s="69">
        <v>3483</v>
      </c>
      <c r="S67" s="70">
        <v>4.5712860761487277E-2</v>
      </c>
    </row>
    <row r="68" spans="1:19" x14ac:dyDescent="0.2">
      <c r="A68" s="2" t="s">
        <v>192</v>
      </c>
      <c r="B68" s="3" t="s">
        <v>193</v>
      </c>
      <c r="C68" s="58" t="s">
        <v>56</v>
      </c>
      <c r="D68" s="71">
        <v>114664060.25999999</v>
      </c>
      <c r="E68" s="60">
        <v>1004</v>
      </c>
      <c r="F68" s="3">
        <v>49</v>
      </c>
      <c r="G68" s="3">
        <v>0</v>
      </c>
      <c r="H68" s="3">
        <v>8</v>
      </c>
      <c r="I68" s="60">
        <v>991</v>
      </c>
      <c r="J68" s="3">
        <v>50</v>
      </c>
      <c r="K68" s="3">
        <v>0</v>
      </c>
      <c r="L68" s="3">
        <v>7</v>
      </c>
      <c r="M68" s="69">
        <v>284735.65812813275</v>
      </c>
      <c r="N68" s="69">
        <v>21902.742932933288</v>
      </c>
      <c r="O68" s="61">
        <v>3.2029708045544285</v>
      </c>
      <c r="P68" s="69">
        <v>402.70354971979123</v>
      </c>
      <c r="Q68" s="69">
        <v>212327</v>
      </c>
      <c r="R68" s="69">
        <v>13134</v>
      </c>
      <c r="S68" s="70">
        <v>6.1857418039156585E-2</v>
      </c>
    </row>
    <row r="69" spans="1:19" x14ac:dyDescent="0.2">
      <c r="A69" s="2" t="s">
        <v>194</v>
      </c>
      <c r="B69" s="3" t="s">
        <v>195</v>
      </c>
      <c r="C69" s="58" t="s">
        <v>56</v>
      </c>
      <c r="D69" s="71">
        <v>24313333.940000001</v>
      </c>
      <c r="E69" s="60">
        <v>1021</v>
      </c>
      <c r="F69" s="3">
        <v>59</v>
      </c>
      <c r="G69" s="3">
        <v>0</v>
      </c>
      <c r="H69" s="3">
        <v>14</v>
      </c>
      <c r="I69" s="60">
        <v>996</v>
      </c>
      <c r="J69" s="3">
        <v>52</v>
      </c>
      <c r="K69" s="3">
        <v>0</v>
      </c>
      <c r="L69" s="3">
        <v>8</v>
      </c>
      <c r="M69" s="69">
        <v>92419.492030938185</v>
      </c>
      <c r="N69" s="69">
        <v>18483.898406187636</v>
      </c>
      <c r="O69" s="61">
        <v>3.7329787517605961</v>
      </c>
      <c r="P69" s="69">
        <v>263.07582313762242</v>
      </c>
      <c r="Q69" s="69">
        <v>70713</v>
      </c>
      <c r="R69" s="69">
        <v>3977</v>
      </c>
      <c r="S69" s="70">
        <v>5.6241426611796985E-2</v>
      </c>
    </row>
    <row r="70" spans="1:19" x14ac:dyDescent="0.2">
      <c r="A70" s="2" t="s">
        <v>196</v>
      </c>
      <c r="B70" s="3" t="s">
        <v>197</v>
      </c>
      <c r="C70" s="58" t="s">
        <v>56</v>
      </c>
      <c r="D70" s="71">
        <v>21873008.93</v>
      </c>
      <c r="E70" s="60">
        <v>1040</v>
      </c>
      <c r="F70" s="3">
        <v>64</v>
      </c>
      <c r="G70" s="3">
        <v>0</v>
      </c>
      <c r="H70" s="3">
        <v>18</v>
      </c>
      <c r="I70" s="60">
        <v>1017</v>
      </c>
      <c r="J70" s="3">
        <v>57</v>
      </c>
      <c r="K70" s="3">
        <v>0</v>
      </c>
      <c r="L70" s="3">
        <v>11</v>
      </c>
      <c r="M70" s="69">
        <v>125754.95765733119</v>
      </c>
      <c r="N70" s="69">
        <v>13972.773073036798</v>
      </c>
      <c r="O70" s="61">
        <v>3.5465798590247415</v>
      </c>
      <c r="P70" s="69">
        <v>173.93357158611281</v>
      </c>
      <c r="Q70" s="69">
        <v>84669</v>
      </c>
      <c r="R70" s="69">
        <v>2894</v>
      </c>
      <c r="S70" s="70">
        <v>3.4180160389280609E-2</v>
      </c>
    </row>
    <row r="71" spans="1:19" x14ac:dyDescent="0.2">
      <c r="A71" s="2" t="s">
        <v>198</v>
      </c>
      <c r="B71" s="3" t="s">
        <v>199</v>
      </c>
      <c r="C71" s="58" t="s">
        <v>56</v>
      </c>
      <c r="D71" s="71">
        <v>104550447.16000001</v>
      </c>
      <c r="E71" s="60">
        <v>947</v>
      </c>
      <c r="F71" s="3">
        <v>13</v>
      </c>
      <c r="G71" s="3">
        <v>0</v>
      </c>
      <c r="H71" s="3">
        <v>3</v>
      </c>
      <c r="I71" s="60">
        <v>947</v>
      </c>
      <c r="J71" s="3">
        <v>22</v>
      </c>
      <c r="K71" s="3">
        <v>0</v>
      </c>
      <c r="L71" s="3">
        <v>3</v>
      </c>
      <c r="M71" s="69">
        <v>189743.56873311952</v>
      </c>
      <c r="N71" s="69">
        <v>13553.112052365681</v>
      </c>
      <c r="O71" s="61">
        <v>4.3901356212586125</v>
      </c>
      <c r="P71" s="69">
        <v>551.00917442452874</v>
      </c>
      <c r="Q71" s="69">
        <v>124004</v>
      </c>
      <c r="R71" s="69">
        <v>10778</v>
      </c>
      <c r="S71" s="70">
        <v>8.6916551078997456E-2</v>
      </c>
    </row>
    <row r="72" spans="1:19" x14ac:dyDescent="0.2">
      <c r="A72" s="2" t="s">
        <v>200</v>
      </c>
      <c r="B72" s="3" t="s">
        <v>201</v>
      </c>
      <c r="C72" s="58" t="s">
        <v>56</v>
      </c>
      <c r="D72" s="71">
        <v>128396442.01000001</v>
      </c>
      <c r="E72" s="60">
        <v>921</v>
      </c>
      <c r="F72" s="3">
        <v>3</v>
      </c>
      <c r="G72" s="3">
        <v>0</v>
      </c>
      <c r="H72" s="3">
        <v>2</v>
      </c>
      <c r="I72" s="60">
        <v>930</v>
      </c>
      <c r="J72" s="3">
        <v>7</v>
      </c>
      <c r="K72" s="3">
        <v>0</v>
      </c>
      <c r="L72" s="3">
        <v>2</v>
      </c>
      <c r="M72" s="69">
        <v>168274.76066753006</v>
      </c>
      <c r="N72" s="69">
        <v>11218.317377835338</v>
      </c>
      <c r="O72" s="61">
        <v>5.6633567400098448</v>
      </c>
      <c r="P72" s="69">
        <v>763.01663719896828</v>
      </c>
      <c r="Q72" s="69">
        <v>102646</v>
      </c>
      <c r="R72" s="69">
        <v>6849</v>
      </c>
      <c r="S72" s="70">
        <v>6.6724470510297521E-2</v>
      </c>
    </row>
    <row r="73" spans="1:19" x14ac:dyDescent="0.2">
      <c r="A73" s="2" t="s">
        <v>202</v>
      </c>
      <c r="B73" s="3" t="s">
        <v>203</v>
      </c>
      <c r="C73" s="58" t="s">
        <v>56</v>
      </c>
      <c r="D73" s="71">
        <v>61122751.25999999</v>
      </c>
      <c r="E73" s="60">
        <v>994</v>
      </c>
      <c r="F73" s="3">
        <v>40</v>
      </c>
      <c r="G73" s="3">
        <v>0</v>
      </c>
      <c r="H73" s="3">
        <v>5</v>
      </c>
      <c r="I73" s="60">
        <v>981</v>
      </c>
      <c r="J73" s="3">
        <v>45</v>
      </c>
      <c r="K73" s="3">
        <v>0</v>
      </c>
      <c r="L73" s="3">
        <v>4</v>
      </c>
      <c r="M73" s="69">
        <v>135251.73977781777</v>
      </c>
      <c r="N73" s="69">
        <v>19321.677111116824</v>
      </c>
      <c r="O73" s="61">
        <v>3.8668633827494445</v>
      </c>
      <c r="P73" s="69">
        <v>451.91841051662794</v>
      </c>
      <c r="Q73" s="69">
        <v>91800</v>
      </c>
      <c r="R73" s="69">
        <v>5179</v>
      </c>
      <c r="S73" s="70">
        <v>5.6416122004357298E-2</v>
      </c>
    </row>
    <row r="74" spans="1:19" x14ac:dyDescent="0.2">
      <c r="A74" s="2" t="s">
        <v>204</v>
      </c>
      <c r="B74" s="3" t="s">
        <v>205</v>
      </c>
      <c r="C74" s="58" t="s">
        <v>56</v>
      </c>
      <c r="D74" s="71">
        <v>34829848.629999995</v>
      </c>
      <c r="E74" s="60">
        <v>1015</v>
      </c>
      <c r="F74" s="3">
        <v>55</v>
      </c>
      <c r="G74" s="3">
        <v>0</v>
      </c>
      <c r="H74" s="3">
        <v>13</v>
      </c>
      <c r="I74" s="60">
        <v>1020</v>
      </c>
      <c r="J74" s="3">
        <v>59</v>
      </c>
      <c r="K74" s="3">
        <v>0</v>
      </c>
      <c r="L74" s="3">
        <v>14</v>
      </c>
      <c r="M74" s="69">
        <v>78369.12461252787</v>
      </c>
      <c r="N74" s="69">
        <v>8707.6805125030969</v>
      </c>
      <c r="O74" s="61">
        <v>6.826668061499265</v>
      </c>
      <c r="P74" s="69">
        <v>444.43329949397179</v>
      </c>
      <c r="Q74" s="69">
        <v>52888</v>
      </c>
      <c r="R74" s="69">
        <v>1859</v>
      </c>
      <c r="S74" s="70">
        <v>3.5149750415973374E-2</v>
      </c>
    </row>
    <row r="75" spans="1:19" x14ac:dyDescent="0.2">
      <c r="A75" s="2" t="s">
        <v>206</v>
      </c>
      <c r="B75" s="3" t="s">
        <v>207</v>
      </c>
      <c r="C75" s="58" t="s">
        <v>56</v>
      </c>
      <c r="D75" s="71">
        <v>87520355.840000004</v>
      </c>
      <c r="E75" s="60">
        <v>1009</v>
      </c>
      <c r="F75" s="3">
        <v>51</v>
      </c>
      <c r="G75" s="3">
        <v>0</v>
      </c>
      <c r="H75" s="3">
        <v>10</v>
      </c>
      <c r="I75" s="60">
        <v>1002</v>
      </c>
      <c r="J75" s="3">
        <v>54</v>
      </c>
      <c r="K75" s="3">
        <v>0</v>
      </c>
      <c r="L75" s="3">
        <v>9</v>
      </c>
      <c r="M75" s="69">
        <v>220298.85307094411</v>
      </c>
      <c r="N75" s="69">
        <v>16946.065620841855</v>
      </c>
      <c r="O75" s="61">
        <v>4.0717415796583101</v>
      </c>
      <c r="P75" s="69">
        <v>397.28012479400115</v>
      </c>
      <c r="Q75" s="69">
        <v>161667</v>
      </c>
      <c r="R75" s="69">
        <v>7207</v>
      </c>
      <c r="S75" s="70">
        <v>4.4579289527238088E-2</v>
      </c>
    </row>
    <row r="76" spans="1:19" x14ac:dyDescent="0.2">
      <c r="A76" s="2" t="s">
        <v>208</v>
      </c>
      <c r="B76" s="3" t="s">
        <v>209</v>
      </c>
      <c r="C76" s="58" t="s">
        <v>56</v>
      </c>
      <c r="D76" s="71">
        <v>67412975.049999997</v>
      </c>
      <c r="E76" s="60">
        <v>1030</v>
      </c>
      <c r="F76" s="3">
        <v>60</v>
      </c>
      <c r="G76" s="3">
        <v>0</v>
      </c>
      <c r="H76" s="3">
        <v>15</v>
      </c>
      <c r="I76" s="60">
        <v>1013</v>
      </c>
      <c r="J76" s="3">
        <v>56</v>
      </c>
      <c r="K76" s="3">
        <v>0</v>
      </c>
      <c r="L76" s="3">
        <v>10</v>
      </c>
      <c r="M76" s="69">
        <v>138058.21289988549</v>
      </c>
      <c r="N76" s="69">
        <v>8121.0713470520877</v>
      </c>
      <c r="O76" s="61">
        <v>5.9395235008194147</v>
      </c>
      <c r="P76" s="69">
        <v>488.29384093857055</v>
      </c>
      <c r="Q76" s="69">
        <v>83882</v>
      </c>
      <c r="R76" s="69">
        <v>2531</v>
      </c>
      <c r="S76" s="70">
        <v>3.017333873775065E-2</v>
      </c>
    </row>
    <row r="77" spans="1:19" x14ac:dyDescent="0.2">
      <c r="A77" s="2" t="s">
        <v>210</v>
      </c>
      <c r="B77" s="3" t="s">
        <v>211</v>
      </c>
      <c r="C77" s="58" t="s">
        <v>56</v>
      </c>
      <c r="D77" s="71">
        <v>23037269.579999994</v>
      </c>
      <c r="E77" s="60">
        <v>1035</v>
      </c>
      <c r="F77" s="3">
        <v>63</v>
      </c>
      <c r="G77" s="3">
        <v>0</v>
      </c>
      <c r="H77" s="3">
        <v>17</v>
      </c>
      <c r="I77" s="60">
        <v>1081</v>
      </c>
      <c r="J77" s="3">
        <v>74</v>
      </c>
      <c r="K77" s="3">
        <v>0</v>
      </c>
      <c r="L77" s="3">
        <v>25</v>
      </c>
      <c r="M77" s="69">
        <v>93072.527634485072</v>
      </c>
      <c r="N77" s="69">
        <v>13296.075376355011</v>
      </c>
      <c r="O77" s="61">
        <v>3.0943610033997913</v>
      </c>
      <c r="P77" s="69">
        <v>247.51954379569537</v>
      </c>
      <c r="Q77" s="69">
        <v>73318</v>
      </c>
      <c r="R77" s="69">
        <v>3153</v>
      </c>
      <c r="S77" s="70">
        <v>4.3004446384243979E-2</v>
      </c>
    </row>
    <row r="78" spans="1:19" x14ac:dyDescent="0.2">
      <c r="A78" s="2" t="s">
        <v>212</v>
      </c>
      <c r="B78" s="3" t="s">
        <v>213</v>
      </c>
      <c r="C78" s="58" t="s">
        <v>56</v>
      </c>
      <c r="D78" s="71">
        <v>50134080.440000005</v>
      </c>
      <c r="E78" s="60">
        <v>995</v>
      </c>
      <c r="F78" s="3">
        <v>43</v>
      </c>
      <c r="G78" s="3">
        <v>0</v>
      </c>
      <c r="H78" s="3">
        <v>6</v>
      </c>
      <c r="I78" s="60">
        <v>1019</v>
      </c>
      <c r="J78" s="3">
        <v>58</v>
      </c>
      <c r="K78" s="3">
        <v>0</v>
      </c>
      <c r="L78" s="3">
        <v>12</v>
      </c>
      <c r="M78" s="69">
        <v>84687.874442667948</v>
      </c>
      <c r="N78" s="69">
        <v>9409.7638269631061</v>
      </c>
      <c r="O78" s="61">
        <v>5.5497909599582744</v>
      </c>
      <c r="P78" s="69">
        <v>591.98652428028299</v>
      </c>
      <c r="Q78" s="69">
        <v>54220</v>
      </c>
      <c r="R78" s="69">
        <v>2547</v>
      </c>
      <c r="S78" s="70">
        <v>4.6975285872371819E-2</v>
      </c>
    </row>
    <row r="79" spans="1:19" x14ac:dyDescent="0.2">
      <c r="A79" s="2" t="s">
        <v>214</v>
      </c>
      <c r="B79" s="3" t="s">
        <v>215</v>
      </c>
      <c r="C79" s="58" t="s">
        <v>56</v>
      </c>
      <c r="D79" s="71">
        <v>15247317.24</v>
      </c>
      <c r="E79" s="60">
        <v>1087</v>
      </c>
      <c r="F79" s="3">
        <v>77</v>
      </c>
      <c r="G79" s="3">
        <v>0</v>
      </c>
      <c r="H79" s="3">
        <v>28</v>
      </c>
      <c r="I79" s="60">
        <v>1120</v>
      </c>
      <c r="J79" s="3">
        <v>78</v>
      </c>
      <c r="K79" s="3">
        <v>0</v>
      </c>
      <c r="L79" s="3">
        <v>29</v>
      </c>
      <c r="M79" s="69">
        <v>105540.55251112278</v>
      </c>
      <c r="N79" s="69">
        <v>21108.110502224554</v>
      </c>
      <c r="O79" s="61">
        <v>2.3119075482789913</v>
      </c>
      <c r="P79" s="69">
        <v>144.46880253344426</v>
      </c>
      <c r="Q79" s="69">
        <v>75036</v>
      </c>
      <c r="R79" s="69">
        <v>1875</v>
      </c>
      <c r="S79" s="70">
        <v>2.4988005757236528E-2</v>
      </c>
    </row>
    <row r="80" spans="1:19" x14ac:dyDescent="0.2">
      <c r="A80" s="2" t="s">
        <v>216</v>
      </c>
      <c r="B80" s="3" t="s">
        <v>217</v>
      </c>
      <c r="C80" s="58" t="s">
        <v>56</v>
      </c>
      <c r="D80" s="71">
        <v>51391551.210000008</v>
      </c>
      <c r="E80" s="60">
        <v>1074</v>
      </c>
      <c r="F80" s="3">
        <v>74</v>
      </c>
      <c r="G80" s="3">
        <v>0</v>
      </c>
      <c r="H80" s="3">
        <v>27</v>
      </c>
      <c r="I80" s="60">
        <v>1092</v>
      </c>
      <c r="J80" s="3">
        <v>75</v>
      </c>
      <c r="K80" s="3">
        <v>0</v>
      </c>
      <c r="L80" s="3">
        <v>26</v>
      </c>
      <c r="M80" s="69">
        <v>125896.55182055678</v>
      </c>
      <c r="N80" s="69">
        <v>12589.655182055678</v>
      </c>
      <c r="O80" s="61">
        <v>5.8698986534064375</v>
      </c>
      <c r="P80" s="69">
        <v>408.20459708260762</v>
      </c>
      <c r="Q80" s="69">
        <v>87712</v>
      </c>
      <c r="R80" s="69">
        <v>2277</v>
      </c>
      <c r="S80" s="70">
        <v>2.5959959868661071E-2</v>
      </c>
    </row>
    <row r="81" spans="1:19" x14ac:dyDescent="0.2">
      <c r="A81" s="2" t="s">
        <v>218</v>
      </c>
      <c r="B81" s="3" t="s">
        <v>219</v>
      </c>
      <c r="C81" s="58" t="s">
        <v>56</v>
      </c>
      <c r="D81" s="71">
        <v>10161035.99</v>
      </c>
      <c r="E81" s="60">
        <v>1097</v>
      </c>
      <c r="F81" s="3">
        <v>79</v>
      </c>
      <c r="G81" s="3">
        <v>0</v>
      </c>
      <c r="H81" s="3">
        <v>29</v>
      </c>
      <c r="I81" s="60">
        <v>1125</v>
      </c>
      <c r="J81" s="3">
        <v>79</v>
      </c>
      <c r="K81" s="3">
        <v>0</v>
      </c>
      <c r="L81" s="3">
        <v>30</v>
      </c>
      <c r="M81" s="69">
        <v>86049.465880654214</v>
      </c>
      <c r="N81" s="69">
        <v>17209.893176130841</v>
      </c>
      <c r="O81" s="61">
        <v>2.4172143065766889</v>
      </c>
      <c r="P81" s="69">
        <v>118.08366136859917</v>
      </c>
      <c r="Q81" s="69">
        <v>57228</v>
      </c>
      <c r="R81" s="69">
        <v>1118</v>
      </c>
      <c r="S81" s="70">
        <v>1.9535891521632768E-2</v>
      </c>
    </row>
    <row r="82" spans="1:19" x14ac:dyDescent="0.2">
      <c r="A82" s="2" t="s">
        <v>220</v>
      </c>
      <c r="B82" s="3" t="s">
        <v>221</v>
      </c>
      <c r="C82" s="58" t="s">
        <v>56</v>
      </c>
      <c r="D82" s="71">
        <v>62465544.32</v>
      </c>
      <c r="E82" s="60">
        <v>1035</v>
      </c>
      <c r="F82" s="3">
        <v>62</v>
      </c>
      <c r="G82" s="3">
        <v>0</v>
      </c>
      <c r="H82" s="3">
        <v>16</v>
      </c>
      <c r="I82" s="60">
        <v>1046</v>
      </c>
      <c r="J82" s="3">
        <v>65</v>
      </c>
      <c r="K82" s="3">
        <v>0</v>
      </c>
      <c r="L82" s="3">
        <v>19</v>
      </c>
      <c r="M82" s="69">
        <v>109575.02303901716</v>
      </c>
      <c r="N82" s="69">
        <v>9961.3657308197417</v>
      </c>
      <c r="O82" s="61">
        <v>6.8081208592068139</v>
      </c>
      <c r="P82" s="69">
        <v>570.07101242184956</v>
      </c>
      <c r="Q82" s="69">
        <v>77031</v>
      </c>
      <c r="R82" s="69">
        <v>3117</v>
      </c>
      <c r="S82" s="70">
        <v>4.0464228687151924E-2</v>
      </c>
    </row>
    <row r="83" spans="1:19" x14ac:dyDescent="0.2">
      <c r="A83" s="2" t="s">
        <v>222</v>
      </c>
      <c r="B83" s="51" t="s">
        <v>223</v>
      </c>
      <c r="C83" s="58" t="s">
        <v>57</v>
      </c>
      <c r="D83" s="72"/>
      <c r="E83" s="60">
        <v>967</v>
      </c>
      <c r="F83" s="3">
        <v>24</v>
      </c>
      <c r="G83" s="3">
        <v>20</v>
      </c>
      <c r="H83" s="3">
        <v>0</v>
      </c>
      <c r="I83" s="60">
        <v>949</v>
      </c>
      <c r="J83" s="3">
        <v>23</v>
      </c>
      <c r="K83" s="3">
        <v>20</v>
      </c>
      <c r="L83" s="3">
        <v>0</v>
      </c>
      <c r="M83" s="69">
        <v>4840.8408139130333</v>
      </c>
      <c r="N83" s="69">
        <v>0</v>
      </c>
      <c r="O83" s="61">
        <v>0</v>
      </c>
      <c r="P83" s="69">
        <v>0</v>
      </c>
      <c r="Q83" s="69">
        <v>2893</v>
      </c>
      <c r="R83" s="69">
        <v>81</v>
      </c>
      <c r="S83" s="70">
        <v>2.799861735222952E-2</v>
      </c>
    </row>
    <row r="84" spans="1:19" x14ac:dyDescent="0.2">
      <c r="A84" s="2" t="s">
        <v>224</v>
      </c>
      <c r="B84" s="51" t="s">
        <v>225</v>
      </c>
      <c r="C84" s="58" t="s">
        <v>57</v>
      </c>
      <c r="D84" s="72"/>
      <c r="E84" s="60">
        <v>1035</v>
      </c>
      <c r="F84" s="3">
        <v>61</v>
      </c>
      <c r="G84" s="3">
        <v>45</v>
      </c>
      <c r="H84" s="3">
        <v>0</v>
      </c>
      <c r="I84" s="60">
        <v>1004</v>
      </c>
      <c r="J84" s="3">
        <v>55</v>
      </c>
      <c r="K84" s="3">
        <v>45</v>
      </c>
      <c r="L84" s="3">
        <v>0</v>
      </c>
      <c r="M84" s="69">
        <v>18641.697762918979</v>
      </c>
      <c r="N84" s="69">
        <v>0</v>
      </c>
      <c r="O84" s="61">
        <v>0</v>
      </c>
      <c r="P84" s="69">
        <v>0</v>
      </c>
      <c r="Q84" s="69">
        <v>13413</v>
      </c>
      <c r="R84" s="69">
        <v>258</v>
      </c>
      <c r="S84" s="70">
        <v>1.9235070454037127E-2</v>
      </c>
    </row>
    <row r="85" spans="1:19" x14ac:dyDescent="0.2">
      <c r="A85" s="2" t="s">
        <v>226</v>
      </c>
      <c r="B85" s="51" t="s">
        <v>227</v>
      </c>
      <c r="C85" s="58" t="s">
        <v>57</v>
      </c>
      <c r="D85" s="63"/>
      <c r="E85" s="60">
        <v>945</v>
      </c>
      <c r="F85" s="3">
        <v>10</v>
      </c>
      <c r="G85" s="3">
        <v>8</v>
      </c>
      <c r="H85" s="3">
        <v>0</v>
      </c>
      <c r="I85" s="60">
        <v>931</v>
      </c>
      <c r="J85" s="3">
        <v>10</v>
      </c>
      <c r="K85" s="3">
        <v>8</v>
      </c>
      <c r="L85" s="3">
        <v>0</v>
      </c>
      <c r="M85" s="69">
        <v>4439.4362226859248</v>
      </c>
      <c r="N85" s="69">
        <v>0</v>
      </c>
      <c r="O85" s="61">
        <v>0</v>
      </c>
      <c r="P85" s="69">
        <v>0</v>
      </c>
      <c r="Q85" s="69">
        <v>2690</v>
      </c>
      <c r="R85" s="69">
        <v>92</v>
      </c>
      <c r="S85" s="70">
        <v>3.4200743494423792E-2</v>
      </c>
    </row>
    <row r="86" spans="1:19" x14ac:dyDescent="0.2">
      <c r="A86" s="2" t="s">
        <v>228</v>
      </c>
      <c r="B86" s="51" t="s">
        <v>229</v>
      </c>
      <c r="C86" s="58" t="s">
        <v>57</v>
      </c>
      <c r="D86" s="72"/>
      <c r="E86" s="60">
        <v>1016</v>
      </c>
      <c r="F86" s="3">
        <v>57</v>
      </c>
      <c r="G86" s="3">
        <v>43</v>
      </c>
      <c r="H86" s="3">
        <v>0</v>
      </c>
      <c r="I86" s="60">
        <v>995</v>
      </c>
      <c r="J86" s="3">
        <v>51</v>
      </c>
      <c r="K86" s="3">
        <v>43</v>
      </c>
      <c r="L86" s="3">
        <v>0</v>
      </c>
      <c r="M86" s="69">
        <v>13451.442919545647</v>
      </c>
      <c r="N86" s="69">
        <v>0</v>
      </c>
      <c r="O86" s="61">
        <v>0</v>
      </c>
      <c r="P86" s="69">
        <v>0</v>
      </c>
      <c r="Q86" s="69">
        <v>9135</v>
      </c>
      <c r="R86" s="69">
        <v>139</v>
      </c>
      <c r="S86" s="70">
        <v>1.5216201423097975E-2</v>
      </c>
    </row>
    <row r="87" spans="1:19" x14ac:dyDescent="0.2">
      <c r="A87" s="2" t="s">
        <v>230</v>
      </c>
      <c r="B87" s="51" t="s">
        <v>231</v>
      </c>
      <c r="C87" s="58" t="s">
        <v>57</v>
      </c>
      <c r="D87" s="63"/>
      <c r="E87" s="60">
        <v>942</v>
      </c>
      <c r="F87" s="3">
        <v>9</v>
      </c>
      <c r="G87" s="3">
        <v>7</v>
      </c>
      <c r="H87" s="3">
        <v>0</v>
      </c>
      <c r="I87" s="60">
        <v>932</v>
      </c>
      <c r="J87" s="3">
        <v>12</v>
      </c>
      <c r="K87" s="3">
        <v>10</v>
      </c>
      <c r="L87" s="3">
        <v>0</v>
      </c>
      <c r="M87" s="69">
        <v>6115.8578215255866</v>
      </c>
      <c r="N87" s="69">
        <v>0</v>
      </c>
      <c r="O87" s="61">
        <v>0</v>
      </c>
      <c r="P87" s="69">
        <v>0</v>
      </c>
      <c r="Q87" s="69">
        <v>3530</v>
      </c>
      <c r="R87" s="69">
        <v>205</v>
      </c>
      <c r="S87" s="70">
        <v>5.8073654390934842E-2</v>
      </c>
    </row>
    <row r="88" spans="1:19" x14ac:dyDescent="0.2">
      <c r="A88" s="2" t="s">
        <v>232</v>
      </c>
      <c r="B88" s="51" t="s">
        <v>233</v>
      </c>
      <c r="C88" s="58" t="s">
        <v>57</v>
      </c>
      <c r="D88" s="63"/>
      <c r="E88" s="60">
        <v>1016</v>
      </c>
      <c r="F88" s="3">
        <v>58</v>
      </c>
      <c r="G88" s="3">
        <v>44</v>
      </c>
      <c r="H88" s="3">
        <v>0</v>
      </c>
      <c r="I88" s="60">
        <v>998</v>
      </c>
      <c r="J88" s="3">
        <v>53</v>
      </c>
      <c r="K88" s="3">
        <v>44</v>
      </c>
      <c r="L88" s="3">
        <v>0</v>
      </c>
      <c r="M88" s="69">
        <v>13295.756750088032</v>
      </c>
      <c r="N88" s="69">
        <v>0</v>
      </c>
      <c r="O88" s="61">
        <v>0</v>
      </c>
      <c r="P88" s="69">
        <v>0</v>
      </c>
      <c r="Q88" s="69">
        <v>9084</v>
      </c>
      <c r="R88" s="69">
        <v>186</v>
      </c>
      <c r="S88" s="70">
        <v>2.0475561426684281E-2</v>
      </c>
    </row>
    <row r="89" spans="1:19" x14ac:dyDescent="0.2">
      <c r="A89" s="2" t="s">
        <v>234</v>
      </c>
      <c r="B89" s="51" t="s">
        <v>235</v>
      </c>
      <c r="C89" s="58" t="s">
        <v>57</v>
      </c>
      <c r="D89" s="5"/>
      <c r="E89" s="60">
        <v>952</v>
      </c>
      <c r="F89" s="3">
        <v>17</v>
      </c>
      <c r="G89" s="3">
        <v>14</v>
      </c>
      <c r="H89" s="3">
        <v>0</v>
      </c>
      <c r="I89" s="60">
        <v>937</v>
      </c>
      <c r="J89" s="3">
        <v>17</v>
      </c>
      <c r="K89" s="3">
        <v>15</v>
      </c>
      <c r="L89" s="3">
        <v>0</v>
      </c>
      <c r="M89" s="69">
        <v>6103.587625751833</v>
      </c>
      <c r="N89" s="69">
        <v>0</v>
      </c>
      <c r="O89" s="61">
        <v>0</v>
      </c>
      <c r="P89" s="69">
        <v>0</v>
      </c>
      <c r="Q89" s="69">
        <v>3278</v>
      </c>
      <c r="R89" s="69">
        <v>142</v>
      </c>
      <c r="S89" s="70">
        <v>4.3319097010372176E-2</v>
      </c>
    </row>
    <row r="90" spans="1:19" x14ac:dyDescent="0.2">
      <c r="A90" s="2" t="s">
        <v>236</v>
      </c>
      <c r="B90" s="51" t="s">
        <v>237</v>
      </c>
      <c r="C90" s="58" t="s">
        <v>57</v>
      </c>
      <c r="D90" s="63"/>
      <c r="E90" s="60">
        <v>985</v>
      </c>
      <c r="F90" s="3">
        <v>33</v>
      </c>
      <c r="G90" s="3">
        <v>29</v>
      </c>
      <c r="H90" s="3">
        <v>0</v>
      </c>
      <c r="I90" s="60">
        <v>977</v>
      </c>
      <c r="J90" s="3">
        <v>41</v>
      </c>
      <c r="K90" s="3">
        <v>37</v>
      </c>
      <c r="L90" s="3">
        <v>0</v>
      </c>
      <c r="M90" s="69">
        <v>2917.0784466625619</v>
      </c>
      <c r="N90" s="69">
        <v>0</v>
      </c>
      <c r="O90" s="61">
        <v>0</v>
      </c>
      <c r="P90" s="69">
        <v>0</v>
      </c>
      <c r="Q90" s="69">
        <v>1986</v>
      </c>
      <c r="R90" s="69">
        <v>40</v>
      </c>
      <c r="S90" s="70">
        <v>2.014098690835851E-2</v>
      </c>
    </row>
    <row r="91" spans="1:19" x14ac:dyDescent="0.2">
      <c r="A91" s="2" t="s">
        <v>238</v>
      </c>
      <c r="B91" s="51" t="s">
        <v>239</v>
      </c>
      <c r="C91" s="58" t="s">
        <v>57</v>
      </c>
      <c r="D91" s="63"/>
      <c r="E91" s="60">
        <v>941</v>
      </c>
      <c r="F91" s="3">
        <v>7</v>
      </c>
      <c r="G91" s="3">
        <v>5</v>
      </c>
      <c r="H91" s="3">
        <v>0</v>
      </c>
      <c r="I91" s="60">
        <v>932</v>
      </c>
      <c r="J91" s="3">
        <v>11</v>
      </c>
      <c r="K91" s="3">
        <v>9</v>
      </c>
      <c r="L91" s="3">
        <v>0</v>
      </c>
      <c r="M91" s="69">
        <v>5171.8759330520406</v>
      </c>
      <c r="N91" s="69">
        <v>0</v>
      </c>
      <c r="O91" s="61">
        <v>0</v>
      </c>
      <c r="P91" s="69">
        <v>0</v>
      </c>
      <c r="Q91" s="69">
        <v>2938</v>
      </c>
      <c r="R91" s="69">
        <v>103</v>
      </c>
      <c r="S91" s="70">
        <v>3.5057862491490809E-2</v>
      </c>
    </row>
    <row r="92" spans="1:19" x14ac:dyDescent="0.2">
      <c r="A92" s="2"/>
      <c r="B92" s="51"/>
      <c r="C92" s="5"/>
      <c r="D92" s="5"/>
      <c r="E92" s="5"/>
      <c r="F92" s="5"/>
      <c r="G92" s="5"/>
      <c r="H92" s="5"/>
      <c r="I92" s="5"/>
      <c r="J92" s="5"/>
      <c r="K92" s="5"/>
      <c r="L92" s="5"/>
      <c r="M92" s="64"/>
      <c r="N92" s="64"/>
      <c r="O92" s="61"/>
      <c r="P92" s="64"/>
      <c r="Q92" s="64"/>
      <c r="R92" s="64"/>
      <c r="S92" s="5"/>
    </row>
    <row r="93" spans="1:19" x14ac:dyDescent="0.2">
      <c r="A93" s="5" t="s">
        <v>56</v>
      </c>
      <c r="B93" s="51"/>
      <c r="C93" s="5"/>
      <c r="D93" s="62">
        <v>1692407368.49</v>
      </c>
      <c r="E93" s="5"/>
      <c r="F93" s="5"/>
      <c r="G93" s="5"/>
      <c r="H93" s="5"/>
      <c r="I93" s="5"/>
      <c r="J93" s="5"/>
      <c r="K93" s="5"/>
      <c r="L93" s="5"/>
      <c r="M93" s="64">
        <f>SUMIF(C13:C91,A93,M13:M91)</f>
        <v>4168853.5491212159</v>
      </c>
      <c r="N93" s="64">
        <v>13713.334043161894</v>
      </c>
      <c r="O93" s="61">
        <v>4.4808482187957157</v>
      </c>
      <c r="P93" s="64">
        <v>405.96469713999795</v>
      </c>
      <c r="Q93" s="64">
        <f>SUMIF(C13:C91,A93,Q13:Q91)</f>
        <v>2819571</v>
      </c>
      <c r="R93" s="64">
        <f>SUMIF(C13:C91,A93,R13:R91)</f>
        <v>127935</v>
      </c>
      <c r="S93" s="65">
        <f>+R93/Q93</f>
        <v>4.5373923905445188E-2</v>
      </c>
    </row>
    <row r="94" spans="1:19" x14ac:dyDescent="0.2">
      <c r="A94" s="5" t="s">
        <v>57</v>
      </c>
      <c r="B94" s="51"/>
      <c r="C94" s="5"/>
      <c r="D94" s="62">
        <v>544796536.50999999</v>
      </c>
      <c r="E94" s="5"/>
      <c r="F94" s="5"/>
      <c r="G94" s="5"/>
      <c r="H94" s="5"/>
      <c r="I94" s="5"/>
      <c r="J94" s="5"/>
      <c r="K94" s="5"/>
      <c r="L94" s="5"/>
      <c r="M94" s="64">
        <f>SUMIF(C13:C91,A94,M13:M91)</f>
        <v>1299934.4400743095</v>
      </c>
      <c r="N94" s="64">
        <v>7103.4668856519647</v>
      </c>
      <c r="O94" s="61">
        <v>5.9233756431284617</v>
      </c>
      <c r="P94" s="64">
        <v>419.0953941329974</v>
      </c>
      <c r="Q94" s="64">
        <f>SUMIF(C14:C92,A94,Q14:Q92)</f>
        <v>820914</v>
      </c>
      <c r="R94" s="64">
        <f>SUMIF(C14:C92,A94,R14:R92)</f>
        <v>26850</v>
      </c>
      <c r="S94" s="65">
        <f>+R94/Q94</f>
        <v>3.270744560331533E-2</v>
      </c>
    </row>
    <row r="95" spans="1:19" x14ac:dyDescent="0.2">
      <c r="A95" s="5"/>
      <c r="B95" s="51"/>
      <c r="C95" s="5"/>
      <c r="D95" s="5"/>
      <c r="E95" s="5"/>
      <c r="F95" s="5"/>
      <c r="G95" s="5"/>
      <c r="H95" s="5"/>
      <c r="I95" s="5"/>
      <c r="J95" s="5"/>
      <c r="K95" s="5"/>
      <c r="L95" s="5"/>
      <c r="M95" s="64"/>
      <c r="N95" s="64"/>
      <c r="O95" s="61"/>
      <c r="P95" s="64"/>
      <c r="Q95" s="64"/>
      <c r="R95" s="64"/>
      <c r="S95" s="5"/>
    </row>
    <row r="96" spans="1:19" x14ac:dyDescent="0.2">
      <c r="A96" s="5"/>
      <c r="B96" s="51"/>
      <c r="C96" s="5"/>
      <c r="D96" s="5"/>
      <c r="E96" s="5"/>
      <c r="F96" s="5"/>
      <c r="G96" s="5"/>
      <c r="H96" s="5"/>
      <c r="I96" s="5"/>
      <c r="J96" s="5"/>
      <c r="K96" s="5"/>
      <c r="L96" s="5"/>
      <c r="M96" s="64"/>
      <c r="N96" s="64"/>
      <c r="O96" s="61"/>
      <c r="P96" s="64"/>
      <c r="Q96" s="64"/>
      <c r="R96" s="64"/>
      <c r="S96" s="5"/>
    </row>
    <row r="97" spans="1:21" ht="13.5" thickBot="1" x14ac:dyDescent="0.25">
      <c r="A97" s="5" t="s">
        <v>280</v>
      </c>
      <c r="B97" s="51"/>
      <c r="C97" s="5"/>
      <c r="D97" s="53">
        <f>SUM(D93:D96)</f>
        <v>2237203905</v>
      </c>
      <c r="E97" s="54">
        <f t="shared" ref="E97:L97" si="0">SUM(E13:E96)</f>
        <v>78815</v>
      </c>
      <c r="F97" s="54">
        <f t="shared" si="0"/>
        <v>3219</v>
      </c>
      <c r="G97" s="54">
        <f t="shared" si="0"/>
        <v>1176</v>
      </c>
      <c r="H97" s="54">
        <f t="shared" si="0"/>
        <v>496</v>
      </c>
      <c r="I97" s="54">
        <f t="shared" si="0"/>
        <v>78159</v>
      </c>
      <c r="J97" s="54">
        <f t="shared" si="0"/>
        <v>3204</v>
      </c>
      <c r="K97" s="54">
        <f t="shared" si="0"/>
        <v>1176</v>
      </c>
      <c r="L97" s="54">
        <f t="shared" si="0"/>
        <v>496</v>
      </c>
      <c r="M97" s="54">
        <f>SUM(M13:M91)</f>
        <v>5468787.9891955247</v>
      </c>
      <c r="N97" s="54">
        <v>11229.544125658162</v>
      </c>
      <c r="O97" s="54">
        <v>4.8237379200140795</v>
      </c>
      <c r="P97" s="54">
        <v>409.08587230295967</v>
      </c>
      <c r="Q97" s="54">
        <f>SUM(Q13:Q91)</f>
        <v>3640485</v>
      </c>
      <c r="R97" s="54">
        <f>SUM(R13:R91)</f>
        <v>154785</v>
      </c>
      <c r="S97" s="49">
        <f>+R97/Q97</f>
        <v>4.2517686517043747E-2</v>
      </c>
      <c r="T97" s="59"/>
      <c r="U97" s="59"/>
    </row>
    <row r="98" spans="1:21" ht="13.5" thickTop="1" x14ac:dyDescent="0.2"/>
    <row r="99" spans="1:21" s="52" customFormat="1" ht="12" x14ac:dyDescent="0.2">
      <c r="A99" s="52" t="s">
        <v>299</v>
      </c>
      <c r="D99" s="55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0"/>
      <c r="P99" s="56"/>
      <c r="Q99" s="56"/>
      <c r="R99" s="56"/>
    </row>
    <row r="100" spans="1:21" s="52" customFormat="1" ht="12" x14ac:dyDescent="0.2">
      <c r="D100" s="55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0"/>
      <c r="P100" s="56"/>
      <c r="Q100" s="56"/>
      <c r="R100" s="56"/>
    </row>
    <row r="101" spans="1:21" s="52" customFormat="1" ht="12" x14ac:dyDescent="0.2">
      <c r="A101" s="52" t="s">
        <v>297</v>
      </c>
    </row>
    <row r="102" spans="1:21" x14ac:dyDescent="0.2">
      <c r="A102" s="57" t="s">
        <v>298</v>
      </c>
    </row>
  </sheetData>
  <autoFilter ref="A12:S12" xr:uid="{5AF09C59-F699-44F1-8566-07B10B1810A4}"/>
  <pageMargins left="0.7" right="0.7" top="0.75" bottom="0.75" header="0.3" footer="0.3"/>
  <headerFooter>
    <oddHeader>&amp;C&amp;"Calibri"&amp;10&amp;K000000 OFFICIAL&amp;1#_x000D_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haredContentType xmlns="Microsoft.SharePoint.Taxonomy.ContentTypeSync" SourceId="d8b19950-0ea3-4d3a-9120-e673673a55cb" ContentTypeId="0x0101008A44E5F2E185C243B9CC25F7EC197F84" PreviousValue="false" LastSyncTimeStamp="2023-08-18T06:31:05.557Z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7635a9acc204deaa2fb1368d6ffe404 xmlns="236b3a9f-a140-4b1e-93e8-cdba4b02ab7f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1bd2f106-ce50-4f92-9580-2ba01857d201</TermId>
        </TermInfo>
      </Terms>
    </k7635a9acc204deaa2fb1368d6ffe404>
    <j9c9af152e78497ebd8e653ad89faba3 xmlns="236b3a9f-a140-4b1e-93e8-cdba4b02ab7f">
      <Terms xmlns="http://schemas.microsoft.com/office/infopath/2007/PartnerControls"/>
    </j9c9af152e78497ebd8e653ad89faba3>
    <vReviewDate xmlns="236b3a9f-a140-4b1e-93e8-cdba4b02ab7f" xsi:nil="true"/>
    <_dlc_DocId xmlns="008ced81-bb59-45e2-a4a0-ee95ac48c905">VGCCC-959767282-39557</_dlc_DocId>
    <vDocumentOwner xmlns="236b3a9f-a140-4b1e-93e8-cdba4b02ab7f">
      <UserInfo>
        <DisplayName/>
        <AccountId xsi:nil="true"/>
        <AccountType/>
      </UserInfo>
    </vDocumentOwner>
    <TaxCatchAll xmlns="236b3a9f-a140-4b1e-93e8-cdba4b02ab7f">
      <Value>8</Value>
    </TaxCatchAll>
    <ffc20068c61344328f6425e2f123910f xmlns="236b3a9f-a140-4b1e-93e8-cdba4b02ab7f">
      <Terms xmlns="http://schemas.microsoft.com/office/infopath/2007/PartnerControls"/>
    </ffc20068c61344328f6425e2f123910f>
    <a4184bf09a5a4bb294578a3b239a1cbd xmlns="236b3a9f-a140-4b1e-93e8-cdba4b02ab7f">
      <Terms xmlns="http://schemas.microsoft.com/office/infopath/2007/PartnerControls"/>
    </a4184bf09a5a4bb294578a3b239a1cbd>
    <_dlc_DocIdUrl xmlns="008ced81-bb59-45e2-a4a0-ee95ac48c905">
      <Url>https://vgcccvicgovau.sharepoint.com/sites/SDIV-IntelligenceInsights/_layouts/15/DocIdRedir.aspx?ID=VGCCC-959767282-39557</Url>
      <Description>VGCCC-959767282-39557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VGCCC Document" ma:contentTypeID="0x0101008A44E5F2E185C243B9CC25F7EC197F8400A4F5568F7D23DA40B9991D9B68C4A7A1" ma:contentTypeVersion="4" ma:contentTypeDescription="" ma:contentTypeScope="" ma:versionID="dbde147389031499c11ebc1d2e880a2e">
  <xsd:schema xmlns:xsd="http://www.w3.org/2001/XMLSchema" xmlns:xs="http://www.w3.org/2001/XMLSchema" xmlns:p="http://schemas.microsoft.com/office/2006/metadata/properties" xmlns:ns2="236b3a9f-a140-4b1e-93e8-cdba4b02ab7f" xmlns:ns3="008ced81-bb59-45e2-a4a0-ee95ac48c905" targetNamespace="http://schemas.microsoft.com/office/2006/metadata/properties" ma:root="true" ma:fieldsID="55b86e7e59789d4560a7200cb1e4aa15" ns2:_="" ns3:_="">
    <xsd:import namespace="236b3a9f-a140-4b1e-93e8-cdba4b02ab7f"/>
    <xsd:import namespace="008ced81-bb59-45e2-a4a0-ee95ac48c905"/>
    <xsd:element name="properties">
      <xsd:complexType>
        <xsd:sequence>
          <xsd:element name="documentManagement">
            <xsd:complexType>
              <xsd:all>
                <xsd:element ref="ns2:vDocumentOwner" minOccurs="0"/>
                <xsd:element ref="ns2:vReviewDate" minOccurs="0"/>
                <xsd:element ref="ns2:ffc20068c61344328f6425e2f123910f" minOccurs="0"/>
                <xsd:element ref="ns2:TaxCatchAll" minOccurs="0"/>
                <xsd:element ref="ns2:TaxCatchAllLabel" minOccurs="0"/>
                <xsd:element ref="ns2:j9c9af152e78497ebd8e653ad89faba3" minOccurs="0"/>
                <xsd:element ref="ns2:a4184bf09a5a4bb294578a3b239a1cbd" minOccurs="0"/>
                <xsd:element ref="ns2:k7635a9acc204deaa2fb1368d6ffe404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b3a9f-a140-4b1e-93e8-cdba4b02ab7f" elementFormDefault="qualified">
    <xsd:import namespace="http://schemas.microsoft.com/office/2006/documentManagement/types"/>
    <xsd:import namespace="http://schemas.microsoft.com/office/infopath/2007/PartnerControls"/>
    <xsd:element name="vDocumentOwner" ma:index="5" nillable="true" ma:displayName="Document Owner" ma:hidden="true" ma:list="UserInfo" ma:SharePointGroup="0" ma:internalName="vDocument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ReviewDate" ma:index="6" nillable="true" ma:displayName="Review Date" ma:format="DateOnly" ma:hidden="true" ma:internalName="vReviewDate" ma:readOnly="false">
      <xsd:simpleType>
        <xsd:restriction base="dms:DateTime"/>
      </xsd:simpleType>
    </xsd:element>
    <xsd:element name="ffc20068c61344328f6425e2f123910f" ma:index="8" nillable="true" ma:taxonomy="true" ma:internalName="ffc20068c61344328f6425e2f123910f" ma:taxonomyFieldName="vTopic" ma:displayName="Topic" ma:readOnly="false" ma:default="" ma:fieldId="{ffc20068-c613-4432-8f64-25e2f123910f}" ma:sspId="d8b19950-0ea3-4d3a-9120-e673673a55cb" ma:termSetId="50007d85-21c5-4945-a70a-c1f0027d4ce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8348afb-9cf5-4987-97f9-53eeb4f6b0c2}" ma:internalName="TaxCatchAll" ma:showField="CatchAllData" ma:web="008ced81-bb59-45e2-a4a0-ee95ac48c9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8348afb-9cf5-4987-97f9-53eeb4f6b0c2}" ma:internalName="TaxCatchAllLabel" ma:readOnly="true" ma:showField="CatchAllDataLabel" ma:web="008ced81-bb59-45e2-a4a0-ee95ac48c9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9c9af152e78497ebd8e653ad89faba3" ma:index="12" nillable="true" ma:taxonomy="true" ma:internalName="j9c9af152e78497ebd8e653ad89faba3" ma:taxonomyFieldName="vDocumentType" ma:displayName="Document Type" ma:readOnly="false" ma:default="" ma:fieldId="{39c9af15-2e78-497e-bd8e-653ad89faba3}" ma:sspId="d8b19950-0ea3-4d3a-9120-e673673a55cb" ma:termSetId="a79524c0-978b-4610-a7fe-ca1901d3c88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4184bf09a5a4bb294578a3b239a1cbd" ma:index="14" nillable="true" ma:taxonomy="true" ma:internalName="a4184bf09a5a4bb294578a3b239a1cbd" ma:taxonomyFieldName="vDivision" ma:displayName="Division" ma:readOnly="false" ma:default="" ma:fieldId="{a4184bf0-9a5a-4bb2-9457-8a3b239a1cbd}" ma:sspId="d8b19950-0ea3-4d3a-9120-e673673a55cb" ma:termSetId="e2209b3f-f03d-4d63-9365-925d8af193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7635a9acc204deaa2fb1368d6ffe404" ma:index="18" nillable="true" ma:taxonomy="true" ma:internalName="k7635a9acc204deaa2fb1368d6ffe404" ma:taxonomyFieldName="BCS" ma:displayName="BCS" ma:indexed="true" ma:readOnly="false" ma:default="8;#Unclassified|1bd2f106-ce50-4f92-9580-2ba01857d201" ma:fieldId="{47635a9a-cc20-4dea-a2fb-1368d6ffe404}" ma:sspId="d8b19950-0ea3-4d3a-9120-e673673a55cb" ma:termSetId="09d5a374-7d7e-4ba4-9180-5dc3c3e4e03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ced81-bb59-45e2-a4a0-ee95ac48c905" elementFormDefault="qualified">
    <xsd:import namespace="http://schemas.microsoft.com/office/2006/documentManagement/types"/>
    <xsd:import namespace="http://schemas.microsoft.com/office/infopath/2007/PartnerControls"/>
    <xsd:element name="_dlc_DocId" ma:index="20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77C33C6-6F77-4553-8CFB-5A9F92DDF5AC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B377A77-0E9F-4482-A1B7-6E732C52EA4B}">
  <ds:schemaRefs>
    <ds:schemaRef ds:uri="http://schemas.microsoft.com/office/2006/metadata/properties"/>
    <ds:schemaRef ds:uri="http://schemas.microsoft.com/office/infopath/2007/PartnerControls"/>
    <ds:schemaRef ds:uri="236b3a9f-a140-4b1e-93e8-cdba4b02ab7f"/>
    <ds:schemaRef ds:uri="008ced81-bb59-45e2-a4a0-ee95ac48c905"/>
  </ds:schemaRefs>
</ds:datastoreItem>
</file>

<file path=customXml/itemProps3.xml><?xml version="1.0" encoding="utf-8"?>
<ds:datastoreItem xmlns:ds="http://schemas.openxmlformats.org/officeDocument/2006/customXml" ds:itemID="{C4122BE2-CFEA-4168-9F93-ECABF9DC4B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6b3a9f-a140-4b1e-93e8-cdba4b02ab7f"/>
    <ds:schemaRef ds:uri="008ced81-bb59-45e2-a4a0-ee95ac48c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F345447-5DF4-48F7-9E43-3DAD6D404561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2000FA5-630B-4E8B-9DE9-EC3162318F9A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CD7D1EDE-89E4-4C40-B3AB-F5223C9B6EA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RELEASE NOTES</vt:lpstr>
      <vt:lpstr>SUMMARY DATA SHEET</vt:lpstr>
      <vt:lpstr>Detail Data 2023-24</vt:lpstr>
      <vt:lpstr>Detail Data 2022-23</vt:lpstr>
      <vt:lpstr>Detail Data 2021-22</vt:lpstr>
    </vt:vector>
  </TitlesOfParts>
  <Manager/>
  <Company>Victorian Commission for Gambling Regulation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VCGLR-User</dc:creator>
  <cp:keywords/>
  <dc:description/>
  <cp:lastModifiedBy>Nick Sierra (VGCCC)</cp:lastModifiedBy>
  <cp:revision/>
  <dcterms:created xsi:type="dcterms:W3CDTF">2013-06-27T00:47:44Z</dcterms:created>
  <dcterms:modified xsi:type="dcterms:W3CDTF">2024-11-18T21:33:56Z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7635a9acc204deaa2fb1368d6ffe404">
    <vt:lpwstr>Unclassified|1bd2f106-ce50-4f92-9580-2ba01857d201</vt:lpwstr>
  </property>
  <property fmtid="{D5CDD505-2E9C-101B-9397-08002B2CF9AE}" pid="3" name="TaxCatchAll">
    <vt:lpwstr>8;#Unclassified|1bd2f106-ce50-4f92-9580-2ba01857d201</vt:lpwstr>
  </property>
  <property fmtid="{D5CDD505-2E9C-101B-9397-08002B2CF9AE}" pid="4" name="_dlc_DocId">
    <vt:lpwstr>VGCCC-959767282-39362</vt:lpwstr>
  </property>
  <property fmtid="{D5CDD505-2E9C-101B-9397-08002B2CF9AE}" pid="5" name="_dlc_DocIdItemGuid">
    <vt:lpwstr>71819744-4d6f-45b5-a316-94024bccf0e4</vt:lpwstr>
  </property>
  <property fmtid="{D5CDD505-2E9C-101B-9397-08002B2CF9AE}" pid="6" name="_dlc_DocIdUrl">
    <vt:lpwstr>https://vgcccvicgovau.sharepoint.com/sites/SDIV-IntelligenceInsights/_layouts/15/DocIdRedir.aspx?ID=VGCCC-959767282-39362, VGCCC-959767282-39362</vt:lpwstr>
  </property>
  <property fmtid="{D5CDD505-2E9C-101B-9397-08002B2CF9AE}" pid="7" name="vReviewDate">
    <vt:lpwstr/>
  </property>
  <property fmtid="{D5CDD505-2E9C-101B-9397-08002B2CF9AE}" pid="8" name="j9c9af152e78497ebd8e653ad89faba3">
    <vt:lpwstr/>
  </property>
  <property fmtid="{D5CDD505-2E9C-101B-9397-08002B2CF9AE}" pid="9" name="a4184bf09a5a4bb294578a3b239a1cbd">
    <vt:lpwstr/>
  </property>
  <property fmtid="{D5CDD505-2E9C-101B-9397-08002B2CF9AE}" pid="10" name="ffc20068c61344328f6425e2f123910f">
    <vt:lpwstr/>
  </property>
  <property fmtid="{D5CDD505-2E9C-101B-9397-08002B2CF9AE}" pid="11" name="vDocumentOwner">
    <vt:lpwstr/>
  </property>
  <property fmtid="{D5CDD505-2E9C-101B-9397-08002B2CF9AE}" pid="12" name="vTopic">
    <vt:lpwstr/>
  </property>
  <property fmtid="{D5CDD505-2E9C-101B-9397-08002B2CF9AE}" pid="13" name="vDocumentType">
    <vt:lpwstr/>
  </property>
  <property fmtid="{D5CDD505-2E9C-101B-9397-08002B2CF9AE}" pid="14" name="BCS">
    <vt:lpwstr>8;#Unclassified|1bd2f106-ce50-4f92-9580-2ba01857d201</vt:lpwstr>
  </property>
  <property fmtid="{D5CDD505-2E9C-101B-9397-08002B2CF9AE}" pid="15" name="vDivision">
    <vt:lpwstr/>
  </property>
  <property fmtid="{D5CDD505-2E9C-101B-9397-08002B2CF9AE}" pid="16" name="ContentTypeId">
    <vt:lpwstr>0x0101008A44E5F2E185C243B9CC25F7EC197F8400A4F5568F7D23DA40B9991D9B68C4A7A1</vt:lpwstr>
  </property>
  <property fmtid="{D5CDD505-2E9C-101B-9397-08002B2CF9AE}" pid="17" name="MSIP_Label_49e7efd5-7a26-428e-a0b1-b03ce3e67d24_Enabled">
    <vt:lpwstr>true</vt:lpwstr>
  </property>
  <property fmtid="{D5CDD505-2E9C-101B-9397-08002B2CF9AE}" pid="18" name="MSIP_Label_49e7efd5-7a26-428e-a0b1-b03ce3e67d24_SetDate">
    <vt:lpwstr>2024-11-15T05:04:23Z</vt:lpwstr>
  </property>
  <property fmtid="{D5CDD505-2E9C-101B-9397-08002B2CF9AE}" pid="19" name="MSIP_Label_49e7efd5-7a26-428e-a0b1-b03ce3e67d24_Method">
    <vt:lpwstr>Standard</vt:lpwstr>
  </property>
  <property fmtid="{D5CDD505-2E9C-101B-9397-08002B2CF9AE}" pid="20" name="MSIP_Label_49e7efd5-7a26-428e-a0b1-b03ce3e67d24_Name">
    <vt:lpwstr>OFFICIAL</vt:lpwstr>
  </property>
  <property fmtid="{D5CDD505-2E9C-101B-9397-08002B2CF9AE}" pid="21" name="MSIP_Label_49e7efd5-7a26-428e-a0b1-b03ce3e67d24_SiteId">
    <vt:lpwstr>73fefd30-d091-4581-b618-c9725afb4ab9</vt:lpwstr>
  </property>
  <property fmtid="{D5CDD505-2E9C-101B-9397-08002B2CF9AE}" pid="22" name="MSIP_Label_49e7efd5-7a26-428e-a0b1-b03ce3e67d24_ActionId">
    <vt:lpwstr>bd103763-8e0e-4f6b-b864-d71e4f3f3b55</vt:lpwstr>
  </property>
  <property fmtid="{D5CDD505-2E9C-101B-9397-08002B2CF9AE}" pid="23" name="MSIP_Label_49e7efd5-7a26-428e-a0b1-b03ce3e67d24_ContentBits">
    <vt:lpwstr>1</vt:lpwstr>
  </property>
  <property fmtid="{D5CDD505-2E9C-101B-9397-08002B2CF9AE}" pid="24" name="MediaServiceImageTags">
    <vt:lpwstr/>
  </property>
  <property fmtid="{D5CDD505-2E9C-101B-9397-08002B2CF9AE}" pid="25" name="lcf76f155ced4ddcb4097134ff3c332f">
    <vt:lpwstr/>
  </property>
</Properties>
</file>