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"/>
    </mc:Choice>
  </mc:AlternateContent>
  <xr:revisionPtr revIDLastSave="0" documentId="13_ncr:1_{CF908C2A-F26C-4DF1-9EE4-3B9C9CDF9A55}" xr6:coauthVersionLast="46" xr6:coauthVersionMax="46" xr10:uidLastSave="{00000000-0000-0000-0000-000000000000}"/>
  <bookViews>
    <workbookView xWindow="17400" yWindow="3270" windowWidth="14265" windowHeight="15045" activeTab="1" xr2:uid="{DAED023E-E57D-4547-96F9-4ECB4204DD49}"/>
  </bookViews>
  <sheets>
    <sheet name="Template" sheetId="1" r:id="rId1"/>
    <sheet name="Sample" sheetId="2" r:id="rId2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2" l="1"/>
  <c r="R6" i="2"/>
  <c r="Q6" i="2"/>
  <c r="P6" i="2"/>
  <c r="O6" i="2"/>
  <c r="N6" i="2"/>
  <c r="M6" i="2"/>
  <c r="L6" i="2"/>
  <c r="K6" i="2"/>
  <c r="J6" i="2"/>
  <c r="I6" i="2"/>
  <c r="H6" i="2"/>
  <c r="G6" i="2"/>
  <c r="F6" i="2"/>
  <c r="F3" i="2"/>
  <c r="G3" i="2"/>
  <c r="H3" i="2"/>
  <c r="I3" i="2"/>
  <c r="J13" i="1"/>
  <c r="L9" i="1"/>
  <c r="K9" i="1"/>
  <c r="J9" i="1"/>
  <c r="I9" i="1"/>
  <c r="H9" i="1"/>
  <c r="G9" i="1"/>
  <c r="F9" i="1"/>
  <c r="K6" i="1"/>
  <c r="J6" i="1"/>
  <c r="I6" i="1"/>
  <c r="H6" i="1"/>
  <c r="G6" i="1"/>
  <c r="F6" i="1"/>
  <c r="F3" i="1"/>
  <c r="G3" i="1"/>
  <c r="H3" i="1"/>
  <c r="I3" i="1"/>
</calcChain>
</file>

<file path=xl/sharedStrings.xml><?xml version="1.0" encoding="utf-8"?>
<sst xmlns="http://schemas.openxmlformats.org/spreadsheetml/2006/main" count="164" uniqueCount="83">
  <si>
    <t>Date</t>
  </si>
  <si>
    <t>Description</t>
  </si>
  <si>
    <t>Type</t>
  </si>
  <si>
    <t>Debit</t>
  </si>
  <si>
    <t>Credit</t>
  </si>
  <si>
    <t>Total Debit</t>
  </si>
  <si>
    <t>Total Credit</t>
  </si>
  <si>
    <t>Net</t>
  </si>
  <si>
    <t>Saving Rate</t>
  </si>
  <si>
    <t>Total Bills</t>
  </si>
  <si>
    <t>Total Food</t>
  </si>
  <si>
    <t>Total Coffee</t>
  </si>
  <si>
    <t>Total Fast Food</t>
  </si>
  <si>
    <t>Total Cycling</t>
  </si>
  <si>
    <t>Total Fun</t>
  </si>
  <si>
    <t>Total Books</t>
  </si>
  <si>
    <t>Total Clothing</t>
  </si>
  <si>
    <t>Total Auto</t>
  </si>
  <si>
    <t>Total Home</t>
  </si>
  <si>
    <t>Total Music</t>
  </si>
  <si>
    <t>Total Climbing</t>
  </si>
  <si>
    <t>Total Fitness</t>
  </si>
  <si>
    <t>Item</t>
  </si>
  <si>
    <t>Date Due</t>
  </si>
  <si>
    <t>Amount</t>
  </si>
  <si>
    <t>Paid</t>
  </si>
  <si>
    <t>Mortgage</t>
  </si>
  <si>
    <t>Total</t>
  </si>
  <si>
    <t>Phone</t>
  </si>
  <si>
    <t>Earth Treks</t>
  </si>
  <si>
    <t>Suspended</t>
  </si>
  <si>
    <t>Spotify</t>
  </si>
  <si>
    <t>Youtube</t>
  </si>
  <si>
    <t>Coursera</t>
  </si>
  <si>
    <t>Audible</t>
  </si>
  <si>
    <t>Zwift</t>
  </si>
  <si>
    <t>Insurance</t>
  </si>
  <si>
    <t>ClassPass</t>
  </si>
  <si>
    <t>Balances</t>
  </si>
  <si>
    <t>Coaching</t>
  </si>
  <si>
    <t>Youtube Premium</t>
  </si>
  <si>
    <t>Personal Loan</t>
  </si>
  <si>
    <t>Amount Outstanding</t>
  </si>
  <si>
    <t>Bills</t>
  </si>
  <si>
    <t>Payroll</t>
  </si>
  <si>
    <t>Work</t>
  </si>
  <si>
    <t>Bill 1</t>
  </si>
  <si>
    <t>Bill 2</t>
  </si>
  <si>
    <t>Bill 3</t>
  </si>
  <si>
    <t>Loan 1</t>
  </si>
  <si>
    <t>Pangea's Oven</t>
  </si>
  <si>
    <t>Food</t>
  </si>
  <si>
    <t>Fast Food</t>
  </si>
  <si>
    <t>Cycling</t>
  </si>
  <si>
    <t>Trader Joe's</t>
  </si>
  <si>
    <t>Misc</t>
  </si>
  <si>
    <t>Odyssey</t>
  </si>
  <si>
    <t>Tips</t>
  </si>
  <si>
    <t>Starbucks</t>
  </si>
  <si>
    <t>Coffee</t>
  </si>
  <si>
    <t>Books</t>
  </si>
  <si>
    <t>Auto</t>
  </si>
  <si>
    <t>Natural Grocers</t>
  </si>
  <si>
    <t>Drivetrain</t>
  </si>
  <si>
    <t>Bolle</t>
  </si>
  <si>
    <t>Yogurtland</t>
  </si>
  <si>
    <t>Tax Return</t>
  </si>
  <si>
    <t>Watercourse</t>
  </si>
  <si>
    <t>Pizzeria Locale</t>
  </si>
  <si>
    <t>Best Buy</t>
  </si>
  <si>
    <t>Home Depot</t>
  </si>
  <si>
    <t>Home</t>
  </si>
  <si>
    <t>CBD</t>
  </si>
  <si>
    <t>Gas</t>
  </si>
  <si>
    <t>Jimmy John's</t>
  </si>
  <si>
    <t>Sexy Pizza</t>
  </si>
  <si>
    <t>Bed + Frame</t>
  </si>
  <si>
    <t>Giant Parts</t>
  </si>
  <si>
    <t>Amazon</t>
  </si>
  <si>
    <t>Moe's</t>
  </si>
  <si>
    <t>Rapid Test</t>
  </si>
  <si>
    <t>Ridley</t>
  </si>
  <si>
    <t>Maverick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</si>
</sst>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4">
    <xf numFmtId="0" fontId="0" fillId="0" borderId="0" xfId="0"/>
    <xf numFmtId="164" fontId="0" fillId="4" borderId="0" xfId="0" applyNumberFormat="1" applyFill="1"/>
    <xf numFmtId="0" fontId="0" fillId="4" borderId="0" xfId="0" applyFill="1"/>
    <xf numFmtId="44" fontId="0" fillId="4" borderId="0" xfId="1" applyFont="1" applyFill="1"/>
    <xf numFmtId="0" fontId="0" fillId="5" borderId="0" xfId="0" applyFill="1"/>
    <xf numFmtId="16" fontId="0" fillId="0" borderId="0" xfId="0" applyNumberFormat="1"/>
    <xf numFmtId="44" fontId="0" fillId="0" borderId="0" xfId="1" applyFont="1"/>
    <xf numFmtId="44" fontId="1" fillId="4" borderId="0" xfId="1" applyFill="1"/>
    <xf numFmtId="44" fontId="1" fillId="0" borderId="0" xfId="1" applyFill="1"/>
    <xf numFmtId="44" fontId="1" fillId="0" borderId="0" xfId="1"/>
    <xf numFmtId="9" fontId="1" fillId="0" borderId="0" xfId="2"/>
    <xf numFmtId="44" fontId="0" fillId="0" borderId="0" xfId="1" applyFont="1" applyFill="1"/>
    <xf numFmtId="44" fontId="1" fillId="5" borderId="0" xfId="1" applyFill="1"/>
    <xf numFmtId="44" fontId="0" fillId="5" borderId="0" xfId="1" applyFont="1" applyFill="1"/>
    <xf numFmtId="0" fontId="2" fillId="2" borderId="0" xfId="3"/>
    <xf numFmtId="0" fontId="2" fillId="0" borderId="0" xfId="3" applyFill="1"/>
    <xf numFmtId="0" fontId="3" fillId="4" borderId="0" xfId="0" applyFont="1" applyFill="1"/>
    <xf numFmtId="9" fontId="0" fillId="0" borderId="0" xfId="0" applyNumberFormat="1"/>
    <xf numFmtId="0" fontId="3" fillId="0" borderId="0" xfId="0" applyFont="1"/>
    <xf numFmtId="44" fontId="0" fillId="0" borderId="0" xfId="0" applyNumberFormat="1"/>
    <xf numFmtId="0" fontId="1" fillId="6" borderId="0" xfId="4" applyFill="1"/>
    <xf numFmtId="44" fontId="1" fillId="6" borderId="0" xfId="1" applyFill="1"/>
    <xf numFmtId="44" fontId="0" fillId="6" borderId="0" xfId="1" applyFont="1" applyFill="1"/>
    <xf numFmtId="0" fontId="0" fillId="0" borderId="0" xfId="0" applyAlignment="1">
      <alignment wrapText="1"/>
    </xf>
  </cellXfs>
  <cellStyles count="5">
    <cellStyle name="60% - Accent5" xfId="4" builtinId="48"/>
    <cellStyle name="Currency" xfId="1" builtinId="4"/>
    <cellStyle name="Neutral" xfId="3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Cashflow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Sample!$F$2:$G$2</c:f>
              <c:strCache>
                <c:ptCount val="2"/>
                <c:pt idx="0">
                  <c:v> Total Debit </c:v>
                </c:pt>
                <c:pt idx="1">
                  <c:v> Total Credit </c:v>
                </c:pt>
              </c:strCache>
            </c:strRef>
          </c:cat>
          <c:val>
            <c:numRef>
              <c:f>Sample!$F$3:$G$3</c:f>
              <c:numCache>
                <c:formatCode>_("$"* #,##0.00_);_("$"* \(#,##0.00\);_("$"* "-"??_);_(@_)</c:formatCode>
                <c:ptCount val="2"/>
                <c:pt idx="0">
                  <c:v>2928.63</c:v>
                </c:pt>
                <c:pt idx="1">
                  <c:v>2837.6299999999992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2F-4CD2-B3BB-022F32F72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43796008"/>
        <c:axId val="543796664"/>
      </c:barChart>
      <c:catAx>
        <c:axId val="543796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796664"/>
        <c:crosses val="autoZero"/>
        <c:auto val="1"/>
        <c:lblAlgn val="ctr"/>
        <c:lblOffset val="100"/>
        <c:noMultiLvlLbl val="0"/>
      </c:catAx>
      <c:valAx>
        <c:axId val="543796664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796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Outflows</a:t>
            </a:r>
            <a:r>
              <a:rPr lang="en-US" baseline="0"/>
              <a:t> by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Sample!$F$5:$R$5</c:f>
              <c:strCache>
                <c:ptCount val="13"/>
                <c:pt idx="0">
                  <c:v> Total Bills </c:v>
                </c:pt>
                <c:pt idx="1">
                  <c:v> Total Food </c:v>
                </c:pt>
                <c:pt idx="2">
                  <c:v> Total Coffee </c:v>
                </c:pt>
                <c:pt idx="3">
                  <c:v> Total Fast Food </c:v>
                </c:pt>
                <c:pt idx="4">
                  <c:v> Total Cycling </c:v>
                </c:pt>
                <c:pt idx="5">
                  <c:v> Total Fun </c:v>
                </c:pt>
                <c:pt idx="6">
                  <c:v> Total Books </c:v>
                </c:pt>
                <c:pt idx="7">
                  <c:v> Total Clothing </c:v>
                </c:pt>
                <c:pt idx="8">
                  <c:v> Total Auto </c:v>
                </c:pt>
                <c:pt idx="9">
                  <c:v> Total Home </c:v>
                </c:pt>
                <c:pt idx="10">
                  <c:v> Total Music </c:v>
                </c:pt>
                <c:pt idx="11">
                  <c:v> Total Climbing </c:v>
                </c:pt>
                <c:pt idx="12">
                  <c:v> Total Fitness </c:v>
                </c:pt>
              </c:strCache>
            </c:strRef>
          </c:cat>
          <c:val>
            <c:numRef>
              <c:f>Sample!$F$6:$R$6</c:f>
              <c:numCache>
                <c:formatCode>_("$"* #,##0.00_);_("$"* \(#,##0.00\);_("$"* "-"??_);_(@_)</c:formatCode>
                <c:ptCount val="13"/>
                <c:pt idx="0">
                  <c:v>1217.7</c:v>
                </c:pt>
                <c:pt idx="1">
                  <c:v>209.51999999999995</c:v>
                </c:pt>
                <c:pt idx="2">
                  <c:v>5.4</c:v>
                </c:pt>
                <c:pt idx="3">
                  <c:v>153.15</c:v>
                </c:pt>
                <c:pt idx="4">
                  <c:v>377.41999999999996</c:v>
                </c:pt>
                <c:pt idx="5">
                  <c:v>0</c:v>
                </c:pt>
                <c:pt idx="6">
                  <c:v>19.72</c:v>
                </c:pt>
                <c:pt idx="7">
                  <c:v>0</c:v>
                </c:pt>
                <c:pt idx="8">
                  <c:v>41.94</c:v>
                </c:pt>
                <c:pt idx="9">
                  <c:v>636.41000000000008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46-4311-929B-554D651F5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213912"/>
        <c:axId val="575214240"/>
      </c:barChart>
      <c:catAx>
        <c:axId val="575213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14240"/>
        <c:crosses val="autoZero"/>
        <c:auto val="1"/>
        <c:lblAlgn val="ctr"/>
        <c:lblOffset val="100"/>
        <c:noMultiLvlLbl val="0"/>
      </c:catAx>
      <c:valAx>
        <c:axId val="575214240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13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18</xdr:row>
      <xdr:rowOff>0</xdr:rowOff>
    </xdr:from>
    <xdr:to>
      <xdr:col>8</xdr:col>
      <xdr:colOff>555165</xdr:colOff>
      <xdr:row>30</xdr:row>
      <xdr:rowOff>83346</xdr:rowOff>
    </xdr:to>
    <xdr:pic>
      <xdr:nvPicPr>
        <xdr:cNvPr id="2" name="Picture 1" descr="Image result for pusheen money">
          <a:extLst>
            <a:ext uri="{FF2B5EF4-FFF2-40B4-BE49-F238E27FC236}">
              <a16:creationId xmlns:a16="http://schemas.microsoft.com/office/drawing/2014/main" id="{8BCB4086-FA31-4BF9-BA51-6F8FF45E1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53000"/>
          <a:ext cx="3540642" cy="2369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8</xdr:col>
      <xdr:colOff>555165</xdr:colOff>
      <xdr:row>30</xdr:row>
      <xdr:rowOff>83346</xdr:rowOff>
    </xdr:to>
    <xdr:pic>
      <xdr:nvPicPr>
        <xdr:cNvPr id="3" name="Picture 2" descr="Image result for pusheen money">
          <a:extLst>
            <a:ext uri="{FF2B5EF4-FFF2-40B4-BE49-F238E27FC236}">
              <a16:creationId xmlns:a16="http://schemas.microsoft.com/office/drawing/2014/main" id="{43B3C842-9CC8-4EEE-87EC-2539086A6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53000"/>
          <a:ext cx="3540642" cy="2369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225137</xdr:colOff>
      <xdr:row>23</xdr:row>
      <xdr:rowOff>48490</xdr:rowOff>
    </xdr:from>
    <xdr:to>
      <xdr:col>9</xdr:col>
      <xdr:colOff>51955</xdr:colOff>
      <xdr:row>37</xdr:row>
      <xdr:rowOff>124690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4BA4F5-73D4-497C-B618-3F65DA9035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225136</xdr:colOff>
      <xdr:row>39</xdr:row>
      <xdr:rowOff>135081</xdr:rowOff>
    </xdr:from>
    <xdr:to>
      <xdr:col>11</xdr:col>
      <xdr:colOff>813953</xdr:colOff>
      <xdr:row>58</xdr:row>
      <xdr:rowOff>86590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1CB02CC-103E-4C05-AC8E-69A73004E1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C74B-468F-45D7-93DC-B380EFA30285}">
  <dimension ref="A1:L31"/>
  <sheetViews>
    <sheetView topLeftCell="B1" zoomScale="78" zoomScaleNormal="78" workbookViewId="0">
      <selection activeCell="B3" sqref="B3"/>
    </sheetView>
  </sheetViews>
  <sheetFormatPr defaultColWidth="12.7109375" defaultRowHeight="15" x14ac:dyDescent="0.25"/>
  <cols>
    <col min="4" max="5" width="12.7109375" style="6"/>
    <col min="6" max="7" width="15.140625" customWidth="1"/>
    <col min="8" max="8" width="14.140625" customWidth="1"/>
    <col min="9" max="9" width="19.5703125" customWidth="1"/>
    <col min="10" max="10" width="14.5703125" customWidth="1"/>
    <col min="11" max="11" width="14.7109375" customWidth="1"/>
    <col min="12" max="12" width="14.4257812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</row>
    <row r="2" spans="1:12" x14ac:dyDescent="0.25">
      <c r="A2" s="5"/>
      <c r="F2" s="7" t="s">
        <v>5</v>
      </c>
      <c r="G2" s="7" t="s">
        <v>6</v>
      </c>
      <c r="H2" s="7" t="s">
        <v>7</v>
      </c>
      <c r="I2" s="7" t="s">
        <v>8</v>
      </c>
      <c r="J2" s="8"/>
      <c r="K2" s="8"/>
      <c r="L2" s="9"/>
    </row>
    <row r="3" spans="1:12" x14ac:dyDescent="0.25">
      <c r="A3" s="5"/>
      <c r="F3" s="9">
        <f>SUM(D:D)</f>
        <v>0</v>
      </c>
      <c r="G3" s="9">
        <f>SUM(E:E)</f>
        <v>0</v>
      </c>
      <c r="H3" s="9">
        <f>SUM(F3-G3)</f>
        <v>0</v>
      </c>
      <c r="I3" s="10" t="e">
        <f>(H3/F3)</f>
        <v>#DIV/0!</v>
      </c>
      <c r="J3" s="8"/>
      <c r="K3" s="8"/>
      <c r="L3" s="9"/>
    </row>
    <row r="4" spans="1:12" x14ac:dyDescent="0.25">
      <c r="F4" s="9"/>
      <c r="G4" s="9"/>
      <c r="I4" s="10"/>
      <c r="J4" s="8"/>
      <c r="K4" s="8"/>
      <c r="L4" s="9"/>
    </row>
    <row r="5" spans="1:12" x14ac:dyDescent="0.25"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11"/>
    </row>
    <row r="6" spans="1:12" x14ac:dyDescent="0.25">
      <c r="F6" s="9">
        <f>SUMIF(C:C, "Bills", E:E)</f>
        <v>0</v>
      </c>
      <c r="G6" s="9">
        <f>SUMIF(C:C, "Food", E:E)</f>
        <v>0</v>
      </c>
      <c r="H6" s="9">
        <f>SUMIF(C:C, "Coffee", E:E)</f>
        <v>0</v>
      </c>
      <c r="I6" s="9">
        <f>SUMIF(C:C, "Fast Food", E:E)</f>
        <v>0</v>
      </c>
      <c r="J6" s="9">
        <f>SUMIF(C:C,"Cycling",E:E)</f>
        <v>0</v>
      </c>
      <c r="K6" s="9">
        <f>SUMIF(C:C, "Fun", E:E)</f>
        <v>0</v>
      </c>
      <c r="L6" s="9"/>
    </row>
    <row r="7" spans="1:12" x14ac:dyDescent="0.25">
      <c r="F7" s="9"/>
      <c r="G7" s="9"/>
      <c r="H7" s="9"/>
      <c r="I7" s="9"/>
      <c r="J7" s="9"/>
      <c r="K7" s="9"/>
    </row>
    <row r="8" spans="1:12" x14ac:dyDescent="0.25">
      <c r="F8" s="7" t="s">
        <v>15</v>
      </c>
      <c r="G8" s="7" t="s">
        <v>16</v>
      </c>
      <c r="H8" s="7" t="s">
        <v>17</v>
      </c>
      <c r="I8" s="7" t="s">
        <v>18</v>
      </c>
      <c r="J8" s="7" t="s">
        <v>19</v>
      </c>
      <c r="K8" s="7" t="s">
        <v>20</v>
      </c>
      <c r="L8" s="7" t="s">
        <v>21</v>
      </c>
    </row>
    <row r="9" spans="1:12" x14ac:dyDescent="0.25">
      <c r="F9" s="9">
        <f>SUMIF(C:C, "Books", E:E)</f>
        <v>0</v>
      </c>
      <c r="G9" s="9">
        <f>SUMIF(C:C, "Clothing", E:E)</f>
        <v>0</v>
      </c>
      <c r="H9" s="9">
        <f>SUMIF(C:C, "Auto", E:E)</f>
        <v>0</v>
      </c>
      <c r="I9" s="9">
        <f>SUMIF(C:C, "Home", E:E)</f>
        <v>0</v>
      </c>
      <c r="J9" s="9">
        <f>SUMIF(C:C, "Music", E:E)</f>
        <v>0</v>
      </c>
      <c r="K9" s="6">
        <f>SUMIF(C:C, "Climbing", E:E)</f>
        <v>0</v>
      </c>
      <c r="L9" s="6">
        <f>SUMIF(C:C, "Fitness", E:E)</f>
        <v>0</v>
      </c>
    </row>
    <row r="10" spans="1:12" x14ac:dyDescent="0.25">
      <c r="F10" s="12"/>
      <c r="G10" s="12"/>
      <c r="H10" s="12"/>
      <c r="I10" s="12"/>
      <c r="J10" s="12"/>
      <c r="K10" s="13"/>
      <c r="L10" s="4"/>
    </row>
    <row r="11" spans="1:12" x14ac:dyDescent="0.25">
      <c r="F11" s="14" t="s">
        <v>22</v>
      </c>
      <c r="G11" s="14" t="s">
        <v>23</v>
      </c>
      <c r="H11" s="14" t="s">
        <v>24</v>
      </c>
      <c r="I11" s="14" t="s">
        <v>25</v>
      </c>
      <c r="K11" s="15"/>
    </row>
    <row r="12" spans="1:12" x14ac:dyDescent="0.25">
      <c r="F12" t="s">
        <v>46</v>
      </c>
      <c r="G12" s="5"/>
      <c r="H12" s="6"/>
      <c r="I12" s="16"/>
      <c r="J12" s="14" t="s">
        <v>27</v>
      </c>
      <c r="L12" s="17"/>
    </row>
    <row r="13" spans="1:12" x14ac:dyDescent="0.25">
      <c r="F13" t="s">
        <v>47</v>
      </c>
      <c r="G13" s="5"/>
      <c r="H13" s="6"/>
      <c r="I13" s="18"/>
      <c r="J13" s="19">
        <f>SUM(H12:H14)</f>
        <v>0</v>
      </c>
      <c r="L13" s="17"/>
    </row>
    <row r="14" spans="1:12" x14ac:dyDescent="0.25">
      <c r="F14" t="s">
        <v>48</v>
      </c>
      <c r="G14" s="5"/>
      <c r="H14" s="6"/>
      <c r="L14" s="17"/>
    </row>
    <row r="15" spans="1:12" x14ac:dyDescent="0.25">
      <c r="F15" s="4"/>
      <c r="G15" s="4"/>
      <c r="H15" s="4"/>
      <c r="I15" s="4"/>
      <c r="J15" s="4"/>
      <c r="K15" s="4"/>
      <c r="L15" s="4"/>
    </row>
    <row r="16" spans="1:12" x14ac:dyDescent="0.25">
      <c r="F16" s="20" t="s">
        <v>38</v>
      </c>
      <c r="G16" s="21" t="s">
        <v>24</v>
      </c>
      <c r="H16" s="21" t="s">
        <v>25</v>
      </c>
      <c r="I16" s="22" t="s">
        <v>42</v>
      </c>
    </row>
    <row r="17" spans="6:12" x14ac:dyDescent="0.25">
      <c r="F17" t="s">
        <v>49</v>
      </c>
      <c r="G17" s="6">
        <v>0</v>
      </c>
      <c r="I17" s="6">
        <v>4000</v>
      </c>
    </row>
    <row r="19" spans="6:12" x14ac:dyDescent="0.25">
      <c r="F19" s="11"/>
      <c r="G19" s="11"/>
      <c r="H19" s="11"/>
      <c r="I19" s="11"/>
      <c r="J19" s="11"/>
      <c r="K19" s="11"/>
      <c r="L19" s="11"/>
    </row>
    <row r="20" spans="6:12" x14ac:dyDescent="0.25">
      <c r="F20" s="11"/>
      <c r="G20" s="11"/>
      <c r="H20" s="11"/>
      <c r="I20" s="11"/>
      <c r="J20" s="11"/>
      <c r="K20" s="11"/>
      <c r="L20" s="11"/>
    </row>
    <row r="21" spans="6:12" x14ac:dyDescent="0.25">
      <c r="F21" s="11"/>
      <c r="G21" s="11"/>
      <c r="H21" s="11"/>
      <c r="I21" s="11"/>
      <c r="J21" s="11"/>
      <c r="K21" s="11"/>
      <c r="L21" s="11"/>
    </row>
    <row r="22" spans="6:12" x14ac:dyDescent="0.25">
      <c r="F22" s="11"/>
      <c r="G22" s="11"/>
      <c r="H22" s="11"/>
      <c r="I22" s="11"/>
      <c r="J22" s="11"/>
      <c r="K22" s="11"/>
      <c r="L22" s="11"/>
    </row>
    <row r="23" spans="6:12" x14ac:dyDescent="0.25">
      <c r="F23" s="11"/>
      <c r="G23" s="11"/>
      <c r="H23" s="11"/>
      <c r="I23" s="11"/>
      <c r="J23" s="11"/>
      <c r="K23" s="11"/>
      <c r="L23" s="11"/>
    </row>
    <row r="24" spans="6:12" x14ac:dyDescent="0.25">
      <c r="F24" s="11"/>
      <c r="G24" s="11"/>
      <c r="H24" s="11"/>
      <c r="I24" s="11"/>
      <c r="J24" s="11"/>
      <c r="K24" s="11"/>
      <c r="L24" s="11"/>
    </row>
    <row r="25" spans="6:12" x14ac:dyDescent="0.25">
      <c r="F25" s="11"/>
      <c r="G25" s="11"/>
      <c r="H25" s="11"/>
      <c r="I25" s="11"/>
      <c r="J25" s="11"/>
      <c r="K25" s="11"/>
      <c r="L25" s="11"/>
    </row>
    <row r="26" spans="6:12" x14ac:dyDescent="0.25">
      <c r="F26" s="11"/>
      <c r="G26" s="11"/>
      <c r="H26" s="11"/>
      <c r="I26" s="11"/>
      <c r="J26" s="11"/>
      <c r="K26" s="11"/>
      <c r="L26" s="11"/>
    </row>
    <row r="27" spans="6:12" x14ac:dyDescent="0.25">
      <c r="F27" s="11"/>
      <c r="G27" s="11"/>
      <c r="H27" s="11"/>
      <c r="I27" s="11"/>
      <c r="J27" s="11"/>
      <c r="K27" s="11"/>
      <c r="L27" s="11"/>
    </row>
    <row r="28" spans="6:12" x14ac:dyDescent="0.25">
      <c r="F28" s="11"/>
      <c r="G28" s="11"/>
      <c r="H28" s="11"/>
      <c r="I28" s="11"/>
      <c r="J28" s="11"/>
      <c r="K28" s="11"/>
      <c r="L28" s="11"/>
    </row>
    <row r="29" spans="6:12" x14ac:dyDescent="0.25">
      <c r="F29" s="11"/>
      <c r="G29" s="11"/>
      <c r="H29" s="11"/>
      <c r="I29" s="11"/>
      <c r="J29" s="11"/>
      <c r="K29" s="11"/>
      <c r="L29" s="11"/>
    </row>
    <row r="30" spans="6:12" x14ac:dyDescent="0.25">
      <c r="F30" s="11"/>
      <c r="G30" s="11"/>
      <c r="H30" s="11"/>
      <c r="I30" s="11"/>
      <c r="J30" s="11"/>
      <c r="K30" s="11"/>
      <c r="L30" s="11"/>
    </row>
    <row r="31" spans="6:12" x14ac:dyDescent="0.25">
      <c r="F31" s="11"/>
      <c r="G31" s="11"/>
      <c r="H31" s="11"/>
      <c r="I31" s="11"/>
      <c r="J31" s="11"/>
      <c r="K31" s="11"/>
      <c r="L31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CD2C-69CB-4F63-9519-DE66B7051580}">
  <dimension ref="A1:R43"/>
  <sheetViews>
    <sheetView tabSelected="1" zoomScale="55" zoomScaleNormal="55" workbookViewId="0">
      <selection activeCell="M29" sqref="M29"/>
    </sheetView>
  </sheetViews>
  <sheetFormatPr defaultRowHeight="15" x14ac:dyDescent="0.25"/>
  <cols>
    <col min="1" max="1" width="8.7109375" bestFit="1" customWidth="1"/>
    <col min="2" max="2" width="24.85546875" bestFit="1" customWidth="1"/>
    <col min="3" max="3" width="11.5703125" bestFit="1" customWidth="1"/>
    <col min="4" max="4" width="11.85546875" bestFit="1" customWidth="1"/>
    <col min="5" max="5" width="11.28515625" bestFit="1" customWidth="1"/>
    <col min="6" max="6" width="18.28515625" bestFit="1" customWidth="1"/>
    <col min="7" max="7" width="16" bestFit="1" customWidth="1"/>
    <col min="8" max="8" width="14.28515625" bestFit="1" customWidth="1"/>
    <col min="9" max="9" width="22.5703125" bestFit="1" customWidth="1"/>
    <col min="10" max="10" width="14.5703125" bestFit="1" customWidth="1"/>
    <col min="11" max="11" width="16.5703125" bestFit="1" customWidth="1"/>
    <col min="12" max="12" width="15.140625" bestFit="1" customWidth="1"/>
    <col min="13" max="13" width="16.7109375" bestFit="1" customWidth="1"/>
    <col min="14" max="14" width="13.42578125" bestFit="1" customWidth="1"/>
    <col min="15" max="15" width="13.85546875" bestFit="1" customWidth="1"/>
    <col min="16" max="16" width="14.42578125" bestFit="1" customWidth="1"/>
    <col min="17" max="17" width="17" bestFit="1" customWidth="1"/>
    <col min="18" max="18" width="15.42578125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</row>
    <row r="2" spans="1:18" x14ac:dyDescent="0.25">
      <c r="A2" s="5">
        <v>44256</v>
      </c>
      <c r="B2" t="s">
        <v>26</v>
      </c>
      <c r="C2" t="s">
        <v>43</v>
      </c>
      <c r="D2" s="6"/>
      <c r="E2" s="6">
        <v>750</v>
      </c>
      <c r="F2" s="7" t="s">
        <v>5</v>
      </c>
      <c r="G2" s="7" t="s">
        <v>6</v>
      </c>
      <c r="H2" s="7" t="s">
        <v>7</v>
      </c>
      <c r="I2" s="7" t="s">
        <v>8</v>
      </c>
      <c r="J2" s="8"/>
      <c r="K2" s="8"/>
      <c r="L2" s="9"/>
    </row>
    <row r="3" spans="1:18" x14ac:dyDescent="0.25">
      <c r="A3" s="5">
        <v>44256</v>
      </c>
      <c r="B3" t="s">
        <v>62</v>
      </c>
      <c r="C3" t="s">
        <v>51</v>
      </c>
      <c r="D3" s="6"/>
      <c r="E3" s="6">
        <v>29.86</v>
      </c>
      <c r="F3" s="9">
        <f>SUM(D:D)</f>
        <v>2928.63</v>
      </c>
      <c r="G3" s="9">
        <f>SUM(E:E)</f>
        <v>2837.6299999999992</v>
      </c>
      <c r="H3" s="9">
        <f>SUM(F3-G3)</f>
        <v>91.000000000000909</v>
      </c>
      <c r="I3" s="10">
        <f>(H3/F3)</f>
        <v>3.1072549280722013E-2</v>
      </c>
      <c r="J3" s="8"/>
      <c r="K3" s="8"/>
      <c r="L3" s="9"/>
    </row>
    <row r="4" spans="1:18" x14ac:dyDescent="0.25">
      <c r="A4" s="5">
        <v>44257</v>
      </c>
      <c r="B4" t="s">
        <v>54</v>
      </c>
      <c r="C4" t="s">
        <v>51</v>
      </c>
      <c r="D4" s="6"/>
      <c r="E4" s="6">
        <v>11.01</v>
      </c>
      <c r="F4" s="9"/>
      <c r="G4" s="9"/>
      <c r="I4" s="10"/>
      <c r="J4" s="8"/>
      <c r="K4" s="8"/>
      <c r="L4" s="9"/>
    </row>
    <row r="5" spans="1:18" x14ac:dyDescent="0.25">
      <c r="A5" s="5">
        <v>44257</v>
      </c>
      <c r="B5" t="s">
        <v>56</v>
      </c>
      <c r="C5" t="s">
        <v>52</v>
      </c>
      <c r="D5" s="6"/>
      <c r="E5" s="6">
        <v>38.18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7" t="s">
        <v>21</v>
      </c>
    </row>
    <row r="6" spans="1:18" x14ac:dyDescent="0.25">
      <c r="A6" s="5">
        <v>44258</v>
      </c>
      <c r="B6" t="s">
        <v>63</v>
      </c>
      <c r="C6" t="s">
        <v>53</v>
      </c>
      <c r="D6" s="6"/>
      <c r="E6" s="6">
        <v>226</v>
      </c>
      <c r="F6" s="9">
        <f>SUMIF(C:C, "Bills", E:E)</f>
        <v>1217.7</v>
      </c>
      <c r="G6" s="9">
        <f>SUMIF(C:C, "Food", E:E)</f>
        <v>209.51999999999995</v>
      </c>
      <c r="H6" s="9">
        <f>SUMIF(C:C, "Coffee", E:E)</f>
        <v>5.4</v>
      </c>
      <c r="I6" s="9">
        <f>SUMIF(C:C, "Fast Food", E:E)</f>
        <v>153.15</v>
      </c>
      <c r="J6" s="9">
        <f>SUMIF(C:C,"Cycling",E:E)</f>
        <v>377.41999999999996</v>
      </c>
      <c r="K6" s="9">
        <f>SUMIF(C:C, "Fun", E:E)</f>
        <v>0</v>
      </c>
      <c r="L6" s="9">
        <f>SUMIF(C:C, "Books", E:E)</f>
        <v>19.72</v>
      </c>
      <c r="M6" s="9">
        <f>SUMIF(C:C, "Clothing", E:E)</f>
        <v>0</v>
      </c>
      <c r="N6" s="9">
        <f>SUMIF(C:C, "Auto", E:E)</f>
        <v>41.94</v>
      </c>
      <c r="O6" s="9">
        <f>SUMIF(C:C, "Home", E:E)</f>
        <v>636.41000000000008</v>
      </c>
      <c r="P6" s="9">
        <f>SUMIF(C:C, "Music", E:E)</f>
        <v>0</v>
      </c>
      <c r="Q6" s="6">
        <f>SUMIF(C:C, "Climbing", E:E)</f>
        <v>0</v>
      </c>
      <c r="R6" s="6">
        <f>SUMIF(C:C, "Fitness", E:E)</f>
        <v>0</v>
      </c>
    </row>
    <row r="7" spans="1:18" x14ac:dyDescent="0.25">
      <c r="A7" s="5">
        <v>44258</v>
      </c>
      <c r="B7" t="s">
        <v>50</v>
      </c>
      <c r="C7" t="s">
        <v>51</v>
      </c>
      <c r="D7" s="6"/>
      <c r="E7" s="6">
        <v>20.5</v>
      </c>
      <c r="F7" s="12"/>
      <c r="G7" s="12"/>
      <c r="H7" s="12"/>
      <c r="I7" s="12"/>
      <c r="J7" s="12"/>
      <c r="K7" s="13"/>
      <c r="L7" s="4"/>
    </row>
    <row r="8" spans="1:18" x14ac:dyDescent="0.25">
      <c r="A8" s="5">
        <v>44259</v>
      </c>
      <c r="B8" t="s">
        <v>64</v>
      </c>
      <c r="C8" t="s">
        <v>53</v>
      </c>
      <c r="D8" s="6"/>
      <c r="E8" s="6">
        <v>44</v>
      </c>
      <c r="F8" s="14" t="s">
        <v>22</v>
      </c>
      <c r="G8" s="14" t="s">
        <v>23</v>
      </c>
      <c r="H8" s="14" t="s">
        <v>24</v>
      </c>
      <c r="I8" s="14" t="s">
        <v>25</v>
      </c>
      <c r="K8" s="15"/>
    </row>
    <row r="9" spans="1:18" x14ac:dyDescent="0.25">
      <c r="A9" s="5">
        <v>44260</v>
      </c>
      <c r="B9" t="s">
        <v>31</v>
      </c>
      <c r="C9" t="s">
        <v>43</v>
      </c>
      <c r="D9" s="6"/>
      <c r="E9" s="6">
        <v>10.87</v>
      </c>
      <c r="F9" t="s">
        <v>26</v>
      </c>
      <c r="G9" s="5">
        <v>44317</v>
      </c>
      <c r="H9" s="6">
        <v>750</v>
      </c>
      <c r="I9" s="16"/>
      <c r="J9" s="14" t="s">
        <v>27</v>
      </c>
      <c r="L9" s="17"/>
    </row>
    <row r="10" spans="1:18" x14ac:dyDescent="0.25">
      <c r="A10" s="5">
        <v>44261</v>
      </c>
      <c r="B10" t="s">
        <v>32</v>
      </c>
      <c r="C10" t="s">
        <v>43</v>
      </c>
      <c r="D10" s="6"/>
      <c r="E10" s="6">
        <v>16.760000000000002</v>
      </c>
      <c r="F10" t="s">
        <v>28</v>
      </c>
      <c r="G10" s="5">
        <v>44317</v>
      </c>
      <c r="H10" s="6">
        <v>55</v>
      </c>
      <c r="I10" s="16"/>
      <c r="J10" s="19">
        <f>SUM(H9:H19)</f>
        <v>1266.93</v>
      </c>
      <c r="L10" s="17"/>
    </row>
    <row r="11" spans="1:18" x14ac:dyDescent="0.25">
      <c r="A11" s="5">
        <v>44261</v>
      </c>
      <c r="B11" t="s">
        <v>58</v>
      </c>
      <c r="C11" t="s">
        <v>59</v>
      </c>
      <c r="D11" s="6"/>
      <c r="E11" s="6">
        <v>5.4</v>
      </c>
      <c r="F11" t="s">
        <v>29</v>
      </c>
      <c r="G11" s="5">
        <v>44317</v>
      </c>
      <c r="H11" s="6">
        <v>0</v>
      </c>
      <c r="I11" t="s">
        <v>30</v>
      </c>
      <c r="L11" s="17"/>
    </row>
    <row r="12" spans="1:18" x14ac:dyDescent="0.25">
      <c r="A12" s="5">
        <v>44261</v>
      </c>
      <c r="B12" t="s">
        <v>54</v>
      </c>
      <c r="C12" t="s">
        <v>51</v>
      </c>
      <c r="D12" s="6"/>
      <c r="E12" s="6">
        <v>33.049999999999997</v>
      </c>
      <c r="F12" t="s">
        <v>31</v>
      </c>
      <c r="G12" s="5">
        <v>44320</v>
      </c>
      <c r="H12" s="6">
        <v>10.87</v>
      </c>
      <c r="I12" s="2"/>
      <c r="L12" s="17"/>
    </row>
    <row r="13" spans="1:18" x14ac:dyDescent="0.25">
      <c r="A13" s="5">
        <v>44262</v>
      </c>
      <c r="B13" t="s">
        <v>65</v>
      </c>
      <c r="C13" t="s">
        <v>52</v>
      </c>
      <c r="D13" s="6"/>
      <c r="E13" s="6">
        <v>14.44</v>
      </c>
      <c r="F13" t="s">
        <v>40</v>
      </c>
      <c r="G13" s="5">
        <v>44322</v>
      </c>
      <c r="H13" s="6">
        <v>16.760000000000002</v>
      </c>
      <c r="I13" s="2"/>
      <c r="J13" s="23"/>
      <c r="L13" s="17"/>
    </row>
    <row r="14" spans="1:18" x14ac:dyDescent="0.25">
      <c r="A14" s="5">
        <v>44262</v>
      </c>
      <c r="B14" t="s">
        <v>66</v>
      </c>
      <c r="C14" t="s">
        <v>55</v>
      </c>
      <c r="D14" s="6">
        <v>1167</v>
      </c>
      <c r="E14" s="6"/>
      <c r="F14" t="s">
        <v>39</v>
      </c>
      <c r="G14" s="5">
        <v>44324</v>
      </c>
      <c r="H14" s="6">
        <v>300</v>
      </c>
      <c r="I14" s="2"/>
    </row>
    <row r="15" spans="1:18" x14ac:dyDescent="0.25">
      <c r="A15" s="5">
        <v>44262</v>
      </c>
      <c r="B15" t="s">
        <v>67</v>
      </c>
      <c r="C15" t="s">
        <v>52</v>
      </c>
      <c r="D15" s="6"/>
      <c r="E15" s="6">
        <v>20</v>
      </c>
      <c r="F15" t="s">
        <v>33</v>
      </c>
      <c r="G15" s="5">
        <v>44330</v>
      </c>
      <c r="H15" s="6">
        <v>53.32</v>
      </c>
      <c r="I15" s="2"/>
    </row>
    <row r="16" spans="1:18" x14ac:dyDescent="0.25">
      <c r="A16" s="5">
        <v>44262</v>
      </c>
      <c r="B16" t="s">
        <v>28</v>
      </c>
      <c r="C16" t="s">
        <v>43</v>
      </c>
      <c r="D16" s="6"/>
      <c r="E16" s="6">
        <v>55</v>
      </c>
      <c r="F16" t="s">
        <v>34</v>
      </c>
      <c r="G16" s="5">
        <v>44332</v>
      </c>
      <c r="H16" s="6">
        <v>16.68</v>
      </c>
      <c r="I16" s="2"/>
    </row>
    <row r="17" spans="1:12" x14ac:dyDescent="0.25">
      <c r="A17" s="5">
        <v>44263</v>
      </c>
      <c r="B17" t="s">
        <v>68</v>
      </c>
      <c r="C17" t="s">
        <v>52</v>
      </c>
      <c r="D17" s="6"/>
      <c r="E17" s="6">
        <v>10.8</v>
      </c>
      <c r="F17" t="s">
        <v>35</v>
      </c>
      <c r="G17" s="5">
        <v>44333</v>
      </c>
      <c r="H17" s="6">
        <v>14.99</v>
      </c>
      <c r="I17" s="2"/>
    </row>
    <row r="18" spans="1:12" x14ac:dyDescent="0.25">
      <c r="A18" s="5">
        <v>44263</v>
      </c>
      <c r="B18" t="s">
        <v>44</v>
      </c>
      <c r="C18" t="s">
        <v>45</v>
      </c>
      <c r="D18" s="6">
        <v>1153.6300000000001</v>
      </c>
      <c r="E18" s="6"/>
      <c r="F18" t="s">
        <v>36</v>
      </c>
      <c r="G18" s="5">
        <v>44335</v>
      </c>
      <c r="H18" s="6">
        <v>49.31</v>
      </c>
    </row>
    <row r="19" spans="1:12" x14ac:dyDescent="0.25">
      <c r="A19" s="5">
        <v>44263</v>
      </c>
      <c r="B19" t="s">
        <v>57</v>
      </c>
      <c r="C19" t="s">
        <v>45</v>
      </c>
      <c r="D19" s="6">
        <v>108</v>
      </c>
      <c r="E19" s="6"/>
      <c r="F19" t="s">
        <v>37</v>
      </c>
      <c r="G19" s="5">
        <v>44336</v>
      </c>
      <c r="H19" s="6">
        <v>0</v>
      </c>
      <c r="I19" t="s">
        <v>30</v>
      </c>
    </row>
    <row r="20" spans="1:12" x14ac:dyDescent="0.25">
      <c r="A20" s="5">
        <v>44263</v>
      </c>
      <c r="B20" t="s">
        <v>69</v>
      </c>
      <c r="C20" t="s">
        <v>55</v>
      </c>
      <c r="D20" s="6"/>
      <c r="E20" s="6">
        <v>17.37</v>
      </c>
      <c r="F20" s="4"/>
      <c r="G20" s="4"/>
      <c r="H20" s="4"/>
      <c r="I20" s="4"/>
      <c r="J20" s="4"/>
      <c r="K20" s="4"/>
      <c r="L20" s="4"/>
    </row>
    <row r="21" spans="1:12" x14ac:dyDescent="0.25">
      <c r="A21" s="5">
        <v>44263</v>
      </c>
      <c r="B21" t="s">
        <v>70</v>
      </c>
      <c r="C21" t="s">
        <v>71</v>
      </c>
      <c r="D21" s="6"/>
      <c r="E21" s="6">
        <v>22.34</v>
      </c>
      <c r="F21" s="20" t="s">
        <v>38</v>
      </c>
      <c r="G21" s="21" t="s">
        <v>24</v>
      </c>
      <c r="H21" s="21" t="s">
        <v>25</v>
      </c>
      <c r="I21" s="22" t="s">
        <v>42</v>
      </c>
    </row>
    <row r="22" spans="1:12" x14ac:dyDescent="0.25">
      <c r="A22" s="5">
        <v>44263</v>
      </c>
      <c r="B22" t="s">
        <v>72</v>
      </c>
      <c r="C22" t="s">
        <v>71</v>
      </c>
      <c r="D22" s="6"/>
      <c r="E22" s="6">
        <v>35</v>
      </c>
      <c r="F22" t="s">
        <v>41</v>
      </c>
      <c r="G22" s="6">
        <v>0</v>
      </c>
      <c r="I22" s="6">
        <v>4000</v>
      </c>
    </row>
    <row r="23" spans="1:12" x14ac:dyDescent="0.25">
      <c r="A23" s="5">
        <v>44263</v>
      </c>
      <c r="B23" t="s">
        <v>50</v>
      </c>
      <c r="C23" t="s">
        <v>51</v>
      </c>
      <c r="D23" s="6"/>
      <c r="E23" s="6">
        <v>18.5</v>
      </c>
    </row>
    <row r="24" spans="1:12" x14ac:dyDescent="0.25">
      <c r="A24" s="5">
        <v>44263</v>
      </c>
      <c r="B24" t="s">
        <v>39</v>
      </c>
      <c r="C24" t="s">
        <v>43</v>
      </c>
      <c r="D24" s="6"/>
      <c r="E24" s="6">
        <v>300</v>
      </c>
      <c r="F24" s="11"/>
      <c r="G24" s="11"/>
      <c r="H24" s="11"/>
      <c r="I24" s="11"/>
      <c r="J24" s="11"/>
      <c r="K24" s="11"/>
      <c r="L24" s="11"/>
    </row>
    <row r="25" spans="1:12" x14ac:dyDescent="0.25">
      <c r="A25" s="5">
        <v>44264</v>
      </c>
      <c r="B25" t="s">
        <v>73</v>
      </c>
      <c r="C25" t="s">
        <v>61</v>
      </c>
      <c r="D25" s="6"/>
      <c r="E25" s="6">
        <v>41.94</v>
      </c>
      <c r="F25" s="11"/>
      <c r="G25" s="11"/>
      <c r="H25" s="11"/>
      <c r="I25" s="11"/>
      <c r="J25" s="11"/>
      <c r="K25" s="11"/>
      <c r="L25" s="11"/>
    </row>
    <row r="26" spans="1:12" x14ac:dyDescent="0.25">
      <c r="A26" s="5">
        <v>44265</v>
      </c>
      <c r="B26" t="s">
        <v>74</v>
      </c>
      <c r="C26" t="s">
        <v>52</v>
      </c>
      <c r="D26" s="6"/>
      <c r="E26" s="6">
        <v>10</v>
      </c>
      <c r="F26" s="11"/>
      <c r="G26" s="11"/>
      <c r="H26" s="11"/>
      <c r="I26" s="11"/>
      <c r="J26" s="11"/>
      <c r="K26" s="11"/>
      <c r="L26" s="11"/>
    </row>
    <row r="27" spans="1:12" x14ac:dyDescent="0.25">
      <c r="A27" s="5">
        <v>44266</v>
      </c>
      <c r="B27" t="s">
        <v>75</v>
      </c>
      <c r="C27" t="s">
        <v>52</v>
      </c>
      <c r="D27" s="6"/>
      <c r="E27" s="6">
        <v>20.53</v>
      </c>
      <c r="F27" s="11"/>
      <c r="G27" s="11"/>
      <c r="H27" s="11"/>
      <c r="I27" s="11"/>
      <c r="J27" s="11"/>
      <c r="K27" s="11"/>
      <c r="L27" s="11"/>
    </row>
    <row r="28" spans="1:12" x14ac:dyDescent="0.25">
      <c r="A28" s="5">
        <v>44266</v>
      </c>
      <c r="B28" t="s">
        <v>65</v>
      </c>
      <c r="C28" s="5" t="s">
        <v>52</v>
      </c>
      <c r="D28" s="6"/>
      <c r="E28" s="6">
        <v>14.33</v>
      </c>
      <c r="F28" s="11"/>
      <c r="G28" s="11"/>
      <c r="H28" s="11"/>
      <c r="I28" s="11"/>
      <c r="J28" s="11"/>
      <c r="K28" s="11"/>
      <c r="L28" s="11"/>
    </row>
    <row r="29" spans="1:12" x14ac:dyDescent="0.25">
      <c r="A29" s="5">
        <v>44267</v>
      </c>
      <c r="B29" t="s">
        <v>62</v>
      </c>
      <c r="C29" t="s">
        <v>51</v>
      </c>
      <c r="D29" s="6"/>
      <c r="E29" s="6">
        <v>27.51</v>
      </c>
      <c r="F29" s="11"/>
      <c r="G29" s="11"/>
      <c r="H29" s="11"/>
      <c r="I29" s="11"/>
      <c r="J29" s="11"/>
      <c r="K29" s="11"/>
      <c r="L29" s="11"/>
    </row>
    <row r="30" spans="1:12" x14ac:dyDescent="0.25">
      <c r="A30" s="5">
        <v>44267</v>
      </c>
      <c r="B30" t="s">
        <v>54</v>
      </c>
      <c r="C30" t="s">
        <v>51</v>
      </c>
      <c r="D30" s="6"/>
      <c r="E30" s="6">
        <v>34.11</v>
      </c>
      <c r="F30" s="11"/>
      <c r="G30" s="11"/>
      <c r="H30" s="11"/>
      <c r="I30" s="11"/>
      <c r="J30" s="11"/>
      <c r="K30" s="11"/>
      <c r="L30" s="11"/>
    </row>
    <row r="31" spans="1:12" x14ac:dyDescent="0.25">
      <c r="A31" s="5">
        <v>44268</v>
      </c>
      <c r="B31" t="s">
        <v>33</v>
      </c>
      <c r="C31" t="s">
        <v>43</v>
      </c>
      <c r="D31" s="6"/>
      <c r="E31" s="6">
        <v>53.32</v>
      </c>
      <c r="F31" s="11"/>
      <c r="G31" s="11"/>
      <c r="H31" s="11"/>
      <c r="I31" s="11"/>
      <c r="J31" s="11"/>
      <c r="K31" s="11"/>
      <c r="L31" s="11"/>
    </row>
    <row r="32" spans="1:12" x14ac:dyDescent="0.25">
      <c r="A32" s="5">
        <v>44329</v>
      </c>
      <c r="B32" t="s">
        <v>76</v>
      </c>
      <c r="C32" t="s">
        <v>71</v>
      </c>
      <c r="D32" s="6"/>
      <c r="E32" s="6">
        <v>579.07000000000005</v>
      </c>
      <c r="F32" s="11"/>
      <c r="G32" s="11"/>
      <c r="H32" s="11"/>
      <c r="I32" s="11"/>
      <c r="J32" s="11"/>
      <c r="K32" s="11"/>
      <c r="L32" s="11"/>
    </row>
    <row r="33" spans="1:12" x14ac:dyDescent="0.25">
      <c r="A33" s="5">
        <v>44269</v>
      </c>
      <c r="B33" t="s">
        <v>75</v>
      </c>
      <c r="C33" t="s">
        <v>52</v>
      </c>
      <c r="D33" s="6"/>
      <c r="E33" s="6">
        <v>15</v>
      </c>
      <c r="F33" s="11"/>
      <c r="G33" s="11"/>
      <c r="H33" s="11"/>
      <c r="I33" s="11"/>
      <c r="J33" s="11"/>
      <c r="K33" s="11"/>
      <c r="L33" s="11"/>
    </row>
    <row r="34" spans="1:12" x14ac:dyDescent="0.25">
      <c r="A34" s="5">
        <v>44269</v>
      </c>
      <c r="B34" t="s">
        <v>34</v>
      </c>
      <c r="C34" t="s">
        <v>43</v>
      </c>
      <c r="D34" s="6"/>
      <c r="E34" s="6">
        <v>16.760000000000002</v>
      </c>
      <c r="F34" s="11"/>
      <c r="G34" s="11"/>
      <c r="H34" s="11"/>
      <c r="I34" s="11"/>
      <c r="J34" s="11"/>
      <c r="K34" s="11"/>
      <c r="L34" s="11"/>
    </row>
    <row r="35" spans="1:12" x14ac:dyDescent="0.25">
      <c r="A35" s="5">
        <v>44269</v>
      </c>
      <c r="B35" t="s">
        <v>77</v>
      </c>
      <c r="C35" t="s">
        <v>53</v>
      </c>
      <c r="D35" s="6"/>
      <c r="E35" s="6">
        <v>51.66</v>
      </c>
      <c r="F35" s="11"/>
      <c r="G35" s="11"/>
      <c r="H35" s="11"/>
      <c r="I35" s="11"/>
      <c r="J35" s="11"/>
      <c r="K35" s="11"/>
      <c r="L35" s="11"/>
    </row>
    <row r="36" spans="1:12" x14ac:dyDescent="0.25">
      <c r="A36" s="5">
        <v>44269</v>
      </c>
      <c r="B36" t="s">
        <v>78</v>
      </c>
      <c r="C36" t="s">
        <v>60</v>
      </c>
      <c r="D36" s="6"/>
      <c r="E36" s="6">
        <v>19.72</v>
      </c>
      <c r="F36" s="11"/>
      <c r="G36" s="11"/>
      <c r="H36" s="11"/>
      <c r="I36" s="11"/>
      <c r="J36" s="11"/>
      <c r="K36" s="11"/>
      <c r="L36" s="11"/>
    </row>
    <row r="37" spans="1:12" x14ac:dyDescent="0.25">
      <c r="A37" s="5">
        <v>44270</v>
      </c>
      <c r="B37" t="s">
        <v>79</v>
      </c>
      <c r="C37" t="s">
        <v>52</v>
      </c>
      <c r="D37" s="6"/>
      <c r="E37" s="6">
        <v>9.8699999999999992</v>
      </c>
    </row>
    <row r="38" spans="1:12" x14ac:dyDescent="0.25">
      <c r="A38" s="5">
        <v>44270</v>
      </c>
      <c r="B38" t="s">
        <v>54</v>
      </c>
      <c r="C38" t="s">
        <v>51</v>
      </c>
      <c r="D38" s="6"/>
      <c r="E38" s="6">
        <v>17.48</v>
      </c>
    </row>
    <row r="39" spans="1:12" x14ac:dyDescent="0.25">
      <c r="A39" s="5">
        <v>44270</v>
      </c>
      <c r="B39" t="s">
        <v>80</v>
      </c>
      <c r="C39" t="s">
        <v>55</v>
      </c>
      <c r="D39" s="6"/>
      <c r="E39" s="6">
        <v>159</v>
      </c>
    </row>
    <row r="40" spans="1:12" x14ac:dyDescent="0.25">
      <c r="A40" s="5">
        <v>44270</v>
      </c>
      <c r="B40" t="s">
        <v>81</v>
      </c>
      <c r="C40" t="s">
        <v>53</v>
      </c>
      <c r="D40" s="6">
        <v>500</v>
      </c>
      <c r="E40" s="6"/>
    </row>
    <row r="41" spans="1:12" x14ac:dyDescent="0.25">
      <c r="A41" s="5">
        <v>44270</v>
      </c>
      <c r="B41" t="s">
        <v>50</v>
      </c>
      <c r="C41" t="s">
        <v>51</v>
      </c>
      <c r="D41" s="6"/>
      <c r="E41" s="6">
        <v>17.5</v>
      </c>
    </row>
    <row r="42" spans="1:12" x14ac:dyDescent="0.25">
      <c r="A42" s="5">
        <v>44271</v>
      </c>
      <c r="B42" t="s">
        <v>82</v>
      </c>
      <c r="C42" t="s">
        <v>53</v>
      </c>
      <c r="D42" s="6"/>
      <c r="E42" s="6">
        <v>55.76</v>
      </c>
    </row>
    <row r="43" spans="1:12" x14ac:dyDescent="0.25">
      <c r="A43" s="5">
        <v>44272</v>
      </c>
      <c r="B43" t="s">
        <v>35</v>
      </c>
      <c r="C43" t="s">
        <v>43</v>
      </c>
      <c r="D43" s="6"/>
      <c r="E43" s="6">
        <v>14.99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Jordan</dc:creator>
  <cp:lastModifiedBy>George Jordan</cp:lastModifiedBy>
  <dcterms:created xsi:type="dcterms:W3CDTF">2021-03-17T16:01:32Z</dcterms:created>
  <dcterms:modified xsi:type="dcterms:W3CDTF">2021-03-17T16:25:03Z</dcterms:modified>
</cp:coreProperties>
</file>