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ayroll\docs\"/>
    </mc:Choice>
  </mc:AlternateContent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69" i="1" l="1"/>
  <c r="T65" i="1"/>
  <c r="R65" i="1"/>
  <c r="O65" i="1"/>
  <c r="N65" i="1"/>
  <c r="M65" i="1"/>
  <c r="L65" i="1"/>
  <c r="K65" i="1"/>
  <c r="H65" i="1"/>
  <c r="G65" i="1"/>
  <c r="D65" i="1"/>
  <c r="J64" i="1"/>
  <c r="P64" i="1" s="1"/>
  <c r="E64" i="1"/>
  <c r="F64" i="1" s="1"/>
  <c r="P63" i="1"/>
  <c r="F63" i="1"/>
  <c r="J62" i="1"/>
  <c r="P62" i="1" s="1"/>
  <c r="F62" i="1"/>
  <c r="P61" i="1"/>
  <c r="F61" i="1"/>
  <c r="J60" i="1"/>
  <c r="P60" i="1" s="1"/>
  <c r="F60" i="1"/>
  <c r="P59" i="1"/>
  <c r="F59" i="1"/>
  <c r="I58" i="1"/>
  <c r="P58" i="1" s="1"/>
  <c r="F58" i="1"/>
  <c r="I57" i="1"/>
  <c r="P57" i="1" s="1"/>
  <c r="F57" i="1"/>
  <c r="P56" i="1"/>
  <c r="E56" i="1"/>
  <c r="F56" i="1" s="1"/>
  <c r="J55" i="1"/>
  <c r="I55" i="1"/>
  <c r="E55" i="1"/>
  <c r="F55" i="1" s="1"/>
  <c r="P54" i="1"/>
  <c r="F54" i="1"/>
  <c r="Q54" i="1" s="1"/>
  <c r="S54" i="1" s="1"/>
  <c r="J53" i="1"/>
  <c r="P53" i="1" s="1"/>
  <c r="F53" i="1"/>
  <c r="Q53" i="1" s="1"/>
  <c r="S53" i="1" s="1"/>
  <c r="J52" i="1"/>
  <c r="P52" i="1" s="1"/>
  <c r="E52" i="1"/>
  <c r="F52" i="1" s="1"/>
  <c r="Q52" i="1" s="1"/>
  <c r="S52" i="1" s="1"/>
  <c r="J51" i="1"/>
  <c r="P51" i="1" s="1"/>
  <c r="E51" i="1"/>
  <c r="F51" i="1" s="1"/>
  <c r="Q51" i="1" s="1"/>
  <c r="S51" i="1" s="1"/>
  <c r="P50" i="1"/>
  <c r="F50" i="1"/>
  <c r="Q50" i="1" s="1"/>
  <c r="S50" i="1" s="1"/>
  <c r="P49" i="1"/>
  <c r="F49" i="1"/>
  <c r="Q49" i="1" s="1"/>
  <c r="S49" i="1" s="1"/>
  <c r="P48" i="1"/>
  <c r="E48" i="1"/>
  <c r="F48" i="1" s="1"/>
  <c r="Q48" i="1" s="1"/>
  <c r="S48" i="1" s="1"/>
  <c r="P47" i="1"/>
  <c r="E47" i="1"/>
  <c r="F47" i="1" s="1"/>
  <c r="Q47" i="1" s="1"/>
  <c r="S47" i="1" s="1"/>
  <c r="I46" i="1"/>
  <c r="P46" i="1" s="1"/>
  <c r="E46" i="1"/>
  <c r="F46" i="1" s="1"/>
  <c r="Q46" i="1" s="1"/>
  <c r="S46" i="1" s="1"/>
  <c r="P45" i="1"/>
  <c r="E45" i="1"/>
  <c r="F45" i="1" s="1"/>
  <c r="Q45" i="1" s="1"/>
  <c r="S45" i="1" s="1"/>
  <c r="P44" i="1"/>
  <c r="E44" i="1"/>
  <c r="F44" i="1" s="1"/>
  <c r="Q44" i="1" s="1"/>
  <c r="S44" i="1" s="1"/>
  <c r="P43" i="1"/>
  <c r="F43" i="1"/>
  <c r="Q43" i="1" s="1"/>
  <c r="S43" i="1" s="1"/>
  <c r="P42" i="1"/>
  <c r="C42" i="1"/>
  <c r="E42" i="1" s="1"/>
  <c r="F42" i="1" s="1"/>
  <c r="Q42" i="1" s="1"/>
  <c r="S42" i="1" s="1"/>
  <c r="P41" i="1"/>
  <c r="E41" i="1"/>
  <c r="F41" i="1" s="1"/>
  <c r="Q41" i="1" s="1"/>
  <c r="S41" i="1" s="1"/>
  <c r="P40" i="1"/>
  <c r="C40" i="1"/>
  <c r="E40" i="1" s="1"/>
  <c r="F40" i="1" s="1"/>
  <c r="Q40" i="1" s="1"/>
  <c r="S40" i="1" s="1"/>
  <c r="P39" i="1"/>
  <c r="E39" i="1"/>
  <c r="F39" i="1" s="1"/>
  <c r="Q39" i="1" s="1"/>
  <c r="S39" i="1" s="1"/>
  <c r="P38" i="1"/>
  <c r="F38" i="1"/>
  <c r="Q38" i="1" s="1"/>
  <c r="S38" i="1" s="1"/>
  <c r="P37" i="1"/>
  <c r="F37" i="1"/>
  <c r="Q37" i="1" s="1"/>
  <c r="S37" i="1" s="1"/>
  <c r="P36" i="1"/>
  <c r="E36" i="1"/>
  <c r="F36" i="1" s="1"/>
  <c r="Q36" i="1" s="1"/>
  <c r="S36" i="1" s="1"/>
  <c r="P35" i="1"/>
  <c r="E35" i="1"/>
  <c r="F35" i="1" s="1"/>
  <c r="Q35" i="1" s="1"/>
  <c r="S35" i="1" s="1"/>
  <c r="P34" i="1"/>
  <c r="E34" i="1"/>
  <c r="F34" i="1" s="1"/>
  <c r="Q34" i="1" s="1"/>
  <c r="P33" i="1"/>
  <c r="E33" i="1"/>
  <c r="F33" i="1" s="1"/>
  <c r="Q33" i="1" s="1"/>
  <c r="S33" i="1" s="1"/>
  <c r="P32" i="1"/>
  <c r="E32" i="1"/>
  <c r="F32" i="1" s="1"/>
  <c r="Q32" i="1" s="1"/>
  <c r="S32" i="1" s="1"/>
  <c r="P31" i="1"/>
  <c r="F31" i="1"/>
  <c r="Q31" i="1" s="1"/>
  <c r="S31" i="1" s="1"/>
  <c r="P30" i="1"/>
  <c r="E30" i="1"/>
  <c r="F30" i="1" s="1"/>
  <c r="Q30" i="1" s="1"/>
  <c r="S30" i="1" s="1"/>
  <c r="P29" i="1"/>
  <c r="F29" i="1"/>
  <c r="Q29" i="1" s="1"/>
  <c r="S29" i="1" s="1"/>
  <c r="P28" i="1"/>
  <c r="E28" i="1"/>
  <c r="F28" i="1" s="1"/>
  <c r="Q28" i="1" s="1"/>
  <c r="S28" i="1" s="1"/>
  <c r="P27" i="1"/>
  <c r="C27" i="1"/>
  <c r="E27" i="1" s="1"/>
  <c r="F27" i="1" s="1"/>
  <c r="Q27" i="1" s="1"/>
  <c r="S27" i="1" s="1"/>
  <c r="P26" i="1"/>
  <c r="E26" i="1"/>
  <c r="F26" i="1" s="1"/>
  <c r="Q26" i="1" s="1"/>
  <c r="S26" i="1" s="1"/>
  <c r="J25" i="1"/>
  <c r="P25" i="1" s="1"/>
  <c r="F25" i="1"/>
  <c r="Q25" i="1" s="1"/>
  <c r="S25" i="1" s="1"/>
  <c r="J24" i="1"/>
  <c r="I24" i="1"/>
  <c r="P24" i="1" s="1"/>
  <c r="F24" i="1"/>
  <c r="C24" i="1"/>
  <c r="P23" i="1"/>
  <c r="E23" i="1"/>
  <c r="F23" i="1" s="1"/>
  <c r="Q23" i="1" s="1"/>
  <c r="S23" i="1" s="1"/>
  <c r="P22" i="1"/>
  <c r="E22" i="1"/>
  <c r="F22" i="1" s="1"/>
  <c r="Q22" i="1" s="1"/>
  <c r="S22" i="1" s="1"/>
  <c r="P21" i="1"/>
  <c r="E21" i="1"/>
  <c r="F21" i="1" s="1"/>
  <c r="Q21" i="1" s="1"/>
  <c r="S21" i="1" s="1"/>
  <c r="J20" i="1"/>
  <c r="J65" i="1" s="1"/>
  <c r="E20" i="1"/>
  <c r="F20" i="1" s="1"/>
  <c r="P19" i="1"/>
  <c r="E19" i="1"/>
  <c r="F19" i="1" s="1"/>
  <c r="Q19" i="1" s="1"/>
  <c r="S19" i="1" s="1"/>
  <c r="P18" i="1"/>
  <c r="C18" i="1"/>
  <c r="E18" i="1" s="1"/>
  <c r="F18" i="1" s="1"/>
  <c r="Q18" i="1" s="1"/>
  <c r="S18" i="1" s="1"/>
  <c r="P17" i="1"/>
  <c r="E17" i="1"/>
  <c r="F17" i="1" s="1"/>
  <c r="Q17" i="1" s="1"/>
  <c r="S17" i="1" s="1"/>
  <c r="P16" i="1"/>
  <c r="E16" i="1"/>
  <c r="F16" i="1" s="1"/>
  <c r="Q16" i="1" s="1"/>
  <c r="S16" i="1" s="1"/>
  <c r="P15" i="1"/>
  <c r="E15" i="1"/>
  <c r="F15" i="1" s="1"/>
  <c r="Q15" i="1" s="1"/>
  <c r="S15" i="1" s="1"/>
  <c r="P14" i="1"/>
  <c r="E14" i="1"/>
  <c r="F14" i="1" s="1"/>
  <c r="Q14" i="1" s="1"/>
  <c r="S14" i="1" s="1"/>
  <c r="P13" i="1"/>
  <c r="E13" i="1"/>
  <c r="F13" i="1" s="1"/>
  <c r="Q13" i="1" s="1"/>
  <c r="S13" i="1" s="1"/>
  <c r="P12" i="1"/>
  <c r="E12" i="1"/>
  <c r="F12" i="1" s="1"/>
  <c r="Q12" i="1" s="1"/>
  <c r="S12" i="1" s="1"/>
  <c r="I11" i="1"/>
  <c r="P11" i="1" s="1"/>
  <c r="F11" i="1"/>
  <c r="Q11" i="1" s="1"/>
  <c r="S11" i="1" s="1"/>
  <c r="P10" i="1"/>
  <c r="F10" i="1"/>
  <c r="Q10" i="1" s="1"/>
  <c r="S10" i="1" s="1"/>
  <c r="P9" i="1"/>
  <c r="E9" i="1"/>
  <c r="F9" i="1" s="1"/>
  <c r="Q9" i="1" s="1"/>
  <c r="S9" i="1" s="1"/>
  <c r="I8" i="1"/>
  <c r="F8" i="1"/>
  <c r="C8" i="1"/>
  <c r="P7" i="1"/>
  <c r="E7" i="1"/>
  <c r="F7" i="1" s="1"/>
  <c r="P6" i="1"/>
  <c r="E6" i="1"/>
  <c r="F6" i="1" s="1"/>
  <c r="P5" i="1"/>
  <c r="E5" i="1"/>
  <c r="Q55" i="1" l="1"/>
  <c r="S55" i="1" s="1"/>
  <c r="E65" i="1"/>
  <c r="Q7" i="1"/>
  <c r="S7" i="1" s="1"/>
  <c r="I65" i="1"/>
  <c r="Q24" i="1"/>
  <c r="S24" i="1" s="1"/>
  <c r="P55" i="1"/>
  <c r="Q57" i="1"/>
  <c r="Q59" i="1"/>
  <c r="Q61" i="1"/>
  <c r="Q63" i="1"/>
  <c r="Q6" i="1"/>
  <c r="S6" i="1" s="1"/>
  <c r="C65" i="1"/>
  <c r="Q56" i="1"/>
  <c r="S56" i="1" s="1"/>
  <c r="Q58" i="1"/>
  <c r="Q60" i="1"/>
  <c r="Q62" i="1"/>
  <c r="Q64" i="1"/>
  <c r="S64" i="1" s="1"/>
  <c r="F5" i="1"/>
  <c r="P8" i="1"/>
  <c r="P65" i="1" s="1"/>
  <c r="P20" i="1"/>
  <c r="Q20" i="1" s="1"/>
  <c r="F65" i="1" l="1"/>
  <c r="Q5" i="1"/>
  <c r="Q8" i="1"/>
  <c r="S8" i="1" s="1"/>
  <c r="Q65" i="1" l="1"/>
  <c r="S5" i="1"/>
  <c r="S65" i="1" s="1"/>
</calcChain>
</file>

<file path=xl/sharedStrings.xml><?xml version="1.0" encoding="utf-8"?>
<sst xmlns="http://schemas.openxmlformats.org/spreadsheetml/2006/main" count="92" uniqueCount="87">
  <si>
    <t xml:space="preserve">HOMELAND LOUGE </t>
  </si>
  <si>
    <t>PAYROLL FOR THE MONTH OF FEBRUARY 2015</t>
  </si>
  <si>
    <t>NAME</t>
  </si>
  <si>
    <t>BASIC PAY</t>
  </si>
  <si>
    <t>pay</t>
  </si>
  <si>
    <t>GROSS PAY</t>
  </si>
  <si>
    <t>Days Worked</t>
  </si>
  <si>
    <t>ADVANCE</t>
  </si>
  <si>
    <t>Deductions</t>
  </si>
  <si>
    <t>DEDUCTIONS</t>
  </si>
  <si>
    <t>OTHERS</t>
  </si>
  <si>
    <t>TOTAL DEDUCTIONS</t>
  </si>
  <si>
    <t>NET PAY</t>
  </si>
  <si>
    <t>SGNATURE</t>
  </si>
  <si>
    <t>increament</t>
  </si>
  <si>
    <t>new</t>
  </si>
  <si>
    <t>float loss</t>
  </si>
  <si>
    <t>buffet</t>
  </si>
  <si>
    <t>snacks</t>
  </si>
  <si>
    <t>ALEX MUSAU</t>
  </si>
  <si>
    <t>ALICE NJERI</t>
  </si>
  <si>
    <t>ANN WANGUI</t>
  </si>
  <si>
    <t>BERNARD MAKAU</t>
  </si>
  <si>
    <t>CAROLINE WAIRIMU</t>
  </si>
  <si>
    <t>CHRISTINE MATHERI</t>
  </si>
  <si>
    <t>CYPRIAN O. JUMA</t>
  </si>
  <si>
    <t>DOREEN MBAABU</t>
  </si>
  <si>
    <t>ELIZA MUTHENGI</t>
  </si>
  <si>
    <t>ELIZABETH MUENI</t>
  </si>
  <si>
    <t>EPHANTUS MURAGE</t>
  </si>
  <si>
    <t>EUNICE AKOTH OMONDI</t>
  </si>
  <si>
    <t>EVERLYNE KARIMI</t>
  </si>
  <si>
    <t>FAITH WANJIKU</t>
  </si>
  <si>
    <t>FAITH WANJIRU</t>
  </si>
  <si>
    <t>FELIX KYALO MUTHUI</t>
  </si>
  <si>
    <t>FESTUS WAMAE</t>
  </si>
  <si>
    <t>FRANK MUSYIMI</t>
  </si>
  <si>
    <t>FRIDAH MUMBI MWANGI</t>
  </si>
  <si>
    <t>GEORGE MURATHA</t>
  </si>
  <si>
    <t>GLADWELL NJERI</t>
  </si>
  <si>
    <t>HENRY IRUNGU</t>
  </si>
  <si>
    <t>JACINTA MUENI</t>
  </si>
  <si>
    <t>JACINTA MWOMBUA</t>
  </si>
  <si>
    <t>JAMES KAMAU</t>
  </si>
  <si>
    <t>JANE WAHINYA</t>
  </si>
  <si>
    <t>JOAN KATHONI</t>
  </si>
  <si>
    <t>JOSEPH MAINA</t>
  </si>
  <si>
    <t>JOSHUA MUTHENGI</t>
  </si>
  <si>
    <t>KINYANJUI - DJ</t>
  </si>
  <si>
    <t>LILIAN ATIENO</t>
  </si>
  <si>
    <t>LUCY MBEERE</t>
  </si>
  <si>
    <t>MARY MAINA</t>
  </si>
  <si>
    <t>MARY WAMBUI</t>
  </si>
  <si>
    <t>MAURINE OSOSO</t>
  </si>
  <si>
    <t>MERCY WANGECI</t>
  </si>
  <si>
    <t>MILKA WANJA</t>
  </si>
  <si>
    <t>MONICA KAGUNDA</t>
  </si>
  <si>
    <t>NANCY GATHONI</t>
  </si>
  <si>
    <t>NAOMI KYEE</t>
  </si>
  <si>
    <t>NJARAMBA NJAMBA</t>
  </si>
  <si>
    <t>PATRICK MAGOCHI</t>
  </si>
  <si>
    <t>PETER NDEGWA</t>
  </si>
  <si>
    <t>PURITY MUTUA</t>
  </si>
  <si>
    <t>RAHAB WAMBUI</t>
  </si>
  <si>
    <t>ROSE NDUNGU</t>
  </si>
  <si>
    <t>ROSE WANJIKU MWANGI</t>
  </si>
  <si>
    <t>STANLEY MBURU</t>
  </si>
  <si>
    <t>STELLA NKIROTE</t>
  </si>
  <si>
    <t>SUSAN NJERI</t>
  </si>
  <si>
    <t>TABITHA ATIENO</t>
  </si>
  <si>
    <t>THEDIOUS MUOO</t>
  </si>
  <si>
    <t>SAMUEL PAPA</t>
  </si>
  <si>
    <t>KEN KISAKA</t>
  </si>
  <si>
    <t>JOSHUA MWANGI</t>
  </si>
  <si>
    <t>KEVIN WAMBUI</t>
  </si>
  <si>
    <t>MATHEW WANGA</t>
  </si>
  <si>
    <t>EDWIN KOINAGE</t>
  </si>
  <si>
    <t>DOMINIC NYAGA</t>
  </si>
  <si>
    <t>WALTER LUMUMBA</t>
  </si>
  <si>
    <t>TOTAL</t>
  </si>
  <si>
    <t>PREPARED BY:……PETER………</t>
  </si>
  <si>
    <t>CHECKED BY:……………………………………..</t>
  </si>
  <si>
    <t>APPROVED BY:………………………………….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</si>
  <si>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</si>
  <si>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</t>
  </si>
  <si>
    <t>loans</t>
  </si>
  <si>
    <t>other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</si>
</sst>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/>
    <xf numFmtId="4" fontId="4" fillId="0" borderId="1" xfId="0" applyNumberFormat="1" applyFont="1" applyBorder="1" applyAlignment="1"/>
    <xf numFmtId="0" fontId="5" fillId="0" borderId="1" xfId="0" applyFont="1" applyBorder="1"/>
    <xf numFmtId="4" fontId="5" fillId="0" borderId="1" xfId="0" applyNumberFormat="1" applyFont="1" applyBorder="1"/>
    <xf numFmtId="0" fontId="5" fillId="0" borderId="2" xfId="0" applyFont="1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0" fontId="5" fillId="0" borderId="0" xfId="0" applyFont="1"/>
    <xf numFmtId="0" fontId="2" fillId="0" borderId="1" xfId="0" applyFont="1" applyFill="1" applyBorder="1"/>
    <xf numFmtId="1" fontId="5" fillId="0" borderId="1" xfId="0" applyNumberFormat="1" applyFont="1" applyBorder="1"/>
    <xf numFmtId="14" fontId="5" fillId="0" borderId="1" xfId="0" applyNumberFormat="1" applyFont="1" applyBorder="1"/>
    <xf numFmtId="43" fontId="2" fillId="0" borderId="2" xfId="0" applyNumberFormat="1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4" fontId="2" fillId="0" borderId="1" xfId="1" applyNumberFormat="1" applyFont="1" applyBorder="1" applyAlignment="1"/>
    <xf numFmtId="43" fontId="2" fillId="0" borderId="1" xfId="1" applyFont="1" applyBorder="1" applyAlignment="1"/>
    <xf numFmtId="4" fontId="2" fillId="0" borderId="1" xfId="0" applyNumberFormat="1" applyFont="1" applyBorder="1"/>
    <xf numFmtId="43" fontId="5" fillId="0" borderId="2" xfId="0" applyNumberFormat="1" applyFont="1" applyBorder="1" applyAlignment="1"/>
    <xf numFmtId="14" fontId="6" fillId="0" borderId="1" xfId="0" applyNumberFormat="1" applyFont="1" applyBorder="1"/>
    <xf numFmtId="0" fontId="2" fillId="0" borderId="1" xfId="0" applyFont="1" applyFill="1" applyBorder="1" applyAlignment="1"/>
    <xf numFmtId="4" fontId="2" fillId="0" borderId="1" xfId="1" applyNumberFormat="1" applyFont="1" applyFill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4" fontId="2" fillId="0" borderId="1" xfId="1" applyNumberFormat="1" applyFont="1" applyBorder="1" applyAlignment="1">
      <alignment horizontal="right"/>
    </xf>
    <xf numFmtId="4" fontId="7" fillId="0" borderId="1" xfId="1" applyNumberFormat="1" applyFont="1" applyBorder="1" applyAlignment="1"/>
    <xf numFmtId="1" fontId="5" fillId="0" borderId="3" xfId="0" applyNumberFormat="1" applyFont="1" applyBorder="1"/>
    <xf numFmtId="1" fontId="5" fillId="0" borderId="3" xfId="0" applyNumberFormat="1" applyFont="1" applyBorder="1" applyAlignment="1"/>
    <xf numFmtId="4" fontId="5" fillId="0" borderId="3" xfId="1" applyNumberFormat="1" applyFont="1" applyBorder="1" applyAlignment="1"/>
    <xf numFmtId="1" fontId="5" fillId="0" borderId="4" xfId="0" applyNumberFormat="1" applyFont="1" applyBorder="1"/>
    <xf numFmtId="1" fontId="2" fillId="0" borderId="0" xfId="0" applyNumberFormat="1" applyFont="1"/>
    <xf numFmtId="1" fontId="5" fillId="0" borderId="0" xfId="0" applyNumberFormat="1" applyFont="1" applyBorder="1"/>
    <xf numFmtId="1" fontId="5" fillId="0" borderId="0" xfId="0" applyNumberFormat="1" applyFont="1" applyBorder="1" applyAlignment="1"/>
    <xf numFmtId="4" fontId="5" fillId="0" borderId="0" xfId="1" applyNumberFormat="1" applyFont="1" applyBorder="1" applyAlignment="1"/>
    <xf numFmtId="4" fontId="5" fillId="0" borderId="0" xfId="1" applyNumberFormat="1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/>
    <xf numFmtId="43" fontId="5" fillId="0" borderId="0" xfId="1" applyFont="1" applyBorder="1" applyAlignment="1"/>
    <xf numFmtId="43" fontId="5" fillId="0" borderId="0" xfId="0" applyNumberFormat="1" applyFont="1" applyBorder="1"/>
    <xf numFmtId="4" fontId="5" fillId="0" borderId="0" xfId="0" applyNumberFormat="1" applyFont="1" applyBorder="1"/>
    <xf numFmtId="43" fontId="5" fillId="0" borderId="0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selection activeCell="M4" sqref="M4"/>
    </sheetView>
  </sheetViews>
  <sheetFormatPr defaultRowHeight="12" x14ac:dyDescent="0.2"/>
  <cols>
    <col min="1" max="2" width="9.140625" style="1"/>
    <col min="3" max="5" width="9.140625" style="3"/>
    <col min="6" max="15" width="9.140625" style="1"/>
    <col min="16" max="16" width="9.140625" style="3"/>
    <col min="17" max="20" width="9.140625" style="4"/>
    <col min="21" max="16384" width="9.140625" style="1"/>
  </cols>
  <sheetData>
    <row r="1" spans="1:21" x14ac:dyDescent="0.2">
      <c r="B1" s="2" t="s">
        <v>0</v>
      </c>
    </row>
    <row r="2" spans="1:21" x14ac:dyDescent="0.2">
      <c r="B2" s="2" t="s">
        <v>1</v>
      </c>
    </row>
    <row r="3" spans="1:21" s="12" customFormat="1" x14ac:dyDescent="0.2">
      <c r="A3" s="5"/>
      <c r="B3" s="6" t="s">
        <v>2</v>
      </c>
      <c r="C3" s="7" t="s">
        <v>3</v>
      </c>
      <c r="D3" s="7" t="s">
        <v>4</v>
      </c>
      <c r="E3" s="7" t="s">
        <v>3</v>
      </c>
      <c r="F3" s="6" t="s">
        <v>5</v>
      </c>
      <c r="G3" s="6" t="s">
        <v>6</v>
      </c>
      <c r="H3" s="8" t="s">
        <v>7</v>
      </c>
      <c r="I3" s="8" t="s">
        <v>8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10</v>
      </c>
      <c r="P3" s="9" t="s">
        <v>11</v>
      </c>
      <c r="Q3" s="10" t="s">
        <v>12</v>
      </c>
      <c r="R3" s="10"/>
      <c r="S3" s="10"/>
      <c r="T3" s="10"/>
      <c r="U3" s="11" t="s">
        <v>13</v>
      </c>
    </row>
    <row r="4" spans="1:21" x14ac:dyDescent="0.2">
      <c r="A4" s="13"/>
      <c r="B4" s="6"/>
      <c r="C4" s="7"/>
      <c r="D4" s="7" t="s">
        <v>14</v>
      </c>
      <c r="E4" s="7" t="s">
        <v>15</v>
      </c>
      <c r="F4" s="6"/>
      <c r="G4" s="6"/>
      <c r="H4" s="8"/>
      <c r="I4" s="14"/>
      <c r="J4" s="15" t="s">
        <v>16</v>
      </c>
      <c r="K4" s="8" t="s">
        <v>85</v>
      </c>
      <c r="L4" s="8" t="s">
        <v>86</v>
      </c>
      <c r="M4" s="8" t="s">
        <v>17</v>
      </c>
      <c r="N4" s="8" t="s">
        <v>18</v>
      </c>
      <c r="O4" s="8"/>
      <c r="P4" s="9"/>
      <c r="Q4" s="16"/>
      <c r="R4" s="16"/>
      <c r="S4" s="16"/>
      <c r="T4" s="16"/>
      <c r="U4" s="17"/>
    </row>
    <row r="5" spans="1:21" s="12" customFormat="1" x14ac:dyDescent="0.2">
      <c r="A5" s="17">
        <v>1</v>
      </c>
      <c r="B5" s="18" t="s">
        <v>19</v>
      </c>
      <c r="C5" s="19">
        <v>13500</v>
      </c>
      <c r="D5" s="19"/>
      <c r="E5" s="19">
        <f>C5+D5</f>
        <v>13500</v>
      </c>
      <c r="F5" s="20">
        <f t="shared" ref="F5:F63" si="0">E5/30*G5</f>
        <v>13500</v>
      </c>
      <c r="G5" s="20">
        <v>30</v>
      </c>
      <c r="H5" s="17">
        <v>5000</v>
      </c>
      <c r="I5" s="17"/>
      <c r="J5" s="17"/>
      <c r="K5" s="20"/>
      <c r="L5" s="17"/>
      <c r="M5" s="17"/>
      <c r="N5" s="17"/>
      <c r="O5" s="17"/>
      <c r="P5" s="21">
        <f t="shared" ref="P5:P63" si="1">I5+J5+K5+H5+L5+M5+N5+O5</f>
        <v>5000</v>
      </c>
      <c r="Q5" s="22">
        <f>F5-P5</f>
        <v>8500</v>
      </c>
      <c r="R5" s="22">
        <v>360</v>
      </c>
      <c r="S5" s="22">
        <f t="shared" ref="S5:S15" si="2">Q5-R5</f>
        <v>8140</v>
      </c>
      <c r="T5" s="22">
        <v>8500</v>
      </c>
      <c r="U5" s="23"/>
    </row>
    <row r="6" spans="1:21" x14ac:dyDescent="0.2">
      <c r="A6" s="13">
        <v>2</v>
      </c>
      <c r="B6" s="18" t="s">
        <v>20</v>
      </c>
      <c r="C6" s="19">
        <v>25000</v>
      </c>
      <c r="D6" s="19"/>
      <c r="E6" s="19">
        <f>C6+D6</f>
        <v>25000</v>
      </c>
      <c r="F6" s="20">
        <f t="shared" si="0"/>
        <v>23333.333333333336</v>
      </c>
      <c r="G6" s="20">
        <v>28</v>
      </c>
      <c r="H6" s="17">
        <v>4000</v>
      </c>
      <c r="I6" s="17">
        <v>200</v>
      </c>
      <c r="J6" s="17"/>
      <c r="K6" s="20"/>
      <c r="L6" s="17"/>
      <c r="M6" s="17"/>
      <c r="N6" s="17"/>
      <c r="O6" s="17"/>
      <c r="P6" s="21">
        <f t="shared" si="1"/>
        <v>4200</v>
      </c>
      <c r="Q6" s="22">
        <f t="shared" ref="Q6:Q64" si="3">F6-P6</f>
        <v>19133.333333333336</v>
      </c>
      <c r="R6" s="22">
        <v>360</v>
      </c>
      <c r="S6" s="22">
        <f t="shared" si="2"/>
        <v>18773.333333333336</v>
      </c>
      <c r="T6" s="22"/>
      <c r="U6" s="17"/>
    </row>
    <row r="7" spans="1:21" x14ac:dyDescent="0.2">
      <c r="A7" s="13">
        <v>3</v>
      </c>
      <c r="B7" s="18" t="s">
        <v>21</v>
      </c>
      <c r="C7" s="19">
        <v>9000</v>
      </c>
      <c r="D7" s="19"/>
      <c r="E7" s="19">
        <f>C7+D7</f>
        <v>9000</v>
      </c>
      <c r="F7" s="20">
        <f t="shared" si="0"/>
        <v>9000</v>
      </c>
      <c r="G7" s="20">
        <v>30</v>
      </c>
      <c r="H7" s="17"/>
      <c r="I7" s="17"/>
      <c r="J7" s="17"/>
      <c r="K7" s="20"/>
      <c r="L7" s="17"/>
      <c r="M7" s="17"/>
      <c r="N7" s="17"/>
      <c r="O7" s="17"/>
      <c r="P7" s="21">
        <f t="shared" si="1"/>
        <v>0</v>
      </c>
      <c r="Q7" s="22">
        <f t="shared" si="3"/>
        <v>9000</v>
      </c>
      <c r="R7" s="22">
        <v>360</v>
      </c>
      <c r="S7" s="22">
        <f t="shared" si="2"/>
        <v>8640</v>
      </c>
      <c r="T7" s="22"/>
      <c r="U7" s="17"/>
    </row>
    <row r="8" spans="1:21" x14ac:dyDescent="0.2">
      <c r="A8" s="17">
        <v>4</v>
      </c>
      <c r="B8" s="18" t="s">
        <v>22</v>
      </c>
      <c r="C8" s="19">
        <f>8000+2000</f>
        <v>10000</v>
      </c>
      <c r="D8" s="19">
        <v>3000</v>
      </c>
      <c r="E8" s="19">
        <v>13000</v>
      </c>
      <c r="F8" s="20">
        <f t="shared" si="0"/>
        <v>8666.6666666666661</v>
      </c>
      <c r="G8" s="20">
        <v>20</v>
      </c>
      <c r="H8" s="17">
        <v>3000</v>
      </c>
      <c r="I8" s="17">
        <f>1500+2000</f>
        <v>3500</v>
      </c>
      <c r="J8" s="17"/>
      <c r="K8" s="20"/>
      <c r="L8" s="17"/>
      <c r="M8" s="17"/>
      <c r="N8" s="17"/>
      <c r="O8" s="17"/>
      <c r="P8" s="21">
        <f t="shared" si="1"/>
        <v>6500</v>
      </c>
      <c r="Q8" s="22">
        <f t="shared" si="3"/>
        <v>2166.6666666666661</v>
      </c>
      <c r="R8" s="22">
        <v>360</v>
      </c>
      <c r="S8" s="22">
        <f t="shared" si="2"/>
        <v>1806.6666666666661</v>
      </c>
      <c r="T8" s="22"/>
      <c r="U8" s="17"/>
    </row>
    <row r="9" spans="1:21" x14ac:dyDescent="0.2">
      <c r="A9" s="17">
        <v>5</v>
      </c>
      <c r="B9" s="18" t="s">
        <v>23</v>
      </c>
      <c r="C9" s="19">
        <v>8000</v>
      </c>
      <c r="D9" s="19"/>
      <c r="E9" s="19">
        <f>C9+D9</f>
        <v>8000</v>
      </c>
      <c r="F9" s="20">
        <f t="shared" si="0"/>
        <v>6933.3333333333339</v>
      </c>
      <c r="G9" s="20">
        <v>26</v>
      </c>
      <c r="H9" s="17">
        <v>3000</v>
      </c>
      <c r="I9" s="17"/>
      <c r="J9" s="17"/>
      <c r="K9" s="20"/>
      <c r="L9" s="17"/>
      <c r="M9" s="17"/>
      <c r="N9" s="17"/>
      <c r="O9" s="17"/>
      <c r="P9" s="21">
        <f t="shared" si="1"/>
        <v>3000</v>
      </c>
      <c r="Q9" s="22">
        <f t="shared" si="3"/>
        <v>3933.3333333333339</v>
      </c>
      <c r="R9" s="22">
        <v>360</v>
      </c>
      <c r="S9" s="22">
        <f t="shared" si="2"/>
        <v>3573.3333333333339</v>
      </c>
      <c r="T9" s="22"/>
      <c r="U9" s="17"/>
    </row>
    <row r="10" spans="1:21" x14ac:dyDescent="0.2">
      <c r="A10" s="13">
        <v>6</v>
      </c>
      <c r="B10" s="18" t="s">
        <v>24</v>
      </c>
      <c r="C10" s="19">
        <v>7500</v>
      </c>
      <c r="D10" s="19">
        <v>500</v>
      </c>
      <c r="E10" s="19">
        <v>8000</v>
      </c>
      <c r="F10" s="20">
        <f t="shared" si="0"/>
        <v>8000.0000000000009</v>
      </c>
      <c r="G10" s="20">
        <v>30</v>
      </c>
      <c r="H10" s="17">
        <v>2000</v>
      </c>
      <c r="I10" s="17"/>
      <c r="J10" s="17"/>
      <c r="K10" s="20"/>
      <c r="L10" s="17"/>
      <c r="M10" s="17"/>
      <c r="N10" s="17"/>
      <c r="O10" s="17"/>
      <c r="P10" s="21">
        <f t="shared" si="1"/>
        <v>2000</v>
      </c>
      <c r="Q10" s="22">
        <f t="shared" si="3"/>
        <v>6000.0000000000009</v>
      </c>
      <c r="R10" s="22">
        <v>360</v>
      </c>
      <c r="S10" s="22">
        <f t="shared" si="2"/>
        <v>5640.0000000000009</v>
      </c>
      <c r="T10" s="22"/>
      <c r="U10" s="17"/>
    </row>
    <row r="11" spans="1:21" x14ac:dyDescent="0.2">
      <c r="A11" s="13">
        <v>7</v>
      </c>
      <c r="B11" s="24" t="s">
        <v>25</v>
      </c>
      <c r="C11" s="25">
        <v>15000</v>
      </c>
      <c r="D11" s="25">
        <v>3000</v>
      </c>
      <c r="E11" s="19">
        <v>18000</v>
      </c>
      <c r="F11" s="20">
        <f t="shared" si="0"/>
        <v>18000</v>
      </c>
      <c r="G11" s="20">
        <v>30</v>
      </c>
      <c r="H11" s="13">
        <v>5000</v>
      </c>
      <c r="I11" s="13">
        <f>1500+1000</f>
        <v>2500</v>
      </c>
      <c r="J11" s="13"/>
      <c r="K11" s="20"/>
      <c r="L11" s="13"/>
      <c r="M11" s="13"/>
      <c r="N11" s="13"/>
      <c r="O11" s="13"/>
      <c r="P11" s="21">
        <f t="shared" si="1"/>
        <v>7500</v>
      </c>
      <c r="Q11" s="22">
        <f t="shared" si="3"/>
        <v>10500</v>
      </c>
      <c r="R11" s="22">
        <v>360</v>
      </c>
      <c r="S11" s="22">
        <f t="shared" si="2"/>
        <v>10140</v>
      </c>
      <c r="T11" s="22"/>
      <c r="U11" s="17"/>
    </row>
    <row r="12" spans="1:21" x14ac:dyDescent="0.2">
      <c r="A12" s="17">
        <v>8</v>
      </c>
      <c r="B12" s="18" t="s">
        <v>26</v>
      </c>
      <c r="C12" s="19">
        <v>7500</v>
      </c>
      <c r="D12" s="19">
        <v>500</v>
      </c>
      <c r="E12" s="19">
        <f t="shared" ref="E12:E23" si="4">C12+D12</f>
        <v>8000</v>
      </c>
      <c r="F12" s="20">
        <f t="shared" si="0"/>
        <v>8000.0000000000009</v>
      </c>
      <c r="G12" s="20">
        <v>30</v>
      </c>
      <c r="H12" s="17">
        <v>3000</v>
      </c>
      <c r="I12" s="17"/>
      <c r="J12" s="17">
        <v>800</v>
      </c>
      <c r="K12" s="20"/>
      <c r="L12" s="17"/>
      <c r="M12" s="17"/>
      <c r="N12" s="17"/>
      <c r="O12" s="17"/>
      <c r="P12" s="21">
        <f t="shared" si="1"/>
        <v>3800</v>
      </c>
      <c r="Q12" s="22">
        <f t="shared" si="3"/>
        <v>4200.0000000000009</v>
      </c>
      <c r="R12" s="22">
        <v>360</v>
      </c>
      <c r="S12" s="22">
        <f t="shared" si="2"/>
        <v>3840.0000000000009</v>
      </c>
      <c r="T12" s="22"/>
      <c r="U12" s="17"/>
    </row>
    <row r="13" spans="1:21" x14ac:dyDescent="0.2">
      <c r="A13" s="17">
        <v>9</v>
      </c>
      <c r="B13" s="18" t="s">
        <v>27</v>
      </c>
      <c r="C13" s="19">
        <v>7500</v>
      </c>
      <c r="D13" s="19"/>
      <c r="E13" s="19">
        <f t="shared" si="4"/>
        <v>7500</v>
      </c>
      <c r="F13" s="20">
        <f t="shared" si="0"/>
        <v>7250</v>
      </c>
      <c r="G13" s="20">
        <v>29</v>
      </c>
      <c r="H13" s="17">
        <v>2500</v>
      </c>
      <c r="I13" s="17"/>
      <c r="J13" s="17"/>
      <c r="K13" s="20"/>
      <c r="L13" s="17"/>
      <c r="M13" s="17"/>
      <c r="N13" s="17"/>
      <c r="O13" s="17"/>
      <c r="P13" s="21">
        <f t="shared" si="1"/>
        <v>2500</v>
      </c>
      <c r="Q13" s="22">
        <f t="shared" si="3"/>
        <v>4750</v>
      </c>
      <c r="R13" s="22">
        <v>360</v>
      </c>
      <c r="S13" s="22">
        <f t="shared" si="2"/>
        <v>4390</v>
      </c>
      <c r="T13" s="22"/>
      <c r="U13" s="17"/>
    </row>
    <row r="14" spans="1:21" x14ac:dyDescent="0.2">
      <c r="A14" s="13">
        <v>10</v>
      </c>
      <c r="B14" s="18" t="s">
        <v>28</v>
      </c>
      <c r="C14" s="19">
        <v>7500</v>
      </c>
      <c r="D14" s="19"/>
      <c r="E14" s="19">
        <f t="shared" si="4"/>
        <v>7500</v>
      </c>
      <c r="F14" s="20">
        <f t="shared" si="0"/>
        <v>5750</v>
      </c>
      <c r="G14" s="20">
        <v>23</v>
      </c>
      <c r="H14" s="17">
        <v>2500</v>
      </c>
      <c r="I14" s="17"/>
      <c r="J14" s="17"/>
      <c r="K14" s="20"/>
      <c r="L14" s="17"/>
      <c r="M14" s="17"/>
      <c r="N14" s="17"/>
      <c r="O14" s="17"/>
      <c r="P14" s="21">
        <f t="shared" si="1"/>
        <v>2500</v>
      </c>
      <c r="Q14" s="22">
        <f t="shared" si="3"/>
        <v>3250</v>
      </c>
      <c r="R14" s="22">
        <v>360</v>
      </c>
      <c r="S14" s="22">
        <f t="shared" si="2"/>
        <v>2890</v>
      </c>
      <c r="T14" s="22">
        <v>5750</v>
      </c>
      <c r="U14" s="17"/>
    </row>
    <row r="15" spans="1:21" x14ac:dyDescent="0.2">
      <c r="A15" s="13">
        <v>11</v>
      </c>
      <c r="B15" s="24" t="s">
        <v>29</v>
      </c>
      <c r="C15" s="19">
        <v>8000</v>
      </c>
      <c r="D15" s="19"/>
      <c r="E15" s="19">
        <f t="shared" si="4"/>
        <v>8000</v>
      </c>
      <c r="F15" s="20">
        <f t="shared" si="0"/>
        <v>8000.0000000000009</v>
      </c>
      <c r="G15" s="20">
        <v>30</v>
      </c>
      <c r="H15" s="17">
        <v>2500</v>
      </c>
      <c r="I15" s="17"/>
      <c r="J15" s="17"/>
      <c r="K15" s="20"/>
      <c r="L15" s="17"/>
      <c r="M15" s="17"/>
      <c r="N15" s="17"/>
      <c r="O15" s="17"/>
      <c r="P15" s="21">
        <f t="shared" si="1"/>
        <v>2500</v>
      </c>
      <c r="Q15" s="22">
        <f t="shared" si="3"/>
        <v>5500.0000000000009</v>
      </c>
      <c r="R15" s="22">
        <v>360</v>
      </c>
      <c r="S15" s="22">
        <f t="shared" si="2"/>
        <v>5140.0000000000009</v>
      </c>
      <c r="T15" s="22"/>
      <c r="U15" s="17"/>
    </row>
    <row r="16" spans="1:21" x14ac:dyDescent="0.2">
      <c r="A16" s="17">
        <v>12</v>
      </c>
      <c r="B16" s="18" t="s">
        <v>30</v>
      </c>
      <c r="C16" s="19">
        <v>7500</v>
      </c>
      <c r="D16" s="19"/>
      <c r="E16" s="19">
        <f t="shared" si="4"/>
        <v>7500</v>
      </c>
      <c r="F16" s="20">
        <f t="shared" si="0"/>
        <v>7500</v>
      </c>
      <c r="G16" s="20">
        <v>30</v>
      </c>
      <c r="H16" s="17">
        <v>3000</v>
      </c>
      <c r="I16" s="17"/>
      <c r="J16" s="17">
        <v>500</v>
      </c>
      <c r="K16" s="20"/>
      <c r="L16" s="17"/>
      <c r="M16" s="17"/>
      <c r="N16" s="17"/>
      <c r="O16" s="17"/>
      <c r="P16" s="21">
        <f t="shared" si="1"/>
        <v>3500</v>
      </c>
      <c r="Q16" s="22">
        <f t="shared" si="3"/>
        <v>4000</v>
      </c>
      <c r="R16" s="22">
        <v>360</v>
      </c>
      <c r="S16" s="22">
        <f>Q16-R16</f>
        <v>3640</v>
      </c>
      <c r="T16" s="22"/>
      <c r="U16" s="17"/>
    </row>
    <row r="17" spans="1:21" x14ac:dyDescent="0.2">
      <c r="A17" s="17">
        <v>13</v>
      </c>
      <c r="B17" s="18" t="s">
        <v>31</v>
      </c>
      <c r="C17" s="19">
        <v>13500</v>
      </c>
      <c r="D17" s="19"/>
      <c r="E17" s="19">
        <f t="shared" si="4"/>
        <v>13500</v>
      </c>
      <c r="F17" s="20">
        <f t="shared" si="0"/>
        <v>13500</v>
      </c>
      <c r="G17" s="20">
        <v>30</v>
      </c>
      <c r="H17" s="17">
        <v>4000</v>
      </c>
      <c r="I17" s="17"/>
      <c r="J17" s="17"/>
      <c r="K17" s="20"/>
      <c r="L17" s="17"/>
      <c r="M17" s="17"/>
      <c r="N17" s="17"/>
      <c r="O17" s="17"/>
      <c r="P17" s="21">
        <f t="shared" si="1"/>
        <v>4000</v>
      </c>
      <c r="Q17" s="22">
        <f t="shared" si="3"/>
        <v>9500</v>
      </c>
      <c r="R17" s="22">
        <v>360</v>
      </c>
      <c r="S17" s="22">
        <f>Q17-R17</f>
        <v>9140</v>
      </c>
      <c r="T17" s="22"/>
      <c r="U17" s="17"/>
    </row>
    <row r="18" spans="1:21" x14ac:dyDescent="0.2">
      <c r="A18" s="13">
        <v>14</v>
      </c>
      <c r="B18" s="18" t="s">
        <v>32</v>
      </c>
      <c r="C18" s="19">
        <f>8000+2000</f>
        <v>10000</v>
      </c>
      <c r="D18" s="19"/>
      <c r="E18" s="19">
        <f t="shared" si="4"/>
        <v>10000</v>
      </c>
      <c r="F18" s="20">
        <f t="shared" si="0"/>
        <v>10000</v>
      </c>
      <c r="G18" s="20">
        <v>30</v>
      </c>
      <c r="H18" s="17">
        <v>4000</v>
      </c>
      <c r="I18" s="17"/>
      <c r="J18" s="17"/>
      <c r="K18" s="20"/>
      <c r="L18" s="17"/>
      <c r="M18" s="17"/>
      <c r="N18" s="17"/>
      <c r="O18" s="17"/>
      <c r="P18" s="21">
        <f t="shared" si="1"/>
        <v>4000</v>
      </c>
      <c r="Q18" s="22">
        <f t="shared" si="3"/>
        <v>6000</v>
      </c>
      <c r="R18" s="22">
        <v>360</v>
      </c>
      <c r="S18" s="22">
        <f>Q18-R18</f>
        <v>5640</v>
      </c>
      <c r="T18" s="22">
        <v>4300</v>
      </c>
      <c r="U18" s="17"/>
    </row>
    <row r="19" spans="1:21" x14ac:dyDescent="0.2">
      <c r="A19" s="13">
        <v>15</v>
      </c>
      <c r="B19" s="18" t="s">
        <v>33</v>
      </c>
      <c r="C19" s="19">
        <v>7500</v>
      </c>
      <c r="D19" s="19"/>
      <c r="E19" s="19">
        <f t="shared" si="4"/>
        <v>7500</v>
      </c>
      <c r="F19" s="20">
        <f t="shared" si="0"/>
        <v>7500</v>
      </c>
      <c r="G19" s="20">
        <v>30</v>
      </c>
      <c r="H19" s="17">
        <v>1000</v>
      </c>
      <c r="I19" s="17">
        <v>200</v>
      </c>
      <c r="J19" s="17"/>
      <c r="K19" s="20"/>
      <c r="L19" s="17"/>
      <c r="M19" s="17"/>
      <c r="N19" s="17"/>
      <c r="O19" s="17"/>
      <c r="P19" s="21">
        <f t="shared" si="1"/>
        <v>1200</v>
      </c>
      <c r="Q19" s="22">
        <f t="shared" si="3"/>
        <v>6300</v>
      </c>
      <c r="R19" s="22">
        <v>360</v>
      </c>
      <c r="S19" s="22">
        <f>Q19-R19</f>
        <v>5940</v>
      </c>
      <c r="T19" s="22"/>
      <c r="U19" s="17"/>
    </row>
    <row r="20" spans="1:21" x14ac:dyDescent="0.2">
      <c r="A20" s="17">
        <v>16</v>
      </c>
      <c r="B20" s="18" t="s">
        <v>34</v>
      </c>
      <c r="C20" s="19">
        <v>10000</v>
      </c>
      <c r="D20" s="19"/>
      <c r="E20" s="19">
        <f t="shared" si="4"/>
        <v>10000</v>
      </c>
      <c r="F20" s="20">
        <f t="shared" si="0"/>
        <v>10000</v>
      </c>
      <c r="G20" s="20">
        <v>30</v>
      </c>
      <c r="H20" s="17">
        <v>4000</v>
      </c>
      <c r="I20" s="17"/>
      <c r="J20" s="17">
        <f>1190+350</f>
        <v>1540</v>
      </c>
      <c r="K20" s="20"/>
      <c r="L20" s="17"/>
      <c r="M20" s="17"/>
      <c r="N20" s="17"/>
      <c r="O20" s="17"/>
      <c r="P20" s="21">
        <f t="shared" si="1"/>
        <v>5540</v>
      </c>
      <c r="Q20" s="22">
        <f t="shared" si="3"/>
        <v>4460</v>
      </c>
      <c r="R20" s="22"/>
      <c r="S20" s="22"/>
      <c r="T20" s="22"/>
      <c r="U20" s="17"/>
    </row>
    <row r="21" spans="1:21" x14ac:dyDescent="0.2">
      <c r="A21" s="17">
        <v>17</v>
      </c>
      <c r="B21" s="18" t="s">
        <v>35</v>
      </c>
      <c r="C21" s="19">
        <v>7500</v>
      </c>
      <c r="D21" s="19"/>
      <c r="E21" s="19">
        <f t="shared" si="4"/>
        <v>7500</v>
      </c>
      <c r="F21" s="20">
        <f t="shared" si="0"/>
        <v>2500</v>
      </c>
      <c r="G21" s="20">
        <v>10</v>
      </c>
      <c r="H21" s="17">
        <v>2500</v>
      </c>
      <c r="I21" s="17"/>
      <c r="J21" s="17"/>
      <c r="K21" s="20"/>
      <c r="L21" s="17"/>
      <c r="M21" s="17"/>
      <c r="N21" s="17"/>
      <c r="O21" s="17"/>
      <c r="P21" s="21">
        <f t="shared" si="1"/>
        <v>2500</v>
      </c>
      <c r="Q21" s="22">
        <f t="shared" si="3"/>
        <v>0</v>
      </c>
      <c r="R21" s="22">
        <v>360</v>
      </c>
      <c r="S21" s="22">
        <f t="shared" ref="S21:S33" si="5">Q21-R21</f>
        <v>-360</v>
      </c>
      <c r="T21" s="22"/>
      <c r="U21" s="17"/>
    </row>
    <row r="22" spans="1:21" x14ac:dyDescent="0.2">
      <c r="A22" s="13">
        <v>18</v>
      </c>
      <c r="B22" s="18" t="s">
        <v>36</v>
      </c>
      <c r="C22" s="19">
        <v>12000</v>
      </c>
      <c r="D22" s="19"/>
      <c r="E22" s="19">
        <f t="shared" si="4"/>
        <v>12000</v>
      </c>
      <c r="F22" s="20">
        <f t="shared" si="0"/>
        <v>12000</v>
      </c>
      <c r="G22" s="20">
        <v>30</v>
      </c>
      <c r="H22" s="17">
        <v>2000</v>
      </c>
      <c r="I22" s="17"/>
      <c r="J22" s="17"/>
      <c r="K22" s="20"/>
      <c r="L22" s="17"/>
      <c r="M22" s="17"/>
      <c r="N22" s="17"/>
      <c r="O22" s="17"/>
      <c r="P22" s="21">
        <f t="shared" si="1"/>
        <v>2000</v>
      </c>
      <c r="Q22" s="22">
        <f t="shared" si="3"/>
        <v>10000</v>
      </c>
      <c r="R22" s="22">
        <v>360</v>
      </c>
      <c r="S22" s="22">
        <f t="shared" si="5"/>
        <v>9640</v>
      </c>
      <c r="T22" s="22"/>
      <c r="U22" s="26"/>
    </row>
    <row r="23" spans="1:21" x14ac:dyDescent="0.2">
      <c r="A23" s="13">
        <v>19</v>
      </c>
      <c r="B23" s="18" t="s">
        <v>37</v>
      </c>
      <c r="C23" s="19">
        <v>7500</v>
      </c>
      <c r="D23" s="19"/>
      <c r="E23" s="19">
        <f t="shared" si="4"/>
        <v>7500</v>
      </c>
      <c r="F23" s="20">
        <f t="shared" si="0"/>
        <v>2000</v>
      </c>
      <c r="G23" s="20">
        <v>8</v>
      </c>
      <c r="H23" s="17"/>
      <c r="I23" s="17"/>
      <c r="J23" s="17"/>
      <c r="K23" s="20"/>
      <c r="L23" s="17"/>
      <c r="M23" s="17"/>
      <c r="N23" s="17"/>
      <c r="O23" s="17"/>
      <c r="P23" s="21">
        <f t="shared" si="1"/>
        <v>0</v>
      </c>
      <c r="Q23" s="22">
        <f t="shared" si="3"/>
        <v>2000</v>
      </c>
      <c r="R23" s="22">
        <v>360</v>
      </c>
      <c r="S23" s="22">
        <f t="shared" si="5"/>
        <v>1640</v>
      </c>
      <c r="T23" s="22"/>
      <c r="U23" s="17"/>
    </row>
    <row r="24" spans="1:21" x14ac:dyDescent="0.2">
      <c r="A24" s="17">
        <v>20</v>
      </c>
      <c r="B24" s="27" t="s">
        <v>38</v>
      </c>
      <c r="C24" s="28">
        <f>3000+18000</f>
        <v>21000</v>
      </c>
      <c r="D24" s="28">
        <v>3000</v>
      </c>
      <c r="E24" s="19">
        <v>24000</v>
      </c>
      <c r="F24" s="20">
        <f t="shared" si="0"/>
        <v>24000</v>
      </c>
      <c r="G24" s="20">
        <v>30</v>
      </c>
      <c r="H24" s="26">
        <v>7000</v>
      </c>
      <c r="I24" s="26">
        <f>500+1000</f>
        <v>1500</v>
      </c>
      <c r="J24" s="26">
        <f>200+100</f>
        <v>300</v>
      </c>
      <c r="K24" s="20">
        <v>650</v>
      </c>
      <c r="L24" s="26"/>
      <c r="M24" s="26"/>
      <c r="N24" s="26"/>
      <c r="O24" s="26">
        <v>2000</v>
      </c>
      <c r="P24" s="21">
        <f t="shared" si="1"/>
        <v>11450</v>
      </c>
      <c r="Q24" s="22">
        <f t="shared" si="3"/>
        <v>12550</v>
      </c>
      <c r="R24" s="22">
        <v>360</v>
      </c>
      <c r="S24" s="22">
        <f t="shared" si="5"/>
        <v>12190</v>
      </c>
      <c r="T24" s="22"/>
      <c r="U24" s="17"/>
    </row>
    <row r="25" spans="1:21" x14ac:dyDescent="0.2">
      <c r="A25" s="17">
        <v>21</v>
      </c>
      <c r="B25" s="18" t="s">
        <v>39</v>
      </c>
      <c r="C25" s="19">
        <v>7500</v>
      </c>
      <c r="D25" s="19">
        <v>500</v>
      </c>
      <c r="E25" s="19">
        <v>8000</v>
      </c>
      <c r="F25" s="20">
        <f t="shared" si="0"/>
        <v>7733.3333333333339</v>
      </c>
      <c r="G25" s="20">
        <v>29</v>
      </c>
      <c r="H25" s="17">
        <v>2000</v>
      </c>
      <c r="I25" s="17">
        <v>100</v>
      </c>
      <c r="J25" s="17">
        <f>150+100+60+270+300+450</f>
        <v>1330</v>
      </c>
      <c r="K25" s="20"/>
      <c r="L25" s="17"/>
      <c r="M25" s="17"/>
      <c r="N25" s="17"/>
      <c r="O25" s="17"/>
      <c r="P25" s="21">
        <f t="shared" si="1"/>
        <v>3430</v>
      </c>
      <c r="Q25" s="22">
        <f t="shared" si="3"/>
        <v>4303.3333333333339</v>
      </c>
      <c r="R25" s="22">
        <v>360</v>
      </c>
      <c r="S25" s="22">
        <f t="shared" si="5"/>
        <v>3943.3333333333339</v>
      </c>
      <c r="T25" s="22"/>
      <c r="U25" s="17"/>
    </row>
    <row r="26" spans="1:21" x14ac:dyDescent="0.2">
      <c r="A26" s="13">
        <v>22</v>
      </c>
      <c r="B26" s="18" t="s">
        <v>40</v>
      </c>
      <c r="C26" s="19">
        <v>9000</v>
      </c>
      <c r="D26" s="19"/>
      <c r="E26" s="19">
        <f>C26+D26</f>
        <v>9000</v>
      </c>
      <c r="F26" s="20">
        <f t="shared" si="0"/>
        <v>9000</v>
      </c>
      <c r="G26" s="20">
        <v>30</v>
      </c>
      <c r="H26" s="17">
        <v>2000</v>
      </c>
      <c r="I26" s="17"/>
      <c r="J26" s="17"/>
      <c r="K26" s="20"/>
      <c r="L26" s="17"/>
      <c r="M26" s="17"/>
      <c r="N26" s="17"/>
      <c r="O26" s="17"/>
      <c r="P26" s="21">
        <f t="shared" si="1"/>
        <v>2000</v>
      </c>
      <c r="Q26" s="22">
        <f t="shared" si="3"/>
        <v>7000</v>
      </c>
      <c r="R26" s="22">
        <v>360</v>
      </c>
      <c r="S26" s="22">
        <f t="shared" si="5"/>
        <v>6640</v>
      </c>
      <c r="T26" s="22"/>
      <c r="U26" s="17"/>
    </row>
    <row r="27" spans="1:21" x14ac:dyDescent="0.2">
      <c r="A27" s="13">
        <v>23</v>
      </c>
      <c r="B27" s="18" t="s">
        <v>41</v>
      </c>
      <c r="C27" s="19">
        <f>7500+2000</f>
        <v>9500</v>
      </c>
      <c r="D27" s="19"/>
      <c r="E27" s="19">
        <f>C27+D27</f>
        <v>9500</v>
      </c>
      <c r="F27" s="20">
        <f t="shared" si="0"/>
        <v>9500</v>
      </c>
      <c r="G27" s="20">
        <v>30</v>
      </c>
      <c r="H27" s="17">
        <v>1000</v>
      </c>
      <c r="I27" s="17"/>
      <c r="J27" s="17"/>
      <c r="K27" s="20"/>
      <c r="L27" s="17"/>
      <c r="M27" s="17"/>
      <c r="N27" s="17"/>
      <c r="O27" s="17"/>
      <c r="P27" s="21">
        <f t="shared" si="1"/>
        <v>1000</v>
      </c>
      <c r="Q27" s="22">
        <f t="shared" si="3"/>
        <v>8500</v>
      </c>
      <c r="R27" s="22">
        <v>360</v>
      </c>
      <c r="S27" s="22">
        <f t="shared" si="5"/>
        <v>8140</v>
      </c>
      <c r="T27" s="22"/>
      <c r="U27" s="17"/>
    </row>
    <row r="28" spans="1:21" x14ac:dyDescent="0.2">
      <c r="A28" s="17">
        <v>24</v>
      </c>
      <c r="B28" s="18" t="s">
        <v>42</v>
      </c>
      <c r="C28" s="19">
        <v>7500</v>
      </c>
      <c r="D28" s="19"/>
      <c r="E28" s="19">
        <f>C28+D28</f>
        <v>7500</v>
      </c>
      <c r="F28" s="20">
        <f t="shared" si="0"/>
        <v>7500</v>
      </c>
      <c r="G28" s="20">
        <v>30</v>
      </c>
      <c r="H28" s="17">
        <v>2000</v>
      </c>
      <c r="I28" s="17"/>
      <c r="J28" s="17">
        <v>340</v>
      </c>
      <c r="K28" s="20"/>
      <c r="L28" s="17"/>
      <c r="M28" s="17"/>
      <c r="N28" s="17"/>
      <c r="O28" s="17"/>
      <c r="P28" s="21">
        <f t="shared" si="1"/>
        <v>2340</v>
      </c>
      <c r="Q28" s="22">
        <f t="shared" si="3"/>
        <v>5160</v>
      </c>
      <c r="R28" s="22">
        <v>360</v>
      </c>
      <c r="S28" s="22">
        <f t="shared" si="5"/>
        <v>4800</v>
      </c>
      <c r="T28" s="22"/>
      <c r="U28" s="17"/>
    </row>
    <row r="29" spans="1:21" x14ac:dyDescent="0.2">
      <c r="A29" s="17">
        <v>25</v>
      </c>
      <c r="B29" s="18" t="s">
        <v>43</v>
      </c>
      <c r="C29" s="19">
        <v>7500</v>
      </c>
      <c r="D29" s="19"/>
      <c r="E29" s="19">
        <v>10000</v>
      </c>
      <c r="F29" s="20">
        <f t="shared" si="0"/>
        <v>3666.6666666666665</v>
      </c>
      <c r="G29" s="20">
        <v>11</v>
      </c>
      <c r="H29" s="17"/>
      <c r="I29" s="17"/>
      <c r="J29" s="17"/>
      <c r="K29" s="20"/>
      <c r="L29" s="17"/>
      <c r="M29" s="17"/>
      <c r="N29" s="17"/>
      <c r="O29" s="17"/>
      <c r="P29" s="21">
        <f t="shared" si="1"/>
        <v>0</v>
      </c>
      <c r="Q29" s="22">
        <f t="shared" si="3"/>
        <v>3666.6666666666665</v>
      </c>
      <c r="R29" s="22">
        <v>360</v>
      </c>
      <c r="S29" s="22">
        <f t="shared" si="5"/>
        <v>3306.6666666666665</v>
      </c>
      <c r="T29" s="22"/>
      <c r="U29" s="17"/>
    </row>
    <row r="30" spans="1:21" x14ac:dyDescent="0.2">
      <c r="A30" s="13">
        <v>26</v>
      </c>
      <c r="B30" s="18" t="s">
        <v>44</v>
      </c>
      <c r="C30" s="19">
        <v>10000</v>
      </c>
      <c r="D30" s="19"/>
      <c r="E30" s="19">
        <f>C30+D30</f>
        <v>10000</v>
      </c>
      <c r="F30" s="20">
        <f t="shared" si="0"/>
        <v>10000</v>
      </c>
      <c r="G30" s="20">
        <v>30</v>
      </c>
      <c r="H30" s="17">
        <v>3000</v>
      </c>
      <c r="I30" s="17"/>
      <c r="J30" s="17"/>
      <c r="K30" s="20"/>
      <c r="L30" s="17"/>
      <c r="M30" s="17"/>
      <c r="N30" s="17"/>
      <c r="O30" s="17"/>
      <c r="P30" s="21">
        <f t="shared" si="1"/>
        <v>3000</v>
      </c>
      <c r="Q30" s="22">
        <f t="shared" si="3"/>
        <v>7000</v>
      </c>
      <c r="R30" s="22">
        <v>360</v>
      </c>
      <c r="S30" s="22">
        <f t="shared" si="5"/>
        <v>6640</v>
      </c>
      <c r="T30" s="22"/>
      <c r="U30" s="17"/>
    </row>
    <row r="31" spans="1:21" x14ac:dyDescent="0.2">
      <c r="A31" s="13">
        <v>27</v>
      </c>
      <c r="B31" s="18" t="s">
        <v>45</v>
      </c>
      <c r="C31" s="19">
        <v>8000</v>
      </c>
      <c r="D31" s="19">
        <v>500</v>
      </c>
      <c r="E31" s="19">
        <v>8500</v>
      </c>
      <c r="F31" s="20">
        <f t="shared" si="0"/>
        <v>3116.6666666666665</v>
      </c>
      <c r="G31" s="20">
        <v>11</v>
      </c>
      <c r="H31" s="17"/>
      <c r="I31" s="17"/>
      <c r="J31" s="17">
        <v>3430</v>
      </c>
      <c r="K31" s="20"/>
      <c r="L31" s="17"/>
      <c r="M31" s="17"/>
      <c r="N31" s="17"/>
      <c r="O31" s="17"/>
      <c r="P31" s="21">
        <f t="shared" si="1"/>
        <v>3430</v>
      </c>
      <c r="Q31" s="22">
        <f t="shared" si="3"/>
        <v>-313.33333333333348</v>
      </c>
      <c r="R31" s="22">
        <v>360</v>
      </c>
      <c r="S31" s="22">
        <f t="shared" si="5"/>
        <v>-673.33333333333348</v>
      </c>
      <c r="T31" s="22"/>
      <c r="U31" s="17"/>
    </row>
    <row r="32" spans="1:21" x14ac:dyDescent="0.2">
      <c r="A32" s="17">
        <v>28</v>
      </c>
      <c r="B32" s="18" t="s">
        <v>46</v>
      </c>
      <c r="C32" s="19">
        <v>12000</v>
      </c>
      <c r="D32" s="19"/>
      <c r="E32" s="19">
        <f>C32+D32</f>
        <v>12000</v>
      </c>
      <c r="F32" s="20">
        <f t="shared" si="0"/>
        <v>9600</v>
      </c>
      <c r="G32" s="20">
        <v>24</v>
      </c>
      <c r="H32" s="17"/>
      <c r="I32" s="17"/>
      <c r="J32" s="17"/>
      <c r="K32" s="20"/>
      <c r="L32" s="17"/>
      <c r="M32" s="17"/>
      <c r="N32" s="17"/>
      <c r="O32" s="17"/>
      <c r="P32" s="21">
        <f t="shared" si="1"/>
        <v>0</v>
      </c>
      <c r="Q32" s="22">
        <f t="shared" si="3"/>
        <v>9600</v>
      </c>
      <c r="R32" s="22">
        <v>360</v>
      </c>
      <c r="S32" s="22">
        <f t="shared" si="5"/>
        <v>9240</v>
      </c>
      <c r="T32" s="22"/>
      <c r="U32" s="17"/>
    </row>
    <row r="33" spans="1:21" x14ac:dyDescent="0.2">
      <c r="A33" s="17">
        <v>29</v>
      </c>
      <c r="B33" s="18" t="s">
        <v>47</v>
      </c>
      <c r="C33" s="19">
        <v>20000</v>
      </c>
      <c r="D33" s="19"/>
      <c r="E33" s="19">
        <f>C33+D33</f>
        <v>20000</v>
      </c>
      <c r="F33" s="20">
        <f t="shared" si="0"/>
        <v>20000</v>
      </c>
      <c r="G33" s="20">
        <v>30</v>
      </c>
      <c r="H33" s="17">
        <v>6000</v>
      </c>
      <c r="I33" s="17"/>
      <c r="J33" s="17"/>
      <c r="K33" s="20"/>
      <c r="L33" s="17"/>
      <c r="M33" s="17"/>
      <c r="N33" s="17"/>
      <c r="O33" s="17"/>
      <c r="P33" s="21">
        <f t="shared" si="1"/>
        <v>6000</v>
      </c>
      <c r="Q33" s="22">
        <f t="shared" si="3"/>
        <v>14000</v>
      </c>
      <c r="R33" s="22">
        <v>360</v>
      </c>
      <c r="S33" s="22">
        <f t="shared" si="5"/>
        <v>13640</v>
      </c>
      <c r="T33" s="22"/>
      <c r="U33" s="17"/>
    </row>
    <row r="34" spans="1:21" x14ac:dyDescent="0.2">
      <c r="A34" s="13">
        <v>30</v>
      </c>
      <c r="B34" s="18" t="s">
        <v>48</v>
      </c>
      <c r="C34" s="19">
        <v>7500</v>
      </c>
      <c r="D34" s="19"/>
      <c r="E34" s="19">
        <f>C34+D34</f>
        <v>7500</v>
      </c>
      <c r="F34" s="20">
        <f t="shared" si="0"/>
        <v>7500</v>
      </c>
      <c r="G34" s="20">
        <v>30</v>
      </c>
      <c r="H34" s="17"/>
      <c r="I34" s="17"/>
      <c r="J34" s="17"/>
      <c r="K34" s="20"/>
      <c r="L34" s="17"/>
      <c r="M34" s="17"/>
      <c r="N34" s="17"/>
      <c r="O34" s="17"/>
      <c r="P34" s="21">
        <f t="shared" si="1"/>
        <v>0</v>
      </c>
      <c r="Q34" s="22">
        <f t="shared" si="3"/>
        <v>7500</v>
      </c>
      <c r="R34" s="22"/>
      <c r="S34" s="22"/>
      <c r="T34" s="22"/>
      <c r="U34" s="17"/>
    </row>
    <row r="35" spans="1:21" x14ac:dyDescent="0.2">
      <c r="A35" s="13">
        <v>31</v>
      </c>
      <c r="B35" s="18" t="s">
        <v>49</v>
      </c>
      <c r="C35" s="19">
        <v>12000</v>
      </c>
      <c r="D35" s="19"/>
      <c r="E35" s="19">
        <f>C35+D35</f>
        <v>12000</v>
      </c>
      <c r="F35" s="20">
        <f t="shared" si="0"/>
        <v>5600</v>
      </c>
      <c r="G35" s="20">
        <v>14</v>
      </c>
      <c r="H35" s="17">
        <v>4000</v>
      </c>
      <c r="I35" s="17"/>
      <c r="J35" s="17"/>
      <c r="K35" s="20"/>
      <c r="L35" s="17"/>
      <c r="M35" s="17"/>
      <c r="N35" s="17"/>
      <c r="O35" s="17"/>
      <c r="P35" s="21">
        <f t="shared" si="1"/>
        <v>4000</v>
      </c>
      <c r="Q35" s="22">
        <f t="shared" si="3"/>
        <v>1600</v>
      </c>
      <c r="R35" s="22">
        <v>360</v>
      </c>
      <c r="S35" s="22">
        <f t="shared" ref="S35:S64" si="6">Q35-R35</f>
        <v>1240</v>
      </c>
      <c r="T35" s="22"/>
      <c r="U35" s="17"/>
    </row>
    <row r="36" spans="1:21" x14ac:dyDescent="0.2">
      <c r="A36" s="17">
        <v>32</v>
      </c>
      <c r="B36" s="18" t="s">
        <v>50</v>
      </c>
      <c r="C36" s="19">
        <v>12000</v>
      </c>
      <c r="D36" s="19"/>
      <c r="E36" s="19">
        <f>C36+D36</f>
        <v>12000</v>
      </c>
      <c r="F36" s="20">
        <f t="shared" si="0"/>
        <v>12000</v>
      </c>
      <c r="G36" s="20">
        <v>30</v>
      </c>
      <c r="H36" s="17">
        <v>3000</v>
      </c>
      <c r="I36" s="17"/>
      <c r="J36" s="17"/>
      <c r="K36" s="20"/>
      <c r="L36" s="17"/>
      <c r="M36" s="17"/>
      <c r="N36" s="17"/>
      <c r="O36" s="17"/>
      <c r="P36" s="21">
        <f t="shared" si="1"/>
        <v>3000</v>
      </c>
      <c r="Q36" s="22">
        <f t="shared" si="3"/>
        <v>9000</v>
      </c>
      <c r="R36" s="22">
        <v>360</v>
      </c>
      <c r="S36" s="22">
        <f t="shared" si="6"/>
        <v>8640</v>
      </c>
      <c r="T36" s="22"/>
      <c r="U36" s="17"/>
    </row>
    <row r="37" spans="1:21" x14ac:dyDescent="0.2">
      <c r="A37" s="17">
        <v>33</v>
      </c>
      <c r="B37" s="18" t="s">
        <v>51</v>
      </c>
      <c r="C37" s="19">
        <v>7500</v>
      </c>
      <c r="D37" s="19">
        <v>500</v>
      </c>
      <c r="E37" s="19">
        <v>8000</v>
      </c>
      <c r="F37" s="20">
        <f t="shared" si="0"/>
        <v>7466.666666666667</v>
      </c>
      <c r="G37" s="20">
        <v>28</v>
      </c>
      <c r="H37" s="17"/>
      <c r="I37" s="17"/>
      <c r="J37" s="17">
        <v>3000</v>
      </c>
      <c r="K37" s="20"/>
      <c r="L37" s="17"/>
      <c r="M37" s="17"/>
      <c r="N37" s="17"/>
      <c r="O37" s="17"/>
      <c r="P37" s="21">
        <f t="shared" si="1"/>
        <v>3000</v>
      </c>
      <c r="Q37" s="22">
        <f t="shared" si="3"/>
        <v>4466.666666666667</v>
      </c>
      <c r="R37" s="22">
        <v>360</v>
      </c>
      <c r="S37" s="22">
        <f t="shared" si="6"/>
        <v>4106.666666666667</v>
      </c>
      <c r="T37" s="22"/>
      <c r="U37" s="17"/>
    </row>
    <row r="38" spans="1:21" x14ac:dyDescent="0.2">
      <c r="A38" s="13">
        <v>34</v>
      </c>
      <c r="B38" s="18" t="s">
        <v>52</v>
      </c>
      <c r="C38" s="19">
        <v>7500</v>
      </c>
      <c r="D38" s="19">
        <v>500</v>
      </c>
      <c r="E38" s="19">
        <v>8000</v>
      </c>
      <c r="F38" s="20">
        <f t="shared" si="0"/>
        <v>8000.0000000000009</v>
      </c>
      <c r="G38" s="20">
        <v>30</v>
      </c>
      <c r="H38" s="17">
        <v>2000</v>
      </c>
      <c r="I38" s="17"/>
      <c r="J38" s="17">
        <v>100</v>
      </c>
      <c r="K38" s="20"/>
      <c r="L38" s="17"/>
      <c r="M38" s="17"/>
      <c r="N38" s="17"/>
      <c r="O38" s="17"/>
      <c r="P38" s="21">
        <f t="shared" si="1"/>
        <v>2100</v>
      </c>
      <c r="Q38" s="22">
        <f t="shared" si="3"/>
        <v>5900.0000000000009</v>
      </c>
      <c r="R38" s="22">
        <v>360</v>
      </c>
      <c r="S38" s="22">
        <f t="shared" si="6"/>
        <v>5540.0000000000009</v>
      </c>
      <c r="T38" s="22"/>
      <c r="U38" s="17"/>
    </row>
    <row r="39" spans="1:21" x14ac:dyDescent="0.2">
      <c r="A39" s="13">
        <v>35</v>
      </c>
      <c r="B39" s="18" t="s">
        <v>53</v>
      </c>
      <c r="C39" s="19">
        <v>7500</v>
      </c>
      <c r="D39" s="19"/>
      <c r="E39" s="19">
        <f>C39+D39</f>
        <v>7500</v>
      </c>
      <c r="F39" s="20">
        <f t="shared" si="0"/>
        <v>7000</v>
      </c>
      <c r="G39" s="20">
        <v>28</v>
      </c>
      <c r="H39" s="17"/>
      <c r="I39" s="17">
        <v>5000</v>
      </c>
      <c r="J39" s="17"/>
      <c r="K39" s="20"/>
      <c r="L39" s="17"/>
      <c r="M39" s="17"/>
      <c r="N39" s="17"/>
      <c r="O39" s="17"/>
      <c r="P39" s="21">
        <f t="shared" si="1"/>
        <v>5000</v>
      </c>
      <c r="Q39" s="22">
        <f t="shared" si="3"/>
        <v>2000</v>
      </c>
      <c r="R39" s="22">
        <v>360</v>
      </c>
      <c r="S39" s="22">
        <f t="shared" si="6"/>
        <v>1640</v>
      </c>
      <c r="T39" s="22"/>
      <c r="U39" s="17"/>
    </row>
    <row r="40" spans="1:21" x14ac:dyDescent="0.2">
      <c r="A40" s="17">
        <v>36</v>
      </c>
      <c r="B40" s="18" t="s">
        <v>54</v>
      </c>
      <c r="C40" s="19">
        <f>1500+7500</f>
        <v>9000</v>
      </c>
      <c r="D40" s="19"/>
      <c r="E40" s="19">
        <f>C40+D40</f>
        <v>9000</v>
      </c>
      <c r="F40" s="20">
        <f t="shared" si="0"/>
        <v>8700</v>
      </c>
      <c r="G40" s="20">
        <v>29</v>
      </c>
      <c r="H40" s="17">
        <v>2000</v>
      </c>
      <c r="I40" s="17"/>
      <c r="J40" s="17"/>
      <c r="K40" s="20"/>
      <c r="L40" s="17"/>
      <c r="M40" s="17"/>
      <c r="N40" s="17"/>
      <c r="O40" s="17"/>
      <c r="P40" s="21">
        <f t="shared" si="1"/>
        <v>2000</v>
      </c>
      <c r="Q40" s="22">
        <f t="shared" si="3"/>
        <v>6700</v>
      </c>
      <c r="R40" s="22">
        <v>360</v>
      </c>
      <c r="S40" s="22">
        <f t="shared" si="6"/>
        <v>6340</v>
      </c>
      <c r="T40" s="22"/>
      <c r="U40" s="17"/>
    </row>
    <row r="41" spans="1:21" x14ac:dyDescent="0.2">
      <c r="A41" s="17">
        <v>37</v>
      </c>
      <c r="B41" s="18" t="s">
        <v>55</v>
      </c>
      <c r="C41" s="19">
        <v>10000</v>
      </c>
      <c r="D41" s="19"/>
      <c r="E41" s="19">
        <f>C41+D41</f>
        <v>10000</v>
      </c>
      <c r="F41" s="20">
        <f t="shared" si="0"/>
        <v>10000</v>
      </c>
      <c r="G41" s="20">
        <v>30</v>
      </c>
      <c r="H41" s="17">
        <v>4000</v>
      </c>
      <c r="I41" s="17"/>
      <c r="J41" s="17">
        <v>2000</v>
      </c>
      <c r="K41" s="20"/>
      <c r="L41" s="17"/>
      <c r="M41" s="17"/>
      <c r="N41" s="17"/>
      <c r="O41" s="17"/>
      <c r="P41" s="21">
        <f t="shared" si="1"/>
        <v>6000</v>
      </c>
      <c r="Q41" s="22">
        <f t="shared" si="3"/>
        <v>4000</v>
      </c>
      <c r="R41" s="22">
        <v>360</v>
      </c>
      <c r="S41" s="22">
        <f t="shared" si="6"/>
        <v>3640</v>
      </c>
      <c r="T41" s="22"/>
      <c r="U41" s="17"/>
    </row>
    <row r="42" spans="1:21" x14ac:dyDescent="0.2">
      <c r="A42" s="13">
        <v>38</v>
      </c>
      <c r="B42" s="18" t="s">
        <v>56</v>
      </c>
      <c r="C42" s="19">
        <f>8000+2000</f>
        <v>10000</v>
      </c>
      <c r="D42" s="19"/>
      <c r="E42" s="19">
        <f>C42+D42</f>
        <v>10000</v>
      </c>
      <c r="F42" s="20">
        <f t="shared" si="0"/>
        <v>10000</v>
      </c>
      <c r="G42" s="20">
        <v>30</v>
      </c>
      <c r="H42" s="17">
        <v>3000</v>
      </c>
      <c r="I42" s="17"/>
      <c r="J42" s="17"/>
      <c r="K42" s="20"/>
      <c r="L42" s="17"/>
      <c r="M42" s="17"/>
      <c r="N42" s="17"/>
      <c r="O42" s="17"/>
      <c r="P42" s="21">
        <f t="shared" si="1"/>
        <v>3000</v>
      </c>
      <c r="Q42" s="22">
        <f t="shared" si="3"/>
        <v>7000</v>
      </c>
      <c r="R42" s="22">
        <v>360</v>
      </c>
      <c r="S42" s="22">
        <f t="shared" si="6"/>
        <v>6640</v>
      </c>
      <c r="T42" s="22"/>
      <c r="U42" s="17"/>
    </row>
    <row r="43" spans="1:21" x14ac:dyDescent="0.2">
      <c r="A43" s="13">
        <v>39</v>
      </c>
      <c r="B43" s="18" t="s">
        <v>57</v>
      </c>
      <c r="C43" s="19">
        <v>8000</v>
      </c>
      <c r="D43" s="19">
        <v>500</v>
      </c>
      <c r="E43" s="19">
        <v>8500</v>
      </c>
      <c r="F43" s="20">
        <f t="shared" si="0"/>
        <v>8500</v>
      </c>
      <c r="G43" s="20">
        <v>30</v>
      </c>
      <c r="H43" s="17">
        <v>2000</v>
      </c>
      <c r="I43" s="17"/>
      <c r="J43" s="17"/>
      <c r="K43" s="20"/>
      <c r="L43" s="17"/>
      <c r="M43" s="17"/>
      <c r="N43" s="17"/>
      <c r="O43" s="17"/>
      <c r="P43" s="21">
        <f t="shared" si="1"/>
        <v>2000</v>
      </c>
      <c r="Q43" s="22">
        <f t="shared" si="3"/>
        <v>6500</v>
      </c>
      <c r="R43" s="22">
        <v>360</v>
      </c>
      <c r="S43" s="22">
        <f t="shared" si="6"/>
        <v>6140</v>
      </c>
      <c r="T43" s="22"/>
      <c r="U43" s="17"/>
    </row>
    <row r="44" spans="1:21" x14ac:dyDescent="0.2">
      <c r="A44" s="17">
        <v>40</v>
      </c>
      <c r="B44" s="18" t="s">
        <v>58</v>
      </c>
      <c r="C44" s="19">
        <v>8000</v>
      </c>
      <c r="D44" s="19"/>
      <c r="E44" s="19">
        <f>C44+D44</f>
        <v>8000</v>
      </c>
      <c r="F44" s="20">
        <f t="shared" si="0"/>
        <v>4266.666666666667</v>
      </c>
      <c r="G44" s="20">
        <v>16</v>
      </c>
      <c r="H44" s="17">
        <v>2000</v>
      </c>
      <c r="I44" s="17"/>
      <c r="J44" s="17"/>
      <c r="K44" s="20"/>
      <c r="L44" s="17"/>
      <c r="M44" s="17"/>
      <c r="N44" s="17"/>
      <c r="O44" s="17"/>
      <c r="P44" s="21">
        <f t="shared" si="1"/>
        <v>2000</v>
      </c>
      <c r="Q44" s="22">
        <f t="shared" si="3"/>
        <v>2266.666666666667</v>
      </c>
      <c r="R44" s="22">
        <v>360</v>
      </c>
      <c r="S44" s="22">
        <f t="shared" si="6"/>
        <v>1906.666666666667</v>
      </c>
      <c r="T44" s="22"/>
      <c r="U44" s="17"/>
    </row>
    <row r="45" spans="1:21" x14ac:dyDescent="0.2">
      <c r="A45" s="17">
        <v>41</v>
      </c>
      <c r="B45" s="18" t="s">
        <v>59</v>
      </c>
      <c r="C45" s="19">
        <v>13500</v>
      </c>
      <c r="D45" s="19"/>
      <c r="E45" s="19">
        <f>C45+D45</f>
        <v>13500</v>
      </c>
      <c r="F45" s="20">
        <f t="shared" si="0"/>
        <v>13500</v>
      </c>
      <c r="G45" s="20">
        <v>30</v>
      </c>
      <c r="H45" s="17">
        <v>5000</v>
      </c>
      <c r="I45" s="17"/>
      <c r="J45" s="17"/>
      <c r="K45" s="20"/>
      <c r="L45" s="17"/>
      <c r="M45" s="17"/>
      <c r="N45" s="17"/>
      <c r="O45" s="17"/>
      <c r="P45" s="21">
        <f t="shared" si="1"/>
        <v>5000</v>
      </c>
      <c r="Q45" s="22">
        <f t="shared" si="3"/>
        <v>8500</v>
      </c>
      <c r="R45" s="22">
        <v>360</v>
      </c>
      <c r="S45" s="22">
        <f t="shared" si="6"/>
        <v>8140</v>
      </c>
      <c r="T45" s="22"/>
      <c r="U45" s="17"/>
    </row>
    <row r="46" spans="1:21" x14ac:dyDescent="0.2">
      <c r="A46" s="13">
        <v>42</v>
      </c>
      <c r="B46" s="18" t="s">
        <v>60</v>
      </c>
      <c r="C46" s="19">
        <v>20000</v>
      </c>
      <c r="D46" s="19"/>
      <c r="E46" s="19">
        <f>C46+D46</f>
        <v>20000</v>
      </c>
      <c r="F46" s="20">
        <f t="shared" si="0"/>
        <v>20000</v>
      </c>
      <c r="G46" s="20">
        <v>30</v>
      </c>
      <c r="H46" s="17">
        <v>4000</v>
      </c>
      <c r="I46" s="17">
        <f>3000+500+1000+550</f>
        <v>5050</v>
      </c>
      <c r="J46" s="17"/>
      <c r="K46" s="20"/>
      <c r="L46" s="17"/>
      <c r="M46" s="17"/>
      <c r="N46" s="17"/>
      <c r="O46" s="17"/>
      <c r="P46" s="21">
        <f t="shared" si="1"/>
        <v>9050</v>
      </c>
      <c r="Q46" s="22">
        <f t="shared" si="3"/>
        <v>10950</v>
      </c>
      <c r="R46" s="22">
        <v>360</v>
      </c>
      <c r="S46" s="22">
        <f t="shared" si="6"/>
        <v>10590</v>
      </c>
      <c r="T46" s="22"/>
      <c r="U46" s="17"/>
    </row>
    <row r="47" spans="1:21" x14ac:dyDescent="0.2">
      <c r="A47" s="13">
        <v>43</v>
      </c>
      <c r="B47" s="18" t="s">
        <v>61</v>
      </c>
      <c r="C47" s="19">
        <v>25000</v>
      </c>
      <c r="D47" s="19"/>
      <c r="E47" s="19">
        <f>C47+D47</f>
        <v>25000</v>
      </c>
      <c r="F47" s="20">
        <f t="shared" si="0"/>
        <v>25000</v>
      </c>
      <c r="G47" s="20">
        <v>30</v>
      </c>
      <c r="H47" s="17">
        <v>5000</v>
      </c>
      <c r="I47" s="17"/>
      <c r="J47" s="17"/>
      <c r="K47" s="20"/>
      <c r="L47" s="17"/>
      <c r="M47" s="17"/>
      <c r="N47" s="17"/>
      <c r="O47" s="17"/>
      <c r="P47" s="21">
        <f t="shared" si="1"/>
        <v>5000</v>
      </c>
      <c r="Q47" s="22">
        <f t="shared" si="3"/>
        <v>20000</v>
      </c>
      <c r="R47" s="22">
        <v>360</v>
      </c>
      <c r="S47" s="22">
        <f t="shared" si="6"/>
        <v>19640</v>
      </c>
      <c r="T47" s="22">
        <v>18680</v>
      </c>
      <c r="U47" s="17"/>
    </row>
    <row r="48" spans="1:21" x14ac:dyDescent="0.2">
      <c r="A48" s="17">
        <v>44</v>
      </c>
      <c r="B48" s="18" t="s">
        <v>62</v>
      </c>
      <c r="C48" s="19">
        <v>7500</v>
      </c>
      <c r="D48" s="19"/>
      <c r="E48" s="19">
        <f>C48+D48</f>
        <v>7500</v>
      </c>
      <c r="F48" s="20">
        <f t="shared" si="0"/>
        <v>7500</v>
      </c>
      <c r="G48" s="20">
        <v>30</v>
      </c>
      <c r="H48" s="17"/>
      <c r="I48" s="17"/>
      <c r="J48" s="17"/>
      <c r="K48" s="20"/>
      <c r="L48" s="17"/>
      <c r="M48" s="17"/>
      <c r="N48" s="17"/>
      <c r="O48" s="17"/>
      <c r="P48" s="21">
        <f t="shared" si="1"/>
        <v>0</v>
      </c>
      <c r="Q48" s="22">
        <f t="shared" si="3"/>
        <v>7500</v>
      </c>
      <c r="R48" s="22">
        <v>360</v>
      </c>
      <c r="S48" s="22">
        <f t="shared" si="6"/>
        <v>7140</v>
      </c>
      <c r="T48" s="22"/>
      <c r="U48" s="17"/>
    </row>
    <row r="49" spans="1:21" x14ac:dyDescent="0.2">
      <c r="A49" s="17">
        <v>45</v>
      </c>
      <c r="B49" s="24" t="s">
        <v>63</v>
      </c>
      <c r="C49" s="29">
        <v>7500</v>
      </c>
      <c r="D49" s="29">
        <v>500</v>
      </c>
      <c r="E49" s="19">
        <v>8000</v>
      </c>
      <c r="F49" s="20">
        <f t="shared" si="0"/>
        <v>8000.0000000000009</v>
      </c>
      <c r="G49" s="20">
        <v>30</v>
      </c>
      <c r="H49" s="17">
        <v>3000</v>
      </c>
      <c r="I49" s="17"/>
      <c r="J49" s="17"/>
      <c r="K49" s="20"/>
      <c r="L49" s="17"/>
      <c r="M49" s="17"/>
      <c r="N49" s="17"/>
      <c r="O49" s="17"/>
      <c r="P49" s="21">
        <f t="shared" si="1"/>
        <v>3000</v>
      </c>
      <c r="Q49" s="22">
        <f t="shared" si="3"/>
        <v>5000.0000000000009</v>
      </c>
      <c r="R49" s="22">
        <v>360</v>
      </c>
      <c r="S49" s="22">
        <f t="shared" si="6"/>
        <v>4640.0000000000009</v>
      </c>
      <c r="T49" s="22">
        <v>4920</v>
      </c>
      <c r="U49" s="17"/>
    </row>
    <row r="50" spans="1:21" x14ac:dyDescent="0.2">
      <c r="A50" s="13">
        <v>46</v>
      </c>
      <c r="B50" s="18" t="s">
        <v>64</v>
      </c>
      <c r="C50" s="19">
        <v>7500</v>
      </c>
      <c r="D50" s="19">
        <v>500</v>
      </c>
      <c r="E50" s="19">
        <v>8000</v>
      </c>
      <c r="F50" s="20">
        <f t="shared" si="0"/>
        <v>7733.3333333333339</v>
      </c>
      <c r="G50" s="20">
        <v>29</v>
      </c>
      <c r="H50" s="17">
        <v>3000</v>
      </c>
      <c r="I50" s="17">
        <v>500</v>
      </c>
      <c r="J50" s="17">
        <v>170</v>
      </c>
      <c r="K50" s="20"/>
      <c r="L50" s="17"/>
      <c r="M50" s="17"/>
      <c r="N50" s="17"/>
      <c r="O50" s="17"/>
      <c r="P50" s="21">
        <f t="shared" si="1"/>
        <v>3670</v>
      </c>
      <c r="Q50" s="22">
        <f t="shared" si="3"/>
        <v>4063.3333333333339</v>
      </c>
      <c r="R50" s="22">
        <v>360</v>
      </c>
      <c r="S50" s="22">
        <f t="shared" si="6"/>
        <v>3703.3333333333339</v>
      </c>
      <c r="T50" s="22"/>
      <c r="U50" s="17"/>
    </row>
    <row r="51" spans="1:21" x14ac:dyDescent="0.2">
      <c r="A51" s="13">
        <v>47</v>
      </c>
      <c r="B51" s="18" t="s">
        <v>65</v>
      </c>
      <c r="C51" s="19">
        <v>7500</v>
      </c>
      <c r="D51" s="19"/>
      <c r="E51" s="19">
        <f>C51+D51</f>
        <v>7500</v>
      </c>
      <c r="F51" s="20">
        <f t="shared" si="0"/>
        <v>4000</v>
      </c>
      <c r="G51" s="20">
        <v>16</v>
      </c>
      <c r="H51" s="17">
        <v>3000</v>
      </c>
      <c r="I51" s="17"/>
      <c r="J51" s="17">
        <f>500+200</f>
        <v>700</v>
      </c>
      <c r="K51" s="20"/>
      <c r="L51" s="17"/>
      <c r="M51" s="17"/>
      <c r="N51" s="17"/>
      <c r="O51" s="17"/>
      <c r="P51" s="21">
        <f t="shared" si="1"/>
        <v>3700</v>
      </c>
      <c r="Q51" s="22">
        <f t="shared" si="3"/>
        <v>300</v>
      </c>
      <c r="R51" s="22">
        <v>360</v>
      </c>
      <c r="S51" s="22">
        <f t="shared" si="6"/>
        <v>-60</v>
      </c>
      <c r="T51" s="22"/>
      <c r="U51" s="17"/>
    </row>
    <row r="52" spans="1:21" x14ac:dyDescent="0.2">
      <c r="A52" s="17">
        <v>48</v>
      </c>
      <c r="B52" s="18" t="s">
        <v>66</v>
      </c>
      <c r="C52" s="19">
        <v>7500</v>
      </c>
      <c r="D52" s="19"/>
      <c r="E52" s="19">
        <f>C52+D52</f>
        <v>7500</v>
      </c>
      <c r="F52" s="20">
        <f t="shared" si="0"/>
        <v>7500</v>
      </c>
      <c r="G52" s="20">
        <v>30</v>
      </c>
      <c r="H52" s="17">
        <v>2500</v>
      </c>
      <c r="I52" s="17"/>
      <c r="J52" s="17">
        <f>1000+330+390+500+340+590</f>
        <v>3150</v>
      </c>
      <c r="K52" s="20"/>
      <c r="L52" s="17"/>
      <c r="M52" s="17"/>
      <c r="N52" s="17"/>
      <c r="O52" s="17"/>
      <c r="P52" s="21">
        <f t="shared" si="1"/>
        <v>5650</v>
      </c>
      <c r="Q52" s="22">
        <f t="shared" si="3"/>
        <v>1850</v>
      </c>
      <c r="R52" s="22">
        <v>360</v>
      </c>
      <c r="S52" s="22">
        <f t="shared" si="6"/>
        <v>1490</v>
      </c>
      <c r="T52" s="22"/>
      <c r="U52" s="17"/>
    </row>
    <row r="53" spans="1:21" x14ac:dyDescent="0.2">
      <c r="A53" s="17">
        <v>49</v>
      </c>
      <c r="B53" s="18" t="s">
        <v>67</v>
      </c>
      <c r="C53" s="19">
        <v>7500</v>
      </c>
      <c r="D53" s="19">
        <v>500</v>
      </c>
      <c r="E53" s="19">
        <v>8000</v>
      </c>
      <c r="F53" s="20">
        <f t="shared" si="0"/>
        <v>8000.0000000000009</v>
      </c>
      <c r="G53" s="20">
        <v>30</v>
      </c>
      <c r="H53" s="17">
        <v>3000</v>
      </c>
      <c r="I53" s="17"/>
      <c r="J53" s="17">
        <f>1000+1000</f>
        <v>2000</v>
      </c>
      <c r="K53" s="20"/>
      <c r="L53" s="17"/>
      <c r="M53" s="17"/>
      <c r="N53" s="17"/>
      <c r="O53" s="17"/>
      <c r="P53" s="21">
        <f t="shared" si="1"/>
        <v>5000</v>
      </c>
      <c r="Q53" s="22">
        <f t="shared" si="3"/>
        <v>3000.0000000000009</v>
      </c>
      <c r="R53" s="22">
        <v>360</v>
      </c>
      <c r="S53" s="22">
        <f t="shared" si="6"/>
        <v>2640.0000000000009</v>
      </c>
      <c r="T53" s="22">
        <v>4300</v>
      </c>
      <c r="U53" s="17"/>
    </row>
    <row r="54" spans="1:21" x14ac:dyDescent="0.2">
      <c r="A54" s="13">
        <v>50</v>
      </c>
      <c r="B54" s="18" t="s">
        <v>68</v>
      </c>
      <c r="C54" s="29">
        <v>7500</v>
      </c>
      <c r="D54" s="29">
        <v>3000</v>
      </c>
      <c r="E54" s="19">
        <v>10500</v>
      </c>
      <c r="F54" s="20">
        <f t="shared" si="0"/>
        <v>10150</v>
      </c>
      <c r="G54" s="20">
        <v>29</v>
      </c>
      <c r="H54" s="17">
        <v>4000</v>
      </c>
      <c r="I54" s="17"/>
      <c r="J54" s="17"/>
      <c r="K54" s="20"/>
      <c r="L54" s="17"/>
      <c r="M54" s="17"/>
      <c r="N54" s="17"/>
      <c r="O54" s="17"/>
      <c r="P54" s="21">
        <f t="shared" si="1"/>
        <v>4000</v>
      </c>
      <c r="Q54" s="22">
        <f t="shared" si="3"/>
        <v>6150</v>
      </c>
      <c r="R54" s="22">
        <v>360</v>
      </c>
      <c r="S54" s="22">
        <f t="shared" si="6"/>
        <v>5790</v>
      </c>
      <c r="T54" s="22"/>
      <c r="U54" s="17"/>
    </row>
    <row r="55" spans="1:21" x14ac:dyDescent="0.2">
      <c r="A55" s="13">
        <v>51</v>
      </c>
      <c r="B55" s="18" t="s">
        <v>69</v>
      </c>
      <c r="C55" s="19">
        <v>20000</v>
      </c>
      <c r="D55" s="19"/>
      <c r="E55" s="19">
        <f>C55+D55</f>
        <v>20000</v>
      </c>
      <c r="F55" s="20">
        <f t="shared" si="0"/>
        <v>13333.333333333332</v>
      </c>
      <c r="G55" s="20">
        <v>20</v>
      </c>
      <c r="H55" s="17">
        <v>3000</v>
      </c>
      <c r="I55" s="17">
        <f>3000+500</f>
        <v>3500</v>
      </c>
      <c r="J55" s="17">
        <f>300+750</f>
        <v>1050</v>
      </c>
      <c r="K55" s="20"/>
      <c r="L55" s="17"/>
      <c r="M55" s="17"/>
      <c r="N55" s="17"/>
      <c r="O55" s="17"/>
      <c r="P55" s="21">
        <f t="shared" si="1"/>
        <v>7550</v>
      </c>
      <c r="Q55" s="22">
        <f t="shared" si="3"/>
        <v>5783.3333333333321</v>
      </c>
      <c r="R55" s="22">
        <v>360</v>
      </c>
      <c r="S55" s="22">
        <f t="shared" si="6"/>
        <v>5423.3333333333321</v>
      </c>
      <c r="T55" s="22"/>
      <c r="U55" s="17"/>
    </row>
    <row r="56" spans="1:21" x14ac:dyDescent="0.2">
      <c r="A56" s="17">
        <v>52</v>
      </c>
      <c r="B56" s="18" t="s">
        <v>70</v>
      </c>
      <c r="C56" s="19">
        <v>7500</v>
      </c>
      <c r="D56" s="19"/>
      <c r="E56" s="19">
        <f>C56+D56</f>
        <v>7500</v>
      </c>
      <c r="F56" s="20">
        <f t="shared" si="0"/>
        <v>4250</v>
      </c>
      <c r="G56" s="20">
        <v>17</v>
      </c>
      <c r="H56" s="17">
        <v>2500</v>
      </c>
      <c r="I56" s="17"/>
      <c r="J56" s="17"/>
      <c r="K56" s="20"/>
      <c r="L56" s="17"/>
      <c r="M56" s="17"/>
      <c r="N56" s="17"/>
      <c r="O56" s="17"/>
      <c r="P56" s="21">
        <f t="shared" si="1"/>
        <v>2500</v>
      </c>
      <c r="Q56" s="22">
        <f t="shared" si="3"/>
        <v>1750</v>
      </c>
      <c r="R56" s="22">
        <v>360</v>
      </c>
      <c r="S56" s="22">
        <f t="shared" si="6"/>
        <v>1390</v>
      </c>
      <c r="T56" s="22"/>
      <c r="U56" s="17"/>
    </row>
    <row r="57" spans="1:21" x14ac:dyDescent="0.2">
      <c r="A57" s="17">
        <v>53</v>
      </c>
      <c r="B57" s="18" t="s">
        <v>71</v>
      </c>
      <c r="C57" s="19"/>
      <c r="D57" s="19"/>
      <c r="E57" s="19">
        <v>7500</v>
      </c>
      <c r="F57" s="20">
        <f t="shared" si="0"/>
        <v>7500</v>
      </c>
      <c r="G57" s="20">
        <v>30</v>
      </c>
      <c r="H57" s="17"/>
      <c r="I57" s="17">
        <f>1500+300</f>
        <v>1800</v>
      </c>
      <c r="J57" s="17"/>
      <c r="K57" s="20"/>
      <c r="L57" s="17"/>
      <c r="M57" s="17"/>
      <c r="N57" s="17"/>
      <c r="O57" s="17"/>
      <c r="P57" s="21">
        <f t="shared" si="1"/>
        <v>1800</v>
      </c>
      <c r="Q57" s="22">
        <f t="shared" si="3"/>
        <v>5700</v>
      </c>
      <c r="R57" s="22"/>
      <c r="S57" s="22"/>
      <c r="T57" s="22"/>
      <c r="U57" s="17"/>
    </row>
    <row r="58" spans="1:21" x14ac:dyDescent="0.2">
      <c r="A58" s="13">
        <v>54</v>
      </c>
      <c r="B58" s="18" t="s">
        <v>72</v>
      </c>
      <c r="C58" s="19"/>
      <c r="D58" s="19"/>
      <c r="E58" s="19">
        <v>50000</v>
      </c>
      <c r="F58" s="20">
        <f t="shared" si="0"/>
        <v>50000</v>
      </c>
      <c r="G58" s="20">
        <v>30</v>
      </c>
      <c r="H58" s="17"/>
      <c r="I58" s="17">
        <f>2000+10000</f>
        <v>12000</v>
      </c>
      <c r="J58" s="17"/>
      <c r="K58" s="20"/>
      <c r="L58" s="17"/>
      <c r="M58" s="17"/>
      <c r="N58" s="17"/>
      <c r="O58" s="17"/>
      <c r="P58" s="21">
        <f t="shared" si="1"/>
        <v>12000</v>
      </c>
      <c r="Q58" s="22">
        <f t="shared" si="3"/>
        <v>38000</v>
      </c>
      <c r="R58" s="22"/>
      <c r="S58" s="22"/>
      <c r="T58" s="22"/>
      <c r="U58" s="17"/>
    </row>
    <row r="59" spans="1:21" x14ac:dyDescent="0.2">
      <c r="A59" s="13">
        <v>55</v>
      </c>
      <c r="B59" s="18" t="s">
        <v>73</v>
      </c>
      <c r="C59" s="19"/>
      <c r="D59" s="19"/>
      <c r="E59" s="19">
        <v>7500</v>
      </c>
      <c r="F59" s="20">
        <f t="shared" si="0"/>
        <v>7500</v>
      </c>
      <c r="G59" s="20">
        <v>30</v>
      </c>
      <c r="H59" s="17"/>
      <c r="I59" s="17">
        <v>1500</v>
      </c>
      <c r="J59" s="17"/>
      <c r="K59" s="20"/>
      <c r="L59" s="17"/>
      <c r="M59" s="17"/>
      <c r="N59" s="17"/>
      <c r="O59" s="17"/>
      <c r="P59" s="21">
        <f t="shared" si="1"/>
        <v>1500</v>
      </c>
      <c r="Q59" s="22">
        <f t="shared" si="3"/>
        <v>6000</v>
      </c>
      <c r="R59" s="22"/>
      <c r="S59" s="22"/>
      <c r="T59" s="22"/>
      <c r="U59" s="17"/>
    </row>
    <row r="60" spans="1:21" x14ac:dyDescent="0.2">
      <c r="A60" s="17">
        <v>56</v>
      </c>
      <c r="B60" s="18" t="s">
        <v>74</v>
      </c>
      <c r="C60" s="19"/>
      <c r="D60" s="19"/>
      <c r="E60" s="19">
        <v>7500</v>
      </c>
      <c r="F60" s="20">
        <f t="shared" si="0"/>
        <v>7500</v>
      </c>
      <c r="G60" s="20">
        <v>30</v>
      </c>
      <c r="H60" s="17"/>
      <c r="I60" s="17"/>
      <c r="J60" s="17">
        <f>150+40+1000</f>
        <v>1190</v>
      </c>
      <c r="K60" s="20"/>
      <c r="L60" s="17"/>
      <c r="M60" s="17"/>
      <c r="N60" s="17"/>
      <c r="O60" s="17"/>
      <c r="P60" s="21">
        <f t="shared" si="1"/>
        <v>1190</v>
      </c>
      <c r="Q60" s="22">
        <f t="shared" si="3"/>
        <v>6310</v>
      </c>
      <c r="R60" s="22"/>
      <c r="S60" s="22"/>
      <c r="T60" s="22"/>
      <c r="U60" s="17"/>
    </row>
    <row r="61" spans="1:21" x14ac:dyDescent="0.2">
      <c r="A61" s="17">
        <v>57</v>
      </c>
      <c r="B61" s="18" t="s">
        <v>75</v>
      </c>
      <c r="C61" s="19"/>
      <c r="D61" s="19"/>
      <c r="E61" s="19">
        <v>7500</v>
      </c>
      <c r="F61" s="20">
        <f t="shared" si="0"/>
        <v>7500</v>
      </c>
      <c r="G61" s="20">
        <v>30</v>
      </c>
      <c r="H61" s="17"/>
      <c r="I61" s="17"/>
      <c r="J61" s="17">
        <v>700</v>
      </c>
      <c r="K61" s="20"/>
      <c r="L61" s="17"/>
      <c r="M61" s="17"/>
      <c r="N61" s="17"/>
      <c r="O61" s="17"/>
      <c r="P61" s="21">
        <f t="shared" si="1"/>
        <v>700</v>
      </c>
      <c r="Q61" s="22">
        <f t="shared" si="3"/>
        <v>6800</v>
      </c>
      <c r="R61" s="22"/>
      <c r="S61" s="22"/>
      <c r="T61" s="22"/>
      <c r="U61" s="17"/>
    </row>
    <row r="62" spans="1:21" x14ac:dyDescent="0.2">
      <c r="A62" s="13">
        <v>58</v>
      </c>
      <c r="B62" s="18" t="s">
        <v>76</v>
      </c>
      <c r="C62" s="19"/>
      <c r="D62" s="19"/>
      <c r="E62" s="19">
        <v>7500</v>
      </c>
      <c r="F62" s="20">
        <f t="shared" si="0"/>
        <v>7500</v>
      </c>
      <c r="G62" s="20">
        <v>30</v>
      </c>
      <c r="H62" s="17"/>
      <c r="I62" s="17"/>
      <c r="J62" s="17">
        <f>100+260</f>
        <v>360</v>
      </c>
      <c r="K62" s="20"/>
      <c r="L62" s="17"/>
      <c r="M62" s="17"/>
      <c r="N62" s="17"/>
      <c r="O62" s="17"/>
      <c r="P62" s="21">
        <f t="shared" si="1"/>
        <v>360</v>
      </c>
      <c r="Q62" s="22">
        <f t="shared" si="3"/>
        <v>7140</v>
      </c>
      <c r="R62" s="22"/>
      <c r="S62" s="22"/>
      <c r="T62" s="22"/>
      <c r="U62" s="17"/>
    </row>
    <row r="63" spans="1:21" x14ac:dyDescent="0.2">
      <c r="A63" s="13">
        <v>59</v>
      </c>
      <c r="B63" s="18" t="s">
        <v>77</v>
      </c>
      <c r="C63" s="19"/>
      <c r="D63" s="19"/>
      <c r="E63" s="19">
        <v>7500</v>
      </c>
      <c r="F63" s="20">
        <f t="shared" si="0"/>
        <v>7500</v>
      </c>
      <c r="G63" s="20">
        <v>30</v>
      </c>
      <c r="H63" s="17">
        <v>2000</v>
      </c>
      <c r="I63" s="17"/>
      <c r="J63" s="17"/>
      <c r="K63" s="20"/>
      <c r="L63" s="17"/>
      <c r="M63" s="17"/>
      <c r="N63" s="17"/>
      <c r="O63" s="17"/>
      <c r="P63" s="21">
        <f t="shared" si="1"/>
        <v>2000</v>
      </c>
      <c r="Q63" s="22">
        <f t="shared" si="3"/>
        <v>5500</v>
      </c>
      <c r="R63" s="22"/>
      <c r="S63" s="22"/>
      <c r="T63" s="22"/>
      <c r="U63" s="17"/>
    </row>
    <row r="64" spans="1:21" x14ac:dyDescent="0.2">
      <c r="A64" s="17">
        <v>60</v>
      </c>
      <c r="B64" s="18" t="s">
        <v>78</v>
      </c>
      <c r="C64" s="19">
        <v>7500</v>
      </c>
      <c r="D64" s="19"/>
      <c r="E64" s="19">
        <f>C64+D64</f>
        <v>7500</v>
      </c>
      <c r="F64" s="20">
        <f>E64/30*G64</f>
        <v>7500</v>
      </c>
      <c r="G64" s="20">
        <v>30</v>
      </c>
      <c r="H64" s="17">
        <v>2000</v>
      </c>
      <c r="I64" s="17"/>
      <c r="J64" s="17">
        <f>500+500</f>
        <v>1000</v>
      </c>
      <c r="K64" s="20"/>
      <c r="L64" s="17"/>
      <c r="M64" s="17"/>
      <c r="N64" s="17"/>
      <c r="O64" s="17"/>
      <c r="P64" s="21">
        <f>I64+J64+K64+H64+L64+M64+N64+O64</f>
        <v>3000</v>
      </c>
      <c r="Q64" s="22">
        <f t="shared" si="3"/>
        <v>4500</v>
      </c>
      <c r="R64" s="22">
        <v>360</v>
      </c>
      <c r="S64" s="22">
        <f t="shared" si="6"/>
        <v>4140</v>
      </c>
      <c r="T64" s="22"/>
      <c r="U64" s="17"/>
    </row>
    <row r="65" spans="1:21" s="34" customFormat="1" ht="12.75" thickBot="1" x14ac:dyDescent="0.25">
      <c r="A65" s="30"/>
      <c r="B65" s="31" t="s">
        <v>79</v>
      </c>
      <c r="C65" s="32">
        <f>SUM(C5:C64)</f>
        <v>551000</v>
      </c>
      <c r="D65" s="32">
        <f>SUM(D5:D64)</f>
        <v>17000</v>
      </c>
      <c r="E65" s="32">
        <f>SUM(E5:E64)</f>
        <v>665500</v>
      </c>
      <c r="F65" s="32">
        <f>SUM(F5:F64)</f>
        <v>606050</v>
      </c>
      <c r="G65" s="32">
        <f>SUM(G6:G64)</f>
        <v>1585</v>
      </c>
      <c r="H65" s="32">
        <f>SUM(H5:H64)</f>
        <v>140000</v>
      </c>
      <c r="I65" s="32">
        <f>SUM(I5:I64)</f>
        <v>37350</v>
      </c>
      <c r="J65" s="32">
        <f t="shared" ref="J65:O65" si="7">SUM(J6:J64)</f>
        <v>23660</v>
      </c>
      <c r="K65" s="32">
        <f t="shared" si="7"/>
        <v>650</v>
      </c>
      <c r="L65" s="32">
        <f t="shared" si="7"/>
        <v>0</v>
      </c>
      <c r="M65" s="32">
        <f t="shared" si="7"/>
        <v>0</v>
      </c>
      <c r="N65" s="32">
        <f t="shared" si="7"/>
        <v>0</v>
      </c>
      <c r="O65" s="32">
        <f t="shared" si="7"/>
        <v>2000</v>
      </c>
      <c r="P65" s="32">
        <f>SUM(P5:P64)</f>
        <v>203660</v>
      </c>
      <c r="Q65" s="32">
        <f>SUM(Q5:Q64)</f>
        <v>402389.99999999994</v>
      </c>
      <c r="R65" s="32">
        <f>SUM(R5:R64)</f>
        <v>18360</v>
      </c>
      <c r="S65" s="32">
        <f>SUM(S5:S64)</f>
        <v>296619.99999999994</v>
      </c>
      <c r="T65" s="32">
        <f>SUM(T5:T64)</f>
        <v>46450</v>
      </c>
      <c r="U65" s="33"/>
    </row>
    <row r="66" spans="1:21" s="34" customFormat="1" ht="12.75" thickTop="1" x14ac:dyDescent="0.2">
      <c r="A66" s="35"/>
      <c r="B66" s="36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5"/>
    </row>
    <row r="67" spans="1:21" x14ac:dyDescent="0.2">
      <c r="A67" s="39"/>
      <c r="B67" s="40" t="s">
        <v>80</v>
      </c>
      <c r="C67" s="37"/>
      <c r="D67" s="37"/>
      <c r="E67" s="37"/>
      <c r="F67" s="41"/>
      <c r="G67" s="41"/>
      <c r="H67" s="42"/>
      <c r="I67" s="41"/>
      <c r="J67" s="41"/>
      <c r="K67" s="42"/>
      <c r="L67" s="42"/>
      <c r="M67" s="42"/>
      <c r="N67" s="42"/>
      <c r="O67" s="42"/>
      <c r="P67" s="43"/>
      <c r="Q67" s="44">
        <v>2990</v>
      </c>
      <c r="R67" s="44"/>
      <c r="S67" s="44"/>
      <c r="T67" s="44"/>
      <c r="U67" s="42"/>
    </row>
    <row r="68" spans="1:21" x14ac:dyDescent="0.2">
      <c r="A68" s="39"/>
      <c r="B68" s="40" t="s">
        <v>81</v>
      </c>
      <c r="C68" s="37"/>
      <c r="D68" s="37"/>
      <c r="E68" s="37"/>
      <c r="F68" s="41"/>
      <c r="G68" s="41"/>
      <c r="H68" s="42"/>
      <c r="I68" s="41"/>
      <c r="J68" s="41"/>
      <c r="K68" s="42"/>
      <c r="L68" s="42"/>
      <c r="M68" s="42"/>
      <c r="N68" s="42"/>
      <c r="O68" s="42"/>
      <c r="P68" s="43"/>
      <c r="Q68" s="44">
        <v>4490</v>
      </c>
      <c r="R68" s="44"/>
      <c r="S68" s="44"/>
      <c r="T68" s="44"/>
      <c r="U68" s="42"/>
    </row>
    <row r="69" spans="1:21" x14ac:dyDescent="0.2">
      <c r="A69" s="39"/>
      <c r="B69" s="40" t="s">
        <v>82</v>
      </c>
      <c r="C69" s="37"/>
      <c r="D69" s="37"/>
      <c r="E69" s="37"/>
      <c r="F69" s="41"/>
      <c r="G69" s="41"/>
      <c r="H69" s="42"/>
      <c r="I69" s="41"/>
      <c r="J69" s="41"/>
      <c r="K69" s="42"/>
      <c r="L69" s="42"/>
      <c r="M69" s="42"/>
      <c r="N69" s="42"/>
      <c r="O69" s="42"/>
      <c r="P69" s="43"/>
      <c r="Q69" s="44">
        <f>Q68-Q67</f>
        <v>1500</v>
      </c>
      <c r="R69" s="44"/>
      <c r="S69" s="44"/>
      <c r="T69" s="44"/>
      <c r="U69" s="42"/>
    </row>
    <row r="70" spans="1:21" x14ac:dyDescent="0.2">
      <c r="Q70" s="4" t="s">
        <v>83</v>
      </c>
    </row>
    <row r="73" spans="1:21" x14ac:dyDescent="0.2">
      <c r="T73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Maina</cp:lastModifiedBy>
  <dcterms:created xsi:type="dcterms:W3CDTF">2015-03-08T16:19:02Z</dcterms:created>
  <dcterms:modified xsi:type="dcterms:W3CDTF">2015-03-08T16:43:50Z</dcterms:modified>
</cp:coreProperties>
</file>