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+xml"/>
  <Override PartName="/xl/comments16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7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8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9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20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1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2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3.xml" ContentType="application/vnd.openxmlformats-officedocument.spreadsheetml.comments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peters/Desktop/MAQI/Q3/"/>
    </mc:Choice>
  </mc:AlternateContent>
  <bookViews>
    <workbookView xWindow="1220" yWindow="1120" windowWidth="24380" windowHeight="14420" tabRatio="500" activeTab="1"/>
  </bookViews>
  <sheets>
    <sheet name="Template" sheetId="6" r:id="rId1"/>
    <sheet name="Summary" sheetId="40" r:id="rId2"/>
    <sheet name="Q3Q4 Work" sheetId="41" r:id="rId3"/>
    <sheet name="Critical Applications" sheetId="2" r:id="rId4"/>
    <sheet name="Extraction Framework" sheetId="25" r:id="rId5"/>
    <sheet name="Query Tool" sheetId="28" r:id="rId6"/>
    <sheet name="UMT" sheetId="27" r:id="rId7"/>
    <sheet name="MMT" sheetId="26" r:id="rId8"/>
    <sheet name="PCT" sheetId="24" r:id="rId9"/>
    <sheet name="VCP" sheetId="10" r:id="rId10"/>
    <sheet name="MCP" sheetId="29" r:id="rId11"/>
    <sheet name="DDF" sheetId="31" r:id="rId12"/>
    <sheet name="Validation" sheetId="23" r:id="rId13"/>
    <sheet name="MapCore" sheetId="14" r:id="rId14"/>
    <sheet name="Validation Job Framework" sheetId="16" r:id="rId15"/>
    <sheet name="Validation Metrics" sheetId="30" r:id="rId16"/>
    <sheet name="TMOB Publish" sheetId="42" r:id="rId17"/>
    <sheet name="Voice" sheetId="21" r:id="rId18"/>
    <sheet name="ODF" sheetId="32" r:id="rId19"/>
    <sheet name="Generalized Admin Boundary" sheetId="33" r:id="rId20"/>
    <sheet name="AME" sheetId="34" r:id="rId21"/>
    <sheet name="Postal Code Boundary" sheetId="35" r:id="rId22"/>
    <sheet name="ADAS for FGDB" sheetId="36" r:id="rId23"/>
    <sheet name="RDF" sheetId="37" r:id="rId24"/>
    <sheet name="CDC" sheetId="38" r:id="rId25"/>
    <sheet name="Pipeline" sheetId="39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0" hidden="1">Template!$A$2:$E$27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40" l="1"/>
  <c r="F2" i="42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D27" i="42"/>
  <c r="D28" i="42"/>
  <c r="J7" i="42"/>
  <c r="I7" i="42"/>
  <c r="K7" i="42"/>
  <c r="J6" i="42"/>
  <c r="I6" i="42"/>
  <c r="K6" i="42"/>
  <c r="J5" i="42"/>
  <c r="I5" i="42"/>
  <c r="K5" i="42"/>
  <c r="J4" i="42"/>
  <c r="I4" i="42"/>
  <c r="K4" i="42"/>
  <c r="J3" i="42"/>
  <c r="I3" i="42"/>
  <c r="K3" i="42"/>
  <c r="J2" i="42"/>
  <c r="I2" i="42"/>
  <c r="K2" i="42"/>
  <c r="H3" i="40"/>
  <c r="H4" i="40"/>
  <c r="H5" i="40"/>
  <c r="H6" i="4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D28" i="10"/>
  <c r="E7" i="40"/>
  <c r="H7" i="40"/>
  <c r="F2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D28" i="29"/>
  <c r="E8" i="40"/>
  <c r="H8" i="40"/>
  <c r="F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D28" i="31"/>
  <c r="E9" i="40"/>
  <c r="H9" i="40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D28" i="23"/>
  <c r="E10" i="40"/>
  <c r="H10" i="40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D28" i="14"/>
  <c r="E11" i="40"/>
  <c r="H11" i="40"/>
  <c r="H12" i="40"/>
  <c r="H13" i="40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D28" i="21"/>
  <c r="E14" i="40"/>
  <c r="H14" i="40"/>
  <c r="H15" i="40"/>
  <c r="H16" i="40"/>
  <c r="H17" i="40"/>
  <c r="H18" i="40"/>
  <c r="H19" i="40"/>
  <c r="F2" i="37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D28" i="37"/>
  <c r="E20" i="40"/>
  <c r="H20" i="40"/>
  <c r="F2" i="38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E27" i="38"/>
  <c r="D28" i="38"/>
  <c r="E21" i="40"/>
  <c r="H21" i="40"/>
  <c r="F2" i="39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D28" i="39"/>
  <c r="E22" i="40"/>
  <c r="H22" i="40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7" i="25"/>
  <c r="D28" i="25"/>
  <c r="E2" i="40"/>
  <c r="H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" i="40"/>
  <c r="D22" i="41"/>
  <c r="D21" i="41"/>
  <c r="D20" i="41"/>
  <c r="F8" i="36"/>
  <c r="F9" i="36"/>
  <c r="F13" i="36"/>
  <c r="F21" i="36"/>
  <c r="F22" i="36"/>
  <c r="F23" i="36"/>
  <c r="F27" i="36"/>
  <c r="D28" i="36"/>
  <c r="D19" i="41"/>
  <c r="D18" i="41"/>
  <c r="D17" i="41"/>
  <c r="F2" i="33"/>
  <c r="F3" i="33"/>
  <c r="F5" i="33"/>
  <c r="F7" i="33"/>
  <c r="F8" i="33"/>
  <c r="F27" i="33"/>
  <c r="D28" i="33"/>
  <c r="D16" i="41"/>
  <c r="F2" i="32"/>
  <c r="F22" i="32"/>
  <c r="F4" i="32"/>
  <c r="F27" i="32"/>
  <c r="D27" i="32"/>
  <c r="D28" i="32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F26" i="25"/>
  <c r="D27" i="39"/>
  <c r="D27" i="38"/>
  <c r="D27" i="37"/>
  <c r="F2" i="36"/>
  <c r="F3" i="36"/>
  <c r="F4" i="36"/>
  <c r="F5" i="36"/>
  <c r="F6" i="36"/>
  <c r="F7" i="36"/>
  <c r="F10" i="36"/>
  <c r="F11" i="36"/>
  <c r="F12" i="36"/>
  <c r="F14" i="36"/>
  <c r="F15" i="36"/>
  <c r="F16" i="36"/>
  <c r="F17" i="36"/>
  <c r="F18" i="36"/>
  <c r="F19" i="36"/>
  <c r="F20" i="36"/>
  <c r="F24" i="36"/>
  <c r="F25" i="36"/>
  <c r="F26" i="36"/>
  <c r="D27" i="36"/>
  <c r="E19" i="40"/>
  <c r="F2" i="3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D27" i="35"/>
  <c r="D28" i="35"/>
  <c r="E18" i="40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D27" i="34"/>
  <c r="D28" i="34"/>
  <c r="E17" i="40"/>
  <c r="F4" i="33"/>
  <c r="F6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D27" i="33"/>
  <c r="E16" i="40"/>
  <c r="F3" i="32"/>
  <c r="F5" i="32"/>
  <c r="F6" i="32"/>
  <c r="F7" i="32"/>
  <c r="F8" i="32"/>
  <c r="F9" i="32"/>
  <c r="F10" i="32"/>
  <c r="F11" i="32"/>
  <c r="F12" i="32"/>
  <c r="F13" i="32"/>
  <c r="F15" i="32"/>
  <c r="F16" i="32"/>
  <c r="F17" i="32"/>
  <c r="F18" i="32"/>
  <c r="F19" i="32"/>
  <c r="F20" i="32"/>
  <c r="F23" i="32"/>
  <c r="F24" i="32"/>
  <c r="F25" i="32"/>
  <c r="F26" i="32"/>
  <c r="E15" i="40"/>
  <c r="D27" i="21"/>
  <c r="F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D27" i="30"/>
  <c r="D28" i="30"/>
  <c r="E13" i="40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D27" i="16"/>
  <c r="D28" i="16"/>
  <c r="E12" i="40"/>
  <c r="D27" i="14"/>
  <c r="D27" i="23"/>
  <c r="D27" i="31"/>
  <c r="D27" i="29"/>
  <c r="D27" i="10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D27" i="24"/>
  <c r="D28" i="24"/>
  <c r="E6" i="40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D27" i="27"/>
  <c r="D28" i="27"/>
  <c r="E5" i="40"/>
  <c r="E4" i="40"/>
  <c r="F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27" i="28"/>
  <c r="D28" i="28"/>
  <c r="E3" i="40"/>
  <c r="D27" i="25"/>
  <c r="J7" i="39"/>
  <c r="I7" i="39"/>
  <c r="K7" i="39"/>
  <c r="J6" i="39"/>
  <c r="I6" i="39"/>
  <c r="K6" i="39"/>
  <c r="J5" i="39"/>
  <c r="I5" i="39"/>
  <c r="K5" i="39"/>
  <c r="J4" i="39"/>
  <c r="I4" i="39"/>
  <c r="K4" i="39"/>
  <c r="J3" i="39"/>
  <c r="I3" i="39"/>
  <c r="K3" i="39"/>
  <c r="J2" i="39"/>
  <c r="I2" i="39"/>
  <c r="K2" i="39"/>
  <c r="J7" i="38"/>
  <c r="I7" i="38"/>
  <c r="K7" i="38"/>
  <c r="J6" i="38"/>
  <c r="I6" i="38"/>
  <c r="K6" i="38"/>
  <c r="J5" i="38"/>
  <c r="I5" i="38"/>
  <c r="K5" i="38"/>
  <c r="J4" i="38"/>
  <c r="I4" i="38"/>
  <c r="K4" i="38"/>
  <c r="J3" i="38"/>
  <c r="I3" i="38"/>
  <c r="K3" i="38"/>
  <c r="J2" i="38"/>
  <c r="I2" i="38"/>
  <c r="K2" i="38"/>
  <c r="J7" i="37"/>
  <c r="I7" i="37"/>
  <c r="K7" i="37"/>
  <c r="J6" i="37"/>
  <c r="I6" i="37"/>
  <c r="K6" i="37"/>
  <c r="J5" i="37"/>
  <c r="I5" i="37"/>
  <c r="K5" i="37"/>
  <c r="J4" i="37"/>
  <c r="I4" i="37"/>
  <c r="K4" i="37"/>
  <c r="J3" i="37"/>
  <c r="I3" i="37"/>
  <c r="K3" i="37"/>
  <c r="J2" i="37"/>
  <c r="I2" i="37"/>
  <c r="K2" i="37"/>
  <c r="J7" i="36"/>
  <c r="I7" i="36"/>
  <c r="K7" i="36"/>
  <c r="J6" i="36"/>
  <c r="I6" i="36"/>
  <c r="K6" i="36"/>
  <c r="J5" i="36"/>
  <c r="I5" i="36"/>
  <c r="K5" i="36"/>
  <c r="J4" i="36"/>
  <c r="I4" i="36"/>
  <c r="K4" i="36"/>
  <c r="J3" i="36"/>
  <c r="I3" i="36"/>
  <c r="K3" i="36"/>
  <c r="J2" i="36"/>
  <c r="I2" i="36"/>
  <c r="K2" i="36"/>
  <c r="J7" i="35"/>
  <c r="I7" i="35"/>
  <c r="K7" i="35"/>
  <c r="J6" i="35"/>
  <c r="I6" i="35"/>
  <c r="K6" i="35"/>
  <c r="J5" i="35"/>
  <c r="I5" i="35"/>
  <c r="K5" i="35"/>
  <c r="J4" i="35"/>
  <c r="I4" i="35"/>
  <c r="K4" i="35"/>
  <c r="J3" i="35"/>
  <c r="I3" i="35"/>
  <c r="K3" i="35"/>
  <c r="J2" i="35"/>
  <c r="I2" i="35"/>
  <c r="K2" i="35"/>
  <c r="J7" i="34"/>
  <c r="I7" i="34"/>
  <c r="K7" i="34"/>
  <c r="J6" i="34"/>
  <c r="I6" i="34"/>
  <c r="K6" i="34"/>
  <c r="J5" i="34"/>
  <c r="I5" i="34"/>
  <c r="K5" i="34"/>
  <c r="J4" i="34"/>
  <c r="I4" i="34"/>
  <c r="K4" i="34"/>
  <c r="J3" i="34"/>
  <c r="I3" i="34"/>
  <c r="K3" i="34"/>
  <c r="J2" i="34"/>
  <c r="I2" i="34"/>
  <c r="K2" i="34"/>
  <c r="J7" i="33"/>
  <c r="I7" i="33"/>
  <c r="K7" i="33"/>
  <c r="J6" i="33"/>
  <c r="I6" i="33"/>
  <c r="K6" i="33"/>
  <c r="J5" i="33"/>
  <c r="I5" i="33"/>
  <c r="K5" i="33"/>
  <c r="J4" i="33"/>
  <c r="I4" i="33"/>
  <c r="K4" i="33"/>
  <c r="J3" i="33"/>
  <c r="I3" i="33"/>
  <c r="K3" i="33"/>
  <c r="J2" i="33"/>
  <c r="I2" i="33"/>
  <c r="K2" i="33"/>
  <c r="J7" i="32"/>
  <c r="I7" i="32"/>
  <c r="K7" i="32"/>
  <c r="J6" i="32"/>
  <c r="I6" i="32"/>
  <c r="K6" i="32"/>
  <c r="J5" i="32"/>
  <c r="I5" i="32"/>
  <c r="K5" i="32"/>
  <c r="J4" i="32"/>
  <c r="I4" i="32"/>
  <c r="K4" i="32"/>
  <c r="J3" i="32"/>
  <c r="I3" i="32"/>
  <c r="K3" i="32"/>
  <c r="J2" i="32"/>
  <c r="I2" i="32"/>
  <c r="K2" i="32"/>
  <c r="J4" i="31"/>
  <c r="J5" i="31"/>
  <c r="J6" i="31"/>
  <c r="J7" i="31"/>
  <c r="I7" i="31"/>
  <c r="I6" i="31"/>
  <c r="I5" i="31"/>
  <c r="I4" i="31"/>
  <c r="J2" i="31"/>
  <c r="I2" i="31"/>
  <c r="K2" i="31"/>
  <c r="I3" i="31"/>
  <c r="J4" i="30"/>
  <c r="I4" i="30"/>
  <c r="K4" i="30"/>
  <c r="J5" i="30"/>
  <c r="I5" i="30"/>
  <c r="K5" i="30"/>
  <c r="J6" i="30"/>
  <c r="I6" i="30"/>
  <c r="K6" i="30"/>
  <c r="J7" i="30"/>
  <c r="I7" i="30"/>
  <c r="K7" i="30"/>
  <c r="J2" i="30"/>
  <c r="I2" i="30"/>
  <c r="K2" i="30"/>
  <c r="I3" i="30"/>
  <c r="J3" i="30"/>
  <c r="K3" i="30"/>
  <c r="J4" i="16"/>
  <c r="I4" i="16"/>
  <c r="K4" i="16"/>
  <c r="J6" i="16"/>
  <c r="I6" i="16"/>
  <c r="K6" i="16"/>
  <c r="J7" i="16"/>
  <c r="I7" i="16"/>
  <c r="K7" i="16"/>
  <c r="J5" i="16"/>
  <c r="I5" i="16"/>
  <c r="K5" i="16"/>
  <c r="J2" i="16"/>
  <c r="I2" i="16"/>
  <c r="K2" i="16"/>
  <c r="J3" i="16"/>
  <c r="I3" i="16"/>
  <c r="K3" i="16"/>
  <c r="K7" i="31"/>
  <c r="K4" i="31"/>
  <c r="K5" i="31"/>
  <c r="K6" i="31"/>
  <c r="J3" i="31"/>
  <c r="K3" i="31"/>
  <c r="J4" i="29"/>
  <c r="J7" i="29"/>
  <c r="I7" i="29"/>
  <c r="J6" i="29"/>
  <c r="I6" i="29"/>
  <c r="J5" i="29"/>
  <c r="I5" i="29"/>
  <c r="I4" i="29"/>
  <c r="J2" i="29"/>
  <c r="I3" i="29"/>
  <c r="I2" i="29"/>
  <c r="J4" i="10"/>
  <c r="I4" i="10"/>
  <c r="K4" i="10"/>
  <c r="J5" i="10"/>
  <c r="I5" i="10"/>
  <c r="K5" i="10"/>
  <c r="J7" i="10"/>
  <c r="I7" i="10"/>
  <c r="J6" i="10"/>
  <c r="I6" i="10"/>
  <c r="J2" i="10"/>
  <c r="I3" i="10"/>
  <c r="I2" i="10"/>
  <c r="I7" i="21"/>
  <c r="I6" i="21"/>
  <c r="I5" i="21"/>
  <c r="I4" i="21"/>
  <c r="I3" i="21"/>
  <c r="I2" i="21"/>
  <c r="K6" i="10"/>
  <c r="K2" i="10"/>
  <c r="K7" i="10"/>
  <c r="K6" i="29"/>
  <c r="K2" i="29"/>
  <c r="K7" i="29"/>
  <c r="K4" i="29"/>
  <c r="K5" i="29"/>
  <c r="J3" i="29"/>
  <c r="K3" i="29"/>
  <c r="J3" i="10"/>
  <c r="K3" i="10"/>
  <c r="J6" i="21"/>
  <c r="J4" i="21"/>
  <c r="K4" i="21"/>
  <c r="J3" i="21"/>
  <c r="K3" i="21"/>
  <c r="J2" i="21"/>
  <c r="K2" i="21"/>
  <c r="J7" i="21"/>
  <c r="K7" i="21"/>
  <c r="J5" i="21"/>
  <c r="K5" i="21"/>
  <c r="K6" i="21"/>
  <c r="J7" i="28"/>
  <c r="I7" i="28"/>
  <c r="K7" i="28"/>
  <c r="J6" i="28"/>
  <c r="I6" i="28"/>
  <c r="K6" i="28"/>
  <c r="J5" i="28"/>
  <c r="I5" i="28"/>
  <c r="K5" i="28"/>
  <c r="J4" i="28"/>
  <c r="I4" i="28"/>
  <c r="K4" i="28"/>
  <c r="J3" i="28"/>
  <c r="I3" i="28"/>
  <c r="K3" i="28"/>
  <c r="J2" i="28"/>
  <c r="I2" i="28"/>
  <c r="K2" i="28"/>
  <c r="J7" i="27"/>
  <c r="I7" i="27"/>
  <c r="K7" i="27"/>
  <c r="J6" i="27"/>
  <c r="I6" i="27"/>
  <c r="K6" i="27"/>
  <c r="J5" i="27"/>
  <c r="I5" i="27"/>
  <c r="K5" i="27"/>
  <c r="J4" i="27"/>
  <c r="I4" i="27"/>
  <c r="K4" i="27"/>
  <c r="J3" i="27"/>
  <c r="I3" i="27"/>
  <c r="K3" i="27"/>
  <c r="J2" i="27"/>
  <c r="I2" i="27"/>
  <c r="K2" i="27"/>
  <c r="F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D27" i="26"/>
  <c r="D28" i="26"/>
  <c r="J7" i="26"/>
  <c r="I7" i="26"/>
  <c r="K7" i="26"/>
  <c r="J6" i="26"/>
  <c r="I6" i="26"/>
  <c r="K6" i="26"/>
  <c r="J5" i="26"/>
  <c r="I5" i="26"/>
  <c r="K5" i="26"/>
  <c r="J4" i="26"/>
  <c r="I4" i="26"/>
  <c r="K4" i="26"/>
  <c r="J3" i="26"/>
  <c r="I3" i="26"/>
  <c r="K3" i="26"/>
  <c r="J2" i="26"/>
  <c r="I2" i="26"/>
  <c r="K2" i="26"/>
  <c r="J7" i="25"/>
  <c r="I7" i="25"/>
  <c r="K7" i="25"/>
  <c r="J6" i="25"/>
  <c r="I6" i="25"/>
  <c r="K6" i="25"/>
  <c r="J5" i="25"/>
  <c r="I5" i="25"/>
  <c r="K5" i="25"/>
  <c r="J4" i="25"/>
  <c r="I4" i="25"/>
  <c r="K4" i="25"/>
  <c r="J3" i="25"/>
  <c r="I3" i="25"/>
  <c r="K3" i="25"/>
  <c r="J2" i="25"/>
  <c r="I2" i="25"/>
  <c r="K2" i="25"/>
  <c r="J7" i="24"/>
  <c r="I7" i="24"/>
  <c r="K7" i="24"/>
  <c r="J6" i="24"/>
  <c r="I6" i="24"/>
  <c r="K6" i="24"/>
  <c r="J5" i="24"/>
  <c r="I5" i="24"/>
  <c r="K5" i="24"/>
  <c r="J4" i="24"/>
  <c r="I4" i="24"/>
  <c r="K4" i="24"/>
  <c r="J3" i="24"/>
  <c r="I3" i="24"/>
  <c r="K3" i="24"/>
  <c r="J2" i="24"/>
  <c r="I2" i="24"/>
  <c r="K2" i="24"/>
  <c r="J7" i="23"/>
  <c r="I7" i="23"/>
  <c r="K7" i="23"/>
  <c r="J6" i="23"/>
  <c r="I6" i="23"/>
  <c r="K6" i="23"/>
  <c r="J5" i="23"/>
  <c r="I5" i="23"/>
  <c r="K5" i="23"/>
  <c r="J4" i="23"/>
  <c r="I4" i="23"/>
  <c r="K4" i="23"/>
  <c r="J3" i="23"/>
  <c r="I3" i="23"/>
  <c r="K3" i="23"/>
  <c r="J2" i="23"/>
  <c r="I2" i="23"/>
  <c r="K2" i="23"/>
  <c r="J7" i="14"/>
  <c r="I7" i="14"/>
  <c r="K7" i="14"/>
  <c r="J6" i="14"/>
  <c r="I6" i="14"/>
  <c r="K6" i="14"/>
  <c r="J5" i="14"/>
  <c r="I5" i="14"/>
  <c r="K5" i="14"/>
  <c r="J4" i="14"/>
  <c r="I4" i="14"/>
  <c r="K4" i="14"/>
  <c r="J3" i="14"/>
  <c r="I3" i="14"/>
  <c r="K3" i="14"/>
  <c r="J2" i="14"/>
  <c r="I2" i="14"/>
  <c r="K2" i="14"/>
  <c r="F3" i="6"/>
  <c r="F4" i="6"/>
  <c r="F21" i="6"/>
  <c r="F22" i="6"/>
  <c r="F23" i="6"/>
  <c r="F2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5" i="6"/>
  <c r="F26" i="6"/>
  <c r="F27" i="6"/>
  <c r="F28" i="6"/>
  <c r="D28" i="6"/>
  <c r="D29" i="6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comments1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0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6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7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8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20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2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2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23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7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9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sharedStrings.xml><?xml version="1.0" encoding="utf-8"?>
<sst xmlns="http://schemas.openxmlformats.org/spreadsheetml/2006/main" count="1871" uniqueCount="166">
  <si>
    <t>Item</t>
  </si>
  <si>
    <t>Open code accessibility</t>
  </si>
  <si>
    <t>Automated build on check-in</t>
  </si>
  <si>
    <t>Automated unit test</t>
  </si>
  <si>
    <t>Automated deployment</t>
  </si>
  <si>
    <t>Automated integration test</t>
  </si>
  <si>
    <t>Automated load test</t>
  </si>
  <si>
    <t>Automated performance test</t>
  </si>
  <si>
    <t>Testing with production data</t>
  </si>
  <si>
    <t>Exception alerting</t>
  </si>
  <si>
    <t>All Public APIs instrumented</t>
  </si>
  <si>
    <t>Automated crash reporting</t>
  </si>
  <si>
    <t>Measured outage/uptime</t>
  </si>
  <si>
    <t>Measured response times</t>
  </si>
  <si>
    <t>Wiki for public facing APIs</t>
  </si>
  <si>
    <t>Wiki for high level design</t>
  </si>
  <si>
    <t>Wiki for on-boarding new developers</t>
  </si>
  <si>
    <t>Wiki user guide</t>
  </si>
  <si>
    <t>Published SLAs for uptime, response, error notification, service restoration</t>
  </si>
  <si>
    <t>Published Runbook</t>
  </si>
  <si>
    <t>Jira Agile board available</t>
  </si>
  <si>
    <t>Turbo Map</t>
  </si>
  <si>
    <t>Map Tiling</t>
  </si>
  <si>
    <t>Clarke</t>
  </si>
  <si>
    <t>Services API</t>
  </si>
  <si>
    <t>Team</t>
  </si>
  <si>
    <t>XTDL</t>
  </si>
  <si>
    <t>NG</t>
  </si>
  <si>
    <t>Transcribe</t>
  </si>
  <si>
    <t>LEAF</t>
  </si>
  <si>
    <t>RAKE</t>
  </si>
  <si>
    <t>Atlas</t>
  </si>
  <si>
    <t>Eric</t>
  </si>
  <si>
    <t>AET</t>
  </si>
  <si>
    <t>Map Router</t>
  </si>
  <si>
    <t>Admin Services</t>
  </si>
  <si>
    <t>RMOB Services</t>
  </si>
  <si>
    <t>Don</t>
  </si>
  <si>
    <t>Validation</t>
  </si>
  <si>
    <t>Extraction (EFW)</t>
  </si>
  <si>
    <t>Extraction (RDF)</t>
  </si>
  <si>
    <t>CDC</t>
  </si>
  <si>
    <t>Enterprise</t>
  </si>
  <si>
    <t xml:space="preserve">Voice </t>
  </si>
  <si>
    <t>Data Layers</t>
  </si>
  <si>
    <t>PCT</t>
  </si>
  <si>
    <t>Query Tool</t>
  </si>
  <si>
    <t>UMT</t>
  </si>
  <si>
    <t>MMT</t>
  </si>
  <si>
    <t>VCP</t>
  </si>
  <si>
    <t>Map App Coder</t>
  </si>
  <si>
    <t>Detection Review</t>
  </si>
  <si>
    <t>#</t>
  </si>
  <si>
    <t>Map Creator</t>
  </si>
  <si>
    <t>Jan</t>
  </si>
  <si>
    <t>WFC</t>
  </si>
  <si>
    <t>Applications/Components for MAQI</t>
  </si>
  <si>
    <t>Weighting</t>
  </si>
  <si>
    <t>Score</t>
  </si>
  <si>
    <t>Group</t>
  </si>
  <si>
    <t>Code Reviews</t>
  </si>
  <si>
    <t>CI</t>
  </si>
  <si>
    <t>Test Coverage</t>
  </si>
  <si>
    <t>Stability</t>
  </si>
  <si>
    <t>Instrumentation</t>
  </si>
  <si>
    <t>Documentation</t>
  </si>
  <si>
    <t>Index</t>
  </si>
  <si>
    <t>Improvement Target</t>
  </si>
  <si>
    <t>New Index</t>
  </si>
  <si>
    <t>Current Index</t>
  </si>
  <si>
    <t>Notes</t>
  </si>
  <si>
    <t>Retire estimated in 2015</t>
  </si>
  <si>
    <t>Unit Test Coverage</t>
  </si>
  <si>
    <t>Critical code sections identified and reviewed (Gerrit)</t>
  </si>
  <si>
    <t>Percentage</t>
  </si>
  <si>
    <t>Static Code Analysis (Sonar health)</t>
  </si>
  <si>
    <t>Application health (stats page)</t>
  </si>
  <si>
    <t>User impacting stats (Business process time)</t>
  </si>
  <si>
    <t>Total Index</t>
  </si>
  <si>
    <t>Weight</t>
  </si>
  <si>
    <t>Total</t>
  </si>
  <si>
    <t>WIP</t>
  </si>
  <si>
    <t>N/A</t>
  </si>
  <si>
    <t>Server Level</t>
  </si>
  <si>
    <t>Unclear?</t>
  </si>
  <si>
    <t>UAT/PROD</t>
  </si>
  <si>
    <t>Stellent</t>
  </si>
  <si>
    <t>Voice Batch</t>
  </si>
  <si>
    <t>no blockers</t>
  </si>
  <si>
    <t>ignoring JavaScript here…</t>
  </si>
  <si>
    <t>no blocker or critical issues</t>
  </si>
  <si>
    <t>automated email, every 4 hours</t>
  </si>
  <si>
    <t>Marvel for metrics repo (db layer)</t>
  </si>
  <si>
    <t>not applicable</t>
  </si>
  <si>
    <t>web server and data persistence logs</t>
  </si>
  <si>
    <t>built into source README</t>
  </si>
  <si>
    <t>so far, this has been uneccesary</t>
  </si>
  <si>
    <t>NA</t>
  </si>
  <si>
    <t>Email to techops is sent when nodes are shutdown</t>
  </si>
  <si>
    <t>VCP Components Dashboard</t>
  </si>
  <si>
    <t>VCP Metrics/VCP Prop Cop</t>
  </si>
  <si>
    <t xml:space="preserve">Email to techops for failed change sequences </t>
  </si>
  <si>
    <t>Email when nodes are shutdown</t>
  </si>
  <si>
    <t>RR Automation Wiki</t>
  </si>
  <si>
    <t>Legacy code, no unit test</t>
  </si>
  <si>
    <t>Mail intimation</t>
  </si>
  <si>
    <t>Release notes</t>
  </si>
  <si>
    <t>Release Notes</t>
  </si>
  <si>
    <t>RDF</t>
  </si>
  <si>
    <t>Pipeline</t>
  </si>
  <si>
    <t>EFW</t>
  </si>
  <si>
    <t>MCP</t>
  </si>
  <si>
    <t>DDF</t>
  </si>
  <si>
    <t>Validations</t>
  </si>
  <si>
    <t>MapCore</t>
  </si>
  <si>
    <t>Val Job FW</t>
  </si>
  <si>
    <t>Val Metrics</t>
  </si>
  <si>
    <t>Gen Admin Boundary</t>
  </si>
  <si>
    <t>AME</t>
  </si>
  <si>
    <t>Postal Code Boundary</t>
  </si>
  <si>
    <t>ADAS FGDB</t>
  </si>
  <si>
    <t>Voice</t>
  </si>
  <si>
    <t>ODF</t>
  </si>
  <si>
    <t>From tool, e.g. Sonar</t>
  </si>
  <si>
    <t>Use Sonar health or similar, score by thirds: running, Active monitor, active monitor with tickets</t>
  </si>
  <si>
    <t>Binary score</t>
  </si>
  <si>
    <t>zero if no API</t>
  </si>
  <si>
    <t>Published as wiki, may be maintained by Tech Ops</t>
  </si>
  <si>
    <t>Jira specified for transparency</t>
  </si>
  <si>
    <t>Levels</t>
  </si>
  <si>
    <t>Level 1 = High
Customer facing product; recent development or history of issues</t>
  </si>
  <si>
    <t>Level 2 = Medium
Support tool and/or history of issues</t>
  </si>
  <si>
    <t>Level 3 = Low
Support tool; no recent development; minor issues</t>
  </si>
  <si>
    <t>Level</t>
  </si>
  <si>
    <t>Improvement Target,based on Q1 baseline</t>
  </si>
  <si>
    <t>Q1 (baseline)</t>
  </si>
  <si>
    <t>We have added correction here, as we have made wrong estimation in Baseline.</t>
  </si>
  <si>
    <t>Component</t>
  </si>
  <si>
    <t>Improvement activities, Q3 and Q4</t>
  </si>
  <si>
    <t>Documentation Wiki, Onboarding wiki, automated integration tests, critical sections identified and 100% review, unit test coverage</t>
  </si>
  <si>
    <t>Documentation Wiki, automated integration tests, unit test coverage, cintinuou8s integration</t>
  </si>
  <si>
    <t>user stats, Sonar reporting, Hi-Level design wiki, onboarding wiki</t>
  </si>
  <si>
    <t>Runbook, Sonar reporting, onboarding wiki, automated load test, SLAs, unite test to 70%</t>
  </si>
  <si>
    <t>Health page, Sonar reporting, onboarding wiki, automated load test, unit test to 70%</t>
  </si>
  <si>
    <t>Code coverage, sonar validations, automated load test, unit  test coverage to 60%</t>
  </si>
  <si>
    <t>Increase code coverage, auto-build on check-in, sonar validations</t>
  </si>
  <si>
    <t>Moved to EFW</t>
  </si>
  <si>
    <t>Automated unit test, increase code review coverage, increase unit test coverage</t>
  </si>
  <si>
    <t>Documentation Wiki, increase unit test coverage, auto build and test on check-in</t>
  </si>
  <si>
    <t>Automated integration test, notifications, test ith prod data, unt test inprovement</t>
  </si>
  <si>
    <t>Automated integration test, health status, instrumentation, wiki for documentation</t>
  </si>
  <si>
    <t>Increase unit test coverage, open code accessibility, automated deployment</t>
  </si>
  <si>
    <t>Q2 Index</t>
  </si>
  <si>
    <t>% Improvement to date</t>
  </si>
  <si>
    <t>Target Index Number</t>
  </si>
  <si>
    <t>TMOB Publish</t>
  </si>
  <si>
    <t>Not applicable</t>
  </si>
  <si>
    <t>Dashboard for DDF</t>
  </si>
  <si>
    <t>Not Applicable</t>
  </si>
  <si>
    <t>Data Sync Wiki</t>
  </si>
  <si>
    <t>Maintained by Techops</t>
  </si>
  <si>
    <t>DataSync Board</t>
  </si>
  <si>
    <t>MCP Components Dashboard</t>
  </si>
  <si>
    <t>vcp propcop/propagation time</t>
  </si>
  <si>
    <t>DataSync Dashboard</t>
  </si>
  <si>
    <t>This has migrated to EFW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</si>
</sst>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1"/>
      <name val="Calibri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1" xfId="0" applyFont="1" applyBorder="1" applyAlignment="1">
      <alignment horizontal="left"/>
    </xf>
    <xf numFmtId="2" fontId="0" fillId="0" borderId="0" xfId="0" applyNumberFormat="1"/>
    <xf numFmtId="9" fontId="0" fillId="0" borderId="0" xfId="65" applyFont="1"/>
    <xf numFmtId="9" fontId="0" fillId="2" borderId="0" xfId="65" applyFont="1" applyFill="1"/>
    <xf numFmtId="0" fontId="0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65" applyNumberFormat="1" applyFont="1" applyAlignment="1">
      <alignment wrapText="1"/>
    </xf>
    <xf numFmtId="0" fontId="2" fillId="0" borderId="2" xfId="0" applyFont="1" applyBorder="1"/>
    <xf numFmtId="0" fontId="0" fillId="0" borderId="2" xfId="0" applyBorder="1"/>
    <xf numFmtId="1" fontId="0" fillId="0" borderId="2" xfId="0" applyNumberFormat="1" applyBorder="1"/>
    <xf numFmtId="9" fontId="0" fillId="2" borderId="2" xfId="65" applyFont="1" applyFill="1" applyBorder="1"/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9" fontId="2" fillId="0" borderId="2" xfId="65" applyFont="1" applyBorder="1"/>
    <xf numFmtId="0" fontId="2" fillId="0" borderId="2" xfId="0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9" fontId="0" fillId="2" borderId="0" xfId="65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9" fontId="0" fillId="2" borderId="2" xfId="65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2" fontId="0" fillId="0" borderId="0" xfId="65" applyNumberFormat="1" applyFont="1" applyAlignment="1">
      <alignment vertical="center" wrapText="1"/>
    </xf>
    <xf numFmtId="2" fontId="0" fillId="0" borderId="0" xfId="0" applyNumberFormat="1" applyAlignment="1">
      <alignment vertical="center"/>
    </xf>
    <xf numFmtId="0" fontId="2" fillId="0" borderId="2" xfId="0" applyFont="1" applyBorder="1" applyAlignment="1">
      <alignment vertical="top"/>
    </xf>
    <xf numFmtId="1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9" fontId="0" fillId="2" borderId="0" xfId="65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2" xfId="0" applyBorder="1" applyAlignment="1">
      <alignment vertical="top"/>
    </xf>
    <xf numFmtId="1" fontId="0" fillId="0" borderId="2" xfId="0" applyNumberFormat="1" applyBorder="1" applyAlignment="1">
      <alignment vertical="top"/>
    </xf>
    <xf numFmtId="9" fontId="0" fillId="2" borderId="2" xfId="65" applyFont="1" applyFill="1" applyBorder="1" applyAlignment="1">
      <alignment vertical="top"/>
    </xf>
    <xf numFmtId="2" fontId="0" fillId="0" borderId="0" xfId="0" applyNumberFormat="1" applyAlignment="1">
      <alignment vertical="top"/>
    </xf>
    <xf numFmtId="2" fontId="0" fillId="0" borderId="0" xfId="65" applyNumberFormat="1" applyFont="1" applyAlignment="1">
      <alignment vertical="top"/>
    </xf>
    <xf numFmtId="0" fontId="2" fillId="0" borderId="2" xfId="0" applyFont="1" applyBorder="1" applyAlignment="1">
      <alignment wrapText="1" readingOrder="1"/>
    </xf>
    <xf numFmtId="0" fontId="0" fillId="0" borderId="0" xfId="0" applyAlignment="1">
      <alignment readingOrder="1"/>
    </xf>
    <xf numFmtId="0" fontId="0" fillId="0" borderId="0" xfId="0" applyFont="1" applyAlignment="1">
      <alignment readingOrder="1"/>
    </xf>
    <xf numFmtId="0" fontId="0" fillId="0" borderId="2" xfId="0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6" fillId="0" borderId="0" xfId="0" applyFont="1" applyAlignment="1">
      <alignment wrapText="1"/>
    </xf>
    <xf numFmtId="9" fontId="2" fillId="0" borderId="2" xfId="65" applyFont="1" applyBorder="1" applyAlignment="1">
      <alignment wrapText="1"/>
    </xf>
    <xf numFmtId="9" fontId="0" fillId="3" borderId="0" xfId="65" applyFont="1" applyFill="1"/>
    <xf numFmtId="0" fontId="0" fillId="0" borderId="0" xfId="0" applyFill="1"/>
    <xf numFmtId="0" fontId="0" fillId="0" borderId="7" xfId="0" applyFill="1" applyBorder="1"/>
    <xf numFmtId="2" fontId="0" fillId="0" borderId="7" xfId="0" applyNumberFormat="1" applyFill="1" applyBorder="1"/>
    <xf numFmtId="0" fontId="0" fillId="3" borderId="7" xfId="0" applyFill="1" applyBorder="1"/>
    <xf numFmtId="2" fontId="0" fillId="3" borderId="7" xfId="0" applyNumberFormat="1" applyFill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" fontId="0" fillId="0" borderId="11" xfId="0" applyNumberFormat="1" applyBorder="1"/>
    <xf numFmtId="0" fontId="0" fillId="0" borderId="12" xfId="0" applyBorder="1"/>
    <xf numFmtId="0" fontId="2" fillId="0" borderId="12" xfId="0" applyFont="1" applyBorder="1"/>
    <xf numFmtId="1" fontId="0" fillId="0" borderId="13" xfId="0" applyNumberFormat="1" applyBorder="1"/>
    <xf numFmtId="0" fontId="0" fillId="0" borderId="14" xfId="0" applyFill="1" applyBorder="1"/>
    <xf numFmtId="2" fontId="0" fillId="0" borderId="14" xfId="0" applyNumberFormat="1" applyFill="1" applyBorder="1"/>
    <xf numFmtId="0" fontId="0" fillId="0" borderId="15" xfId="0" applyBorder="1"/>
    <xf numFmtId="164" fontId="0" fillId="0" borderId="2" xfId="0" applyNumberFormat="1" applyBorder="1"/>
    <xf numFmtId="2" fontId="0" fillId="0" borderId="0" xfId="0" applyNumberFormat="1" applyFill="1"/>
    <xf numFmtId="0" fontId="0" fillId="3" borderId="0" xfId="0" applyFill="1"/>
    <xf numFmtId="9" fontId="0" fillId="0" borderId="0" xfId="65" applyFont="1" applyFill="1"/>
    <xf numFmtId="165" fontId="0" fillId="0" borderId="0" xfId="0" applyNumberFormat="1" applyFill="1"/>
    <xf numFmtId="1" fontId="0" fillId="0" borderId="0" xfId="0" applyNumberFormat="1" applyFill="1"/>
    <xf numFmtId="9" fontId="0" fillId="0" borderId="0" xfId="0" applyNumberFormat="1"/>
    <xf numFmtId="9" fontId="8" fillId="4" borderId="0" xfId="108" applyNumberFormat="1"/>
    <xf numFmtId="0" fontId="8" fillId="4" borderId="0" xfId="108" applyAlignment="1">
      <alignment wrapText="1"/>
    </xf>
    <xf numFmtId="9" fontId="9" fillId="2" borderId="0" xfId="65" applyFont="1" applyFill="1"/>
    <xf numFmtId="9" fontId="6" fillId="2" borderId="0" xfId="65" applyFont="1" applyFill="1"/>
    <xf numFmtId="9" fontId="10" fillId="2" borderId="0" xfId="65" applyFont="1" applyFill="1"/>
    <xf numFmtId="0" fontId="10" fillId="0" borderId="0" xfId="0" applyFont="1" applyAlignment="1">
      <alignment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Good" xfId="10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65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externalLink" Target="externalLinks/externalLink6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7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'Extraction Framework'!$H$2:$H$8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'Extraction Framework'!$K$2:$K$8</c:f>
              <c:numCache>
                <c:formatCode>0.0</c:formatCode>
                <c:ptCount val="7"/>
                <c:pt idx="0">
                  <c:v>0.825</c:v>
                </c:pt>
                <c:pt idx="1">
                  <c:v>1.0</c:v>
                </c:pt>
                <c:pt idx="2">
                  <c:v>0.528571428571429</c:v>
                </c:pt>
                <c:pt idx="3">
                  <c:v>0.0166666666666667</c:v>
                </c:pt>
                <c:pt idx="4">
                  <c:v>0.325</c:v>
                </c:pt>
                <c:pt idx="5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1830544"/>
        <c:axId val="1601834800"/>
      </c:barChart>
      <c:catAx>
        <c:axId val="160183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34800"/>
        <c:crosses val="autoZero"/>
        <c:auto val="1"/>
        <c:lblAlgn val="ctr"/>
        <c:lblOffset val="100"/>
        <c:noMultiLvlLbl val="0"/>
      </c:catAx>
      <c:valAx>
        <c:axId val="160183480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3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MapCore!$H$2:$H$8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MapCore!$K$2:$K$8</c:f>
              <c:numCache>
                <c:formatCode>0.0</c:formatCode>
                <c:ptCount val="7"/>
                <c:pt idx="0">
                  <c:v>0.75</c:v>
                </c:pt>
                <c:pt idx="1">
                  <c:v>1.0</c:v>
                </c:pt>
                <c:pt idx="2">
                  <c:v>0.371428571428571</c:v>
                </c:pt>
                <c:pt idx="3">
                  <c:v>0.0</c:v>
                </c:pt>
                <c:pt idx="4">
                  <c:v>0.25</c:v>
                </c:pt>
                <c:pt idx="5">
                  <c:v>0.6325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612320"/>
        <c:axId val="1442843248"/>
      </c:barChart>
      <c:catAx>
        <c:axId val="135461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43248"/>
        <c:crosses val="autoZero"/>
        <c:auto val="1"/>
        <c:lblAlgn val="ctr"/>
        <c:lblOffset val="100"/>
        <c:noMultiLvlLbl val="0"/>
      </c:catAx>
      <c:valAx>
        <c:axId val="14428432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'[2]Final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2870672"/>
        <c:axId val="1442873984"/>
      </c:barChart>
      <c:catAx>
        <c:axId val="14428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73984"/>
        <c:crosses val="autoZero"/>
        <c:auto val="1"/>
        <c:lblAlgn val="ctr"/>
        <c:lblOffset val="100"/>
        <c:noMultiLvlLbl val="0"/>
      </c:catAx>
      <c:valAx>
        <c:axId val="14428739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'[2]Final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2917696"/>
        <c:axId val="1442921008"/>
      </c:barChart>
      <c:catAx>
        <c:axId val="144291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21008"/>
        <c:crosses val="autoZero"/>
        <c:auto val="1"/>
        <c:lblAlgn val="ctr"/>
        <c:lblOffset val="100"/>
        <c:noMultiLvlLbl val="0"/>
      </c:catAx>
      <c:valAx>
        <c:axId val="144292100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'[3]Final Final Version'!$K$2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'[3]Final Final Version'!$H$3:$H$8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'[3]Final Final Version'!$K$3:$K$8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2964544"/>
        <c:axId val="1442967824"/>
      </c:barChart>
      <c:catAx>
        <c:axId val="144296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67824"/>
        <c:crosses val="autoZero"/>
        <c:auto val="1"/>
        <c:lblAlgn val="ctr"/>
        <c:lblOffset val="100"/>
        <c:noMultiLvlLbl val="0"/>
      </c:catAx>
      <c:valAx>
        <c:axId val="144296782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[4]Voice!$H$2:$H$8</c:f>
              <c:strCache>
                <c:ptCount val="7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[4]Voice!$K$2:$K$8</c:f>
              <c:numCache>
                <c:formatCode>General</c:formatCode>
                <c:ptCount val="7"/>
                <c:pt idx="0">
                  <c:v>0.475</c:v>
                </c:pt>
                <c:pt idx="1">
                  <c:v>1.0</c:v>
                </c:pt>
                <c:pt idx="2">
                  <c:v>0.675</c:v>
                </c:pt>
                <c:pt idx="3">
                  <c:v>0.4</c:v>
                </c:pt>
                <c:pt idx="4">
                  <c:v>0.25</c:v>
                </c:pt>
                <c:pt idx="5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023088"/>
        <c:axId val="1443026400"/>
      </c:barChart>
      <c:catAx>
        <c:axId val="144302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26400"/>
        <c:crosses val="autoZero"/>
        <c:auto val="1"/>
        <c:lblAlgn val="ctr"/>
        <c:lblOffset val="100"/>
        <c:noMultiLvlLbl val="0"/>
      </c:catAx>
      <c:valAx>
        <c:axId val="144302640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[5]ODF!$K$2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[5]ODF!$H$3:$H$8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[5]ODF!$K$3:$K$8</c:f>
              <c:numCache>
                <c:formatCode>General</c:formatCode>
                <c:ptCount val="6"/>
                <c:pt idx="0">
                  <c:v>0.5</c:v>
                </c:pt>
                <c:pt idx="1">
                  <c:v>0.4375</c:v>
                </c:pt>
                <c:pt idx="2">
                  <c:v>0.414285714285714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052496"/>
        <c:axId val="1443055808"/>
      </c:barChart>
      <c:catAx>
        <c:axId val="144305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55808"/>
        <c:crosses val="autoZero"/>
        <c:auto val="1"/>
        <c:lblAlgn val="ctr"/>
        <c:lblOffset val="100"/>
        <c:noMultiLvlLbl val="0"/>
      </c:catAx>
      <c:valAx>
        <c:axId val="144305580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5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'[5]Generalized Admin Boundary'!$K$2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'[5]Generalized Admin Boundary'!$H$3:$H$8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'[5]Generalized Admin Boundary'!$K$3:$K$8</c:f>
              <c:numCache>
                <c:formatCode>General</c:formatCode>
                <c:ptCount val="6"/>
                <c:pt idx="0">
                  <c:v>0.5</c:v>
                </c:pt>
                <c:pt idx="1">
                  <c:v>0.3125</c:v>
                </c:pt>
                <c:pt idx="2">
                  <c:v>0.428571428571429</c:v>
                </c:pt>
                <c:pt idx="3">
                  <c:v>0.0</c:v>
                </c:pt>
                <c:pt idx="4">
                  <c:v>0.5</c:v>
                </c:pt>
                <c:pt idx="5">
                  <c:v>0.2125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099600"/>
        <c:axId val="1443102912"/>
      </c:barChart>
      <c:catAx>
        <c:axId val="144309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02912"/>
        <c:crosses val="autoZero"/>
        <c:auto val="1"/>
        <c:lblAlgn val="ctr"/>
        <c:lblOffset val="100"/>
        <c:noMultiLvlLbl val="0"/>
      </c:catAx>
      <c:valAx>
        <c:axId val="144310291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[5]AME!$K$2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[5]AME!$H$3:$H$8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[5]AME!$K$3:$K$8</c:f>
              <c:numCache>
                <c:formatCode>General</c:formatCode>
                <c:ptCount val="6"/>
                <c:pt idx="0">
                  <c:v>0.5</c:v>
                </c:pt>
                <c:pt idx="1">
                  <c:v>0.0</c:v>
                </c:pt>
                <c:pt idx="2">
                  <c:v>0.514285714285714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146336"/>
        <c:axId val="1443149648"/>
      </c:barChart>
      <c:catAx>
        <c:axId val="144314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49648"/>
        <c:crosses val="autoZero"/>
        <c:auto val="1"/>
        <c:lblAlgn val="ctr"/>
        <c:lblOffset val="100"/>
        <c:noMultiLvlLbl val="0"/>
      </c:catAx>
      <c:valAx>
        <c:axId val="14431496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'[5]Postal Code Boundary'!$K$2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'[5]Postal Code Boundary'!$H$3:$H$8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'[5]Postal Code Boundary'!$K$3:$K$8</c:f>
              <c:numCache>
                <c:formatCode>General</c:formatCode>
                <c:ptCount val="6"/>
                <c:pt idx="0">
                  <c:v>0.0</c:v>
                </c:pt>
                <c:pt idx="1">
                  <c:v>0.3125</c:v>
                </c:pt>
                <c:pt idx="2">
                  <c:v>0.457142857142857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193344"/>
        <c:axId val="1443196656"/>
      </c:barChart>
      <c:catAx>
        <c:axId val="144319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96656"/>
        <c:crosses val="autoZero"/>
        <c:auto val="1"/>
        <c:lblAlgn val="ctr"/>
        <c:lblOffset val="100"/>
        <c:noMultiLvlLbl val="0"/>
      </c:catAx>
      <c:valAx>
        <c:axId val="144319665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'[5]ADAS for FGDB'!$K$2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'[5]ADAS for FGDB'!$H$3:$H$8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'[5]ADAS for FGDB'!$K$3:$K$8</c:f>
              <c:numCache>
                <c:formatCode>General</c:formatCode>
                <c:ptCount val="6"/>
                <c:pt idx="0">
                  <c:v>0.5</c:v>
                </c:pt>
                <c:pt idx="1">
                  <c:v>0.3125</c:v>
                </c:pt>
                <c:pt idx="2">
                  <c:v>0.428571428571429</c:v>
                </c:pt>
                <c:pt idx="3">
                  <c:v>0.0</c:v>
                </c:pt>
                <c:pt idx="4">
                  <c:v>0.25</c:v>
                </c:pt>
                <c:pt idx="5">
                  <c:v>0.375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239680"/>
        <c:axId val="1443242992"/>
      </c:barChart>
      <c:catAx>
        <c:axId val="144323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42992"/>
        <c:crosses val="autoZero"/>
        <c:auto val="1"/>
        <c:lblAlgn val="ctr"/>
        <c:lblOffset val="100"/>
        <c:noMultiLvlLbl val="0"/>
      </c:catAx>
      <c:valAx>
        <c:axId val="144324299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'Query Tool'!$H$2:$H$8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'Query Tool'!$K$2:$K$8</c:f>
              <c:numCache>
                <c:formatCode>0.0</c:formatCode>
                <c:ptCount val="7"/>
                <c:pt idx="0">
                  <c:v>0.875</c:v>
                </c:pt>
                <c:pt idx="1">
                  <c:v>1.0</c:v>
                </c:pt>
                <c:pt idx="2">
                  <c:v>0.142857142857143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717200"/>
        <c:axId val="1354720592"/>
      </c:barChart>
      <c:catAx>
        <c:axId val="135471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20592"/>
        <c:crosses val="autoZero"/>
        <c:auto val="1"/>
        <c:lblAlgn val="ctr"/>
        <c:lblOffset val="100"/>
        <c:noMultiLvlLbl val="0"/>
      </c:catAx>
      <c:valAx>
        <c:axId val="135472059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'[6]Final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'[6]Final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'[6]Final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287536"/>
        <c:axId val="1443290848"/>
      </c:barChart>
      <c:catAx>
        <c:axId val="144328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90848"/>
        <c:crosses val="autoZero"/>
        <c:auto val="1"/>
        <c:lblAlgn val="ctr"/>
        <c:lblOffset val="100"/>
        <c:noMultiLvlLbl val="0"/>
      </c:catAx>
      <c:valAx>
        <c:axId val="14432908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'[6]Final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'[6]Final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'[6]Final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444896"/>
        <c:axId val="1672447200"/>
      </c:barChart>
      <c:catAx>
        <c:axId val="167244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47200"/>
        <c:crosses val="autoZero"/>
        <c:auto val="1"/>
        <c:lblAlgn val="ctr"/>
        <c:lblOffset val="100"/>
        <c:noMultiLvlLbl val="0"/>
      </c:catAx>
      <c:valAx>
        <c:axId val="167244720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'[7]Final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'[7]Final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'[7]Final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027408"/>
        <c:axId val="1672030720"/>
      </c:barChart>
      <c:catAx>
        <c:axId val="16720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30720"/>
        <c:crosses val="autoZero"/>
        <c:auto val="1"/>
        <c:lblAlgn val="ctr"/>
        <c:lblOffset val="100"/>
        <c:noMultiLvlLbl val="0"/>
      </c:catAx>
      <c:valAx>
        <c:axId val="167203072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UMT!$H$2:$H$8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UMT!$K$2:$K$8</c:f>
              <c:numCache>
                <c:formatCode>0.0</c:formatCode>
                <c:ptCount val="7"/>
                <c:pt idx="0">
                  <c:v>0.75</c:v>
                </c:pt>
                <c:pt idx="1">
                  <c:v>1.0</c:v>
                </c:pt>
                <c:pt idx="2">
                  <c:v>0.142857142857143</c:v>
                </c:pt>
                <c:pt idx="3">
                  <c:v>0.0</c:v>
                </c:pt>
                <c:pt idx="4">
                  <c:v>0.25</c:v>
                </c:pt>
                <c:pt idx="5">
                  <c:v>0.525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990368"/>
        <c:axId val="1596434560"/>
      </c:barChart>
      <c:catAx>
        <c:axId val="135399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34560"/>
        <c:crosses val="autoZero"/>
        <c:auto val="1"/>
        <c:lblAlgn val="ctr"/>
        <c:lblOffset val="100"/>
        <c:noMultiLvlLbl val="0"/>
      </c:catAx>
      <c:valAx>
        <c:axId val="159643456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MMT!$H$2:$H$8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MMT!$K$2:$K$8</c:f>
              <c:numCache>
                <c:formatCode>0.0</c:formatCode>
                <c:ptCount val="7"/>
                <c:pt idx="0">
                  <c:v>0.875</c:v>
                </c:pt>
                <c:pt idx="1">
                  <c:v>1.0</c:v>
                </c:pt>
                <c:pt idx="2">
                  <c:v>0.214285714285714</c:v>
                </c:pt>
                <c:pt idx="3">
                  <c:v>0.0</c:v>
                </c:pt>
                <c:pt idx="4">
                  <c:v>0.25</c:v>
                </c:pt>
                <c:pt idx="5">
                  <c:v>0.4875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368224"/>
        <c:axId val="1544371616"/>
      </c:barChart>
      <c:catAx>
        <c:axId val="154436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71616"/>
        <c:crosses val="autoZero"/>
        <c:auto val="1"/>
        <c:lblAlgn val="ctr"/>
        <c:lblOffset val="100"/>
        <c:noMultiLvlLbl val="0"/>
      </c:catAx>
      <c:valAx>
        <c:axId val="15443716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PCT!$H$2:$H$8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PCT!$K$2:$K$8</c:f>
              <c:numCache>
                <c:formatCode>0.0</c:formatCode>
                <c:ptCount val="7"/>
                <c:pt idx="0">
                  <c:v>0.9</c:v>
                </c:pt>
                <c:pt idx="1">
                  <c:v>1.0</c:v>
                </c:pt>
                <c:pt idx="2">
                  <c:v>0.571428571428571</c:v>
                </c:pt>
                <c:pt idx="3">
                  <c:v>0.0</c:v>
                </c:pt>
                <c:pt idx="4">
                  <c:v>0.5</c:v>
                </c:pt>
                <c:pt idx="5">
                  <c:v>0.745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0483664"/>
        <c:axId val="1545383216"/>
      </c:barChart>
      <c:catAx>
        <c:axId val="160048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83216"/>
        <c:crosses val="autoZero"/>
        <c:auto val="1"/>
        <c:lblAlgn val="ctr"/>
        <c:lblOffset val="100"/>
        <c:noMultiLvlLbl val="0"/>
      </c:catAx>
      <c:valAx>
        <c:axId val="15453832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5544032"/>
        <c:axId val="1546114048"/>
      </c:barChart>
      <c:catAx>
        <c:axId val="154554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14048"/>
        <c:crosses val="autoZero"/>
        <c:auto val="1"/>
        <c:lblAlgn val="ctr"/>
        <c:lblOffset val="100"/>
        <c:noMultiLvlLbl val="0"/>
      </c:catAx>
      <c:valAx>
        <c:axId val="15461140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0201552"/>
        <c:axId val="1600204864"/>
      </c:barChart>
      <c:catAx>
        <c:axId val="160020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04864"/>
        <c:crosses val="autoZero"/>
        <c:auto val="1"/>
        <c:lblAlgn val="ctr"/>
        <c:lblOffset val="100"/>
        <c:noMultiLvlLbl val="0"/>
      </c:catAx>
      <c:valAx>
        <c:axId val="160020486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95325584302"/>
          <c:y val="0.120688172043011"/>
          <c:w val="0.758652668416448"/>
          <c:h val="0.827130415149719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0641040"/>
        <c:axId val="1543934288"/>
      </c:barChart>
      <c:catAx>
        <c:axId val="160064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34288"/>
        <c:crosses val="autoZero"/>
        <c:auto val="1"/>
        <c:lblAlgn val="ctr"/>
        <c:lblOffset val="100"/>
        <c:noMultiLvlLbl val="0"/>
      </c:catAx>
      <c:valAx>
        <c:axId val="154393428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4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Validation!$H$2:$H$8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Validation!$K$2:$K$8</c:f>
              <c:numCache>
                <c:formatCode>0.0</c:formatCode>
                <c:ptCount val="7"/>
                <c:pt idx="0">
                  <c:v>0.75</c:v>
                </c:pt>
                <c:pt idx="1">
                  <c:v>1.0</c:v>
                </c:pt>
                <c:pt idx="2">
                  <c:v>0.5</c:v>
                </c:pt>
                <c:pt idx="3">
                  <c:v>0.333333333333333</c:v>
                </c:pt>
                <c:pt idx="4">
                  <c:v>0.25</c:v>
                </c:pt>
                <c:pt idx="5">
                  <c:v>0.6775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672960"/>
        <c:axId val="1354676336"/>
      </c:barChart>
      <c:catAx>
        <c:axId val="135467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76336"/>
        <c:crosses val="autoZero"/>
        <c:auto val="1"/>
        <c:lblAlgn val="ctr"/>
        <c:lblOffset val="100"/>
        <c:noMultiLvlLbl val="0"/>
      </c:catAx>
      <c:valAx>
        <c:axId val="13546763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838199</xdr:colOff>
      <xdr:row>0</xdr:row>
      <xdr:rowOff>0</xdr:rowOff>
    </xdr:from>
    <xdr:to>
      <xdr:col>14</xdr:col>
      <xdr:colOff>466724</xdr:colOff>
      <xdr:row>23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304800</xdr:colOff>
      <xdr:row>14</xdr:row>
      <xdr:rowOff>231775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9525</xdr:rowOff>
    </xdr:from>
    <xdr:to>
      <xdr:col>13</xdr:col>
      <xdr:colOff>400050</xdr:colOff>
      <xdr:row>23</xdr:row>
      <xdr:rowOff>41275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111125</xdr:rowOff>
    </xdr:from>
    <xdr:to>
      <xdr:col>15</xdr:col>
      <xdr:colOff>196850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838199</xdr:colOff>
      <xdr:row>0</xdr:row>
      <xdr:rowOff>0</xdr:rowOff>
    </xdr:from>
    <xdr:to>
      <xdr:col>14</xdr:col>
      <xdr:colOff>466724</xdr:colOff>
      <xdr:row>23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101600</xdr:rowOff>
    </xdr:from>
    <xdr:to>
      <xdr:col>16</xdr:col>
      <xdr:colOff>12700</xdr:colOff>
      <xdr:row>31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0</xdr:row>
      <xdr:rowOff>114300</xdr:rowOff>
    </xdr:from>
    <xdr:to>
      <xdr:col>15</xdr:col>
      <xdr:colOff>114300</xdr:colOff>
      <xdr:row>23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0</xdr:rowOff>
    </xdr:from>
    <xdr:to>
      <xdr:col>15</xdr:col>
      <xdr:colOff>495300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31750</xdr:rowOff>
    </xdr:from>
    <xdr:to>
      <xdr:col>13</xdr:col>
      <xdr:colOff>647700</xdr:colOff>
      <xdr:row>23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0</xdr:row>
      <xdr:rowOff>114300</xdr:rowOff>
    </xdr:from>
    <xdr:to>
      <xdr:col>15</xdr:col>
      <xdr:colOff>381000</xdr:colOff>
      <xdr:row>23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15</xdr:col>
      <xdr:colOff>136525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14</xdr:col>
      <xdr:colOff>12700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14</xdr:col>
      <xdr:colOff>12700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838199</xdr:colOff>
      <xdr:row>0</xdr:row>
      <xdr:rowOff>0</xdr:rowOff>
    </xdr:from>
    <xdr:to>
      <xdr:col>14</xdr:col>
      <xdr:colOff>466724</xdr:colOff>
      <xdr:row>23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peters/Desktop/Copy%20of%20MAQI%20Final%20PipeRD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peters/Desktop/My%20Received%20Files/Copy%20of%20MAQI%20Final%20CMS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opeters/Desktop/My%20Received%20Files/Copy%20of%20MAQI%20Final%20CMS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adinas.NAVTEQ/AppData/Local/Microsoft/Windows/Temporary%20Internet%20Files/Content.Outlook/7O7MZMBD/MAQI%20Final%20CMS%20(5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peters/Desktop/MAQI_Q1_Infra_Enterpri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qb/x6nm5r1s7png5lmnbwr_mpvmxgmtph/T/com.microsoft.Outlook/Outlook%20Temp/MAQI%20Final%20PipeRDF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qb/x6nm5r1s7png5lmnbwr_mpvmxgmtph/T/com.microsoft.Outlook/Outlook%20Temp/MAQI%20Final%20China-SEF%20P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RDF"/>
      <sheetName val="DDF"/>
      <sheetName val="MCP"/>
      <sheetName val="VCP"/>
      <sheetName val="CDC"/>
      <sheetName val="Pipeline"/>
    </sheetNames>
    <sheetDataSet>
      <sheetData sheetId="0" refreshError="1">
        <row r="2">
          <cell r="K2" t="str">
            <v>Index</v>
          </cell>
        </row>
        <row r="3">
          <cell r="H3" t="str">
            <v>CI</v>
          </cell>
          <cell r="K3">
            <v>1</v>
          </cell>
        </row>
        <row r="4">
          <cell r="H4" t="str">
            <v>Code Reviews</v>
          </cell>
          <cell r="K4">
            <v>1</v>
          </cell>
        </row>
        <row r="5">
          <cell r="H5" t="str">
            <v>Documentation</v>
          </cell>
          <cell r="K5">
            <v>0.5714285714285714</v>
          </cell>
        </row>
        <row r="6">
          <cell r="H6" t="str">
            <v>Instrumentation</v>
          </cell>
          <cell r="K6">
            <v>0.66666666666666663</v>
          </cell>
        </row>
        <row r="7">
          <cell r="H7" t="str">
            <v>Stability</v>
          </cell>
          <cell r="K7">
            <v>0.25</v>
          </cell>
        </row>
        <row r="8">
          <cell r="H8" t="str">
            <v>Test Coverage</v>
          </cell>
          <cell r="K8">
            <v>0.34500000000000003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VCP"/>
      <sheetName val="Extraction Framework"/>
      <sheetName val="Validation"/>
      <sheetName val="Metadata Mgmt"/>
      <sheetName val="MapCore"/>
      <sheetName val="Query Tool"/>
      <sheetName val="Validation Job Framework"/>
      <sheetName val="Validation Metrics"/>
      <sheetName val="Voice"/>
      <sheetName val="PCT"/>
    </sheetNames>
    <sheetDataSet>
      <sheetData sheetId="0" refreshError="1">
        <row r="2">
          <cell r="K2" t="str">
            <v>Index</v>
          </cell>
        </row>
        <row r="3">
          <cell r="H3" t="str">
            <v>CI</v>
          </cell>
          <cell r="K3">
            <v>1</v>
          </cell>
        </row>
        <row r="4">
          <cell r="H4" t="str">
            <v>Code Reviews</v>
          </cell>
          <cell r="K4">
            <v>1</v>
          </cell>
        </row>
        <row r="5">
          <cell r="H5" t="str">
            <v>Documentation</v>
          </cell>
          <cell r="K5">
            <v>0.5714285714285714</v>
          </cell>
        </row>
        <row r="6">
          <cell r="H6" t="str">
            <v>Instrumentation</v>
          </cell>
          <cell r="K6">
            <v>0.66666666666666663</v>
          </cell>
        </row>
        <row r="7">
          <cell r="H7" t="str">
            <v>Stability</v>
          </cell>
          <cell r="K7">
            <v>0.25</v>
          </cell>
        </row>
        <row r="8">
          <cell r="H8" t="str">
            <v>Test Coverage</v>
          </cell>
          <cell r="K8">
            <v>0.34500000000000003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Extraction Framework"/>
      <sheetName val="Query Tool"/>
      <sheetName val="UMT"/>
      <sheetName val="MMT"/>
      <sheetName val="PCT"/>
      <sheetName val="VCP"/>
      <sheetName val="Validation"/>
      <sheetName val="MapCore"/>
      <sheetName val="Validation Framework"/>
      <sheetName val="Voic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H2" t="str">
            <v>CI</v>
          </cell>
          <cell r="K2">
            <v>0.47500000000000003</v>
          </cell>
        </row>
        <row r="3">
          <cell r="H3" t="str">
            <v>Code Reviews</v>
          </cell>
          <cell r="K3">
            <v>1</v>
          </cell>
        </row>
        <row r="4">
          <cell r="H4" t="str">
            <v>Documentation</v>
          </cell>
          <cell r="K4">
            <v>0.67499999999999993</v>
          </cell>
        </row>
        <row r="5">
          <cell r="H5" t="str">
            <v>Instrumentation</v>
          </cell>
          <cell r="K5">
            <v>0.4</v>
          </cell>
        </row>
        <row r="6">
          <cell r="H6" t="str">
            <v>Stability</v>
          </cell>
          <cell r="K6">
            <v>0.25</v>
          </cell>
        </row>
        <row r="7">
          <cell r="H7" t="str">
            <v>Test Coverage</v>
          </cell>
          <cell r="K7">
            <v>0.39999999999999997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ODF"/>
      <sheetName val="Generalized Admin Boundary"/>
      <sheetName val="AME"/>
      <sheetName val="Postal Code Boundary"/>
      <sheetName val="ADAS for FGDB"/>
    </sheetNames>
    <sheetDataSet>
      <sheetData sheetId="0" refreshError="1"/>
      <sheetData sheetId="1" refreshError="1"/>
      <sheetData sheetId="2" refreshError="1">
        <row r="2">
          <cell r="K2" t="str">
            <v>Index</v>
          </cell>
        </row>
        <row r="3">
          <cell r="H3" t="str">
            <v>CI</v>
          </cell>
          <cell r="K3">
            <v>0.5</v>
          </cell>
        </row>
        <row r="4">
          <cell r="H4" t="str">
            <v>Code Reviews</v>
          </cell>
          <cell r="K4">
            <v>0.4375</v>
          </cell>
        </row>
        <row r="5">
          <cell r="H5" t="str">
            <v>Documentation</v>
          </cell>
          <cell r="K5">
            <v>0.41428571428571426</v>
          </cell>
        </row>
        <row r="6">
          <cell r="H6" t="str">
            <v>Instrumentation</v>
          </cell>
          <cell r="K6">
            <v>0</v>
          </cell>
        </row>
        <row r="7">
          <cell r="H7" t="str">
            <v>Stability</v>
          </cell>
          <cell r="K7">
            <v>0.25</v>
          </cell>
        </row>
        <row r="8">
          <cell r="H8" t="str">
            <v>Test Coverage</v>
          </cell>
          <cell r="K8">
            <v>0</v>
          </cell>
        </row>
      </sheetData>
      <sheetData sheetId="3" refreshError="1">
        <row r="2">
          <cell r="K2" t="str">
            <v>Index</v>
          </cell>
        </row>
        <row r="3">
          <cell r="H3" t="str">
            <v>CI</v>
          </cell>
          <cell r="K3">
            <v>0.5</v>
          </cell>
        </row>
        <row r="4">
          <cell r="H4" t="str">
            <v>Code Reviews</v>
          </cell>
          <cell r="K4">
            <v>0.3125</v>
          </cell>
        </row>
        <row r="5">
          <cell r="H5" t="str">
            <v>Documentation</v>
          </cell>
          <cell r="K5">
            <v>0.42857142857142855</v>
          </cell>
        </row>
        <row r="6">
          <cell r="H6" t="str">
            <v>Instrumentation</v>
          </cell>
          <cell r="K6">
            <v>0</v>
          </cell>
        </row>
        <row r="7">
          <cell r="H7" t="str">
            <v>Stability</v>
          </cell>
          <cell r="K7">
            <v>0.5</v>
          </cell>
        </row>
        <row r="8">
          <cell r="H8" t="str">
            <v>Test Coverage</v>
          </cell>
          <cell r="K8">
            <v>0.21249999999999999</v>
          </cell>
        </row>
      </sheetData>
      <sheetData sheetId="4" refreshError="1">
        <row r="2">
          <cell r="K2" t="str">
            <v>Index</v>
          </cell>
        </row>
        <row r="3">
          <cell r="H3" t="str">
            <v>CI</v>
          </cell>
          <cell r="K3">
            <v>0.5</v>
          </cell>
        </row>
        <row r="4">
          <cell r="H4" t="str">
            <v>Code Reviews</v>
          </cell>
          <cell r="K4">
            <v>0</v>
          </cell>
        </row>
        <row r="5">
          <cell r="H5" t="str">
            <v>Documentation</v>
          </cell>
          <cell r="K5">
            <v>0.51428571428571435</v>
          </cell>
        </row>
        <row r="6">
          <cell r="H6" t="str">
            <v>Instrumentation</v>
          </cell>
          <cell r="K6">
            <v>0</v>
          </cell>
        </row>
        <row r="7">
          <cell r="H7" t="str">
            <v>Stability</v>
          </cell>
          <cell r="K7">
            <v>0</v>
          </cell>
        </row>
        <row r="8">
          <cell r="H8" t="str">
            <v>Test Coverage</v>
          </cell>
          <cell r="K8">
            <v>0</v>
          </cell>
        </row>
      </sheetData>
      <sheetData sheetId="5">
        <row r="2">
          <cell r="K2" t="str">
            <v>Index</v>
          </cell>
        </row>
        <row r="3">
          <cell r="H3" t="str">
            <v>CI</v>
          </cell>
          <cell r="K3">
            <v>0</v>
          </cell>
        </row>
        <row r="4">
          <cell r="H4" t="str">
            <v>Code Reviews</v>
          </cell>
          <cell r="K4">
            <v>0.3125</v>
          </cell>
        </row>
        <row r="5">
          <cell r="H5" t="str">
            <v>Documentation</v>
          </cell>
          <cell r="K5">
            <v>0.45714285714285718</v>
          </cell>
        </row>
        <row r="6">
          <cell r="H6" t="str">
            <v>Instrumentation</v>
          </cell>
          <cell r="K6">
            <v>0</v>
          </cell>
        </row>
        <row r="7">
          <cell r="H7" t="str">
            <v>Stability</v>
          </cell>
          <cell r="K7">
            <v>0</v>
          </cell>
        </row>
        <row r="8">
          <cell r="H8" t="str">
            <v>Test Coverage</v>
          </cell>
          <cell r="K8">
            <v>0</v>
          </cell>
        </row>
      </sheetData>
      <sheetData sheetId="6">
        <row r="2">
          <cell r="K2" t="str">
            <v>Index</v>
          </cell>
        </row>
        <row r="3">
          <cell r="H3" t="str">
            <v>CI</v>
          </cell>
          <cell r="K3">
            <v>0.5</v>
          </cell>
        </row>
        <row r="4">
          <cell r="H4" t="str">
            <v>Code Reviews</v>
          </cell>
          <cell r="K4">
            <v>0.3125</v>
          </cell>
        </row>
        <row r="5">
          <cell r="H5" t="str">
            <v>Documentation</v>
          </cell>
          <cell r="K5">
            <v>0.42857142857142855</v>
          </cell>
        </row>
        <row r="6">
          <cell r="H6" t="str">
            <v>Instrumentation</v>
          </cell>
          <cell r="K6">
            <v>0</v>
          </cell>
        </row>
        <row r="7">
          <cell r="H7" t="str">
            <v>Stability</v>
          </cell>
          <cell r="K7">
            <v>0.25</v>
          </cell>
        </row>
        <row r="8">
          <cell r="H8" t="str">
            <v>Test Coverage</v>
          </cell>
          <cell r="K8">
            <v>0.375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RDF"/>
      <sheetName val="CDC"/>
      <sheetName val="Pipeline"/>
    </sheetNames>
    <sheetDataSet>
      <sheetData sheetId="0" refreshError="1">
        <row r="2">
          <cell r="K2" t="str">
            <v>Index</v>
          </cell>
        </row>
        <row r="3">
          <cell r="H3" t="str">
            <v>CI</v>
          </cell>
          <cell r="K3">
            <v>1</v>
          </cell>
        </row>
        <row r="4">
          <cell r="H4" t="str">
            <v>Code Reviews</v>
          </cell>
          <cell r="K4">
            <v>1</v>
          </cell>
        </row>
        <row r="5">
          <cell r="H5" t="str">
            <v>Documentation</v>
          </cell>
          <cell r="K5">
            <v>0.5714285714285714</v>
          </cell>
        </row>
        <row r="6">
          <cell r="H6" t="str">
            <v>Instrumentation</v>
          </cell>
          <cell r="K6">
            <v>0.66666666666666663</v>
          </cell>
        </row>
        <row r="7">
          <cell r="H7" t="str">
            <v>Stability</v>
          </cell>
          <cell r="K7">
            <v>0.25</v>
          </cell>
        </row>
        <row r="8">
          <cell r="H8" t="str">
            <v>Test Coverage</v>
          </cell>
          <cell r="K8">
            <v>0.34500000000000003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RDF"/>
      <sheetName val="CDC"/>
      <sheetName val="Pipeline"/>
    </sheetNames>
    <sheetDataSet>
      <sheetData sheetId="0" refreshError="1">
        <row r="2">
          <cell r="K2" t="str">
            <v>Index</v>
          </cell>
        </row>
        <row r="3">
          <cell r="H3" t="str">
            <v>CI</v>
          </cell>
          <cell r="K3">
            <v>1</v>
          </cell>
        </row>
        <row r="4">
          <cell r="H4" t="str">
            <v>Code Reviews</v>
          </cell>
          <cell r="K4">
            <v>1</v>
          </cell>
        </row>
        <row r="5">
          <cell r="H5" t="str">
            <v>Documentation</v>
          </cell>
          <cell r="K5">
            <v>0.5714285714285714</v>
          </cell>
        </row>
        <row r="6">
          <cell r="H6" t="str">
            <v>Instrumentation</v>
          </cell>
          <cell r="K6">
            <v>0.66666666666666663</v>
          </cell>
        </row>
        <row r="7">
          <cell r="H7" t="str">
            <v>Stability</v>
          </cell>
          <cell r="K7">
            <v>0.25</v>
          </cell>
        </row>
        <row r="8">
          <cell r="H8" t="str">
            <v>Test Coverage</v>
          </cell>
          <cell r="K8">
            <v>0.34500000000000003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20.vml"/><Relationship Id="rId3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21.vml"/><Relationship Id="rId3" Type="http://schemas.openxmlformats.org/officeDocument/2006/relationships/comments" Target="../comments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vmlDrawing" Target="../drawings/vmlDrawing22.vml"/><Relationship Id="rId3" Type="http://schemas.openxmlformats.org/officeDocument/2006/relationships/comments" Target="../comments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vmlDrawing" Target="../drawings/vmlDrawing23.vml"/><Relationship Id="rId3" Type="http://schemas.openxmlformats.org/officeDocument/2006/relationships/comments" Target="../comments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G31" sqref="G31:G34"/>
    </sheetView>
  </sheetViews>
  <sheetFormatPr baseColWidth="10" defaultColWidth="11" defaultRowHeight="16" x14ac:dyDescent="0.2"/>
  <cols>
    <col min="1" max="1" width="3.1640625" bestFit="1" customWidth="1"/>
    <col min="2" max="2" width="18.5" customWidth="1"/>
    <col min="3" max="3" width="61.6640625" bestFit="1" customWidth="1"/>
    <col min="4" max="4" width="9.6640625" style="2" bestFit="1" customWidth="1"/>
    <col min="6" max="6" width="9.6640625" style="2" customWidth="1"/>
    <col min="7" max="7" width="50.6640625" style="9" customWidth="1"/>
  </cols>
  <sheetData>
    <row r="1" spans="1:7" x14ac:dyDescent="0.2">
      <c r="A1" s="1"/>
      <c r="B1" s="1"/>
      <c r="D1"/>
      <c r="F1"/>
    </row>
    <row r="2" spans="1:7" x14ac:dyDescent="0.2">
      <c r="A2" s="11"/>
      <c r="B2" s="11" t="s">
        <v>59</v>
      </c>
      <c r="C2" s="11" t="s">
        <v>0</v>
      </c>
      <c r="D2" s="15" t="s">
        <v>57</v>
      </c>
      <c r="E2" s="16" t="s">
        <v>74</v>
      </c>
      <c r="F2" s="15" t="s">
        <v>58</v>
      </c>
      <c r="G2" s="17" t="s">
        <v>70</v>
      </c>
    </row>
    <row r="3" spans="1:7" x14ac:dyDescent="0.2">
      <c r="A3" s="1">
        <v>1</v>
      </c>
      <c r="B3" s="1" t="s">
        <v>60</v>
      </c>
      <c r="C3" t="s">
        <v>73</v>
      </c>
      <c r="D3" s="2">
        <v>5</v>
      </c>
      <c r="E3" s="6">
        <v>1</v>
      </c>
      <c r="F3" s="2">
        <f t="shared" ref="F3:F27" si="0">D3*E3</f>
        <v>5</v>
      </c>
    </row>
    <row r="4" spans="1:7" x14ac:dyDescent="0.2">
      <c r="A4" s="1">
        <v>2</v>
      </c>
      <c r="B4" s="1" t="s">
        <v>60</v>
      </c>
      <c r="C4" t="s">
        <v>1</v>
      </c>
      <c r="D4" s="2">
        <v>3</v>
      </c>
      <c r="E4" s="6">
        <v>1</v>
      </c>
      <c r="F4" s="2">
        <f t="shared" si="0"/>
        <v>3</v>
      </c>
    </row>
    <row r="5" spans="1:7" x14ac:dyDescent="0.2">
      <c r="A5" s="1">
        <v>3</v>
      </c>
      <c r="B5" s="1" t="s">
        <v>61</v>
      </c>
      <c r="C5" t="s">
        <v>2</v>
      </c>
      <c r="D5" s="2">
        <v>3</v>
      </c>
      <c r="E5" s="6">
        <v>1</v>
      </c>
      <c r="F5" s="2">
        <f t="shared" si="0"/>
        <v>3</v>
      </c>
    </row>
    <row r="6" spans="1:7" x14ac:dyDescent="0.2">
      <c r="A6" s="1">
        <v>4</v>
      </c>
      <c r="B6" s="1" t="s">
        <v>61</v>
      </c>
      <c r="C6" t="s">
        <v>3</v>
      </c>
      <c r="D6" s="2">
        <v>3</v>
      </c>
      <c r="E6" s="6">
        <v>1</v>
      </c>
      <c r="F6" s="2">
        <f t="shared" si="0"/>
        <v>3</v>
      </c>
    </row>
    <row r="7" spans="1:7" x14ac:dyDescent="0.2">
      <c r="A7" s="1">
        <v>5</v>
      </c>
      <c r="B7" s="1" t="s">
        <v>61</v>
      </c>
      <c r="C7" t="s">
        <v>4</v>
      </c>
      <c r="D7" s="2">
        <v>3</v>
      </c>
      <c r="E7" s="6">
        <v>1</v>
      </c>
      <c r="F7" s="2">
        <f t="shared" si="0"/>
        <v>3</v>
      </c>
    </row>
    <row r="8" spans="1:7" x14ac:dyDescent="0.2">
      <c r="A8" s="1">
        <v>6</v>
      </c>
      <c r="B8" s="1" t="s">
        <v>61</v>
      </c>
      <c r="C8" t="s">
        <v>5</v>
      </c>
      <c r="D8" s="2">
        <v>3</v>
      </c>
      <c r="E8" s="6">
        <v>1</v>
      </c>
      <c r="F8" s="2">
        <f t="shared" si="0"/>
        <v>3</v>
      </c>
    </row>
    <row r="9" spans="1:7" x14ac:dyDescent="0.2">
      <c r="A9" s="1">
        <v>7</v>
      </c>
      <c r="B9" s="1" t="s">
        <v>62</v>
      </c>
      <c r="C9" t="s">
        <v>72</v>
      </c>
      <c r="D9" s="2">
        <v>9</v>
      </c>
      <c r="E9" s="6">
        <v>0.46</v>
      </c>
      <c r="F9" s="2">
        <f t="shared" si="0"/>
        <v>4.1400000000000006</v>
      </c>
      <c r="G9" s="9" t="s">
        <v>123</v>
      </c>
    </row>
    <row r="10" spans="1:7" ht="32" x14ac:dyDescent="0.2">
      <c r="A10" s="1">
        <v>8</v>
      </c>
      <c r="B10" s="1" t="s">
        <v>62</v>
      </c>
      <c r="C10" s="7" t="s">
        <v>75</v>
      </c>
      <c r="D10" s="2">
        <v>3</v>
      </c>
      <c r="E10" s="6">
        <v>0</v>
      </c>
      <c r="F10" s="2">
        <f t="shared" si="0"/>
        <v>0</v>
      </c>
      <c r="G10" s="9" t="s">
        <v>124</v>
      </c>
    </row>
    <row r="11" spans="1:7" x14ac:dyDescent="0.2">
      <c r="A11" s="1">
        <v>9</v>
      </c>
      <c r="B11" s="1" t="s">
        <v>63</v>
      </c>
      <c r="C11" t="s">
        <v>6</v>
      </c>
      <c r="D11" s="2">
        <v>2</v>
      </c>
      <c r="E11" s="6">
        <v>0</v>
      </c>
      <c r="F11" s="2">
        <f t="shared" si="0"/>
        <v>0</v>
      </c>
    </row>
    <row r="12" spans="1:7" x14ac:dyDescent="0.2">
      <c r="A12" s="1">
        <v>10</v>
      </c>
      <c r="B12" s="1" t="s">
        <v>63</v>
      </c>
      <c r="C12" t="s">
        <v>7</v>
      </c>
      <c r="D12" s="2">
        <v>2</v>
      </c>
      <c r="E12" s="6">
        <v>0</v>
      </c>
      <c r="F12" s="2">
        <f t="shared" si="0"/>
        <v>0</v>
      </c>
    </row>
    <row r="13" spans="1:7" x14ac:dyDescent="0.2">
      <c r="A13" s="1">
        <v>11</v>
      </c>
      <c r="B13" s="1" t="s">
        <v>63</v>
      </c>
      <c r="C13" t="s">
        <v>8</v>
      </c>
      <c r="D13" s="2">
        <v>2</v>
      </c>
      <c r="E13" s="6">
        <v>1</v>
      </c>
      <c r="F13" s="2">
        <f t="shared" si="0"/>
        <v>2</v>
      </c>
    </row>
    <row r="14" spans="1:7" x14ac:dyDescent="0.2">
      <c r="A14" s="1">
        <v>12</v>
      </c>
      <c r="B14" s="1" t="s">
        <v>63</v>
      </c>
      <c r="C14" t="s">
        <v>9</v>
      </c>
      <c r="D14" s="2">
        <v>2</v>
      </c>
      <c r="E14" s="6">
        <v>0</v>
      </c>
      <c r="F14" s="2">
        <f t="shared" si="0"/>
        <v>0</v>
      </c>
    </row>
    <row r="15" spans="1:7" x14ac:dyDescent="0.2">
      <c r="A15" s="1">
        <v>13</v>
      </c>
      <c r="B15" s="1" t="s">
        <v>64</v>
      </c>
      <c r="C15" t="s">
        <v>76</v>
      </c>
      <c r="D15" s="2">
        <v>1</v>
      </c>
      <c r="E15" s="6">
        <v>1</v>
      </c>
      <c r="F15" s="2">
        <f t="shared" si="0"/>
        <v>1</v>
      </c>
      <c r="G15" s="9" t="s">
        <v>125</v>
      </c>
    </row>
    <row r="16" spans="1:7" x14ac:dyDescent="0.2">
      <c r="A16" s="1">
        <v>14</v>
      </c>
      <c r="B16" s="1" t="s">
        <v>64</v>
      </c>
      <c r="C16" t="s">
        <v>10</v>
      </c>
      <c r="D16" s="2">
        <v>1</v>
      </c>
      <c r="E16" s="6">
        <v>0</v>
      </c>
      <c r="F16" s="2">
        <f t="shared" si="0"/>
        <v>0</v>
      </c>
      <c r="G16" s="9" t="s">
        <v>126</v>
      </c>
    </row>
    <row r="17" spans="1:7" x14ac:dyDescent="0.2">
      <c r="A17" s="1">
        <v>15</v>
      </c>
      <c r="B17" s="1" t="s">
        <v>64</v>
      </c>
      <c r="C17" t="s">
        <v>11</v>
      </c>
      <c r="D17" s="2">
        <v>1</v>
      </c>
      <c r="E17" s="6">
        <v>1</v>
      </c>
      <c r="F17" s="2">
        <f t="shared" si="0"/>
        <v>1</v>
      </c>
    </row>
    <row r="18" spans="1:7" x14ac:dyDescent="0.2">
      <c r="A18" s="1">
        <v>16</v>
      </c>
      <c r="B18" s="1" t="s">
        <v>64</v>
      </c>
      <c r="C18" t="s">
        <v>77</v>
      </c>
      <c r="D18" s="2">
        <v>1</v>
      </c>
      <c r="E18" s="6">
        <v>1</v>
      </c>
      <c r="F18" s="2">
        <f t="shared" si="0"/>
        <v>1</v>
      </c>
    </row>
    <row r="19" spans="1:7" x14ac:dyDescent="0.2">
      <c r="A19" s="1">
        <v>17</v>
      </c>
      <c r="B19" s="1" t="s">
        <v>64</v>
      </c>
      <c r="C19" t="s">
        <v>12</v>
      </c>
      <c r="D19" s="2">
        <v>1</v>
      </c>
      <c r="E19" s="6">
        <v>1</v>
      </c>
      <c r="F19" s="2">
        <f t="shared" si="0"/>
        <v>1</v>
      </c>
    </row>
    <row r="20" spans="1:7" x14ac:dyDescent="0.2">
      <c r="A20" s="1">
        <v>18</v>
      </c>
      <c r="B20" s="1" t="s">
        <v>64</v>
      </c>
      <c r="C20" t="s">
        <v>13</v>
      </c>
      <c r="D20" s="2">
        <v>1</v>
      </c>
      <c r="E20" s="6">
        <v>0</v>
      </c>
      <c r="F20" s="2">
        <f t="shared" si="0"/>
        <v>0</v>
      </c>
    </row>
    <row r="21" spans="1:7" x14ac:dyDescent="0.2">
      <c r="A21" s="1">
        <v>19</v>
      </c>
      <c r="B21" s="1" t="s">
        <v>65</v>
      </c>
      <c r="C21" t="s">
        <v>14</v>
      </c>
      <c r="D21" s="2">
        <v>1</v>
      </c>
      <c r="E21" s="6">
        <v>0</v>
      </c>
      <c r="F21" s="2">
        <f t="shared" si="0"/>
        <v>0</v>
      </c>
    </row>
    <row r="22" spans="1:7" x14ac:dyDescent="0.2">
      <c r="A22" s="1">
        <v>20</v>
      </c>
      <c r="B22" s="1" t="s">
        <v>65</v>
      </c>
      <c r="C22" t="s">
        <v>15</v>
      </c>
      <c r="D22" s="2">
        <v>1</v>
      </c>
      <c r="E22" s="6">
        <v>1</v>
      </c>
      <c r="F22" s="2">
        <f t="shared" si="0"/>
        <v>1</v>
      </c>
    </row>
    <row r="23" spans="1:7" x14ac:dyDescent="0.2">
      <c r="A23" s="1">
        <v>21</v>
      </c>
      <c r="B23" s="1" t="s">
        <v>65</v>
      </c>
      <c r="C23" t="s">
        <v>16</v>
      </c>
      <c r="D23" s="2">
        <v>1</v>
      </c>
      <c r="E23" s="6">
        <v>1</v>
      </c>
      <c r="F23" s="2">
        <f t="shared" si="0"/>
        <v>1</v>
      </c>
    </row>
    <row r="24" spans="1:7" x14ac:dyDescent="0.2">
      <c r="A24" s="1">
        <v>22</v>
      </c>
      <c r="B24" s="1" t="s">
        <v>65</v>
      </c>
      <c r="C24" t="s">
        <v>17</v>
      </c>
      <c r="D24" s="2">
        <v>1</v>
      </c>
      <c r="E24" s="6">
        <v>1</v>
      </c>
      <c r="F24" s="2">
        <f t="shared" si="0"/>
        <v>1</v>
      </c>
    </row>
    <row r="25" spans="1:7" x14ac:dyDescent="0.2">
      <c r="A25" s="1">
        <v>23</v>
      </c>
      <c r="B25" s="1" t="s">
        <v>65</v>
      </c>
      <c r="C25" t="s">
        <v>18</v>
      </c>
      <c r="D25" s="2">
        <v>1</v>
      </c>
      <c r="E25" s="6">
        <v>0</v>
      </c>
      <c r="F25" s="2">
        <f t="shared" si="0"/>
        <v>0</v>
      </c>
    </row>
    <row r="26" spans="1:7" x14ac:dyDescent="0.2">
      <c r="A26" s="1">
        <v>24</v>
      </c>
      <c r="B26" s="1" t="s">
        <v>65</v>
      </c>
      <c r="C26" t="s">
        <v>19</v>
      </c>
      <c r="D26" s="2">
        <v>1</v>
      </c>
      <c r="E26" s="6">
        <v>0</v>
      </c>
      <c r="F26" s="2">
        <f t="shared" si="0"/>
        <v>0</v>
      </c>
      <c r="G26" s="9" t="s">
        <v>127</v>
      </c>
    </row>
    <row r="27" spans="1:7" x14ac:dyDescent="0.2">
      <c r="A27" s="11">
        <v>25</v>
      </c>
      <c r="B27" s="11" t="s">
        <v>65</v>
      </c>
      <c r="C27" s="12" t="s">
        <v>20</v>
      </c>
      <c r="D27" s="13">
        <v>1</v>
      </c>
      <c r="E27" s="14">
        <v>1</v>
      </c>
      <c r="F27" s="13">
        <f t="shared" si="0"/>
        <v>1</v>
      </c>
      <c r="G27" s="18" t="s">
        <v>128</v>
      </c>
    </row>
    <row r="28" spans="1:7" x14ac:dyDescent="0.2">
      <c r="C28" s="1" t="s">
        <v>80</v>
      </c>
      <c r="D28" s="2">
        <f>SUM(D3:D27)</f>
        <v>53</v>
      </c>
      <c r="F28" s="2">
        <f>SUM(F3:F27)</f>
        <v>34.14</v>
      </c>
      <c r="G28" s="10"/>
    </row>
    <row r="29" spans="1:7" x14ac:dyDescent="0.2">
      <c r="C29" s="1" t="s">
        <v>78</v>
      </c>
      <c r="D29" s="4">
        <f>F28/D28</f>
        <v>0.64415094339622647</v>
      </c>
    </row>
  </sheetData>
  <autoFilter ref="A2:E27"/>
  <pageMargins left="0.7" right="0.7" top="0.75" bottom="0.75" header="0.3" footer="0.3"/>
  <pageSetup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J27" sqref="J27"/>
    </sheetView>
  </sheetViews>
  <sheetFormatPr baseColWidth="10" defaultColWidth="11" defaultRowHeight="16" x14ac:dyDescent="0.2"/>
  <cols>
    <col min="3" max="3" width="53.6640625" customWidth="1"/>
    <col min="7" max="7" width="32.33203125" customWidth="1"/>
    <col min="8" max="8" width="20.6640625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12</v>
      </c>
      <c r="K2" s="8">
        <f>J2/I2</f>
        <v>1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5.5</v>
      </c>
      <c r="K4" s="8">
        <f t="shared" si="3"/>
        <v>0.7857142857142857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3</v>
      </c>
      <c r="K5" s="8">
        <f t="shared" si="3"/>
        <v>0.5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4</v>
      </c>
      <c r="K6" s="8">
        <f t="shared" si="3"/>
        <v>0.5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1</v>
      </c>
      <c r="F7" s="2">
        <f t="shared" si="0"/>
        <v>3</v>
      </c>
      <c r="G7" s="9"/>
      <c r="H7" s="3" t="s">
        <v>62</v>
      </c>
      <c r="I7">
        <f t="shared" si="1"/>
        <v>12</v>
      </c>
      <c r="J7">
        <f t="shared" si="2"/>
        <v>8.3999999999999986</v>
      </c>
      <c r="K7" s="8">
        <f t="shared" si="3"/>
        <v>0.69999999999999984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0.6</v>
      </c>
      <c r="F8" s="2">
        <f t="shared" si="0"/>
        <v>5.3999999999999995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82">
        <v>1</v>
      </c>
      <c r="F9" s="2">
        <f t="shared" si="0"/>
        <v>3</v>
      </c>
      <c r="G9" t="s">
        <v>88</v>
      </c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ht="32" x14ac:dyDescent="0.2">
      <c r="A13" s="1">
        <v>12</v>
      </c>
      <c r="B13" s="1" t="s">
        <v>63</v>
      </c>
      <c r="C13" t="s">
        <v>9</v>
      </c>
      <c r="D13" s="2">
        <v>2</v>
      </c>
      <c r="E13" s="6">
        <v>1</v>
      </c>
      <c r="F13" s="2">
        <f t="shared" si="0"/>
        <v>2</v>
      </c>
      <c r="G13" s="9" t="s">
        <v>98</v>
      </c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1</v>
      </c>
      <c r="F14" s="2">
        <f t="shared" si="0"/>
        <v>1</v>
      </c>
      <c r="G14" s="9" t="s">
        <v>99</v>
      </c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ht="32" x14ac:dyDescent="0.2">
      <c r="A16" s="1">
        <v>15</v>
      </c>
      <c r="B16" s="1" t="s">
        <v>64</v>
      </c>
      <c r="C16" t="s">
        <v>11</v>
      </c>
      <c r="D16" s="2">
        <v>1</v>
      </c>
      <c r="E16" s="6">
        <v>1</v>
      </c>
      <c r="F16" s="2">
        <f t="shared" si="0"/>
        <v>1</v>
      </c>
      <c r="G16" s="9" t="s">
        <v>98</v>
      </c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1</v>
      </c>
      <c r="F17" s="2">
        <f t="shared" si="0"/>
        <v>1</v>
      </c>
      <c r="G17" s="9" t="s">
        <v>100</v>
      </c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/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1</v>
      </c>
      <c r="F20" s="2">
        <f t="shared" si="0"/>
        <v>1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1</v>
      </c>
      <c r="F21" s="2">
        <f t="shared" si="0"/>
        <v>1</v>
      </c>
      <c r="G21" s="9" t="s">
        <v>86</v>
      </c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0.5</v>
      </c>
      <c r="F22" s="2">
        <f t="shared" si="0"/>
        <v>0.5</v>
      </c>
      <c r="G22" s="9" t="s">
        <v>86</v>
      </c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1</v>
      </c>
      <c r="F23" s="2">
        <f t="shared" si="0"/>
        <v>1</v>
      </c>
      <c r="G23" s="9" t="s">
        <v>86</v>
      </c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1</v>
      </c>
      <c r="F25" s="2">
        <f t="shared" si="0"/>
        <v>1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 t="s">
        <v>164</v>
      </c>
    </row>
    <row r="27" spans="1:7" x14ac:dyDescent="0.2">
      <c r="C27" s="1" t="s">
        <v>80</v>
      </c>
      <c r="D27" s="2">
        <f>SUM(D2:D26)</f>
        <v>53</v>
      </c>
      <c r="F27" s="2">
        <f>SUM(F2:F26)</f>
        <v>40.9</v>
      </c>
      <c r="G27" s="10"/>
    </row>
    <row r="28" spans="1:7" x14ac:dyDescent="0.2">
      <c r="C28" s="1" t="s">
        <v>78</v>
      </c>
      <c r="D28" s="4">
        <f>F27/D27</f>
        <v>0.77169811320754711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G2" sqref="G2:G26"/>
    </sheetView>
  </sheetViews>
  <sheetFormatPr baseColWidth="10" defaultColWidth="8.83203125" defaultRowHeight="16" x14ac:dyDescent="0.2"/>
  <cols>
    <col min="2" max="2" width="15.5" customWidth="1"/>
    <col min="3" max="3" width="63.6640625" customWidth="1"/>
    <col min="5" max="5" width="11.5" customWidth="1"/>
    <col min="7" max="7" width="46.6640625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12</v>
      </c>
      <c r="K2" s="8">
        <f>J2/I2</f>
        <v>1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5.5</v>
      </c>
      <c r="K4" s="8">
        <f t="shared" si="3"/>
        <v>0.7857142857142857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3</v>
      </c>
      <c r="K5" s="8">
        <f t="shared" si="3"/>
        <v>0.5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4</v>
      </c>
      <c r="K6" s="8">
        <f t="shared" si="3"/>
        <v>0.5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1</v>
      </c>
      <c r="F7" s="2">
        <f t="shared" si="0"/>
        <v>3</v>
      </c>
      <c r="G7" s="9"/>
      <c r="H7" s="3" t="s">
        <v>62</v>
      </c>
      <c r="I7">
        <f t="shared" si="1"/>
        <v>12</v>
      </c>
      <c r="J7">
        <f t="shared" si="2"/>
        <v>8.8500000000000014</v>
      </c>
      <c r="K7" s="8">
        <f t="shared" si="3"/>
        <v>0.73750000000000016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0.65</v>
      </c>
      <c r="F8" s="2">
        <f t="shared" si="0"/>
        <v>5.8500000000000005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1</v>
      </c>
      <c r="F9" s="2">
        <f t="shared" si="0"/>
        <v>3</v>
      </c>
      <c r="G9" s="9" t="s">
        <v>88</v>
      </c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1</v>
      </c>
      <c r="F13" s="2">
        <f t="shared" si="0"/>
        <v>2</v>
      </c>
      <c r="G13" s="9" t="s">
        <v>101</v>
      </c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1</v>
      </c>
      <c r="F14" s="2">
        <f t="shared" si="0"/>
        <v>1</v>
      </c>
      <c r="G14" s="9" t="s">
        <v>162</v>
      </c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1</v>
      </c>
      <c r="F16" s="2">
        <f t="shared" si="0"/>
        <v>1</v>
      </c>
      <c r="G16" s="9" t="s">
        <v>102</v>
      </c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1</v>
      </c>
      <c r="F17" s="2">
        <f t="shared" si="0"/>
        <v>1</v>
      </c>
      <c r="G17" s="9" t="s">
        <v>163</v>
      </c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/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1</v>
      </c>
      <c r="F20" s="2">
        <f t="shared" si="0"/>
        <v>1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1</v>
      </c>
      <c r="F21" s="2">
        <f t="shared" si="0"/>
        <v>1</v>
      </c>
      <c r="G21" s="9" t="s">
        <v>86</v>
      </c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0.5</v>
      </c>
      <c r="F22" s="2">
        <f t="shared" si="0"/>
        <v>0.5</v>
      </c>
      <c r="G22" s="9" t="s">
        <v>103</v>
      </c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1</v>
      </c>
      <c r="F23" s="2">
        <f t="shared" si="0"/>
        <v>1</v>
      </c>
      <c r="G23" s="9" t="s">
        <v>86</v>
      </c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1</v>
      </c>
      <c r="F25" s="2">
        <f t="shared" si="0"/>
        <v>1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 t="s">
        <v>164</v>
      </c>
    </row>
    <row r="27" spans="1:7" x14ac:dyDescent="0.2">
      <c r="C27" s="1" t="s">
        <v>80</v>
      </c>
      <c r="D27" s="2">
        <f>SUM(D2:D26)</f>
        <v>53</v>
      </c>
      <c r="F27" s="2">
        <f>SUM(F2:F26)</f>
        <v>41.35</v>
      </c>
      <c r="G27" s="10"/>
    </row>
    <row r="28" spans="1:7" x14ac:dyDescent="0.2">
      <c r="C28" s="1" t="s">
        <v>78</v>
      </c>
      <c r="D28" s="4">
        <f>F27/D27</f>
        <v>0.78018867924528301</v>
      </c>
      <c r="F28" s="2"/>
      <c r="G28" s="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K25" sqref="K25"/>
    </sheetView>
  </sheetViews>
  <sheetFormatPr baseColWidth="10" defaultColWidth="8.83203125" defaultRowHeight="16" x14ac:dyDescent="0.2"/>
  <cols>
    <col min="2" max="2" width="15.83203125" customWidth="1"/>
    <col min="3" max="3" width="61.33203125" style="50" customWidth="1"/>
    <col min="7" max="7" width="23.6640625" customWidth="1"/>
  </cols>
  <sheetData>
    <row r="1" spans="1:11" x14ac:dyDescent="0.2">
      <c r="A1" s="11"/>
      <c r="B1" s="11" t="s">
        <v>59</v>
      </c>
      <c r="C1" s="49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s="50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12</v>
      </c>
      <c r="K2" s="8">
        <f>J2/I2</f>
        <v>1</v>
      </c>
    </row>
    <row r="3" spans="1:11" x14ac:dyDescent="0.2">
      <c r="A3" s="1">
        <v>2</v>
      </c>
      <c r="B3" s="1" t="s">
        <v>60</v>
      </c>
      <c r="C3" s="50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s="50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5</v>
      </c>
      <c r="K4" s="8">
        <f t="shared" si="3"/>
        <v>0.7142857142857143</v>
      </c>
    </row>
    <row r="5" spans="1:11" x14ac:dyDescent="0.2">
      <c r="A5" s="1">
        <v>4</v>
      </c>
      <c r="B5" s="1" t="s">
        <v>61</v>
      </c>
      <c r="C5" s="50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s="50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3</v>
      </c>
      <c r="K6" s="8">
        <f t="shared" si="3"/>
        <v>0.375</v>
      </c>
    </row>
    <row r="7" spans="1:11" x14ac:dyDescent="0.2">
      <c r="A7" s="1">
        <v>6</v>
      </c>
      <c r="B7" s="1" t="s">
        <v>61</v>
      </c>
      <c r="C7" s="50" t="s">
        <v>5</v>
      </c>
      <c r="D7" s="2">
        <v>3</v>
      </c>
      <c r="E7" s="6">
        <v>1</v>
      </c>
      <c r="F7" s="2">
        <f t="shared" si="0"/>
        <v>3</v>
      </c>
      <c r="G7" s="9"/>
      <c r="H7" s="3" t="s">
        <v>62</v>
      </c>
      <c r="I7">
        <f t="shared" si="1"/>
        <v>12</v>
      </c>
      <c r="J7">
        <f t="shared" si="2"/>
        <v>10.334999999999999</v>
      </c>
      <c r="K7" s="8">
        <f t="shared" si="3"/>
        <v>0.86124999999999996</v>
      </c>
    </row>
    <row r="8" spans="1:11" x14ac:dyDescent="0.2">
      <c r="A8" s="1">
        <v>7</v>
      </c>
      <c r="B8" s="1" t="s">
        <v>62</v>
      </c>
      <c r="C8" s="50" t="s">
        <v>72</v>
      </c>
      <c r="D8" s="2">
        <v>9</v>
      </c>
      <c r="E8" s="6">
        <v>0.81499999999999995</v>
      </c>
      <c r="F8" s="2">
        <f t="shared" si="0"/>
        <v>7.3349999999999991</v>
      </c>
      <c r="G8" s="9"/>
    </row>
    <row r="9" spans="1:11" x14ac:dyDescent="0.2">
      <c r="A9" s="1">
        <v>8</v>
      </c>
      <c r="B9" s="1" t="s">
        <v>62</v>
      </c>
      <c r="C9" s="51" t="s">
        <v>75</v>
      </c>
      <c r="D9" s="2">
        <v>3</v>
      </c>
      <c r="E9" s="82">
        <v>1</v>
      </c>
      <c r="F9" s="2">
        <f t="shared" si="0"/>
        <v>3</v>
      </c>
      <c r="G9" t="s">
        <v>88</v>
      </c>
    </row>
    <row r="10" spans="1:11" x14ac:dyDescent="0.2">
      <c r="A10" s="1">
        <v>9</v>
      </c>
      <c r="B10" s="1" t="s">
        <v>63</v>
      </c>
      <c r="C10" s="5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s="50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s="50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s="50" t="s">
        <v>9</v>
      </c>
      <c r="D13" s="2">
        <v>2</v>
      </c>
      <c r="E13" s="6">
        <v>0.5</v>
      </c>
      <c r="F13" s="2">
        <f t="shared" si="0"/>
        <v>1</v>
      </c>
      <c r="G13" s="9" t="s">
        <v>157</v>
      </c>
    </row>
    <row r="14" spans="1:11" x14ac:dyDescent="0.2">
      <c r="A14" s="1">
        <v>13</v>
      </c>
      <c r="B14" s="1" t="s">
        <v>64</v>
      </c>
      <c r="C14" s="50" t="s">
        <v>76</v>
      </c>
      <c r="D14" s="2">
        <v>1</v>
      </c>
      <c r="E14" s="6">
        <v>0</v>
      </c>
      <c r="F14" s="2">
        <f t="shared" si="0"/>
        <v>0</v>
      </c>
      <c r="G14" s="9"/>
    </row>
    <row r="15" spans="1:11" x14ac:dyDescent="0.2">
      <c r="A15" s="1">
        <v>14</v>
      </c>
      <c r="B15" s="1" t="s">
        <v>64</v>
      </c>
      <c r="C15" s="50" t="s">
        <v>10</v>
      </c>
      <c r="D15" s="2">
        <v>1</v>
      </c>
      <c r="E15" s="83">
        <v>0</v>
      </c>
      <c r="F15" s="2">
        <f t="shared" si="0"/>
        <v>0</v>
      </c>
      <c r="G15" s="84" t="s">
        <v>158</v>
      </c>
    </row>
    <row r="16" spans="1:11" x14ac:dyDescent="0.2">
      <c r="A16" s="1">
        <v>15</v>
      </c>
      <c r="B16" s="1" t="s">
        <v>64</v>
      </c>
      <c r="C16" s="50" t="s">
        <v>11</v>
      </c>
      <c r="D16" s="2">
        <v>1</v>
      </c>
      <c r="E16" s="6">
        <v>0</v>
      </c>
      <c r="F16" s="2">
        <f t="shared" si="0"/>
        <v>0</v>
      </c>
      <c r="G16" s="9"/>
    </row>
    <row r="17" spans="1:7" x14ac:dyDescent="0.2">
      <c r="A17" s="1">
        <v>16</v>
      </c>
      <c r="B17" s="1" t="s">
        <v>64</v>
      </c>
      <c r="C17" s="50" t="s">
        <v>77</v>
      </c>
      <c r="D17" s="2">
        <v>1</v>
      </c>
      <c r="E17" s="6">
        <v>0</v>
      </c>
      <c r="F17" s="2">
        <f t="shared" si="0"/>
        <v>0</v>
      </c>
      <c r="G17" s="9"/>
    </row>
    <row r="18" spans="1:7" x14ac:dyDescent="0.2">
      <c r="A18" s="1">
        <v>17</v>
      </c>
      <c r="B18" s="1" t="s">
        <v>64</v>
      </c>
      <c r="C18" s="50" t="s">
        <v>12</v>
      </c>
      <c r="D18" s="2">
        <v>1</v>
      </c>
      <c r="E18" s="83">
        <v>0</v>
      </c>
      <c r="F18" s="2">
        <f t="shared" si="0"/>
        <v>0</v>
      </c>
      <c r="G18" s="84" t="s">
        <v>158</v>
      </c>
    </row>
    <row r="19" spans="1:7" x14ac:dyDescent="0.2">
      <c r="A19" s="1">
        <v>18</v>
      </c>
      <c r="B19" s="1" t="s">
        <v>64</v>
      </c>
      <c r="C19" s="50" t="s">
        <v>13</v>
      </c>
      <c r="D19" s="2">
        <v>1</v>
      </c>
      <c r="E19" s="83">
        <v>0</v>
      </c>
      <c r="F19" s="2">
        <f t="shared" si="0"/>
        <v>0</v>
      </c>
      <c r="G19" s="84" t="s">
        <v>158</v>
      </c>
    </row>
    <row r="20" spans="1:7" x14ac:dyDescent="0.2">
      <c r="A20" s="1">
        <v>19</v>
      </c>
      <c r="B20" s="1" t="s">
        <v>65</v>
      </c>
      <c r="C20" s="50" t="s">
        <v>14</v>
      </c>
      <c r="D20" s="2">
        <v>1</v>
      </c>
      <c r="E20" s="83">
        <v>0</v>
      </c>
      <c r="F20" s="2">
        <f t="shared" si="0"/>
        <v>0</v>
      </c>
      <c r="G20" s="84" t="s">
        <v>158</v>
      </c>
    </row>
    <row r="21" spans="1:7" x14ac:dyDescent="0.2">
      <c r="A21" s="1">
        <v>20</v>
      </c>
      <c r="B21" s="1" t="s">
        <v>65</v>
      </c>
      <c r="C21" s="50" t="s">
        <v>15</v>
      </c>
      <c r="D21" s="2">
        <v>1</v>
      </c>
      <c r="E21" s="6">
        <v>1</v>
      </c>
      <c r="F21" s="2">
        <f t="shared" si="0"/>
        <v>1</v>
      </c>
      <c r="G21" s="9"/>
    </row>
    <row r="22" spans="1:7" x14ac:dyDescent="0.2">
      <c r="A22" s="1">
        <v>21</v>
      </c>
      <c r="B22" s="1" t="s">
        <v>65</v>
      </c>
      <c r="C22" s="50" t="s">
        <v>16</v>
      </c>
      <c r="D22" s="2">
        <v>1</v>
      </c>
      <c r="E22" s="6">
        <v>1</v>
      </c>
      <c r="F22" s="2">
        <f t="shared" si="0"/>
        <v>1</v>
      </c>
      <c r="G22" s="9" t="s">
        <v>159</v>
      </c>
    </row>
    <row r="23" spans="1:7" x14ac:dyDescent="0.2">
      <c r="A23" s="1">
        <v>22</v>
      </c>
      <c r="B23" s="1" t="s">
        <v>65</v>
      </c>
      <c r="C23" s="50" t="s">
        <v>17</v>
      </c>
      <c r="D23" s="2">
        <v>1</v>
      </c>
      <c r="E23" s="6">
        <v>1</v>
      </c>
      <c r="F23" s="2">
        <f t="shared" si="0"/>
        <v>1</v>
      </c>
      <c r="G23" s="9" t="s">
        <v>86</v>
      </c>
    </row>
    <row r="24" spans="1:7" x14ac:dyDescent="0.2">
      <c r="A24" s="1">
        <v>23</v>
      </c>
      <c r="B24" s="1" t="s">
        <v>65</v>
      </c>
      <c r="C24" s="50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s="50" t="s">
        <v>19</v>
      </c>
      <c r="D25" s="2">
        <v>1</v>
      </c>
      <c r="E25" s="6">
        <v>1</v>
      </c>
      <c r="F25" s="2">
        <f t="shared" si="0"/>
        <v>1</v>
      </c>
      <c r="G25" s="9" t="s">
        <v>160</v>
      </c>
    </row>
    <row r="26" spans="1:7" x14ac:dyDescent="0.2">
      <c r="A26" s="11">
        <v>25</v>
      </c>
      <c r="B26" s="11" t="s">
        <v>65</v>
      </c>
      <c r="C26" s="52" t="s">
        <v>20</v>
      </c>
      <c r="D26" s="13">
        <v>1</v>
      </c>
      <c r="E26" s="14">
        <v>1</v>
      </c>
      <c r="F26" s="13">
        <f t="shared" si="0"/>
        <v>1</v>
      </c>
      <c r="G26" s="18" t="s">
        <v>161</v>
      </c>
    </row>
    <row r="27" spans="1:7" x14ac:dyDescent="0.2">
      <c r="C27" s="53" t="s">
        <v>80</v>
      </c>
      <c r="D27" s="2">
        <f>SUM(D2:D26)</f>
        <v>53</v>
      </c>
      <c r="F27" s="2">
        <f>SUM(F2:F26)</f>
        <v>38.335000000000001</v>
      </c>
      <c r="G27" s="10"/>
    </row>
    <row r="28" spans="1:7" x14ac:dyDescent="0.2">
      <c r="C28" s="53" t="s">
        <v>78</v>
      </c>
      <c r="D28" s="4">
        <f>F27/D27</f>
        <v>0.72330188679245289</v>
      </c>
      <c r="F28" s="2"/>
      <c r="G28" s="9"/>
    </row>
  </sheetData>
  <pageMargins left="0.7" right="0.7" top="0.75" bottom="0.75" header="0.3" footer="0.3"/>
  <pageSetup orientation="portrait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9" workbookViewId="0">
      <selection activeCell="H25" sqref="H25"/>
    </sheetView>
  </sheetViews>
  <sheetFormatPr baseColWidth="10" defaultColWidth="11" defaultRowHeight="16" x14ac:dyDescent="0.2"/>
  <cols>
    <col min="1" max="1" width="7.33203125" customWidth="1"/>
    <col min="2" max="2" width="15" bestFit="1" customWidth="1"/>
    <col min="3" max="3" width="62.6640625" bestFit="1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9</v>
      </c>
      <c r="K2" s="8">
        <f>J2/I2</f>
        <v>0.75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3.5</v>
      </c>
      <c r="K4" s="8">
        <f t="shared" si="3"/>
        <v>0.5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2</v>
      </c>
      <c r="K5" s="8">
        <f t="shared" si="3"/>
        <v>0.33333333333333331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0</v>
      </c>
      <c r="F6" s="2">
        <f t="shared" si="0"/>
        <v>0</v>
      </c>
      <c r="G6" s="9"/>
      <c r="H6" s="3" t="s">
        <v>63</v>
      </c>
      <c r="I6">
        <f t="shared" si="1"/>
        <v>8</v>
      </c>
      <c r="J6">
        <f t="shared" si="2"/>
        <v>2</v>
      </c>
      <c r="K6" s="8">
        <f t="shared" si="3"/>
        <v>0.25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1</v>
      </c>
      <c r="F7" s="2">
        <f t="shared" si="0"/>
        <v>3</v>
      </c>
      <c r="G7" s="9"/>
      <c r="H7" s="3" t="s">
        <v>62</v>
      </c>
      <c r="I7">
        <f t="shared" si="1"/>
        <v>12</v>
      </c>
      <c r="J7">
        <f t="shared" si="2"/>
        <v>8.129999999999999</v>
      </c>
      <c r="K7" s="8">
        <f t="shared" si="3"/>
        <v>0.67749999999999988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0">
        <v>0.56999999999999995</v>
      </c>
      <c r="F8" s="2">
        <f t="shared" si="0"/>
        <v>5.13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1</v>
      </c>
      <c r="F9" s="2">
        <f t="shared" si="0"/>
        <v>3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</v>
      </c>
      <c r="F13" s="2">
        <f t="shared" si="0"/>
        <v>0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0">
        <v>1</v>
      </c>
      <c r="F14" s="2">
        <f t="shared" si="0"/>
        <v>1</v>
      </c>
      <c r="G14" s="9"/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2">
        <f t="shared" si="0"/>
        <v>0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0">
        <v>1</v>
      </c>
      <c r="F17" s="2">
        <f t="shared" si="0"/>
        <v>1</v>
      </c>
      <c r="G17" s="9"/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/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1</v>
      </c>
      <c r="F21" s="2">
        <f t="shared" si="0"/>
        <v>1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1</v>
      </c>
      <c r="F22" s="2">
        <f t="shared" si="0"/>
        <v>1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0.5</v>
      </c>
      <c r="F23" s="2">
        <f t="shared" si="0"/>
        <v>0.5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0</v>
      </c>
      <c r="F25" s="2">
        <f t="shared" si="0"/>
        <v>0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32.629999999999995</v>
      </c>
      <c r="G27" s="10"/>
    </row>
    <row r="28" spans="1:7" x14ac:dyDescent="0.2">
      <c r="C28" s="1" t="s">
        <v>78</v>
      </c>
      <c r="D28" s="4">
        <f>F27/D27</f>
        <v>0.61566037735849044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B4" workbookViewId="0">
      <selection activeCell="E2" sqref="E2:E26"/>
    </sheetView>
  </sheetViews>
  <sheetFormatPr baseColWidth="10" defaultColWidth="11" defaultRowHeight="16" x14ac:dyDescent="0.2"/>
  <cols>
    <col min="1" max="1" width="7.33203125" customWidth="1"/>
    <col min="2" max="2" width="15" bestFit="1" customWidth="1"/>
    <col min="3" max="3" width="62.6640625" bestFit="1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9</v>
      </c>
      <c r="K2" s="8">
        <f>J2/I2</f>
        <v>0.75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0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2.6</v>
      </c>
      <c r="K4" s="8">
        <f t="shared" si="3"/>
        <v>0.37142857142857144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0</v>
      </c>
      <c r="F6" s="2">
        <f t="shared" si="0"/>
        <v>0</v>
      </c>
      <c r="G6" s="9"/>
      <c r="H6" s="3" t="s">
        <v>63</v>
      </c>
      <c r="I6">
        <f t="shared" si="1"/>
        <v>8</v>
      </c>
      <c r="J6">
        <f t="shared" si="2"/>
        <v>2</v>
      </c>
      <c r="K6" s="8">
        <f t="shared" si="3"/>
        <v>0.25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1</v>
      </c>
      <c r="F7" s="2">
        <f t="shared" si="0"/>
        <v>3</v>
      </c>
      <c r="G7" s="9"/>
      <c r="H7" s="3" t="s">
        <v>62</v>
      </c>
      <c r="I7">
        <f t="shared" si="1"/>
        <v>12</v>
      </c>
      <c r="J7">
        <f t="shared" si="2"/>
        <v>7.59</v>
      </c>
      <c r="K7" s="8">
        <f t="shared" si="3"/>
        <v>0.63249999999999995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0.51</v>
      </c>
      <c r="F8" s="2">
        <f t="shared" si="0"/>
        <v>4.59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1</v>
      </c>
      <c r="F9" s="2">
        <f t="shared" si="0"/>
        <v>3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</v>
      </c>
      <c r="F13" s="2">
        <f t="shared" si="0"/>
        <v>0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/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2">
        <f t="shared" si="0"/>
        <v>0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/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/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1</v>
      </c>
      <c r="F21" s="2">
        <f t="shared" si="0"/>
        <v>1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0.6</v>
      </c>
      <c r="F22" s="2">
        <f t="shared" si="0"/>
        <v>0.6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</v>
      </c>
      <c r="F23" s="2">
        <f t="shared" si="0"/>
        <v>0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0</v>
      </c>
      <c r="F25" s="2">
        <f t="shared" si="0"/>
        <v>0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29.19</v>
      </c>
      <c r="G27" s="10"/>
    </row>
    <row r="28" spans="1:7" x14ac:dyDescent="0.2">
      <c r="C28" s="1" t="s">
        <v>78</v>
      </c>
      <c r="D28" s="4">
        <f>F27/D27</f>
        <v>0.5507547169811321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13" workbookViewId="0">
      <selection activeCell="E2" sqref="E2:E26"/>
    </sheetView>
  </sheetViews>
  <sheetFormatPr baseColWidth="10" defaultColWidth="11" defaultRowHeight="16" x14ac:dyDescent="0.2"/>
  <cols>
    <col min="3" max="3" width="26.5" customWidth="1"/>
    <col min="7" max="7" width="27.1640625" customWidth="1"/>
  </cols>
  <sheetData>
    <row r="1" spans="1:11" x14ac:dyDescent="0.2">
      <c r="A1" s="20"/>
      <c r="B1" s="20" t="s">
        <v>59</v>
      </c>
      <c r="C1" s="20" t="s">
        <v>0</v>
      </c>
      <c r="D1" s="21" t="s">
        <v>57</v>
      </c>
      <c r="E1" s="22" t="s">
        <v>74</v>
      </c>
      <c r="F1" s="21" t="s">
        <v>58</v>
      </c>
      <c r="G1" s="23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24">
        <v>1</v>
      </c>
      <c r="B2" s="24" t="s">
        <v>60</v>
      </c>
      <c r="C2" s="25" t="s">
        <v>73</v>
      </c>
      <c r="D2" s="26">
        <v>5</v>
      </c>
      <c r="E2" s="27">
        <v>1</v>
      </c>
      <c r="F2" s="26">
        <f t="shared" ref="F2:F26" si="0">D2*E2</f>
        <v>5</v>
      </c>
      <c r="G2" s="28"/>
      <c r="H2" s="3" t="s">
        <v>61</v>
      </c>
      <c r="I2">
        <f>SUMIF(B:B,H2,D:D)</f>
        <v>12</v>
      </c>
      <c r="J2">
        <f>SUMIF(B:B,H:H,F:F)</f>
        <v>12</v>
      </c>
      <c r="K2" s="8">
        <f>J2/I2</f>
        <v>1</v>
      </c>
    </row>
    <row r="3" spans="1:11" x14ac:dyDescent="0.2">
      <c r="A3" s="24">
        <v>2</v>
      </c>
      <c r="B3" s="24" t="s">
        <v>60</v>
      </c>
      <c r="C3" s="25" t="s">
        <v>1</v>
      </c>
      <c r="D3" s="26">
        <v>3</v>
      </c>
      <c r="E3" s="27">
        <v>1</v>
      </c>
      <c r="F3" s="26">
        <f t="shared" si="0"/>
        <v>3</v>
      </c>
      <c r="G3" s="28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24">
        <v>3</v>
      </c>
      <c r="B4" s="24" t="s">
        <v>61</v>
      </c>
      <c r="C4" s="25" t="s">
        <v>2</v>
      </c>
      <c r="D4" s="26">
        <v>3</v>
      </c>
      <c r="E4" s="27">
        <v>1</v>
      </c>
      <c r="F4" s="26">
        <f t="shared" si="0"/>
        <v>3</v>
      </c>
      <c r="G4" s="28"/>
      <c r="H4" s="3" t="s">
        <v>65</v>
      </c>
      <c r="I4">
        <f t="shared" si="1"/>
        <v>7</v>
      </c>
      <c r="J4">
        <f t="shared" si="2"/>
        <v>4</v>
      </c>
      <c r="K4" s="8">
        <f t="shared" si="3"/>
        <v>0.5714285714285714</v>
      </c>
    </row>
    <row r="5" spans="1:11" x14ac:dyDescent="0.2">
      <c r="A5" s="24">
        <v>4</v>
      </c>
      <c r="B5" s="24" t="s">
        <v>61</v>
      </c>
      <c r="C5" s="25" t="s">
        <v>3</v>
      </c>
      <c r="D5" s="26">
        <v>3</v>
      </c>
      <c r="E5" s="27">
        <v>1</v>
      </c>
      <c r="F5" s="26">
        <f t="shared" si="0"/>
        <v>3</v>
      </c>
      <c r="G5" s="28"/>
      <c r="H5" s="3" t="s">
        <v>64</v>
      </c>
      <c r="I5">
        <f t="shared" si="1"/>
        <v>6</v>
      </c>
      <c r="J5">
        <f t="shared" si="2"/>
        <v>4</v>
      </c>
      <c r="K5" s="8">
        <f t="shared" si="3"/>
        <v>0.66666666666666663</v>
      </c>
    </row>
    <row r="6" spans="1:11" x14ac:dyDescent="0.2">
      <c r="A6" s="24">
        <v>5</v>
      </c>
      <c r="B6" s="24" t="s">
        <v>61</v>
      </c>
      <c r="C6" s="25" t="s">
        <v>4</v>
      </c>
      <c r="D6" s="26">
        <v>3</v>
      </c>
      <c r="E6" s="27">
        <v>1</v>
      </c>
      <c r="F6" s="26">
        <f t="shared" si="0"/>
        <v>3</v>
      </c>
      <c r="G6" s="28"/>
      <c r="H6" s="3" t="s">
        <v>63</v>
      </c>
      <c r="I6">
        <f t="shared" si="1"/>
        <v>8</v>
      </c>
      <c r="J6">
        <f t="shared" si="2"/>
        <v>4</v>
      </c>
      <c r="K6" s="8">
        <f t="shared" si="3"/>
        <v>0.5</v>
      </c>
    </row>
    <row r="7" spans="1:11" x14ac:dyDescent="0.2">
      <c r="A7" s="24">
        <v>6</v>
      </c>
      <c r="B7" s="24" t="s">
        <v>61</v>
      </c>
      <c r="C7" s="25" t="s">
        <v>5</v>
      </c>
      <c r="D7" s="26">
        <v>3</v>
      </c>
      <c r="E7" s="27">
        <v>1</v>
      </c>
      <c r="F7" s="26">
        <f t="shared" si="0"/>
        <v>3</v>
      </c>
      <c r="G7" s="28"/>
      <c r="H7" s="3" t="s">
        <v>62</v>
      </c>
      <c r="I7">
        <f t="shared" si="1"/>
        <v>12</v>
      </c>
      <c r="J7">
        <f t="shared" si="2"/>
        <v>11.1</v>
      </c>
      <c r="K7" s="8">
        <f t="shared" si="3"/>
        <v>0.92499999999999993</v>
      </c>
    </row>
    <row r="8" spans="1:11" x14ac:dyDescent="0.2">
      <c r="A8" s="24">
        <v>7</v>
      </c>
      <c r="B8" s="24" t="s">
        <v>62</v>
      </c>
      <c r="C8" s="25" t="s">
        <v>72</v>
      </c>
      <c r="D8" s="26">
        <v>9</v>
      </c>
      <c r="E8" s="27">
        <v>0.9</v>
      </c>
      <c r="F8" s="26">
        <f t="shared" si="0"/>
        <v>8.1</v>
      </c>
      <c r="G8" s="28" t="s">
        <v>89</v>
      </c>
    </row>
    <row r="9" spans="1:11" x14ac:dyDescent="0.2">
      <c r="A9" s="24">
        <v>8</v>
      </c>
      <c r="B9" s="24" t="s">
        <v>62</v>
      </c>
      <c r="C9" s="29" t="s">
        <v>75</v>
      </c>
      <c r="D9" s="26">
        <v>3</v>
      </c>
      <c r="E9" s="27">
        <v>1</v>
      </c>
      <c r="F9" s="26">
        <f t="shared" si="0"/>
        <v>3</v>
      </c>
      <c r="G9" s="28" t="s">
        <v>90</v>
      </c>
    </row>
    <row r="10" spans="1:11" x14ac:dyDescent="0.2">
      <c r="A10" s="24">
        <v>9</v>
      </c>
      <c r="B10" s="24" t="s">
        <v>63</v>
      </c>
      <c r="C10" s="25" t="s">
        <v>6</v>
      </c>
      <c r="D10" s="26">
        <v>2</v>
      </c>
      <c r="E10" s="27">
        <v>0</v>
      </c>
      <c r="F10" s="26">
        <f t="shared" si="0"/>
        <v>0</v>
      </c>
      <c r="G10" s="28"/>
    </row>
    <row r="11" spans="1:11" x14ac:dyDescent="0.2">
      <c r="A11" s="24">
        <v>10</v>
      </c>
      <c r="B11" s="24" t="s">
        <v>63</v>
      </c>
      <c r="C11" s="25" t="s">
        <v>7</v>
      </c>
      <c r="D11" s="26">
        <v>2</v>
      </c>
      <c r="E11" s="27">
        <v>0</v>
      </c>
      <c r="F11" s="26">
        <f t="shared" si="0"/>
        <v>0</v>
      </c>
      <c r="G11" s="28"/>
    </row>
    <row r="12" spans="1:11" x14ac:dyDescent="0.2">
      <c r="A12" s="24">
        <v>11</v>
      </c>
      <c r="B12" s="24" t="s">
        <v>63</v>
      </c>
      <c r="C12" s="25" t="s">
        <v>8</v>
      </c>
      <c r="D12" s="26">
        <v>2</v>
      </c>
      <c r="E12" s="27">
        <v>1</v>
      </c>
      <c r="F12" s="26">
        <f t="shared" si="0"/>
        <v>2</v>
      </c>
      <c r="G12" s="28"/>
    </row>
    <row r="13" spans="1:11" x14ac:dyDescent="0.2">
      <c r="A13" s="24">
        <v>12</v>
      </c>
      <c r="B13" s="24" t="s">
        <v>63</v>
      </c>
      <c r="C13" s="25" t="s">
        <v>9</v>
      </c>
      <c r="D13" s="26">
        <v>2</v>
      </c>
      <c r="E13" s="27">
        <v>1</v>
      </c>
      <c r="F13" s="26">
        <f t="shared" si="0"/>
        <v>2</v>
      </c>
      <c r="G13" s="28" t="s">
        <v>91</v>
      </c>
    </row>
    <row r="14" spans="1:11" ht="32" x14ac:dyDescent="0.2">
      <c r="A14" s="24">
        <v>13</v>
      </c>
      <c r="B14" s="24" t="s">
        <v>64</v>
      </c>
      <c r="C14" s="25" t="s">
        <v>76</v>
      </c>
      <c r="D14" s="26">
        <v>1</v>
      </c>
      <c r="E14" s="27">
        <v>1</v>
      </c>
      <c r="F14" s="26">
        <f t="shared" si="0"/>
        <v>1</v>
      </c>
      <c r="G14" s="28" t="s">
        <v>92</v>
      </c>
    </row>
    <row r="15" spans="1:11" x14ac:dyDescent="0.2">
      <c r="A15" s="24">
        <v>14</v>
      </c>
      <c r="B15" s="24" t="s">
        <v>64</v>
      </c>
      <c r="C15" s="25" t="s">
        <v>10</v>
      </c>
      <c r="D15" s="26">
        <v>1</v>
      </c>
      <c r="E15" s="27">
        <v>0</v>
      </c>
      <c r="F15" s="26">
        <f t="shared" si="0"/>
        <v>0</v>
      </c>
      <c r="G15" s="28" t="s">
        <v>93</v>
      </c>
    </row>
    <row r="16" spans="1:11" x14ac:dyDescent="0.2">
      <c r="A16" s="24">
        <v>15</v>
      </c>
      <c r="B16" s="24" t="s">
        <v>64</v>
      </c>
      <c r="C16" s="25" t="s">
        <v>11</v>
      </c>
      <c r="D16" s="26">
        <v>1</v>
      </c>
      <c r="E16" s="27">
        <v>1</v>
      </c>
      <c r="F16" s="26">
        <f t="shared" si="0"/>
        <v>1</v>
      </c>
      <c r="G16" s="28" t="s">
        <v>91</v>
      </c>
    </row>
    <row r="17" spans="1:7" x14ac:dyDescent="0.2">
      <c r="A17" s="24">
        <v>16</v>
      </c>
      <c r="B17" s="24" t="s">
        <v>64</v>
      </c>
      <c r="C17" s="25" t="s">
        <v>77</v>
      </c>
      <c r="D17" s="26">
        <v>1</v>
      </c>
      <c r="E17" s="27">
        <v>0</v>
      </c>
      <c r="F17" s="26">
        <f t="shared" si="0"/>
        <v>0</v>
      </c>
      <c r="G17" s="28" t="s">
        <v>93</v>
      </c>
    </row>
    <row r="18" spans="1:7" ht="32" x14ac:dyDescent="0.2">
      <c r="A18" s="24">
        <v>17</v>
      </c>
      <c r="B18" s="24" t="s">
        <v>64</v>
      </c>
      <c r="C18" s="25" t="s">
        <v>12</v>
      </c>
      <c r="D18" s="26">
        <v>1</v>
      </c>
      <c r="E18" s="27">
        <v>1</v>
      </c>
      <c r="F18" s="26">
        <f t="shared" si="0"/>
        <v>1</v>
      </c>
      <c r="G18" s="28" t="s">
        <v>92</v>
      </c>
    </row>
    <row r="19" spans="1:7" ht="32" x14ac:dyDescent="0.2">
      <c r="A19" s="24">
        <v>18</v>
      </c>
      <c r="B19" s="24" t="s">
        <v>64</v>
      </c>
      <c r="C19" s="25" t="s">
        <v>13</v>
      </c>
      <c r="D19" s="26">
        <v>1</v>
      </c>
      <c r="E19" s="27">
        <v>1</v>
      </c>
      <c r="F19" s="26">
        <f t="shared" si="0"/>
        <v>1</v>
      </c>
      <c r="G19" s="28" t="s">
        <v>94</v>
      </c>
    </row>
    <row r="20" spans="1:7" x14ac:dyDescent="0.2">
      <c r="A20" s="24">
        <v>19</v>
      </c>
      <c r="B20" s="24" t="s">
        <v>65</v>
      </c>
      <c r="C20" s="25" t="s">
        <v>14</v>
      </c>
      <c r="D20" s="26">
        <v>1</v>
      </c>
      <c r="E20" s="27">
        <v>0</v>
      </c>
      <c r="F20" s="26">
        <f t="shared" si="0"/>
        <v>0</v>
      </c>
      <c r="G20" s="28" t="s">
        <v>93</v>
      </c>
    </row>
    <row r="21" spans="1:7" x14ac:dyDescent="0.2">
      <c r="A21" s="24">
        <v>20</v>
      </c>
      <c r="B21" s="24" t="s">
        <v>65</v>
      </c>
      <c r="C21" s="25" t="s">
        <v>15</v>
      </c>
      <c r="D21" s="26">
        <v>1</v>
      </c>
      <c r="E21" s="27">
        <v>1</v>
      </c>
      <c r="F21" s="26">
        <f t="shared" si="0"/>
        <v>1</v>
      </c>
      <c r="G21" s="28" t="s">
        <v>95</v>
      </c>
    </row>
    <row r="22" spans="1:7" x14ac:dyDescent="0.2">
      <c r="A22" s="24">
        <v>21</v>
      </c>
      <c r="B22" s="24" t="s">
        <v>65</v>
      </c>
      <c r="C22" s="25" t="s">
        <v>16</v>
      </c>
      <c r="D22" s="26">
        <v>1</v>
      </c>
      <c r="E22" s="27">
        <v>1</v>
      </c>
      <c r="F22" s="26">
        <f t="shared" si="0"/>
        <v>1</v>
      </c>
      <c r="G22" s="28" t="s">
        <v>95</v>
      </c>
    </row>
    <row r="23" spans="1:7" x14ac:dyDescent="0.2">
      <c r="A23" s="24">
        <v>22</v>
      </c>
      <c r="B23" s="24" t="s">
        <v>65</v>
      </c>
      <c r="C23" s="25" t="s">
        <v>17</v>
      </c>
      <c r="D23" s="26">
        <v>1</v>
      </c>
      <c r="E23" s="27">
        <v>1</v>
      </c>
      <c r="F23" s="26">
        <f t="shared" si="0"/>
        <v>1</v>
      </c>
      <c r="G23" s="28" t="s">
        <v>95</v>
      </c>
    </row>
    <row r="24" spans="1:7" x14ac:dyDescent="0.2">
      <c r="A24" s="24">
        <v>23</v>
      </c>
      <c r="B24" s="24" t="s">
        <v>65</v>
      </c>
      <c r="C24" s="25" t="s">
        <v>18</v>
      </c>
      <c r="D24" s="26">
        <v>1</v>
      </c>
      <c r="E24" s="27">
        <v>0</v>
      </c>
      <c r="F24" s="26">
        <f t="shared" si="0"/>
        <v>0</v>
      </c>
      <c r="G24" s="28"/>
    </row>
    <row r="25" spans="1:7" x14ac:dyDescent="0.2">
      <c r="A25" s="24">
        <v>24</v>
      </c>
      <c r="B25" s="24" t="s">
        <v>65</v>
      </c>
      <c r="C25" s="25" t="s">
        <v>19</v>
      </c>
      <c r="D25" s="26">
        <v>1</v>
      </c>
      <c r="E25" s="27">
        <v>0</v>
      </c>
      <c r="F25" s="26">
        <f t="shared" si="0"/>
        <v>0</v>
      </c>
      <c r="G25" s="28" t="s">
        <v>96</v>
      </c>
    </row>
    <row r="26" spans="1:7" x14ac:dyDescent="0.2">
      <c r="A26" s="20">
        <v>25</v>
      </c>
      <c r="B26" s="20" t="s">
        <v>65</v>
      </c>
      <c r="C26" s="30" t="s">
        <v>20</v>
      </c>
      <c r="D26" s="31">
        <v>1</v>
      </c>
      <c r="E26" s="32">
        <v>1</v>
      </c>
      <c r="F26" s="31">
        <f t="shared" si="0"/>
        <v>1</v>
      </c>
      <c r="G26" s="33"/>
    </row>
    <row r="27" spans="1:7" x14ac:dyDescent="0.2">
      <c r="A27" s="25"/>
      <c r="B27" s="25"/>
      <c r="C27" s="24" t="s">
        <v>80</v>
      </c>
      <c r="D27" s="26">
        <f>SUM(D2:D26)</f>
        <v>53</v>
      </c>
      <c r="E27" s="25"/>
      <c r="F27" s="26">
        <f>SUM(F2:F26)</f>
        <v>43.1</v>
      </c>
      <c r="G27" s="34"/>
    </row>
    <row r="28" spans="1:7" x14ac:dyDescent="0.2">
      <c r="A28" s="25"/>
      <c r="B28" s="25"/>
      <c r="C28" s="24" t="s">
        <v>78</v>
      </c>
      <c r="D28" s="35">
        <f>F27/D27</f>
        <v>0.81320754716981136</v>
      </c>
      <c r="E28" s="25"/>
      <c r="F28" s="26"/>
      <c r="G28" s="28"/>
    </row>
  </sheetData>
  <pageMargins left="0.75" right="0.75" top="1" bottom="1" header="0.5" footer="0.5"/>
  <pageSetup orientation="portrait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7" workbookViewId="0">
      <selection activeCell="E2" sqref="E2:E26"/>
    </sheetView>
  </sheetViews>
  <sheetFormatPr baseColWidth="10" defaultColWidth="8.83203125" defaultRowHeight="16" x14ac:dyDescent="0.2"/>
  <cols>
    <col min="2" max="2" width="17" customWidth="1"/>
    <col min="3" max="3" width="41.5" customWidth="1"/>
    <col min="7" max="7" width="29" customWidth="1"/>
  </cols>
  <sheetData>
    <row r="1" spans="1:11" x14ac:dyDescent="0.2">
      <c r="A1" s="36"/>
      <c r="B1" s="36" t="s">
        <v>59</v>
      </c>
      <c r="C1" s="36" t="s">
        <v>0</v>
      </c>
      <c r="D1" s="37" t="s">
        <v>57</v>
      </c>
      <c r="E1" s="38" t="s">
        <v>74</v>
      </c>
      <c r="F1" s="37" t="s">
        <v>58</v>
      </c>
      <c r="G1" s="36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39">
        <v>1</v>
      </c>
      <c r="B2" s="39" t="s">
        <v>60</v>
      </c>
      <c r="C2" s="40" t="s">
        <v>73</v>
      </c>
      <c r="D2" s="41">
        <v>5</v>
      </c>
      <c r="E2" s="42">
        <v>1</v>
      </c>
      <c r="F2" s="41">
        <f t="shared" ref="F2:F26" si="0">D2*E2</f>
        <v>5</v>
      </c>
      <c r="G2" s="40"/>
      <c r="H2" s="3" t="s">
        <v>61</v>
      </c>
      <c r="I2">
        <f>SUMIF(B:B,H2,D:D)</f>
        <v>12</v>
      </c>
      <c r="J2">
        <f>SUMIF(B:B,H:H,F:F)</f>
        <v>12</v>
      </c>
      <c r="K2" s="8">
        <f>J2/I2</f>
        <v>1</v>
      </c>
    </row>
    <row r="3" spans="1:11" x14ac:dyDescent="0.2">
      <c r="A3" s="39">
        <v>2</v>
      </c>
      <c r="B3" s="39" t="s">
        <v>60</v>
      </c>
      <c r="C3" s="40" t="s">
        <v>1</v>
      </c>
      <c r="D3" s="41">
        <v>3</v>
      </c>
      <c r="E3" s="42">
        <v>1</v>
      </c>
      <c r="F3" s="41">
        <f t="shared" si="0"/>
        <v>3</v>
      </c>
      <c r="G3" s="40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39">
        <v>3</v>
      </c>
      <c r="B4" s="39" t="s">
        <v>61</v>
      </c>
      <c r="C4" s="40" t="s">
        <v>2</v>
      </c>
      <c r="D4" s="41">
        <v>3</v>
      </c>
      <c r="E4" s="42">
        <v>1</v>
      </c>
      <c r="F4" s="41">
        <f t="shared" si="0"/>
        <v>3</v>
      </c>
      <c r="G4" s="40"/>
      <c r="H4" s="3" t="s">
        <v>65</v>
      </c>
      <c r="I4">
        <f t="shared" si="1"/>
        <v>7</v>
      </c>
      <c r="J4">
        <f t="shared" si="2"/>
        <v>4</v>
      </c>
      <c r="K4" s="8">
        <f t="shared" si="3"/>
        <v>0.5714285714285714</v>
      </c>
    </row>
    <row r="5" spans="1:11" x14ac:dyDescent="0.2">
      <c r="A5" s="39">
        <v>4</v>
      </c>
      <c r="B5" s="39" t="s">
        <v>61</v>
      </c>
      <c r="C5" s="40" t="s">
        <v>3</v>
      </c>
      <c r="D5" s="41">
        <v>3</v>
      </c>
      <c r="E5" s="42">
        <v>1</v>
      </c>
      <c r="F5" s="41">
        <f t="shared" si="0"/>
        <v>3</v>
      </c>
      <c r="G5" s="40"/>
      <c r="H5" s="3" t="s">
        <v>64</v>
      </c>
      <c r="I5">
        <f t="shared" si="1"/>
        <v>6</v>
      </c>
      <c r="J5">
        <f t="shared" si="2"/>
        <v>4</v>
      </c>
      <c r="K5" s="8">
        <f t="shared" si="3"/>
        <v>0.66666666666666663</v>
      </c>
    </row>
    <row r="6" spans="1:11" x14ac:dyDescent="0.2">
      <c r="A6" s="39">
        <v>5</v>
      </c>
      <c r="B6" s="39" t="s">
        <v>61</v>
      </c>
      <c r="C6" s="40" t="s">
        <v>4</v>
      </c>
      <c r="D6" s="41">
        <v>3</v>
      </c>
      <c r="E6" s="42">
        <v>1</v>
      </c>
      <c r="F6" s="41">
        <f t="shared" si="0"/>
        <v>3</v>
      </c>
      <c r="G6" s="40"/>
      <c r="H6" s="3" t="s">
        <v>63</v>
      </c>
      <c r="I6">
        <f t="shared" si="1"/>
        <v>8</v>
      </c>
      <c r="J6">
        <f t="shared" si="2"/>
        <v>4</v>
      </c>
      <c r="K6" s="8">
        <f t="shared" si="3"/>
        <v>0.5</v>
      </c>
    </row>
    <row r="7" spans="1:11" x14ac:dyDescent="0.2">
      <c r="A7" s="39">
        <v>6</v>
      </c>
      <c r="B7" s="39" t="s">
        <v>61</v>
      </c>
      <c r="C7" s="40" t="s">
        <v>5</v>
      </c>
      <c r="D7" s="41">
        <v>3</v>
      </c>
      <c r="E7" s="42">
        <v>1</v>
      </c>
      <c r="F7" s="41">
        <f t="shared" si="0"/>
        <v>3</v>
      </c>
      <c r="G7" s="40"/>
      <c r="H7" s="3" t="s">
        <v>62</v>
      </c>
      <c r="I7">
        <f t="shared" si="1"/>
        <v>12</v>
      </c>
      <c r="J7">
        <f t="shared" si="2"/>
        <v>11.1</v>
      </c>
      <c r="K7" s="8">
        <f t="shared" si="3"/>
        <v>0.92499999999999993</v>
      </c>
    </row>
    <row r="8" spans="1:11" x14ac:dyDescent="0.2">
      <c r="A8" s="39">
        <v>7</v>
      </c>
      <c r="B8" s="39" t="s">
        <v>62</v>
      </c>
      <c r="C8" s="40" t="s">
        <v>72</v>
      </c>
      <c r="D8" s="41">
        <v>9</v>
      </c>
      <c r="E8" s="42">
        <v>0.9</v>
      </c>
      <c r="F8" s="41">
        <f t="shared" si="0"/>
        <v>8.1</v>
      </c>
      <c r="G8" s="40" t="s">
        <v>89</v>
      </c>
    </row>
    <row r="9" spans="1:11" x14ac:dyDescent="0.2">
      <c r="A9" s="39">
        <v>8</v>
      </c>
      <c r="B9" s="39" t="s">
        <v>62</v>
      </c>
      <c r="C9" s="43" t="s">
        <v>75</v>
      </c>
      <c r="D9" s="41">
        <v>3</v>
      </c>
      <c r="E9" s="42">
        <v>1</v>
      </c>
      <c r="F9" s="41">
        <f t="shared" si="0"/>
        <v>3</v>
      </c>
      <c r="G9" s="40" t="s">
        <v>90</v>
      </c>
    </row>
    <row r="10" spans="1:11" x14ac:dyDescent="0.2">
      <c r="A10" s="39">
        <v>9</v>
      </c>
      <c r="B10" s="39" t="s">
        <v>63</v>
      </c>
      <c r="C10" s="40" t="s">
        <v>6</v>
      </c>
      <c r="D10" s="41">
        <v>2</v>
      </c>
      <c r="E10" s="42">
        <v>0</v>
      </c>
      <c r="F10" s="41">
        <f t="shared" si="0"/>
        <v>0</v>
      </c>
      <c r="G10" s="40"/>
    </row>
    <row r="11" spans="1:11" x14ac:dyDescent="0.2">
      <c r="A11" s="39">
        <v>10</v>
      </c>
      <c r="B11" s="39" t="s">
        <v>63</v>
      </c>
      <c r="C11" s="40" t="s">
        <v>7</v>
      </c>
      <c r="D11" s="41">
        <v>2</v>
      </c>
      <c r="E11" s="42">
        <v>0</v>
      </c>
      <c r="F11" s="41">
        <f t="shared" si="0"/>
        <v>0</v>
      </c>
      <c r="G11" s="40"/>
    </row>
    <row r="12" spans="1:11" x14ac:dyDescent="0.2">
      <c r="A12" s="39">
        <v>11</v>
      </c>
      <c r="B12" s="39" t="s">
        <v>63</v>
      </c>
      <c r="C12" s="40" t="s">
        <v>8</v>
      </c>
      <c r="D12" s="41">
        <v>2</v>
      </c>
      <c r="E12" s="42">
        <v>1</v>
      </c>
      <c r="F12" s="41">
        <f t="shared" si="0"/>
        <v>2</v>
      </c>
      <c r="G12" s="40"/>
    </row>
    <row r="13" spans="1:11" x14ac:dyDescent="0.2">
      <c r="A13" s="39">
        <v>12</v>
      </c>
      <c r="B13" s="39" t="s">
        <v>63</v>
      </c>
      <c r="C13" s="40" t="s">
        <v>9</v>
      </c>
      <c r="D13" s="41">
        <v>2</v>
      </c>
      <c r="E13" s="42">
        <v>1</v>
      </c>
      <c r="F13" s="41">
        <f t="shared" si="0"/>
        <v>2</v>
      </c>
      <c r="G13" s="40" t="s">
        <v>91</v>
      </c>
    </row>
    <row r="14" spans="1:11" x14ac:dyDescent="0.2">
      <c r="A14" s="39">
        <v>13</v>
      </c>
      <c r="B14" s="39" t="s">
        <v>64</v>
      </c>
      <c r="C14" s="40" t="s">
        <v>76</v>
      </c>
      <c r="D14" s="41">
        <v>1</v>
      </c>
      <c r="E14" s="42">
        <v>1</v>
      </c>
      <c r="F14" s="41">
        <f t="shared" si="0"/>
        <v>1</v>
      </c>
      <c r="G14" s="40" t="s">
        <v>92</v>
      </c>
    </row>
    <row r="15" spans="1:11" x14ac:dyDescent="0.2">
      <c r="A15" s="39">
        <v>14</v>
      </c>
      <c r="B15" s="39" t="s">
        <v>64</v>
      </c>
      <c r="C15" s="40" t="s">
        <v>10</v>
      </c>
      <c r="D15" s="41">
        <v>1</v>
      </c>
      <c r="E15" s="42">
        <v>0</v>
      </c>
      <c r="F15" s="41">
        <f t="shared" si="0"/>
        <v>0</v>
      </c>
      <c r="G15" s="40" t="s">
        <v>93</v>
      </c>
    </row>
    <row r="16" spans="1:11" x14ac:dyDescent="0.2">
      <c r="A16" s="39">
        <v>15</v>
      </c>
      <c r="B16" s="39" t="s">
        <v>64</v>
      </c>
      <c r="C16" s="40" t="s">
        <v>11</v>
      </c>
      <c r="D16" s="41">
        <v>1</v>
      </c>
      <c r="E16" s="42">
        <v>1</v>
      </c>
      <c r="F16" s="41">
        <f t="shared" si="0"/>
        <v>1</v>
      </c>
      <c r="G16" s="40" t="s">
        <v>91</v>
      </c>
    </row>
    <row r="17" spans="1:7" x14ac:dyDescent="0.2">
      <c r="A17" s="39">
        <v>16</v>
      </c>
      <c r="B17" s="39" t="s">
        <v>64</v>
      </c>
      <c r="C17" s="40" t="s">
        <v>77</v>
      </c>
      <c r="D17" s="41">
        <v>1</v>
      </c>
      <c r="E17" s="42">
        <v>0</v>
      </c>
      <c r="F17" s="41">
        <f t="shared" si="0"/>
        <v>0</v>
      </c>
      <c r="G17" s="40" t="s">
        <v>93</v>
      </c>
    </row>
    <row r="18" spans="1:7" x14ac:dyDescent="0.2">
      <c r="A18" s="39">
        <v>17</v>
      </c>
      <c r="B18" s="39" t="s">
        <v>64</v>
      </c>
      <c r="C18" s="40" t="s">
        <v>12</v>
      </c>
      <c r="D18" s="41">
        <v>1</v>
      </c>
      <c r="E18" s="42">
        <v>1</v>
      </c>
      <c r="F18" s="41">
        <f t="shared" si="0"/>
        <v>1</v>
      </c>
      <c r="G18" s="40" t="s">
        <v>92</v>
      </c>
    </row>
    <row r="19" spans="1:7" x14ac:dyDescent="0.2">
      <c r="A19" s="39">
        <v>18</v>
      </c>
      <c r="B19" s="39" t="s">
        <v>64</v>
      </c>
      <c r="C19" s="40" t="s">
        <v>13</v>
      </c>
      <c r="D19" s="41">
        <v>1</v>
      </c>
      <c r="E19" s="42">
        <v>1</v>
      </c>
      <c r="F19" s="41">
        <f t="shared" si="0"/>
        <v>1</v>
      </c>
      <c r="G19" s="40" t="s">
        <v>94</v>
      </c>
    </row>
    <row r="20" spans="1:7" x14ac:dyDescent="0.2">
      <c r="A20" s="39">
        <v>19</v>
      </c>
      <c r="B20" s="39" t="s">
        <v>65</v>
      </c>
      <c r="C20" s="40" t="s">
        <v>14</v>
      </c>
      <c r="D20" s="41">
        <v>1</v>
      </c>
      <c r="E20" s="42">
        <v>0</v>
      </c>
      <c r="F20" s="41">
        <f t="shared" si="0"/>
        <v>0</v>
      </c>
      <c r="G20" s="40" t="s">
        <v>93</v>
      </c>
    </row>
    <row r="21" spans="1:7" x14ac:dyDescent="0.2">
      <c r="A21" s="39">
        <v>20</v>
      </c>
      <c r="B21" s="39" t="s">
        <v>65</v>
      </c>
      <c r="C21" s="40" t="s">
        <v>15</v>
      </c>
      <c r="D21" s="41">
        <v>1</v>
      </c>
      <c r="E21" s="42">
        <v>1</v>
      </c>
      <c r="F21" s="41">
        <f t="shared" si="0"/>
        <v>1</v>
      </c>
      <c r="G21" s="40" t="s">
        <v>95</v>
      </c>
    </row>
    <row r="22" spans="1:7" x14ac:dyDescent="0.2">
      <c r="A22" s="39">
        <v>21</v>
      </c>
      <c r="B22" s="39" t="s">
        <v>65</v>
      </c>
      <c r="C22" s="40" t="s">
        <v>16</v>
      </c>
      <c r="D22" s="41">
        <v>1</v>
      </c>
      <c r="E22" s="42">
        <v>1</v>
      </c>
      <c r="F22" s="41">
        <f t="shared" si="0"/>
        <v>1</v>
      </c>
      <c r="G22" s="40" t="s">
        <v>95</v>
      </c>
    </row>
    <row r="23" spans="1:7" x14ac:dyDescent="0.2">
      <c r="A23" s="39">
        <v>22</v>
      </c>
      <c r="B23" s="39" t="s">
        <v>65</v>
      </c>
      <c r="C23" s="40" t="s">
        <v>17</v>
      </c>
      <c r="D23" s="41">
        <v>1</v>
      </c>
      <c r="E23" s="42">
        <v>1</v>
      </c>
      <c r="F23" s="41">
        <f t="shared" si="0"/>
        <v>1</v>
      </c>
      <c r="G23" s="40" t="s">
        <v>95</v>
      </c>
    </row>
    <row r="24" spans="1:7" x14ac:dyDescent="0.2">
      <c r="A24" s="39">
        <v>23</v>
      </c>
      <c r="B24" s="39" t="s">
        <v>65</v>
      </c>
      <c r="C24" s="40" t="s">
        <v>18</v>
      </c>
      <c r="D24" s="41">
        <v>1</v>
      </c>
      <c r="E24" s="42">
        <v>0</v>
      </c>
      <c r="F24" s="41">
        <f t="shared" si="0"/>
        <v>0</v>
      </c>
      <c r="G24" s="40"/>
    </row>
    <row r="25" spans="1:7" x14ac:dyDescent="0.2">
      <c r="A25" s="39">
        <v>24</v>
      </c>
      <c r="B25" s="39" t="s">
        <v>65</v>
      </c>
      <c r="C25" s="40" t="s">
        <v>19</v>
      </c>
      <c r="D25" s="41">
        <v>1</v>
      </c>
      <c r="E25" s="42">
        <v>0</v>
      </c>
      <c r="F25" s="41">
        <f t="shared" si="0"/>
        <v>0</v>
      </c>
      <c r="G25" s="40" t="s">
        <v>96</v>
      </c>
    </row>
    <row r="26" spans="1:7" x14ac:dyDescent="0.2">
      <c r="A26" s="36">
        <v>25</v>
      </c>
      <c r="B26" s="36" t="s">
        <v>65</v>
      </c>
      <c r="C26" s="44" t="s">
        <v>20</v>
      </c>
      <c r="D26" s="45">
        <v>1</v>
      </c>
      <c r="E26" s="46">
        <v>1</v>
      </c>
      <c r="F26" s="45">
        <f t="shared" si="0"/>
        <v>1</v>
      </c>
      <c r="G26" s="44"/>
    </row>
    <row r="27" spans="1:7" x14ac:dyDescent="0.2">
      <c r="A27" s="40"/>
      <c r="B27" s="40"/>
      <c r="C27" s="39" t="s">
        <v>80</v>
      </c>
      <c r="D27" s="41">
        <f>SUM(D2:D26)</f>
        <v>53</v>
      </c>
      <c r="E27" s="40"/>
      <c r="F27" s="41">
        <f>SUM(F2:F26)</f>
        <v>43.1</v>
      </c>
      <c r="G27" s="48"/>
    </row>
    <row r="28" spans="1:7" x14ac:dyDescent="0.2">
      <c r="A28" s="40"/>
      <c r="B28" s="40"/>
      <c r="C28" s="39" t="s">
        <v>78</v>
      </c>
      <c r="D28" s="47">
        <f>F27/D27</f>
        <v>0.81320754716981136</v>
      </c>
      <c r="E28" s="40"/>
      <c r="F28" s="41"/>
      <c r="G28" s="40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activeCell="O13" sqref="O13"/>
    </sheetView>
  </sheetViews>
  <sheetFormatPr baseColWidth="10" defaultColWidth="8.83203125" defaultRowHeight="16" x14ac:dyDescent="0.2"/>
  <cols>
    <col min="2" max="2" width="17" customWidth="1"/>
    <col min="3" max="3" width="41.5" customWidth="1"/>
    <col min="7" max="7" width="29" customWidth="1"/>
  </cols>
  <sheetData>
    <row r="1" spans="1:11" x14ac:dyDescent="0.2">
      <c r="A1" s="36"/>
      <c r="B1" s="36" t="s">
        <v>59</v>
      </c>
      <c r="C1" s="36" t="s">
        <v>0</v>
      </c>
      <c r="D1" s="37" t="s">
        <v>57</v>
      </c>
      <c r="E1" s="38" t="s">
        <v>74</v>
      </c>
      <c r="F1" s="37" t="s">
        <v>58</v>
      </c>
      <c r="G1" s="36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39">
        <v>1</v>
      </c>
      <c r="B2" s="39" t="s">
        <v>60</v>
      </c>
      <c r="C2" s="40" t="s">
        <v>73</v>
      </c>
      <c r="D2" s="41">
        <v>5</v>
      </c>
      <c r="E2" s="42">
        <v>1</v>
      </c>
      <c r="F2" s="41">
        <f t="shared" ref="F2:F26" si="0">D2*E2</f>
        <v>5</v>
      </c>
      <c r="G2" s="40"/>
      <c r="H2" s="3" t="s">
        <v>61</v>
      </c>
      <c r="I2">
        <f>SUMIF(B:B,H2,D:D)</f>
        <v>12</v>
      </c>
      <c r="J2">
        <f>SUMIF(B:B,H:H,F:F)</f>
        <v>12</v>
      </c>
      <c r="K2" s="8">
        <f>J2/I2</f>
        <v>1</v>
      </c>
    </row>
    <row r="3" spans="1:11" x14ac:dyDescent="0.2">
      <c r="A3" s="39">
        <v>2</v>
      </c>
      <c r="B3" s="39" t="s">
        <v>60</v>
      </c>
      <c r="C3" s="40" t="s">
        <v>1</v>
      </c>
      <c r="D3" s="41">
        <v>3</v>
      </c>
      <c r="E3" s="42">
        <v>1</v>
      </c>
      <c r="F3" s="41">
        <f t="shared" si="0"/>
        <v>3</v>
      </c>
      <c r="G3" s="40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39">
        <v>3</v>
      </c>
      <c r="B4" s="39" t="s">
        <v>61</v>
      </c>
      <c r="C4" s="40" t="s">
        <v>2</v>
      </c>
      <c r="D4" s="41">
        <v>3</v>
      </c>
      <c r="E4" s="42">
        <v>1</v>
      </c>
      <c r="F4" s="41">
        <f t="shared" si="0"/>
        <v>3</v>
      </c>
      <c r="G4" s="40"/>
      <c r="H4" s="3" t="s">
        <v>65</v>
      </c>
      <c r="I4">
        <f t="shared" si="1"/>
        <v>7</v>
      </c>
      <c r="J4">
        <f t="shared" si="2"/>
        <v>4</v>
      </c>
      <c r="K4" s="8">
        <f t="shared" si="3"/>
        <v>0.5714285714285714</v>
      </c>
    </row>
    <row r="5" spans="1:11" x14ac:dyDescent="0.2">
      <c r="A5" s="39">
        <v>4</v>
      </c>
      <c r="B5" s="39" t="s">
        <v>61</v>
      </c>
      <c r="C5" s="40" t="s">
        <v>3</v>
      </c>
      <c r="D5" s="41">
        <v>3</v>
      </c>
      <c r="E5" s="42">
        <v>1</v>
      </c>
      <c r="F5" s="41">
        <f t="shared" si="0"/>
        <v>3</v>
      </c>
      <c r="G5" s="40"/>
      <c r="H5" s="3" t="s">
        <v>64</v>
      </c>
      <c r="I5">
        <f t="shared" si="1"/>
        <v>6</v>
      </c>
      <c r="J5">
        <f t="shared" si="2"/>
        <v>4</v>
      </c>
      <c r="K5" s="8">
        <f t="shared" si="3"/>
        <v>0.66666666666666663</v>
      </c>
    </row>
    <row r="6" spans="1:11" x14ac:dyDescent="0.2">
      <c r="A6" s="39">
        <v>5</v>
      </c>
      <c r="B6" s="39" t="s">
        <v>61</v>
      </c>
      <c r="C6" s="40" t="s">
        <v>4</v>
      </c>
      <c r="D6" s="41">
        <v>3</v>
      </c>
      <c r="E6" s="42">
        <v>1</v>
      </c>
      <c r="F6" s="41">
        <f t="shared" si="0"/>
        <v>3</v>
      </c>
      <c r="G6" s="40"/>
      <c r="H6" s="3" t="s">
        <v>63</v>
      </c>
      <c r="I6">
        <f t="shared" si="1"/>
        <v>8</v>
      </c>
      <c r="J6">
        <f t="shared" si="2"/>
        <v>4</v>
      </c>
      <c r="K6" s="8">
        <f t="shared" si="3"/>
        <v>0.5</v>
      </c>
    </row>
    <row r="7" spans="1:11" x14ac:dyDescent="0.2">
      <c r="A7" s="39">
        <v>6</v>
      </c>
      <c r="B7" s="39" t="s">
        <v>61</v>
      </c>
      <c r="C7" s="40" t="s">
        <v>5</v>
      </c>
      <c r="D7" s="41">
        <v>3</v>
      </c>
      <c r="E7" s="42">
        <v>1</v>
      </c>
      <c r="F7" s="41">
        <f t="shared" si="0"/>
        <v>3</v>
      </c>
      <c r="G7" s="40"/>
      <c r="H7" s="3" t="s">
        <v>62</v>
      </c>
      <c r="I7">
        <f t="shared" si="1"/>
        <v>12</v>
      </c>
      <c r="J7">
        <f t="shared" si="2"/>
        <v>11.1</v>
      </c>
      <c r="K7" s="8">
        <f t="shared" si="3"/>
        <v>0.92499999999999993</v>
      </c>
    </row>
    <row r="8" spans="1:11" x14ac:dyDescent="0.2">
      <c r="A8" s="39">
        <v>7</v>
      </c>
      <c r="B8" s="39" t="s">
        <v>62</v>
      </c>
      <c r="C8" s="40" t="s">
        <v>72</v>
      </c>
      <c r="D8" s="41">
        <v>9</v>
      </c>
      <c r="E8" s="42">
        <v>0.9</v>
      </c>
      <c r="F8" s="41">
        <f t="shared" si="0"/>
        <v>8.1</v>
      </c>
      <c r="G8" s="40" t="s">
        <v>89</v>
      </c>
    </row>
    <row r="9" spans="1:11" x14ac:dyDescent="0.2">
      <c r="A9" s="39">
        <v>8</v>
      </c>
      <c r="B9" s="39" t="s">
        <v>62</v>
      </c>
      <c r="C9" s="43" t="s">
        <v>75</v>
      </c>
      <c r="D9" s="41">
        <v>3</v>
      </c>
      <c r="E9" s="42">
        <v>1</v>
      </c>
      <c r="F9" s="41">
        <f t="shared" si="0"/>
        <v>3</v>
      </c>
      <c r="G9" s="40" t="s">
        <v>90</v>
      </c>
    </row>
    <row r="10" spans="1:11" x14ac:dyDescent="0.2">
      <c r="A10" s="39">
        <v>9</v>
      </c>
      <c r="B10" s="39" t="s">
        <v>63</v>
      </c>
      <c r="C10" s="40" t="s">
        <v>6</v>
      </c>
      <c r="D10" s="41">
        <v>2</v>
      </c>
      <c r="E10" s="42">
        <v>0</v>
      </c>
      <c r="F10" s="41">
        <f t="shared" si="0"/>
        <v>0</v>
      </c>
      <c r="G10" s="40"/>
    </row>
    <row r="11" spans="1:11" x14ac:dyDescent="0.2">
      <c r="A11" s="39">
        <v>10</v>
      </c>
      <c r="B11" s="39" t="s">
        <v>63</v>
      </c>
      <c r="C11" s="40" t="s">
        <v>7</v>
      </c>
      <c r="D11" s="41">
        <v>2</v>
      </c>
      <c r="E11" s="42">
        <v>0</v>
      </c>
      <c r="F11" s="41">
        <f t="shared" si="0"/>
        <v>0</v>
      </c>
      <c r="G11" s="40"/>
    </row>
    <row r="12" spans="1:11" x14ac:dyDescent="0.2">
      <c r="A12" s="39">
        <v>11</v>
      </c>
      <c r="B12" s="39" t="s">
        <v>63</v>
      </c>
      <c r="C12" s="40" t="s">
        <v>8</v>
      </c>
      <c r="D12" s="41">
        <v>2</v>
      </c>
      <c r="E12" s="42">
        <v>1</v>
      </c>
      <c r="F12" s="41">
        <f t="shared" si="0"/>
        <v>2</v>
      </c>
      <c r="G12" s="40"/>
    </row>
    <row r="13" spans="1:11" x14ac:dyDescent="0.2">
      <c r="A13" s="39">
        <v>12</v>
      </c>
      <c r="B13" s="39" t="s">
        <v>63</v>
      </c>
      <c r="C13" s="40" t="s">
        <v>9</v>
      </c>
      <c r="D13" s="41">
        <v>2</v>
      </c>
      <c r="E13" s="42">
        <v>1</v>
      </c>
      <c r="F13" s="41">
        <f t="shared" si="0"/>
        <v>2</v>
      </c>
      <c r="G13" s="40" t="s">
        <v>91</v>
      </c>
    </row>
    <row r="14" spans="1:11" x14ac:dyDescent="0.2">
      <c r="A14" s="39">
        <v>13</v>
      </c>
      <c r="B14" s="39" t="s">
        <v>64</v>
      </c>
      <c r="C14" s="40" t="s">
        <v>76</v>
      </c>
      <c r="D14" s="41">
        <v>1</v>
      </c>
      <c r="E14" s="42">
        <v>1</v>
      </c>
      <c r="F14" s="41">
        <f t="shared" si="0"/>
        <v>1</v>
      </c>
      <c r="G14" s="40" t="s">
        <v>92</v>
      </c>
    </row>
    <row r="15" spans="1:11" x14ac:dyDescent="0.2">
      <c r="A15" s="39">
        <v>14</v>
      </c>
      <c r="B15" s="39" t="s">
        <v>64</v>
      </c>
      <c r="C15" s="40" t="s">
        <v>10</v>
      </c>
      <c r="D15" s="41">
        <v>1</v>
      </c>
      <c r="E15" s="42">
        <v>0</v>
      </c>
      <c r="F15" s="41">
        <f t="shared" si="0"/>
        <v>0</v>
      </c>
      <c r="G15" s="40" t="s">
        <v>93</v>
      </c>
    </row>
    <row r="16" spans="1:11" x14ac:dyDescent="0.2">
      <c r="A16" s="39">
        <v>15</v>
      </c>
      <c r="B16" s="39" t="s">
        <v>64</v>
      </c>
      <c r="C16" s="40" t="s">
        <v>11</v>
      </c>
      <c r="D16" s="41">
        <v>1</v>
      </c>
      <c r="E16" s="42">
        <v>1</v>
      </c>
      <c r="F16" s="41">
        <f t="shared" si="0"/>
        <v>1</v>
      </c>
      <c r="G16" s="40" t="s">
        <v>91</v>
      </c>
    </row>
    <row r="17" spans="1:7" x14ac:dyDescent="0.2">
      <c r="A17" s="39">
        <v>16</v>
      </c>
      <c r="B17" s="39" t="s">
        <v>64</v>
      </c>
      <c r="C17" s="40" t="s">
        <v>77</v>
      </c>
      <c r="D17" s="41">
        <v>1</v>
      </c>
      <c r="E17" s="42">
        <v>0</v>
      </c>
      <c r="F17" s="41">
        <f t="shared" si="0"/>
        <v>0</v>
      </c>
      <c r="G17" s="40" t="s">
        <v>93</v>
      </c>
    </row>
    <row r="18" spans="1:7" x14ac:dyDescent="0.2">
      <c r="A18" s="39">
        <v>17</v>
      </c>
      <c r="B18" s="39" t="s">
        <v>64</v>
      </c>
      <c r="C18" s="40" t="s">
        <v>12</v>
      </c>
      <c r="D18" s="41">
        <v>1</v>
      </c>
      <c r="E18" s="42">
        <v>1</v>
      </c>
      <c r="F18" s="41">
        <f t="shared" si="0"/>
        <v>1</v>
      </c>
      <c r="G18" s="40" t="s">
        <v>92</v>
      </c>
    </row>
    <row r="19" spans="1:7" x14ac:dyDescent="0.2">
      <c r="A19" s="39">
        <v>18</v>
      </c>
      <c r="B19" s="39" t="s">
        <v>64</v>
      </c>
      <c r="C19" s="40" t="s">
        <v>13</v>
      </c>
      <c r="D19" s="41">
        <v>1</v>
      </c>
      <c r="E19" s="42">
        <v>1</v>
      </c>
      <c r="F19" s="41">
        <f t="shared" si="0"/>
        <v>1</v>
      </c>
      <c r="G19" s="40" t="s">
        <v>94</v>
      </c>
    </row>
    <row r="20" spans="1:7" x14ac:dyDescent="0.2">
      <c r="A20" s="39">
        <v>19</v>
      </c>
      <c r="B20" s="39" t="s">
        <v>65</v>
      </c>
      <c r="C20" s="40" t="s">
        <v>14</v>
      </c>
      <c r="D20" s="41">
        <v>1</v>
      </c>
      <c r="E20" s="42">
        <v>0</v>
      </c>
      <c r="F20" s="41">
        <f t="shared" si="0"/>
        <v>0</v>
      </c>
      <c r="G20" s="40" t="s">
        <v>93</v>
      </c>
    </row>
    <row r="21" spans="1:7" x14ac:dyDescent="0.2">
      <c r="A21" s="39">
        <v>20</v>
      </c>
      <c r="B21" s="39" t="s">
        <v>65</v>
      </c>
      <c r="C21" s="40" t="s">
        <v>15</v>
      </c>
      <c r="D21" s="41">
        <v>1</v>
      </c>
      <c r="E21" s="42">
        <v>1</v>
      </c>
      <c r="F21" s="41">
        <f t="shared" si="0"/>
        <v>1</v>
      </c>
      <c r="G21" s="40" t="s">
        <v>95</v>
      </c>
    </row>
    <row r="22" spans="1:7" x14ac:dyDescent="0.2">
      <c r="A22" s="39">
        <v>21</v>
      </c>
      <c r="B22" s="39" t="s">
        <v>65</v>
      </c>
      <c r="C22" s="40" t="s">
        <v>16</v>
      </c>
      <c r="D22" s="41">
        <v>1</v>
      </c>
      <c r="E22" s="42">
        <v>1</v>
      </c>
      <c r="F22" s="41">
        <f t="shared" si="0"/>
        <v>1</v>
      </c>
      <c r="G22" s="40" t="s">
        <v>95</v>
      </c>
    </row>
    <row r="23" spans="1:7" x14ac:dyDescent="0.2">
      <c r="A23" s="39">
        <v>22</v>
      </c>
      <c r="B23" s="39" t="s">
        <v>65</v>
      </c>
      <c r="C23" s="40" t="s">
        <v>17</v>
      </c>
      <c r="D23" s="41">
        <v>1</v>
      </c>
      <c r="E23" s="42">
        <v>1</v>
      </c>
      <c r="F23" s="41">
        <f t="shared" si="0"/>
        <v>1</v>
      </c>
      <c r="G23" s="40" t="s">
        <v>95</v>
      </c>
    </row>
    <row r="24" spans="1:7" x14ac:dyDescent="0.2">
      <c r="A24" s="39">
        <v>23</v>
      </c>
      <c r="B24" s="39" t="s">
        <v>65</v>
      </c>
      <c r="C24" s="40" t="s">
        <v>18</v>
      </c>
      <c r="D24" s="41">
        <v>1</v>
      </c>
      <c r="E24" s="42">
        <v>0</v>
      </c>
      <c r="F24" s="41">
        <f t="shared" si="0"/>
        <v>0</v>
      </c>
      <c r="G24" s="40"/>
    </row>
    <row r="25" spans="1:7" x14ac:dyDescent="0.2">
      <c r="A25" s="39">
        <v>24</v>
      </c>
      <c r="B25" s="39" t="s">
        <v>65</v>
      </c>
      <c r="C25" s="40" t="s">
        <v>19</v>
      </c>
      <c r="D25" s="41">
        <v>1</v>
      </c>
      <c r="E25" s="42">
        <v>0</v>
      </c>
      <c r="F25" s="41">
        <f t="shared" si="0"/>
        <v>0</v>
      </c>
      <c r="G25" s="40" t="s">
        <v>96</v>
      </c>
    </row>
    <row r="26" spans="1:7" x14ac:dyDescent="0.2">
      <c r="A26" s="36">
        <v>25</v>
      </c>
      <c r="B26" s="36" t="s">
        <v>65</v>
      </c>
      <c r="C26" s="44" t="s">
        <v>20</v>
      </c>
      <c r="D26" s="45">
        <v>1</v>
      </c>
      <c r="E26" s="46">
        <v>1</v>
      </c>
      <c r="F26" s="45">
        <f t="shared" si="0"/>
        <v>1</v>
      </c>
      <c r="G26" s="44"/>
    </row>
    <row r="27" spans="1:7" x14ac:dyDescent="0.2">
      <c r="A27" s="40"/>
      <c r="B27" s="40"/>
      <c r="C27" s="39" t="s">
        <v>80</v>
      </c>
      <c r="D27" s="41">
        <f>SUM(D2:D26)</f>
        <v>53</v>
      </c>
      <c r="E27" s="40"/>
      <c r="F27" s="41">
        <f>SUM(F2:F26)</f>
        <v>43.1</v>
      </c>
      <c r="G27" s="48"/>
    </row>
    <row r="28" spans="1:7" x14ac:dyDescent="0.2">
      <c r="A28" s="40"/>
      <c r="B28" s="40"/>
      <c r="C28" s="39" t="s">
        <v>78</v>
      </c>
      <c r="D28" s="47">
        <f>F27/D27</f>
        <v>0.81320754716981136</v>
      </c>
      <c r="E28" s="40"/>
      <c r="F28" s="41"/>
      <c r="G28" s="40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I28" sqref="I28"/>
    </sheetView>
  </sheetViews>
  <sheetFormatPr baseColWidth="10" defaultColWidth="11" defaultRowHeight="16" x14ac:dyDescent="0.2"/>
  <cols>
    <col min="2" max="2" width="16.83203125" customWidth="1"/>
    <col min="3" max="3" width="27.6640625" customWidth="1"/>
    <col min="7" max="7" width="17.33203125" customWidth="1"/>
  </cols>
  <sheetData>
    <row r="1" spans="1:11" x14ac:dyDescent="0.2">
      <c r="A1" s="11"/>
      <c r="B1" s="17" t="s">
        <v>59</v>
      </c>
      <c r="C1" s="17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 t="shared" ref="I2:I7" si="1">SUMIF(B:B,H2,D:D)</f>
        <v>12</v>
      </c>
      <c r="J2">
        <f t="shared" ref="J2:J7" si="2">SUMIF(B:B,H:H,F:F)</f>
        <v>8.58</v>
      </c>
      <c r="K2" s="8">
        <f>J2/I2</f>
        <v>0.71499999999999997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si="1"/>
        <v>8</v>
      </c>
      <c r="J3">
        <f t="shared" si="2"/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6</v>
      </c>
      <c r="J4">
        <f t="shared" si="2"/>
        <v>4.05</v>
      </c>
      <c r="K4" s="8">
        <f t="shared" si="3"/>
        <v>0.67499999999999993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5</v>
      </c>
      <c r="J5">
        <f t="shared" si="2"/>
        <v>2.5</v>
      </c>
      <c r="K5" s="8">
        <f t="shared" si="3"/>
        <v>0.5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0.5</v>
      </c>
      <c r="F6" s="2">
        <f t="shared" si="0"/>
        <v>1.5</v>
      </c>
      <c r="G6" s="9" t="s">
        <v>81</v>
      </c>
      <c r="H6" s="3" t="s">
        <v>63</v>
      </c>
      <c r="I6">
        <f t="shared" si="1"/>
        <v>8</v>
      </c>
      <c r="J6">
        <f t="shared" si="2"/>
        <v>2.5</v>
      </c>
      <c r="K6" s="8">
        <f t="shared" si="3"/>
        <v>0.3125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0.36</v>
      </c>
      <c r="F7" s="2">
        <f t="shared" si="0"/>
        <v>1.08</v>
      </c>
      <c r="G7" s="9"/>
      <c r="H7" s="3" t="s">
        <v>62</v>
      </c>
      <c r="I7">
        <f t="shared" si="1"/>
        <v>12</v>
      </c>
      <c r="J7">
        <f t="shared" si="2"/>
        <v>6.24</v>
      </c>
      <c r="K7" s="8">
        <f t="shared" si="3"/>
        <v>0.52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0.36</v>
      </c>
      <c r="F8" s="2">
        <f t="shared" si="0"/>
        <v>3.2399999999999998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1</v>
      </c>
      <c r="F9" s="2">
        <f t="shared" si="0"/>
        <v>3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0.25</v>
      </c>
      <c r="F13" s="2">
        <f t="shared" si="0"/>
        <v>0.5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/>
    </row>
    <row r="15" spans="1:11" x14ac:dyDescent="0.2">
      <c r="A15" s="1">
        <v>14</v>
      </c>
      <c r="B15" s="1" t="s">
        <v>64</v>
      </c>
      <c r="C15" t="s">
        <v>10</v>
      </c>
      <c r="D15" s="2">
        <v>0</v>
      </c>
      <c r="E15" s="6">
        <v>0</v>
      </c>
      <c r="F15" s="2">
        <f t="shared" si="0"/>
        <v>0</v>
      </c>
      <c r="G15" s="9" t="s">
        <v>82</v>
      </c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1</v>
      </c>
      <c r="F16" s="2">
        <f t="shared" si="0"/>
        <v>1</v>
      </c>
      <c r="G16" s="9" t="s">
        <v>83</v>
      </c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 t="s">
        <v>84</v>
      </c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1</v>
      </c>
      <c r="F18" s="2">
        <f t="shared" si="0"/>
        <v>1</v>
      </c>
      <c r="G18" s="9" t="s">
        <v>85</v>
      </c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0.5</v>
      </c>
      <c r="F19" s="2">
        <f t="shared" si="0"/>
        <v>0.5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0</v>
      </c>
      <c r="E20" s="6">
        <v>0</v>
      </c>
      <c r="F20" s="2">
        <f t="shared" si="0"/>
        <v>0</v>
      </c>
      <c r="G20" s="9" t="s">
        <v>82</v>
      </c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1</v>
      </c>
      <c r="F21" s="2">
        <f t="shared" si="0"/>
        <v>1</v>
      </c>
      <c r="G21" s="9" t="s">
        <v>86</v>
      </c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0.3</v>
      </c>
      <c r="F22" s="2">
        <f t="shared" si="0"/>
        <v>0.3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0.75</v>
      </c>
      <c r="F23" s="2">
        <f t="shared" si="0"/>
        <v>0.75</v>
      </c>
      <c r="G23" s="9" t="s">
        <v>86</v>
      </c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1</v>
      </c>
      <c r="F25" s="2">
        <f t="shared" si="0"/>
        <v>1</v>
      </c>
      <c r="G25" s="9" t="s">
        <v>87</v>
      </c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51</v>
      </c>
      <c r="F27" s="2">
        <f>SUM(F2:F26)</f>
        <v>31.869999999999997</v>
      </c>
      <c r="G27" s="10"/>
    </row>
    <row r="28" spans="1:7" x14ac:dyDescent="0.2">
      <c r="C28" s="1" t="s">
        <v>78</v>
      </c>
      <c r="D28" s="4">
        <f>F27/D27</f>
        <v>0.6249019607843137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8" workbookViewId="0">
      <selection activeCell="D28" sqref="D28"/>
    </sheetView>
  </sheetViews>
  <sheetFormatPr baseColWidth="10" defaultRowHeight="16" x14ac:dyDescent="0.2"/>
  <cols>
    <col min="3" max="3" width="39.33203125" customWidth="1"/>
    <col min="7" max="7" width="39.1640625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0.9</v>
      </c>
      <c r="F2" s="8">
        <f t="shared" ref="F2:F26" si="0">D2*E2</f>
        <v>4.5</v>
      </c>
      <c r="G2" s="9"/>
      <c r="H2" s="3" t="s">
        <v>61</v>
      </c>
      <c r="I2">
        <f t="shared" ref="I2:I7" si="1">SUMIF(B:B,H2,D:D)</f>
        <v>12</v>
      </c>
      <c r="J2">
        <f t="shared" ref="J2:J7" si="2">SUMIF(B:B,H:H,F:F)</f>
        <v>6</v>
      </c>
      <c r="K2" s="8">
        <f>J2/I2</f>
        <v>0.5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0</v>
      </c>
      <c r="F3" s="8">
        <f t="shared" si="0"/>
        <v>0</v>
      </c>
      <c r="G3" s="9" t="s">
        <v>82</v>
      </c>
      <c r="H3" s="3" t="s">
        <v>60</v>
      </c>
      <c r="I3">
        <f t="shared" si="1"/>
        <v>8</v>
      </c>
      <c r="J3">
        <f t="shared" si="2"/>
        <v>4.5</v>
      </c>
      <c r="K3" s="8">
        <f t="shared" ref="K3:K7" si="3">J3/I3</f>
        <v>0.5625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8">
        <f t="shared" si="0"/>
        <v>3</v>
      </c>
      <c r="G4" s="9"/>
      <c r="H4" s="3" t="s">
        <v>65</v>
      </c>
      <c r="I4">
        <f t="shared" si="1"/>
        <v>7</v>
      </c>
      <c r="J4">
        <f t="shared" si="2"/>
        <v>3.3</v>
      </c>
      <c r="K4" s="8">
        <f t="shared" si="3"/>
        <v>0.47142857142857142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0</v>
      </c>
      <c r="F5" s="8">
        <f t="shared" si="0"/>
        <v>0</v>
      </c>
      <c r="G5" s="9" t="s">
        <v>104</v>
      </c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8">
        <f t="shared" si="0"/>
        <v>3</v>
      </c>
      <c r="G6" s="9"/>
      <c r="H6" s="3" t="s">
        <v>63</v>
      </c>
      <c r="I6">
        <f t="shared" si="1"/>
        <v>8</v>
      </c>
      <c r="J6">
        <f t="shared" si="2"/>
        <v>2</v>
      </c>
      <c r="K6" s="8">
        <f t="shared" si="3"/>
        <v>0.25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</v>
      </c>
      <c r="F7" s="8">
        <f t="shared" si="0"/>
        <v>0</v>
      </c>
      <c r="G7" s="9"/>
      <c r="H7" s="3" t="s">
        <v>62</v>
      </c>
      <c r="I7">
        <f t="shared" si="1"/>
        <v>12</v>
      </c>
      <c r="J7">
        <f t="shared" si="2"/>
        <v>0</v>
      </c>
      <c r="K7" s="8">
        <f t="shared" si="3"/>
        <v>0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</v>
      </c>
      <c r="F8" s="8">
        <f t="shared" si="0"/>
        <v>0</v>
      </c>
      <c r="G8" s="9" t="s">
        <v>104</v>
      </c>
    </row>
    <row r="9" spans="1:11" x14ac:dyDescent="0.2">
      <c r="A9" s="1">
        <v>8</v>
      </c>
      <c r="B9" s="1" t="s">
        <v>62</v>
      </c>
      <c r="C9" t="s">
        <v>75</v>
      </c>
      <c r="D9" s="2">
        <v>3</v>
      </c>
      <c r="E9" s="6">
        <v>0</v>
      </c>
      <c r="F9" s="8">
        <f t="shared" si="0"/>
        <v>0</v>
      </c>
      <c r="G9" s="9" t="s">
        <v>82</v>
      </c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8">
        <f t="shared" si="0"/>
        <v>0</v>
      </c>
      <c r="G10" s="9" t="s">
        <v>82</v>
      </c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8">
        <f t="shared" si="0"/>
        <v>0</v>
      </c>
      <c r="G11" s="9" t="s">
        <v>82</v>
      </c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0</v>
      </c>
      <c r="F12" s="8">
        <f t="shared" si="0"/>
        <v>0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1</v>
      </c>
      <c r="F13" s="8">
        <f t="shared" si="0"/>
        <v>2</v>
      </c>
      <c r="G13" s="9" t="s">
        <v>105</v>
      </c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1</v>
      </c>
      <c r="F14" s="8">
        <v>0</v>
      </c>
      <c r="G14" s="9" t="s">
        <v>82</v>
      </c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8">
        <f t="shared" si="0"/>
        <v>0</v>
      </c>
      <c r="G15" s="9" t="s">
        <v>82</v>
      </c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8">
        <f t="shared" si="0"/>
        <v>0</v>
      </c>
      <c r="G16" s="9" t="s">
        <v>82</v>
      </c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8">
        <f t="shared" si="0"/>
        <v>0</v>
      </c>
      <c r="G17" s="9" t="s">
        <v>82</v>
      </c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8">
        <f t="shared" si="0"/>
        <v>0</v>
      </c>
      <c r="G18" s="9" t="s">
        <v>82</v>
      </c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8">
        <f t="shared" si="0"/>
        <v>0</v>
      </c>
      <c r="G19" s="9" t="s">
        <v>82</v>
      </c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8">
        <f t="shared" si="0"/>
        <v>0</v>
      </c>
      <c r="G20" s="9" t="s">
        <v>82</v>
      </c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0.1</v>
      </c>
      <c r="F21" s="8">
        <v>0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0.6</v>
      </c>
      <c r="F22" s="8">
        <f t="shared" si="0"/>
        <v>0.6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0.7</v>
      </c>
      <c r="F23" s="8">
        <f t="shared" si="0"/>
        <v>0.7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8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1</v>
      </c>
      <c r="F25" s="8">
        <f t="shared" si="0"/>
        <v>1</v>
      </c>
      <c r="G25" s="9" t="s">
        <v>106</v>
      </c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76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8">
        <f>SUM(F2:F26)</f>
        <v>15.799999999999999</v>
      </c>
      <c r="G27" s="10"/>
    </row>
    <row r="28" spans="1:7" x14ac:dyDescent="0.2">
      <c r="C28" s="1" t="s">
        <v>78</v>
      </c>
      <c r="D28" s="4">
        <f>F27/D27</f>
        <v>0.2981132075471698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L12" sqref="L12"/>
    </sheetView>
  </sheetViews>
  <sheetFormatPr baseColWidth="10" defaultRowHeight="16" x14ac:dyDescent="0.2"/>
  <cols>
    <col min="1" max="1" width="4.5" customWidth="1"/>
    <col min="2" max="2" width="17.83203125" customWidth="1"/>
    <col min="3" max="4" width="11.33203125" customWidth="1"/>
    <col min="5" max="5" width="8.1640625" customWidth="1"/>
    <col min="6" max="6" width="12.33203125" customWidth="1"/>
    <col min="7" max="7" width="9" customWidth="1"/>
    <col min="8" max="8" width="13.33203125" customWidth="1"/>
    <col min="9" max="9" width="6.33203125" customWidth="1"/>
    <col min="10" max="10" width="39.5" customWidth="1"/>
  </cols>
  <sheetData>
    <row r="1" spans="1:10" ht="65" customHeight="1" x14ac:dyDescent="0.2">
      <c r="A1" s="12" t="s">
        <v>52</v>
      </c>
      <c r="B1" s="17" t="s">
        <v>56</v>
      </c>
      <c r="C1" s="17" t="s">
        <v>135</v>
      </c>
      <c r="D1" s="17" t="s">
        <v>152</v>
      </c>
      <c r="E1" s="17" t="s">
        <v>69</v>
      </c>
      <c r="F1" s="59" t="s">
        <v>134</v>
      </c>
      <c r="G1" s="17" t="s">
        <v>154</v>
      </c>
      <c r="H1" s="17" t="s">
        <v>153</v>
      </c>
      <c r="I1" s="17" t="s">
        <v>133</v>
      </c>
      <c r="J1" s="17" t="s">
        <v>70</v>
      </c>
    </row>
    <row r="2" spans="1:10" x14ac:dyDescent="0.2">
      <c r="A2">
        <v>1</v>
      </c>
      <c r="B2" s="78" t="s">
        <v>110</v>
      </c>
      <c r="C2" s="77">
        <v>0.44528301886792454</v>
      </c>
      <c r="D2" s="77">
        <v>0.52264150943396226</v>
      </c>
      <c r="E2" s="77">
        <f>'Extraction Framework'!D28</f>
        <v>0.56037735849056602</v>
      </c>
      <c r="F2" s="79">
        <v>0.2</v>
      </c>
      <c r="G2" s="77">
        <f>C2*(1+F2)</f>
        <v>0.53433962264150947</v>
      </c>
      <c r="H2" s="80">
        <f>(E2-C2)/C2</f>
        <v>0.25847457627118636</v>
      </c>
      <c r="I2" s="81">
        <v>1</v>
      </c>
    </row>
    <row r="3" spans="1:10" x14ac:dyDescent="0.2">
      <c r="A3">
        <v>2</v>
      </c>
      <c r="B3" s="61" t="s">
        <v>46</v>
      </c>
      <c r="C3" s="77">
        <v>0.40566037735849059</v>
      </c>
      <c r="D3" s="77">
        <v>0.40566037735849059</v>
      </c>
      <c r="E3" s="77">
        <f>'Query Tool'!D28</f>
        <v>0.40566037735849059</v>
      </c>
      <c r="F3" s="79">
        <v>0.2</v>
      </c>
      <c r="G3" s="77">
        <f t="shared" ref="G3:G22" si="0">C3*(1+F3)</f>
        <v>0.48679245283018868</v>
      </c>
      <c r="H3" s="80">
        <f t="shared" ref="H3:H22" si="1">(E3-C3)/C3</f>
        <v>0</v>
      </c>
      <c r="I3" s="81">
        <v>3</v>
      </c>
    </row>
    <row r="4" spans="1:10" x14ac:dyDescent="0.2">
      <c r="A4">
        <v>3</v>
      </c>
      <c r="B4" s="61" t="s">
        <v>47</v>
      </c>
      <c r="C4" s="77">
        <v>0.49622641509433962</v>
      </c>
      <c r="D4" s="77">
        <v>0.49622641509433962</v>
      </c>
      <c r="E4" s="77">
        <f>UMT!D28</f>
        <v>0.49622641509433962</v>
      </c>
      <c r="F4" s="79">
        <v>0.2</v>
      </c>
      <c r="G4" s="77">
        <f t="shared" si="0"/>
        <v>0.59547169811320755</v>
      </c>
      <c r="H4" s="80">
        <f t="shared" si="1"/>
        <v>0</v>
      </c>
      <c r="I4" s="81">
        <v>3</v>
      </c>
    </row>
    <row r="5" spans="1:10" x14ac:dyDescent="0.2">
      <c r="A5">
        <v>4</v>
      </c>
      <c r="B5" s="61" t="s">
        <v>48</v>
      </c>
      <c r="C5" s="77">
        <v>0.49622641509433962</v>
      </c>
      <c r="D5" s="77">
        <v>0.49622641509433962</v>
      </c>
      <c r="E5" s="77">
        <f>UMT!D28</f>
        <v>0.49622641509433962</v>
      </c>
      <c r="F5" s="79">
        <v>0.2</v>
      </c>
      <c r="G5" s="77">
        <f t="shared" si="0"/>
        <v>0.59547169811320755</v>
      </c>
      <c r="H5" s="80">
        <f t="shared" si="1"/>
        <v>0</v>
      </c>
      <c r="I5" s="81">
        <v>3</v>
      </c>
    </row>
    <row r="6" spans="1:10" x14ac:dyDescent="0.2">
      <c r="A6">
        <v>5</v>
      </c>
      <c r="B6" s="61" t="s">
        <v>45</v>
      </c>
      <c r="C6" s="77">
        <v>0.58377358490566045</v>
      </c>
      <c r="D6" s="77">
        <v>0.67433962264150948</v>
      </c>
      <c r="E6" s="77">
        <f>PCT!D28</f>
        <v>0.67433962264150948</v>
      </c>
      <c r="F6" s="79">
        <v>0.2</v>
      </c>
      <c r="G6" s="77">
        <f t="shared" si="0"/>
        <v>0.70052830188679249</v>
      </c>
      <c r="H6" s="80">
        <f t="shared" si="1"/>
        <v>0.15513897866839038</v>
      </c>
      <c r="I6" s="81">
        <v>2</v>
      </c>
    </row>
    <row r="7" spans="1:10" x14ac:dyDescent="0.2">
      <c r="A7">
        <v>6</v>
      </c>
      <c r="B7" s="61" t="s">
        <v>49</v>
      </c>
      <c r="C7" s="77">
        <v>0.76132075471698113</v>
      </c>
      <c r="D7" s="77">
        <v>0.70471698113207548</v>
      </c>
      <c r="E7" s="77">
        <f>VCP!D28</f>
        <v>0.77169811320754711</v>
      </c>
      <c r="F7" s="79">
        <v>0.2</v>
      </c>
      <c r="G7" s="77">
        <f t="shared" si="0"/>
        <v>0.91358490566037731</v>
      </c>
      <c r="H7" s="80">
        <f t="shared" si="1"/>
        <v>1.3630731102849986E-2</v>
      </c>
      <c r="I7" s="81">
        <v>2</v>
      </c>
    </row>
    <row r="8" spans="1:10" x14ac:dyDescent="0.2">
      <c r="A8">
        <v>7</v>
      </c>
      <c r="B8" s="61" t="s">
        <v>111</v>
      </c>
      <c r="C8" s="77">
        <v>0.73509433962264148</v>
      </c>
      <c r="D8" s="77">
        <v>0.71245283018867922</v>
      </c>
      <c r="E8" s="77">
        <f>MCP!D28</f>
        <v>0.78018867924528301</v>
      </c>
      <c r="F8" s="79">
        <v>0.2</v>
      </c>
      <c r="G8" s="77">
        <f t="shared" si="0"/>
        <v>0.88211320754716971</v>
      </c>
      <c r="H8" s="80">
        <f t="shared" si="1"/>
        <v>6.134496919917868E-2</v>
      </c>
      <c r="I8" s="81">
        <v>3</v>
      </c>
    </row>
    <row r="9" spans="1:10" x14ac:dyDescent="0.2">
      <c r="A9">
        <v>8</v>
      </c>
      <c r="B9" s="78" t="s">
        <v>112</v>
      </c>
      <c r="C9" s="77">
        <v>0.66669811320754724</v>
      </c>
      <c r="D9" s="77">
        <v>0.60254716981132084</v>
      </c>
      <c r="E9" s="77">
        <f>DDF!D28</f>
        <v>0.72330188679245289</v>
      </c>
      <c r="F9" s="79">
        <v>0.2</v>
      </c>
      <c r="G9" s="77">
        <f t="shared" si="0"/>
        <v>0.80003773584905669</v>
      </c>
      <c r="H9" s="80">
        <f t="shared" si="1"/>
        <v>8.4901655582283825E-2</v>
      </c>
      <c r="I9" s="81">
        <v>1</v>
      </c>
    </row>
    <row r="10" spans="1:10" x14ac:dyDescent="0.2">
      <c r="A10">
        <v>9</v>
      </c>
      <c r="B10" s="78" t="s">
        <v>113</v>
      </c>
      <c r="C10" s="77">
        <v>0.5658490566037736</v>
      </c>
      <c r="D10" s="77">
        <v>0.56773584905660379</v>
      </c>
      <c r="E10" s="77">
        <f>Validation!D28</f>
        <v>0.61566037735849044</v>
      </c>
      <c r="F10" s="79">
        <v>0.2</v>
      </c>
      <c r="G10" s="77">
        <f t="shared" si="0"/>
        <v>0.67901886792452826</v>
      </c>
      <c r="H10" s="80">
        <f t="shared" si="1"/>
        <v>8.8029343114371203E-2</v>
      </c>
      <c r="I10" s="81">
        <v>1</v>
      </c>
    </row>
    <row r="11" spans="1:10" x14ac:dyDescent="0.2">
      <c r="A11">
        <v>10</v>
      </c>
      <c r="B11" s="61" t="s">
        <v>114</v>
      </c>
      <c r="C11" s="77">
        <v>0.52245283018867927</v>
      </c>
      <c r="D11" s="77">
        <v>0.52245283018867927</v>
      </c>
      <c r="E11" s="77">
        <f>MapCore!D28</f>
        <v>0.5507547169811321</v>
      </c>
      <c r="F11" s="79">
        <v>0.2</v>
      </c>
      <c r="G11" s="77">
        <f t="shared" si="0"/>
        <v>0.62694339622641515</v>
      </c>
      <c r="H11" s="80">
        <f t="shared" si="1"/>
        <v>5.4171180931744299E-2</v>
      </c>
      <c r="I11" s="81">
        <v>2</v>
      </c>
    </row>
    <row r="12" spans="1:10" x14ac:dyDescent="0.2">
      <c r="A12">
        <v>11</v>
      </c>
      <c r="B12" s="61" t="s">
        <v>115</v>
      </c>
      <c r="C12" s="77">
        <v>0.81320754716981136</v>
      </c>
      <c r="D12" s="77">
        <v>0.81320754716981136</v>
      </c>
      <c r="E12" s="77">
        <f>'Validation Job Framework'!D28</f>
        <v>0.81320754716981136</v>
      </c>
      <c r="F12" s="79">
        <v>0.2</v>
      </c>
      <c r="G12" s="77">
        <f t="shared" si="0"/>
        <v>0.97584905660377363</v>
      </c>
      <c r="H12" s="80">
        <f t="shared" si="1"/>
        <v>0</v>
      </c>
      <c r="I12" s="81">
        <v>2</v>
      </c>
    </row>
    <row r="13" spans="1:10" x14ac:dyDescent="0.2">
      <c r="A13">
        <v>12</v>
      </c>
      <c r="B13" s="61" t="s">
        <v>116</v>
      </c>
      <c r="C13" s="77">
        <v>0.81320754716981136</v>
      </c>
      <c r="D13" s="77">
        <v>0.81320754716981136</v>
      </c>
      <c r="E13" s="77">
        <f>'Validation Metrics'!D28</f>
        <v>0.81320754716981136</v>
      </c>
      <c r="F13" s="79">
        <v>0.2</v>
      </c>
      <c r="G13" s="77">
        <f t="shared" si="0"/>
        <v>0.97584905660377363</v>
      </c>
      <c r="H13" s="80">
        <f t="shared" si="1"/>
        <v>0</v>
      </c>
      <c r="I13" s="81">
        <v>2</v>
      </c>
      <c r="J13" s="1"/>
    </row>
    <row r="14" spans="1:10" x14ac:dyDescent="0.2">
      <c r="A14">
        <v>13</v>
      </c>
      <c r="B14" s="78" t="s">
        <v>121</v>
      </c>
      <c r="C14" s="77">
        <v>0.52058823529411768</v>
      </c>
      <c r="D14" s="77">
        <v>0.57023529411764706</v>
      </c>
      <c r="E14" s="77">
        <f>Voice!D28</f>
        <v>0.6249019607843137</v>
      </c>
      <c r="F14" s="79">
        <v>0.2</v>
      </c>
      <c r="G14" s="77">
        <f t="shared" si="0"/>
        <v>0.62470588235294122</v>
      </c>
      <c r="H14" s="80">
        <f t="shared" si="1"/>
        <v>0.20037664783427483</v>
      </c>
      <c r="I14" s="81">
        <v>1</v>
      </c>
    </row>
    <row r="15" spans="1:10" x14ac:dyDescent="0.2">
      <c r="A15">
        <v>14</v>
      </c>
      <c r="B15" s="78" t="s">
        <v>122</v>
      </c>
      <c r="C15" s="77">
        <v>0.27169811320754716</v>
      </c>
      <c r="D15" s="77">
        <v>0.27169811320754716</v>
      </c>
      <c r="E15" s="77">
        <f>ODF!D28</f>
        <v>0.2981132075471698</v>
      </c>
      <c r="F15" s="79">
        <v>0.2</v>
      </c>
      <c r="G15" s="77">
        <f t="shared" si="0"/>
        <v>0.3260377358490566</v>
      </c>
      <c r="H15" s="80">
        <f t="shared" si="1"/>
        <v>9.7222222222222196E-2</v>
      </c>
      <c r="I15" s="81">
        <v>1</v>
      </c>
    </row>
    <row r="16" spans="1:10" x14ac:dyDescent="0.2">
      <c r="A16">
        <v>15</v>
      </c>
      <c r="B16" s="61" t="s">
        <v>117</v>
      </c>
      <c r="C16" s="77">
        <v>0.34056603773584909</v>
      </c>
      <c r="D16" s="77">
        <v>0.36509433962264154</v>
      </c>
      <c r="E16" s="77">
        <f>'Generalized Admin Boundary'!D28</f>
        <v>0.45094339622641516</v>
      </c>
      <c r="F16" s="79">
        <v>0.2</v>
      </c>
      <c r="G16" s="77">
        <f t="shared" si="0"/>
        <v>0.40867924528301891</v>
      </c>
      <c r="H16" s="80">
        <f t="shared" si="1"/>
        <v>0.32409972299168982</v>
      </c>
      <c r="I16" s="81">
        <v>2</v>
      </c>
    </row>
    <row r="17" spans="1:10" x14ac:dyDescent="0.2">
      <c r="A17">
        <v>16</v>
      </c>
      <c r="B17" s="61" t="s">
        <v>118</v>
      </c>
      <c r="C17" s="77">
        <v>0.1811320754716981</v>
      </c>
      <c r="D17" s="77">
        <v>0.1811320754716981</v>
      </c>
      <c r="E17" s="77">
        <f>AME!D28</f>
        <v>0.1811320754716981</v>
      </c>
      <c r="F17" s="79">
        <v>0.2</v>
      </c>
      <c r="G17" s="77">
        <f t="shared" si="0"/>
        <v>0.2173584905660377</v>
      </c>
      <c r="H17" s="80">
        <f t="shared" si="1"/>
        <v>0</v>
      </c>
      <c r="I17" s="81">
        <v>2</v>
      </c>
    </row>
    <row r="18" spans="1:10" x14ac:dyDescent="0.2">
      <c r="A18">
        <v>17</v>
      </c>
      <c r="B18" s="61" t="s">
        <v>119</v>
      </c>
      <c r="C18" s="77">
        <v>0.10754716981132076</v>
      </c>
      <c r="D18" s="77">
        <v>0.10754716981132076</v>
      </c>
      <c r="E18" s="77">
        <f>'Postal Code Boundary'!D28</f>
        <v>0.10754716981132076</v>
      </c>
      <c r="F18" s="79">
        <v>0.2</v>
      </c>
      <c r="G18" s="77">
        <f t="shared" si="0"/>
        <v>0.12905660377358491</v>
      </c>
      <c r="H18" s="80">
        <f t="shared" si="1"/>
        <v>0</v>
      </c>
      <c r="I18" s="81">
        <v>2</v>
      </c>
    </row>
    <row r="19" spans="1:10" x14ac:dyDescent="0.2">
      <c r="A19">
        <v>18</v>
      </c>
      <c r="B19" s="78" t="s">
        <v>120</v>
      </c>
      <c r="C19" s="77">
        <v>0.33962264150943394</v>
      </c>
      <c r="D19" s="77">
        <v>0.33962264150943394</v>
      </c>
      <c r="E19" s="77">
        <f>'ADAS for FGDB'!D28</f>
        <v>0.34056603773584909</v>
      </c>
      <c r="F19" s="79">
        <v>0.2</v>
      </c>
      <c r="G19" s="77">
        <f t="shared" si="0"/>
        <v>0.40754716981132072</v>
      </c>
      <c r="H19" s="80">
        <f t="shared" si="1"/>
        <v>2.7777777777779409E-3</v>
      </c>
      <c r="I19" s="81">
        <v>1</v>
      </c>
      <c r="J19" t="s">
        <v>165</v>
      </c>
    </row>
    <row r="20" spans="1:10" x14ac:dyDescent="0.2">
      <c r="A20">
        <v>19</v>
      </c>
      <c r="B20" s="78" t="s">
        <v>108</v>
      </c>
      <c r="C20" s="77">
        <v>0.62924528301886806</v>
      </c>
      <c r="D20" s="77">
        <v>0.62924528301886806</v>
      </c>
      <c r="E20" s="77">
        <f>RDF!D28</f>
        <v>0.6518867924528301</v>
      </c>
      <c r="F20" s="79">
        <v>0.2</v>
      </c>
      <c r="G20" s="77">
        <f t="shared" si="0"/>
        <v>0.75509433962264161</v>
      </c>
      <c r="H20" s="80">
        <f t="shared" si="1"/>
        <v>3.5982008995501878E-2</v>
      </c>
      <c r="I20" s="81">
        <v>1</v>
      </c>
    </row>
    <row r="21" spans="1:10" x14ac:dyDescent="0.2">
      <c r="A21">
        <v>20</v>
      </c>
      <c r="B21" s="78" t="s">
        <v>41</v>
      </c>
      <c r="C21" s="77">
        <v>0.48924528301886794</v>
      </c>
      <c r="D21" s="77">
        <v>0.48924528301886794</v>
      </c>
      <c r="E21" s="77">
        <f>CDC!D28</f>
        <v>0.61264150943396223</v>
      </c>
      <c r="F21" s="79">
        <v>0.2</v>
      </c>
      <c r="G21" s="77">
        <f t="shared" si="0"/>
        <v>0.58709433962264146</v>
      </c>
      <c r="H21" s="80">
        <f t="shared" si="1"/>
        <v>0.25221750867720777</v>
      </c>
      <c r="I21" s="81">
        <v>1</v>
      </c>
    </row>
    <row r="22" spans="1:10" x14ac:dyDescent="0.2">
      <c r="A22">
        <v>21</v>
      </c>
      <c r="B22" s="78" t="s">
        <v>109</v>
      </c>
      <c r="C22" s="77">
        <v>0.66320754716981134</v>
      </c>
      <c r="D22" s="77">
        <v>0.68018867924528292</v>
      </c>
      <c r="E22" s="77">
        <f>Pipeline!D28</f>
        <v>0.73679245283018857</v>
      </c>
      <c r="F22" s="79">
        <v>0.2</v>
      </c>
      <c r="G22" s="77">
        <f t="shared" si="0"/>
        <v>0.79584905660377359</v>
      </c>
      <c r="H22" s="80">
        <f t="shared" si="1"/>
        <v>0.11095305832147918</v>
      </c>
      <c r="I22" s="81">
        <v>1</v>
      </c>
    </row>
    <row r="23" spans="1:10" x14ac:dyDescent="0.2">
      <c r="A23">
        <v>22</v>
      </c>
      <c r="B23" s="78" t="s">
        <v>155</v>
      </c>
      <c r="C23" s="61"/>
      <c r="D23" s="61"/>
      <c r="E23" s="77">
        <f>'TMOB Publish'!D28</f>
        <v>0.81320754716981136</v>
      </c>
      <c r="F23" s="79"/>
      <c r="G23" s="61"/>
      <c r="H23" s="61"/>
      <c r="I23" s="81">
        <v>1</v>
      </c>
    </row>
    <row r="24" spans="1:10" x14ac:dyDescent="0.2">
      <c r="F24" s="5"/>
    </row>
    <row r="25" spans="1:10" ht="17" thickBot="1" x14ac:dyDescent="0.25">
      <c r="F25" s="5"/>
    </row>
    <row r="26" spans="1:10" ht="17" thickBot="1" x14ac:dyDescent="0.25">
      <c r="J26" s="54" t="s">
        <v>129</v>
      </c>
    </row>
    <row r="27" spans="1:10" ht="48" x14ac:dyDescent="0.2">
      <c r="J27" s="55" t="s">
        <v>130</v>
      </c>
    </row>
    <row r="28" spans="1:10" ht="32" x14ac:dyDescent="0.2">
      <c r="J28" s="56" t="s">
        <v>131</v>
      </c>
    </row>
    <row r="29" spans="1:10" ht="49" thickBot="1" x14ac:dyDescent="0.25">
      <c r="J29" s="57" t="s">
        <v>132</v>
      </c>
    </row>
  </sheetData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2" workbookViewId="0">
      <selection activeCell="E25" sqref="E25"/>
    </sheetView>
  </sheetViews>
  <sheetFormatPr baseColWidth="10" defaultRowHeight="16" x14ac:dyDescent="0.2"/>
  <cols>
    <col min="3" max="3" width="26.83203125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0">
        <v>0.7</v>
      </c>
      <c r="F2" s="8">
        <f t="shared" ref="F2:F26" si="0">D2*E2</f>
        <v>3.5</v>
      </c>
      <c r="G2" s="9"/>
      <c r="H2" s="3" t="s">
        <v>61</v>
      </c>
      <c r="I2">
        <f t="shared" ref="I2:I7" si="1">SUMIF(B:B,H2,D:D)</f>
        <v>12</v>
      </c>
      <c r="J2">
        <f t="shared" ref="J2:J7" si="2">SUMIF(B:B,H:H,F:F)</f>
        <v>8.1</v>
      </c>
      <c r="K2" s="8">
        <f>J2/I2</f>
        <v>0.67499999999999993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0.4</v>
      </c>
      <c r="F3" s="8">
        <f t="shared" si="0"/>
        <v>1.2000000000000002</v>
      </c>
      <c r="G3" s="9"/>
      <c r="H3" s="3" t="s">
        <v>60</v>
      </c>
      <c r="I3">
        <f t="shared" si="1"/>
        <v>8</v>
      </c>
      <c r="J3">
        <f t="shared" si="2"/>
        <v>4.7</v>
      </c>
      <c r="K3" s="8">
        <f t="shared" ref="K3:K7" si="3">J3/I3</f>
        <v>0.58750000000000002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8">
        <f t="shared" si="0"/>
        <v>3</v>
      </c>
      <c r="G4" s="9"/>
      <c r="H4" s="3" t="s">
        <v>65</v>
      </c>
      <c r="I4">
        <f t="shared" si="1"/>
        <v>7</v>
      </c>
      <c r="J4">
        <f t="shared" si="2"/>
        <v>3.2</v>
      </c>
      <c r="K4" s="8">
        <f t="shared" si="3"/>
        <v>0.45714285714285718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0.7</v>
      </c>
      <c r="F5" s="8">
        <f t="shared" si="0"/>
        <v>2.0999999999999996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8">
        <f t="shared" si="0"/>
        <v>3</v>
      </c>
      <c r="G6" s="9"/>
      <c r="H6" s="3" t="s">
        <v>63</v>
      </c>
      <c r="I6">
        <f t="shared" si="1"/>
        <v>8</v>
      </c>
      <c r="J6">
        <f t="shared" si="2"/>
        <v>4</v>
      </c>
      <c r="K6" s="8">
        <f t="shared" si="3"/>
        <v>0.5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0">
        <v>0</v>
      </c>
      <c r="F7" s="8">
        <f t="shared" si="0"/>
        <v>0</v>
      </c>
      <c r="G7" s="9" t="s">
        <v>82</v>
      </c>
      <c r="H7" s="3" t="s">
        <v>62</v>
      </c>
      <c r="I7">
        <f t="shared" si="1"/>
        <v>12</v>
      </c>
      <c r="J7">
        <f t="shared" si="2"/>
        <v>3.9</v>
      </c>
      <c r="K7" s="8">
        <f t="shared" si="3"/>
        <v>0.32500000000000001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0.3</v>
      </c>
      <c r="F8" s="8">
        <f t="shared" si="0"/>
        <v>2.6999999999999997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0.4</v>
      </c>
      <c r="F9" s="8">
        <f t="shared" si="0"/>
        <v>1.2000000000000002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8">
        <f t="shared" si="0"/>
        <v>0</v>
      </c>
      <c r="G10" s="9" t="s">
        <v>82</v>
      </c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8">
        <f t="shared" si="0"/>
        <v>0</v>
      </c>
      <c r="G11" s="9" t="s">
        <v>82</v>
      </c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8">
        <f t="shared" si="0"/>
        <v>2</v>
      </c>
      <c r="G12" s="9"/>
    </row>
    <row r="13" spans="1:11" ht="32" x14ac:dyDescent="0.2">
      <c r="A13" s="1">
        <v>12</v>
      </c>
      <c r="B13" s="1" t="s">
        <v>63</v>
      </c>
      <c r="C13" t="s">
        <v>9</v>
      </c>
      <c r="D13" s="2">
        <v>2</v>
      </c>
      <c r="E13" s="6">
        <v>1</v>
      </c>
      <c r="F13" s="8">
        <f t="shared" si="0"/>
        <v>2</v>
      </c>
      <c r="G13" s="9" t="s">
        <v>105</v>
      </c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8">
        <f t="shared" si="0"/>
        <v>0</v>
      </c>
      <c r="G14" s="9" t="s">
        <v>82</v>
      </c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8">
        <f t="shared" si="0"/>
        <v>0</v>
      </c>
      <c r="G15" s="9" t="s">
        <v>82</v>
      </c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8">
        <f t="shared" si="0"/>
        <v>0</v>
      </c>
      <c r="G16" s="9" t="s">
        <v>82</v>
      </c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8">
        <f t="shared" si="0"/>
        <v>0</v>
      </c>
      <c r="G17" s="9" t="s">
        <v>82</v>
      </c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8">
        <f t="shared" si="0"/>
        <v>0</v>
      </c>
      <c r="G18" s="9" t="s">
        <v>82</v>
      </c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8">
        <f t="shared" si="0"/>
        <v>0</v>
      </c>
      <c r="G19" s="9" t="s">
        <v>82</v>
      </c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8">
        <f t="shared" si="0"/>
        <v>0</v>
      </c>
      <c r="G20" s="9" t="s">
        <v>82</v>
      </c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0">
        <v>0.6</v>
      </c>
      <c r="F21" s="8">
        <f t="shared" si="0"/>
        <v>0.6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0.6</v>
      </c>
      <c r="F22" s="8">
        <f t="shared" si="0"/>
        <v>0.6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</v>
      </c>
      <c r="F23" s="8">
        <f t="shared" si="0"/>
        <v>0</v>
      </c>
      <c r="G23" s="9" t="s">
        <v>82</v>
      </c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8">
        <f t="shared" si="0"/>
        <v>0</v>
      </c>
      <c r="G24" s="9" t="s">
        <v>82</v>
      </c>
    </row>
    <row r="25" spans="1:7" ht="32" x14ac:dyDescent="0.2">
      <c r="A25" s="1">
        <v>24</v>
      </c>
      <c r="B25" s="1" t="s">
        <v>65</v>
      </c>
      <c r="C25" t="s">
        <v>19</v>
      </c>
      <c r="D25" s="2">
        <v>1</v>
      </c>
      <c r="E25" s="6">
        <v>1</v>
      </c>
      <c r="F25" s="8">
        <f t="shared" si="0"/>
        <v>1</v>
      </c>
      <c r="G25" s="9" t="s">
        <v>107</v>
      </c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76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8">
        <f>SUM(F2:F26)</f>
        <v>23.900000000000002</v>
      </c>
      <c r="G27" s="10"/>
    </row>
    <row r="28" spans="1:7" x14ac:dyDescent="0.2">
      <c r="C28" s="1" t="s">
        <v>78</v>
      </c>
      <c r="D28" s="4">
        <f>F27/D27</f>
        <v>0.45094339622641516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3"/>
  <sheetViews>
    <sheetView workbookViewId="0">
      <selection activeCell="E2" sqref="E2:E26"/>
    </sheetView>
  </sheetViews>
  <sheetFormatPr baseColWidth="10" defaultRowHeight="16" x14ac:dyDescent="0.2"/>
  <cols>
    <col min="2" max="2" width="19" customWidth="1"/>
  </cols>
  <sheetData>
    <row r="1" spans="2:11" x14ac:dyDescent="0.2"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2:11" x14ac:dyDescent="0.2">
      <c r="B2" s="1" t="s">
        <v>60</v>
      </c>
      <c r="C2" t="s">
        <v>73</v>
      </c>
      <c r="D2" s="2">
        <v>5</v>
      </c>
      <c r="E2" s="6">
        <v>0</v>
      </c>
      <c r="F2" s="2">
        <f t="shared" ref="F2:F26" si="0">D2*E2</f>
        <v>0</v>
      </c>
      <c r="G2" s="9"/>
      <c r="H2" s="3" t="s">
        <v>61</v>
      </c>
      <c r="I2">
        <f t="shared" ref="I2:I7" si="1">SUMIF(B:B,H2,D:D)</f>
        <v>12</v>
      </c>
      <c r="J2">
        <f t="shared" ref="J2:J7" si="2">SUMIF(B:B,H:H,F:F)</f>
        <v>6</v>
      </c>
      <c r="K2" s="8">
        <f>J2/I2</f>
        <v>0.5</v>
      </c>
    </row>
    <row r="3" spans="2:11" x14ac:dyDescent="0.2">
      <c r="B3" s="1" t="s">
        <v>60</v>
      </c>
      <c r="C3" t="s">
        <v>1</v>
      </c>
      <c r="D3" s="2">
        <v>3</v>
      </c>
      <c r="E3" s="6">
        <v>0</v>
      </c>
      <c r="F3" s="2">
        <f t="shared" si="0"/>
        <v>0</v>
      </c>
      <c r="G3" s="9"/>
      <c r="H3" s="3" t="s">
        <v>60</v>
      </c>
      <c r="I3">
        <f t="shared" si="1"/>
        <v>8</v>
      </c>
      <c r="J3">
        <f t="shared" si="2"/>
        <v>0</v>
      </c>
      <c r="K3" s="8">
        <f t="shared" ref="K3:K7" si="3">J3/I3</f>
        <v>0</v>
      </c>
    </row>
    <row r="4" spans="2:11" x14ac:dyDescent="0.2"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3.6</v>
      </c>
      <c r="K4" s="8">
        <f t="shared" si="3"/>
        <v>0.51428571428571435</v>
      </c>
    </row>
    <row r="5" spans="2:11" x14ac:dyDescent="0.2">
      <c r="B5" s="1" t="s">
        <v>61</v>
      </c>
      <c r="C5" t="s">
        <v>3</v>
      </c>
      <c r="D5" s="2">
        <v>3</v>
      </c>
      <c r="E5" s="6">
        <v>0</v>
      </c>
      <c r="F5" s="2">
        <f t="shared" si="0"/>
        <v>0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2:11" x14ac:dyDescent="0.2"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0</v>
      </c>
      <c r="K6" s="8">
        <f t="shared" si="3"/>
        <v>0</v>
      </c>
    </row>
    <row r="7" spans="2:11" x14ac:dyDescent="0.2">
      <c r="B7" s="1" t="s">
        <v>61</v>
      </c>
      <c r="C7" t="s">
        <v>5</v>
      </c>
      <c r="D7" s="2">
        <v>3</v>
      </c>
      <c r="E7" s="6">
        <v>0</v>
      </c>
      <c r="F7" s="2">
        <f t="shared" si="0"/>
        <v>0</v>
      </c>
      <c r="G7" s="9" t="s">
        <v>82</v>
      </c>
      <c r="H7" s="3" t="s">
        <v>62</v>
      </c>
      <c r="I7">
        <f t="shared" si="1"/>
        <v>12</v>
      </c>
      <c r="J7">
        <f t="shared" si="2"/>
        <v>0</v>
      </c>
      <c r="K7" s="8">
        <f t="shared" si="3"/>
        <v>0</v>
      </c>
    </row>
    <row r="8" spans="2:11" x14ac:dyDescent="0.2">
      <c r="B8" s="1" t="s">
        <v>62</v>
      </c>
      <c r="C8" t="s">
        <v>72</v>
      </c>
      <c r="D8" s="2">
        <v>9</v>
      </c>
      <c r="E8" s="6">
        <v>0</v>
      </c>
      <c r="F8" s="2">
        <f t="shared" si="0"/>
        <v>0</v>
      </c>
      <c r="G8" s="9"/>
    </row>
    <row r="9" spans="2:11" x14ac:dyDescent="0.2">
      <c r="B9" s="1" t="s">
        <v>62</v>
      </c>
      <c r="C9" s="7" t="s">
        <v>75</v>
      </c>
      <c r="D9" s="2">
        <v>3</v>
      </c>
      <c r="E9" s="6">
        <v>0</v>
      </c>
      <c r="F9" s="2">
        <f t="shared" si="0"/>
        <v>0</v>
      </c>
      <c r="G9" s="9"/>
    </row>
    <row r="10" spans="2:11" x14ac:dyDescent="0.2"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 t="s">
        <v>82</v>
      </c>
    </row>
    <row r="11" spans="2:11" x14ac:dyDescent="0.2"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 t="s">
        <v>82</v>
      </c>
    </row>
    <row r="12" spans="2:11" x14ac:dyDescent="0.2">
      <c r="B12" s="1" t="s">
        <v>63</v>
      </c>
      <c r="C12" t="s">
        <v>8</v>
      </c>
      <c r="D12" s="2">
        <v>2</v>
      </c>
      <c r="E12" s="6">
        <v>0</v>
      </c>
      <c r="F12" s="2">
        <f t="shared" si="0"/>
        <v>0</v>
      </c>
      <c r="G12" s="9"/>
    </row>
    <row r="13" spans="2:11" x14ac:dyDescent="0.2">
      <c r="B13" s="1" t="s">
        <v>63</v>
      </c>
      <c r="C13" t="s">
        <v>9</v>
      </c>
      <c r="D13" s="2">
        <v>2</v>
      </c>
      <c r="E13" s="6">
        <v>0</v>
      </c>
      <c r="F13" s="2">
        <f t="shared" si="0"/>
        <v>0</v>
      </c>
      <c r="G13" s="9" t="s">
        <v>82</v>
      </c>
    </row>
    <row r="14" spans="2:11" x14ac:dyDescent="0.2"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 t="s">
        <v>82</v>
      </c>
    </row>
    <row r="15" spans="2:11" x14ac:dyDescent="0.2"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 t="s">
        <v>82</v>
      </c>
    </row>
    <row r="16" spans="2:11" x14ac:dyDescent="0.2">
      <c r="B16" s="1" t="s">
        <v>64</v>
      </c>
      <c r="C16" t="s">
        <v>11</v>
      </c>
      <c r="D16" s="2">
        <v>1</v>
      </c>
      <c r="E16" s="6">
        <v>0</v>
      </c>
      <c r="F16" s="2">
        <f t="shared" si="0"/>
        <v>0</v>
      </c>
      <c r="G16" s="9" t="s">
        <v>82</v>
      </c>
    </row>
    <row r="17" spans="2:7" x14ac:dyDescent="0.2"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 t="s">
        <v>82</v>
      </c>
    </row>
    <row r="18" spans="2:7" x14ac:dyDescent="0.2"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 t="s">
        <v>82</v>
      </c>
    </row>
    <row r="19" spans="2:7" x14ac:dyDescent="0.2"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 t="s">
        <v>82</v>
      </c>
    </row>
    <row r="20" spans="2:7" x14ac:dyDescent="0.2"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 t="s">
        <v>82</v>
      </c>
    </row>
    <row r="21" spans="2:7" x14ac:dyDescent="0.2">
      <c r="B21" s="1" t="s">
        <v>65</v>
      </c>
      <c r="C21" t="s">
        <v>15</v>
      </c>
      <c r="D21" s="2">
        <v>1</v>
      </c>
      <c r="E21" s="6">
        <v>0</v>
      </c>
      <c r="F21" s="2">
        <f t="shared" si="0"/>
        <v>0</v>
      </c>
      <c r="G21" s="9"/>
    </row>
    <row r="22" spans="2:7" x14ac:dyDescent="0.2">
      <c r="B22" s="1" t="s">
        <v>65</v>
      </c>
      <c r="C22" t="s">
        <v>16</v>
      </c>
      <c r="D22" s="2">
        <v>1</v>
      </c>
      <c r="E22" s="6">
        <v>1</v>
      </c>
      <c r="F22" s="2">
        <f t="shared" si="0"/>
        <v>1</v>
      </c>
      <c r="G22" s="9"/>
    </row>
    <row r="23" spans="2:7" x14ac:dyDescent="0.2">
      <c r="B23" s="1" t="s">
        <v>65</v>
      </c>
      <c r="C23" t="s">
        <v>17</v>
      </c>
      <c r="D23" s="2">
        <v>1</v>
      </c>
      <c r="E23" s="6">
        <v>0.6</v>
      </c>
      <c r="F23" s="2">
        <f t="shared" si="0"/>
        <v>0.6</v>
      </c>
      <c r="G23" s="9"/>
    </row>
    <row r="24" spans="2:7" x14ac:dyDescent="0.2"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 t="s">
        <v>82</v>
      </c>
    </row>
    <row r="25" spans="2:7" ht="32" x14ac:dyDescent="0.2">
      <c r="B25" s="1" t="s">
        <v>65</v>
      </c>
      <c r="C25" t="s">
        <v>19</v>
      </c>
      <c r="D25" s="2">
        <v>1</v>
      </c>
      <c r="E25" s="6">
        <v>1</v>
      </c>
      <c r="F25" s="2">
        <f t="shared" si="0"/>
        <v>1</v>
      </c>
      <c r="G25" s="9" t="s">
        <v>106</v>
      </c>
    </row>
    <row r="26" spans="2:7" x14ac:dyDescent="0.2"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2:7" x14ac:dyDescent="0.2">
      <c r="C27" s="1" t="s">
        <v>80</v>
      </c>
      <c r="D27" s="2">
        <f>SUM(D2:D26)</f>
        <v>53</v>
      </c>
      <c r="F27" s="2">
        <f>SUM(F2:F26)</f>
        <v>9.6</v>
      </c>
      <c r="G27" s="10"/>
    </row>
    <row r="28" spans="2:7" x14ac:dyDescent="0.2">
      <c r="C28" s="1" t="s">
        <v>78</v>
      </c>
      <c r="D28" s="4">
        <f>F27/D27</f>
        <v>0.1811320754716981</v>
      </c>
      <c r="F28" s="2"/>
      <c r="G28" s="9"/>
    </row>
    <row r="29" spans="2:7" x14ac:dyDescent="0.2">
      <c r="D29" s="2"/>
      <c r="F29" s="2"/>
      <c r="G29" s="9"/>
    </row>
    <row r="30" spans="2:7" x14ac:dyDescent="0.2">
      <c r="D30" s="2"/>
      <c r="F30" s="2"/>
      <c r="G30" s="9"/>
    </row>
    <row r="31" spans="2:7" x14ac:dyDescent="0.2">
      <c r="D31" s="2"/>
      <c r="F31" s="2"/>
      <c r="G31" s="9"/>
    </row>
    <row r="32" spans="2:7" x14ac:dyDescent="0.2">
      <c r="D32" s="2"/>
      <c r="F32" s="2"/>
      <c r="G32" s="9"/>
    </row>
    <row r="33" spans="4:7" x14ac:dyDescent="0.2">
      <c r="D33" s="2"/>
      <c r="F33" s="2"/>
      <c r="G33" s="9"/>
    </row>
  </sheetData>
  <pageMargins left="0.75" right="0.75" top="1" bottom="1" header="0.5" footer="0.5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E2" sqref="E2:E26"/>
    </sheetView>
  </sheetViews>
  <sheetFormatPr baseColWidth="10" defaultRowHeight="16" x14ac:dyDescent="0.2"/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0.5</v>
      </c>
      <c r="F2" s="2">
        <f t="shared" ref="F2:F26" si="0">D2*E2</f>
        <v>2.5</v>
      </c>
      <c r="G2" s="9"/>
      <c r="H2" s="3" t="s">
        <v>61</v>
      </c>
      <c r="I2">
        <f t="shared" ref="I2:I7" si="1">SUMIF(B:B,H2,D:D)</f>
        <v>12</v>
      </c>
      <c r="J2">
        <f t="shared" ref="J2:J7" si="2">SUMIF(B:B,H:H,F:F)</f>
        <v>0</v>
      </c>
      <c r="K2" s="8">
        <f>J2/I2</f>
        <v>0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0</v>
      </c>
      <c r="F3" s="2">
        <f t="shared" si="0"/>
        <v>0</v>
      </c>
      <c r="G3" s="9" t="s">
        <v>97</v>
      </c>
      <c r="H3" s="3" t="s">
        <v>60</v>
      </c>
      <c r="I3">
        <f t="shared" si="1"/>
        <v>8</v>
      </c>
      <c r="J3">
        <f t="shared" si="2"/>
        <v>2.5</v>
      </c>
      <c r="K3" s="8">
        <f t="shared" ref="K3:K7" si="3">J3/I3</f>
        <v>0.3125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0</v>
      </c>
      <c r="F4" s="2">
        <f t="shared" si="0"/>
        <v>0</v>
      </c>
      <c r="G4" s="9"/>
      <c r="H4" s="3" t="s">
        <v>65</v>
      </c>
      <c r="I4">
        <f t="shared" si="1"/>
        <v>7</v>
      </c>
      <c r="J4">
        <f t="shared" si="2"/>
        <v>3.2</v>
      </c>
      <c r="K4" s="8">
        <f t="shared" si="3"/>
        <v>0.45714285714285718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0</v>
      </c>
      <c r="F5" s="2">
        <f t="shared" si="0"/>
        <v>0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0</v>
      </c>
      <c r="F6" s="2">
        <f t="shared" si="0"/>
        <v>0</v>
      </c>
      <c r="G6" s="9"/>
      <c r="H6" s="3" t="s">
        <v>63</v>
      </c>
      <c r="I6">
        <f t="shared" si="1"/>
        <v>8</v>
      </c>
      <c r="J6">
        <f t="shared" si="2"/>
        <v>0</v>
      </c>
      <c r="K6" s="8">
        <f t="shared" si="3"/>
        <v>0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</v>
      </c>
      <c r="F7" s="2">
        <f t="shared" si="0"/>
        <v>0</v>
      </c>
      <c r="G7" s="9" t="s">
        <v>97</v>
      </c>
      <c r="H7" s="3" t="s">
        <v>62</v>
      </c>
      <c r="I7">
        <f t="shared" si="1"/>
        <v>12</v>
      </c>
      <c r="J7">
        <f t="shared" si="2"/>
        <v>0</v>
      </c>
      <c r="K7" s="8">
        <f t="shared" si="3"/>
        <v>0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</v>
      </c>
      <c r="F8" s="2">
        <f t="shared" si="0"/>
        <v>0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0</v>
      </c>
      <c r="F9" s="2">
        <f t="shared" si="0"/>
        <v>0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 t="s">
        <v>97</v>
      </c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 t="s">
        <v>97</v>
      </c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0</v>
      </c>
      <c r="F12" s="2">
        <f t="shared" si="0"/>
        <v>0</v>
      </c>
      <c r="G12" s="9" t="s">
        <v>97</v>
      </c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</v>
      </c>
      <c r="F13" s="2">
        <f t="shared" si="0"/>
        <v>0</v>
      </c>
      <c r="G13" s="9" t="s">
        <v>97</v>
      </c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 t="s">
        <v>97</v>
      </c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 t="s">
        <v>97</v>
      </c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2">
        <f t="shared" si="0"/>
        <v>0</v>
      </c>
      <c r="G16" s="9" t="s">
        <v>97</v>
      </c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 t="s">
        <v>97</v>
      </c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 t="s">
        <v>97</v>
      </c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 t="s">
        <v>97</v>
      </c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 t="s">
        <v>97</v>
      </c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0</v>
      </c>
      <c r="F21" s="2">
        <f t="shared" si="0"/>
        <v>0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0.2</v>
      </c>
      <c r="F22" s="2">
        <f t="shared" si="0"/>
        <v>0.2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1</v>
      </c>
      <c r="F23" s="2">
        <f t="shared" si="0"/>
        <v>1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ht="32" x14ac:dyDescent="0.2">
      <c r="A25" s="1">
        <v>24</v>
      </c>
      <c r="B25" s="1" t="s">
        <v>65</v>
      </c>
      <c r="C25" t="s">
        <v>19</v>
      </c>
      <c r="D25" s="2">
        <v>1</v>
      </c>
      <c r="E25" s="6">
        <v>1</v>
      </c>
      <c r="F25" s="2">
        <f t="shared" si="0"/>
        <v>1</v>
      </c>
      <c r="G25" s="9" t="s">
        <v>107</v>
      </c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5.7</v>
      </c>
      <c r="G27" s="10"/>
    </row>
    <row r="28" spans="1:7" x14ac:dyDescent="0.2">
      <c r="C28" s="1" t="s">
        <v>78</v>
      </c>
      <c r="D28" s="4">
        <f>F27/D27</f>
        <v>0.10754716981132076</v>
      </c>
      <c r="F28" s="2"/>
      <c r="G28" s="9"/>
    </row>
    <row r="29" spans="1:7" x14ac:dyDescent="0.2">
      <c r="D29" s="2"/>
      <c r="F29" s="2"/>
      <c r="G29" s="9"/>
    </row>
    <row r="30" spans="1:7" x14ac:dyDescent="0.2">
      <c r="D30" s="2"/>
      <c r="F30" s="2"/>
      <c r="G30" s="9"/>
    </row>
    <row r="31" spans="1:7" x14ac:dyDescent="0.2">
      <c r="D31" s="2"/>
      <c r="F31" s="2"/>
      <c r="G31" s="9"/>
    </row>
    <row r="32" spans="1:7" x14ac:dyDescent="0.2">
      <c r="D32" s="2"/>
      <c r="F32" s="2"/>
      <c r="G32" s="9"/>
    </row>
    <row r="33" spans="4:7" x14ac:dyDescent="0.2">
      <c r="D33" s="2"/>
      <c r="F33" s="2"/>
      <c r="G33" s="9"/>
    </row>
    <row r="34" spans="4:7" x14ac:dyDescent="0.2">
      <c r="D34" s="2"/>
      <c r="F34" s="2"/>
      <c r="G34" s="9"/>
    </row>
  </sheetData>
  <pageMargins left="0.75" right="0.75" top="1" bottom="1" header="0.5" footer="0.5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J26" sqref="J26"/>
    </sheetView>
  </sheetViews>
  <sheetFormatPr baseColWidth="10" defaultRowHeight="16" x14ac:dyDescent="0.2"/>
  <cols>
    <col min="3" max="3" width="23.1640625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0.5</v>
      </c>
      <c r="F2" s="8">
        <f t="shared" ref="F2:F26" si="0">D2*E2</f>
        <v>2.5</v>
      </c>
      <c r="G2" s="9"/>
      <c r="H2" s="3" t="s">
        <v>61</v>
      </c>
      <c r="I2">
        <f t="shared" ref="I2:I7" si="1">SUMIF(B:B,H2,D:D)</f>
        <v>12</v>
      </c>
      <c r="J2">
        <f t="shared" ref="J2:J7" si="2">SUMIF(B:B,H:H,F:F)</f>
        <v>6</v>
      </c>
      <c r="K2" s="8">
        <f>J2/I2</f>
        <v>0.5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0</v>
      </c>
      <c r="F3" s="8">
        <f t="shared" si="0"/>
        <v>0</v>
      </c>
      <c r="G3" s="9" t="s">
        <v>97</v>
      </c>
      <c r="H3" s="3" t="s">
        <v>60</v>
      </c>
      <c r="I3">
        <f t="shared" si="1"/>
        <v>8</v>
      </c>
      <c r="J3">
        <f t="shared" si="2"/>
        <v>2.5</v>
      </c>
      <c r="K3" s="8">
        <f t="shared" ref="K3:K7" si="3">J3/I3</f>
        <v>0.3125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8">
        <f t="shared" si="0"/>
        <v>3</v>
      </c>
      <c r="G4" s="9"/>
      <c r="H4" s="3" t="s">
        <v>65</v>
      </c>
      <c r="I4">
        <f t="shared" si="1"/>
        <v>7</v>
      </c>
      <c r="J4">
        <f t="shared" si="2"/>
        <v>3</v>
      </c>
      <c r="K4" s="8">
        <f t="shared" si="3"/>
        <v>0.42857142857142855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0</v>
      </c>
      <c r="F5" s="8">
        <f t="shared" si="0"/>
        <v>0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8">
        <f t="shared" si="0"/>
        <v>3</v>
      </c>
      <c r="G6" s="9"/>
      <c r="H6" s="3" t="s">
        <v>63</v>
      </c>
      <c r="I6">
        <f t="shared" si="1"/>
        <v>8</v>
      </c>
      <c r="J6">
        <f t="shared" si="2"/>
        <v>4</v>
      </c>
      <c r="K6" s="8">
        <f t="shared" si="3"/>
        <v>0.5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</v>
      </c>
      <c r="F7" s="8">
        <f t="shared" si="0"/>
        <v>0</v>
      </c>
      <c r="G7" s="9"/>
      <c r="H7" s="3" t="s">
        <v>62</v>
      </c>
      <c r="I7">
        <f t="shared" si="1"/>
        <v>12</v>
      </c>
      <c r="J7">
        <f t="shared" si="2"/>
        <v>2.5499999999999998</v>
      </c>
      <c r="K7" s="8">
        <f t="shared" si="3"/>
        <v>0.21249999999999999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0.15</v>
      </c>
      <c r="F8" s="8">
        <f t="shared" si="0"/>
        <v>1.3499999999999999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0.4</v>
      </c>
      <c r="F9" s="8">
        <f t="shared" si="0"/>
        <v>1.2000000000000002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8">
        <f t="shared" si="0"/>
        <v>0</v>
      </c>
      <c r="G10" s="9" t="s">
        <v>97</v>
      </c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8">
        <f t="shared" si="0"/>
        <v>0</v>
      </c>
      <c r="G11" s="9" t="s">
        <v>97</v>
      </c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8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1</v>
      </c>
      <c r="F13" s="8">
        <f t="shared" si="0"/>
        <v>2</v>
      </c>
      <c r="G13" s="9" t="s">
        <v>97</v>
      </c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8">
        <f t="shared" si="0"/>
        <v>0</v>
      </c>
      <c r="G14" s="9" t="s">
        <v>97</v>
      </c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8">
        <f t="shared" si="0"/>
        <v>0</v>
      </c>
      <c r="G15" s="9" t="s">
        <v>97</v>
      </c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8">
        <f t="shared" si="0"/>
        <v>0</v>
      </c>
      <c r="G16" s="9" t="s">
        <v>97</v>
      </c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8">
        <f t="shared" si="0"/>
        <v>0</v>
      </c>
      <c r="G17" s="9" t="s">
        <v>97</v>
      </c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8">
        <f t="shared" si="0"/>
        <v>0</v>
      </c>
      <c r="G18" s="9" t="s">
        <v>97</v>
      </c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8">
        <f t="shared" si="0"/>
        <v>0</v>
      </c>
      <c r="G19" s="9" t="s">
        <v>97</v>
      </c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8">
        <f t="shared" si="0"/>
        <v>0</v>
      </c>
      <c r="G20" s="9" t="s">
        <v>97</v>
      </c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0.4</v>
      </c>
      <c r="F21" s="8">
        <f t="shared" si="0"/>
        <v>0.4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0.6</v>
      </c>
      <c r="F22" s="8">
        <f t="shared" si="0"/>
        <v>0.6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</v>
      </c>
      <c r="F23" s="8">
        <f t="shared" si="0"/>
        <v>0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8">
        <f t="shared" si="0"/>
        <v>0</v>
      </c>
      <c r="G24" s="9"/>
    </row>
    <row r="25" spans="1:7" ht="32" x14ac:dyDescent="0.2">
      <c r="A25" s="1">
        <v>24</v>
      </c>
      <c r="B25" s="1" t="s">
        <v>65</v>
      </c>
      <c r="C25" t="s">
        <v>19</v>
      </c>
      <c r="D25" s="2">
        <v>1</v>
      </c>
      <c r="E25" s="6">
        <v>1</v>
      </c>
      <c r="F25" s="8">
        <f t="shared" si="0"/>
        <v>1</v>
      </c>
      <c r="G25" s="9" t="s">
        <v>107</v>
      </c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76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8">
        <f>SUM(F2:F26)</f>
        <v>18.05</v>
      </c>
      <c r="G27" s="10"/>
    </row>
    <row r="28" spans="1:7" x14ac:dyDescent="0.2">
      <c r="C28" s="1" t="s">
        <v>78</v>
      </c>
      <c r="D28" s="4">
        <f>F27/D27</f>
        <v>0.34056603773584909</v>
      </c>
      <c r="F28" s="2"/>
      <c r="G28" s="9"/>
    </row>
    <row r="29" spans="1:7" x14ac:dyDescent="0.2">
      <c r="D29" s="2"/>
      <c r="F29" s="2"/>
      <c r="G29" s="9"/>
    </row>
    <row r="30" spans="1:7" x14ac:dyDescent="0.2">
      <c r="D30" s="2"/>
      <c r="F30" s="2"/>
      <c r="G30" s="9"/>
    </row>
  </sheetData>
  <pageMargins left="0.75" right="0.75" top="1" bottom="1" header="0.5" footer="0.5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H11" sqref="H11"/>
    </sheetView>
  </sheetViews>
  <sheetFormatPr baseColWidth="10" defaultRowHeight="16" x14ac:dyDescent="0.2"/>
  <cols>
    <col min="7" max="7" width="14.1640625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 t="shared" ref="I2:I7" si="1">SUMIF(B:B,H2,D:D)</f>
        <v>12</v>
      </c>
      <c r="J2">
        <f t="shared" ref="J2:J7" si="2">SUMIF(B:B,H:H,F:F)</f>
        <v>9.9</v>
      </c>
      <c r="K2" s="8">
        <f>J2/I2</f>
        <v>0.82500000000000007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si="1"/>
        <v>8</v>
      </c>
      <c r="J3">
        <f t="shared" si="2"/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4</v>
      </c>
      <c r="K4" s="8">
        <f t="shared" si="3"/>
        <v>0.5714285714285714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86">
        <v>0.8</v>
      </c>
      <c r="F5" s="2">
        <f t="shared" si="0"/>
        <v>2.4000000000000004</v>
      </c>
      <c r="G5" s="58"/>
      <c r="H5" s="3" t="s">
        <v>64</v>
      </c>
      <c r="I5">
        <f t="shared" si="1"/>
        <v>6</v>
      </c>
      <c r="J5">
        <f t="shared" si="2"/>
        <v>1.85</v>
      </c>
      <c r="K5" s="8">
        <f t="shared" si="3"/>
        <v>0.30833333333333335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3.6</v>
      </c>
      <c r="K6" s="8">
        <f t="shared" si="3"/>
        <v>0.45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0.5</v>
      </c>
      <c r="F7" s="2">
        <f t="shared" si="0"/>
        <v>1.5</v>
      </c>
      <c r="G7" s="9"/>
      <c r="H7" s="3" t="s">
        <v>62</v>
      </c>
      <c r="I7">
        <f t="shared" si="1"/>
        <v>12</v>
      </c>
      <c r="J7">
        <f t="shared" si="2"/>
        <v>7.2</v>
      </c>
      <c r="K7" s="8">
        <f t="shared" si="3"/>
        <v>0.6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86">
        <v>0.8</v>
      </c>
      <c r="F8" s="2">
        <f t="shared" si="0"/>
        <v>7.2</v>
      </c>
      <c r="G8" s="58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0</v>
      </c>
      <c r="F9" s="2">
        <f t="shared" si="0"/>
        <v>0</v>
      </c>
      <c r="G9" s="9" t="s">
        <v>82</v>
      </c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 t="s">
        <v>82</v>
      </c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0.8</v>
      </c>
      <c r="F13" s="2">
        <f t="shared" si="0"/>
        <v>1.6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0.85</v>
      </c>
      <c r="F14" s="2">
        <f t="shared" si="0"/>
        <v>0.85</v>
      </c>
      <c r="G14" s="9"/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1</v>
      </c>
      <c r="F16" s="2">
        <f t="shared" si="0"/>
        <v>1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 t="s">
        <v>82</v>
      </c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 t="s">
        <v>82</v>
      </c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 t="s">
        <v>82</v>
      </c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1</v>
      </c>
      <c r="F20" s="2">
        <f t="shared" si="0"/>
        <v>1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1</v>
      </c>
      <c r="F21" s="2">
        <f t="shared" si="0"/>
        <v>1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87">
        <v>0</v>
      </c>
      <c r="F22" s="2">
        <f t="shared" si="0"/>
        <v>0</v>
      </c>
      <c r="G22" s="88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1</v>
      </c>
      <c r="F23" s="2">
        <f t="shared" si="0"/>
        <v>1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 t="s">
        <v>82</v>
      </c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0</v>
      </c>
      <c r="F25" s="2">
        <f t="shared" si="0"/>
        <v>0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34.549999999999997</v>
      </c>
      <c r="G27" s="10"/>
    </row>
    <row r="28" spans="1:7" x14ac:dyDescent="0.2">
      <c r="C28" s="1" t="s">
        <v>78</v>
      </c>
      <c r="D28" s="4">
        <f>F27/D27</f>
        <v>0.6518867924528301</v>
      </c>
      <c r="F28" s="2"/>
      <c r="G28" s="9"/>
    </row>
    <row r="29" spans="1:7" x14ac:dyDescent="0.2">
      <c r="D29" s="2"/>
      <c r="F29" s="2"/>
      <c r="G29" s="9"/>
    </row>
    <row r="30" spans="1:7" x14ac:dyDescent="0.2">
      <c r="D30" s="2"/>
      <c r="F30" s="2"/>
      <c r="G30" s="9"/>
    </row>
  </sheetData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O14" sqref="O14"/>
    </sheetView>
  </sheetViews>
  <sheetFormatPr baseColWidth="10" defaultRowHeight="16" x14ac:dyDescent="0.2"/>
  <cols>
    <col min="3" max="3" width="30.5" customWidth="1"/>
    <col min="7" max="7" width="18.5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 t="shared" ref="I2:I7" si="1">SUMIF(A:A,H2,C:C)</f>
        <v>0</v>
      </c>
      <c r="J2">
        <f t="shared" ref="J2:J7" si="2">SUMIF(A:A,G:G,E:E)</f>
        <v>0</v>
      </c>
      <c r="K2" s="8" t="e">
        <f>J2/I2</f>
        <v>#DIV/0!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si="1"/>
        <v>0</v>
      </c>
      <c r="J3">
        <f t="shared" si="2"/>
        <v>0</v>
      </c>
      <c r="K3" s="8" t="e">
        <f t="shared" ref="K3:K7" si="3">J3/I3</f>
        <v>#DIV/0!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0</v>
      </c>
      <c r="J4">
        <f t="shared" si="2"/>
        <v>0</v>
      </c>
      <c r="K4" s="8" t="e">
        <f t="shared" si="3"/>
        <v>#DIV/0!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0</v>
      </c>
      <c r="J5">
        <f t="shared" si="2"/>
        <v>0</v>
      </c>
      <c r="K5" s="8" t="e">
        <f t="shared" si="3"/>
        <v>#DIV/0!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0</v>
      </c>
      <c r="J6">
        <f t="shared" si="2"/>
        <v>0</v>
      </c>
      <c r="K6" s="8" t="e">
        <f t="shared" si="3"/>
        <v>#DIV/0!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1</v>
      </c>
      <c r="F7" s="2">
        <f t="shared" si="0"/>
        <v>3</v>
      </c>
      <c r="G7" s="9"/>
      <c r="H7" s="3" t="s">
        <v>62</v>
      </c>
      <c r="I7">
        <f t="shared" si="1"/>
        <v>0</v>
      </c>
      <c r="J7">
        <f t="shared" si="2"/>
        <v>0</v>
      </c>
      <c r="K7" s="8" t="e">
        <f t="shared" si="3"/>
        <v>#DIV/0!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0.33</v>
      </c>
      <c r="F8" s="2">
        <f t="shared" si="0"/>
        <v>2.97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1</v>
      </c>
      <c r="F9" s="2">
        <f t="shared" si="0"/>
        <v>3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0.5</v>
      </c>
      <c r="F13" s="2">
        <f t="shared" si="0"/>
        <v>1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 t="s">
        <v>156</v>
      </c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 t="s">
        <v>156</v>
      </c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2">
        <f t="shared" si="0"/>
        <v>0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/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 t="s">
        <v>156</v>
      </c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 t="s">
        <v>156</v>
      </c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1</v>
      </c>
      <c r="F21" s="2">
        <f t="shared" si="0"/>
        <v>1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1</v>
      </c>
      <c r="F22" s="2">
        <f t="shared" si="0"/>
        <v>1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0.5</v>
      </c>
      <c r="F23" s="2">
        <f t="shared" si="0"/>
        <v>0.5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0</v>
      </c>
      <c r="F25" s="2">
        <f t="shared" si="0"/>
        <v>0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E27" s="2">
        <f>SUM(F2:F26)</f>
        <v>32.47</v>
      </c>
      <c r="F27" s="10"/>
    </row>
    <row r="28" spans="1:7" x14ac:dyDescent="0.2">
      <c r="C28" s="1" t="s">
        <v>78</v>
      </c>
      <c r="D28" s="4">
        <f>E27/D27</f>
        <v>0.61264150943396223</v>
      </c>
      <c r="E28" s="2"/>
      <c r="F28" s="9"/>
    </row>
    <row r="29" spans="1:7" x14ac:dyDescent="0.2">
      <c r="C29" s="2"/>
      <c r="E29" s="2"/>
      <c r="F29" s="9"/>
    </row>
    <row r="30" spans="1:7" x14ac:dyDescent="0.2">
      <c r="C30" s="2"/>
      <c r="E30" s="2"/>
      <c r="F30" s="9"/>
    </row>
  </sheetData>
  <pageMargins left="0.75" right="0.75" top="1" bottom="1" header="0.5" footer="0.5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2" workbookViewId="0">
      <selection activeCell="G22" sqref="G22"/>
    </sheetView>
  </sheetViews>
  <sheetFormatPr baseColWidth="10" defaultRowHeight="16" x14ac:dyDescent="0.2"/>
  <cols>
    <col min="3" max="3" width="28.6640625" customWidth="1"/>
    <col min="7" max="8" width="30.83203125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0.8</v>
      </c>
      <c r="F2" s="2">
        <f t="shared" ref="F2:F26" si="0">D2*E2</f>
        <v>4</v>
      </c>
      <c r="G2" s="9"/>
      <c r="H2" s="3" t="s">
        <v>61</v>
      </c>
      <c r="I2">
        <f t="shared" ref="I2:I7" si="1">SUMIF(B:B,H2,D:D)</f>
        <v>12</v>
      </c>
      <c r="J2">
        <f t="shared" ref="J2:J7" si="2">SUMIF(B:B,H:H,F:F)</f>
        <v>11.7</v>
      </c>
      <c r="K2" s="8">
        <f>J2/I2</f>
        <v>0.97499999999999998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85">
        <v>1</v>
      </c>
      <c r="F3" s="2">
        <f t="shared" si="0"/>
        <v>3</v>
      </c>
      <c r="G3" s="9"/>
      <c r="H3" s="3" t="s">
        <v>60</v>
      </c>
      <c r="I3">
        <f t="shared" si="1"/>
        <v>8</v>
      </c>
      <c r="J3">
        <f t="shared" si="2"/>
        <v>7</v>
      </c>
      <c r="K3" s="8">
        <f t="shared" ref="K3:K7" si="3">J3/I3</f>
        <v>0.875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5</v>
      </c>
      <c r="K4" s="8">
        <f t="shared" si="3"/>
        <v>0.7142857142857143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1</v>
      </c>
      <c r="K5" s="8">
        <f t="shared" si="3"/>
        <v>0.16666666666666666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0.9</v>
      </c>
      <c r="F6" s="2">
        <f t="shared" si="0"/>
        <v>2.7</v>
      </c>
      <c r="G6" s="9"/>
      <c r="H6" s="3" t="s">
        <v>63</v>
      </c>
      <c r="I6">
        <f t="shared" si="1"/>
        <v>8</v>
      </c>
      <c r="J6">
        <f t="shared" si="2"/>
        <v>7.6</v>
      </c>
      <c r="K6" s="8">
        <f t="shared" si="3"/>
        <v>0.95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1</v>
      </c>
      <c r="F7" s="2">
        <f t="shared" si="0"/>
        <v>3</v>
      </c>
      <c r="G7" s="9"/>
      <c r="H7" s="3" t="s">
        <v>62</v>
      </c>
      <c r="I7">
        <f t="shared" si="1"/>
        <v>12</v>
      </c>
      <c r="J7">
        <f t="shared" si="2"/>
        <v>6.75</v>
      </c>
      <c r="K7" s="8">
        <f t="shared" si="3"/>
        <v>0.5625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0.45</v>
      </c>
      <c r="F8" s="2">
        <f t="shared" si="0"/>
        <v>4.05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0.9</v>
      </c>
      <c r="F9" s="2">
        <f t="shared" si="0"/>
        <v>2.7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0.8</v>
      </c>
      <c r="F10" s="2">
        <f t="shared" si="0"/>
        <v>1.6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1</v>
      </c>
      <c r="F11" s="2">
        <f t="shared" si="0"/>
        <v>2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1</v>
      </c>
      <c r="F13" s="2">
        <f t="shared" si="0"/>
        <v>2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 t="s">
        <v>158</v>
      </c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 t="s">
        <v>158</v>
      </c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1</v>
      </c>
      <c r="F16" s="2">
        <f t="shared" si="0"/>
        <v>1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/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 t="s">
        <v>158</v>
      </c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 t="s">
        <v>158</v>
      </c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 t="s">
        <v>158</v>
      </c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1</v>
      </c>
      <c r="F21" s="2">
        <f t="shared" si="0"/>
        <v>1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1</v>
      </c>
      <c r="F22" s="2">
        <f t="shared" si="0"/>
        <v>1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1</v>
      </c>
      <c r="F23" s="2">
        <f t="shared" si="0"/>
        <v>1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 t="s">
        <v>158</v>
      </c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1</v>
      </c>
      <c r="F25" s="2">
        <f t="shared" si="0"/>
        <v>1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39.049999999999997</v>
      </c>
      <c r="G27" s="10"/>
    </row>
    <row r="28" spans="1:7" x14ac:dyDescent="0.2">
      <c r="C28" s="1" t="s">
        <v>78</v>
      </c>
      <c r="D28" s="4">
        <f>F27/D27</f>
        <v>0.73679245283018857</v>
      </c>
      <c r="F28" s="2"/>
      <c r="G28" s="9"/>
    </row>
    <row r="29" spans="1:7" x14ac:dyDescent="0.2">
      <c r="D29" s="2"/>
      <c r="F29" s="2"/>
      <c r="G29" s="9"/>
    </row>
    <row r="30" spans="1:7" x14ac:dyDescent="0.2">
      <c r="D30" s="2"/>
      <c r="F30" s="2"/>
      <c r="G30" s="9"/>
    </row>
    <row r="31" spans="1:7" x14ac:dyDescent="0.2">
      <c r="D31" s="2"/>
      <c r="F31" s="2"/>
      <c r="G31" s="9"/>
    </row>
  </sheetData>
  <pageMargins left="0.75" right="0.75" top="1" bottom="1" header="0.5" footer="0.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3"/>
  <sheetViews>
    <sheetView workbookViewId="0">
      <selection activeCell="E12" sqref="E12"/>
    </sheetView>
  </sheetViews>
  <sheetFormatPr baseColWidth="10" defaultRowHeight="16" x14ac:dyDescent="0.2"/>
  <cols>
    <col min="1" max="1" width="6.33203125" customWidth="1"/>
    <col min="2" max="2" width="15.33203125" customWidth="1"/>
    <col min="3" max="3" width="10" customWidth="1"/>
    <col min="4" max="4" width="10.83203125" customWidth="1"/>
    <col min="5" max="5" width="79.5" customWidth="1"/>
  </cols>
  <sheetData>
    <row r="1" spans="1:5" ht="32" x14ac:dyDescent="0.2">
      <c r="A1" s="66" t="s">
        <v>133</v>
      </c>
      <c r="B1" s="67" t="s">
        <v>137</v>
      </c>
      <c r="C1" s="67" t="s">
        <v>135</v>
      </c>
      <c r="D1" s="67" t="s">
        <v>69</v>
      </c>
      <c r="E1" s="68" t="s">
        <v>138</v>
      </c>
    </row>
    <row r="2" spans="1:5" x14ac:dyDescent="0.2">
      <c r="A2" s="69">
        <v>1</v>
      </c>
      <c r="B2" s="62" t="s">
        <v>110</v>
      </c>
      <c r="C2" s="63">
        <v>0.44528301886792454</v>
      </c>
      <c r="D2" s="63">
        <f>'Extraction Framework'!D28</f>
        <v>0.56037735849056602</v>
      </c>
      <c r="E2" s="70" t="s">
        <v>139</v>
      </c>
    </row>
    <row r="3" spans="1:5" x14ac:dyDescent="0.2">
      <c r="A3" s="69">
        <v>3</v>
      </c>
      <c r="B3" s="64" t="s">
        <v>46</v>
      </c>
      <c r="C3" s="63">
        <v>0.40566037735849059</v>
      </c>
      <c r="D3" s="63">
        <f>'Query Tool'!D28</f>
        <v>0.40566037735849059</v>
      </c>
      <c r="E3" s="70"/>
    </row>
    <row r="4" spans="1:5" x14ac:dyDescent="0.2">
      <c r="A4" s="69">
        <v>3</v>
      </c>
      <c r="B4" s="64" t="s">
        <v>47</v>
      </c>
      <c r="C4" s="63">
        <v>0.49622641509433962</v>
      </c>
      <c r="D4" s="63">
        <f>UMT!D28</f>
        <v>0.49622641509433962</v>
      </c>
      <c r="E4" s="70"/>
    </row>
    <row r="5" spans="1:5" x14ac:dyDescent="0.2">
      <c r="A5" s="69">
        <v>3</v>
      </c>
      <c r="B5" s="64" t="s">
        <v>48</v>
      </c>
      <c r="C5" s="63">
        <v>0.49622641509433962</v>
      </c>
      <c r="D5" s="63">
        <f>UMT!D28</f>
        <v>0.49622641509433962</v>
      </c>
      <c r="E5" s="70"/>
    </row>
    <row r="6" spans="1:5" x14ac:dyDescent="0.2">
      <c r="A6" s="69">
        <v>2</v>
      </c>
      <c r="B6" s="62" t="s">
        <v>45</v>
      </c>
      <c r="C6" s="63">
        <v>0.58377358490566045</v>
      </c>
      <c r="D6" s="63">
        <f>PCT!D28</f>
        <v>0.67433962264150948</v>
      </c>
      <c r="E6" s="70" t="s">
        <v>140</v>
      </c>
    </row>
    <row r="7" spans="1:5" x14ac:dyDescent="0.2">
      <c r="A7" s="69">
        <v>2</v>
      </c>
      <c r="B7" s="62" t="s">
        <v>49</v>
      </c>
      <c r="C7" s="63">
        <v>0.76132075471698113</v>
      </c>
      <c r="D7" s="63">
        <f>VCP!D28</f>
        <v>0.77169811320754711</v>
      </c>
      <c r="E7" s="70" t="s">
        <v>142</v>
      </c>
    </row>
    <row r="8" spans="1:5" x14ac:dyDescent="0.2">
      <c r="A8" s="69">
        <v>3</v>
      </c>
      <c r="B8" s="62" t="s">
        <v>111</v>
      </c>
      <c r="C8" s="63">
        <v>0.73509433962264148</v>
      </c>
      <c r="D8" s="63">
        <f>MCP!D28</f>
        <v>0.78018867924528301</v>
      </c>
      <c r="E8" s="70" t="s">
        <v>143</v>
      </c>
    </row>
    <row r="9" spans="1:5" x14ac:dyDescent="0.2">
      <c r="A9" s="69">
        <v>1</v>
      </c>
      <c r="B9" s="62" t="s">
        <v>112</v>
      </c>
      <c r="C9" s="63">
        <v>0.66669811320754724</v>
      </c>
      <c r="D9" s="63">
        <f>DDF!D28</f>
        <v>0.72330188679245289</v>
      </c>
      <c r="E9" s="70" t="s">
        <v>141</v>
      </c>
    </row>
    <row r="10" spans="1:5" x14ac:dyDescent="0.2">
      <c r="A10" s="69">
        <v>1</v>
      </c>
      <c r="B10" s="62" t="s">
        <v>113</v>
      </c>
      <c r="C10" s="63">
        <v>0.5658490566037736</v>
      </c>
      <c r="D10" s="63">
        <f>Validation!D28</f>
        <v>0.61566037735849044</v>
      </c>
      <c r="E10" s="70" t="s">
        <v>144</v>
      </c>
    </row>
    <row r="11" spans="1:5" x14ac:dyDescent="0.2">
      <c r="A11" s="69">
        <v>2</v>
      </c>
      <c r="B11" s="62" t="s">
        <v>114</v>
      </c>
      <c r="C11" s="63">
        <v>0.52245283018867927</v>
      </c>
      <c r="D11" s="63">
        <f>MapCore!D28</f>
        <v>0.5507547169811321</v>
      </c>
      <c r="E11" s="70" t="s">
        <v>145</v>
      </c>
    </row>
    <row r="12" spans="1:5" x14ac:dyDescent="0.2">
      <c r="A12" s="69">
        <v>2</v>
      </c>
      <c r="B12" s="62" t="s">
        <v>115</v>
      </c>
      <c r="C12" s="63">
        <v>0.81320754716981136</v>
      </c>
      <c r="D12" s="65">
        <f>'Validation Job Framework'!D28</f>
        <v>0.81320754716981136</v>
      </c>
      <c r="E12" s="70"/>
    </row>
    <row r="13" spans="1:5" x14ac:dyDescent="0.2">
      <c r="A13" s="69">
        <v>2</v>
      </c>
      <c r="B13" s="62" t="s">
        <v>116</v>
      </c>
      <c r="C13" s="63">
        <v>0.81320754716981136</v>
      </c>
      <c r="D13" s="65">
        <f>'Validation Metrics'!D28</f>
        <v>0.81320754716981136</v>
      </c>
      <c r="E13" s="71"/>
    </row>
    <row r="14" spans="1:5" x14ac:dyDescent="0.2">
      <c r="A14" s="69">
        <v>1</v>
      </c>
      <c r="B14" s="62" t="s">
        <v>121</v>
      </c>
      <c r="C14" s="63">
        <v>0.52058823529411768</v>
      </c>
      <c r="D14" s="63">
        <f>Voice!D28</f>
        <v>0.6249019607843137</v>
      </c>
      <c r="E14" s="70" t="s">
        <v>150</v>
      </c>
    </row>
    <row r="15" spans="1:5" x14ac:dyDescent="0.2">
      <c r="A15" s="69">
        <v>1</v>
      </c>
      <c r="B15" s="62" t="s">
        <v>122</v>
      </c>
      <c r="C15" s="63">
        <v>0.27169811320754716</v>
      </c>
      <c r="D15" s="63">
        <f>ODF!D28</f>
        <v>0.2981132075471698</v>
      </c>
      <c r="E15" s="70" t="s">
        <v>147</v>
      </c>
    </row>
    <row r="16" spans="1:5" x14ac:dyDescent="0.2">
      <c r="A16" s="69">
        <v>2</v>
      </c>
      <c r="B16" s="62" t="s">
        <v>117</v>
      </c>
      <c r="C16" s="63">
        <v>0.34056603773584909</v>
      </c>
      <c r="D16" s="63">
        <f>'Generalized Admin Boundary'!D28</f>
        <v>0.45094339622641516</v>
      </c>
      <c r="E16" s="70" t="s">
        <v>147</v>
      </c>
    </row>
    <row r="17" spans="1:5" x14ac:dyDescent="0.2">
      <c r="A17" s="69">
        <v>2</v>
      </c>
      <c r="B17" s="62" t="s">
        <v>118</v>
      </c>
      <c r="C17" s="63">
        <v>0.1811320754716981</v>
      </c>
      <c r="D17" s="63">
        <f>AME!D28</f>
        <v>0.1811320754716981</v>
      </c>
      <c r="E17" s="70" t="s">
        <v>147</v>
      </c>
    </row>
    <row r="18" spans="1:5" x14ac:dyDescent="0.2">
      <c r="A18" s="69">
        <v>2</v>
      </c>
      <c r="B18" s="62" t="s">
        <v>119</v>
      </c>
      <c r="C18" s="63">
        <v>0.10754716981132076</v>
      </c>
      <c r="D18" s="63">
        <f>'Postal Code Boundary'!D28</f>
        <v>0.10754716981132076</v>
      </c>
      <c r="E18" s="70" t="s">
        <v>147</v>
      </c>
    </row>
    <row r="19" spans="1:5" x14ac:dyDescent="0.2">
      <c r="A19" s="69">
        <v>2</v>
      </c>
      <c r="B19" s="62" t="s">
        <v>120</v>
      </c>
      <c r="C19" s="63">
        <v>0.33962264150943394</v>
      </c>
      <c r="D19" s="63">
        <f>'ADAS for FGDB'!D28</f>
        <v>0.34056603773584909</v>
      </c>
      <c r="E19" s="70" t="s">
        <v>146</v>
      </c>
    </row>
    <row r="20" spans="1:5" x14ac:dyDescent="0.2">
      <c r="A20" s="69">
        <v>1</v>
      </c>
      <c r="B20" s="62" t="s">
        <v>108</v>
      </c>
      <c r="C20" s="63">
        <v>0.62924528301886806</v>
      </c>
      <c r="D20" s="63">
        <f>RDF!D28</f>
        <v>0.6518867924528301</v>
      </c>
      <c r="E20" s="70" t="s">
        <v>148</v>
      </c>
    </row>
    <row r="21" spans="1:5" x14ac:dyDescent="0.2">
      <c r="A21" s="69">
        <v>1</v>
      </c>
      <c r="B21" s="62" t="s">
        <v>41</v>
      </c>
      <c r="C21" s="63">
        <v>0.48924528301886794</v>
      </c>
      <c r="D21" s="63">
        <f>CDC!D28</f>
        <v>0.61264150943396223</v>
      </c>
      <c r="E21" s="70" t="s">
        <v>149</v>
      </c>
    </row>
    <row r="22" spans="1:5" ht="17" thickBot="1" x14ac:dyDescent="0.25">
      <c r="A22" s="72">
        <v>1</v>
      </c>
      <c r="B22" s="73" t="s">
        <v>109</v>
      </c>
      <c r="C22" s="74">
        <v>0.66320754716981134</v>
      </c>
      <c r="D22" s="74">
        <f>Pipeline!D28</f>
        <v>0.73679245283018857</v>
      </c>
      <c r="E22" s="75" t="s">
        <v>151</v>
      </c>
    </row>
    <row r="23" spans="1:5" x14ac:dyDescent="0.2">
      <c r="B23" s="61"/>
      <c r="C23" s="61"/>
      <c r="D23" s="61"/>
    </row>
  </sheetData>
  <phoneticPr fontId="7" type="noConversion"/>
  <pageMargins left="0.7" right="0.7" top="0.75" bottom="0.75" header="0.3" footer="0.3"/>
  <pageSetup scale="7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1" sqref="I21"/>
    </sheetView>
  </sheetViews>
  <sheetFormatPr baseColWidth="10" defaultColWidth="11" defaultRowHeight="16" x14ac:dyDescent="0.2"/>
  <cols>
    <col min="1" max="1" width="3.1640625" bestFit="1" customWidth="1"/>
    <col min="2" max="2" width="6.1640625" bestFit="1" customWidth="1"/>
    <col min="3" max="3" width="31" bestFit="1" customWidth="1"/>
    <col min="4" max="4" width="12.5" bestFit="1" customWidth="1"/>
    <col min="5" max="5" width="18.1640625" style="5" bestFit="1" customWidth="1"/>
    <col min="6" max="6" width="10" bestFit="1" customWidth="1"/>
    <col min="7" max="7" width="50.5" customWidth="1"/>
  </cols>
  <sheetData>
    <row r="1" spans="1:7" x14ac:dyDescent="0.2">
      <c r="A1" s="12" t="s">
        <v>52</v>
      </c>
      <c r="B1" s="11" t="s">
        <v>25</v>
      </c>
      <c r="C1" s="11" t="s">
        <v>56</v>
      </c>
      <c r="D1" s="11" t="s">
        <v>69</v>
      </c>
      <c r="E1" s="19" t="s">
        <v>67</v>
      </c>
      <c r="F1" s="11" t="s">
        <v>68</v>
      </c>
      <c r="G1" s="11" t="s">
        <v>70</v>
      </c>
    </row>
    <row r="2" spans="1:7" x14ac:dyDescent="0.2">
      <c r="A2">
        <v>1</v>
      </c>
      <c r="B2" t="s">
        <v>23</v>
      </c>
      <c r="C2" t="s">
        <v>21</v>
      </c>
      <c r="E2" s="5">
        <v>0.2</v>
      </c>
      <c r="F2">
        <f>D2*(1+E2)</f>
        <v>0</v>
      </c>
    </row>
    <row r="3" spans="1:7" x14ac:dyDescent="0.2">
      <c r="A3">
        <v>2</v>
      </c>
      <c r="B3" t="s">
        <v>23</v>
      </c>
      <c r="C3" t="s">
        <v>22</v>
      </c>
      <c r="E3" s="5">
        <v>0.2</v>
      </c>
      <c r="F3">
        <f t="shared" ref="F3:F30" si="0">D3*(1+E3)</f>
        <v>0</v>
      </c>
    </row>
    <row r="4" spans="1:7" x14ac:dyDescent="0.2">
      <c r="A4">
        <v>3</v>
      </c>
      <c r="B4" t="s">
        <v>23</v>
      </c>
      <c r="C4" t="s">
        <v>24</v>
      </c>
      <c r="E4" s="5">
        <v>0.2</v>
      </c>
      <c r="F4">
        <f t="shared" si="0"/>
        <v>0</v>
      </c>
    </row>
    <row r="5" spans="1:7" x14ac:dyDescent="0.2">
      <c r="A5">
        <v>4</v>
      </c>
      <c r="B5" t="s">
        <v>32</v>
      </c>
      <c r="C5" t="s">
        <v>26</v>
      </c>
      <c r="E5" s="5">
        <v>0.2</v>
      </c>
      <c r="F5">
        <f t="shared" si="0"/>
        <v>0</v>
      </c>
    </row>
    <row r="6" spans="1:7" x14ac:dyDescent="0.2">
      <c r="A6">
        <v>5</v>
      </c>
      <c r="B6" t="s">
        <v>32</v>
      </c>
      <c r="C6" t="s">
        <v>27</v>
      </c>
      <c r="E6" s="5">
        <v>0.2</v>
      </c>
      <c r="F6">
        <f t="shared" si="0"/>
        <v>0</v>
      </c>
    </row>
    <row r="7" spans="1:7" x14ac:dyDescent="0.2">
      <c r="A7">
        <v>6</v>
      </c>
      <c r="B7" t="s">
        <v>32</v>
      </c>
      <c r="C7" t="s">
        <v>28</v>
      </c>
      <c r="E7" s="5">
        <v>0.2</v>
      </c>
      <c r="F7">
        <f t="shared" si="0"/>
        <v>0</v>
      </c>
    </row>
    <row r="8" spans="1:7" x14ac:dyDescent="0.2">
      <c r="A8">
        <v>7</v>
      </c>
      <c r="B8" t="s">
        <v>32</v>
      </c>
      <c r="C8" t="s">
        <v>29</v>
      </c>
      <c r="E8" s="5">
        <v>0.2</v>
      </c>
      <c r="F8">
        <f t="shared" si="0"/>
        <v>0</v>
      </c>
      <c r="G8" t="s">
        <v>71</v>
      </c>
    </row>
    <row r="9" spans="1:7" x14ac:dyDescent="0.2">
      <c r="A9">
        <v>8</v>
      </c>
      <c r="B9" t="s">
        <v>32</v>
      </c>
      <c r="C9" t="s">
        <v>30</v>
      </c>
      <c r="E9" s="5">
        <v>0.2</v>
      </c>
      <c r="F9">
        <f t="shared" si="0"/>
        <v>0</v>
      </c>
      <c r="G9" t="s">
        <v>71</v>
      </c>
    </row>
    <row r="10" spans="1:7" x14ac:dyDescent="0.2">
      <c r="A10">
        <v>9</v>
      </c>
      <c r="B10" t="s">
        <v>32</v>
      </c>
      <c r="C10" t="s">
        <v>31</v>
      </c>
      <c r="E10" s="5">
        <v>0.2</v>
      </c>
      <c r="F10">
        <f t="shared" si="0"/>
        <v>0</v>
      </c>
    </row>
    <row r="11" spans="1:7" x14ac:dyDescent="0.2">
      <c r="A11">
        <v>10</v>
      </c>
      <c r="B11" t="s">
        <v>32</v>
      </c>
      <c r="C11" t="s">
        <v>33</v>
      </c>
      <c r="E11" s="5">
        <v>0.2</v>
      </c>
      <c r="F11">
        <f t="shared" si="0"/>
        <v>0</v>
      </c>
    </row>
    <row r="12" spans="1:7" x14ac:dyDescent="0.2">
      <c r="A12">
        <v>11</v>
      </c>
      <c r="B12" t="s">
        <v>32</v>
      </c>
      <c r="C12" t="s">
        <v>34</v>
      </c>
      <c r="E12" s="5">
        <v>0.2</v>
      </c>
      <c r="F12">
        <f t="shared" si="0"/>
        <v>0</v>
      </c>
    </row>
    <row r="13" spans="1:7" x14ac:dyDescent="0.2">
      <c r="A13">
        <v>12</v>
      </c>
      <c r="B13" t="s">
        <v>32</v>
      </c>
      <c r="C13" t="s">
        <v>35</v>
      </c>
      <c r="E13" s="5">
        <v>0.2</v>
      </c>
      <c r="F13">
        <f t="shared" si="0"/>
        <v>0</v>
      </c>
      <c r="G13" s="1"/>
    </row>
    <row r="14" spans="1:7" x14ac:dyDescent="0.2">
      <c r="A14">
        <v>13</v>
      </c>
      <c r="B14" t="s">
        <v>32</v>
      </c>
      <c r="C14" t="s">
        <v>36</v>
      </c>
      <c r="E14" s="5">
        <v>0.2</v>
      </c>
      <c r="F14">
        <f t="shared" si="0"/>
        <v>0</v>
      </c>
      <c r="G14" t="s">
        <v>71</v>
      </c>
    </row>
    <row r="15" spans="1:7" x14ac:dyDescent="0.2">
      <c r="A15">
        <v>14</v>
      </c>
      <c r="B15" t="s">
        <v>32</v>
      </c>
      <c r="C15" t="s">
        <v>50</v>
      </c>
      <c r="E15" s="5">
        <v>0.2</v>
      </c>
      <c r="F15">
        <f t="shared" si="0"/>
        <v>0</v>
      </c>
    </row>
    <row r="16" spans="1:7" x14ac:dyDescent="0.2">
      <c r="A16">
        <v>15</v>
      </c>
      <c r="B16" t="s">
        <v>32</v>
      </c>
      <c r="C16" t="s">
        <v>51</v>
      </c>
      <c r="E16" s="5">
        <v>0.2</v>
      </c>
      <c r="F16">
        <f t="shared" si="0"/>
        <v>0</v>
      </c>
    </row>
    <row r="17" spans="1:6" x14ac:dyDescent="0.2">
      <c r="A17">
        <v>16</v>
      </c>
      <c r="B17" t="s">
        <v>37</v>
      </c>
      <c r="C17" t="s">
        <v>39</v>
      </c>
      <c r="E17" s="5">
        <v>0.2</v>
      </c>
      <c r="F17">
        <f t="shared" si="0"/>
        <v>0</v>
      </c>
    </row>
    <row r="18" spans="1:6" x14ac:dyDescent="0.2">
      <c r="A18">
        <v>17</v>
      </c>
      <c r="B18" t="s">
        <v>37</v>
      </c>
      <c r="C18" t="s">
        <v>38</v>
      </c>
      <c r="E18" s="5">
        <v>0.2</v>
      </c>
      <c r="F18">
        <f t="shared" si="0"/>
        <v>0</v>
      </c>
    </row>
    <row r="19" spans="1:6" x14ac:dyDescent="0.2">
      <c r="A19">
        <v>18</v>
      </c>
      <c r="B19" t="s">
        <v>37</v>
      </c>
      <c r="C19" t="s">
        <v>40</v>
      </c>
      <c r="E19" s="5">
        <v>0.2</v>
      </c>
      <c r="F19">
        <f t="shared" si="0"/>
        <v>0</v>
      </c>
    </row>
    <row r="20" spans="1:6" x14ac:dyDescent="0.2">
      <c r="A20">
        <v>19</v>
      </c>
      <c r="B20" t="s">
        <v>37</v>
      </c>
      <c r="C20" t="s">
        <v>41</v>
      </c>
      <c r="E20" s="5">
        <v>0.2</v>
      </c>
      <c r="F20">
        <f t="shared" si="0"/>
        <v>0</v>
      </c>
    </row>
    <row r="21" spans="1:6" x14ac:dyDescent="0.2">
      <c r="A21">
        <v>20</v>
      </c>
      <c r="B21" t="s">
        <v>37</v>
      </c>
      <c r="C21" t="s">
        <v>42</v>
      </c>
      <c r="E21" s="5">
        <v>0.2</v>
      </c>
      <c r="F21">
        <f t="shared" si="0"/>
        <v>0</v>
      </c>
    </row>
    <row r="22" spans="1:6" x14ac:dyDescent="0.2">
      <c r="A22">
        <v>21</v>
      </c>
      <c r="B22" t="s">
        <v>37</v>
      </c>
      <c r="C22" t="s">
        <v>43</v>
      </c>
      <c r="E22" s="5">
        <v>0.2</v>
      </c>
      <c r="F22">
        <f t="shared" si="0"/>
        <v>0</v>
      </c>
    </row>
    <row r="23" spans="1:6" x14ac:dyDescent="0.2">
      <c r="A23">
        <v>22</v>
      </c>
      <c r="B23" t="s">
        <v>37</v>
      </c>
      <c r="C23" t="s">
        <v>44</v>
      </c>
      <c r="E23" s="5">
        <v>0.2</v>
      </c>
      <c r="F23">
        <f t="shared" si="0"/>
        <v>0</v>
      </c>
    </row>
    <row r="24" spans="1:6" x14ac:dyDescent="0.2">
      <c r="A24">
        <v>23</v>
      </c>
      <c r="B24" t="s">
        <v>37</v>
      </c>
      <c r="C24" t="s">
        <v>45</v>
      </c>
      <c r="E24" s="5">
        <v>0.2</v>
      </c>
      <c r="F24">
        <f t="shared" si="0"/>
        <v>0</v>
      </c>
    </row>
    <row r="25" spans="1:6" x14ac:dyDescent="0.2">
      <c r="A25">
        <v>24</v>
      </c>
      <c r="B25" t="s">
        <v>37</v>
      </c>
      <c r="C25" t="s">
        <v>46</v>
      </c>
      <c r="E25" s="5">
        <v>0.2</v>
      </c>
      <c r="F25">
        <f t="shared" si="0"/>
        <v>0</v>
      </c>
    </row>
    <row r="26" spans="1:6" x14ac:dyDescent="0.2">
      <c r="A26">
        <v>25</v>
      </c>
      <c r="B26" t="s">
        <v>37</v>
      </c>
      <c r="C26" t="s">
        <v>47</v>
      </c>
      <c r="E26" s="5">
        <v>0.2</v>
      </c>
      <c r="F26">
        <f t="shared" si="0"/>
        <v>0</v>
      </c>
    </row>
    <row r="27" spans="1:6" x14ac:dyDescent="0.2">
      <c r="A27">
        <v>26</v>
      </c>
      <c r="B27" t="s">
        <v>37</v>
      </c>
      <c r="C27" t="s">
        <v>48</v>
      </c>
      <c r="E27" s="5">
        <v>0.2</v>
      </c>
      <c r="F27">
        <f t="shared" si="0"/>
        <v>0</v>
      </c>
    </row>
    <row r="28" spans="1:6" x14ac:dyDescent="0.2">
      <c r="A28">
        <v>27</v>
      </c>
      <c r="B28" t="s">
        <v>37</v>
      </c>
      <c r="C28" t="s">
        <v>49</v>
      </c>
      <c r="E28" s="5">
        <v>0.2</v>
      </c>
      <c r="F28">
        <f t="shared" si="0"/>
        <v>0</v>
      </c>
    </row>
    <row r="29" spans="1:6" x14ac:dyDescent="0.2">
      <c r="A29">
        <v>28</v>
      </c>
      <c r="B29" t="s">
        <v>54</v>
      </c>
      <c r="C29" t="s">
        <v>53</v>
      </c>
      <c r="E29" s="5">
        <v>0.2</v>
      </c>
      <c r="F29">
        <f t="shared" si="0"/>
        <v>0</v>
      </c>
    </row>
    <row r="30" spans="1:6" x14ac:dyDescent="0.2">
      <c r="A30">
        <v>29</v>
      </c>
      <c r="B30" t="s">
        <v>54</v>
      </c>
      <c r="C30" t="s">
        <v>55</v>
      </c>
      <c r="E30" s="5">
        <v>0.2</v>
      </c>
      <c r="F30">
        <f t="shared" si="0"/>
        <v>0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9" workbookViewId="0">
      <selection activeCell="E2" sqref="E2:E25"/>
    </sheetView>
  </sheetViews>
  <sheetFormatPr baseColWidth="10" defaultColWidth="11" defaultRowHeight="16" x14ac:dyDescent="0.2"/>
  <cols>
    <col min="1" max="1" width="7.33203125" customWidth="1"/>
    <col min="2" max="2" width="15" bestFit="1" customWidth="1"/>
    <col min="3" max="3" width="62.6640625" bestFit="1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9.9</v>
      </c>
      <c r="K2" s="8">
        <f>J2/I2</f>
        <v>0.82500000000000007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3.7</v>
      </c>
      <c r="K4" s="8">
        <f t="shared" si="3"/>
        <v>0.52857142857142858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0.1</v>
      </c>
      <c r="K5" s="8">
        <f t="shared" si="3"/>
        <v>1.6666666666666666E-2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2.6</v>
      </c>
      <c r="K6" s="8">
        <f t="shared" si="3"/>
        <v>0.32500000000000001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0.3</v>
      </c>
      <c r="F7" s="2">
        <f t="shared" si="0"/>
        <v>0.89999999999999991</v>
      </c>
      <c r="G7" s="9"/>
      <c r="H7" s="3" t="s">
        <v>62</v>
      </c>
      <c r="I7">
        <f t="shared" si="1"/>
        <v>12</v>
      </c>
      <c r="J7">
        <f t="shared" si="2"/>
        <v>5.4</v>
      </c>
      <c r="K7" s="8">
        <f t="shared" si="3"/>
        <v>0.45</v>
      </c>
    </row>
    <row r="8" spans="1:11" ht="128" x14ac:dyDescent="0.2">
      <c r="A8" s="1">
        <v>7</v>
      </c>
      <c r="B8" s="1" t="s">
        <v>62</v>
      </c>
      <c r="C8" t="s">
        <v>72</v>
      </c>
      <c r="D8" s="2">
        <v>9</v>
      </c>
      <c r="E8" s="6">
        <v>0.3</v>
      </c>
      <c r="F8" s="2">
        <f t="shared" si="0"/>
        <v>2.6999999999999997</v>
      </c>
      <c r="G8" s="58" t="s">
        <v>136</v>
      </c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0.9</v>
      </c>
      <c r="F9" s="2">
        <f t="shared" si="0"/>
        <v>2.7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0.3</v>
      </c>
      <c r="F13" s="2">
        <f t="shared" si="0"/>
        <v>0.6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/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0.1</v>
      </c>
      <c r="F16" s="2">
        <f t="shared" si="0"/>
        <v>0.1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/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/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0.7</v>
      </c>
      <c r="F21" s="2">
        <f t="shared" si="0"/>
        <v>0.7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1</v>
      </c>
      <c r="F22" s="2">
        <f t="shared" si="0"/>
        <v>1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1</v>
      </c>
      <c r="F23" s="2">
        <f t="shared" si="0"/>
        <v>1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0</v>
      </c>
      <c r="F25" s="2">
        <f t="shared" si="0"/>
        <v>0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29.7</v>
      </c>
      <c r="G27" s="10"/>
    </row>
    <row r="28" spans="1:7" x14ac:dyDescent="0.2">
      <c r="C28" s="1" t="s">
        <v>78</v>
      </c>
      <c r="D28" s="4">
        <f>F27/D27</f>
        <v>0.56037735849056602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2" workbookViewId="0">
      <selection activeCell="E2" sqref="E2:E26"/>
    </sheetView>
  </sheetViews>
  <sheetFormatPr baseColWidth="10" defaultColWidth="11" defaultRowHeight="16" x14ac:dyDescent="0.2"/>
  <cols>
    <col min="1" max="1" width="7.33203125" customWidth="1"/>
    <col min="2" max="2" width="15" bestFit="1" customWidth="1"/>
    <col min="3" max="3" width="62.6640625" bestFit="1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10.5</v>
      </c>
      <c r="K2" s="8">
        <f>J2/I2</f>
        <v>0.875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1</v>
      </c>
      <c r="K4" s="8">
        <f t="shared" si="3"/>
        <v>0.14285714285714285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2</v>
      </c>
      <c r="K6" s="8">
        <f t="shared" si="3"/>
        <v>0.25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0.5</v>
      </c>
      <c r="F7" s="2">
        <f t="shared" si="0"/>
        <v>1.5</v>
      </c>
      <c r="G7" s="9"/>
      <c r="H7" s="3" t="s">
        <v>62</v>
      </c>
      <c r="I7">
        <f t="shared" si="1"/>
        <v>12</v>
      </c>
      <c r="J7">
        <f t="shared" si="2"/>
        <v>0</v>
      </c>
      <c r="K7" s="8">
        <f t="shared" si="3"/>
        <v>0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</v>
      </c>
      <c r="F8" s="2">
        <f t="shared" si="0"/>
        <v>0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0</v>
      </c>
      <c r="F9" s="2">
        <f t="shared" si="0"/>
        <v>0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</v>
      </c>
      <c r="F13" s="2">
        <f t="shared" si="0"/>
        <v>0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/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2">
        <f t="shared" si="0"/>
        <v>0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/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/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0</v>
      </c>
      <c r="F21" s="2">
        <f t="shared" si="0"/>
        <v>0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</v>
      </c>
      <c r="F22" s="2">
        <f t="shared" si="0"/>
        <v>0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</v>
      </c>
      <c r="F23" s="2">
        <f t="shared" si="0"/>
        <v>0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0</v>
      </c>
      <c r="F25" s="2">
        <f t="shared" si="0"/>
        <v>0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21.5</v>
      </c>
      <c r="G27" s="10"/>
    </row>
    <row r="28" spans="1:7" x14ac:dyDescent="0.2">
      <c r="C28" s="1" t="s">
        <v>78</v>
      </c>
      <c r="D28" s="4">
        <f>F27/D27</f>
        <v>0.40566037735849059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3" workbookViewId="0">
      <selection activeCell="E2" sqref="E2:E26"/>
    </sheetView>
  </sheetViews>
  <sheetFormatPr baseColWidth="10" defaultColWidth="11" defaultRowHeight="16" x14ac:dyDescent="0.2"/>
  <cols>
    <col min="1" max="1" width="7.33203125" customWidth="1"/>
    <col min="2" max="2" width="15" bestFit="1" customWidth="1"/>
    <col min="3" max="3" width="62.6640625" bestFit="1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9</v>
      </c>
      <c r="K2" s="8">
        <f>J2/I2</f>
        <v>0.75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1</v>
      </c>
      <c r="K4" s="8">
        <f t="shared" si="3"/>
        <v>0.14285714285714285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2</v>
      </c>
      <c r="K6" s="8">
        <f t="shared" si="3"/>
        <v>0.25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</v>
      </c>
      <c r="F7" s="2">
        <f t="shared" si="0"/>
        <v>0</v>
      </c>
      <c r="G7" s="9"/>
      <c r="H7" s="3" t="s">
        <v>62</v>
      </c>
      <c r="I7">
        <f t="shared" si="1"/>
        <v>12</v>
      </c>
      <c r="J7">
        <f t="shared" si="2"/>
        <v>6.3</v>
      </c>
      <c r="K7" s="8">
        <f t="shared" si="3"/>
        <v>0.52500000000000002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0.7</v>
      </c>
      <c r="F8" s="2">
        <f t="shared" si="0"/>
        <v>6.3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0</v>
      </c>
      <c r="F9" s="2">
        <f t="shared" si="0"/>
        <v>0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</v>
      </c>
      <c r="F13" s="2">
        <f t="shared" si="0"/>
        <v>0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/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2">
        <f t="shared" si="0"/>
        <v>0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/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/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0</v>
      </c>
      <c r="F21" s="2">
        <f t="shared" si="0"/>
        <v>0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</v>
      </c>
      <c r="F22" s="2">
        <f t="shared" si="0"/>
        <v>0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</v>
      </c>
      <c r="F23" s="2">
        <f t="shared" si="0"/>
        <v>0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0</v>
      </c>
      <c r="F25" s="2">
        <f t="shared" si="0"/>
        <v>0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26.3</v>
      </c>
      <c r="G27" s="10"/>
    </row>
    <row r="28" spans="1:7" x14ac:dyDescent="0.2">
      <c r="C28" s="1" t="s">
        <v>78</v>
      </c>
      <c r="D28" s="4">
        <f>F27/D27</f>
        <v>0.49622641509433962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E2" sqref="E2:E26"/>
    </sheetView>
  </sheetViews>
  <sheetFormatPr baseColWidth="10" defaultColWidth="11" defaultRowHeight="16" x14ac:dyDescent="0.2"/>
  <cols>
    <col min="1" max="1" width="7.33203125" customWidth="1"/>
    <col min="2" max="2" width="15" bestFit="1" customWidth="1"/>
    <col min="3" max="3" width="62.6640625" bestFit="1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10.5</v>
      </c>
      <c r="K2" s="8">
        <f>J2/I2</f>
        <v>0.875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1.5</v>
      </c>
      <c r="K4" s="8">
        <f t="shared" si="3"/>
        <v>0.21428571428571427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2</v>
      </c>
      <c r="K6" s="8">
        <f t="shared" si="3"/>
        <v>0.25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0.5</v>
      </c>
      <c r="F7" s="2">
        <f t="shared" si="0"/>
        <v>1.5</v>
      </c>
      <c r="G7" s="9"/>
      <c r="H7" s="3" t="s">
        <v>62</v>
      </c>
      <c r="I7">
        <f t="shared" si="1"/>
        <v>12</v>
      </c>
      <c r="J7">
        <f t="shared" si="2"/>
        <v>5.8500000000000005</v>
      </c>
      <c r="K7" s="8">
        <f t="shared" si="3"/>
        <v>0.48750000000000004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0.65</v>
      </c>
      <c r="F8" s="2">
        <f t="shared" si="0"/>
        <v>5.8500000000000005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0</v>
      </c>
      <c r="F9" s="2">
        <f t="shared" si="0"/>
        <v>0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0</v>
      </c>
      <c r="F10" s="2">
        <f t="shared" si="0"/>
        <v>0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</v>
      </c>
      <c r="F13" s="2">
        <f t="shared" si="0"/>
        <v>0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/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2">
        <f t="shared" si="0"/>
        <v>0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/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/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0.5</v>
      </c>
      <c r="F21" s="2">
        <f t="shared" si="0"/>
        <v>0.5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0</v>
      </c>
      <c r="F22" s="2">
        <f t="shared" si="0"/>
        <v>0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0</v>
      </c>
      <c r="F23" s="2">
        <f t="shared" si="0"/>
        <v>0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0</v>
      </c>
      <c r="F25" s="2">
        <f t="shared" si="0"/>
        <v>0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27.85</v>
      </c>
      <c r="G27" s="10"/>
    </row>
    <row r="28" spans="1:7" x14ac:dyDescent="0.2">
      <c r="C28" s="1" t="s">
        <v>78</v>
      </c>
      <c r="D28" s="4">
        <f>F27/D27</f>
        <v>0.5254716981132076</v>
      </c>
      <c r="F28" s="2"/>
      <c r="G28" s="9"/>
    </row>
  </sheetData>
  <pageMargins left="0.75" right="0.75" top="1" bottom="1" header="0.5" footer="0.5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C4" workbookViewId="0">
      <selection activeCell="G29" sqref="G29"/>
    </sheetView>
  </sheetViews>
  <sheetFormatPr baseColWidth="10" defaultColWidth="11" defaultRowHeight="16" x14ac:dyDescent="0.2"/>
  <cols>
    <col min="1" max="1" width="7.33203125" customWidth="1"/>
    <col min="2" max="2" width="15" bestFit="1" customWidth="1"/>
    <col min="3" max="3" width="62.6640625" bestFit="1" customWidth="1"/>
  </cols>
  <sheetData>
    <row r="1" spans="1:11" x14ac:dyDescent="0.2">
      <c r="A1" s="11"/>
      <c r="B1" s="11" t="s">
        <v>59</v>
      </c>
      <c r="C1" s="11" t="s">
        <v>0</v>
      </c>
      <c r="D1" s="15" t="s">
        <v>57</v>
      </c>
      <c r="E1" s="16" t="s">
        <v>74</v>
      </c>
      <c r="F1" s="15" t="s">
        <v>58</v>
      </c>
      <c r="G1" s="17" t="s">
        <v>70</v>
      </c>
      <c r="H1" t="s">
        <v>59</v>
      </c>
      <c r="I1" t="s">
        <v>79</v>
      </c>
      <c r="J1" t="s">
        <v>58</v>
      </c>
      <c r="K1" t="s">
        <v>66</v>
      </c>
    </row>
    <row r="2" spans="1:11" x14ac:dyDescent="0.2">
      <c r="A2" s="1">
        <v>1</v>
      </c>
      <c r="B2" s="1" t="s">
        <v>60</v>
      </c>
      <c r="C2" t="s">
        <v>73</v>
      </c>
      <c r="D2" s="2">
        <v>5</v>
      </c>
      <c r="E2" s="6">
        <v>1</v>
      </c>
      <c r="F2" s="2">
        <f t="shared" ref="F2:F26" si="0">D2*E2</f>
        <v>5</v>
      </c>
      <c r="G2" s="9"/>
      <c r="H2" s="3" t="s">
        <v>61</v>
      </c>
      <c r="I2">
        <f>SUMIF(B:B,H2,D:D)</f>
        <v>12</v>
      </c>
      <c r="J2">
        <f>SUMIF(B:B,H:H,F:F)</f>
        <v>10.8</v>
      </c>
      <c r="K2" s="8">
        <f>J2/I2</f>
        <v>0.9</v>
      </c>
    </row>
    <row r="3" spans="1:11" x14ac:dyDescent="0.2">
      <c r="A3" s="1">
        <v>2</v>
      </c>
      <c r="B3" s="1" t="s">
        <v>60</v>
      </c>
      <c r="C3" t="s">
        <v>1</v>
      </c>
      <c r="D3" s="2">
        <v>3</v>
      </c>
      <c r="E3" s="6">
        <v>1</v>
      </c>
      <c r="F3" s="2">
        <f t="shared" si="0"/>
        <v>3</v>
      </c>
      <c r="G3" s="9"/>
      <c r="H3" s="3" t="s">
        <v>60</v>
      </c>
      <c r="I3">
        <f t="shared" ref="I3:I7" si="1">SUMIF(B:B,H3,D:D)</f>
        <v>8</v>
      </c>
      <c r="J3">
        <f t="shared" ref="J3:J7" si="2">SUMIF(B:B,H:H,F:F)</f>
        <v>8</v>
      </c>
      <c r="K3" s="8">
        <f t="shared" ref="K3:K7" si="3">J3/I3</f>
        <v>1</v>
      </c>
    </row>
    <row r="4" spans="1:11" x14ac:dyDescent="0.2">
      <c r="A4" s="1">
        <v>3</v>
      </c>
      <c r="B4" s="1" t="s">
        <v>61</v>
      </c>
      <c r="C4" t="s">
        <v>2</v>
      </c>
      <c r="D4" s="2">
        <v>3</v>
      </c>
      <c r="E4" s="6">
        <v>1</v>
      </c>
      <c r="F4" s="2">
        <f t="shared" si="0"/>
        <v>3</v>
      </c>
      <c r="G4" s="9"/>
      <c r="H4" s="3" t="s">
        <v>65</v>
      </c>
      <c r="I4">
        <f t="shared" si="1"/>
        <v>7</v>
      </c>
      <c r="J4">
        <f t="shared" si="2"/>
        <v>4</v>
      </c>
      <c r="K4" s="8">
        <f t="shared" si="3"/>
        <v>0.5714285714285714</v>
      </c>
    </row>
    <row r="5" spans="1:11" x14ac:dyDescent="0.2">
      <c r="A5" s="1">
        <v>4</v>
      </c>
      <c r="B5" s="1" t="s">
        <v>61</v>
      </c>
      <c r="C5" t="s">
        <v>3</v>
      </c>
      <c r="D5" s="2">
        <v>3</v>
      </c>
      <c r="E5" s="6">
        <v>1</v>
      </c>
      <c r="F5" s="2">
        <f t="shared" si="0"/>
        <v>3</v>
      </c>
      <c r="G5" s="9"/>
      <c r="H5" s="3" t="s">
        <v>64</v>
      </c>
      <c r="I5">
        <f t="shared" si="1"/>
        <v>6</v>
      </c>
      <c r="J5">
        <f t="shared" si="2"/>
        <v>0</v>
      </c>
      <c r="K5" s="8">
        <f t="shared" si="3"/>
        <v>0</v>
      </c>
    </row>
    <row r="6" spans="1:11" x14ac:dyDescent="0.2">
      <c r="A6" s="1">
        <v>5</v>
      </c>
      <c r="B6" s="1" t="s">
        <v>61</v>
      </c>
      <c r="C6" t="s">
        <v>4</v>
      </c>
      <c r="D6" s="2">
        <v>3</v>
      </c>
      <c r="E6" s="6">
        <v>1</v>
      </c>
      <c r="F6" s="2">
        <f t="shared" si="0"/>
        <v>3</v>
      </c>
      <c r="G6" s="9"/>
      <c r="H6" s="3" t="s">
        <v>63</v>
      </c>
      <c r="I6">
        <f t="shared" si="1"/>
        <v>8</v>
      </c>
      <c r="J6">
        <f t="shared" si="2"/>
        <v>4</v>
      </c>
      <c r="K6" s="8">
        <f t="shared" si="3"/>
        <v>0.5</v>
      </c>
    </row>
    <row r="7" spans="1:11" x14ac:dyDescent="0.2">
      <c r="A7" s="1">
        <v>6</v>
      </c>
      <c r="B7" s="1" t="s">
        <v>61</v>
      </c>
      <c r="C7" t="s">
        <v>5</v>
      </c>
      <c r="D7" s="2">
        <v>3</v>
      </c>
      <c r="E7" s="6">
        <v>0.6</v>
      </c>
      <c r="F7" s="2">
        <f t="shared" si="0"/>
        <v>1.7999999999999998</v>
      </c>
      <c r="G7" s="9"/>
      <c r="H7" s="3" t="s">
        <v>62</v>
      </c>
      <c r="I7">
        <f t="shared" si="1"/>
        <v>12</v>
      </c>
      <c r="J7">
        <f t="shared" si="2"/>
        <v>8.9400000000000013</v>
      </c>
      <c r="K7" s="8">
        <f t="shared" si="3"/>
        <v>0.74500000000000011</v>
      </c>
    </row>
    <row r="8" spans="1:11" x14ac:dyDescent="0.2">
      <c r="A8" s="1">
        <v>7</v>
      </c>
      <c r="B8" s="1" t="s">
        <v>62</v>
      </c>
      <c r="C8" t="s">
        <v>72</v>
      </c>
      <c r="D8" s="2">
        <v>9</v>
      </c>
      <c r="E8" s="6">
        <v>0.66</v>
      </c>
      <c r="F8" s="2">
        <f t="shared" si="0"/>
        <v>5.94</v>
      </c>
      <c r="G8" s="9"/>
    </row>
    <row r="9" spans="1:11" x14ac:dyDescent="0.2">
      <c r="A9" s="1">
        <v>8</v>
      </c>
      <c r="B9" s="1" t="s">
        <v>62</v>
      </c>
      <c r="C9" s="7" t="s">
        <v>75</v>
      </c>
      <c r="D9" s="2">
        <v>3</v>
      </c>
      <c r="E9" s="6">
        <v>1</v>
      </c>
      <c r="F9" s="2">
        <f t="shared" si="0"/>
        <v>3</v>
      </c>
      <c r="G9" s="9"/>
    </row>
    <row r="10" spans="1:11" x14ac:dyDescent="0.2">
      <c r="A10" s="1">
        <v>9</v>
      </c>
      <c r="B10" s="1" t="s">
        <v>63</v>
      </c>
      <c r="C10" t="s">
        <v>6</v>
      </c>
      <c r="D10" s="2">
        <v>2</v>
      </c>
      <c r="E10" s="6">
        <v>1</v>
      </c>
      <c r="F10" s="2">
        <f t="shared" si="0"/>
        <v>2</v>
      </c>
      <c r="G10" s="9"/>
    </row>
    <row r="11" spans="1:11" x14ac:dyDescent="0.2">
      <c r="A11" s="1">
        <v>10</v>
      </c>
      <c r="B11" s="1" t="s">
        <v>63</v>
      </c>
      <c r="C11" t="s">
        <v>7</v>
      </c>
      <c r="D11" s="2">
        <v>2</v>
      </c>
      <c r="E11" s="6">
        <v>0</v>
      </c>
      <c r="F11" s="2">
        <f t="shared" si="0"/>
        <v>0</v>
      </c>
      <c r="G11" s="9"/>
    </row>
    <row r="12" spans="1:11" x14ac:dyDescent="0.2">
      <c r="A12" s="1">
        <v>11</v>
      </c>
      <c r="B12" s="1" t="s">
        <v>63</v>
      </c>
      <c r="C12" t="s">
        <v>8</v>
      </c>
      <c r="D12" s="2">
        <v>2</v>
      </c>
      <c r="E12" s="6">
        <v>1</v>
      </c>
      <c r="F12" s="2">
        <f t="shared" si="0"/>
        <v>2</v>
      </c>
      <c r="G12" s="9"/>
    </row>
    <row r="13" spans="1:11" x14ac:dyDescent="0.2">
      <c r="A13" s="1">
        <v>12</v>
      </c>
      <c r="B13" s="1" t="s">
        <v>63</v>
      </c>
      <c r="C13" t="s">
        <v>9</v>
      </c>
      <c r="D13" s="2">
        <v>2</v>
      </c>
      <c r="E13" s="6">
        <v>0</v>
      </c>
      <c r="F13" s="2">
        <f t="shared" si="0"/>
        <v>0</v>
      </c>
      <c r="G13" s="9"/>
    </row>
    <row r="14" spans="1:11" x14ac:dyDescent="0.2">
      <c r="A14" s="1">
        <v>13</v>
      </c>
      <c r="B14" s="1" t="s">
        <v>64</v>
      </c>
      <c r="C14" t="s">
        <v>76</v>
      </c>
      <c r="D14" s="2">
        <v>1</v>
      </c>
      <c r="E14" s="6">
        <v>0</v>
      </c>
      <c r="F14" s="2">
        <f t="shared" si="0"/>
        <v>0</v>
      </c>
      <c r="G14" s="9"/>
    </row>
    <row r="15" spans="1:11" x14ac:dyDescent="0.2">
      <c r="A15" s="1">
        <v>14</v>
      </c>
      <c r="B15" s="1" t="s">
        <v>64</v>
      </c>
      <c r="C15" t="s">
        <v>10</v>
      </c>
      <c r="D15" s="2">
        <v>1</v>
      </c>
      <c r="E15" s="6">
        <v>0</v>
      </c>
      <c r="F15" s="2">
        <f t="shared" si="0"/>
        <v>0</v>
      </c>
      <c r="G15" s="9"/>
    </row>
    <row r="16" spans="1:11" x14ac:dyDescent="0.2">
      <c r="A16" s="1">
        <v>15</v>
      </c>
      <c r="B16" s="1" t="s">
        <v>64</v>
      </c>
      <c r="C16" t="s">
        <v>11</v>
      </c>
      <c r="D16" s="2">
        <v>1</v>
      </c>
      <c r="E16" s="6">
        <v>0</v>
      </c>
      <c r="F16" s="2">
        <f t="shared" si="0"/>
        <v>0</v>
      </c>
      <c r="G16" s="9"/>
    </row>
    <row r="17" spans="1:7" x14ac:dyDescent="0.2">
      <c r="A17" s="1">
        <v>16</v>
      </c>
      <c r="B17" s="1" t="s">
        <v>64</v>
      </c>
      <c r="C17" t="s">
        <v>77</v>
      </c>
      <c r="D17" s="2">
        <v>1</v>
      </c>
      <c r="E17" s="6">
        <v>0</v>
      </c>
      <c r="F17" s="2">
        <f t="shared" si="0"/>
        <v>0</v>
      </c>
      <c r="G17" s="9"/>
    </row>
    <row r="18" spans="1:7" x14ac:dyDescent="0.2">
      <c r="A18" s="1">
        <v>17</v>
      </c>
      <c r="B18" s="1" t="s">
        <v>64</v>
      </c>
      <c r="C18" t="s">
        <v>12</v>
      </c>
      <c r="D18" s="2">
        <v>1</v>
      </c>
      <c r="E18" s="6">
        <v>0</v>
      </c>
      <c r="F18" s="2">
        <f t="shared" si="0"/>
        <v>0</v>
      </c>
      <c r="G18" s="9"/>
    </row>
    <row r="19" spans="1:7" x14ac:dyDescent="0.2">
      <c r="A19" s="1">
        <v>18</v>
      </c>
      <c r="B19" s="1" t="s">
        <v>64</v>
      </c>
      <c r="C19" t="s">
        <v>13</v>
      </c>
      <c r="D19" s="2">
        <v>1</v>
      </c>
      <c r="E19" s="6">
        <v>0</v>
      </c>
      <c r="F19" s="2">
        <f t="shared" si="0"/>
        <v>0</v>
      </c>
      <c r="G19" s="9"/>
    </row>
    <row r="20" spans="1:7" x14ac:dyDescent="0.2">
      <c r="A20" s="1">
        <v>19</v>
      </c>
      <c r="B20" s="1" t="s">
        <v>65</v>
      </c>
      <c r="C20" t="s">
        <v>14</v>
      </c>
      <c r="D20" s="2">
        <v>1</v>
      </c>
      <c r="E20" s="6">
        <v>0</v>
      </c>
      <c r="F20" s="2">
        <f t="shared" si="0"/>
        <v>0</v>
      </c>
      <c r="G20" s="9"/>
    </row>
    <row r="21" spans="1:7" x14ac:dyDescent="0.2">
      <c r="A21" s="1">
        <v>20</v>
      </c>
      <c r="B21" s="1" t="s">
        <v>65</v>
      </c>
      <c r="C21" t="s">
        <v>15</v>
      </c>
      <c r="D21" s="2">
        <v>1</v>
      </c>
      <c r="E21" s="6">
        <v>1</v>
      </c>
      <c r="F21" s="2">
        <f t="shared" si="0"/>
        <v>1</v>
      </c>
      <c r="G21" s="9"/>
    </row>
    <row r="22" spans="1:7" x14ac:dyDescent="0.2">
      <c r="A22" s="1">
        <v>21</v>
      </c>
      <c r="B22" s="1" t="s">
        <v>65</v>
      </c>
      <c r="C22" t="s">
        <v>16</v>
      </c>
      <c r="D22" s="2">
        <v>1</v>
      </c>
      <c r="E22" s="6">
        <v>1</v>
      </c>
      <c r="F22" s="2">
        <f t="shared" si="0"/>
        <v>1</v>
      </c>
      <c r="G22" s="9"/>
    </row>
    <row r="23" spans="1:7" x14ac:dyDescent="0.2">
      <c r="A23" s="1">
        <v>22</v>
      </c>
      <c r="B23" s="1" t="s">
        <v>65</v>
      </c>
      <c r="C23" t="s">
        <v>17</v>
      </c>
      <c r="D23" s="2">
        <v>1</v>
      </c>
      <c r="E23" s="6">
        <v>1</v>
      </c>
      <c r="F23" s="2">
        <f t="shared" si="0"/>
        <v>1</v>
      </c>
      <c r="G23" s="9"/>
    </row>
    <row r="24" spans="1:7" x14ac:dyDescent="0.2">
      <c r="A24" s="1">
        <v>23</v>
      </c>
      <c r="B24" s="1" t="s">
        <v>65</v>
      </c>
      <c r="C24" t="s">
        <v>18</v>
      </c>
      <c r="D24" s="2">
        <v>1</v>
      </c>
      <c r="E24" s="6">
        <v>0</v>
      </c>
      <c r="F24" s="2">
        <f t="shared" si="0"/>
        <v>0</v>
      </c>
      <c r="G24" s="9"/>
    </row>
    <row r="25" spans="1:7" x14ac:dyDescent="0.2">
      <c r="A25" s="1">
        <v>24</v>
      </c>
      <c r="B25" s="1" t="s">
        <v>65</v>
      </c>
      <c r="C25" t="s">
        <v>19</v>
      </c>
      <c r="D25" s="2">
        <v>1</v>
      </c>
      <c r="E25" s="6">
        <v>0</v>
      </c>
      <c r="F25" s="2">
        <f t="shared" si="0"/>
        <v>0</v>
      </c>
      <c r="G25" s="9"/>
    </row>
    <row r="26" spans="1:7" x14ac:dyDescent="0.2">
      <c r="A26" s="11">
        <v>25</v>
      </c>
      <c r="B26" s="11" t="s">
        <v>65</v>
      </c>
      <c r="C26" s="12" t="s">
        <v>20</v>
      </c>
      <c r="D26" s="13">
        <v>1</v>
      </c>
      <c r="E26" s="14">
        <v>1</v>
      </c>
      <c r="F26" s="13">
        <f t="shared" si="0"/>
        <v>1</v>
      </c>
      <c r="G26" s="18"/>
    </row>
    <row r="27" spans="1:7" x14ac:dyDescent="0.2">
      <c r="C27" s="1" t="s">
        <v>80</v>
      </c>
      <c r="D27" s="2">
        <f>SUM(D2:D26)</f>
        <v>53</v>
      </c>
      <c r="F27" s="2">
        <f>SUM(F2:F26)</f>
        <v>35.74</v>
      </c>
      <c r="G27" s="10"/>
    </row>
    <row r="28" spans="1:7" x14ac:dyDescent="0.2">
      <c r="C28" s="1" t="s">
        <v>78</v>
      </c>
      <c r="D28" s="4">
        <f>F27/D27</f>
        <v>0.67433962264150948</v>
      </c>
      <c r="F28" s="2"/>
      <c r="G28" s="9"/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Template</vt:lpstr>
      <vt:lpstr>Summary</vt:lpstr>
      <vt:lpstr>Q3Q4 Work</vt:lpstr>
      <vt:lpstr>Critical Applications</vt:lpstr>
      <vt:lpstr>Extraction Framework</vt:lpstr>
      <vt:lpstr>Query Tool</vt:lpstr>
      <vt:lpstr>UMT</vt:lpstr>
      <vt:lpstr>MMT</vt:lpstr>
      <vt:lpstr>PCT</vt:lpstr>
      <vt:lpstr>VCP</vt:lpstr>
      <vt:lpstr>MCP</vt:lpstr>
      <vt:lpstr>DDF</vt:lpstr>
      <vt:lpstr>Validation</vt:lpstr>
      <vt:lpstr>MapCore</vt:lpstr>
      <vt:lpstr>Validation Job Framework</vt:lpstr>
      <vt:lpstr>Validation Metrics</vt:lpstr>
      <vt:lpstr>TMOB Publish</vt:lpstr>
      <vt:lpstr>Voice</vt:lpstr>
      <vt:lpstr>ODF</vt:lpstr>
      <vt:lpstr>Generalized Admin Boundary</vt:lpstr>
      <vt:lpstr>AME</vt:lpstr>
      <vt:lpstr>Postal Code Boundary</vt:lpstr>
      <vt:lpstr>ADAS for FGDB</vt:lpstr>
      <vt:lpstr>RDF</vt:lpstr>
      <vt:lpstr>CDC</vt:lpstr>
      <vt:lpstr>Pipeline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2015-09-02T20:10:18Z</cp:lastPrinted>
  <dcterms:created xsi:type="dcterms:W3CDTF">2015-03-18T19:05:45Z</dcterms:created>
  <dcterms:modified xsi:type="dcterms:W3CDTF">2015-10-09T21:37:11Z</dcterms:modified>
</cp:coreProperties>
</file>