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burie-dashboard\"/>
    </mc:Choice>
  </mc:AlternateContent>
  <xr:revisionPtr revIDLastSave="0" documentId="13_ncr:1_{0319827B-5AC4-485A-BDD2-F40D2F49349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5.09.25" sheetId="2" r:id="rId1"/>
    <sheet name="Overall Summary" sheetId="3" r:id="rId2"/>
    <sheet name="Monthly Defic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N19" i="2"/>
  <c r="J19" i="2"/>
  <c r="F19" i="2"/>
  <c r="G4" i="2"/>
  <c r="K4" i="2" s="1"/>
  <c r="L4" i="2" s="1"/>
  <c r="G5" i="2"/>
  <c r="K5" i="2" s="1"/>
  <c r="L5" i="2" s="1"/>
  <c r="G6" i="2"/>
  <c r="K6" i="2" s="1"/>
  <c r="L6" i="2" s="1"/>
  <c r="G7" i="2"/>
  <c r="K7" i="2" s="1"/>
  <c r="L7" i="2" s="1"/>
  <c r="G8" i="2"/>
  <c r="K8" i="2" s="1"/>
  <c r="L8" i="2" s="1"/>
  <c r="G9" i="2"/>
  <c r="K9" i="2" s="1"/>
  <c r="L9" i="2" s="1"/>
  <c r="G10" i="2"/>
  <c r="K10" i="2" s="1"/>
  <c r="L10" i="2" s="1"/>
  <c r="G11" i="2"/>
  <c r="K11" i="2" s="1"/>
  <c r="L11" i="2" s="1"/>
  <c r="G12" i="2"/>
  <c r="K12" i="2" s="1"/>
  <c r="L12" i="2" s="1"/>
  <c r="G13" i="2"/>
  <c r="K13" i="2" s="1"/>
  <c r="L13" i="2" s="1"/>
  <c r="G14" i="2"/>
  <c r="K14" i="2" s="1"/>
  <c r="L14" i="2" s="1"/>
  <c r="G15" i="2"/>
  <c r="K15" i="2" s="1"/>
  <c r="L15" i="2" s="1"/>
  <c r="G16" i="2"/>
  <c r="K16" i="2" s="1"/>
  <c r="L16" i="2" s="1"/>
  <c r="G17" i="2"/>
  <c r="K17" i="2" s="1"/>
  <c r="L17" i="2" s="1"/>
  <c r="G18" i="2"/>
  <c r="K18" i="2" s="1"/>
  <c r="L18" i="2" s="1"/>
  <c r="G3" i="2"/>
  <c r="K3" i="2" s="1"/>
  <c r="L3" i="2" s="1"/>
  <c r="L19" i="2" l="1"/>
  <c r="G19" i="2"/>
  <c r="E19" i="2"/>
  <c r="D19" i="2"/>
  <c r="B19" i="2"/>
  <c r="K19" i="2" l="1"/>
  <c r="B19" i="3"/>
  <c r="B18" i="4"/>
  <c r="H19" i="2" l="1"/>
  <c r="S8" i="2" l="1"/>
  <c r="T8" i="2" s="1"/>
  <c r="S9" i="2"/>
  <c r="T9" i="2" s="1"/>
  <c r="S7" i="2"/>
  <c r="T7" i="2" s="1"/>
  <c r="B28" i="2"/>
  <c r="H27" i="2"/>
  <c r="C19" i="2" l="1"/>
  <c r="C24" i="2" l="1"/>
  <c r="K24" i="2"/>
  <c r="H24" i="2"/>
  <c r="I24" i="2"/>
  <c r="B25" i="2" l="1"/>
  <c r="M19" i="2" l="1"/>
</calcChain>
</file>

<file path=xl/sharedStrings.xml><?xml version="1.0" encoding="utf-8"?>
<sst xmlns="http://schemas.openxmlformats.org/spreadsheetml/2006/main" count="101" uniqueCount="47">
  <si>
    <t>Name</t>
  </si>
  <si>
    <t>Deficits</t>
  </si>
  <si>
    <t>Pre-payments</t>
  </si>
  <si>
    <t>Annual</t>
  </si>
  <si>
    <t>Antony Mithika</t>
  </si>
  <si>
    <t>Cosmus Gatuyu</t>
  </si>
  <si>
    <t>George Ikilenya</t>
  </si>
  <si>
    <t>Jesse Kiburi Kibaara</t>
  </si>
  <si>
    <t>Michael Ngunjiri</t>
  </si>
  <si>
    <t>Muchena Richard</t>
  </si>
  <si>
    <t>Muliuki Richard</t>
  </si>
  <si>
    <t>Munene Eric kabuae</t>
  </si>
  <si>
    <t>Murithi Philip</t>
  </si>
  <si>
    <t>Rufus Kirimi Ntongai</t>
  </si>
  <si>
    <t>Wilson Mugendi</t>
  </si>
  <si>
    <t xml:space="preserve">Grand Total </t>
  </si>
  <si>
    <t xml:space="preserve">Monthly </t>
  </si>
  <si>
    <t>Total Deficit</t>
  </si>
  <si>
    <t>James Kirema</t>
  </si>
  <si>
    <t>James Mbaabu</t>
  </si>
  <si>
    <t>Net Increase</t>
  </si>
  <si>
    <t>Grand Reduction</t>
  </si>
  <si>
    <t>Comments</t>
  </si>
  <si>
    <t>Virgilio M Mungania</t>
  </si>
  <si>
    <t>Confirmed</t>
  </si>
  <si>
    <t xml:space="preserve">Cash at bank as at </t>
  </si>
  <si>
    <t>Sub-Total</t>
  </si>
  <si>
    <t>Missing Meeting Fine</t>
  </si>
  <si>
    <t>Facilitation Fine</t>
  </si>
  <si>
    <t>Murungi Moses</t>
  </si>
  <si>
    <t>Annual 2020/2021</t>
  </si>
  <si>
    <t>Total Due</t>
  </si>
  <si>
    <t>Deficit</t>
  </si>
  <si>
    <t>Annual 2023</t>
  </si>
  <si>
    <t>Ferdinand Kamenchu</t>
  </si>
  <si>
    <t>Balances as at</t>
  </si>
  <si>
    <t>Annual 2024</t>
  </si>
  <si>
    <t>Annual 2025</t>
  </si>
  <si>
    <t>Re-Admission Fine</t>
  </si>
  <si>
    <t>Actual Deficit 2025</t>
  </si>
  <si>
    <t>Land Nanyuki Approx. 20M</t>
  </si>
  <si>
    <t>Cash at bank as at 30th  July 2025</t>
  </si>
  <si>
    <t>Slightly above 
20,000</t>
  </si>
  <si>
    <t xml:space="preserve"> Mansa X 1, 688, 609 as at 7th Jul 2025. Added 1,120,000 on 30th July: Total 2, 808, 609</t>
  </si>
  <si>
    <t>GEN Africa MMF 4, 768, 709 as at 31st July 2025 .</t>
  </si>
  <si>
    <t>MMF:  7, 577, 318</t>
  </si>
  <si>
    <t>Report as at 25th 09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</si>
</sst>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164" fontId="3" fillId="0" borderId="1" xfId="1" applyFont="1" applyBorder="1"/>
    <xf numFmtId="164" fontId="5" fillId="0" borderId="1" xfId="1" applyFont="1" applyBorder="1"/>
    <xf numFmtId="164" fontId="0" fillId="0" borderId="1" xfId="1" applyFont="1" applyBorder="1"/>
    <xf numFmtId="0" fontId="7" fillId="0" borderId="1" xfId="0" applyFont="1" applyBorder="1" applyAlignment="1">
      <alignment vertical="top"/>
    </xf>
    <xf numFmtId="164" fontId="8" fillId="0" borderId="1" xfId="1" applyFont="1" applyBorder="1"/>
    <xf numFmtId="164" fontId="9" fillId="0" borderId="0" xfId="1" applyFont="1"/>
    <xf numFmtId="164" fontId="0" fillId="0" borderId="0" xfId="1" applyFont="1"/>
    <xf numFmtId="0" fontId="9" fillId="0" borderId="0" xfId="0" applyFont="1"/>
    <xf numFmtId="164" fontId="7" fillId="0" borderId="1" xfId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164" fontId="2" fillId="0" borderId="0" xfId="1" applyFont="1"/>
    <xf numFmtId="164" fontId="1" fillId="3" borderId="1" xfId="1" applyFont="1" applyFill="1" applyBorder="1"/>
    <xf numFmtId="0" fontId="1" fillId="3" borderId="1" xfId="0" applyFont="1" applyFill="1" applyBorder="1"/>
    <xf numFmtId="164" fontId="2" fillId="3" borderId="1" xfId="0" applyNumberFormat="1" applyFont="1" applyFill="1" applyBorder="1"/>
    <xf numFmtId="17" fontId="1" fillId="3" borderId="1" xfId="0" applyNumberFormat="1" applyFont="1" applyFill="1" applyBorder="1"/>
    <xf numFmtId="0" fontId="2" fillId="3" borderId="1" xfId="0" applyFont="1" applyFill="1" applyBorder="1"/>
    <xf numFmtId="0" fontId="10" fillId="0" borderId="0" xfId="0" applyFont="1"/>
    <xf numFmtId="164" fontId="10" fillId="3" borderId="1" xfId="1" applyFont="1" applyFill="1" applyBorder="1"/>
    <xf numFmtId="164" fontId="10" fillId="0" borderId="1" xfId="1" applyFont="1" applyBorder="1"/>
    <xf numFmtId="0" fontId="10" fillId="0" borderId="1" xfId="0" applyFont="1" applyBorder="1"/>
    <xf numFmtId="164" fontId="10" fillId="0" borderId="0" xfId="1" applyFont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 wrapText="1"/>
    </xf>
    <xf numFmtId="164" fontId="1" fillId="0" borderId="1" xfId="1" applyFont="1" applyFill="1" applyBorder="1"/>
    <xf numFmtId="164" fontId="6" fillId="2" borderId="1" xfId="1" applyFont="1" applyFill="1" applyBorder="1"/>
    <xf numFmtId="164" fontId="11" fillId="0" borderId="1" xfId="1" applyFont="1" applyFill="1" applyBorder="1"/>
    <xf numFmtId="164" fontId="0" fillId="0" borderId="1" xfId="0" applyNumberFormat="1" applyBorder="1"/>
    <xf numFmtId="164" fontId="11" fillId="0" borderId="1" xfId="1" applyFont="1" applyBorder="1"/>
    <xf numFmtId="0" fontId="11" fillId="0" borderId="0" xfId="0" applyFont="1"/>
    <xf numFmtId="164" fontId="11" fillId="3" borderId="1" xfId="1" applyFont="1" applyFill="1" applyBorder="1"/>
    <xf numFmtId="0" fontId="11" fillId="3" borderId="0" xfId="0" applyFont="1" applyFill="1"/>
    <xf numFmtId="164" fontId="2" fillId="3" borderId="2" xfId="1" applyFont="1" applyFill="1" applyBorder="1"/>
    <xf numFmtId="164" fontId="1" fillId="0" borderId="2" xfId="1" applyFont="1" applyFill="1" applyBorder="1"/>
    <xf numFmtId="164" fontId="3" fillId="3" borderId="2" xfId="1" applyFont="1" applyFill="1" applyBorder="1"/>
    <xf numFmtId="164" fontId="4" fillId="3" borderId="2" xfId="1" applyFont="1" applyFill="1" applyBorder="1"/>
    <xf numFmtId="0" fontId="9" fillId="0" borderId="1" xfId="0" applyFont="1" applyBorder="1"/>
    <xf numFmtId="0" fontId="11" fillId="0" borderId="1" xfId="0" applyFont="1" applyBorder="1"/>
    <xf numFmtId="164" fontId="9" fillId="0" borderId="1" xfId="1" applyFont="1" applyBorder="1"/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1" xfId="1" applyFont="1" applyBorder="1"/>
    <xf numFmtId="164" fontId="4" fillId="0" borderId="1" xfId="1" applyFont="1" applyBorder="1" applyAlignment="1">
      <alignment horizontal="center" vertical="center"/>
    </xf>
    <xf numFmtId="164" fontId="4" fillId="0" borderId="1" xfId="1" applyFont="1" applyBorder="1"/>
    <xf numFmtId="164" fontId="10" fillId="4" borderId="1" xfId="1" applyFont="1" applyFill="1" applyBorder="1"/>
    <xf numFmtId="164" fontId="4" fillId="3" borderId="1" xfId="1" applyFont="1" applyFill="1" applyBorder="1"/>
    <xf numFmtId="164" fontId="10" fillId="3" borderId="0" xfId="1" applyFont="1" applyFill="1"/>
    <xf numFmtId="0" fontId="2" fillId="0" borderId="1" xfId="0" applyFont="1" applyBorder="1" applyAlignment="1">
      <alignment vertical="top"/>
    </xf>
    <xf numFmtId="164" fontId="0" fillId="3" borderId="1" xfId="1" applyFont="1" applyFill="1" applyBorder="1"/>
    <xf numFmtId="0" fontId="0" fillId="3" borderId="1" xfId="0" applyFill="1" applyBorder="1"/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17" fontId="10" fillId="3" borderId="1" xfId="0" applyNumberFormat="1" applyFont="1" applyFill="1" applyBorder="1"/>
    <xf numFmtId="0" fontId="10" fillId="3" borderId="1" xfId="0" applyFont="1" applyFill="1" applyBorder="1"/>
    <xf numFmtId="164" fontId="6" fillId="3" borderId="1" xfId="1" applyFont="1" applyFill="1" applyBorder="1"/>
    <xf numFmtId="0" fontId="8" fillId="0" borderId="1" xfId="0" applyFont="1" applyBorder="1" applyAlignment="1">
      <alignment vertical="top"/>
    </xf>
    <xf numFmtId="164" fontId="8" fillId="0" borderId="1" xfId="1" applyFont="1" applyFill="1" applyBorder="1"/>
    <xf numFmtId="0" fontId="8" fillId="0" borderId="0" xfId="0" applyFont="1"/>
    <xf numFmtId="164" fontId="8" fillId="0" borderId="0" xfId="1" applyFont="1"/>
    <xf numFmtId="164" fontId="8" fillId="0" borderId="0" xfId="0" applyNumberFormat="1" applyFont="1"/>
    <xf numFmtId="43" fontId="4" fillId="2" borderId="1" xfId="1" applyNumberFormat="1" applyFont="1" applyFill="1" applyBorder="1"/>
    <xf numFmtId="164" fontId="4" fillId="0" borderId="1" xfId="1" applyFont="1" applyFill="1" applyBorder="1"/>
    <xf numFmtId="0" fontId="4" fillId="0" borderId="1" xfId="0" applyFont="1" applyBorder="1"/>
    <xf numFmtId="0" fontId="4" fillId="0" borderId="0" xfId="0" applyFont="1"/>
    <xf numFmtId="164" fontId="4" fillId="0" borderId="0" xfId="1" applyFont="1"/>
    <xf numFmtId="164" fontId="4" fillId="0" borderId="0" xfId="0" applyNumberFormat="1" applyFont="1"/>
    <xf numFmtId="164" fontId="6" fillId="0" borderId="1" xfId="1" applyFont="1" applyFill="1" applyBorder="1"/>
    <xf numFmtId="164" fontId="4" fillId="0" borderId="1" xfId="1" applyFont="1" applyBorder="1" applyAlignment="1">
      <alignment wrapText="1"/>
    </xf>
    <xf numFmtId="164" fontId="10" fillId="4" borderId="1" xfId="1" applyFont="1" applyFill="1" applyBorder="1" applyAlignment="1">
      <alignment wrapText="1"/>
    </xf>
    <xf numFmtId="164" fontId="10" fillId="0" borderId="1" xfId="1" applyFont="1" applyBorder="1" applyAlignment="1">
      <alignment wrapText="1"/>
    </xf>
    <xf numFmtId="164" fontId="4" fillId="3" borderId="1" xfId="1" applyFont="1" applyFill="1" applyBorder="1" applyAlignment="1">
      <alignment wrapText="1"/>
    </xf>
    <xf numFmtId="164" fontId="10" fillId="3" borderId="1" xfId="1" applyFont="1" applyFill="1" applyBorder="1" applyAlignment="1">
      <alignment wrapText="1"/>
    </xf>
    <xf numFmtId="164" fontId="4" fillId="3" borderId="0" xfId="1" applyFont="1" applyFill="1" applyBorder="1" applyAlignment="1">
      <alignment wrapText="1"/>
    </xf>
    <xf numFmtId="164" fontId="10" fillId="3" borderId="0" xfId="1" applyFont="1" applyFill="1" applyAlignment="1">
      <alignment wrapText="1"/>
    </xf>
    <xf numFmtId="164" fontId="10" fillId="0" borderId="0" xfId="1" applyFont="1" applyAlignment="1">
      <alignment wrapText="1"/>
    </xf>
    <xf numFmtId="0" fontId="2" fillId="3" borderId="1" xfId="0" applyFont="1" applyFill="1" applyBorder="1" applyAlignment="1">
      <alignment vertical="top" wrapText="1"/>
    </xf>
    <xf numFmtId="43" fontId="13" fillId="3" borderId="1" xfId="0" applyNumberFormat="1" applyFont="1" applyFill="1" applyBorder="1" applyAlignment="1">
      <alignment vertical="top" wrapText="1"/>
    </xf>
    <xf numFmtId="43" fontId="13" fillId="3" borderId="1" xfId="0" applyNumberFormat="1" applyFont="1" applyFill="1" applyBorder="1" applyAlignment="1">
      <alignment horizontal="left" vertical="top" wrapText="1"/>
    </xf>
    <xf numFmtId="164" fontId="12" fillId="5" borderId="1" xfId="1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A10" zoomScale="77" zoomScaleNormal="85" workbookViewId="0">
      <selection activeCell="B22" sqref="B22"/>
    </sheetView>
  </sheetViews>
  <sheetFormatPr defaultRowHeight="14.5" x14ac:dyDescent="0.35"/>
  <cols>
    <col min="1" max="1" width="22.6328125" customWidth="1"/>
    <col min="2" max="2" width="19.81640625" customWidth="1"/>
    <col min="3" max="3" width="8.6328125" hidden="1" customWidth="1"/>
    <col min="4" max="4" width="11.6328125" style="20" customWidth="1"/>
    <col min="5" max="6" width="13.6328125" style="20" customWidth="1"/>
    <col min="7" max="7" width="22.81640625" customWidth="1"/>
    <col min="8" max="8" width="27" customWidth="1"/>
    <col min="9" max="9" width="13" style="34" bestFit="1" customWidth="1"/>
    <col min="10" max="10" width="13" style="34" customWidth="1"/>
    <col min="11" max="11" width="13.36328125" style="24" customWidth="1"/>
    <col min="12" max="12" width="12" style="79" customWidth="1"/>
    <col min="13" max="13" width="12" style="7" customWidth="1"/>
    <col min="14" max="14" width="6.90625" bestFit="1" customWidth="1"/>
    <col min="15" max="15" width="11.08984375" style="9" customWidth="1"/>
    <col min="17" max="17" width="11.08984375" bestFit="1" customWidth="1"/>
    <col min="18" max="18" width="13.36328125" style="8" bestFit="1" customWidth="1"/>
    <col min="19" max="19" width="11.54296875" customWidth="1"/>
    <col min="20" max="20" width="10.54296875" bestFit="1" customWidth="1"/>
  </cols>
  <sheetData>
    <row r="1" spans="1:20" ht="29" x14ac:dyDescent="0.35">
      <c r="A1" s="11" t="s">
        <v>0</v>
      </c>
      <c r="B1" s="85" t="s">
        <v>1</v>
      </c>
      <c r="C1" s="85"/>
      <c r="D1" s="55"/>
      <c r="E1" s="55"/>
      <c r="F1" s="55"/>
      <c r="G1" s="27"/>
      <c r="H1" s="28" t="s">
        <v>28</v>
      </c>
      <c r="I1" s="25" t="s">
        <v>27</v>
      </c>
      <c r="J1" s="25" t="s">
        <v>38</v>
      </c>
      <c r="K1" s="47" t="s">
        <v>17</v>
      </c>
      <c r="L1" s="72" t="s">
        <v>39</v>
      </c>
      <c r="M1" s="86" t="s">
        <v>2</v>
      </c>
      <c r="N1" s="86"/>
      <c r="O1" s="44" t="s">
        <v>22</v>
      </c>
    </row>
    <row r="2" spans="1:20" x14ac:dyDescent="0.35">
      <c r="A2" s="1"/>
      <c r="B2" s="2" t="s">
        <v>16</v>
      </c>
      <c r="C2" s="3" t="s">
        <v>30</v>
      </c>
      <c r="D2" s="48" t="s">
        <v>33</v>
      </c>
      <c r="E2" s="3" t="s">
        <v>36</v>
      </c>
      <c r="F2" s="3" t="s">
        <v>37</v>
      </c>
      <c r="G2" s="3" t="s">
        <v>26</v>
      </c>
      <c r="H2" s="31"/>
      <c r="I2" s="2"/>
      <c r="J2" s="2"/>
      <c r="K2" s="48"/>
      <c r="M2" s="6" t="s">
        <v>16</v>
      </c>
      <c r="N2" s="26" t="s">
        <v>3</v>
      </c>
      <c r="O2" s="41"/>
    </row>
    <row r="3" spans="1:20" s="68" customFormat="1" x14ac:dyDescent="0.35">
      <c r="A3" s="60" t="s">
        <v>4</v>
      </c>
      <c r="B3" s="2">
        <v>18000</v>
      </c>
      <c r="C3" s="48">
        <v>0</v>
      </c>
      <c r="D3" s="48">
        <v>9300</v>
      </c>
      <c r="E3" s="48">
        <v>55000</v>
      </c>
      <c r="F3" s="3">
        <v>50000</v>
      </c>
      <c r="G3" s="65">
        <f>B3+C3+D3+E3+F3</f>
        <v>132300</v>
      </c>
      <c r="H3" s="66">
        <v>0</v>
      </c>
      <c r="I3" s="48">
        <v>0</v>
      </c>
      <c r="J3" s="48"/>
      <c r="K3" s="48">
        <f t="shared" ref="K3:K18" si="0">G3+H3+I3+J3</f>
        <v>132300</v>
      </c>
      <c r="L3" s="72">
        <f>SUM(K3-F3)</f>
        <v>82300</v>
      </c>
      <c r="M3" s="48"/>
      <c r="N3" s="67"/>
      <c r="O3" s="26" t="s">
        <v>24</v>
      </c>
      <c r="R3" s="69"/>
    </row>
    <row r="4" spans="1:20" s="62" customFormat="1" x14ac:dyDescent="0.35">
      <c r="A4" s="60" t="s">
        <v>5</v>
      </c>
      <c r="B4" s="2">
        <v>0</v>
      </c>
      <c r="C4" s="6">
        <v>0</v>
      </c>
      <c r="D4" s="6">
        <v>0</v>
      </c>
      <c r="E4" s="3">
        <v>0</v>
      </c>
      <c r="F4" s="3">
        <v>50000</v>
      </c>
      <c r="G4" s="65">
        <f t="shared" ref="G4:G18" si="1">B4+C4+D4+E4+F4</f>
        <v>50000</v>
      </c>
      <c r="H4" s="61">
        <v>0</v>
      </c>
      <c r="I4" s="6"/>
      <c r="J4" s="6"/>
      <c r="K4" s="48">
        <f t="shared" si="0"/>
        <v>50000</v>
      </c>
      <c r="L4" s="72">
        <f t="shared" ref="L4:L18" si="2">SUM(K4-F4)</f>
        <v>0</v>
      </c>
      <c r="M4" s="6">
        <v>5000</v>
      </c>
      <c r="N4" s="26"/>
      <c r="O4" s="26" t="s">
        <v>24</v>
      </c>
      <c r="R4" s="63"/>
    </row>
    <row r="5" spans="1:20" s="62" customFormat="1" x14ac:dyDescent="0.35">
      <c r="A5" s="60" t="s">
        <v>34</v>
      </c>
      <c r="B5" s="2">
        <v>0</v>
      </c>
      <c r="C5" s="6">
        <v>0</v>
      </c>
      <c r="D5" s="6">
        <v>0</v>
      </c>
      <c r="E5" s="3">
        <v>0</v>
      </c>
      <c r="F5" s="3">
        <v>50000</v>
      </c>
      <c r="G5" s="65">
        <f t="shared" si="1"/>
        <v>50000</v>
      </c>
      <c r="H5" s="61">
        <v>0</v>
      </c>
      <c r="I5" s="6"/>
      <c r="J5" s="6"/>
      <c r="K5" s="48">
        <f t="shared" si="0"/>
        <v>50000</v>
      </c>
      <c r="L5" s="72">
        <f t="shared" si="2"/>
        <v>0</v>
      </c>
      <c r="M5" s="6"/>
      <c r="N5" s="26"/>
      <c r="O5" s="26" t="s">
        <v>24</v>
      </c>
      <c r="R5" s="63"/>
    </row>
    <row r="6" spans="1:20" s="62" customFormat="1" x14ac:dyDescent="0.35">
      <c r="A6" s="60" t="s">
        <v>6</v>
      </c>
      <c r="B6" s="2">
        <v>0</v>
      </c>
      <c r="C6" s="6">
        <v>0</v>
      </c>
      <c r="D6" s="6">
        <v>0</v>
      </c>
      <c r="E6" s="48">
        <v>0</v>
      </c>
      <c r="F6" s="3">
        <v>45000</v>
      </c>
      <c r="G6" s="65">
        <f t="shared" si="1"/>
        <v>45000</v>
      </c>
      <c r="H6" s="61">
        <v>0</v>
      </c>
      <c r="I6" s="6"/>
      <c r="J6" s="6"/>
      <c r="K6" s="48">
        <f t="shared" si="0"/>
        <v>45000</v>
      </c>
      <c r="L6" s="72">
        <f t="shared" si="2"/>
        <v>0</v>
      </c>
      <c r="M6" s="6"/>
      <c r="N6" s="26"/>
      <c r="O6" s="26" t="s">
        <v>24</v>
      </c>
      <c r="R6" s="63"/>
    </row>
    <row r="7" spans="1:20" s="62" customFormat="1" x14ac:dyDescent="0.35">
      <c r="A7" s="60" t="s">
        <v>18</v>
      </c>
      <c r="B7" s="2">
        <v>0</v>
      </c>
      <c r="C7" s="6">
        <v>0</v>
      </c>
      <c r="D7" s="6">
        <v>0</v>
      </c>
      <c r="E7" s="48">
        <v>0</v>
      </c>
      <c r="F7" s="3">
        <v>50000</v>
      </c>
      <c r="G7" s="65">
        <f t="shared" si="1"/>
        <v>50000</v>
      </c>
      <c r="H7" s="61">
        <v>0</v>
      </c>
      <c r="I7" s="6"/>
      <c r="J7" s="6"/>
      <c r="K7" s="48">
        <f t="shared" si="0"/>
        <v>50000</v>
      </c>
      <c r="L7" s="72">
        <f t="shared" si="2"/>
        <v>0</v>
      </c>
      <c r="M7" s="6">
        <v>0</v>
      </c>
      <c r="N7" s="26"/>
      <c r="O7" s="26" t="s">
        <v>24</v>
      </c>
      <c r="R7" s="63"/>
      <c r="S7" s="64">
        <f>R7*Q7</f>
        <v>0</v>
      </c>
      <c r="T7" s="64">
        <f>Q7+S7</f>
        <v>0</v>
      </c>
    </row>
    <row r="8" spans="1:20" s="68" customFormat="1" x14ac:dyDescent="0.35">
      <c r="A8" s="60" t="s">
        <v>19</v>
      </c>
      <c r="B8" s="2">
        <v>5500</v>
      </c>
      <c r="C8" s="48">
        <v>0</v>
      </c>
      <c r="D8" s="48">
        <v>0</v>
      </c>
      <c r="E8" s="3">
        <v>0</v>
      </c>
      <c r="F8" s="3">
        <v>50000</v>
      </c>
      <c r="G8" s="65">
        <f t="shared" si="1"/>
        <v>55500</v>
      </c>
      <c r="H8" s="66"/>
      <c r="I8" s="48"/>
      <c r="J8" s="48">
        <v>0</v>
      </c>
      <c r="K8" s="48">
        <f t="shared" si="0"/>
        <v>55500</v>
      </c>
      <c r="L8" s="72">
        <f t="shared" si="2"/>
        <v>5500</v>
      </c>
      <c r="M8" s="6">
        <v>0</v>
      </c>
      <c r="N8" s="67"/>
      <c r="O8" s="26" t="s">
        <v>24</v>
      </c>
      <c r="R8" s="69"/>
      <c r="S8" s="70">
        <f t="shared" ref="S8:S9" si="3">R8*Q8</f>
        <v>0</v>
      </c>
      <c r="T8" s="70">
        <f t="shared" ref="T8:T9" si="4">Q8+S8</f>
        <v>0</v>
      </c>
    </row>
    <row r="9" spans="1:20" s="62" customFormat="1" x14ac:dyDescent="0.35">
      <c r="A9" s="60" t="s">
        <v>7</v>
      </c>
      <c r="B9" s="2">
        <v>0</v>
      </c>
      <c r="C9" s="6">
        <v>0</v>
      </c>
      <c r="D9" s="6">
        <v>0</v>
      </c>
      <c r="E9" s="3">
        <v>0</v>
      </c>
      <c r="F9" s="3">
        <v>50000</v>
      </c>
      <c r="G9" s="65">
        <f t="shared" si="1"/>
        <v>50000</v>
      </c>
      <c r="H9" s="61">
        <v>0</v>
      </c>
      <c r="I9" s="6">
        <v>0</v>
      </c>
      <c r="J9" s="6"/>
      <c r="K9" s="48">
        <f t="shared" si="0"/>
        <v>50000</v>
      </c>
      <c r="L9" s="72">
        <f t="shared" si="2"/>
        <v>0</v>
      </c>
      <c r="M9" s="6">
        <v>500</v>
      </c>
      <c r="N9" s="26"/>
      <c r="O9" s="26" t="s">
        <v>24</v>
      </c>
      <c r="R9" s="63"/>
      <c r="S9" s="64">
        <f t="shared" si="3"/>
        <v>0</v>
      </c>
      <c r="T9" s="64">
        <f t="shared" si="4"/>
        <v>0</v>
      </c>
    </row>
    <row r="10" spans="1:20" s="62" customFormat="1" x14ac:dyDescent="0.35">
      <c r="A10" s="60" t="s">
        <v>8</v>
      </c>
      <c r="B10" s="2">
        <v>16500</v>
      </c>
      <c r="C10" s="6">
        <v>0</v>
      </c>
      <c r="D10" s="6">
        <v>0</v>
      </c>
      <c r="E10" s="3">
        <v>0</v>
      </c>
      <c r="F10" s="3">
        <v>0</v>
      </c>
      <c r="G10" s="65">
        <f t="shared" si="1"/>
        <v>16500</v>
      </c>
      <c r="H10" s="61">
        <v>0</v>
      </c>
      <c r="I10" s="6"/>
      <c r="J10" s="6"/>
      <c r="K10" s="48">
        <f t="shared" si="0"/>
        <v>16500</v>
      </c>
      <c r="L10" s="72">
        <f t="shared" si="2"/>
        <v>16500</v>
      </c>
      <c r="M10" s="6"/>
      <c r="N10" s="26"/>
      <c r="O10" s="26" t="s">
        <v>24</v>
      </c>
      <c r="R10" s="63"/>
    </row>
    <row r="11" spans="1:20" s="62" customFormat="1" x14ac:dyDescent="0.35">
      <c r="A11" s="60" t="s">
        <v>9</v>
      </c>
      <c r="B11" s="2">
        <v>22000</v>
      </c>
      <c r="C11" s="6"/>
      <c r="D11" s="6">
        <v>0</v>
      </c>
      <c r="E11" s="48">
        <v>54450</v>
      </c>
      <c r="F11" s="3">
        <v>50000</v>
      </c>
      <c r="G11" s="65">
        <f t="shared" si="1"/>
        <v>126450</v>
      </c>
      <c r="H11" s="61">
        <v>0</v>
      </c>
      <c r="I11" s="6"/>
      <c r="J11" s="6"/>
      <c r="K11" s="48">
        <f t="shared" si="0"/>
        <v>126450</v>
      </c>
      <c r="L11" s="72">
        <f t="shared" si="2"/>
        <v>76450</v>
      </c>
      <c r="M11" s="6"/>
      <c r="N11" s="26"/>
      <c r="O11" s="26" t="s">
        <v>24</v>
      </c>
      <c r="R11" s="63"/>
    </row>
    <row r="12" spans="1:20" s="68" customFormat="1" x14ac:dyDescent="0.35">
      <c r="A12" s="60" t="s">
        <v>10</v>
      </c>
      <c r="B12" s="2">
        <v>38500</v>
      </c>
      <c r="C12" s="48">
        <v>0</v>
      </c>
      <c r="D12" s="48"/>
      <c r="E12" s="48">
        <v>49500</v>
      </c>
      <c r="F12" s="3">
        <v>50000</v>
      </c>
      <c r="G12" s="65">
        <f t="shared" si="1"/>
        <v>138000</v>
      </c>
      <c r="H12" s="66">
        <v>0</v>
      </c>
      <c r="I12" s="48">
        <v>5000</v>
      </c>
      <c r="J12" s="48"/>
      <c r="K12" s="48">
        <f t="shared" si="0"/>
        <v>143000</v>
      </c>
      <c r="L12" s="72">
        <f t="shared" si="2"/>
        <v>93000</v>
      </c>
      <c r="M12" s="48"/>
      <c r="N12" s="67"/>
      <c r="O12" s="26" t="s">
        <v>24</v>
      </c>
      <c r="R12" s="69"/>
    </row>
    <row r="13" spans="1:20" s="62" customFormat="1" x14ac:dyDescent="0.35">
      <c r="A13" s="60" t="s">
        <v>11</v>
      </c>
      <c r="B13" s="2">
        <v>21500</v>
      </c>
      <c r="C13" s="6">
        <v>0</v>
      </c>
      <c r="D13" s="6"/>
      <c r="E13" s="3">
        <v>0</v>
      </c>
      <c r="F13" s="3">
        <v>50000</v>
      </c>
      <c r="G13" s="65">
        <f t="shared" si="1"/>
        <v>71500</v>
      </c>
      <c r="H13" s="61">
        <v>0</v>
      </c>
      <c r="I13" s="6"/>
      <c r="J13" s="6"/>
      <c r="K13" s="48">
        <f t="shared" si="0"/>
        <v>71500</v>
      </c>
      <c r="L13" s="72">
        <f t="shared" si="2"/>
        <v>21500</v>
      </c>
      <c r="M13" s="6"/>
      <c r="N13" s="26"/>
      <c r="O13" s="26" t="s">
        <v>24</v>
      </c>
      <c r="R13" s="63"/>
    </row>
    <row r="14" spans="1:20" s="62" customFormat="1" x14ac:dyDescent="0.35">
      <c r="A14" s="60" t="s">
        <v>12</v>
      </c>
      <c r="B14" s="2">
        <v>23500</v>
      </c>
      <c r="C14" s="6">
        <v>0</v>
      </c>
      <c r="D14" s="6"/>
      <c r="E14" s="3">
        <v>0</v>
      </c>
      <c r="F14" s="3">
        <v>50000</v>
      </c>
      <c r="G14" s="65">
        <f t="shared" si="1"/>
        <v>73500</v>
      </c>
      <c r="H14" s="61">
        <v>0</v>
      </c>
      <c r="I14" s="6"/>
      <c r="J14" s="6"/>
      <c r="K14" s="48">
        <f t="shared" si="0"/>
        <v>73500</v>
      </c>
      <c r="L14" s="72">
        <f t="shared" si="2"/>
        <v>23500</v>
      </c>
      <c r="M14" s="6"/>
      <c r="N14" s="26"/>
      <c r="O14" s="26" t="s">
        <v>24</v>
      </c>
      <c r="R14" s="63"/>
    </row>
    <row r="15" spans="1:20" s="62" customFormat="1" x14ac:dyDescent="0.35">
      <c r="A15" s="60" t="s">
        <v>29</v>
      </c>
      <c r="B15" s="2">
        <v>16500</v>
      </c>
      <c r="C15" s="6">
        <v>0</v>
      </c>
      <c r="D15" s="6">
        <v>0</v>
      </c>
      <c r="E15" s="3">
        <v>0</v>
      </c>
      <c r="F15" s="3">
        <v>50000</v>
      </c>
      <c r="G15" s="65">
        <f t="shared" si="1"/>
        <v>66500</v>
      </c>
      <c r="H15" s="61"/>
      <c r="I15" s="6"/>
      <c r="J15" s="6"/>
      <c r="K15" s="48">
        <f t="shared" si="0"/>
        <v>66500</v>
      </c>
      <c r="L15" s="72">
        <f t="shared" si="2"/>
        <v>16500</v>
      </c>
      <c r="M15" s="6"/>
      <c r="N15" s="26"/>
      <c r="O15" s="26" t="s">
        <v>24</v>
      </c>
      <c r="R15" s="63"/>
    </row>
    <row r="16" spans="1:20" s="62" customFormat="1" x14ac:dyDescent="0.35">
      <c r="A16" s="60" t="s">
        <v>13</v>
      </c>
      <c r="B16" s="2">
        <v>0</v>
      </c>
      <c r="C16" s="6">
        <v>0</v>
      </c>
      <c r="D16" s="6">
        <v>0</v>
      </c>
      <c r="E16" s="3">
        <v>0</v>
      </c>
      <c r="F16" s="3">
        <v>0</v>
      </c>
      <c r="G16" s="65">
        <f t="shared" si="1"/>
        <v>0</v>
      </c>
      <c r="H16" s="61">
        <v>0</v>
      </c>
      <c r="I16" s="6">
        <v>0</v>
      </c>
      <c r="J16" s="6"/>
      <c r="K16" s="48">
        <f t="shared" si="0"/>
        <v>0</v>
      </c>
      <c r="L16" s="72">
        <f t="shared" si="2"/>
        <v>0</v>
      </c>
      <c r="M16" s="6"/>
      <c r="N16" s="26"/>
      <c r="O16" s="26" t="s">
        <v>24</v>
      </c>
      <c r="R16" s="63"/>
    </row>
    <row r="17" spans="1:18" s="62" customFormat="1" x14ac:dyDescent="0.35">
      <c r="A17" s="60" t="s">
        <v>23</v>
      </c>
      <c r="B17" s="2">
        <v>16500</v>
      </c>
      <c r="C17" s="6">
        <v>0</v>
      </c>
      <c r="D17" s="6">
        <v>0</v>
      </c>
      <c r="E17" s="48">
        <v>20000</v>
      </c>
      <c r="F17" s="3">
        <v>50000</v>
      </c>
      <c r="G17" s="65">
        <f t="shared" si="1"/>
        <v>86500</v>
      </c>
      <c r="H17" s="61">
        <v>0</v>
      </c>
      <c r="I17" s="48">
        <v>10000</v>
      </c>
      <c r="J17" s="48"/>
      <c r="K17" s="48">
        <f t="shared" si="0"/>
        <v>96500</v>
      </c>
      <c r="L17" s="72">
        <f t="shared" si="2"/>
        <v>46500</v>
      </c>
      <c r="M17" s="61"/>
      <c r="N17" s="26"/>
      <c r="O17" s="26" t="s">
        <v>24</v>
      </c>
      <c r="R17" s="63"/>
    </row>
    <row r="18" spans="1:18" s="62" customFormat="1" x14ac:dyDescent="0.35">
      <c r="A18" s="60" t="s">
        <v>14</v>
      </c>
      <c r="B18" s="2">
        <v>28500</v>
      </c>
      <c r="C18" s="6">
        <v>0</v>
      </c>
      <c r="D18" s="6">
        <v>0</v>
      </c>
      <c r="E18" s="3">
        <v>0</v>
      </c>
      <c r="F18" s="3">
        <v>50000</v>
      </c>
      <c r="G18" s="65">
        <f t="shared" si="1"/>
        <v>78500</v>
      </c>
      <c r="H18" s="61">
        <v>0</v>
      </c>
      <c r="I18" s="6"/>
      <c r="J18" s="6"/>
      <c r="K18" s="48">
        <f t="shared" si="0"/>
        <v>78500</v>
      </c>
      <c r="L18" s="72">
        <f t="shared" si="2"/>
        <v>28500</v>
      </c>
      <c r="M18" s="6"/>
      <c r="N18" s="26"/>
      <c r="O18" s="26" t="s">
        <v>24</v>
      </c>
      <c r="Q18" s="63"/>
      <c r="R18" s="63"/>
    </row>
    <row r="19" spans="1:18" x14ac:dyDescent="0.35">
      <c r="A19" s="52" t="s">
        <v>15</v>
      </c>
      <c r="B19" s="2">
        <f t="shared" ref="B19:N19" si="5">SUM(B3:B18)</f>
        <v>207000</v>
      </c>
      <c r="C19" s="46">
        <f t="shared" si="5"/>
        <v>0</v>
      </c>
      <c r="D19" s="48">
        <f t="shared" si="5"/>
        <v>9300</v>
      </c>
      <c r="E19" s="48">
        <f t="shared" si="5"/>
        <v>178950</v>
      </c>
      <c r="F19" s="3">
        <f t="shared" si="5"/>
        <v>695000</v>
      </c>
      <c r="G19" s="30">
        <f t="shared" si="5"/>
        <v>1090250</v>
      </c>
      <c r="H19" s="59">
        <f t="shared" si="5"/>
        <v>0</v>
      </c>
      <c r="I19" s="48">
        <f t="shared" si="5"/>
        <v>15000</v>
      </c>
      <c r="J19" s="33">
        <f t="shared" si="5"/>
        <v>0</v>
      </c>
      <c r="K19" s="49">
        <f t="shared" si="5"/>
        <v>1105250</v>
      </c>
      <c r="L19" s="73">
        <f>SUM(L3:L18)</f>
        <v>410250</v>
      </c>
      <c r="M19" s="43">
        <f t="shared" si="5"/>
        <v>5500</v>
      </c>
      <c r="N19" s="43">
        <f t="shared" si="5"/>
        <v>0</v>
      </c>
      <c r="O19" s="41"/>
    </row>
    <row r="20" spans="1:18" x14ac:dyDescent="0.35">
      <c r="A20" s="12"/>
      <c r="B20" s="12"/>
      <c r="C20" s="12"/>
      <c r="D20" s="23"/>
      <c r="E20" s="23"/>
      <c r="F20" s="23"/>
      <c r="G20" s="12"/>
      <c r="H20" s="12"/>
      <c r="I20" s="42"/>
      <c r="J20" s="42"/>
      <c r="K20" s="22"/>
      <c r="L20" s="74"/>
      <c r="M20" s="43"/>
      <c r="N20" s="12"/>
      <c r="O20" s="41"/>
      <c r="Q20" s="8"/>
    </row>
    <row r="21" spans="1:18" s="13" customFormat="1" ht="41.5" customHeight="1" x14ac:dyDescent="0.35">
      <c r="A21" s="80" t="s">
        <v>41</v>
      </c>
      <c r="B21" s="83" t="s">
        <v>42</v>
      </c>
      <c r="C21" s="19"/>
      <c r="D21" s="56"/>
      <c r="E21" s="56"/>
      <c r="F21" s="81" t="s">
        <v>40</v>
      </c>
      <c r="G21" s="82" t="s">
        <v>44</v>
      </c>
      <c r="H21" s="84" t="s">
        <v>43</v>
      </c>
      <c r="I21" s="87" t="s">
        <v>45</v>
      </c>
      <c r="J21" s="88"/>
      <c r="K21" s="50"/>
      <c r="L21" s="75"/>
      <c r="M21" s="6"/>
      <c r="N21" s="1"/>
      <c r="O21" s="26"/>
      <c r="R21" s="14"/>
    </row>
    <row r="22" spans="1:18" x14ac:dyDescent="0.35">
      <c r="A22" s="53" t="s">
        <v>35</v>
      </c>
      <c r="B22" s="15"/>
      <c r="C22" s="15"/>
      <c r="D22" s="21"/>
      <c r="E22" s="21"/>
      <c r="F22" s="21"/>
      <c r="G22" s="15"/>
      <c r="H22" s="29"/>
      <c r="I22" s="35"/>
      <c r="J22" s="35"/>
      <c r="K22" s="21"/>
      <c r="L22" s="76"/>
      <c r="M22" s="43"/>
      <c r="N22" s="12"/>
      <c r="O22" s="41"/>
    </row>
    <row r="23" spans="1:18" x14ac:dyDescent="0.35">
      <c r="A23" s="54"/>
      <c r="B23" s="15"/>
      <c r="C23" s="15"/>
      <c r="D23" s="21"/>
      <c r="E23" s="21" t="s">
        <v>46</v>
      </c>
      <c r="F23" s="21"/>
      <c r="G23" s="15"/>
      <c r="H23" s="29"/>
      <c r="I23" s="35"/>
      <c r="J23" s="35"/>
      <c r="K23" s="21"/>
      <c r="L23" s="76"/>
      <c r="M23" s="43"/>
      <c r="N23" s="12"/>
      <c r="O23" s="41"/>
    </row>
    <row r="24" spans="1:18" x14ac:dyDescent="0.35">
      <c r="A24" s="37"/>
      <c r="B24" s="37"/>
      <c r="C24" s="37">
        <f>C22-C23</f>
        <v>0</v>
      </c>
      <c r="D24" s="40"/>
      <c r="E24" s="40"/>
      <c r="F24" s="40"/>
      <c r="G24" s="37"/>
      <c r="H24" s="38">
        <f>H22-H23</f>
        <v>0</v>
      </c>
      <c r="I24" s="39">
        <f t="shared" ref="I24" si="6">I22-I23</f>
        <v>0</v>
      </c>
      <c r="J24" s="39"/>
      <c r="K24" s="40">
        <f>K22-K23</f>
        <v>0</v>
      </c>
      <c r="L24" s="77"/>
    </row>
    <row r="25" spans="1:18" x14ac:dyDescent="0.35">
      <c r="A25" s="16" t="s">
        <v>21</v>
      </c>
      <c r="B25" s="17">
        <f>C24+H24</f>
        <v>0</v>
      </c>
      <c r="C25" s="18"/>
      <c r="D25" s="57"/>
      <c r="E25" s="57"/>
      <c r="F25" s="57"/>
      <c r="G25" s="18"/>
      <c r="H25" s="12"/>
      <c r="I25" s="36"/>
      <c r="J25" s="36"/>
      <c r="K25" s="51"/>
      <c r="L25" s="78"/>
    </row>
    <row r="26" spans="1:18" x14ac:dyDescent="0.35">
      <c r="A26" s="16" t="s">
        <v>25</v>
      </c>
      <c r="B26" s="15">
        <v>0</v>
      </c>
      <c r="C26" s="16"/>
      <c r="D26" s="58"/>
      <c r="E26" s="58"/>
      <c r="F26" s="58"/>
      <c r="G26" s="16"/>
      <c r="H26" s="12"/>
      <c r="I26" s="36"/>
      <c r="J26" s="36"/>
      <c r="K26" s="51"/>
      <c r="L26" s="78"/>
    </row>
    <row r="27" spans="1:18" x14ac:dyDescent="0.35">
      <c r="A27" s="16" t="s">
        <v>25</v>
      </c>
      <c r="B27" s="15"/>
      <c r="C27" s="15"/>
      <c r="D27" s="21"/>
      <c r="E27" s="21"/>
      <c r="F27" s="21"/>
      <c r="G27" s="15"/>
      <c r="H27" s="32">
        <f>B27+C27</f>
        <v>0</v>
      </c>
      <c r="I27" s="36"/>
      <c r="J27" s="36"/>
      <c r="K27" s="51"/>
      <c r="L27" s="78"/>
    </row>
    <row r="28" spans="1:18" x14ac:dyDescent="0.35">
      <c r="A28" s="19" t="s">
        <v>20</v>
      </c>
      <c r="B28" s="17">
        <f>B27-B26</f>
        <v>0</v>
      </c>
      <c r="C28" s="16"/>
      <c r="D28" s="58"/>
      <c r="E28" s="58"/>
      <c r="F28" s="58"/>
      <c r="G28" s="16"/>
      <c r="H28" s="12"/>
      <c r="I28" s="36"/>
      <c r="J28" s="36"/>
      <c r="K28" s="51"/>
      <c r="L28" s="78"/>
    </row>
  </sheetData>
  <mergeCells count="3">
    <mergeCell ref="B1:C1"/>
    <mergeCell ref="M1:N1"/>
    <mergeCell ref="I21:J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1" sqref="B11"/>
    </sheetView>
  </sheetViews>
  <sheetFormatPr defaultRowHeight="14.5" x14ac:dyDescent="0.35"/>
  <cols>
    <col min="1" max="1" width="19.90625" customWidth="1"/>
    <col min="2" max="2" width="16.54296875" style="8" customWidth="1"/>
  </cols>
  <sheetData>
    <row r="1" spans="1:2" x14ac:dyDescent="0.35">
      <c r="A1" s="45" t="s">
        <v>0</v>
      </c>
    </row>
    <row r="2" spans="1:2" x14ac:dyDescent="0.35">
      <c r="A2" s="1" t="s">
        <v>0</v>
      </c>
      <c r="B2" s="46" t="s">
        <v>31</v>
      </c>
    </row>
    <row r="3" spans="1:2" x14ac:dyDescent="0.35">
      <c r="A3" s="60" t="s">
        <v>4</v>
      </c>
      <c r="B3" s="71">
        <v>129300</v>
      </c>
    </row>
    <row r="4" spans="1:2" x14ac:dyDescent="0.35">
      <c r="A4" s="60" t="s">
        <v>5</v>
      </c>
      <c r="B4" s="71">
        <v>55000</v>
      </c>
    </row>
    <row r="5" spans="1:2" x14ac:dyDescent="0.35">
      <c r="A5" s="60" t="s">
        <v>34</v>
      </c>
      <c r="B5" s="71">
        <v>50000</v>
      </c>
    </row>
    <row r="6" spans="1:2" x14ac:dyDescent="0.35">
      <c r="A6" s="60" t="s">
        <v>6</v>
      </c>
      <c r="B6" s="71">
        <v>110000</v>
      </c>
    </row>
    <row r="7" spans="1:2" s="20" customFormat="1" x14ac:dyDescent="0.35">
      <c r="A7" s="60" t="s">
        <v>18</v>
      </c>
      <c r="B7" s="71">
        <v>93500</v>
      </c>
    </row>
    <row r="8" spans="1:2" x14ac:dyDescent="0.35">
      <c r="A8" s="60" t="s">
        <v>19</v>
      </c>
      <c r="B8" s="71">
        <v>74860</v>
      </c>
    </row>
    <row r="9" spans="1:2" x14ac:dyDescent="0.35">
      <c r="A9" s="60" t="s">
        <v>7</v>
      </c>
      <c r="B9" s="71">
        <v>55000</v>
      </c>
    </row>
    <row r="10" spans="1:2" x14ac:dyDescent="0.35">
      <c r="A10" s="60" t="s">
        <v>8</v>
      </c>
      <c r="B10" s="71">
        <v>50000</v>
      </c>
    </row>
    <row r="11" spans="1:2" x14ac:dyDescent="0.35">
      <c r="A11" s="60" t="s">
        <v>9</v>
      </c>
      <c r="B11" s="71">
        <v>109450</v>
      </c>
    </row>
    <row r="12" spans="1:2" x14ac:dyDescent="0.35">
      <c r="A12" s="60" t="s">
        <v>10</v>
      </c>
      <c r="B12" s="71">
        <v>109500</v>
      </c>
    </row>
    <row r="13" spans="1:2" x14ac:dyDescent="0.35">
      <c r="A13" s="60" t="s">
        <v>11</v>
      </c>
      <c r="B13" s="71">
        <v>55000</v>
      </c>
    </row>
    <row r="14" spans="1:2" x14ac:dyDescent="0.35">
      <c r="A14" s="60" t="s">
        <v>12</v>
      </c>
      <c r="B14" s="71">
        <v>55000</v>
      </c>
    </row>
    <row r="15" spans="1:2" x14ac:dyDescent="0.35">
      <c r="A15" s="60" t="s">
        <v>29</v>
      </c>
      <c r="B15" s="71">
        <v>55000</v>
      </c>
    </row>
    <row r="16" spans="1:2" x14ac:dyDescent="0.35">
      <c r="A16" s="60" t="s">
        <v>13</v>
      </c>
      <c r="B16" s="71">
        <v>50000</v>
      </c>
    </row>
    <row r="17" spans="1:2" x14ac:dyDescent="0.35">
      <c r="A17" s="60" t="s">
        <v>23</v>
      </c>
      <c r="B17" s="71">
        <v>93000</v>
      </c>
    </row>
    <row r="18" spans="1:2" x14ac:dyDescent="0.35">
      <c r="A18" s="60" t="s">
        <v>14</v>
      </c>
      <c r="B18" s="71">
        <v>55000</v>
      </c>
    </row>
    <row r="19" spans="1:2" x14ac:dyDescent="0.35">
      <c r="A19" s="5" t="s">
        <v>15</v>
      </c>
      <c r="B19" s="4">
        <f>SUM(B3:B18)</f>
        <v>1199610</v>
      </c>
    </row>
  </sheetData>
  <sortState xmlns:xlrd2="http://schemas.microsoft.com/office/spreadsheetml/2017/richdata2" ref="A3:B18">
    <sortCondition descending="1" ref="B3:B18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C5" sqref="C5"/>
    </sheetView>
  </sheetViews>
  <sheetFormatPr defaultRowHeight="14.5" x14ac:dyDescent="0.35"/>
  <cols>
    <col min="1" max="1" width="23" customWidth="1"/>
    <col min="2" max="2" width="11.36328125" customWidth="1"/>
  </cols>
  <sheetData>
    <row r="1" spans="1:2" x14ac:dyDescent="0.35">
      <c r="A1" t="s">
        <v>0</v>
      </c>
      <c r="B1" t="s">
        <v>32</v>
      </c>
    </row>
    <row r="2" spans="1:2" x14ac:dyDescent="0.35">
      <c r="A2" s="60" t="s">
        <v>4</v>
      </c>
      <c r="B2" s="2">
        <v>5000</v>
      </c>
    </row>
    <row r="3" spans="1:2" x14ac:dyDescent="0.35">
      <c r="A3" s="60" t="s">
        <v>5</v>
      </c>
      <c r="B3" s="2">
        <v>5000</v>
      </c>
    </row>
    <row r="4" spans="1:2" x14ac:dyDescent="0.35">
      <c r="A4" s="60" t="s">
        <v>34</v>
      </c>
      <c r="B4" s="2">
        <v>0</v>
      </c>
    </row>
    <row r="5" spans="1:2" s="20" customFormat="1" x14ac:dyDescent="0.35">
      <c r="A5" s="60" t="s">
        <v>6</v>
      </c>
      <c r="B5" s="2">
        <v>5000</v>
      </c>
    </row>
    <row r="6" spans="1:2" x14ac:dyDescent="0.35">
      <c r="A6" s="60" t="s">
        <v>18</v>
      </c>
      <c r="B6" s="2">
        <v>5000</v>
      </c>
    </row>
    <row r="7" spans="1:2" x14ac:dyDescent="0.35">
      <c r="A7" s="60" t="s">
        <v>19</v>
      </c>
      <c r="B7" s="2">
        <v>5000</v>
      </c>
    </row>
    <row r="8" spans="1:2" x14ac:dyDescent="0.35">
      <c r="A8" s="60" t="s">
        <v>7</v>
      </c>
      <c r="B8" s="2">
        <v>5000</v>
      </c>
    </row>
    <row r="9" spans="1:2" x14ac:dyDescent="0.35">
      <c r="A9" s="60" t="s">
        <v>8</v>
      </c>
      <c r="B9" s="2">
        <v>0</v>
      </c>
    </row>
    <row r="10" spans="1:2" x14ac:dyDescent="0.35">
      <c r="A10" s="60" t="s">
        <v>9</v>
      </c>
      <c r="B10" s="2">
        <v>5000</v>
      </c>
    </row>
    <row r="11" spans="1:2" x14ac:dyDescent="0.35">
      <c r="A11" s="60" t="s">
        <v>10</v>
      </c>
      <c r="B11" s="2">
        <v>5000</v>
      </c>
    </row>
    <row r="12" spans="1:2" x14ac:dyDescent="0.35">
      <c r="A12" s="60" t="s">
        <v>11</v>
      </c>
      <c r="B12" s="2">
        <v>5000</v>
      </c>
    </row>
    <row r="13" spans="1:2" x14ac:dyDescent="0.35">
      <c r="A13" s="60" t="s">
        <v>12</v>
      </c>
      <c r="B13" s="2">
        <v>5000</v>
      </c>
    </row>
    <row r="14" spans="1:2" x14ac:dyDescent="0.35">
      <c r="A14" s="60" t="s">
        <v>29</v>
      </c>
      <c r="B14" s="2">
        <v>5000</v>
      </c>
    </row>
    <row r="15" spans="1:2" x14ac:dyDescent="0.35">
      <c r="A15" s="60" t="s">
        <v>13</v>
      </c>
      <c r="B15" s="2">
        <v>0</v>
      </c>
    </row>
    <row r="16" spans="1:2" x14ac:dyDescent="0.35">
      <c r="A16" s="60" t="s">
        <v>23</v>
      </c>
      <c r="B16" s="48">
        <v>11000</v>
      </c>
    </row>
    <row r="17" spans="1:2" x14ac:dyDescent="0.35">
      <c r="A17" s="60" t="s">
        <v>14</v>
      </c>
      <c r="B17" s="2">
        <v>5000</v>
      </c>
    </row>
    <row r="18" spans="1:2" x14ac:dyDescent="0.35">
      <c r="A18" s="5" t="s">
        <v>15</v>
      </c>
      <c r="B18" s="10">
        <f>SUM(B2:B17)</f>
        <v>71000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25.09.25</vt:lpstr>
      <vt:lpstr>Overall Summary</vt:lpstr>
      <vt:lpstr>Monthly Deficits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</dc:creator>
  <cp:lastModifiedBy>user</cp:lastModifiedBy>
  <dcterms:created xsi:type="dcterms:W3CDTF">2020-04-08T18:20:43Z</dcterms:created>
  <dcterms:modified xsi:type="dcterms:W3CDTF">2025-09-25T20:46:18Z</dcterms:modified>
</cp:coreProperties>
</file>