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J:\private\Research\Papers\Current\Other\gbi\gbiElevation\data\"/>
    </mc:Choice>
  </mc:AlternateContent>
  <xr:revisionPtr revIDLastSave="0" documentId="13_ncr:1_{7681EA88-4D9E-4BA1-9B7F-98AE454C997F}" xr6:coauthVersionLast="47" xr6:coauthVersionMax="47" xr10:uidLastSave="{00000000-0000-0000-0000-000000000000}"/>
  <bookViews>
    <workbookView xWindow="-120" yWindow="-120" windowWidth="27825" windowHeight="164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1" i="1" l="1"/>
  <c r="T22" i="1"/>
  <c r="T23" i="1"/>
  <c r="S21" i="1"/>
  <c r="S22" i="1"/>
  <c r="S23" i="1"/>
  <c r="R21" i="1"/>
  <c r="R22" i="1"/>
  <c r="R23" i="1"/>
  <c r="Q21" i="1"/>
  <c r="Q22" i="1"/>
  <c r="Q23" i="1"/>
  <c r="P21" i="1"/>
  <c r="P22" i="1"/>
  <c r="P23" i="1"/>
  <c r="O21" i="1"/>
  <c r="O22" i="1"/>
  <c r="O23" i="1"/>
  <c r="N21" i="1"/>
  <c r="N22" i="1"/>
  <c r="N23" i="1"/>
  <c r="C21" i="1"/>
  <c r="D21" i="1"/>
  <c r="E21" i="1"/>
  <c r="F21" i="1"/>
  <c r="G21" i="1"/>
  <c r="H21" i="1"/>
  <c r="T29" i="1"/>
  <c r="O29" i="1"/>
  <c r="P29" i="1"/>
  <c r="Q29" i="1"/>
  <c r="R29" i="1"/>
  <c r="S29" i="1"/>
  <c r="N29" i="1"/>
  <c r="T28" i="1"/>
  <c r="O28" i="1"/>
  <c r="P28" i="1"/>
  <c r="Q28" i="1"/>
  <c r="R28" i="1"/>
  <c r="S28" i="1"/>
  <c r="N28" i="1"/>
  <c r="J21" i="1"/>
  <c r="C22" i="1"/>
  <c r="D22" i="1"/>
  <c r="E22" i="1"/>
  <c r="F22" i="1"/>
  <c r="G22" i="1"/>
  <c r="H22" i="1"/>
  <c r="B21" i="1"/>
  <c r="C20" i="1"/>
  <c r="D20" i="1"/>
  <c r="E20" i="1"/>
  <c r="F20" i="1"/>
  <c r="G20" i="1"/>
  <c r="H20" i="1"/>
  <c r="B20" i="1"/>
  <c r="C19" i="1"/>
  <c r="D19" i="1"/>
  <c r="E19" i="1"/>
  <c r="F19" i="1"/>
  <c r="G19" i="1"/>
  <c r="H19" i="1"/>
  <c r="B19" i="1"/>
  <c r="O19" i="1"/>
  <c r="P19" i="1"/>
  <c r="Q19" i="1"/>
  <c r="R19" i="1"/>
  <c r="S19" i="1"/>
  <c r="T19" i="1"/>
  <c r="N19" i="1"/>
  <c r="E17" i="1"/>
  <c r="F17" i="1"/>
  <c r="G17" i="1"/>
  <c r="H17" i="1"/>
  <c r="B22" i="1"/>
  <c r="J26" i="1"/>
  <c r="B27" i="1"/>
  <c r="C27" i="1"/>
  <c r="D27" i="1"/>
  <c r="E25" i="1"/>
  <c r="E27" i="1"/>
  <c r="F25" i="1"/>
  <c r="F27" i="1"/>
  <c r="G25" i="1"/>
  <c r="G27" i="1"/>
  <c r="H25" i="1"/>
  <c r="H27" i="1"/>
  <c r="J27" i="1"/>
  <c r="J25" i="1"/>
  <c r="J19" i="1"/>
  <c r="J18" i="1"/>
  <c r="J17" i="1"/>
  <c r="L8" i="1"/>
  <c r="L10" i="1"/>
  <c r="L9" i="1"/>
  <c r="L7" i="1"/>
  <c r="B13" i="1"/>
</calcChain>
</file>

<file path=xl/sharedStrings.xml><?xml version="1.0" encoding="utf-8"?>
<sst xmlns="http://schemas.openxmlformats.org/spreadsheetml/2006/main" count="51" uniqueCount="32">
  <si>
    <t>h</t>
  </si>
  <si>
    <t>t</t>
  </si>
  <si>
    <t>r</t>
  </si>
  <si>
    <t>Possible outcomes of  three occurences of a species</t>
  </si>
  <si>
    <t>prob</t>
  </si>
  <si>
    <t>n</t>
  </si>
  <si>
    <t>p</t>
  </si>
  <si>
    <t>Collapsed by number of sites (so 1 is probability oiccuring at only one site irrepsective of which, etc.)</t>
  </si>
  <si>
    <t>probability assuming 6 / 15, 5 / 15, 4 / 15  based on multinomial distribution</t>
  </si>
  <si>
    <t>H</t>
  </si>
  <si>
    <t>R</t>
  </si>
  <si>
    <t>T</t>
  </si>
  <si>
    <t>R &amp; T</t>
  </si>
  <si>
    <t>H &amp; R</t>
  </si>
  <si>
    <t>H &amp; T</t>
  </si>
  <si>
    <t>H &amp; R &amp; T</t>
  </si>
  <si>
    <t xml:space="preserve">ACTUAL </t>
  </si>
  <si>
    <t>P EXPECT</t>
  </si>
  <si>
    <t>O - E SQ</t>
  </si>
  <si>
    <t>O-E SQ / E</t>
  </si>
  <si>
    <t>CHI sq</t>
  </si>
  <si>
    <t>DF = 6</t>
  </si>
  <si>
    <t>P &gt;&gt;.01</t>
  </si>
  <si>
    <t xml:space="preserve">ACTUAL No </t>
  </si>
  <si>
    <t>EXP No</t>
  </si>
  <si>
    <t>OBSERVD P</t>
  </si>
  <si>
    <t>There are significantly fewer spp shared between H and other mts than expected</t>
  </si>
  <si>
    <t xml:space="preserve">There are MORE spp shared between all 3 mts than expected (the lowland flora). </t>
  </si>
  <si>
    <t>ie. There are significantly more spp found only on H than expected by chance (the summit flora).</t>
  </si>
  <si>
    <t>Woody</t>
  </si>
  <si>
    <t>Ferns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</si>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</sst>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0" xfId="0" applyNumberFormat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/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B10" workbookViewId="0">
      <selection activeCell="W29" sqref="W29"/>
    </sheetView>
  </sheetViews>
  <sheetFormatPr defaultColWidth="8.85546875" defaultRowHeight="15" x14ac:dyDescent="0.25"/>
  <cols>
    <col min="1" max="1" width="10.7109375" customWidth="1"/>
    <col min="13" max="13" width="14.5703125" customWidth="1"/>
    <col min="14" max="14" width="11.5703125" bestFit="1" customWidth="1"/>
  </cols>
  <sheetData>
    <row r="1" spans="1:20" x14ac:dyDescent="0.25">
      <c r="B1" t="s">
        <v>3</v>
      </c>
    </row>
    <row r="2" spans="1:20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0</v>
      </c>
      <c r="G2">
        <v>1</v>
      </c>
      <c r="H2">
        <v>2</v>
      </c>
      <c r="I2">
        <v>0</v>
      </c>
      <c r="J2">
        <v>1</v>
      </c>
      <c r="K2">
        <v>0</v>
      </c>
    </row>
    <row r="3" spans="1:20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20" x14ac:dyDescent="0.25">
      <c r="A4" t="s">
        <v>2</v>
      </c>
      <c r="B4">
        <v>3</v>
      </c>
      <c r="C4">
        <v>2</v>
      </c>
      <c r="D4">
        <v>1</v>
      </c>
      <c r="E4">
        <v>0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</row>
    <row r="5" spans="1:20" x14ac:dyDescent="0.25">
      <c r="A5" t="s">
        <v>4</v>
      </c>
      <c r="B5">
        <v>1.9E-2</v>
      </c>
      <c r="C5">
        <v>8.5000000000000006E-2</v>
      </c>
      <c r="D5">
        <v>0.128</v>
      </c>
      <c r="E5">
        <v>6.4000000000000001E-2</v>
      </c>
      <c r="F5">
        <v>7.0999999999999994E-2</v>
      </c>
      <c r="G5" s="1">
        <v>0.21299999999999999</v>
      </c>
      <c r="H5">
        <v>0.16</v>
      </c>
      <c r="I5">
        <v>8.8999999999999996E-2</v>
      </c>
      <c r="J5">
        <v>0.13300000000000001</v>
      </c>
      <c r="K5">
        <v>3.6999999999999998E-2</v>
      </c>
      <c r="L5" t="s">
        <v>8</v>
      </c>
    </row>
    <row r="7" spans="1:20" x14ac:dyDescent="0.25">
      <c r="A7" t="s">
        <v>7</v>
      </c>
      <c r="L7">
        <f>SUM(B5:K5)</f>
        <v>0.99900000000000011</v>
      </c>
    </row>
    <row r="8" spans="1:20" x14ac:dyDescent="0.25">
      <c r="L8">
        <f>SUM(G5)</f>
        <v>0.21299999999999999</v>
      </c>
      <c r="M8">
        <v>3</v>
      </c>
    </row>
    <row r="9" spans="1:20" x14ac:dyDescent="0.25">
      <c r="A9" t="s">
        <v>5</v>
      </c>
      <c r="B9" t="s">
        <v>6</v>
      </c>
      <c r="L9">
        <f>SUM(SUM(C5+D5+F5+H5+I5+J5))</f>
        <v>0.66600000000000004</v>
      </c>
      <c r="M9">
        <v>2</v>
      </c>
    </row>
    <row r="10" spans="1:20" x14ac:dyDescent="0.25">
      <c r="A10">
        <v>1</v>
      </c>
      <c r="B10">
        <v>0.12</v>
      </c>
      <c r="L10">
        <f>SUM(B5+E5+K5)</f>
        <v>0.12</v>
      </c>
      <c r="M10">
        <v>1</v>
      </c>
    </row>
    <row r="11" spans="1:20" x14ac:dyDescent="0.25">
      <c r="A11">
        <v>2</v>
      </c>
      <c r="B11">
        <v>0.66600000000000004</v>
      </c>
    </row>
    <row r="12" spans="1:20" x14ac:dyDescent="0.25">
      <c r="A12">
        <v>3</v>
      </c>
      <c r="B12" s="1">
        <v>0.21299999999999999</v>
      </c>
    </row>
    <row r="13" spans="1:20" x14ac:dyDescent="0.25">
      <c r="B13">
        <f>SUM(B10:B12)</f>
        <v>0.999</v>
      </c>
    </row>
    <row r="15" spans="1:20" x14ac:dyDescent="0.25">
      <c r="A15" s="12" t="s">
        <v>29</v>
      </c>
      <c r="M15" s="12" t="s">
        <v>30</v>
      </c>
    </row>
    <row r="16" spans="1:20" ht="15.75" thickBot="1" x14ac:dyDescent="0.3"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N16" t="s">
        <v>9</v>
      </c>
      <c r="O16" t="s">
        <v>10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</row>
    <row r="17" spans="1:20" ht="15.75" thickBot="1" x14ac:dyDescent="0.3">
      <c r="A17" t="s">
        <v>17</v>
      </c>
      <c r="B17">
        <v>6.4000000000000001E-2</v>
      </c>
      <c r="C17">
        <v>1.9E-2</v>
      </c>
      <c r="D17">
        <v>3.6999999999999998E-2</v>
      </c>
      <c r="E17">
        <f>F5+I5</f>
        <v>0.15999999999999998</v>
      </c>
      <c r="F17">
        <f>C5+D5</f>
        <v>0.21300000000000002</v>
      </c>
      <c r="G17">
        <f>H5+J5</f>
        <v>0.29300000000000004</v>
      </c>
      <c r="H17">
        <f>G5</f>
        <v>0.21299999999999999</v>
      </c>
      <c r="J17">
        <f>SUM(SUM(B17:H17))</f>
        <v>0.999</v>
      </c>
      <c r="M17" t="s">
        <v>17</v>
      </c>
      <c r="N17" s="10">
        <v>6.4000000000000001E-2</v>
      </c>
      <c r="O17" s="11">
        <v>1.9E-2</v>
      </c>
      <c r="P17" s="11">
        <v>3.6999999999999998E-2</v>
      </c>
      <c r="Q17" s="11">
        <v>0.16</v>
      </c>
      <c r="R17" s="11">
        <v>0.21299999999999999</v>
      </c>
      <c r="S17" s="11">
        <v>0.29299999999999998</v>
      </c>
      <c r="T17" s="11">
        <v>0.21299999999999999</v>
      </c>
    </row>
    <row r="18" spans="1:20" ht="15.75" thickBot="1" x14ac:dyDescent="0.3">
      <c r="A18" t="s">
        <v>16</v>
      </c>
      <c r="B18">
        <v>23</v>
      </c>
      <c r="C18">
        <v>4</v>
      </c>
      <c r="D18">
        <v>6</v>
      </c>
      <c r="E18">
        <v>15</v>
      </c>
      <c r="F18">
        <v>6</v>
      </c>
      <c r="G18">
        <v>8</v>
      </c>
      <c r="H18">
        <v>46</v>
      </c>
      <c r="J18">
        <f>SUM(SUM(B18:H18))</f>
        <v>108</v>
      </c>
      <c r="M18" t="s">
        <v>16</v>
      </c>
      <c r="N18" s="14">
        <v>12</v>
      </c>
      <c r="O18" s="13">
        <v>1</v>
      </c>
      <c r="P18" s="13">
        <v>0</v>
      </c>
      <c r="Q18" s="13">
        <v>3</v>
      </c>
      <c r="R18" s="13">
        <v>8</v>
      </c>
      <c r="S18" s="13">
        <v>10</v>
      </c>
      <c r="T18" s="13">
        <v>19</v>
      </c>
    </row>
    <row r="19" spans="1:20" ht="15.75" thickBot="1" x14ac:dyDescent="0.3">
      <c r="A19" t="s">
        <v>31</v>
      </c>
      <c r="B19" s="2">
        <f>B17*$J$18</f>
        <v>6.9119999999999999</v>
      </c>
      <c r="C19" s="2">
        <f t="shared" ref="C19:H19" si="0">C17*$J$18</f>
        <v>2.052</v>
      </c>
      <c r="D19" s="2">
        <f t="shared" si="0"/>
        <v>3.996</v>
      </c>
      <c r="E19" s="2">
        <f t="shared" si="0"/>
        <v>17.279999999999998</v>
      </c>
      <c r="F19" s="2">
        <f t="shared" si="0"/>
        <v>23.004000000000001</v>
      </c>
      <c r="G19" s="2">
        <f t="shared" si="0"/>
        <v>31.644000000000005</v>
      </c>
      <c r="H19" s="2">
        <f t="shared" si="0"/>
        <v>23.003999999999998</v>
      </c>
      <c r="J19">
        <f>SUM(SUM(B19:H19))</f>
        <v>107.892</v>
      </c>
      <c r="M19" t="s">
        <v>25</v>
      </c>
      <c r="N19" s="14">
        <f>N18/53</f>
        <v>0.22641509433962265</v>
      </c>
      <c r="O19" s="14">
        <f t="shared" ref="O19:T19" si="1">O18/53</f>
        <v>1.8867924528301886E-2</v>
      </c>
      <c r="P19" s="14">
        <f t="shared" si="1"/>
        <v>0</v>
      </c>
      <c r="Q19" s="14">
        <f t="shared" si="1"/>
        <v>5.6603773584905662E-2</v>
      </c>
      <c r="R19" s="14">
        <f t="shared" si="1"/>
        <v>0.15094339622641509</v>
      </c>
      <c r="S19" s="14">
        <f t="shared" si="1"/>
        <v>0.18867924528301888</v>
      </c>
      <c r="T19" s="14">
        <f t="shared" si="1"/>
        <v>0.35849056603773582</v>
      </c>
    </row>
    <row r="20" spans="1:20" ht="15.75" thickBot="1" x14ac:dyDescent="0.3">
      <c r="A20" t="s">
        <v>18</v>
      </c>
      <c r="B20" s="2">
        <f>(B18-B19)^2</f>
        <v>258.82374400000003</v>
      </c>
      <c r="C20" s="2">
        <f t="shared" ref="C20:H20" si="2">(C18-C19)^2</f>
        <v>3.7947039999999999</v>
      </c>
      <c r="D20" s="2">
        <f t="shared" si="2"/>
        <v>4.0160159999999996</v>
      </c>
      <c r="E20" s="2">
        <f t="shared" si="2"/>
        <v>5.1983999999999888</v>
      </c>
      <c r="F20" s="2">
        <f t="shared" si="2"/>
        <v>289.13601600000004</v>
      </c>
      <c r="G20" s="2">
        <f t="shared" si="2"/>
        <v>559.03873600000031</v>
      </c>
      <c r="H20" s="2">
        <f t="shared" si="2"/>
        <v>528.8160160000001</v>
      </c>
      <c r="M20" t="s">
        <v>18</v>
      </c>
      <c r="N20" s="14">
        <v>61.5</v>
      </c>
      <c r="O20" s="13">
        <v>0</v>
      </c>
      <c r="P20" s="13">
        <v>5.5</v>
      </c>
      <c r="Q20" s="13">
        <v>10</v>
      </c>
      <c r="R20" s="13">
        <v>2.7</v>
      </c>
      <c r="S20" s="13">
        <v>5.5</v>
      </c>
      <c r="T20" s="13">
        <v>14.8</v>
      </c>
    </row>
    <row r="21" spans="1:20" x14ac:dyDescent="0.25">
      <c r="A21" t="s">
        <v>19</v>
      </c>
      <c r="B21">
        <f>B20/B19</f>
        <v>37.445564814814823</v>
      </c>
      <c r="C21">
        <f t="shared" ref="C21:H21" si="3">C20/C19</f>
        <v>1.8492709551656918</v>
      </c>
      <c r="D21">
        <f t="shared" si="3"/>
        <v>1.0050090090090089</v>
      </c>
      <c r="E21">
        <f t="shared" si="3"/>
        <v>0.30083333333333273</v>
      </c>
      <c r="F21">
        <f t="shared" si="3"/>
        <v>12.568945226917059</v>
      </c>
      <c r="G21">
        <f t="shared" si="3"/>
        <v>17.666500316015682</v>
      </c>
      <c r="H21">
        <f t="shared" si="3"/>
        <v>22.988002782124855</v>
      </c>
      <c r="J21">
        <f>SUM(B21:H21)</f>
        <v>93.824126437380443</v>
      </c>
      <c r="K21" t="s">
        <v>20</v>
      </c>
      <c r="M21" t="s">
        <v>19</v>
      </c>
      <c r="N21" s="2">
        <f>(N19-N20)^2</f>
        <v>3754.4522071911715</v>
      </c>
      <c r="O21" s="2">
        <f t="shared" ref="O21" si="4">(O19-O20)^2</f>
        <v>3.5599857600569594E-4</v>
      </c>
      <c r="P21" s="2">
        <f t="shared" ref="P21" si="5">(P19-P20)^2</f>
        <v>30.25</v>
      </c>
      <c r="Q21" s="2">
        <f t="shared" ref="Q21" si="6">(Q19-Q20)^2</f>
        <v>98.87112851548595</v>
      </c>
      <c r="R21" s="2">
        <f t="shared" ref="R21" si="7">(R19-R20)^2</f>
        <v>6.4976895692417243</v>
      </c>
      <c r="S21" s="2">
        <f t="shared" ref="S21" si="8">(S19-S20)^2</f>
        <v>28.210128159487358</v>
      </c>
      <c r="T21" s="2">
        <f t="shared" ref="T21" si="9">(T19-T20)^2</f>
        <v>208.5571947312211</v>
      </c>
    </row>
    <row r="22" spans="1:20" x14ac:dyDescent="0.25">
      <c r="B22">
        <f>B21/$J$21</f>
        <v>0.39910379383927996</v>
      </c>
      <c r="C22">
        <f t="shared" ref="C22:H22" si="10">C21/$J$21</f>
        <v>1.9709972534622228E-2</v>
      </c>
      <c r="D22">
        <f t="shared" si="10"/>
        <v>1.0711626605761859E-2</v>
      </c>
      <c r="E22">
        <f t="shared" si="10"/>
        <v>3.2063536827503869E-3</v>
      </c>
      <c r="F22">
        <f t="shared" si="10"/>
        <v>0.13396282709123597</v>
      </c>
      <c r="G22">
        <f t="shared" si="10"/>
        <v>0.18829378952764944</v>
      </c>
      <c r="H22">
        <f t="shared" si="10"/>
        <v>0.24501163671870024</v>
      </c>
      <c r="K22" t="s">
        <v>21</v>
      </c>
      <c r="N22">
        <f>N21/N20</f>
        <v>61.048003368962135</v>
      </c>
      <c r="O22" t="e">
        <f t="shared" ref="O22" si="11">O21/O20</f>
        <v>#DIV/0!</v>
      </c>
      <c r="P22">
        <f t="shared" ref="P22" si="12">P21/P20</f>
        <v>5.5</v>
      </c>
      <c r="Q22">
        <f t="shared" ref="Q22" si="13">Q21/Q20</f>
        <v>9.8871128515485953</v>
      </c>
      <c r="R22">
        <f t="shared" ref="R22" si="14">R21/R20</f>
        <v>2.4065516923117496</v>
      </c>
      <c r="S22">
        <f t="shared" ref="S22" si="15">S21/S20</f>
        <v>5.1291142108158834</v>
      </c>
      <c r="T22">
        <f t="shared" ref="T22" si="16">T21/T20</f>
        <v>14.091702346704128</v>
      </c>
    </row>
    <row r="23" spans="1:20" x14ac:dyDescent="0.25">
      <c r="K23" t="s">
        <v>22</v>
      </c>
      <c r="N23">
        <f>N22/$J$21</f>
        <v>0.65066423410514185</v>
      </c>
      <c r="O23" t="e">
        <f t="shared" ref="O23" si="17">O22/$J$21</f>
        <v>#DIV/0!</v>
      </c>
      <c r="P23">
        <f t="shared" ref="P23" si="18">P22/$J$21</f>
        <v>5.8620316637541817E-2</v>
      </c>
      <c r="Q23">
        <f t="shared" ref="Q23" si="19">Q22/$J$21</f>
        <v>0.10537921563434322</v>
      </c>
      <c r="R23">
        <f t="shared" ref="R23" si="20">R22/$J$21</f>
        <v>2.5649604037804887E-2</v>
      </c>
      <c r="S23">
        <f t="shared" ref="S23" si="21">S22/$J$21</f>
        <v>5.4667327110571366E-2</v>
      </c>
      <c r="T23">
        <f t="shared" ref="T23" si="22">T22/$J$21</f>
        <v>0.15019273700468858</v>
      </c>
    </row>
    <row r="24" spans="1:20" x14ac:dyDescent="0.25"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</row>
    <row r="25" spans="1:20" x14ac:dyDescent="0.25">
      <c r="A25" t="s">
        <v>17</v>
      </c>
      <c r="B25">
        <v>6.4000000000000001E-2</v>
      </c>
      <c r="C25">
        <v>1.9E-2</v>
      </c>
      <c r="D25">
        <v>3.6999999999999998E-2</v>
      </c>
      <c r="E25">
        <f>E17</f>
        <v>0.15999999999999998</v>
      </c>
      <c r="F25">
        <f>F17</f>
        <v>0.21300000000000002</v>
      </c>
      <c r="G25">
        <f>G17</f>
        <v>0.29300000000000004</v>
      </c>
      <c r="H25">
        <f>H17</f>
        <v>0.21299999999999999</v>
      </c>
      <c r="J25">
        <f>SUM(B25:H25)</f>
        <v>0.999</v>
      </c>
    </row>
    <row r="26" spans="1:20" x14ac:dyDescent="0.25">
      <c r="A26" t="s">
        <v>23</v>
      </c>
      <c r="B26" s="3">
        <v>23</v>
      </c>
      <c r="C26" s="4">
        <v>4</v>
      </c>
      <c r="D26" s="4">
        <v>6</v>
      </c>
      <c r="E26" s="4">
        <v>15</v>
      </c>
      <c r="F26" s="4">
        <v>6</v>
      </c>
      <c r="G26" s="4">
        <v>8</v>
      </c>
      <c r="H26" s="5">
        <v>46</v>
      </c>
      <c r="J26">
        <f t="shared" ref="J26:J27" si="23">SUM(B26:H26)</f>
        <v>108</v>
      </c>
      <c r="N26">
        <v>8</v>
      </c>
      <c r="O26">
        <v>12</v>
      </c>
      <c r="P26">
        <v>18</v>
      </c>
      <c r="Q26">
        <v>9</v>
      </c>
      <c r="R26">
        <v>7</v>
      </c>
      <c r="S26">
        <v>6</v>
      </c>
    </row>
    <row r="27" spans="1:20" x14ac:dyDescent="0.25">
      <c r="A27" t="s">
        <v>24</v>
      </c>
      <c r="B27" s="6">
        <f>B25*108</f>
        <v>6.9119999999999999</v>
      </c>
      <c r="C27" s="7">
        <f t="shared" ref="C27:H27" si="24">C25*108</f>
        <v>2.052</v>
      </c>
      <c r="D27" s="7">
        <f t="shared" si="24"/>
        <v>3.996</v>
      </c>
      <c r="E27" s="7">
        <f t="shared" si="24"/>
        <v>17.279999999999998</v>
      </c>
      <c r="F27" s="7">
        <f t="shared" si="24"/>
        <v>23.004000000000001</v>
      </c>
      <c r="G27" s="7">
        <f t="shared" si="24"/>
        <v>31.644000000000005</v>
      </c>
      <c r="H27" s="8">
        <f t="shared" si="24"/>
        <v>23.003999999999998</v>
      </c>
      <c r="J27" s="9">
        <f t="shared" si="23"/>
        <v>107.892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</row>
    <row r="28" spans="1:20" x14ac:dyDescent="0.25">
      <c r="N28">
        <f>(N26-N27)^2/N27</f>
        <v>0.4</v>
      </c>
      <c r="O28">
        <f t="shared" ref="O28:S28" si="25">(O26-O27)^2/O27</f>
        <v>0.4</v>
      </c>
      <c r="P28">
        <f t="shared" si="25"/>
        <v>6.4</v>
      </c>
      <c r="Q28">
        <f t="shared" si="25"/>
        <v>0.1</v>
      </c>
      <c r="R28">
        <f t="shared" si="25"/>
        <v>0.9</v>
      </c>
      <c r="S28">
        <f t="shared" si="25"/>
        <v>1.6</v>
      </c>
      <c r="T28">
        <f>SUM(N28:S28)</f>
        <v>9.7999999999999989</v>
      </c>
    </row>
    <row r="29" spans="1:20" x14ac:dyDescent="0.25">
      <c r="B29" t="s">
        <v>28</v>
      </c>
      <c r="N29">
        <f>N28/$T$28</f>
        <v>4.0816326530612249E-2</v>
      </c>
      <c r="O29">
        <f t="shared" ref="O29:S29" si="26">O28/$T$28</f>
        <v>4.0816326530612249E-2</v>
      </c>
      <c r="P29">
        <f t="shared" si="26"/>
        <v>0.65306122448979598</v>
      </c>
      <c r="Q29">
        <f t="shared" si="26"/>
        <v>1.0204081632653062E-2</v>
      </c>
      <c r="R29">
        <f t="shared" si="26"/>
        <v>9.183673469387757E-2</v>
      </c>
      <c r="S29">
        <f t="shared" si="26"/>
        <v>0.16326530612244899</v>
      </c>
      <c r="T29">
        <f>SUM(N29:S29)</f>
        <v>1</v>
      </c>
    </row>
    <row r="30" spans="1:20" x14ac:dyDescent="0.25">
      <c r="B30" t="s">
        <v>26</v>
      </c>
    </row>
    <row r="31" spans="1:20" x14ac:dyDescent="0.25">
      <c r="B31" t="s">
        <v>27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Perry</dc:creator>
  <cp:lastModifiedBy>George Perry</cp:lastModifiedBy>
  <dcterms:created xsi:type="dcterms:W3CDTF">2020-08-24T22:46:53Z</dcterms:created>
  <dcterms:modified xsi:type="dcterms:W3CDTF">2022-06-09T03:17:25Z</dcterms:modified>
</cp:coreProperties>
</file>