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GoBack" localSheetId="0">Sheet1!$I$60</definedName>
  </definedNames>
  <calcPr calcId="144525"/>
</workbook>
</file>

<file path=xl/calcChain.xml><?xml version="1.0" encoding="utf-8"?>
<calcChain xmlns="http://schemas.openxmlformats.org/spreadsheetml/2006/main">
  <c r="A63" i="1" l="1"/>
  <c r="A61" i="1"/>
  <c r="A59" i="1"/>
  <c r="A41" i="1"/>
  <c r="A33" i="1"/>
  <c r="A32" i="1"/>
  <c r="A28" i="1"/>
  <c r="A27" i="1"/>
  <c r="A26" i="1"/>
  <c r="A17" i="1"/>
  <c r="A16" i="1"/>
  <c r="A11" i="1"/>
  <c r="A9" i="1"/>
  <c r="A7" i="1"/>
  <c r="A6" i="1"/>
  <c r="A5" i="1"/>
  <c r="A4" i="1"/>
</calcChain>
</file>

<file path=xl/sharedStrings.xml><?xml version="1.0" encoding="utf-8"?>
<sst xmlns="http://schemas.openxmlformats.org/spreadsheetml/2006/main" count="344" uniqueCount="180">
  <si>
    <t>Name</t>
  </si>
  <si>
    <t>Mineral</t>
  </si>
  <si>
    <t>Holder of Mining Right</t>
  </si>
  <si>
    <t>Region</t>
  </si>
  <si>
    <t>District</t>
  </si>
  <si>
    <t>Status (operational, non-operational)</t>
  </si>
  <si>
    <t>Production History</t>
  </si>
  <si>
    <t>Date of Recorded production</t>
  </si>
  <si>
    <t>Lat</t>
  </si>
  <si>
    <t xml:space="preserve">Long </t>
  </si>
  <si>
    <t>Gwanda</t>
  </si>
  <si>
    <t>Trojan Mine</t>
  </si>
  <si>
    <t>Nickel</t>
  </si>
  <si>
    <t>Mash Central</t>
  </si>
  <si>
    <t>Bindura</t>
  </si>
  <si>
    <t>1964-84</t>
  </si>
  <si>
    <t>Shangani Mine</t>
  </si>
  <si>
    <t>Midlands</t>
  </si>
  <si>
    <t>Shangani</t>
  </si>
  <si>
    <t>1975-84</t>
  </si>
  <si>
    <t>Hunter's Road</t>
  </si>
  <si>
    <t>Gweru</t>
  </si>
  <si>
    <t>Ripple Creek Mine</t>
  </si>
  <si>
    <t>Iron/Manganese</t>
  </si>
  <si>
    <t>Kwekwe</t>
  </si>
  <si>
    <t>1965-84</t>
  </si>
  <si>
    <t>ZMDC</t>
  </si>
  <si>
    <t>operational</t>
  </si>
  <si>
    <t>Mat South</t>
  </si>
  <si>
    <t>Sandawana Mine</t>
  </si>
  <si>
    <t>Emerald</t>
  </si>
  <si>
    <t>Mberengwa</t>
  </si>
  <si>
    <t>1973-80</t>
  </si>
  <si>
    <t>Peak Mine</t>
  </si>
  <si>
    <t>Chrome</t>
  </si>
  <si>
    <t>Zimasco</t>
  </si>
  <si>
    <t>Shurugwi</t>
  </si>
  <si>
    <t>Operational</t>
  </si>
  <si>
    <t>1917-84</t>
  </si>
  <si>
    <t>Railway Block Mine</t>
  </si>
  <si>
    <t>1905-84</t>
  </si>
  <si>
    <t>Ironton Mine</t>
  </si>
  <si>
    <t>1916-77</t>
  </si>
  <si>
    <t>Valley Mine</t>
  </si>
  <si>
    <t>Mutorashanga</t>
  </si>
  <si>
    <t>Mash West</t>
  </si>
  <si>
    <t>Mtorashanga</t>
  </si>
  <si>
    <t>Inyala Mine</t>
  </si>
  <si>
    <t>chrome</t>
  </si>
  <si>
    <t>ZimAlloys</t>
  </si>
  <si>
    <t>Non-operational</t>
  </si>
  <si>
    <t>1959-80</t>
  </si>
  <si>
    <t>Rhonda Mine</t>
  </si>
  <si>
    <t>1956-81</t>
  </si>
  <si>
    <t>Chikurubi/Sternblick</t>
  </si>
  <si>
    <t>Limestone</t>
  </si>
  <si>
    <t>Lafarge cement Zimbabwe</t>
  </si>
  <si>
    <t>Harare</t>
  </si>
  <si>
    <t>1938-84</t>
  </si>
  <si>
    <t>Collen Bawn</t>
  </si>
  <si>
    <t>Pretoria Portland Cement (PPC)</t>
  </si>
  <si>
    <t>Colleen Bawn/Gwanda</t>
  </si>
  <si>
    <t>1936-84</t>
  </si>
  <si>
    <t>Ripple creek</t>
  </si>
  <si>
    <t>LImestone</t>
  </si>
  <si>
    <t>ZISCO</t>
  </si>
  <si>
    <t>Kwekwe/Redcliff</t>
  </si>
  <si>
    <t>1946-84</t>
  </si>
  <si>
    <t>Gweru/Indiva</t>
  </si>
  <si>
    <t>Sino-Zimbabwe Cement Company</t>
  </si>
  <si>
    <t>Rogo claims</t>
  </si>
  <si>
    <t>Nyamapanda</t>
  </si>
  <si>
    <t>Bikita Mine</t>
  </si>
  <si>
    <t>Lithium, Ce</t>
  </si>
  <si>
    <t>Bikita Minerals</t>
  </si>
  <si>
    <t>Masvingo</t>
  </si>
  <si>
    <t>Bikita</t>
  </si>
  <si>
    <t>Benson Mine</t>
  </si>
  <si>
    <t>Lithium, Cesium, Tantalite, tin</t>
  </si>
  <si>
    <t>Dollar Tantalite</t>
  </si>
  <si>
    <t>Mash central</t>
  </si>
  <si>
    <t>Uzumba-Maramba-Pfungwe</t>
  </si>
  <si>
    <t>Mbeta Mine</t>
  </si>
  <si>
    <t>Tantalite, tin, lithium</t>
  </si>
  <si>
    <t>Crowburg resources</t>
  </si>
  <si>
    <t>Kamativi</t>
  </si>
  <si>
    <t>Mat North</t>
  </si>
  <si>
    <t>Lutope</t>
  </si>
  <si>
    <t>R.H.A.</t>
  </si>
  <si>
    <t>Kapata</t>
  </si>
  <si>
    <t>Gwaai</t>
  </si>
  <si>
    <t>Iron Duke Mine</t>
  </si>
  <si>
    <t>Pyrite</t>
  </si>
  <si>
    <t>iron Duke Pyrites</t>
  </si>
  <si>
    <t>Mazowe</t>
  </si>
  <si>
    <t>1932-84</t>
  </si>
  <si>
    <t>Shawa Mine</t>
  </si>
  <si>
    <t>Buhera</t>
  </si>
  <si>
    <t>Boma Granite</t>
  </si>
  <si>
    <t>Black granite - dimension stone</t>
  </si>
  <si>
    <t>Carolla Quarry</t>
  </si>
  <si>
    <t>Stone Enterprises</t>
  </si>
  <si>
    <t>Granite Extraction</t>
  </si>
  <si>
    <t>Leopard Kopje Quarry</t>
  </si>
  <si>
    <t>Three Baobabs</t>
  </si>
  <si>
    <t>Nyamakope Quarry</t>
  </si>
  <si>
    <t>Kazzine Mine</t>
  </si>
  <si>
    <t>Rock Rose Quarry</t>
  </si>
  <si>
    <t>Kariyana</t>
  </si>
  <si>
    <t>Quarrying Enterprises</t>
  </si>
  <si>
    <t>Wankie</t>
  </si>
  <si>
    <t>Coal</t>
  </si>
  <si>
    <t>Wankie Colliery</t>
  </si>
  <si>
    <t>Hwange</t>
  </si>
  <si>
    <t>1904-84</t>
  </si>
  <si>
    <t>Makomo</t>
  </si>
  <si>
    <t>Makomo Resources</t>
  </si>
  <si>
    <t>Sengwa Coal</t>
  </si>
  <si>
    <t>RioZim</t>
  </si>
  <si>
    <t>Gokwe</t>
  </si>
  <si>
    <t>Lynx Mine</t>
  </si>
  <si>
    <t>Graphite</t>
  </si>
  <si>
    <t>Makonde</t>
  </si>
  <si>
    <t>1966-84</t>
  </si>
  <si>
    <t>Manicaland</t>
  </si>
  <si>
    <t>Operationaal</t>
  </si>
  <si>
    <t>Exploration</t>
  </si>
  <si>
    <t>Shareholding/Directorship</t>
  </si>
  <si>
    <t>Year Founded</t>
  </si>
  <si>
    <t>Stock Market</t>
  </si>
  <si>
    <t>Year Listed</t>
  </si>
  <si>
    <t>non-operational</t>
  </si>
  <si>
    <t>Ngezi</t>
  </si>
  <si>
    <t>Zinca</t>
  </si>
  <si>
    <t>Selous/Hartley</t>
  </si>
  <si>
    <t>Mimosa</t>
  </si>
  <si>
    <t>Unki</t>
  </si>
  <si>
    <t>Zimplats</t>
  </si>
  <si>
    <t>PGM, Gold, Nickel, Copper</t>
  </si>
  <si>
    <t>Mimosa Platinum Mine</t>
  </si>
  <si>
    <t>Anglo Platinum</t>
  </si>
  <si>
    <t>Mashonaland West</t>
  </si>
  <si>
    <t>Zvishavane</t>
  </si>
  <si>
    <t>Zvimba</t>
  </si>
  <si>
    <t>Chegutu/Zvimba</t>
  </si>
  <si>
    <t>Mhondoro/Chegutu</t>
  </si>
  <si>
    <t>Care and Maintenance</t>
  </si>
  <si>
    <t>50% Aquarius Platinum and 50% Implats</t>
  </si>
  <si>
    <t>listed Australia Stock Exchange, London and Johannesburg Stock Exchange</t>
  </si>
  <si>
    <t>Todal Mine</t>
  </si>
  <si>
    <t xml:space="preserve">exploration </t>
  </si>
  <si>
    <t>24.97% GEM Raintree Investments, rest indigenous</t>
  </si>
  <si>
    <t>Joint venture Graphitwerk Kropffmuhs  and ZMDC</t>
  </si>
  <si>
    <t>Zimbabwe German Graphite Mine</t>
  </si>
  <si>
    <t>86.3% Sinosteel Corp. China, 13.7% China-Africa Development Fund</t>
  </si>
  <si>
    <t>Bindura Nickel Company</t>
  </si>
  <si>
    <t>Location</t>
  </si>
  <si>
    <t>75.4% Mwana Africa, 23.6 Others</t>
  </si>
  <si>
    <t>ZISCO/BIMCO</t>
  </si>
  <si>
    <t>Listed Zimbabwe Stock Exchange</t>
  </si>
  <si>
    <t>54% Essar, 36 % Government of Zimbabwe, 10 % Others</t>
  </si>
  <si>
    <t>100% ZMDC</t>
  </si>
  <si>
    <t>40% ZMDC, 60% Eurasian Natural Resources Corporation\</t>
  </si>
  <si>
    <t>87% Impala Platinum Holdings, 5.34% HSBC Custody Nominees (Australia)</t>
  </si>
  <si>
    <t>Natural Stone</t>
  </si>
  <si>
    <t>Alberto Colvara-Italian, Mario Filippa-Zimbabwean, Franco Greppi-Zimbabwean</t>
  </si>
  <si>
    <t>Carola Granite P/L</t>
  </si>
  <si>
    <t>SindisoMazibisa, John Swanepoel-RSA, Caleb Dengu, Barry Nyabonda, Itayi Raymond Mutokonyi, TogarmaihDhlakamah, Michiel W. G Voges-RSA</t>
  </si>
  <si>
    <t>Bought by Benscore in 2005 - Directors - Phillip M. Balm, Michael John Houston, Walter P Channon, Leonard R Chimimba, Elizabeth Chitiga, Antony C Delvin, Eric K Diack</t>
  </si>
  <si>
    <t>Shareholding between Chinese Foreign Direct Investment partner, China Building- Material Corporation for Foreign Econo-Technical Co-operation (CBMC), and the Industrial Development Corporation of Zimbabwe Limited (IDC)</t>
  </si>
  <si>
    <t>Shares seeded to different compnies</t>
  </si>
  <si>
    <t>Mashonaland Central</t>
  </si>
  <si>
    <t>Mtoko</t>
  </si>
  <si>
    <t>Dorowa Mine</t>
  </si>
  <si>
    <t xml:space="preserve">Industrial Development Corporation of Zimbabwe </t>
  </si>
  <si>
    <t>100% IDC</t>
  </si>
  <si>
    <t>Phosphate/Vermiculite</t>
  </si>
  <si>
    <t>Vermiculite/Phosphate</t>
  </si>
  <si>
    <t>Imerys-Samrec Vermiculite Zimbabwe</t>
  </si>
  <si>
    <t>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</si>
</sst>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1"/>
      <color rgb="FF333333"/>
      <name val="Calibri"/>
      <family val="2"/>
      <scheme val="minor"/>
    </font>
    <font>
      <sz val="11"/>
      <color rgb="FF49494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Border="1"/>
    <xf numFmtId="0" fontId="5" fillId="0" borderId="1" xfId="0" applyFont="1" applyBorder="1"/>
    <xf numFmtId="0" fontId="0" fillId="2" borderId="1" xfId="0" applyFont="1" applyFill="1" applyBorder="1"/>
    <xf numFmtId="0" fontId="3" fillId="0" borderId="1" xfId="1" applyFont="1" applyFill="1" applyBorder="1"/>
    <xf numFmtId="0" fontId="3" fillId="0" borderId="1" xfId="2" applyFont="1" applyBorder="1"/>
    <xf numFmtId="0" fontId="3" fillId="0" borderId="1" xfId="2" applyFont="1" applyFill="1" applyBorder="1"/>
    <xf numFmtId="0" fontId="3" fillId="0" borderId="1" xfId="1" applyFont="1" applyBorder="1"/>
    <xf numFmtId="0" fontId="3" fillId="0" borderId="1" xfId="3" applyFont="1" applyBorder="1"/>
    <xf numFmtId="0" fontId="0" fillId="0" borderId="1" xfId="0" applyFont="1" applyBorder="1" applyAlignment="1">
      <alignment vertical="top" wrapText="1"/>
    </xf>
    <xf numFmtId="0" fontId="6" fillId="0" borderId="1" xfId="0" applyFont="1" applyBorder="1"/>
  </cellXfs>
  <cellStyles count="4">
    <cellStyle name="Normal" xfId="0" builtinId="0"/>
    <cellStyle name="Normal_Mine dataset" xfId="1"/>
    <cellStyle name="Normal_Sheet1" xfId="2"/>
    <cellStyle name="Normal_Sheet1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4" zoomScale="75" zoomScaleNormal="75" workbookViewId="0">
      <selection activeCell="H9" sqref="H9"/>
    </sheetView>
  </sheetViews>
  <sheetFormatPr defaultRowHeight="15" x14ac:dyDescent="0.25"/>
  <cols>
    <col min="1" max="2" width="9.140625" style="4"/>
    <col min="3" max="3" width="21.28515625" style="4" customWidth="1"/>
    <col min="4" max="4" width="30" style="4" bestFit="1" customWidth="1"/>
    <col min="5" max="5" width="20.28515625" style="4" customWidth="1"/>
    <col min="6" max="6" width="13.28515625" style="4" bestFit="1" customWidth="1"/>
    <col min="7" max="7" width="19.5703125" style="4" customWidth="1"/>
    <col min="8" max="8" width="15" style="4" customWidth="1"/>
    <col min="9" max="9" width="216.85546875" style="4" bestFit="1" customWidth="1"/>
    <col min="10" max="10" width="13.42578125" style="4" bestFit="1" customWidth="1"/>
    <col min="11" max="11" width="12.5703125" style="4" bestFit="1" customWidth="1"/>
    <col min="12" max="12" width="9.140625" style="4"/>
    <col min="13" max="13" width="18.28515625" style="4" bestFit="1" customWidth="1"/>
    <col min="14" max="16384" width="9.140625" style="4"/>
  </cols>
  <sheetData>
    <row r="1" spans="1:14" x14ac:dyDescent="0.25">
      <c r="A1" s="7" t="s">
        <v>156</v>
      </c>
      <c r="B1" s="7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1" t="s">
        <v>127</v>
      </c>
      <c r="J1" s="1" t="s">
        <v>128</v>
      </c>
      <c r="K1" s="1" t="s">
        <v>129</v>
      </c>
      <c r="L1" s="1" t="s">
        <v>130</v>
      </c>
      <c r="M1" s="7" t="s">
        <v>6</v>
      </c>
      <c r="N1" s="7" t="s">
        <v>7</v>
      </c>
    </row>
    <row r="2" spans="1:14" x14ac:dyDescent="0.25">
      <c r="A2" s="3" t="s">
        <v>8</v>
      </c>
      <c r="B2" s="3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>
        <f>31+(18/60)</f>
        <v>31.3</v>
      </c>
      <c r="B4" s="3">
        <v>-17.316666666666666</v>
      </c>
      <c r="C4" s="3" t="s">
        <v>11</v>
      </c>
      <c r="D4" s="3" t="s">
        <v>12</v>
      </c>
      <c r="E4" s="3" t="s">
        <v>155</v>
      </c>
      <c r="F4" s="3" t="s">
        <v>13</v>
      </c>
      <c r="G4" s="3" t="s">
        <v>14</v>
      </c>
      <c r="H4" s="3" t="s">
        <v>125</v>
      </c>
      <c r="I4" s="3" t="s">
        <v>157</v>
      </c>
      <c r="J4" s="3"/>
      <c r="K4" s="3"/>
      <c r="L4" s="3"/>
      <c r="M4" s="3">
        <v>69937</v>
      </c>
      <c r="N4" s="3" t="s">
        <v>15</v>
      </c>
    </row>
    <row r="5" spans="1:14" x14ac:dyDescent="0.25">
      <c r="A5" s="3">
        <f>29+(14/60)</f>
        <v>29.233333333333334</v>
      </c>
      <c r="B5" s="3">
        <v>-19.683333333333334</v>
      </c>
      <c r="C5" s="3" t="s">
        <v>16</v>
      </c>
      <c r="D5" s="3" t="s">
        <v>12</v>
      </c>
      <c r="E5" s="3" t="s">
        <v>155</v>
      </c>
      <c r="F5" s="3" t="s">
        <v>17</v>
      </c>
      <c r="G5" s="3" t="s">
        <v>18</v>
      </c>
      <c r="H5" s="3"/>
      <c r="I5" s="3" t="s">
        <v>157</v>
      </c>
      <c r="J5" s="3"/>
      <c r="K5" s="3"/>
      <c r="L5" s="3"/>
      <c r="M5" s="3">
        <v>29443</v>
      </c>
      <c r="N5" s="3" t="s">
        <v>19</v>
      </c>
    </row>
    <row r="6" spans="1:14" x14ac:dyDescent="0.25">
      <c r="A6" s="3">
        <f>29+(47/60)</f>
        <v>29.783333333333335</v>
      </c>
      <c r="B6" s="3">
        <v>-19.149999999999999</v>
      </c>
      <c r="C6" s="3" t="s">
        <v>20</v>
      </c>
      <c r="D6" s="3" t="s">
        <v>12</v>
      </c>
      <c r="E6" s="3" t="s">
        <v>155</v>
      </c>
      <c r="F6" s="3" t="s">
        <v>17</v>
      </c>
      <c r="G6" s="3" t="s">
        <v>21</v>
      </c>
      <c r="H6" s="3" t="s">
        <v>126</v>
      </c>
      <c r="I6" s="3" t="s">
        <v>157</v>
      </c>
      <c r="J6" s="3"/>
      <c r="K6" s="3"/>
      <c r="L6" s="3"/>
      <c r="M6" s="3"/>
      <c r="N6" s="3"/>
    </row>
    <row r="7" spans="1:14" x14ac:dyDescent="0.25">
      <c r="A7" s="3">
        <f>29+(45.5/60)</f>
        <v>29.758333333333333</v>
      </c>
      <c r="B7" s="3">
        <v>-19.016666666666666</v>
      </c>
      <c r="C7" s="3" t="s">
        <v>22</v>
      </c>
      <c r="D7" s="3" t="s">
        <v>23</v>
      </c>
      <c r="E7" s="3" t="s">
        <v>158</v>
      </c>
      <c r="F7" s="3" t="s">
        <v>17</v>
      </c>
      <c r="G7" s="3" t="s">
        <v>24</v>
      </c>
      <c r="H7" s="3" t="s">
        <v>125</v>
      </c>
      <c r="I7" s="3" t="s">
        <v>160</v>
      </c>
      <c r="J7" s="3"/>
      <c r="K7" s="3"/>
      <c r="L7" s="3"/>
      <c r="M7" s="3">
        <v>2205731</v>
      </c>
      <c r="N7" s="3" t="s">
        <v>25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>
        <f>29+(56/60)</f>
        <v>29.933333333333334</v>
      </c>
      <c r="B9" s="3">
        <v>-20.916666666666668</v>
      </c>
      <c r="C9" s="3" t="s">
        <v>29</v>
      </c>
      <c r="D9" s="3" t="s">
        <v>30</v>
      </c>
      <c r="E9" s="3" t="s">
        <v>26</v>
      </c>
      <c r="F9" s="3" t="s">
        <v>17</v>
      </c>
      <c r="G9" s="3" t="s">
        <v>31</v>
      </c>
      <c r="H9" s="3" t="s">
        <v>50</v>
      </c>
      <c r="I9" s="3" t="s">
        <v>161</v>
      </c>
      <c r="J9" s="3"/>
      <c r="K9" s="3"/>
      <c r="L9" s="3"/>
      <c r="M9" s="3">
        <v>22.26</v>
      </c>
      <c r="N9" s="3" t="s">
        <v>32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>
        <f>30+(1/60)</f>
        <v>30.016666666666666</v>
      </c>
      <c r="B11" s="3">
        <v>-19.725000000000001</v>
      </c>
      <c r="C11" s="3" t="s">
        <v>33</v>
      </c>
      <c r="D11" s="3" t="s">
        <v>34</v>
      </c>
      <c r="E11" s="3" t="s">
        <v>35</v>
      </c>
      <c r="F11" s="3" t="s">
        <v>17</v>
      </c>
      <c r="G11" s="3" t="s">
        <v>36</v>
      </c>
      <c r="H11" s="3" t="s">
        <v>37</v>
      </c>
      <c r="I11" s="3" t="s">
        <v>154</v>
      </c>
      <c r="J11" s="3"/>
      <c r="K11" s="3"/>
      <c r="L11" s="3"/>
      <c r="M11" s="3">
        <v>5914237</v>
      </c>
      <c r="N11" s="3" t="s">
        <v>38</v>
      </c>
    </row>
    <row r="12" spans="1:14" x14ac:dyDescent="0.25">
      <c r="A12" s="3">
        <v>30</v>
      </c>
      <c r="B12" s="3">
        <v>-19.658333333333335</v>
      </c>
      <c r="C12" s="3" t="s">
        <v>39</v>
      </c>
      <c r="D12" s="3" t="s">
        <v>34</v>
      </c>
      <c r="E12" s="3" t="s">
        <v>35</v>
      </c>
      <c r="F12" s="3" t="s">
        <v>17</v>
      </c>
      <c r="G12" s="3" t="s">
        <v>36</v>
      </c>
      <c r="H12" s="3" t="s">
        <v>37</v>
      </c>
      <c r="I12" s="3" t="s">
        <v>154</v>
      </c>
      <c r="J12" s="3"/>
      <c r="K12" s="3"/>
      <c r="L12" s="3"/>
      <c r="M12" s="3">
        <v>6685717</v>
      </c>
      <c r="N12" s="3" t="s">
        <v>40</v>
      </c>
    </row>
    <row r="13" spans="1:14" x14ac:dyDescent="0.25">
      <c r="A13" s="3">
        <v>30.004999999999999</v>
      </c>
      <c r="B13" s="3">
        <v>-19.675000000000001</v>
      </c>
      <c r="C13" s="3" t="s">
        <v>41</v>
      </c>
      <c r="D13" s="3" t="s">
        <v>34</v>
      </c>
      <c r="E13" s="3" t="s">
        <v>35</v>
      </c>
      <c r="F13" s="3" t="s">
        <v>17</v>
      </c>
      <c r="G13" s="3" t="s">
        <v>36</v>
      </c>
      <c r="H13" s="3" t="s">
        <v>37</v>
      </c>
      <c r="I13" s="3" t="s">
        <v>154</v>
      </c>
      <c r="J13" s="3"/>
      <c r="K13" s="3"/>
      <c r="L13" s="3"/>
      <c r="M13" s="3">
        <v>319494</v>
      </c>
      <c r="N13" s="3" t="s">
        <v>42</v>
      </c>
    </row>
    <row r="14" spans="1:14" x14ac:dyDescent="0.25">
      <c r="A14" s="8">
        <v>30.061659383422629</v>
      </c>
      <c r="B14" s="8">
        <v>-19.50962859534911</v>
      </c>
      <c r="C14" s="3" t="s">
        <v>43</v>
      </c>
      <c r="D14" s="3" t="s">
        <v>34</v>
      </c>
      <c r="E14" s="3" t="s">
        <v>35</v>
      </c>
      <c r="F14" s="3" t="s">
        <v>17</v>
      </c>
      <c r="G14" s="3" t="s">
        <v>36</v>
      </c>
      <c r="H14" s="3" t="s">
        <v>37</v>
      </c>
      <c r="I14" s="3" t="s">
        <v>154</v>
      </c>
      <c r="J14" s="3"/>
      <c r="K14" s="3"/>
      <c r="L14" s="3"/>
      <c r="M14" s="3"/>
      <c r="N14" s="3"/>
    </row>
    <row r="15" spans="1:14" x14ac:dyDescent="0.25">
      <c r="A15" s="3"/>
      <c r="B15" s="3"/>
      <c r="C15" s="3" t="s">
        <v>44</v>
      </c>
      <c r="D15" s="3" t="s">
        <v>34</v>
      </c>
      <c r="E15" s="3" t="s">
        <v>35</v>
      </c>
      <c r="F15" s="3" t="s">
        <v>45</v>
      </c>
      <c r="G15" s="3" t="s">
        <v>46</v>
      </c>
      <c r="H15" s="3" t="s">
        <v>37</v>
      </c>
      <c r="I15" s="3" t="s">
        <v>154</v>
      </c>
      <c r="J15" s="3"/>
      <c r="K15" s="3"/>
      <c r="L15" s="3"/>
      <c r="M15" s="3"/>
      <c r="N15" s="3"/>
    </row>
    <row r="16" spans="1:14" x14ac:dyDescent="0.25">
      <c r="A16" s="3">
        <f>30+(10/60)</f>
        <v>30.166666666666668</v>
      </c>
      <c r="B16" s="3">
        <v>-20.9</v>
      </c>
      <c r="C16" s="3" t="s">
        <v>47</v>
      </c>
      <c r="D16" s="3" t="s">
        <v>48</v>
      </c>
      <c r="E16" s="3" t="s">
        <v>49</v>
      </c>
      <c r="F16" s="3" t="s">
        <v>17</v>
      </c>
      <c r="G16" s="3" t="s">
        <v>31</v>
      </c>
      <c r="H16" s="3" t="s">
        <v>50</v>
      </c>
      <c r="I16" s="5" t="s">
        <v>168</v>
      </c>
      <c r="J16" s="3"/>
      <c r="K16" s="3"/>
      <c r="L16" s="3"/>
      <c r="M16" s="3">
        <v>562034</v>
      </c>
      <c r="N16" s="3" t="s">
        <v>51</v>
      </c>
    </row>
    <row r="17" spans="1:14" x14ac:dyDescent="0.25">
      <c r="A17" s="3">
        <f>30+(11.5/60)</f>
        <v>30.191666666666666</v>
      </c>
      <c r="B17" s="3">
        <v>-20.966666666666665</v>
      </c>
      <c r="C17" s="3" t="s">
        <v>52</v>
      </c>
      <c r="D17" s="3" t="s">
        <v>48</v>
      </c>
      <c r="E17" s="3" t="s">
        <v>49</v>
      </c>
      <c r="F17" s="3" t="s">
        <v>17</v>
      </c>
      <c r="G17" s="3" t="s">
        <v>31</v>
      </c>
      <c r="H17" s="3" t="s">
        <v>50</v>
      </c>
      <c r="I17" s="5" t="s">
        <v>168</v>
      </c>
      <c r="J17" s="3"/>
      <c r="K17" s="3"/>
      <c r="L17" s="3"/>
      <c r="M17" s="3">
        <v>182653</v>
      </c>
      <c r="N17" s="3" t="s">
        <v>53</v>
      </c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9">
        <v>30.36120035136301</v>
      </c>
      <c r="B19" s="9">
        <v>-18.630125481523191</v>
      </c>
      <c r="C19" s="9" t="s">
        <v>132</v>
      </c>
      <c r="D19" s="3" t="s">
        <v>138</v>
      </c>
      <c r="E19" s="3" t="s">
        <v>137</v>
      </c>
      <c r="F19" s="10" t="s">
        <v>141</v>
      </c>
      <c r="G19" s="10" t="s">
        <v>145</v>
      </c>
      <c r="H19" s="10" t="s">
        <v>37</v>
      </c>
      <c r="I19" s="3" t="s">
        <v>163</v>
      </c>
      <c r="J19" s="3"/>
      <c r="K19" s="3"/>
      <c r="L19" s="3"/>
      <c r="M19" s="3"/>
      <c r="N19" s="3"/>
    </row>
    <row r="20" spans="1:14" x14ac:dyDescent="0.25">
      <c r="A20" s="9">
        <v>30.38512279288576</v>
      </c>
      <c r="B20" s="9">
        <v>-18.37547747423373</v>
      </c>
      <c r="C20" s="9" t="s">
        <v>133</v>
      </c>
      <c r="D20" s="3" t="s">
        <v>138</v>
      </c>
      <c r="E20" s="3" t="s">
        <v>26</v>
      </c>
      <c r="F20" s="3" t="s">
        <v>141</v>
      </c>
      <c r="G20" s="3" t="s">
        <v>144</v>
      </c>
      <c r="H20" s="3" t="s">
        <v>150</v>
      </c>
      <c r="I20" s="3" t="s">
        <v>170</v>
      </c>
      <c r="J20" s="3"/>
      <c r="K20" s="3"/>
      <c r="L20" s="3"/>
      <c r="M20" s="3"/>
      <c r="N20" s="3"/>
    </row>
    <row r="21" spans="1:14" x14ac:dyDescent="0.25">
      <c r="A21" s="9">
        <v>30.421115196761789</v>
      </c>
      <c r="B21" s="9">
        <v>-18.020140705160781</v>
      </c>
      <c r="C21" s="9" t="s">
        <v>134</v>
      </c>
      <c r="D21" s="3" t="s">
        <v>138</v>
      </c>
      <c r="E21" s="3" t="s">
        <v>137</v>
      </c>
      <c r="F21" s="10" t="s">
        <v>141</v>
      </c>
      <c r="G21" s="10" t="s">
        <v>143</v>
      </c>
      <c r="H21" s="10" t="s">
        <v>146</v>
      </c>
      <c r="I21" s="3" t="s">
        <v>163</v>
      </c>
      <c r="J21" s="3"/>
      <c r="K21" s="3"/>
      <c r="L21" s="3"/>
      <c r="M21" s="3"/>
      <c r="N21" s="3"/>
    </row>
    <row r="22" spans="1:14" x14ac:dyDescent="0.25">
      <c r="A22" s="9">
        <v>29.80323719018433</v>
      </c>
      <c r="B22" s="9">
        <v>-20.287582420133031</v>
      </c>
      <c r="C22" s="9" t="s">
        <v>135</v>
      </c>
      <c r="D22" s="3" t="s">
        <v>138</v>
      </c>
      <c r="E22" s="3" t="s">
        <v>139</v>
      </c>
      <c r="F22" s="10" t="s">
        <v>17</v>
      </c>
      <c r="G22" s="10" t="s">
        <v>142</v>
      </c>
      <c r="H22" s="10" t="s">
        <v>37</v>
      </c>
      <c r="I22" s="10" t="s">
        <v>147</v>
      </c>
      <c r="J22" s="3">
        <v>1993</v>
      </c>
      <c r="K22" s="3" t="s">
        <v>148</v>
      </c>
      <c r="L22" s="3">
        <v>1999</v>
      </c>
      <c r="M22" s="3"/>
      <c r="N22" s="3"/>
    </row>
    <row r="23" spans="1:14" x14ac:dyDescent="0.25">
      <c r="A23" s="9">
        <v>30.084375361182168</v>
      </c>
      <c r="B23" s="9">
        <v>-19.605335470839311</v>
      </c>
      <c r="C23" s="9" t="s">
        <v>136</v>
      </c>
      <c r="D23" s="3" t="s">
        <v>138</v>
      </c>
      <c r="E23" s="3" t="s">
        <v>140</v>
      </c>
      <c r="F23" s="10" t="s">
        <v>17</v>
      </c>
      <c r="G23" s="10" t="s">
        <v>36</v>
      </c>
      <c r="H23" s="10" t="s">
        <v>37</v>
      </c>
      <c r="I23" s="3"/>
      <c r="J23" s="3"/>
      <c r="K23" s="3"/>
      <c r="L23" s="3"/>
      <c r="M23" s="3"/>
      <c r="N23" s="3"/>
    </row>
    <row r="24" spans="1:14" x14ac:dyDescent="0.25">
      <c r="A24" s="9">
        <v>30</v>
      </c>
      <c r="B24" s="9">
        <v>-19.809999999999999</v>
      </c>
      <c r="C24" s="9" t="s">
        <v>149</v>
      </c>
      <c r="D24" s="3" t="s">
        <v>138</v>
      </c>
      <c r="E24" s="3" t="s">
        <v>26</v>
      </c>
      <c r="F24" s="10" t="s">
        <v>17</v>
      </c>
      <c r="G24" s="10" t="s">
        <v>36</v>
      </c>
      <c r="H24" s="10" t="s">
        <v>150</v>
      </c>
      <c r="I24" s="10" t="s">
        <v>162</v>
      </c>
      <c r="J24" s="3"/>
      <c r="K24" s="3"/>
      <c r="L24" s="3"/>
      <c r="M24" s="3"/>
      <c r="N24" s="3"/>
    </row>
    <row r="25" spans="1:14" x14ac:dyDescent="0.25">
      <c r="A25" s="9"/>
      <c r="B25" s="9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>
        <f>31+(11.5/60)</f>
        <v>31.191666666666666</v>
      </c>
      <c r="B26" s="3">
        <v>-17.783333333333335</v>
      </c>
      <c r="C26" s="3" t="s">
        <v>54</v>
      </c>
      <c r="D26" s="3" t="s">
        <v>55</v>
      </c>
      <c r="E26" s="3" t="s">
        <v>56</v>
      </c>
      <c r="F26" s="3" t="s">
        <v>57</v>
      </c>
      <c r="G26" s="3" t="s">
        <v>57</v>
      </c>
      <c r="H26" s="10" t="s">
        <v>37</v>
      </c>
      <c r="I26" s="3"/>
      <c r="J26" s="3">
        <v>1956</v>
      </c>
      <c r="K26" s="3" t="s">
        <v>179</v>
      </c>
      <c r="L26" s="3">
        <v>1980</v>
      </c>
      <c r="M26" s="3">
        <v>5789587</v>
      </c>
      <c r="N26" s="3" t="s">
        <v>58</v>
      </c>
    </row>
    <row r="27" spans="1:14" x14ac:dyDescent="0.25">
      <c r="A27" s="3">
        <f>29+(13/60)</f>
        <v>29.216666666666665</v>
      </c>
      <c r="B27" s="3">
        <v>-21.016666666666666</v>
      </c>
      <c r="C27" s="3" t="s">
        <v>59</v>
      </c>
      <c r="D27" s="3" t="s">
        <v>55</v>
      </c>
      <c r="E27" s="3" t="s">
        <v>60</v>
      </c>
      <c r="F27" s="3" t="s">
        <v>28</v>
      </c>
      <c r="G27" s="3" t="s">
        <v>61</v>
      </c>
      <c r="H27" s="10" t="s">
        <v>37</v>
      </c>
      <c r="I27" s="3"/>
      <c r="J27" s="3"/>
      <c r="K27" s="3"/>
      <c r="L27" s="3"/>
      <c r="M27" s="3">
        <v>11797070</v>
      </c>
      <c r="N27" s="3" t="s">
        <v>62</v>
      </c>
    </row>
    <row r="28" spans="1:14" x14ac:dyDescent="0.25">
      <c r="A28" s="3">
        <f>29+(45.5/60)</f>
        <v>29.758333333333333</v>
      </c>
      <c r="B28" s="3">
        <v>-19.016666666666666</v>
      </c>
      <c r="C28" s="3" t="s">
        <v>63</v>
      </c>
      <c r="D28" s="3" t="s">
        <v>64</v>
      </c>
      <c r="E28" s="3" t="s">
        <v>65</v>
      </c>
      <c r="F28" s="3" t="s">
        <v>17</v>
      </c>
      <c r="G28" s="3" t="s">
        <v>66</v>
      </c>
      <c r="H28" s="10" t="s">
        <v>37</v>
      </c>
      <c r="I28" s="3"/>
      <c r="J28" s="3"/>
      <c r="K28" s="3"/>
      <c r="L28" s="3"/>
      <c r="M28" s="3">
        <v>7767965</v>
      </c>
      <c r="N28" s="3" t="s">
        <v>67</v>
      </c>
    </row>
    <row r="29" spans="1:14" x14ac:dyDescent="0.25">
      <c r="A29" s="11">
        <v>30.10002831602705</v>
      </c>
      <c r="B29" s="11">
        <v>-19.410711866920789</v>
      </c>
      <c r="C29" s="3" t="s">
        <v>68</v>
      </c>
      <c r="D29" s="3" t="s">
        <v>55</v>
      </c>
      <c r="E29" s="3" t="s">
        <v>69</v>
      </c>
      <c r="F29" s="3" t="s">
        <v>17</v>
      </c>
      <c r="G29" s="3" t="s">
        <v>21</v>
      </c>
      <c r="H29" s="10" t="s">
        <v>37</v>
      </c>
      <c r="I29" s="6" t="s">
        <v>169</v>
      </c>
      <c r="J29" s="3"/>
      <c r="K29" s="3"/>
      <c r="L29" s="3"/>
      <c r="M29" s="3"/>
      <c r="N29" s="3"/>
    </row>
    <row r="30" spans="1:14" x14ac:dyDescent="0.25">
      <c r="A30" s="11">
        <v>32.803477996320481</v>
      </c>
      <c r="B30" s="11">
        <v>-16.912938319520411</v>
      </c>
      <c r="C30" s="3" t="s">
        <v>70</v>
      </c>
      <c r="D30" s="3" t="s">
        <v>55</v>
      </c>
      <c r="E30" s="3" t="s">
        <v>56</v>
      </c>
      <c r="F30" s="3" t="s">
        <v>13</v>
      </c>
      <c r="G30" s="3" t="s">
        <v>71</v>
      </c>
      <c r="H30" s="10" t="s">
        <v>37</v>
      </c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>
        <f>31+(26/60)</f>
        <v>31.433333333333334</v>
      </c>
      <c r="B32" s="3">
        <v>-19.95</v>
      </c>
      <c r="C32" s="3" t="s">
        <v>72</v>
      </c>
      <c r="D32" s="3" t="s">
        <v>73</v>
      </c>
      <c r="E32" s="3" t="s">
        <v>74</v>
      </c>
      <c r="F32" s="3" t="s">
        <v>75</v>
      </c>
      <c r="G32" s="3" t="s">
        <v>76</v>
      </c>
      <c r="H32" s="10" t="s">
        <v>37</v>
      </c>
      <c r="I32" s="3"/>
      <c r="J32" s="3"/>
      <c r="K32" s="3"/>
      <c r="L32" s="3"/>
      <c r="M32" s="3"/>
      <c r="N32" s="3"/>
    </row>
    <row r="33" spans="1:14" x14ac:dyDescent="0.25">
      <c r="A33" s="3">
        <f>32+(16/60)</f>
        <v>32.266666666666666</v>
      </c>
      <c r="B33" s="3">
        <v>-17.016666666666666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10" t="s">
        <v>37</v>
      </c>
      <c r="I33" s="3"/>
      <c r="J33" s="3"/>
      <c r="K33" s="3"/>
      <c r="L33" s="3"/>
      <c r="M33" s="3"/>
      <c r="N33" s="3"/>
    </row>
    <row r="34" spans="1:14" x14ac:dyDescent="0.25">
      <c r="A34" s="8">
        <v>28.786394438305781</v>
      </c>
      <c r="B34" s="8">
        <v>-21.272369490221841</v>
      </c>
      <c r="C34" s="3" t="s">
        <v>82</v>
      </c>
      <c r="D34" s="3" t="s">
        <v>83</v>
      </c>
      <c r="E34" s="3" t="s">
        <v>84</v>
      </c>
      <c r="F34" s="3" t="s">
        <v>28</v>
      </c>
      <c r="G34" s="3" t="s">
        <v>10</v>
      </c>
      <c r="H34" s="10" t="s">
        <v>50</v>
      </c>
      <c r="I34" s="3"/>
      <c r="J34" s="3"/>
      <c r="K34" s="3"/>
      <c r="L34" s="3"/>
      <c r="M34" s="3"/>
      <c r="N34" s="3"/>
    </row>
    <row r="35" spans="1:14" x14ac:dyDescent="0.25">
      <c r="A35" s="8">
        <v>27.055749026197319</v>
      </c>
      <c r="B35" s="8">
        <v>-18.342606169948009</v>
      </c>
      <c r="C35" s="8" t="s">
        <v>85</v>
      </c>
      <c r="D35" s="3" t="s">
        <v>83</v>
      </c>
      <c r="E35" s="3" t="s">
        <v>26</v>
      </c>
      <c r="F35" s="3" t="s">
        <v>86</v>
      </c>
      <c r="G35" s="3" t="s">
        <v>85</v>
      </c>
      <c r="H35" s="10" t="s">
        <v>50</v>
      </c>
      <c r="I35" s="3"/>
      <c r="J35" s="3"/>
      <c r="K35" s="3"/>
      <c r="L35" s="3"/>
      <c r="M35" s="3"/>
      <c r="N35" s="3"/>
    </row>
    <row r="36" spans="1:14" x14ac:dyDescent="0.25">
      <c r="A36" s="8">
        <v>26.95032249433962</v>
      </c>
      <c r="B36" s="8">
        <v>-18.36490073054344</v>
      </c>
      <c r="C36" s="8" t="s">
        <v>87</v>
      </c>
      <c r="D36" s="3" t="s">
        <v>83</v>
      </c>
      <c r="E36" s="3" t="s">
        <v>26</v>
      </c>
      <c r="F36" s="3" t="s">
        <v>86</v>
      </c>
      <c r="G36" s="3" t="s">
        <v>85</v>
      </c>
      <c r="H36" s="10" t="s">
        <v>50</v>
      </c>
      <c r="I36" s="3"/>
      <c r="J36" s="3"/>
      <c r="K36" s="3"/>
      <c r="L36" s="3"/>
      <c r="M36" s="3"/>
      <c r="N36" s="3"/>
    </row>
    <row r="37" spans="1:14" x14ac:dyDescent="0.25">
      <c r="A37" s="8">
        <v>26.631123277945019</v>
      </c>
      <c r="B37" s="8">
        <v>-18.53251727435816</v>
      </c>
      <c r="C37" s="8" t="s">
        <v>88</v>
      </c>
      <c r="D37" s="3" t="s">
        <v>83</v>
      </c>
      <c r="E37" s="3" t="s">
        <v>26</v>
      </c>
      <c r="F37" s="3" t="s">
        <v>86</v>
      </c>
      <c r="G37" s="3" t="s">
        <v>85</v>
      </c>
      <c r="H37" s="10" t="s">
        <v>50</v>
      </c>
      <c r="I37" s="3"/>
      <c r="J37" s="3"/>
      <c r="K37" s="3"/>
      <c r="L37" s="3"/>
      <c r="M37" s="3"/>
      <c r="N37" s="3"/>
    </row>
    <row r="38" spans="1:14" x14ac:dyDescent="0.25">
      <c r="A38" s="8">
        <v>26.84369867547435</v>
      </c>
      <c r="B38" s="8">
        <v>-18.394396651776219</v>
      </c>
      <c r="C38" s="8" t="s">
        <v>89</v>
      </c>
      <c r="D38" s="3" t="s">
        <v>83</v>
      </c>
      <c r="E38" s="3" t="s">
        <v>26</v>
      </c>
      <c r="F38" s="3" t="s">
        <v>86</v>
      </c>
      <c r="G38" s="3" t="s">
        <v>85</v>
      </c>
      <c r="H38" s="10" t="s">
        <v>50</v>
      </c>
      <c r="I38" s="3"/>
      <c r="J38" s="3"/>
      <c r="K38" s="3"/>
      <c r="L38" s="3"/>
      <c r="M38" s="3"/>
      <c r="N38" s="3"/>
    </row>
    <row r="39" spans="1:14" x14ac:dyDescent="0.25">
      <c r="A39" s="8">
        <v>26.976561649103601</v>
      </c>
      <c r="B39" s="8">
        <v>-18.34553908610226</v>
      </c>
      <c r="C39" s="8" t="s">
        <v>90</v>
      </c>
      <c r="D39" s="3" t="s">
        <v>83</v>
      </c>
      <c r="E39" s="3" t="s">
        <v>26</v>
      </c>
      <c r="F39" s="3" t="s">
        <v>86</v>
      </c>
      <c r="G39" s="3" t="s">
        <v>85</v>
      </c>
      <c r="H39" s="10" t="s">
        <v>50</v>
      </c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>
        <f>31+(4/60)</f>
        <v>31.066666666666666</v>
      </c>
      <c r="B41" s="3">
        <v>-17.441666666666666</v>
      </c>
      <c r="C41" s="3" t="s">
        <v>91</v>
      </c>
      <c r="D41" s="3" t="s">
        <v>92</v>
      </c>
      <c r="E41" s="3" t="s">
        <v>93</v>
      </c>
      <c r="F41" s="3" t="s">
        <v>13</v>
      </c>
      <c r="G41" s="3" t="s">
        <v>94</v>
      </c>
      <c r="H41" s="10" t="s">
        <v>37</v>
      </c>
      <c r="I41" s="3"/>
      <c r="J41" s="3"/>
      <c r="K41" s="3"/>
      <c r="L41" s="3"/>
      <c r="M41" s="3">
        <v>2180495</v>
      </c>
      <c r="N41" s="3" t="s">
        <v>95</v>
      </c>
    </row>
    <row r="42" spans="1:14" x14ac:dyDescent="0.25">
      <c r="A42" s="3">
        <v>31.725000000000001</v>
      </c>
      <c r="B42" s="3">
        <v>-19.191659999999999</v>
      </c>
      <c r="C42" s="3" t="s">
        <v>96</v>
      </c>
      <c r="D42" s="3" t="s">
        <v>177</v>
      </c>
      <c r="E42" s="3" t="s">
        <v>178</v>
      </c>
      <c r="F42" s="3" t="s">
        <v>17</v>
      </c>
      <c r="G42" s="3" t="s">
        <v>97</v>
      </c>
      <c r="H42" s="10" t="s">
        <v>37</v>
      </c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</row>
    <row r="44" spans="1:14" x14ac:dyDescent="0.25">
      <c r="A44" s="3">
        <v>31.7666</v>
      </c>
      <c r="B44" s="3">
        <v>-19.066600000000001</v>
      </c>
      <c r="C44" s="3" t="s">
        <v>173</v>
      </c>
      <c r="D44" s="3" t="s">
        <v>176</v>
      </c>
      <c r="E44" s="3" t="s">
        <v>174</v>
      </c>
      <c r="F44" s="3" t="s">
        <v>124</v>
      </c>
      <c r="G44" s="3" t="s">
        <v>97</v>
      </c>
      <c r="H44" s="10" t="s">
        <v>27</v>
      </c>
      <c r="I44" s="3" t="s">
        <v>175</v>
      </c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</row>
    <row r="46" spans="1:14" x14ac:dyDescent="0.25">
      <c r="A46" s="12">
        <v>31.501143713766002</v>
      </c>
      <c r="B46" s="12">
        <v>-16.51582621354186</v>
      </c>
      <c r="C46" s="12" t="s">
        <v>108</v>
      </c>
      <c r="D46" s="3" t="s">
        <v>99</v>
      </c>
      <c r="E46" s="3"/>
      <c r="F46" s="3" t="s">
        <v>171</v>
      </c>
      <c r="G46" s="3" t="s">
        <v>172</v>
      </c>
      <c r="H46" s="10" t="s">
        <v>37</v>
      </c>
      <c r="I46" s="3"/>
      <c r="J46" s="3"/>
      <c r="K46" s="3"/>
      <c r="L46" s="3"/>
      <c r="M46" s="3"/>
      <c r="N46" s="3"/>
    </row>
    <row r="47" spans="1:14" x14ac:dyDescent="0.25">
      <c r="A47" s="12">
        <v>31.595200087496309</v>
      </c>
      <c r="B47" s="12">
        <v>-16.698636448494732</v>
      </c>
      <c r="C47" s="12" t="s">
        <v>107</v>
      </c>
      <c r="D47" s="3" t="s">
        <v>99</v>
      </c>
      <c r="E47" s="3"/>
      <c r="F47" s="3" t="s">
        <v>171</v>
      </c>
      <c r="G47" s="3" t="s">
        <v>172</v>
      </c>
      <c r="H47" s="10" t="s">
        <v>37</v>
      </c>
      <c r="I47" s="3"/>
      <c r="J47" s="3"/>
      <c r="K47" s="3"/>
      <c r="L47" s="3"/>
      <c r="M47" s="3"/>
      <c r="N47" s="3"/>
    </row>
    <row r="48" spans="1:14" x14ac:dyDescent="0.25">
      <c r="A48" s="12">
        <v>31.632928843416639</v>
      </c>
      <c r="B48" s="12">
        <v>-16.72674281977195</v>
      </c>
      <c r="C48" s="12" t="s">
        <v>106</v>
      </c>
      <c r="D48" s="3" t="s">
        <v>99</v>
      </c>
      <c r="E48" s="3"/>
      <c r="F48" s="3" t="s">
        <v>171</v>
      </c>
      <c r="G48" s="3" t="s">
        <v>172</v>
      </c>
      <c r="H48" s="10" t="s">
        <v>37</v>
      </c>
      <c r="I48" s="3"/>
      <c r="J48" s="3"/>
      <c r="K48" s="3"/>
      <c r="L48" s="3"/>
      <c r="M48" s="3"/>
      <c r="N48" s="3"/>
    </row>
    <row r="49" spans="1:14" x14ac:dyDescent="0.25">
      <c r="A49" s="12">
        <v>31.467596581034449</v>
      </c>
      <c r="B49" s="12">
        <v>-16.71749341583266</v>
      </c>
      <c r="C49" s="12" t="s">
        <v>109</v>
      </c>
      <c r="D49" s="3" t="s">
        <v>99</v>
      </c>
      <c r="E49" s="3"/>
      <c r="F49" s="3" t="s">
        <v>171</v>
      </c>
      <c r="G49" s="3" t="s">
        <v>172</v>
      </c>
      <c r="H49" s="10" t="s">
        <v>37</v>
      </c>
      <c r="I49" s="3"/>
      <c r="J49" s="3"/>
      <c r="K49" s="3"/>
      <c r="L49" s="3"/>
      <c r="M49" s="3"/>
      <c r="N49" s="3"/>
    </row>
    <row r="50" spans="1:14" x14ac:dyDescent="0.25">
      <c r="A50" s="12">
        <v>31.95851516878929</v>
      </c>
      <c r="B50" s="12">
        <v>-16.895304173354429</v>
      </c>
      <c r="C50" s="12" t="s">
        <v>104</v>
      </c>
      <c r="D50" s="3" t="s">
        <v>99</v>
      </c>
      <c r="E50" s="3"/>
      <c r="F50" s="3" t="s">
        <v>171</v>
      </c>
      <c r="G50" s="3" t="s">
        <v>172</v>
      </c>
      <c r="H50" s="10" t="s">
        <v>37</v>
      </c>
      <c r="I50" s="3"/>
      <c r="J50" s="3"/>
      <c r="K50" s="3"/>
      <c r="L50" s="3"/>
      <c r="M50" s="3"/>
      <c r="N50" s="3"/>
    </row>
    <row r="51" spans="1:14" x14ac:dyDescent="0.25">
      <c r="A51" s="12">
        <v>31.970140525605348</v>
      </c>
      <c r="B51" s="12">
        <v>-17.23866772418263</v>
      </c>
      <c r="C51" s="12" t="s">
        <v>101</v>
      </c>
      <c r="D51" s="3" t="s">
        <v>99</v>
      </c>
      <c r="E51" s="3"/>
      <c r="F51" s="3" t="s">
        <v>171</v>
      </c>
      <c r="G51" s="3" t="s">
        <v>172</v>
      </c>
      <c r="H51" s="10" t="s">
        <v>37</v>
      </c>
      <c r="I51" s="3"/>
      <c r="J51" s="3"/>
      <c r="K51" s="3"/>
      <c r="L51" s="3"/>
      <c r="M51" s="3"/>
      <c r="N51" s="3"/>
    </row>
    <row r="52" spans="1:14" x14ac:dyDescent="0.25">
      <c r="A52" s="12">
        <v>32.004817635850102</v>
      </c>
      <c r="B52" s="12">
        <v>-17.293860643001199</v>
      </c>
      <c r="C52" s="12" t="s">
        <v>100</v>
      </c>
      <c r="D52" s="3" t="s">
        <v>99</v>
      </c>
      <c r="E52" s="3" t="s">
        <v>166</v>
      </c>
      <c r="F52" s="3" t="s">
        <v>171</v>
      </c>
      <c r="G52" s="3" t="s">
        <v>172</v>
      </c>
      <c r="H52" s="10" t="s">
        <v>37</v>
      </c>
      <c r="I52" s="5" t="s">
        <v>165</v>
      </c>
      <c r="J52" s="3"/>
      <c r="K52" s="3"/>
      <c r="L52" s="3"/>
      <c r="M52" s="3"/>
      <c r="N52" s="3"/>
    </row>
    <row r="53" spans="1:14" x14ac:dyDescent="0.25">
      <c r="A53" s="12">
        <v>32.056897168701759</v>
      </c>
      <c r="B53" s="12">
        <v>-17.246926510008091</v>
      </c>
      <c r="C53" s="12" t="s">
        <v>98</v>
      </c>
      <c r="D53" s="3" t="s">
        <v>99</v>
      </c>
      <c r="E53" s="3"/>
      <c r="F53" s="3" t="s">
        <v>171</v>
      </c>
      <c r="G53" s="3" t="s">
        <v>172</v>
      </c>
      <c r="H53" s="10" t="s">
        <v>37</v>
      </c>
      <c r="I53" s="3"/>
      <c r="J53" s="3"/>
      <c r="K53" s="3"/>
      <c r="L53" s="3"/>
      <c r="M53" s="3"/>
      <c r="N53" s="3"/>
    </row>
    <row r="54" spans="1:14" x14ac:dyDescent="0.25">
      <c r="A54" s="12">
        <v>32.174894306141482</v>
      </c>
      <c r="B54" s="12">
        <v>-17.294779415215839</v>
      </c>
      <c r="C54" s="12" t="s">
        <v>105</v>
      </c>
      <c r="D54" s="3" t="s">
        <v>99</v>
      </c>
      <c r="E54" s="3"/>
      <c r="F54" s="3" t="s">
        <v>171</v>
      </c>
      <c r="G54" s="3" t="s">
        <v>172</v>
      </c>
      <c r="H54" s="10" t="s">
        <v>37</v>
      </c>
      <c r="I54" s="3"/>
      <c r="J54" s="3"/>
      <c r="K54" s="3"/>
      <c r="L54" s="3"/>
      <c r="M54" s="3"/>
      <c r="N54" s="3"/>
    </row>
    <row r="55" spans="1:14" x14ac:dyDescent="0.25">
      <c r="A55" s="12">
        <v>32.255245196730947</v>
      </c>
      <c r="B55" s="12">
        <v>-17.279596992201039</v>
      </c>
      <c r="C55" s="12" t="s">
        <v>103</v>
      </c>
      <c r="D55" s="3" t="s">
        <v>99</v>
      </c>
      <c r="E55" s="3"/>
      <c r="F55" s="3" t="s">
        <v>171</v>
      </c>
      <c r="G55" s="3" t="s">
        <v>172</v>
      </c>
      <c r="H55" s="10" t="s">
        <v>37</v>
      </c>
      <c r="I55" s="3"/>
      <c r="J55" s="3"/>
      <c r="K55" s="3"/>
      <c r="L55" s="3"/>
      <c r="M55" s="3"/>
      <c r="N55" s="3"/>
    </row>
    <row r="56" spans="1:14" x14ac:dyDescent="0.25">
      <c r="A56" s="12">
        <v>32.307302239666349</v>
      </c>
      <c r="B56" s="12">
        <v>-17.24204149618258</v>
      </c>
      <c r="C56" s="12" t="s">
        <v>102</v>
      </c>
      <c r="D56" s="3" t="s">
        <v>99</v>
      </c>
      <c r="E56" s="3"/>
      <c r="F56" s="3" t="s">
        <v>171</v>
      </c>
      <c r="G56" s="3" t="s">
        <v>172</v>
      </c>
      <c r="H56" s="10" t="s">
        <v>37</v>
      </c>
      <c r="I56" s="3"/>
      <c r="J56" s="3"/>
      <c r="K56" s="3"/>
      <c r="L56" s="3"/>
      <c r="M56" s="3"/>
      <c r="N56" s="3"/>
    </row>
    <row r="57" spans="1:14" x14ac:dyDescent="0.25">
      <c r="A57" s="12">
        <v>32.293206572386957</v>
      </c>
      <c r="B57" s="12">
        <v>-17.209227344761999</v>
      </c>
      <c r="C57" s="12" t="s">
        <v>164</v>
      </c>
      <c r="D57" s="3" t="s">
        <v>99</v>
      </c>
      <c r="E57" s="3"/>
      <c r="F57" s="3" t="s">
        <v>171</v>
      </c>
      <c r="G57" s="3" t="s">
        <v>172</v>
      </c>
      <c r="H57" s="10" t="s">
        <v>37</v>
      </c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>
        <f>26+(29/60)</f>
        <v>26.483333333333334</v>
      </c>
      <c r="B59" s="3">
        <v>-18.366666666666667</v>
      </c>
      <c r="C59" s="3" t="s">
        <v>110</v>
      </c>
      <c r="D59" s="3" t="s">
        <v>111</v>
      </c>
      <c r="E59" s="3" t="s">
        <v>112</v>
      </c>
      <c r="F59" s="3" t="s">
        <v>86</v>
      </c>
      <c r="G59" s="3" t="s">
        <v>113</v>
      </c>
      <c r="H59" s="3" t="s">
        <v>37</v>
      </c>
      <c r="I59" s="3"/>
      <c r="J59" s="3">
        <v>1925</v>
      </c>
      <c r="K59" s="3" t="s">
        <v>159</v>
      </c>
      <c r="L59" s="3">
        <v>1953</v>
      </c>
      <c r="M59" s="3">
        <v>145149888</v>
      </c>
      <c r="N59" s="3" t="s">
        <v>114</v>
      </c>
    </row>
    <row r="60" spans="1:14" x14ac:dyDescent="0.25">
      <c r="A60" s="11">
        <v>26.56260821137765</v>
      </c>
      <c r="B60" s="11">
        <v>-18.447556414769519</v>
      </c>
      <c r="C60" s="3" t="s">
        <v>115</v>
      </c>
      <c r="D60" s="3" t="s">
        <v>111</v>
      </c>
      <c r="E60" s="3" t="s">
        <v>116</v>
      </c>
      <c r="F60" s="3" t="s">
        <v>86</v>
      </c>
      <c r="G60" s="3" t="s">
        <v>113</v>
      </c>
      <c r="H60" s="3" t="s">
        <v>37</v>
      </c>
      <c r="I60" s="13" t="s">
        <v>167</v>
      </c>
      <c r="J60" s="3">
        <v>2008</v>
      </c>
      <c r="K60" s="3"/>
      <c r="L60" s="3"/>
      <c r="M60" s="3"/>
      <c r="N60" s="3"/>
    </row>
    <row r="61" spans="1:14" x14ac:dyDescent="0.25">
      <c r="A61" s="3">
        <f>28+(15/60)</f>
        <v>28.25</v>
      </c>
      <c r="B61" s="3">
        <v>-17.616666666666667</v>
      </c>
      <c r="C61" s="3" t="s">
        <v>117</v>
      </c>
      <c r="D61" s="3" t="s">
        <v>111</v>
      </c>
      <c r="E61" s="3" t="s">
        <v>118</v>
      </c>
      <c r="F61" s="3" t="s">
        <v>17</v>
      </c>
      <c r="G61" s="3" t="s">
        <v>119</v>
      </c>
      <c r="H61" s="3" t="s">
        <v>131</v>
      </c>
      <c r="I61" s="2" t="s">
        <v>151</v>
      </c>
      <c r="J61" s="3">
        <v>1994</v>
      </c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>
        <f>29+(27/60)</f>
        <v>29.45</v>
      </c>
      <c r="B63" s="3">
        <v>-16.600000000000001</v>
      </c>
      <c r="C63" s="3" t="s">
        <v>120</v>
      </c>
      <c r="D63" s="3" t="s">
        <v>121</v>
      </c>
      <c r="E63" s="14" t="s">
        <v>153</v>
      </c>
      <c r="F63" s="3" t="s">
        <v>45</v>
      </c>
      <c r="G63" s="3" t="s">
        <v>122</v>
      </c>
      <c r="H63" s="3" t="s">
        <v>27</v>
      </c>
      <c r="I63" s="14" t="s">
        <v>152</v>
      </c>
      <c r="J63" s="3"/>
      <c r="K63" s="3"/>
      <c r="L63" s="3"/>
      <c r="M63" s="3">
        <v>130785</v>
      </c>
      <c r="N63" s="3" t="s">
        <v>123</v>
      </c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emmanuel</cp:lastModifiedBy>
  <dcterms:created xsi:type="dcterms:W3CDTF">2015-03-31T00:50:54Z</dcterms:created>
  <dcterms:modified xsi:type="dcterms:W3CDTF">2016-08-10T12:27:42Z</dcterms:modified>
</cp:coreProperties>
</file>