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VRREE\Downloads\"/>
    </mc:Choice>
  </mc:AlternateContent>
  <xr:revisionPtr revIDLastSave="0" documentId="13_ncr:1_{4634E57C-BEF1-48F4-9831-23C552F3A29E}" xr6:coauthVersionLast="37" xr6:coauthVersionMax="37" xr10:uidLastSave="{00000000-0000-0000-0000-000000000000}"/>
  <bookViews>
    <workbookView xWindow="0" yWindow="0" windowWidth="28800" windowHeight="12810" xr2:uid="{00000000-000D-0000-FFFF-FFFF00000000}"/>
  </bookViews>
  <sheets>
    <sheet name="database" sheetId="1" r:id="rId1"/>
    <sheet name="responses" sheetId="2" r:id="rId2"/>
    <sheet name="yearly_counts" sheetId="3" r:id="rId3"/>
  </sheets>
  <definedNames>
    <definedName name="_xlnm._FilterDatabase" localSheetId="0" hidden="1">database!$A$1:$BE$33</definedName>
    <definedName name="_xlnm._FilterDatabase" localSheetId="1" hidden="1">responses!$A$1:$F$21</definedName>
    <definedName name="death_info_2019_12_02" localSheetId="0">database!$B$1:$O$33</definedName>
  </definedNames>
  <calcPr calcId="179021"/>
  <extLst>
    <ext uri="GoogleSheetsCustomDataVersion2">
      <go:sheetsCustomData xmlns:go="http://customooxmlschemas.google.com/" r:id="rId7" roundtripDataChecksum="iFQQohM2oMr9EkCMME4ALQtcZIbvpt21UYFvncnPqSg="/>
    </ext>
  </extLst>
</workbook>
</file>

<file path=xl/calcChain.xml><?xml version="1.0" encoding="utf-8"?>
<calcChain xmlns="http://schemas.openxmlformats.org/spreadsheetml/2006/main">
  <c r="F29" i="2" l="1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E31" i="2" s="1"/>
  <c r="D25" i="2"/>
  <c r="C25" i="2"/>
  <c r="C31" i="2" s="1"/>
  <c r="E23" i="2"/>
  <c r="C23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D3" i="2"/>
  <c r="F2" i="2"/>
  <c r="D2" i="2"/>
  <c r="Y41" i="1"/>
  <c r="W41" i="1"/>
  <c r="P33" i="1"/>
  <c r="P32" i="1"/>
  <c r="P31" i="1"/>
  <c r="P30" i="1"/>
  <c r="P29" i="1"/>
  <c r="P28" i="1"/>
  <c r="P27" i="1"/>
  <c r="P26" i="1"/>
  <c r="P25" i="1"/>
  <c r="P24" i="1"/>
  <c r="F24" i="1"/>
  <c r="P23" i="1"/>
  <c r="P22" i="1"/>
  <c r="P21" i="1"/>
  <c r="P20" i="1"/>
  <c r="P19" i="1"/>
  <c r="P18" i="1"/>
  <c r="P17" i="1"/>
  <c r="P16" i="1"/>
  <c r="P15" i="1"/>
  <c r="P14" i="1"/>
  <c r="P13" i="1"/>
  <c r="F13" i="1"/>
  <c r="P12" i="1"/>
  <c r="P11" i="1"/>
  <c r="P10" i="1"/>
  <c r="P9" i="1"/>
  <c r="F9" i="1"/>
  <c r="P8" i="1"/>
  <c r="F8" i="1"/>
  <c r="P7" i="1"/>
  <c r="P6" i="1"/>
  <c r="P5" i="1"/>
  <c r="P4" i="1"/>
  <c r="P3" i="1"/>
  <c r="R2" i="1"/>
  <c r="S2" i="1" s="1"/>
  <c r="P2" i="1"/>
  <c r="D31" i="2" l="1"/>
  <c r="D29" i="2"/>
</calcChain>
</file>

<file path=xl/sharedStrings.xml><?xml version="1.0" encoding="utf-8"?>
<sst xmlns="http://schemas.openxmlformats.org/spreadsheetml/2006/main" count="704" uniqueCount="478">
  <si>
    <t>ref</t>
  </si>
  <si>
    <t>date_of_report</t>
  </si>
  <si>
    <t>deceased_name</t>
  </si>
  <si>
    <t>coroner_name</t>
  </si>
  <si>
    <t>coroner_area</t>
  </si>
  <si>
    <t>category</t>
  </si>
  <si>
    <t>this_report_is_being_sent_to</t>
  </si>
  <si>
    <t>number_sent</t>
  </si>
  <si>
    <t>number_responded</t>
  </si>
  <si>
    <t>response_rate</t>
  </si>
  <si>
    <t>response_due</t>
  </si>
  <si>
    <t>response_date_received</t>
  </si>
  <si>
    <t>response_overdue_reg28</t>
  </si>
  <si>
    <t>no_people</t>
  </si>
  <si>
    <t>substances</t>
  </si>
  <si>
    <t>type_bike</t>
  </si>
  <si>
    <t>purpose</t>
  </si>
  <si>
    <t>coroner_conclusion</t>
  </si>
  <si>
    <t>if_narrative</t>
  </si>
  <si>
    <t>notes</t>
  </si>
  <si>
    <t>cause_death1</t>
  </si>
  <si>
    <t>cause_death2</t>
  </si>
  <si>
    <t>cause_death3</t>
  </si>
  <si>
    <t>cause_death4</t>
  </si>
  <si>
    <t>cause_death5</t>
  </si>
  <si>
    <t>cause_death6</t>
  </si>
  <si>
    <t>cause_death7</t>
  </si>
  <si>
    <t>cause_death8</t>
  </si>
  <si>
    <t>medical_history</t>
  </si>
  <si>
    <t>mental_health_history</t>
  </si>
  <si>
    <t>social_history</t>
  </si>
  <si>
    <t>coroners_concerns_1</t>
  </si>
  <si>
    <t>coroners_concerns_2</t>
  </si>
  <si>
    <t>coroners_concerns_3</t>
  </si>
  <si>
    <t>coroners_concerns_4</t>
  </si>
  <si>
    <t>coroners_concerns_5</t>
  </si>
  <si>
    <t>coroners_concerns_6</t>
  </si>
  <si>
    <t>coroners_concerns_7</t>
  </si>
  <si>
    <t>coroners_concerns_8</t>
  </si>
  <si>
    <t>coroners_concerns_9</t>
  </si>
  <si>
    <t>coroners_concerns_10</t>
  </si>
  <si>
    <t>coroners_concerns_11</t>
  </si>
  <si>
    <t>coroners_concerns_12</t>
  </si>
  <si>
    <t>coroners_concerns_13</t>
  </si>
  <si>
    <t>coroners_concerns_14</t>
  </si>
  <si>
    <t>concern_themes</t>
  </si>
  <si>
    <t>coroners_actions_1</t>
  </si>
  <si>
    <t>coroners_actions_2</t>
  </si>
  <si>
    <t>coroners_actions_3</t>
  </si>
  <si>
    <t>action_themes</t>
  </si>
  <si>
    <t>website_issues</t>
  </si>
  <si>
    <t>Edward McGivern</t>
  </si>
  <si>
    <t>M</t>
  </si>
  <si>
    <t>Cycling</t>
  </si>
  <si>
    <t>Alison McCormick</t>
  </si>
  <si>
    <t>Berkshire</t>
  </si>
  <si>
    <t>Road (Highways Safety) related deaths</t>
  </si>
  <si>
    <t xml:space="preserve">Slough Borough Councils Highway Department </t>
  </si>
  <si>
    <t>https://www.judiciary.uk/publications/edward-mcgivern/</t>
  </si>
  <si>
    <t>no</t>
  </si>
  <si>
    <t xml:space="preserve">bicycle </t>
  </si>
  <si>
    <t>travel</t>
  </si>
  <si>
    <t>road traffic collision</t>
  </si>
  <si>
    <t>-</t>
  </si>
  <si>
    <t>bicycle came into collision with heavy goods vehicle, died at the scene</t>
  </si>
  <si>
    <t>multiple injuries</t>
  </si>
  <si>
    <t xml:space="preserve">Repeated incident at junction between Dover Road and Buckingham Avenue  </t>
  </si>
  <si>
    <t xml:space="preserve">Many cyclists and many motorised vehicles operate in the area so higher risk of collision </t>
  </si>
  <si>
    <t xml:space="preserve">Cycle lanes encourage cyclists to ride on the inside of vehicles waiting to turn left, meaning they may not be visible to vehicles as they turn left </t>
  </si>
  <si>
    <t xml:space="preserve">Extra risk when it is dark </t>
  </si>
  <si>
    <t>2019-0404</t>
  </si>
  <si>
    <t>Suzanna Bull</t>
  </si>
  <si>
    <t>F</t>
  </si>
  <si>
    <t>Louise Hunt</t>
  </si>
  <si>
    <t>Birmingham and Solihull</t>
  </si>
  <si>
    <t>Lorry driver; employers of the lorry driver; Scania - lorry manufacturer; Road Haulage Association; Department of Transport</t>
  </si>
  <si>
    <t>https://www.judiciary.uk/publications/suzanna-bull/</t>
  </si>
  <si>
    <t>not yet concluded</t>
  </si>
  <si>
    <t xml:space="preserve">Dr Bell was on a bike &amp; lorry turned onto her due to tray that distoted view </t>
  </si>
  <si>
    <t xml:space="preserve">multiple injuries </t>
  </si>
  <si>
    <t>road traffic accident</t>
  </si>
  <si>
    <t>Dashboard tray the lorry driver had fitted created blind spot</t>
  </si>
  <si>
    <t xml:space="preserve">No warning on tray that it could create a blind spot while vehicle is moving </t>
  </si>
  <si>
    <t>No general warning advising lorry drivers against having dashboard trays</t>
  </si>
  <si>
    <t>No warning on dashboard tray that it should only be used when the vehicle is stationary</t>
  </si>
  <si>
    <t>2017-0018</t>
  </si>
  <si>
    <t>David Holman</t>
  </si>
  <si>
    <t>Janet Napier</t>
  </si>
  <si>
    <t>Cheshire</t>
  </si>
  <si>
    <t xml:space="preserve">Cheshire East Council, Highways Department </t>
  </si>
  <si>
    <t>https://www.judiciary.uk/publications/david-holman/</t>
  </si>
  <si>
    <t>deceased rode his bicycle off the pavement and into the path of a motorised vehicle travelling in opposite direction</t>
  </si>
  <si>
    <t>no cycle lane and road gets very busy so deceased was cycling on pavement</t>
  </si>
  <si>
    <t>Dip in kerb's edge and road sign provided some obstruction on the pavement</t>
  </si>
  <si>
    <t>2017-0251</t>
  </si>
  <si>
    <t>Peter Norton</t>
  </si>
  <si>
    <t>Guy Davies</t>
  </si>
  <si>
    <t>Cornwall and the Isle of Scilly</t>
  </si>
  <si>
    <t>Other related deaths</t>
  </si>
  <si>
    <t>Halfords Group PLC</t>
  </si>
  <si>
    <t>https://www.judiciary.uk/publications/peter-norton/</t>
  </si>
  <si>
    <t>test-ride</t>
  </si>
  <si>
    <t>accidental</t>
  </si>
  <si>
    <t>deceased fell off bicycle while test riding it in Halfords</t>
  </si>
  <si>
    <t>traumatic brain injury</t>
  </si>
  <si>
    <t>absence of guidance or policy for test riding bikes in store</t>
  </si>
  <si>
    <t>absence of safe in-store area for test riding bikes</t>
  </si>
  <si>
    <t>absence of guidance about use of helmets in store</t>
  </si>
  <si>
    <t>absence of risk assessment with regards to test riding in store</t>
  </si>
  <si>
    <t>application of best practice with reagrds to accident reporting</t>
  </si>
  <si>
    <t>2018-0145</t>
  </si>
  <si>
    <t>Hans-Peter Schmidt</t>
  </si>
  <si>
    <t>Heritage Attractions; Lands End Resort; Cornwall Council</t>
  </si>
  <si>
    <t>https://www.judiciary.uk/publications/hans-peter-schmidt/</t>
  </si>
  <si>
    <t>leisure</t>
  </si>
  <si>
    <t>deceased fell off a cliff while cycling in Cornwall</t>
  </si>
  <si>
    <t>from a fall from a cliff</t>
  </si>
  <si>
    <t>lack of maintenance of temporary rope barriers at 2 hotspots</t>
  </si>
  <si>
    <t>lack of permanent barriers at these 2 hotspots</t>
  </si>
  <si>
    <t xml:space="preserve">lack of internationally-recognisable warning signs for foreign tourists </t>
  </si>
  <si>
    <t xml:space="preserve">lack of uptake by Lands End resort of offer by RNLI to give training </t>
  </si>
  <si>
    <t xml:space="preserve">Cornwall council should consider to ensure appropriate safety measures are employed by Lands End resort </t>
  </si>
  <si>
    <t>2013-0180</t>
  </si>
  <si>
    <t>Matthew Thomas Hamilton</t>
  </si>
  <si>
    <t>D L I Roberts</t>
  </si>
  <si>
    <t>Cumbria (North &amp; West)</t>
  </si>
  <si>
    <t>Cumbria County Council</t>
  </si>
  <si>
    <t>https://www.judiciary.uk/publications/matthew-thomas-hamilton/</t>
  </si>
  <si>
    <t>riding pedal cycle, broke suddenly and went over handlebars and into the path of a car</t>
  </si>
  <si>
    <t xml:space="preserve">neck and chest injuries </t>
  </si>
  <si>
    <t>There is no barrier or restriction at the end of the footpath</t>
  </si>
  <si>
    <t>Pavement is very narrow</t>
  </si>
  <si>
    <t>Taller metal fence and shubbery restricts visibility for both those on footpath and road-users</t>
  </si>
  <si>
    <t>2019-0100</t>
  </si>
  <si>
    <t>Christopher Gibbs</t>
  </si>
  <si>
    <t>Richard Middleton</t>
  </si>
  <si>
    <t>Dorset</t>
  </si>
  <si>
    <t>Dorset County Council, Highways Department; Highways department, Bournemouth Borough council</t>
  </si>
  <si>
    <t>https://www.judiciary.uk/publications/christopher-gibbs/</t>
  </si>
  <si>
    <t>cycling home from work, struck from rear by courier van travelling in same direction</t>
  </si>
  <si>
    <t>head &amp; chest injury</t>
  </si>
  <si>
    <t>No cycle lane on either side of the A338 Carriage way</t>
  </si>
  <si>
    <t xml:space="preserve">No warning signs to drivers about potential presence of cyclists </t>
  </si>
  <si>
    <t>2018-0380</t>
  </si>
  <si>
    <t>Rowan Lloyd</t>
  </si>
  <si>
    <t>Brendan Allen</t>
  </si>
  <si>
    <t>Dorset Highways Department</t>
  </si>
  <si>
    <t>https://www.judiciary.uk/publications/rowan-lloyd/</t>
  </si>
  <si>
    <t>cycling home from school, fell under wheels of the trailer, pronouned dead at scene</t>
  </si>
  <si>
    <t>multiple chest, abdominal &amp; pelvic injuries</t>
  </si>
  <si>
    <t>No accomodation for cyclists, particularly important that many of cyclists are schoolchildren</t>
  </si>
  <si>
    <t>Recommends cycle lanes and/or advanced stop lines for cyclists</t>
  </si>
  <si>
    <t>No barrier between pavement and road as junction is approached from north; ecnourages pedestrians and cyclists to cross between stationary vehicles</t>
  </si>
  <si>
    <t>No dedicated pelican crossing for pedestrians; they have to 'guess' when the lights are in their favour</t>
  </si>
  <si>
    <t>2018-0028</t>
  </si>
  <si>
    <t>Aaron Nordass-Lacey</t>
  </si>
  <si>
    <t>Rachael Griffin</t>
  </si>
  <si>
    <t>Dorset County Council</t>
  </si>
  <si>
    <t>https://www.judiciary.uk/publications/aaron-nordass-lacey/</t>
  </si>
  <si>
    <t>deceased fell from the bike into the path of a motorised vehicle</t>
  </si>
  <si>
    <t xml:space="preserve">head and chest injuries </t>
  </si>
  <si>
    <t>Drivers regularly exceed speed limit of 30 MPH on A35 Barrack Road</t>
  </si>
  <si>
    <t>Schoolchildren nearby often do not used designated crossing and run into road, potential for accident in future</t>
  </si>
  <si>
    <t>Placing barriers between road and pavement could encourage crossing at correct point while implementation of speed cameras could prevent people driving too fast</t>
  </si>
  <si>
    <t>Lack of signage around cycle lane is confusing (cyclists are expected to cross road and use cycle lane on other side but this is not clear)</t>
  </si>
  <si>
    <t>Coroner wants general review into safety measures in the area</t>
  </si>
  <si>
    <t>2016-0206</t>
  </si>
  <si>
    <t>Jonathan Weatherley</t>
  </si>
  <si>
    <t>Caroline Beasley-Murray</t>
  </si>
  <si>
    <t>Essex</t>
  </si>
  <si>
    <t>Product related deaths</t>
  </si>
  <si>
    <t xml:space="preserve">Trading standards </t>
  </si>
  <si>
    <t>https://www.judiciary.uk/publications/jonathan-weatherley/</t>
  </si>
  <si>
    <t>narrative</t>
  </si>
  <si>
    <t xml:space="preserve">Faulty brakes caused accident </t>
  </si>
  <si>
    <t>Injuries sustained from a bike accident</t>
  </si>
  <si>
    <t>Bike brakes functioning incorrectly</t>
  </si>
  <si>
    <t>Shortcomings in recall notices issued between October 2015 and March 2016</t>
  </si>
  <si>
    <t>Recall notice should be improved and re-issued</t>
  </si>
  <si>
    <t>2019-0168</t>
  </si>
  <si>
    <t>Ahmed Motala</t>
  </si>
  <si>
    <t>Caroline Saunders</t>
  </si>
  <si>
    <t>Gloucestershire</t>
  </si>
  <si>
    <t>Gloucestershire County Council</t>
  </si>
  <si>
    <t>https://www.judiciary.uk/publications/ahmed-motala/</t>
  </si>
  <si>
    <t>cycling to work; collision with lorry</t>
  </si>
  <si>
    <t>State of cycle lane in very poor condition</t>
  </si>
  <si>
    <t xml:space="preserve">Cyclists have to swerve in cycle lane to avoid defects </t>
  </si>
  <si>
    <t>Particularly, they need to swerve closer towards white line which separates cyclists from traffic</t>
  </si>
  <si>
    <t xml:space="preserve">But coroner does not believe cycle lane contributed to death in this case (deceased not in cycle lane and weather terrible) but could be a problem for next time </t>
  </si>
  <si>
    <t>2014-0068</t>
  </si>
  <si>
    <t>Benjamin James Carroll</t>
  </si>
  <si>
    <t>Wendy James</t>
  </si>
  <si>
    <t>Gwent</t>
  </si>
  <si>
    <t>Welsh Cycling</t>
  </si>
  <si>
    <t>https://www.judiciary.uk/publications/benjamin-james-carroll/</t>
  </si>
  <si>
    <t xml:space="preserve">bicyle </t>
  </si>
  <si>
    <t>event</t>
  </si>
  <si>
    <t>While sprinting for the finish line, the deceased crossed the line into the opposite carriageaway and into the path of a van</t>
  </si>
  <si>
    <t xml:space="preserve">open road cycle event, bike collided with oncoming van </t>
  </si>
  <si>
    <t>As the cyclists sprinted for the line, the adjacent road remained open for traffic even though there were marshalls with the power to stop/direct traffic</t>
  </si>
  <si>
    <t>2015-0110</t>
  </si>
  <si>
    <t>Anais Thouvenot</t>
  </si>
  <si>
    <t>Christina Swann</t>
  </si>
  <si>
    <t>Leicester (City &amp; South)</t>
  </si>
  <si>
    <t>Leicester City Council; Leicester Campaign Cycling Group</t>
  </si>
  <si>
    <t>https://www.judiciary.uk/publications/anais-thouvenot/</t>
  </si>
  <si>
    <t>Deceased knocked off her bicycle by passing vehicle</t>
  </si>
  <si>
    <t>cerebral infarction due to traumatic brain injury</t>
  </si>
  <si>
    <t>Road traffic junction between Upper Kings Street and Regent Road 'inherently dangerous'</t>
  </si>
  <si>
    <t>Poor visibility at junction</t>
  </si>
  <si>
    <t>Absent or inadequate filter lanes</t>
  </si>
  <si>
    <t>2015-0235</t>
  </si>
  <si>
    <t>Kian Gill</t>
  </si>
  <si>
    <t>Catherine Mason</t>
  </si>
  <si>
    <t>Road (Highways Safety) related deaths; Child Death (from 2015)</t>
  </si>
  <si>
    <t>Leicestershire Country Council</t>
  </si>
  <si>
    <t>https://www.judiciary.uk/publications/kian-gill/</t>
  </si>
  <si>
    <t>bicycle</t>
  </si>
  <si>
    <t>Collision between deceased and motorised vehicle at junction</t>
  </si>
  <si>
    <t xml:space="preserve">Deceased died at the scene </t>
  </si>
  <si>
    <t>Hedgerows overgrown on both sides of the road obscuring vision of both driver and cyclist</t>
  </si>
  <si>
    <t xml:space="preserve">No signange to indicate a junction was approaching </t>
  </si>
  <si>
    <t>Speed limit not lower than national speed limit despite there being a junction</t>
  </si>
  <si>
    <t>2016-0311</t>
  </si>
  <si>
    <t>Robert Dearing</t>
  </si>
  <si>
    <t>Paul Smith</t>
  </si>
  <si>
    <t>Lincolnshire (Central)</t>
  </si>
  <si>
    <t>Department for Transport</t>
  </si>
  <si>
    <t>https://www.judiciary.uk/publications/robert-dearing/</t>
  </si>
  <si>
    <t>deceased was struck from behind by a motorised vehicle</t>
  </si>
  <si>
    <t>Head injury caused as a result of a road traffic collision</t>
  </si>
  <si>
    <t>Coroner raised concerns about the suitability of the anti-glare equipment in the vehicle which prevented the driver from seeing the cyclist</t>
  </si>
  <si>
    <t>2015-0234</t>
  </si>
  <si>
    <t>Christopher Tandy</t>
  </si>
  <si>
    <t>Roy Palmer</t>
  </si>
  <si>
    <t>London (City)</t>
  </si>
  <si>
    <t>Transport for London; Corporation of the City of London</t>
  </si>
  <si>
    <t>https://www.judiciary.uk/publications/christopher-tandy/</t>
  </si>
  <si>
    <t>yes</t>
  </si>
  <si>
    <t>misadventure</t>
  </si>
  <si>
    <t>Deceased veered off their bike and was struck by motorised vehicle on the central reservation</t>
  </si>
  <si>
    <t>multiple injuries due to road traffic collision</t>
  </si>
  <si>
    <t xml:space="preserve">Driver was going at 38mph in a 20mph zone </t>
  </si>
  <si>
    <t>Coroner recommends increased signage to remind drivers that the speed limit is 20mph</t>
  </si>
  <si>
    <t>Ideally, cyclists would be separated from other traffic by lane on London Bridge (as is the case in Southwark Bridge)</t>
  </si>
  <si>
    <t>2013-0265</t>
  </si>
  <si>
    <t>Phillippine Marthe Anne Marie de Gerin-Ricard; Brian Robert Dorling</t>
  </si>
  <si>
    <t>F/M</t>
  </si>
  <si>
    <t>M E Hassell</t>
  </si>
  <si>
    <t>London (Inner North)</t>
  </si>
  <si>
    <t>Mayor of London</t>
  </si>
  <si>
    <t>https://www.judiciary.uk/publications/phillippine-marthe-anne-marie-de-gerin-ricard/; https://www.judiciary.uk/publications/brian-robert-dorling/</t>
  </si>
  <si>
    <t>riding bikes &amp; stuck by truck</t>
  </si>
  <si>
    <t>Unbordered blue strips do not represent cycle lanes but confuse cyclists and motorists with significant consequences</t>
  </si>
  <si>
    <t>Calls for more education on the safest ways to cycle (e.g centre of road might be better, dangerous to overtake vehicles on the inside)</t>
  </si>
  <si>
    <t>The Junction of Whitechapel HIgh Street and Commerical Street is problematic</t>
  </si>
  <si>
    <t>2 urls for 1 case of 2 people</t>
  </si>
  <si>
    <t>2014-0448</t>
  </si>
  <si>
    <t>Roger de Klerk</t>
  </si>
  <si>
    <t>Selena Lynch</t>
  </si>
  <si>
    <t>London (South)</t>
  </si>
  <si>
    <t>London Borough of Croydon</t>
  </si>
  <si>
    <t>https://www.judiciary.uk/publications/roger-de-klerk/</t>
  </si>
  <si>
    <t>riding bike, wheels of bike came into contact with tramlines causing him to lose control and to fall sideways, landing on his right hand side into the path of a bus travelling in the same direction</t>
  </si>
  <si>
    <t xml:space="preserve">Tramlines present a significant danger for cyclists </t>
  </si>
  <si>
    <t xml:space="preserve">Design and appearance of cycle lane may be confusing </t>
  </si>
  <si>
    <t xml:space="preserve">Cyclists on pavement will come into contact with pedestrians </t>
  </si>
  <si>
    <t>Signage at junction is confusing as it appears to suggest a tram route is a cycle route</t>
  </si>
  <si>
    <t>2014-0136</t>
  </si>
  <si>
    <t>Francis Golding</t>
  </si>
  <si>
    <t>ME Hassell</t>
  </si>
  <si>
    <t>London Inner (North)</t>
  </si>
  <si>
    <t>Camden Council</t>
  </si>
  <si>
    <t>https://www.judiciary.uk/publications/francis-golding/</t>
  </si>
  <si>
    <t>deceased collided with a left-turning coach at a junction</t>
  </si>
  <si>
    <t>There have been 3 instances of fatalties at this junction with vehicles turning left in the last 10 years</t>
  </si>
  <si>
    <t>Oncoming bus lane does not leave space for cycles</t>
  </si>
  <si>
    <t>Coroner suggests remodelling of the junction but is concerned that commitment to this by authorities is too vaugue</t>
  </si>
  <si>
    <t>2017-0052</t>
  </si>
  <si>
    <t>Esther Hartsilver</t>
  </si>
  <si>
    <t>Sarah Ormond-Walshe</t>
  </si>
  <si>
    <t>London Inner (South)</t>
  </si>
  <si>
    <t>London Borough of Southwark; TFL</t>
  </si>
  <si>
    <t>https://www.judiciary.uk/publications/esther-hartsilver/</t>
  </si>
  <si>
    <t xml:space="preserve">cyclist collision with lorry </t>
  </si>
  <si>
    <t>Coroner raised concerns about structure on the specific juncture (junction of Denmark Hill and Orpheus street)</t>
  </si>
  <si>
    <t>At this junction there had been 18 collision in a 5 year period ending June 2016</t>
  </si>
  <si>
    <t>2018-0148</t>
  </si>
  <si>
    <t>Lucia Ciccioli</t>
  </si>
  <si>
    <t>Russell Caller</t>
  </si>
  <si>
    <t>London Inner (West)</t>
  </si>
  <si>
    <t>Transport for London; Wandsworth, Merton, Richmond and Sutton Borough Council</t>
  </si>
  <si>
    <t>https://www.judiciary.uk/publications/lucia-ciccioli/</t>
  </si>
  <si>
    <t>deceased travelled over unrepaird pothole, causing a loss of balance and collision with a lorry</t>
  </si>
  <si>
    <t xml:space="preserve">multiple traumatic injuries </t>
  </si>
  <si>
    <t>Inadequate cycle lane leading up to traffic lights at junction of Latchmere Road and Elspeth Road</t>
  </si>
  <si>
    <t xml:space="preserve">General inadequate protection for cyclists </t>
  </si>
  <si>
    <t xml:space="preserve">Yellow box in the middle of junction causes problems as cyclists cannot legally stop there </t>
  </si>
  <si>
    <t>No cycle lane after the junction (Lavender Hill)</t>
  </si>
  <si>
    <t>Narrow aspect of Lavender Hill after junction</t>
  </si>
  <si>
    <t>Dip in the road in Lavender HIll caused accident</t>
  </si>
  <si>
    <t>2017-0259</t>
  </si>
  <si>
    <t>Roger Hamer</t>
  </si>
  <si>
    <t>Peter Sigee</t>
  </si>
  <si>
    <t>Manchester (North)</t>
  </si>
  <si>
    <t>Secretary for state of transport; Bury County Council</t>
  </si>
  <si>
    <t>https://www.judiciary.uk/publications/roger-hamer/</t>
  </si>
  <si>
    <t xml:space="preserve">deceased collided with pothole which caused fall </t>
  </si>
  <si>
    <t>fell from bicycle</t>
  </si>
  <si>
    <t>multiple fractures</t>
  </si>
  <si>
    <t>highway inspector did not photograph, measure or record any details of the carriageway making it difficult to assess its condition</t>
  </si>
  <si>
    <t>lack of paintmarkings around the pothole</t>
  </si>
  <si>
    <t>Highways does not have a way of learning from previous incidents as other bodies do</t>
  </si>
  <si>
    <t>potholes under 40mm are potentiall ignored in inspections leading to additional risk to cyclists</t>
  </si>
  <si>
    <t>2015-0388</t>
  </si>
  <si>
    <t>Karen Clayton</t>
  </si>
  <si>
    <t>John Pollard</t>
  </si>
  <si>
    <t>Manchester (South)</t>
  </si>
  <si>
    <t>Trafford Metropolitant Borough Council; Secretary of State for Transport</t>
  </si>
  <si>
    <t>https://www.judiciary.uk/publications/karen-clayton/</t>
  </si>
  <si>
    <t>Collision between cyclist and pedestrians in a cycle lane, resulting in the death of the cyclist</t>
  </si>
  <si>
    <t>Traumatic subdural haematoma</t>
  </si>
  <si>
    <t>Collision between cyclist and pedestrian</t>
  </si>
  <si>
    <t>There is mixed traffic at this location meaning there is insufficient room for the traffic to be properly segregated (too narrow)</t>
  </si>
  <si>
    <t>Mostly one way but cyclists can travel contra flow which is confusing</t>
  </si>
  <si>
    <t xml:space="preserve">Signage unclear and possibly confusing </t>
  </si>
  <si>
    <t xml:space="preserve">The obvious crossing route for pedestrians involves them crossing via cycle path </t>
  </si>
  <si>
    <t>Guidance in 'Hihgway Code' that pedestrians should not walk in cycle lanes is 'weak and should be reinforced'</t>
  </si>
  <si>
    <t>2020-0241</t>
  </si>
  <si>
    <t>Daniel Waite</t>
  </si>
  <si>
    <t>Bina Patel</t>
  </si>
  <si>
    <t>Mid Kent and Medway</t>
  </si>
  <si>
    <t>Highways Department Kent County Council; TARMAC A CRH Company</t>
  </si>
  <si>
    <t>https://www.judiciary.uk/publications/daniel-waite/</t>
  </si>
  <si>
    <t xml:space="preserve">Collision with stationary tipper truck </t>
  </si>
  <si>
    <t>A20 Ashford Road has no parking restrictions</t>
  </si>
  <si>
    <t>8 tipper lorries had stopped on the A20 Ashford Road</t>
  </si>
  <si>
    <t xml:space="preserve">No requirement that there be cones or signage to alert others of the presence of the tipper lorries </t>
  </si>
  <si>
    <t>2017-0393</t>
  </si>
  <si>
    <t>Graeme Flatman</t>
  </si>
  <si>
    <t>Karen Dilks</t>
  </si>
  <si>
    <t>Newcastle Upon Tyne</t>
  </si>
  <si>
    <t>Cumbria County council</t>
  </si>
  <si>
    <t>https://www.judiciary.uk/publications/graeme-flatman/</t>
  </si>
  <si>
    <t>deceased collided with motor vehcile travelling in opposite direction</t>
  </si>
  <si>
    <t>fatal injuries</t>
  </si>
  <si>
    <t>Absence of signange to warn road users of steep incline</t>
  </si>
  <si>
    <t>Absence of signange warning of limited visibility on road ahead</t>
  </si>
  <si>
    <t>The appropriateness of 60MPH speed limit on a single carriageway road</t>
  </si>
  <si>
    <t>2018-0054</t>
  </si>
  <si>
    <t>Richard Phillips-Schofield</t>
  </si>
  <si>
    <t>David Clark</t>
  </si>
  <si>
    <t>Portsmouth and South East Hampshire</t>
  </si>
  <si>
    <t xml:space="preserve">British Cycling; Welsh Cycling; Scottish Cycling; Cycling Time Trials; League of Veteran Racing Cyclists; League International </t>
  </si>
  <si>
    <t>https://www.judiciary.uk/publications/richard-phillips-schofield/</t>
  </si>
  <si>
    <t>deceased fell from their bike while competing in a cycle race</t>
  </si>
  <si>
    <t>Methods to stop the race after numerous cyclists were lying on the road were deficient so cyclists continued to ride through this area</t>
  </si>
  <si>
    <t xml:space="preserve">There are no formal, effective procedures to stop a race in the event of an accident </t>
  </si>
  <si>
    <t>Coroner believes cycle organisations should outline effective procedures as opposed to leaving it under control or organisors</t>
  </si>
  <si>
    <t>2017-0265</t>
  </si>
  <si>
    <t>Timothy Atkins</t>
  </si>
  <si>
    <t>David Horsley</t>
  </si>
  <si>
    <t>Portsmouth City Council</t>
  </si>
  <si>
    <t>https://www.judiciary.uk/publications/timothy-atkins/</t>
  </si>
  <si>
    <t xml:space="preserve">bicyce </t>
  </si>
  <si>
    <t>collision with another cyclist on pavement shared pedestrian/cyclist pavement lead deceased to fall into the path of a motorised vehicle on the road</t>
  </si>
  <si>
    <t>head injury</t>
  </si>
  <si>
    <t xml:space="preserve">shared cyclist/pedestrian pavement is narrow with no safety barrier </t>
  </si>
  <si>
    <t>Coroner believes safety standards should be improved in this area</t>
  </si>
  <si>
    <t>2018-0257</t>
  </si>
  <si>
    <t>David Worthington</t>
  </si>
  <si>
    <t>Christopher Dorries</t>
  </si>
  <si>
    <t>South Yorkshire (West)</t>
  </si>
  <si>
    <t>Typhoon Business Centre</t>
  </si>
  <si>
    <t>https://www.judiciary.uk/publications/david-worthington/</t>
  </si>
  <si>
    <t>deceased was cycling down a descent as part of Cycling Sportif event; was rounding a bend and collided with a coach</t>
  </si>
  <si>
    <t>Risk assessment for event hadn't identified this bend as a risk</t>
  </si>
  <si>
    <t xml:space="preserve">The 'slow' sign put down by organisors was largely ignored </t>
  </si>
  <si>
    <t>Plank gate (where the coach was coming from) is quite busy on Sundays (day of event)</t>
  </si>
  <si>
    <t>While risk of accident was low, the likelyhood of any accident that did happen being very damaging was high</t>
  </si>
  <si>
    <t>Overall coroner asks for a review of how risk assessments are conducted</t>
  </si>
  <si>
    <t>2014-0183</t>
  </si>
  <si>
    <t>Neil Blood</t>
  </si>
  <si>
    <t>Ian Smith</t>
  </si>
  <si>
    <t>Stoke-on-Trent &amp; North Staffordshire</t>
  </si>
  <si>
    <t>Secretary of State for Transport; Shimano Inc</t>
  </si>
  <si>
    <t>https://www.judiciary.uk/publications/neil-blood/</t>
  </si>
  <si>
    <t>deceased lost control of their bike and fell into the path of a van</t>
  </si>
  <si>
    <t>chest injury</t>
  </si>
  <si>
    <t>cycling, fell off &amp; under the side of a passing van</t>
  </si>
  <si>
    <t>Questions what oversight has been given to the supply of pedal cleats and shoes and whether appropriate warning has been given of the risks and dangers</t>
  </si>
  <si>
    <t>Coroner refers to a letter which I do not have access to</t>
  </si>
  <si>
    <t>2017-0090</t>
  </si>
  <si>
    <t>Ralph Brazier</t>
  </si>
  <si>
    <t>Christopher Sutton-Mattocks</t>
  </si>
  <si>
    <t>Surrey</t>
  </si>
  <si>
    <t>Surrey county council</t>
  </si>
  <si>
    <t>https://www.judiciary.uk/publications/ralph-brazier/</t>
  </si>
  <si>
    <t>deceased hit a pothole and was thrown into the road</t>
  </si>
  <si>
    <t>fracture and dislocation of upper cervical spine</t>
  </si>
  <si>
    <t>classification of pothole did not duly consider that cyclists also use highways as well as cycle lanes in their priority categorisation</t>
  </si>
  <si>
    <t>City council don't sufficiently account for cyclists when they consider repairs</t>
  </si>
  <si>
    <t>The fact that this pothole was given a different classifcation meant that it was scheduled for repair slower than it might have been had it been otherwise classified</t>
  </si>
  <si>
    <t>2017-0493</t>
  </si>
  <si>
    <t>Katherine Vanloo</t>
  </si>
  <si>
    <t>John Buckley</t>
  </si>
  <si>
    <t>Warwickshire</t>
  </si>
  <si>
    <t>Warwickshire County Council</t>
  </si>
  <si>
    <t>https://www.judiciary.uk/publications/katherine-vanloo/</t>
  </si>
  <si>
    <t>deceased fell into a pothole which put her in the path of a motorised vehicle</t>
  </si>
  <si>
    <t>lung and splenic lacerations</t>
  </si>
  <si>
    <t>fractured skull</t>
  </si>
  <si>
    <t>fractured arm</t>
  </si>
  <si>
    <t>Pothole first identified on 23rd March 2015 as a category 2 (28 target to fix)</t>
  </si>
  <si>
    <t>It took Warwickshire Council 3 months to order repair</t>
  </si>
  <si>
    <t>Repair only carried on 2nd November 2015 but this was the wrong pothole</t>
  </si>
  <si>
    <t xml:space="preserve">Over 7 month delay between identification of pothole and when it was supposedly repaired </t>
  </si>
  <si>
    <t>Warwickshire Council had no quality control checks over the company it contracted to fix these issues</t>
  </si>
  <si>
    <t>2014-0208</t>
  </si>
  <si>
    <t>Donald Spooner</t>
  </si>
  <si>
    <t>Karen Henderson</t>
  </si>
  <si>
    <t>West Sussex</t>
  </si>
  <si>
    <t>Royal Society for the Prevention of Accidents; Secretary of State for Transport</t>
  </si>
  <si>
    <t>https://www.judiciary.uk/publications/donald-spooner/</t>
  </si>
  <si>
    <t xml:space="preserve">electronic bicycle </t>
  </si>
  <si>
    <t xml:space="preserve">Deceased collided with a parked vehicle while on an electric bike </t>
  </si>
  <si>
    <t>acute subdural haematoma &amp; cerebral contusion</t>
  </si>
  <si>
    <t>blunt head injury</t>
  </si>
  <si>
    <t>coronary artery atherosclerosis</t>
  </si>
  <si>
    <t xml:space="preserve">riding motorbike &amp; clipped parked car, thrown from motorbike, sustaining fatal injuries </t>
  </si>
  <si>
    <t>It is not compulsory to wear a helmet while riding on an electric bike which can reach speeds of 15MPH</t>
  </si>
  <si>
    <t>That the deceased's injuries could have been reduced by wearing a helmet</t>
  </si>
  <si>
    <t>addressees</t>
  </si>
  <si>
    <t>group</t>
  </si>
  <si>
    <t>no. sent</t>
  </si>
  <si>
    <t xml:space="preserve">% sent </t>
  </si>
  <si>
    <t>no. responded</t>
  </si>
  <si>
    <t>response rate</t>
  </si>
  <si>
    <t>lorry driver</t>
  </si>
  <si>
    <t>employee/public</t>
  </si>
  <si>
    <t>*check, Louis had 16 responses</t>
  </si>
  <si>
    <t>Driver &amp; Vehicle Standards Agency</t>
  </si>
  <si>
    <t>government</t>
  </si>
  <si>
    <t>*Any addressed directly to the Secretary of State for Transport have been synthesised with Department for Transport</t>
  </si>
  <si>
    <t>Transport for London</t>
  </si>
  <si>
    <t>Local councils</t>
  </si>
  <si>
    <t>*Any addressed to the Mayor of London have been synthesised with Transport for London</t>
  </si>
  <si>
    <t>Trading Standards</t>
  </si>
  <si>
    <t>Construction company</t>
  </si>
  <si>
    <t>private company</t>
  </si>
  <si>
    <t>business centre</t>
  </si>
  <si>
    <t>employer of lorry driver</t>
  </si>
  <si>
    <t>manufacturer</t>
  </si>
  <si>
    <t>Retailer of car/bike parts</t>
  </si>
  <si>
    <t>Tourist group</t>
  </si>
  <si>
    <t>Resort</t>
  </si>
  <si>
    <t>racing organisation</t>
  </si>
  <si>
    <t>professional body</t>
  </si>
  <si>
    <t xml:space="preserve">Governing body of cycling </t>
  </si>
  <si>
    <t>Society (RoSPA)</t>
  </si>
  <si>
    <t>society/association</t>
  </si>
  <si>
    <t>Trade association</t>
  </si>
  <si>
    <t>Campaign group</t>
  </si>
  <si>
    <t>voluntary sports organisation</t>
  </si>
  <si>
    <t>independent cycling body</t>
  </si>
  <si>
    <t xml:space="preserve">government </t>
  </si>
  <si>
    <t>society/assoc</t>
  </si>
  <si>
    <t>employee</t>
  </si>
  <si>
    <t>years</t>
  </si>
  <si>
    <t>total_PFDs</t>
  </si>
  <si>
    <t>cycle_PFDs</t>
  </si>
  <si>
    <t>number of deceased</t>
  </si>
  <si>
    <t>date of death</t>
  </si>
  <si>
    <t>age</t>
  </si>
  <si>
    <t>sex</t>
  </si>
  <si>
    <t>research tags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</si>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</sst>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&quot;-&quot;mm&quot;-&quot;dd"/>
    <numFmt numFmtId="166" formatCode="0.0%"/>
  </numFmts>
  <fonts count="7"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Aptos Narrow"/>
    </font>
    <font>
      <sz val="12"/>
      <color rgb="FF000000"/>
      <name val="Calibri"/>
    </font>
    <font>
      <u/>
      <sz val="12"/>
      <color rgb="FF000000"/>
      <name val="Calibri"/>
    </font>
    <font>
      <u/>
      <sz val="12"/>
      <color rgb="FF1155CC"/>
      <name val="Calibri"/>
    </font>
    <font>
      <sz val="11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/>
    <xf numFmtId="0" fontId="2" fillId="2" borderId="1" xfId="0" applyFont="1" applyFill="1" applyBorder="1" applyAlignment="1"/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/>
    <xf numFmtId="15" fontId="3" fillId="0" borderId="0" xfId="0" applyNumberFormat="1" applyFont="1" applyAlignment="1">
      <alignment horizontal="right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vertical="top"/>
    </xf>
    <xf numFmtId="0" fontId="3" fillId="0" borderId="0" xfId="0" applyFont="1" applyAlignment="1"/>
    <xf numFmtId="0" fontId="4" fillId="0" borderId="0" xfId="0" applyFont="1"/>
    <xf numFmtId="4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vertical="top"/>
    </xf>
    <xf numFmtId="15" fontId="1" fillId="0" borderId="0" xfId="0" applyNumberFormat="1" applyFon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/>
    </xf>
    <xf numFmtId="0" fontId="5" fillId="0" borderId="0" xfId="0" applyFont="1" applyAlignment="1">
      <alignment vertical="top"/>
    </xf>
    <xf numFmtId="10" fontId="1" fillId="0" borderId="0" xfId="0" applyNumberFormat="1" applyFont="1" applyAlignment="1">
      <alignment vertical="top"/>
    </xf>
    <xf numFmtId="9" fontId="1" fillId="0" borderId="0" xfId="0" applyNumberFormat="1" applyFont="1" applyAlignment="1">
      <alignment vertical="top"/>
    </xf>
    <xf numFmtId="166" fontId="1" fillId="0" borderId="0" xfId="0" applyNumberFormat="1" applyFont="1" applyAlignment="1">
      <alignment vertical="top"/>
    </xf>
    <xf numFmtId="0" fontId="6" fillId="3" borderId="1" xfId="0" applyFont="1" applyFill="1" applyBorder="1"/>
    <xf numFmtId="3" fontId="1" fillId="0" borderId="0" xfId="0" applyNumberFormat="1" applyFont="1" applyAlignment="1">
      <alignment vertical="top"/>
    </xf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diciary.uk/publications/jonathan-weatherley/" TargetMode="External"/><Relationship Id="rId7" Type="http://schemas.openxmlformats.org/officeDocument/2006/relationships/hyperlink" Target="https://www.judiciary.uk/publications/david-worthington/" TargetMode="External"/><Relationship Id="rId2" Type="http://schemas.openxmlformats.org/officeDocument/2006/relationships/hyperlink" Target="https://www.judiciary.uk/publications/suzanna-bull/" TargetMode="External"/><Relationship Id="rId1" Type="http://schemas.openxmlformats.org/officeDocument/2006/relationships/hyperlink" Target="https://www.judiciary.uk/publications/edward-mcgivern/" TargetMode="External"/><Relationship Id="rId6" Type="http://schemas.openxmlformats.org/officeDocument/2006/relationships/hyperlink" Target="https://www.judiciary.uk/publications/daniel-waite/" TargetMode="External"/><Relationship Id="rId5" Type="http://schemas.openxmlformats.org/officeDocument/2006/relationships/hyperlink" Target="https://www.judiciary.uk/publications/christopher-tandy/" TargetMode="External"/><Relationship Id="rId4" Type="http://schemas.openxmlformats.org/officeDocument/2006/relationships/hyperlink" Target="https://www.judiciary.uk/publications/benjamin-james-carrol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5" sqref="N5"/>
    </sheetView>
  </sheetViews>
  <sheetFormatPr defaultColWidth="11.25" defaultRowHeight="15" customHeight="1"/>
  <cols>
    <col min="1" max="1" width="13.75" customWidth="1"/>
    <col min="2" max="2" width="15.75" customWidth="1"/>
    <col min="3" max="3" width="17.5" customWidth="1"/>
    <col min="4" max="5" width="14.75" customWidth="1"/>
    <col min="6" max="6" width="6.5" customWidth="1"/>
    <col min="7" max="7" width="6.25" customWidth="1"/>
    <col min="8" max="8" width="16.125" customWidth="1"/>
    <col min="9" max="9" width="15.5" customWidth="1"/>
    <col min="10" max="10" width="17.125" customWidth="1"/>
    <col min="11" max="11" width="16.125" customWidth="1"/>
    <col min="12" max="12" width="19.5" customWidth="1"/>
    <col min="13" max="13" width="14" customWidth="1"/>
    <col min="14" max="14" width="17.75" customWidth="1"/>
    <col min="15" max="15" width="11.125" customWidth="1"/>
    <col min="16" max="16" width="9.75" customWidth="1"/>
    <col min="17" max="19" width="14.75" customWidth="1"/>
    <col min="20" max="20" width="10.375" customWidth="1"/>
    <col min="21" max="21" width="16.5" customWidth="1"/>
    <col min="22" max="24" width="18" customWidth="1"/>
    <col min="25" max="25" width="13.125" customWidth="1"/>
    <col min="26" max="26" width="24.625" customWidth="1"/>
    <col min="27" max="34" width="13.125" customWidth="1"/>
    <col min="35" max="35" width="15" customWidth="1"/>
    <col min="36" max="36" width="14.75" customWidth="1"/>
    <col min="37" max="37" width="13.5" customWidth="1"/>
    <col min="38" max="38" width="17.625" customWidth="1"/>
    <col min="39" max="39" width="17.75" customWidth="1"/>
    <col min="40" max="40" width="18.5" customWidth="1"/>
    <col min="41" max="41" width="14.75" customWidth="1"/>
    <col min="42" max="54" width="18.125" customWidth="1"/>
    <col min="55" max="55" width="18.5" customWidth="1"/>
    <col min="56" max="56" width="15.5" customWidth="1"/>
    <col min="57" max="57" width="18.125" customWidth="1"/>
  </cols>
  <sheetData>
    <row r="1" spans="1:57" ht="15.75" customHeight="1">
      <c r="A1" s="1" t="s">
        <v>0</v>
      </c>
      <c r="B1" s="1" t="s">
        <v>1</v>
      </c>
      <c r="C1" s="1" t="s">
        <v>2</v>
      </c>
      <c r="D1" s="2" t="s">
        <v>472</v>
      </c>
      <c r="E1" s="3" t="s">
        <v>473</v>
      </c>
      <c r="F1" s="3" t="s">
        <v>474</v>
      </c>
      <c r="G1" s="3" t="s">
        <v>475</v>
      </c>
      <c r="H1" s="4" t="s">
        <v>476</v>
      </c>
      <c r="I1" s="1" t="s">
        <v>3</v>
      </c>
      <c r="J1" s="1" t="s">
        <v>4</v>
      </c>
      <c r="K1" s="5" t="s">
        <v>5</v>
      </c>
      <c r="L1" s="1" t="s">
        <v>6</v>
      </c>
      <c r="M1" s="1" t="s">
        <v>7</v>
      </c>
      <c r="N1" s="1" t="s">
        <v>8</v>
      </c>
      <c r="O1" s="5" t="s">
        <v>477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</row>
    <row r="2" spans="1:57" ht="15.75" customHeight="1">
      <c r="A2" s="6" t="s">
        <v>51</v>
      </c>
      <c r="B2" s="7">
        <v>43783</v>
      </c>
      <c r="C2" s="6" t="s">
        <v>51</v>
      </c>
      <c r="D2" s="8">
        <v>1</v>
      </c>
      <c r="E2" s="9">
        <v>43413</v>
      </c>
      <c r="F2" s="5"/>
      <c r="G2" s="8" t="s">
        <v>52</v>
      </c>
      <c r="H2" s="10" t="s">
        <v>53</v>
      </c>
      <c r="I2" s="6" t="s">
        <v>54</v>
      </c>
      <c r="J2" s="6" t="s">
        <v>55</v>
      </c>
      <c r="K2" s="6" t="s">
        <v>56</v>
      </c>
      <c r="L2" s="5" t="s">
        <v>57</v>
      </c>
      <c r="M2" s="5">
        <v>1</v>
      </c>
      <c r="N2" s="5">
        <v>0</v>
      </c>
      <c r="O2" s="11" t="s">
        <v>58</v>
      </c>
      <c r="P2" s="12">
        <f t="shared" ref="P2:P33" si="0">N2/M2</f>
        <v>0</v>
      </c>
      <c r="Q2" s="13">
        <v>43839</v>
      </c>
      <c r="R2" s="13">
        <f ca="1">TODAY()</f>
        <v>45524</v>
      </c>
      <c r="S2" s="5">
        <f ca="1">Q2-R2</f>
        <v>-1685</v>
      </c>
      <c r="T2" s="5">
        <v>1</v>
      </c>
      <c r="U2" s="5" t="s">
        <v>59</v>
      </c>
      <c r="V2" s="5" t="s">
        <v>60</v>
      </c>
      <c r="W2" s="5" t="s">
        <v>61</v>
      </c>
      <c r="X2" s="5" t="s">
        <v>62</v>
      </c>
      <c r="Y2" s="5" t="s">
        <v>63</v>
      </c>
      <c r="Z2" s="5" t="s">
        <v>64</v>
      </c>
      <c r="AA2" s="5" t="s">
        <v>65</v>
      </c>
      <c r="AB2" s="5"/>
      <c r="AC2" s="5"/>
      <c r="AD2" s="5"/>
      <c r="AE2" s="5"/>
      <c r="AF2" s="5"/>
      <c r="AG2" s="5"/>
      <c r="AH2" s="5"/>
      <c r="AI2" s="5"/>
      <c r="AJ2" s="5"/>
      <c r="AK2" s="5"/>
      <c r="AL2" s="5" t="s">
        <v>66</v>
      </c>
      <c r="AM2" s="5" t="s">
        <v>67</v>
      </c>
      <c r="AN2" s="5" t="s">
        <v>68</v>
      </c>
      <c r="AO2" s="5" t="s">
        <v>69</v>
      </c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</row>
    <row r="3" spans="1:57" ht="15.75" customHeight="1">
      <c r="A3" s="6" t="s">
        <v>70</v>
      </c>
      <c r="B3" s="7">
        <v>43798</v>
      </c>
      <c r="C3" s="6" t="s">
        <v>71</v>
      </c>
      <c r="D3" s="8">
        <v>1</v>
      </c>
      <c r="E3" s="9">
        <v>43017</v>
      </c>
      <c r="F3" s="5"/>
      <c r="G3" s="8" t="s">
        <v>72</v>
      </c>
      <c r="H3" s="10" t="s">
        <v>53</v>
      </c>
      <c r="I3" s="6" t="s">
        <v>73</v>
      </c>
      <c r="J3" s="6" t="s">
        <v>74</v>
      </c>
      <c r="K3" s="6" t="s">
        <v>56</v>
      </c>
      <c r="L3" s="5" t="s">
        <v>75</v>
      </c>
      <c r="M3" s="5">
        <v>5</v>
      </c>
      <c r="N3" s="5">
        <v>2</v>
      </c>
      <c r="O3" s="11" t="s">
        <v>76</v>
      </c>
      <c r="P3" s="12">
        <f t="shared" si="0"/>
        <v>0.4</v>
      </c>
      <c r="Q3" s="13"/>
      <c r="R3" s="13"/>
      <c r="S3" s="5"/>
      <c r="T3" s="5">
        <v>1</v>
      </c>
      <c r="U3" s="5" t="s">
        <v>59</v>
      </c>
      <c r="V3" s="5" t="s">
        <v>60</v>
      </c>
      <c r="W3" s="5" t="s">
        <v>61</v>
      </c>
      <c r="X3" s="5" t="s">
        <v>77</v>
      </c>
      <c r="Y3" s="5"/>
      <c r="Z3" s="5" t="s">
        <v>78</v>
      </c>
      <c r="AA3" s="5" t="s">
        <v>79</v>
      </c>
      <c r="AB3" s="5" t="s">
        <v>80</v>
      </c>
      <c r="AC3" s="5"/>
      <c r="AD3" s="5"/>
      <c r="AE3" s="5"/>
      <c r="AF3" s="5"/>
      <c r="AG3" s="5"/>
      <c r="AH3" s="5"/>
      <c r="AI3" s="5"/>
      <c r="AJ3" s="5"/>
      <c r="AK3" s="5"/>
      <c r="AL3" s="5" t="s">
        <v>81</v>
      </c>
      <c r="AM3" s="5" t="s">
        <v>82</v>
      </c>
      <c r="AN3" s="5" t="s">
        <v>83</v>
      </c>
      <c r="AO3" s="5" t="s">
        <v>84</v>
      </c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</row>
    <row r="4" spans="1:57" ht="15.75" customHeight="1">
      <c r="A4" s="1" t="s">
        <v>85</v>
      </c>
      <c r="B4" s="14">
        <v>42765</v>
      </c>
      <c r="C4" s="5" t="s">
        <v>86</v>
      </c>
      <c r="D4" s="8">
        <v>1</v>
      </c>
      <c r="E4" s="9">
        <v>42564</v>
      </c>
      <c r="F4" s="15">
        <v>38</v>
      </c>
      <c r="G4" s="16" t="s">
        <v>52</v>
      </c>
      <c r="H4" s="10" t="s">
        <v>53</v>
      </c>
      <c r="I4" s="5" t="s">
        <v>87</v>
      </c>
      <c r="J4" s="5" t="s">
        <v>88</v>
      </c>
      <c r="K4" s="5" t="s">
        <v>56</v>
      </c>
      <c r="L4" s="5" t="s">
        <v>89</v>
      </c>
      <c r="M4" s="5">
        <v>1</v>
      </c>
      <c r="N4" s="5">
        <v>1</v>
      </c>
      <c r="O4" s="5" t="s">
        <v>90</v>
      </c>
      <c r="P4" s="12">
        <f t="shared" si="0"/>
        <v>1</v>
      </c>
      <c r="Q4" s="13"/>
      <c r="R4" s="13"/>
      <c r="S4" s="5"/>
      <c r="T4" s="15">
        <v>1</v>
      </c>
      <c r="U4" s="5" t="s">
        <v>59</v>
      </c>
      <c r="V4" s="5" t="s">
        <v>60</v>
      </c>
      <c r="W4" s="5" t="s">
        <v>61</v>
      </c>
      <c r="X4" s="5" t="s">
        <v>62</v>
      </c>
      <c r="Y4" s="5"/>
      <c r="Z4" s="5" t="s">
        <v>91</v>
      </c>
      <c r="AA4" s="5"/>
      <c r="AB4" s="5"/>
      <c r="AC4" s="5"/>
      <c r="AD4" s="5"/>
      <c r="AE4" s="5"/>
      <c r="AF4" s="5"/>
      <c r="AG4" s="5"/>
      <c r="AH4" s="5"/>
      <c r="AI4" s="5"/>
      <c r="AJ4" s="5"/>
      <c r="AK4" s="5">
        <v>1</v>
      </c>
      <c r="AL4" s="5" t="s">
        <v>92</v>
      </c>
      <c r="AM4" s="5" t="s">
        <v>93</v>
      </c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</row>
    <row r="5" spans="1:57" ht="15.75" customHeight="1">
      <c r="A5" s="1" t="s">
        <v>94</v>
      </c>
      <c r="B5" s="14">
        <v>42803</v>
      </c>
      <c r="C5" s="5" t="s">
        <v>95</v>
      </c>
      <c r="D5" s="8">
        <v>1</v>
      </c>
      <c r="E5" s="9">
        <v>42637</v>
      </c>
      <c r="F5" s="15">
        <v>79</v>
      </c>
      <c r="G5" s="16" t="s">
        <v>52</v>
      </c>
      <c r="H5" s="10" t="s">
        <v>53</v>
      </c>
      <c r="I5" s="5" t="s">
        <v>96</v>
      </c>
      <c r="J5" s="5" t="s">
        <v>97</v>
      </c>
      <c r="K5" s="5" t="s">
        <v>98</v>
      </c>
      <c r="L5" s="5" t="s">
        <v>99</v>
      </c>
      <c r="M5" s="5">
        <v>1</v>
      </c>
      <c r="N5" s="5">
        <v>0</v>
      </c>
      <c r="O5" s="5" t="s">
        <v>100</v>
      </c>
      <c r="P5" s="12">
        <f t="shared" si="0"/>
        <v>0</v>
      </c>
      <c r="Q5" s="13"/>
      <c r="R5" s="13"/>
      <c r="S5" s="5"/>
      <c r="T5" s="15">
        <v>1</v>
      </c>
      <c r="U5" s="5" t="s">
        <v>59</v>
      </c>
      <c r="V5" s="5" t="s">
        <v>60</v>
      </c>
      <c r="W5" s="5" t="s">
        <v>101</v>
      </c>
      <c r="X5" s="5" t="s">
        <v>102</v>
      </c>
      <c r="Y5" s="5"/>
      <c r="Z5" s="5" t="s">
        <v>103</v>
      </c>
      <c r="AA5" s="5" t="s">
        <v>104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 t="s">
        <v>105</v>
      </c>
      <c r="AM5" s="5" t="s">
        <v>106</v>
      </c>
      <c r="AN5" s="5" t="s">
        <v>107</v>
      </c>
      <c r="AO5" s="5" t="s">
        <v>108</v>
      </c>
      <c r="AP5" s="5" t="s">
        <v>109</v>
      </c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</row>
    <row r="6" spans="1:57" ht="15.75" customHeight="1">
      <c r="A6" s="1" t="s">
        <v>110</v>
      </c>
      <c r="B6" s="14">
        <v>43234</v>
      </c>
      <c r="C6" s="5" t="s">
        <v>111</v>
      </c>
      <c r="D6" s="8">
        <v>1</v>
      </c>
      <c r="E6" s="9">
        <v>42903</v>
      </c>
      <c r="F6" s="5">
        <v>53</v>
      </c>
      <c r="G6" s="8" t="s">
        <v>52</v>
      </c>
      <c r="H6" s="10" t="s">
        <v>53</v>
      </c>
      <c r="I6" s="5" t="s">
        <v>96</v>
      </c>
      <c r="J6" s="5" t="s">
        <v>97</v>
      </c>
      <c r="K6" s="5" t="s">
        <v>98</v>
      </c>
      <c r="L6" s="5" t="s">
        <v>112</v>
      </c>
      <c r="M6" s="5">
        <v>3</v>
      </c>
      <c r="N6" s="5">
        <v>0</v>
      </c>
      <c r="O6" s="5" t="s">
        <v>113</v>
      </c>
      <c r="P6" s="12">
        <f t="shared" si="0"/>
        <v>0</v>
      </c>
      <c r="Q6" s="13"/>
      <c r="R6" s="13"/>
      <c r="S6" s="5"/>
      <c r="T6" s="5">
        <v>1</v>
      </c>
      <c r="U6" s="5"/>
      <c r="V6" s="5" t="s">
        <v>60</v>
      </c>
      <c r="W6" s="5" t="s">
        <v>114</v>
      </c>
      <c r="X6" s="5" t="s">
        <v>102</v>
      </c>
      <c r="Y6" s="5"/>
      <c r="Z6" s="5" t="s">
        <v>115</v>
      </c>
      <c r="AA6" s="5" t="s">
        <v>65</v>
      </c>
      <c r="AB6" s="5" t="s">
        <v>116</v>
      </c>
      <c r="AC6" s="5"/>
      <c r="AD6" s="5"/>
      <c r="AE6" s="5"/>
      <c r="AF6" s="5"/>
      <c r="AG6" s="5"/>
      <c r="AH6" s="5"/>
      <c r="AI6" s="5"/>
      <c r="AJ6" s="5"/>
      <c r="AK6" s="5"/>
      <c r="AL6" s="5" t="s">
        <v>117</v>
      </c>
      <c r="AM6" s="5" t="s">
        <v>118</v>
      </c>
      <c r="AN6" s="5" t="s">
        <v>119</v>
      </c>
      <c r="AO6" s="5" t="s">
        <v>120</v>
      </c>
      <c r="AP6" s="5" t="s">
        <v>121</v>
      </c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</row>
    <row r="7" spans="1:57" ht="15.75" customHeight="1">
      <c r="A7" s="1" t="s">
        <v>122</v>
      </c>
      <c r="B7" s="14">
        <v>41494</v>
      </c>
      <c r="C7" s="5" t="s">
        <v>123</v>
      </c>
      <c r="D7" s="8">
        <v>1</v>
      </c>
      <c r="E7" s="9">
        <v>41154</v>
      </c>
      <c r="F7" s="5"/>
      <c r="G7" s="8" t="s">
        <v>52</v>
      </c>
      <c r="H7" s="10" t="s">
        <v>53</v>
      </c>
      <c r="I7" s="5" t="s">
        <v>124</v>
      </c>
      <c r="J7" s="5" t="s">
        <v>125</v>
      </c>
      <c r="K7" s="5" t="s">
        <v>56</v>
      </c>
      <c r="L7" s="5" t="s">
        <v>126</v>
      </c>
      <c r="M7" s="5">
        <v>1</v>
      </c>
      <c r="N7" s="5">
        <v>0</v>
      </c>
      <c r="O7" s="5" t="s">
        <v>127</v>
      </c>
      <c r="P7" s="12">
        <f t="shared" si="0"/>
        <v>0</v>
      </c>
      <c r="Q7" s="13"/>
      <c r="R7" s="13"/>
      <c r="S7" s="5"/>
      <c r="T7" s="5">
        <v>1</v>
      </c>
      <c r="U7" s="5" t="s">
        <v>59</v>
      </c>
      <c r="V7" s="5" t="s">
        <v>60</v>
      </c>
      <c r="W7" s="5" t="s">
        <v>61</v>
      </c>
      <c r="X7" s="5" t="s">
        <v>62</v>
      </c>
      <c r="Y7" s="5"/>
      <c r="Z7" s="5" t="s">
        <v>128</v>
      </c>
      <c r="AA7" s="5" t="s">
        <v>129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 t="s">
        <v>130</v>
      </c>
      <c r="AM7" s="5" t="s">
        <v>131</v>
      </c>
      <c r="AN7" s="5" t="s">
        <v>132</v>
      </c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</row>
    <row r="8" spans="1:57" ht="15.75" customHeight="1">
      <c r="A8" s="1" t="s">
        <v>133</v>
      </c>
      <c r="B8" s="14">
        <v>43549</v>
      </c>
      <c r="C8" s="5" t="s">
        <v>134</v>
      </c>
      <c r="D8" s="8">
        <v>1</v>
      </c>
      <c r="E8" s="9">
        <v>43011</v>
      </c>
      <c r="F8" s="5">
        <f>2017-1987</f>
        <v>30</v>
      </c>
      <c r="G8" s="8" t="s">
        <v>52</v>
      </c>
      <c r="H8" s="10" t="s">
        <v>53</v>
      </c>
      <c r="I8" s="5" t="s">
        <v>135</v>
      </c>
      <c r="J8" s="5" t="s">
        <v>136</v>
      </c>
      <c r="K8" s="5" t="s">
        <v>56</v>
      </c>
      <c r="L8" s="5" t="s">
        <v>137</v>
      </c>
      <c r="M8" s="5">
        <v>2</v>
      </c>
      <c r="N8" s="5">
        <v>1</v>
      </c>
      <c r="O8" s="5" t="s">
        <v>138</v>
      </c>
      <c r="P8" s="12">
        <f t="shared" si="0"/>
        <v>0.5</v>
      </c>
      <c r="Q8" s="13"/>
      <c r="R8" s="13"/>
      <c r="S8" s="5"/>
      <c r="T8" s="5">
        <v>1</v>
      </c>
      <c r="U8" s="5" t="s">
        <v>59</v>
      </c>
      <c r="V8" s="5" t="s">
        <v>60</v>
      </c>
      <c r="W8" s="5" t="s">
        <v>61</v>
      </c>
      <c r="X8" s="5" t="s">
        <v>62</v>
      </c>
      <c r="Y8" s="5"/>
      <c r="Z8" s="5" t="s">
        <v>139</v>
      </c>
      <c r="AA8" s="5" t="s">
        <v>140</v>
      </c>
      <c r="AB8" s="5"/>
      <c r="AC8" s="5"/>
      <c r="AD8" s="5"/>
      <c r="AE8" s="5"/>
      <c r="AF8" s="5"/>
      <c r="AG8" s="5"/>
      <c r="AH8" s="5"/>
      <c r="AI8" s="5"/>
      <c r="AJ8" s="5"/>
      <c r="AK8" s="5">
        <v>1</v>
      </c>
      <c r="AL8" s="5" t="s">
        <v>141</v>
      </c>
      <c r="AM8" s="5" t="s">
        <v>142</v>
      </c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</row>
    <row r="9" spans="1:57" ht="15.75" customHeight="1">
      <c r="A9" s="1" t="s">
        <v>143</v>
      </c>
      <c r="B9" s="14">
        <v>43445</v>
      </c>
      <c r="C9" s="5" t="s">
        <v>144</v>
      </c>
      <c r="D9" s="8">
        <v>1</v>
      </c>
      <c r="E9" s="9">
        <v>43257</v>
      </c>
      <c r="F9" s="5">
        <f>2018-2003</f>
        <v>15</v>
      </c>
      <c r="G9" s="8" t="s">
        <v>52</v>
      </c>
      <c r="H9" s="10" t="s">
        <v>53</v>
      </c>
      <c r="I9" s="5" t="s">
        <v>145</v>
      </c>
      <c r="J9" s="5" t="s">
        <v>136</v>
      </c>
      <c r="K9" s="5" t="s">
        <v>56</v>
      </c>
      <c r="L9" s="5" t="s">
        <v>146</v>
      </c>
      <c r="M9" s="5">
        <v>1</v>
      </c>
      <c r="N9" s="5">
        <v>1</v>
      </c>
      <c r="O9" s="5" t="s">
        <v>147</v>
      </c>
      <c r="P9" s="12">
        <f t="shared" si="0"/>
        <v>1</v>
      </c>
      <c r="Q9" s="13"/>
      <c r="R9" s="13"/>
      <c r="S9" s="5"/>
      <c r="T9" s="5">
        <v>1</v>
      </c>
      <c r="U9" s="5" t="s">
        <v>59</v>
      </c>
      <c r="V9" s="5" t="s">
        <v>60</v>
      </c>
      <c r="W9" s="5" t="s">
        <v>61</v>
      </c>
      <c r="X9" s="5" t="s">
        <v>62</v>
      </c>
      <c r="Y9" s="5"/>
      <c r="Z9" s="5" t="s">
        <v>148</v>
      </c>
      <c r="AA9" s="5" t="s">
        <v>149</v>
      </c>
      <c r="AB9" s="5"/>
      <c r="AC9" s="5"/>
      <c r="AD9" s="5"/>
      <c r="AE9" s="5"/>
      <c r="AF9" s="5"/>
      <c r="AG9" s="5"/>
      <c r="AH9" s="5"/>
      <c r="AI9" s="5"/>
      <c r="AJ9" s="5"/>
      <c r="AK9" s="5">
        <v>1</v>
      </c>
      <c r="AL9" s="5" t="s">
        <v>150</v>
      </c>
      <c r="AM9" s="5" t="s">
        <v>151</v>
      </c>
      <c r="AN9" s="5" t="s">
        <v>152</v>
      </c>
      <c r="AO9" s="5" t="s">
        <v>153</v>
      </c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</row>
    <row r="10" spans="1:57" ht="15.75" customHeight="1">
      <c r="A10" s="1" t="s">
        <v>154</v>
      </c>
      <c r="B10" s="14">
        <v>43131</v>
      </c>
      <c r="C10" s="5" t="s">
        <v>155</v>
      </c>
      <c r="D10" s="8">
        <v>1</v>
      </c>
      <c r="E10" s="9">
        <v>42656</v>
      </c>
      <c r="F10" s="5">
        <v>21</v>
      </c>
      <c r="G10" s="8" t="s">
        <v>52</v>
      </c>
      <c r="H10" s="10" t="s">
        <v>53</v>
      </c>
      <c r="I10" s="5" t="s">
        <v>156</v>
      </c>
      <c r="J10" s="5" t="s">
        <v>136</v>
      </c>
      <c r="K10" s="5" t="s">
        <v>56</v>
      </c>
      <c r="L10" s="5" t="s">
        <v>157</v>
      </c>
      <c r="M10" s="5">
        <v>1</v>
      </c>
      <c r="N10" s="5">
        <v>1</v>
      </c>
      <c r="O10" s="5" t="s">
        <v>158</v>
      </c>
      <c r="P10" s="12">
        <f t="shared" si="0"/>
        <v>1</v>
      </c>
      <c r="Q10" s="13"/>
      <c r="R10" s="13"/>
      <c r="S10" s="5"/>
      <c r="T10" s="5">
        <v>1</v>
      </c>
      <c r="U10" s="5"/>
      <c r="V10" s="5" t="s">
        <v>60</v>
      </c>
      <c r="W10" s="5" t="s">
        <v>61</v>
      </c>
      <c r="X10" s="5" t="s">
        <v>62</v>
      </c>
      <c r="Y10" s="5"/>
      <c r="Z10" s="5" t="s">
        <v>159</v>
      </c>
      <c r="AA10" s="5" t="s">
        <v>160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 t="s">
        <v>161</v>
      </c>
      <c r="AM10" s="5" t="s">
        <v>162</v>
      </c>
      <c r="AN10" s="5" t="s">
        <v>163</v>
      </c>
      <c r="AO10" s="5" t="s">
        <v>164</v>
      </c>
      <c r="AP10" s="5" t="s">
        <v>165</v>
      </c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</row>
    <row r="11" spans="1:57" ht="15.75" customHeight="1">
      <c r="A11" s="1" t="s">
        <v>166</v>
      </c>
      <c r="B11" s="14">
        <v>42523</v>
      </c>
      <c r="C11" s="5" t="s">
        <v>167</v>
      </c>
      <c r="D11" s="8">
        <v>1</v>
      </c>
      <c r="E11" s="5"/>
      <c r="F11" s="5"/>
      <c r="G11" s="16" t="s">
        <v>52</v>
      </c>
      <c r="H11" s="10" t="s">
        <v>53</v>
      </c>
      <c r="I11" s="5" t="s">
        <v>168</v>
      </c>
      <c r="J11" s="5" t="s">
        <v>169</v>
      </c>
      <c r="K11" s="5" t="s">
        <v>170</v>
      </c>
      <c r="L11" s="5" t="s">
        <v>171</v>
      </c>
      <c r="M11" s="5">
        <v>1</v>
      </c>
      <c r="N11" s="5">
        <v>0</v>
      </c>
      <c r="O11" s="17" t="s">
        <v>172</v>
      </c>
      <c r="P11" s="12">
        <f t="shared" si="0"/>
        <v>0</v>
      </c>
      <c r="Q11" s="13"/>
      <c r="R11" s="13"/>
      <c r="S11" s="5"/>
      <c r="T11" s="5">
        <v>1</v>
      </c>
      <c r="U11" s="5" t="s">
        <v>59</v>
      </c>
      <c r="V11" s="5" t="s">
        <v>60</v>
      </c>
      <c r="W11" s="5" t="s">
        <v>61</v>
      </c>
      <c r="X11" s="5" t="s">
        <v>173</v>
      </c>
      <c r="Y11" s="5"/>
      <c r="Z11" s="5" t="s">
        <v>174</v>
      </c>
      <c r="AA11" s="5" t="s">
        <v>175</v>
      </c>
      <c r="AB11" s="5" t="s">
        <v>176</v>
      </c>
      <c r="AC11" s="5"/>
      <c r="AD11" s="5"/>
      <c r="AE11" s="5"/>
      <c r="AF11" s="5"/>
      <c r="AG11" s="5"/>
      <c r="AH11" s="5"/>
      <c r="AI11" s="5"/>
      <c r="AJ11" s="5"/>
      <c r="AK11" s="5"/>
      <c r="AL11" s="5" t="s">
        <v>177</v>
      </c>
      <c r="AM11" s="5" t="s">
        <v>178</v>
      </c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</row>
    <row r="12" spans="1:57" ht="15.75" customHeight="1">
      <c r="A12" s="1" t="s">
        <v>179</v>
      </c>
      <c r="B12" s="14">
        <v>43610</v>
      </c>
      <c r="C12" s="5" t="s">
        <v>180</v>
      </c>
      <c r="D12" s="8">
        <v>1</v>
      </c>
      <c r="E12" s="9">
        <v>43433</v>
      </c>
      <c r="F12" s="5"/>
      <c r="G12" s="8" t="s">
        <v>52</v>
      </c>
      <c r="H12" s="10" t="s">
        <v>53</v>
      </c>
      <c r="I12" s="5" t="s">
        <v>181</v>
      </c>
      <c r="J12" s="5" t="s">
        <v>182</v>
      </c>
      <c r="K12" s="5" t="s">
        <v>56</v>
      </c>
      <c r="L12" s="5" t="s">
        <v>183</v>
      </c>
      <c r="M12" s="5">
        <v>1</v>
      </c>
      <c r="N12" s="5">
        <v>1</v>
      </c>
      <c r="O12" s="5" t="s">
        <v>184</v>
      </c>
      <c r="P12" s="12">
        <f t="shared" si="0"/>
        <v>1</v>
      </c>
      <c r="Q12" s="13"/>
      <c r="R12" s="13"/>
      <c r="S12" s="5"/>
      <c r="T12" s="5">
        <v>1</v>
      </c>
      <c r="U12" s="5" t="s">
        <v>59</v>
      </c>
      <c r="V12" s="5" t="s">
        <v>60</v>
      </c>
      <c r="W12" s="5" t="s">
        <v>61</v>
      </c>
      <c r="X12" s="5" t="s">
        <v>62</v>
      </c>
      <c r="Y12" s="5"/>
      <c r="Z12" s="5" t="s">
        <v>185</v>
      </c>
      <c r="AA12" s="5" t="s">
        <v>65</v>
      </c>
      <c r="AB12" s="5"/>
      <c r="AC12" s="5"/>
      <c r="AD12" s="5"/>
      <c r="AE12" s="5"/>
      <c r="AF12" s="5"/>
      <c r="AG12" s="5"/>
      <c r="AH12" s="5"/>
      <c r="AI12" s="5"/>
      <c r="AJ12" s="5"/>
      <c r="AK12" s="5">
        <v>1</v>
      </c>
      <c r="AL12" s="5" t="s">
        <v>186</v>
      </c>
      <c r="AM12" s="5" t="s">
        <v>187</v>
      </c>
      <c r="AN12" s="5" t="s">
        <v>188</v>
      </c>
      <c r="AO12" s="5" t="s">
        <v>189</v>
      </c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</row>
    <row r="13" spans="1:57" ht="15.75" customHeight="1">
      <c r="A13" s="1" t="s">
        <v>190</v>
      </c>
      <c r="B13" s="14">
        <v>41690</v>
      </c>
      <c r="C13" s="5" t="s">
        <v>191</v>
      </c>
      <c r="D13" s="8">
        <v>1</v>
      </c>
      <c r="E13" s="9">
        <v>41464</v>
      </c>
      <c r="F13" s="5">
        <f>2013-1986</f>
        <v>27</v>
      </c>
      <c r="G13" s="8" t="s">
        <v>52</v>
      </c>
      <c r="H13" s="10" t="s">
        <v>53</v>
      </c>
      <c r="I13" s="5" t="s">
        <v>192</v>
      </c>
      <c r="J13" s="5" t="s">
        <v>193</v>
      </c>
      <c r="K13" s="5" t="s">
        <v>56</v>
      </c>
      <c r="L13" s="5" t="s">
        <v>194</v>
      </c>
      <c r="M13" s="5">
        <v>1</v>
      </c>
      <c r="N13" s="5">
        <v>1</v>
      </c>
      <c r="O13" s="17" t="s">
        <v>195</v>
      </c>
      <c r="P13" s="12">
        <f t="shared" si="0"/>
        <v>1</v>
      </c>
      <c r="Q13" s="13"/>
      <c r="R13" s="13"/>
      <c r="S13" s="5"/>
      <c r="T13" s="5">
        <v>1</v>
      </c>
      <c r="U13" s="5" t="s">
        <v>59</v>
      </c>
      <c r="V13" s="5" t="s">
        <v>196</v>
      </c>
      <c r="W13" s="5" t="s">
        <v>197</v>
      </c>
      <c r="X13" s="5" t="s">
        <v>102</v>
      </c>
      <c r="Y13" s="5"/>
      <c r="Z13" s="5" t="s">
        <v>198</v>
      </c>
      <c r="AA13" s="5" t="s">
        <v>65</v>
      </c>
      <c r="AB13" s="5" t="s">
        <v>199</v>
      </c>
      <c r="AC13" s="5"/>
      <c r="AD13" s="5"/>
      <c r="AE13" s="5"/>
      <c r="AF13" s="5"/>
      <c r="AG13" s="5"/>
      <c r="AH13" s="5"/>
      <c r="AI13" s="5"/>
      <c r="AJ13" s="5"/>
      <c r="AK13" s="5"/>
      <c r="AL13" s="5" t="s">
        <v>200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</row>
    <row r="14" spans="1:57" ht="15.75" customHeight="1">
      <c r="A14" s="1" t="s">
        <v>201</v>
      </c>
      <c r="B14" s="14">
        <v>42081</v>
      </c>
      <c r="C14" s="5" t="s">
        <v>202</v>
      </c>
      <c r="D14" s="8">
        <v>1</v>
      </c>
      <c r="E14" s="9">
        <v>41959</v>
      </c>
      <c r="F14" s="5">
        <v>22</v>
      </c>
      <c r="G14" s="8" t="s">
        <v>72</v>
      </c>
      <c r="H14" s="10" t="s">
        <v>53</v>
      </c>
      <c r="I14" s="5" t="s">
        <v>203</v>
      </c>
      <c r="J14" s="5" t="s">
        <v>204</v>
      </c>
      <c r="K14" s="5" t="s">
        <v>56</v>
      </c>
      <c r="L14" s="5" t="s">
        <v>205</v>
      </c>
      <c r="M14" s="5">
        <v>2</v>
      </c>
      <c r="N14" s="5">
        <v>1</v>
      </c>
      <c r="O14" s="5" t="s">
        <v>206</v>
      </c>
      <c r="P14" s="12">
        <f t="shared" si="0"/>
        <v>0.5</v>
      </c>
      <c r="Q14" s="13"/>
      <c r="R14" s="13"/>
      <c r="S14" s="5"/>
      <c r="T14" s="5">
        <v>1</v>
      </c>
      <c r="U14" s="5"/>
      <c r="V14" s="5" t="s">
        <v>60</v>
      </c>
      <c r="W14" s="5" t="s">
        <v>61</v>
      </c>
      <c r="X14" s="5" t="s">
        <v>62</v>
      </c>
      <c r="Y14" s="5"/>
      <c r="Z14" s="5" t="s">
        <v>207</v>
      </c>
      <c r="AA14" s="5" t="s">
        <v>208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 t="s">
        <v>209</v>
      </c>
      <c r="AM14" s="5" t="s">
        <v>210</v>
      </c>
      <c r="AN14" s="5" t="s">
        <v>211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</row>
    <row r="15" spans="1:57" ht="15.75" customHeight="1">
      <c r="A15" s="1" t="s">
        <v>212</v>
      </c>
      <c r="B15" s="14">
        <v>42177</v>
      </c>
      <c r="C15" s="5" t="s">
        <v>213</v>
      </c>
      <c r="D15" s="8">
        <v>1</v>
      </c>
      <c r="E15" s="9">
        <v>42139</v>
      </c>
      <c r="F15" s="5">
        <v>15</v>
      </c>
      <c r="G15" s="8" t="s">
        <v>52</v>
      </c>
      <c r="H15" s="10" t="s">
        <v>53</v>
      </c>
      <c r="I15" s="5" t="s">
        <v>214</v>
      </c>
      <c r="J15" s="5" t="s">
        <v>204</v>
      </c>
      <c r="K15" s="5" t="s">
        <v>215</v>
      </c>
      <c r="L15" s="5" t="s">
        <v>216</v>
      </c>
      <c r="M15" s="5">
        <v>1</v>
      </c>
      <c r="N15" s="5">
        <v>0</v>
      </c>
      <c r="O15" s="5" t="s">
        <v>217</v>
      </c>
      <c r="P15" s="12">
        <f t="shared" si="0"/>
        <v>0</v>
      </c>
      <c r="Q15" s="13"/>
      <c r="R15" s="13"/>
      <c r="S15" s="5"/>
      <c r="T15" s="5">
        <v>1</v>
      </c>
      <c r="U15" s="5"/>
      <c r="V15" s="5" t="s">
        <v>218</v>
      </c>
      <c r="W15" s="5" t="s">
        <v>61</v>
      </c>
      <c r="X15" s="5" t="s">
        <v>77</v>
      </c>
      <c r="Y15" s="5"/>
      <c r="Z15" s="5" t="s">
        <v>219</v>
      </c>
      <c r="AA15" s="5" t="s">
        <v>220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 t="s">
        <v>221</v>
      </c>
      <c r="AM15" s="5" t="s">
        <v>222</v>
      </c>
      <c r="AN15" s="5" t="s">
        <v>223</v>
      </c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</row>
    <row r="16" spans="1:57" ht="15.75" customHeight="1">
      <c r="A16" s="1" t="s">
        <v>224</v>
      </c>
      <c r="B16" s="14">
        <v>42612</v>
      </c>
      <c r="C16" s="5" t="s">
        <v>225</v>
      </c>
      <c r="D16" s="8">
        <v>1</v>
      </c>
      <c r="E16" s="9">
        <v>42188</v>
      </c>
      <c r="F16" s="15">
        <v>49</v>
      </c>
      <c r="G16" s="16" t="s">
        <v>52</v>
      </c>
      <c r="H16" s="10" t="s">
        <v>53</v>
      </c>
      <c r="I16" s="5" t="s">
        <v>226</v>
      </c>
      <c r="J16" s="5" t="s">
        <v>227</v>
      </c>
      <c r="K16" s="5" t="s">
        <v>56</v>
      </c>
      <c r="L16" s="5" t="s">
        <v>228</v>
      </c>
      <c r="M16" s="5">
        <v>1</v>
      </c>
      <c r="N16" s="5">
        <v>0</v>
      </c>
      <c r="O16" s="5" t="s">
        <v>229</v>
      </c>
      <c r="P16" s="12">
        <f t="shared" si="0"/>
        <v>0</v>
      </c>
      <c r="Q16" s="13"/>
      <c r="R16" s="13"/>
      <c r="S16" s="5"/>
      <c r="T16" s="15">
        <v>1</v>
      </c>
      <c r="U16" s="5" t="s">
        <v>59</v>
      </c>
      <c r="V16" s="5" t="s">
        <v>60</v>
      </c>
      <c r="W16" s="5" t="s">
        <v>61</v>
      </c>
      <c r="X16" s="5" t="s">
        <v>62</v>
      </c>
      <c r="Y16" s="5"/>
      <c r="Z16" s="5" t="s">
        <v>230</v>
      </c>
      <c r="AA16" s="5" t="s">
        <v>231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 t="s">
        <v>232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</row>
    <row r="17" spans="1:57" ht="15.75" customHeight="1">
      <c r="A17" s="1" t="s">
        <v>233</v>
      </c>
      <c r="B17" s="14">
        <v>42159</v>
      </c>
      <c r="C17" s="5" t="s">
        <v>234</v>
      </c>
      <c r="D17" s="8">
        <v>1</v>
      </c>
      <c r="E17" s="9">
        <v>41853</v>
      </c>
      <c r="F17" s="5">
        <v>28</v>
      </c>
      <c r="G17" s="8" t="s">
        <v>52</v>
      </c>
      <c r="H17" s="10" t="s">
        <v>53</v>
      </c>
      <c r="I17" s="5" t="s">
        <v>235</v>
      </c>
      <c r="J17" s="5" t="s">
        <v>236</v>
      </c>
      <c r="K17" s="5" t="s">
        <v>56</v>
      </c>
      <c r="L17" s="5" t="s">
        <v>237</v>
      </c>
      <c r="M17" s="5">
        <v>2</v>
      </c>
      <c r="N17" s="5">
        <v>1</v>
      </c>
      <c r="O17" s="17" t="s">
        <v>238</v>
      </c>
      <c r="P17" s="12">
        <f t="shared" si="0"/>
        <v>0.5</v>
      </c>
      <c r="Q17" s="13"/>
      <c r="R17" s="13"/>
      <c r="S17" s="5"/>
      <c r="T17" s="5">
        <v>1</v>
      </c>
      <c r="U17" s="5" t="s">
        <v>239</v>
      </c>
      <c r="V17" s="5" t="s">
        <v>60</v>
      </c>
      <c r="W17" s="5" t="s">
        <v>61</v>
      </c>
      <c r="X17" s="5" t="s">
        <v>240</v>
      </c>
      <c r="Y17" s="5"/>
      <c r="Z17" s="5" t="s">
        <v>241</v>
      </c>
      <c r="AA17" s="5" t="s">
        <v>242</v>
      </c>
      <c r="AB17" s="5"/>
      <c r="AC17" s="5"/>
      <c r="AD17" s="5"/>
      <c r="AE17" s="5"/>
      <c r="AF17" s="5"/>
      <c r="AG17" s="5"/>
      <c r="AH17" s="5"/>
      <c r="AI17" s="5"/>
      <c r="AJ17" s="5"/>
      <c r="AK17" s="5">
        <v>1</v>
      </c>
      <c r="AL17" s="5" t="s">
        <v>243</v>
      </c>
      <c r="AM17" s="5" t="s">
        <v>244</v>
      </c>
      <c r="AN17" s="5" t="s">
        <v>245</v>
      </c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</row>
    <row r="18" spans="1:57" ht="15.75" customHeight="1">
      <c r="A18" s="1" t="s">
        <v>246</v>
      </c>
      <c r="B18" s="14">
        <v>41564</v>
      </c>
      <c r="C18" s="5" t="s">
        <v>247</v>
      </c>
      <c r="D18" s="8">
        <v>2</v>
      </c>
      <c r="E18" s="5"/>
      <c r="F18" s="5"/>
      <c r="G18" s="8" t="s">
        <v>248</v>
      </c>
      <c r="H18" s="10" t="s">
        <v>53</v>
      </c>
      <c r="I18" s="5" t="s">
        <v>249</v>
      </c>
      <c r="J18" s="5" t="s">
        <v>250</v>
      </c>
      <c r="K18" s="5" t="s">
        <v>56</v>
      </c>
      <c r="L18" s="5" t="s">
        <v>251</v>
      </c>
      <c r="M18" s="5">
        <v>1</v>
      </c>
      <c r="N18" s="5">
        <v>1</v>
      </c>
      <c r="O18" s="5" t="s">
        <v>252</v>
      </c>
      <c r="P18" s="12">
        <f t="shared" si="0"/>
        <v>1</v>
      </c>
      <c r="Q18" s="13"/>
      <c r="R18" s="13"/>
      <c r="S18" s="5"/>
      <c r="T18" s="5">
        <v>2</v>
      </c>
      <c r="U18" s="5" t="s">
        <v>59</v>
      </c>
      <c r="V18" s="5" t="s">
        <v>60</v>
      </c>
      <c r="W18" s="5" t="s">
        <v>61</v>
      </c>
      <c r="X18" s="5" t="s">
        <v>102</v>
      </c>
      <c r="Y18" s="5"/>
      <c r="Z18" s="5" t="s">
        <v>253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 t="s">
        <v>254</v>
      </c>
      <c r="AM18" s="5" t="s">
        <v>255</v>
      </c>
      <c r="AN18" s="5" t="s">
        <v>256</v>
      </c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 t="s">
        <v>257</v>
      </c>
    </row>
    <row r="19" spans="1:57" ht="15.75" customHeight="1">
      <c r="A19" s="1" t="s">
        <v>258</v>
      </c>
      <c r="B19" s="14">
        <v>41928</v>
      </c>
      <c r="C19" s="5" t="s">
        <v>259</v>
      </c>
      <c r="D19" s="8">
        <v>1</v>
      </c>
      <c r="E19" s="9">
        <v>41590</v>
      </c>
      <c r="F19" s="5"/>
      <c r="G19" s="8" t="s">
        <v>52</v>
      </c>
      <c r="H19" s="10" t="s">
        <v>53</v>
      </c>
      <c r="I19" s="5" t="s">
        <v>260</v>
      </c>
      <c r="J19" s="5" t="s">
        <v>261</v>
      </c>
      <c r="K19" s="5" t="s">
        <v>56</v>
      </c>
      <c r="L19" s="5" t="s">
        <v>262</v>
      </c>
      <c r="M19" s="5">
        <v>1</v>
      </c>
      <c r="N19" s="5">
        <v>1</v>
      </c>
      <c r="O19" s="5" t="s">
        <v>263</v>
      </c>
      <c r="P19" s="12">
        <f t="shared" si="0"/>
        <v>1</v>
      </c>
      <c r="Q19" s="13"/>
      <c r="R19" s="13"/>
      <c r="S19" s="5"/>
      <c r="T19" s="5">
        <v>1</v>
      </c>
      <c r="U19" s="5" t="s">
        <v>59</v>
      </c>
      <c r="V19" s="5" t="s">
        <v>60</v>
      </c>
      <c r="W19" s="5" t="s">
        <v>61</v>
      </c>
      <c r="X19" s="5" t="s">
        <v>62</v>
      </c>
      <c r="Y19" s="5"/>
      <c r="Z19" s="5" t="s">
        <v>264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 t="s">
        <v>265</v>
      </c>
      <c r="AM19" s="5" t="s">
        <v>266</v>
      </c>
      <c r="AN19" s="5" t="s">
        <v>267</v>
      </c>
      <c r="AO19" s="5" t="s">
        <v>268</v>
      </c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</row>
    <row r="20" spans="1:57" ht="15.75" customHeight="1">
      <c r="A20" s="1" t="s">
        <v>269</v>
      </c>
      <c r="B20" s="14">
        <v>41743</v>
      </c>
      <c r="C20" s="5" t="s">
        <v>270</v>
      </c>
      <c r="D20" s="8">
        <v>1</v>
      </c>
      <c r="E20" s="9">
        <v>41583</v>
      </c>
      <c r="F20" s="5">
        <v>59</v>
      </c>
      <c r="G20" s="8" t="s">
        <v>72</v>
      </c>
      <c r="H20" s="10" t="s">
        <v>53</v>
      </c>
      <c r="I20" s="5" t="s">
        <v>271</v>
      </c>
      <c r="J20" s="5" t="s">
        <v>272</v>
      </c>
      <c r="K20" s="5" t="s">
        <v>56</v>
      </c>
      <c r="L20" s="5" t="s">
        <v>273</v>
      </c>
      <c r="M20" s="5">
        <v>1</v>
      </c>
      <c r="N20" s="5">
        <v>1</v>
      </c>
      <c r="O20" s="5" t="s">
        <v>274</v>
      </c>
      <c r="P20" s="12">
        <f t="shared" si="0"/>
        <v>1</v>
      </c>
      <c r="Q20" s="13"/>
      <c r="R20" s="13"/>
      <c r="S20" s="5"/>
      <c r="T20" s="5">
        <v>1</v>
      </c>
      <c r="U20" s="5" t="s">
        <v>59</v>
      </c>
      <c r="V20" s="5" t="s">
        <v>218</v>
      </c>
      <c r="W20" s="5" t="s">
        <v>61</v>
      </c>
      <c r="X20" s="5" t="s">
        <v>62</v>
      </c>
      <c r="Y20" s="5"/>
      <c r="Z20" s="5" t="s">
        <v>275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 t="s">
        <v>276</v>
      </c>
      <c r="AM20" s="5" t="s">
        <v>277</v>
      </c>
      <c r="AN20" s="5" t="s">
        <v>278</v>
      </c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</row>
    <row r="21" spans="1:57" ht="15.75" customHeight="1">
      <c r="A21" s="1" t="s">
        <v>279</v>
      </c>
      <c r="B21" s="14">
        <v>42786</v>
      </c>
      <c r="C21" s="5" t="s">
        <v>280</v>
      </c>
      <c r="D21" s="8">
        <v>1</v>
      </c>
      <c r="E21" s="9">
        <v>42152</v>
      </c>
      <c r="F21" s="5"/>
      <c r="G21" s="16" t="s">
        <v>72</v>
      </c>
      <c r="H21" s="10" t="s">
        <v>53</v>
      </c>
      <c r="I21" s="5" t="s">
        <v>281</v>
      </c>
      <c r="J21" s="5" t="s">
        <v>282</v>
      </c>
      <c r="K21" s="5" t="s">
        <v>56</v>
      </c>
      <c r="L21" s="5" t="s">
        <v>283</v>
      </c>
      <c r="M21" s="5">
        <v>2</v>
      </c>
      <c r="N21" s="5">
        <v>2</v>
      </c>
      <c r="O21" s="5" t="s">
        <v>284</v>
      </c>
      <c r="P21" s="12">
        <f t="shared" si="0"/>
        <v>1</v>
      </c>
      <c r="Q21" s="13"/>
      <c r="R21" s="13"/>
      <c r="S21" s="5"/>
      <c r="T21" s="5">
        <v>1</v>
      </c>
      <c r="U21" s="5" t="s">
        <v>59</v>
      </c>
      <c r="V21" s="5" t="s">
        <v>60</v>
      </c>
      <c r="W21" s="5" t="s">
        <v>61</v>
      </c>
      <c r="X21" s="5" t="s">
        <v>62</v>
      </c>
      <c r="Y21" s="5"/>
      <c r="Z21" s="5" t="s">
        <v>285</v>
      </c>
      <c r="AA21" s="5" t="s">
        <v>79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 t="s">
        <v>286</v>
      </c>
      <c r="AM21" s="5" t="s">
        <v>287</v>
      </c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</row>
    <row r="22" spans="1:57" ht="15.75" customHeight="1">
      <c r="A22" s="1" t="s">
        <v>288</v>
      </c>
      <c r="B22" s="14">
        <v>43236</v>
      </c>
      <c r="C22" s="5" t="s">
        <v>289</v>
      </c>
      <c r="D22" s="8">
        <v>1</v>
      </c>
      <c r="E22" s="9">
        <v>42667</v>
      </c>
      <c r="F22" s="5"/>
      <c r="G22" s="8" t="s">
        <v>72</v>
      </c>
      <c r="H22" s="10" t="s">
        <v>53</v>
      </c>
      <c r="I22" s="5" t="s">
        <v>290</v>
      </c>
      <c r="J22" s="5" t="s">
        <v>291</v>
      </c>
      <c r="K22" s="5" t="s">
        <v>56</v>
      </c>
      <c r="L22" s="5" t="s">
        <v>292</v>
      </c>
      <c r="M22" s="5">
        <v>2</v>
      </c>
      <c r="N22" s="5">
        <v>1</v>
      </c>
      <c r="O22" s="5" t="s">
        <v>293</v>
      </c>
      <c r="P22" s="12">
        <f t="shared" si="0"/>
        <v>0.5</v>
      </c>
      <c r="Q22" s="13"/>
      <c r="R22" s="13"/>
      <c r="S22" s="5"/>
      <c r="T22" s="5">
        <v>1</v>
      </c>
      <c r="U22" s="5"/>
      <c r="V22" s="5" t="s">
        <v>60</v>
      </c>
      <c r="W22" s="5" t="s">
        <v>61</v>
      </c>
      <c r="X22" s="5" t="s">
        <v>102</v>
      </c>
      <c r="Y22" s="5"/>
      <c r="Z22" s="5" t="s">
        <v>294</v>
      </c>
      <c r="AA22" s="5" t="s">
        <v>295</v>
      </c>
      <c r="AB22" s="5"/>
      <c r="AC22" s="5"/>
      <c r="AD22" s="5"/>
      <c r="AE22" s="5"/>
      <c r="AF22" s="5"/>
      <c r="AG22" s="5"/>
      <c r="AH22" s="5"/>
      <c r="AI22" s="5"/>
      <c r="AJ22" s="5"/>
      <c r="AK22" s="5">
        <v>1</v>
      </c>
      <c r="AL22" s="5" t="s">
        <v>296</v>
      </c>
      <c r="AM22" s="5" t="s">
        <v>297</v>
      </c>
      <c r="AN22" s="5" t="s">
        <v>298</v>
      </c>
      <c r="AO22" s="5" t="s">
        <v>299</v>
      </c>
      <c r="AP22" s="5" t="s">
        <v>300</v>
      </c>
      <c r="AQ22" s="5" t="s">
        <v>301</v>
      </c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</row>
    <row r="23" spans="1:57" ht="15.75" customHeight="1">
      <c r="A23" s="1" t="s">
        <v>302</v>
      </c>
      <c r="B23" s="14">
        <v>42968</v>
      </c>
      <c r="C23" s="5" t="s">
        <v>303</v>
      </c>
      <c r="D23" s="8">
        <v>1</v>
      </c>
      <c r="E23" s="9">
        <v>42434</v>
      </c>
      <c r="F23" s="15">
        <v>83</v>
      </c>
      <c r="G23" s="16" t="s">
        <v>52</v>
      </c>
      <c r="H23" s="10" t="s">
        <v>53</v>
      </c>
      <c r="I23" s="5" t="s">
        <v>304</v>
      </c>
      <c r="J23" s="5" t="s">
        <v>305</v>
      </c>
      <c r="K23" s="5" t="s">
        <v>56</v>
      </c>
      <c r="L23" s="5" t="s">
        <v>306</v>
      </c>
      <c r="M23" s="5">
        <v>2</v>
      </c>
      <c r="N23" s="5">
        <v>2</v>
      </c>
      <c r="O23" s="5" t="s">
        <v>307</v>
      </c>
      <c r="P23" s="12">
        <f t="shared" si="0"/>
        <v>1</v>
      </c>
      <c r="Q23" s="13"/>
      <c r="R23" s="13"/>
      <c r="S23" s="5"/>
      <c r="T23" s="15">
        <v>1</v>
      </c>
      <c r="U23" s="5" t="s">
        <v>59</v>
      </c>
      <c r="V23" s="5" t="s">
        <v>60</v>
      </c>
      <c r="W23" s="5" t="s">
        <v>61</v>
      </c>
      <c r="X23" s="5" t="s">
        <v>173</v>
      </c>
      <c r="Y23" s="5"/>
      <c r="Z23" s="5" t="s">
        <v>308</v>
      </c>
      <c r="AA23" s="5" t="s">
        <v>309</v>
      </c>
      <c r="AB23" s="5" t="s">
        <v>104</v>
      </c>
      <c r="AC23" s="5" t="s">
        <v>310</v>
      </c>
      <c r="AD23" s="5"/>
      <c r="AE23" s="5"/>
      <c r="AF23" s="5"/>
      <c r="AG23" s="5"/>
      <c r="AH23" s="5"/>
      <c r="AI23" s="5"/>
      <c r="AJ23" s="5"/>
      <c r="AK23" s="5"/>
      <c r="AL23" s="5" t="s">
        <v>311</v>
      </c>
      <c r="AM23" s="5" t="s">
        <v>312</v>
      </c>
      <c r="AN23" s="5" t="s">
        <v>313</v>
      </c>
      <c r="AO23" s="5" t="s">
        <v>314</v>
      </c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</row>
    <row r="24" spans="1:57" ht="15.75" customHeight="1">
      <c r="A24" s="1" t="s">
        <v>315</v>
      </c>
      <c r="B24" s="14">
        <v>42262</v>
      </c>
      <c r="C24" s="5" t="s">
        <v>316</v>
      </c>
      <c r="D24" s="8">
        <v>1</v>
      </c>
      <c r="E24" s="9">
        <v>42006</v>
      </c>
      <c r="F24" s="15">
        <f>2014-1965</f>
        <v>49</v>
      </c>
      <c r="G24" s="16" t="s">
        <v>72</v>
      </c>
      <c r="H24" s="10" t="s">
        <v>53</v>
      </c>
      <c r="I24" s="5" t="s">
        <v>317</v>
      </c>
      <c r="J24" s="5" t="s">
        <v>318</v>
      </c>
      <c r="K24" s="5" t="s">
        <v>56</v>
      </c>
      <c r="L24" s="5" t="s">
        <v>319</v>
      </c>
      <c r="M24" s="5">
        <v>2</v>
      </c>
      <c r="N24" s="5">
        <v>1</v>
      </c>
      <c r="O24" s="5" t="s">
        <v>320</v>
      </c>
      <c r="P24" s="12">
        <f t="shared" si="0"/>
        <v>0.5</v>
      </c>
      <c r="Q24" s="13"/>
      <c r="R24" s="13"/>
      <c r="S24" s="5"/>
      <c r="T24" s="15">
        <v>1</v>
      </c>
      <c r="U24" s="5" t="s">
        <v>59</v>
      </c>
      <c r="V24" s="5" t="s">
        <v>218</v>
      </c>
      <c r="W24" s="5" t="s">
        <v>61</v>
      </c>
      <c r="X24" s="5" t="s">
        <v>102</v>
      </c>
      <c r="Y24" s="5"/>
      <c r="Z24" s="5" t="s">
        <v>321</v>
      </c>
      <c r="AA24" s="5" t="s">
        <v>322</v>
      </c>
      <c r="AB24" s="5" t="s">
        <v>323</v>
      </c>
      <c r="AC24" s="5"/>
      <c r="AD24" s="5"/>
      <c r="AE24" s="5"/>
      <c r="AF24" s="5"/>
      <c r="AG24" s="5"/>
      <c r="AH24" s="5"/>
      <c r="AI24" s="5"/>
      <c r="AJ24" s="5"/>
      <c r="AK24" s="5"/>
      <c r="AL24" s="5" t="s">
        <v>324</v>
      </c>
      <c r="AM24" s="5" t="s">
        <v>325</v>
      </c>
      <c r="AN24" s="5" t="s">
        <v>326</v>
      </c>
      <c r="AO24" s="5" t="s">
        <v>327</v>
      </c>
      <c r="AP24" s="5" t="s">
        <v>328</v>
      </c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</row>
    <row r="25" spans="1:57" ht="15.75" customHeight="1">
      <c r="A25" s="6" t="s">
        <v>329</v>
      </c>
      <c r="B25" s="7">
        <v>44151</v>
      </c>
      <c r="C25" s="6" t="s">
        <v>330</v>
      </c>
      <c r="D25" s="8">
        <v>1</v>
      </c>
      <c r="E25" s="9">
        <v>43649</v>
      </c>
      <c r="F25" s="5">
        <v>43</v>
      </c>
      <c r="G25" s="8" t="s">
        <v>52</v>
      </c>
      <c r="H25" s="10" t="s">
        <v>53</v>
      </c>
      <c r="I25" s="6" t="s">
        <v>331</v>
      </c>
      <c r="J25" s="6" t="s">
        <v>332</v>
      </c>
      <c r="K25" s="6" t="s">
        <v>56</v>
      </c>
      <c r="L25" s="5" t="s">
        <v>333</v>
      </c>
      <c r="M25" s="5">
        <v>2</v>
      </c>
      <c r="N25" s="5">
        <v>1</v>
      </c>
      <c r="O25" s="11" t="s">
        <v>334</v>
      </c>
      <c r="P25" s="12">
        <f t="shared" si="0"/>
        <v>0.5</v>
      </c>
      <c r="Q25" s="13"/>
      <c r="R25" s="13"/>
      <c r="S25" s="5"/>
      <c r="T25" s="5">
        <v>1</v>
      </c>
      <c r="U25" s="5"/>
      <c r="V25" s="5" t="s">
        <v>60</v>
      </c>
      <c r="W25" s="5" t="s">
        <v>61</v>
      </c>
      <c r="X25" s="5" t="s">
        <v>62</v>
      </c>
      <c r="Y25" s="5"/>
      <c r="Z25" s="5" t="s">
        <v>335</v>
      </c>
      <c r="AA25" s="5" t="s">
        <v>79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 t="s">
        <v>336</v>
      </c>
      <c r="AM25" s="5" t="s">
        <v>337</v>
      </c>
      <c r="AN25" s="5" t="s">
        <v>338</v>
      </c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</row>
    <row r="26" spans="1:57" ht="15.75" customHeight="1">
      <c r="A26" s="1" t="s">
        <v>339</v>
      </c>
      <c r="B26" s="14">
        <v>43049</v>
      </c>
      <c r="C26" s="5" t="s">
        <v>340</v>
      </c>
      <c r="D26" s="8">
        <v>1</v>
      </c>
      <c r="E26" s="9">
        <v>42805</v>
      </c>
      <c r="F26" s="5"/>
      <c r="G26" s="16" t="s">
        <v>52</v>
      </c>
      <c r="H26" s="10" t="s">
        <v>53</v>
      </c>
      <c r="I26" s="5" t="s">
        <v>341</v>
      </c>
      <c r="J26" s="5" t="s">
        <v>342</v>
      </c>
      <c r="K26" s="5" t="s">
        <v>56</v>
      </c>
      <c r="L26" s="5" t="s">
        <v>343</v>
      </c>
      <c r="M26" s="5">
        <v>1</v>
      </c>
      <c r="N26" s="5">
        <v>0</v>
      </c>
      <c r="O26" s="5" t="s">
        <v>344</v>
      </c>
      <c r="P26" s="12">
        <f t="shared" si="0"/>
        <v>0</v>
      </c>
      <c r="Q26" s="13"/>
      <c r="R26" s="13"/>
      <c r="S26" s="5"/>
      <c r="T26" s="5">
        <v>1</v>
      </c>
      <c r="U26" s="5" t="s">
        <v>59</v>
      </c>
      <c r="V26" s="5" t="s">
        <v>60</v>
      </c>
      <c r="W26" s="5" t="s">
        <v>61</v>
      </c>
      <c r="X26" s="5" t="s">
        <v>102</v>
      </c>
      <c r="Y26" s="5"/>
      <c r="Z26" s="5" t="s">
        <v>345</v>
      </c>
      <c r="AA26" s="5" t="s">
        <v>346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 t="s">
        <v>347</v>
      </c>
      <c r="AM26" s="5" t="s">
        <v>348</v>
      </c>
      <c r="AN26" s="5" t="s">
        <v>349</v>
      </c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</row>
    <row r="27" spans="1:57" ht="15.75" customHeight="1">
      <c r="A27" s="1" t="s">
        <v>350</v>
      </c>
      <c r="B27" s="5"/>
      <c r="C27" s="5" t="s">
        <v>351</v>
      </c>
      <c r="D27" s="8">
        <v>1</v>
      </c>
      <c r="E27" s="9">
        <v>41707</v>
      </c>
      <c r="F27" s="5">
        <v>33</v>
      </c>
      <c r="G27" s="8" t="s">
        <v>52</v>
      </c>
      <c r="H27" s="10" t="s">
        <v>53</v>
      </c>
      <c r="I27" s="5" t="s">
        <v>352</v>
      </c>
      <c r="J27" s="5" t="s">
        <v>353</v>
      </c>
      <c r="K27" s="5" t="s">
        <v>98</v>
      </c>
      <c r="L27" s="5" t="s">
        <v>354</v>
      </c>
      <c r="M27" s="5">
        <v>6</v>
      </c>
      <c r="N27" s="5">
        <v>1</v>
      </c>
      <c r="O27" s="5" t="s">
        <v>355</v>
      </c>
      <c r="P27" s="12">
        <f t="shared" si="0"/>
        <v>0.16666666666666666</v>
      </c>
      <c r="Q27" s="13"/>
      <c r="R27" s="13"/>
      <c r="S27" s="5"/>
      <c r="T27" s="5">
        <v>1</v>
      </c>
      <c r="U27" s="5"/>
      <c r="V27" s="5" t="s">
        <v>60</v>
      </c>
      <c r="W27" s="5" t="s">
        <v>197</v>
      </c>
      <c r="X27" s="5" t="s">
        <v>102</v>
      </c>
      <c r="Y27" s="5"/>
      <c r="Z27" s="5" t="s">
        <v>356</v>
      </c>
      <c r="AA27" s="5" t="s">
        <v>160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 t="s">
        <v>357</v>
      </c>
      <c r="AM27" s="5" t="s">
        <v>358</v>
      </c>
      <c r="AN27" s="5" t="s">
        <v>359</v>
      </c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</row>
    <row r="28" spans="1:57" ht="15.75" customHeight="1">
      <c r="A28" s="1" t="s">
        <v>360</v>
      </c>
      <c r="B28" s="14">
        <v>43048</v>
      </c>
      <c r="C28" s="5" t="s">
        <v>361</v>
      </c>
      <c r="D28" s="8">
        <v>1</v>
      </c>
      <c r="E28" s="9">
        <v>42888</v>
      </c>
      <c r="F28" s="15">
        <v>48</v>
      </c>
      <c r="G28" s="16" t="s">
        <v>52</v>
      </c>
      <c r="H28" s="10" t="s">
        <v>53</v>
      </c>
      <c r="I28" s="5" t="s">
        <v>362</v>
      </c>
      <c r="J28" s="5" t="s">
        <v>353</v>
      </c>
      <c r="K28" s="5" t="s">
        <v>56</v>
      </c>
      <c r="L28" s="5" t="s">
        <v>363</v>
      </c>
      <c r="M28" s="5">
        <v>1</v>
      </c>
      <c r="N28" s="5">
        <v>1</v>
      </c>
      <c r="O28" s="5" t="s">
        <v>364</v>
      </c>
      <c r="P28" s="12">
        <f t="shared" si="0"/>
        <v>1</v>
      </c>
      <c r="Q28" s="13"/>
      <c r="R28" s="13"/>
      <c r="S28" s="5"/>
      <c r="T28" s="15">
        <v>1</v>
      </c>
      <c r="U28" s="5" t="s">
        <v>59</v>
      </c>
      <c r="V28" s="5" t="s">
        <v>365</v>
      </c>
      <c r="W28" s="5" t="s">
        <v>61</v>
      </c>
      <c r="X28" s="5" t="s">
        <v>102</v>
      </c>
      <c r="Y28" s="5"/>
      <c r="Z28" s="5" t="s">
        <v>366</v>
      </c>
      <c r="AA28" s="5" t="s">
        <v>367</v>
      </c>
      <c r="AB28" s="5"/>
      <c r="AC28" s="5"/>
      <c r="AD28" s="5"/>
      <c r="AE28" s="5"/>
      <c r="AF28" s="5"/>
      <c r="AG28" s="5"/>
      <c r="AH28" s="5"/>
      <c r="AI28" s="5"/>
      <c r="AJ28" s="5"/>
      <c r="AK28" s="5">
        <v>1</v>
      </c>
      <c r="AL28" s="5" t="s">
        <v>368</v>
      </c>
      <c r="AM28" s="5" t="s">
        <v>369</v>
      </c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</row>
    <row r="29" spans="1:57" ht="15.75" customHeight="1">
      <c r="A29" s="1" t="s">
        <v>370</v>
      </c>
      <c r="B29" s="14">
        <v>43341</v>
      </c>
      <c r="C29" s="5" t="s">
        <v>371</v>
      </c>
      <c r="D29" s="8">
        <v>1</v>
      </c>
      <c r="E29" s="9">
        <v>42855</v>
      </c>
      <c r="F29" s="5"/>
      <c r="G29" s="8" t="s">
        <v>52</v>
      </c>
      <c r="H29" s="10" t="s">
        <v>53</v>
      </c>
      <c r="I29" s="5" t="s">
        <v>372</v>
      </c>
      <c r="J29" s="5" t="s">
        <v>373</v>
      </c>
      <c r="K29" s="5" t="s">
        <v>98</v>
      </c>
      <c r="L29" s="5" t="s">
        <v>374</v>
      </c>
      <c r="M29" s="5">
        <v>1</v>
      </c>
      <c r="N29" s="5">
        <v>1</v>
      </c>
      <c r="O29" s="17" t="s">
        <v>375</v>
      </c>
      <c r="P29" s="12">
        <f t="shared" si="0"/>
        <v>1</v>
      </c>
      <c r="Q29" s="13"/>
      <c r="R29" s="13"/>
      <c r="S29" s="5"/>
      <c r="T29" s="5">
        <v>1</v>
      </c>
      <c r="U29" s="5" t="s">
        <v>59</v>
      </c>
      <c r="V29" s="5" t="s">
        <v>60</v>
      </c>
      <c r="W29" s="5" t="s">
        <v>197</v>
      </c>
      <c r="X29" s="5" t="s">
        <v>173</v>
      </c>
      <c r="Y29" s="5"/>
      <c r="Z29" s="5" t="s">
        <v>376</v>
      </c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 t="s">
        <v>377</v>
      </c>
      <c r="AM29" s="5" t="s">
        <v>378</v>
      </c>
      <c r="AN29" s="5" t="s">
        <v>379</v>
      </c>
      <c r="AO29" s="5" t="s">
        <v>380</v>
      </c>
      <c r="AP29" s="5" t="s">
        <v>381</v>
      </c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</row>
    <row r="30" spans="1:57" ht="15.75" customHeight="1">
      <c r="A30" s="1" t="s">
        <v>382</v>
      </c>
      <c r="B30" s="14">
        <v>41674</v>
      </c>
      <c r="C30" s="5" t="s">
        <v>383</v>
      </c>
      <c r="D30" s="8">
        <v>1</v>
      </c>
      <c r="E30" s="9">
        <v>41486</v>
      </c>
      <c r="F30" s="5">
        <v>42</v>
      </c>
      <c r="G30" s="8" t="s">
        <v>52</v>
      </c>
      <c r="H30" s="10" t="s">
        <v>53</v>
      </c>
      <c r="I30" s="5" t="s">
        <v>384</v>
      </c>
      <c r="J30" s="5" t="s">
        <v>385</v>
      </c>
      <c r="K30" s="5" t="s">
        <v>98</v>
      </c>
      <c r="L30" s="5" t="s">
        <v>386</v>
      </c>
      <c r="M30" s="5">
        <v>2</v>
      </c>
      <c r="N30" s="5">
        <v>0</v>
      </c>
      <c r="O30" s="5" t="s">
        <v>387</v>
      </c>
      <c r="P30" s="12">
        <f t="shared" si="0"/>
        <v>0</v>
      </c>
      <c r="Q30" s="13"/>
      <c r="R30" s="13"/>
      <c r="S30" s="5"/>
      <c r="T30" s="5">
        <v>1</v>
      </c>
      <c r="U30" s="5" t="s">
        <v>59</v>
      </c>
      <c r="V30" s="5" t="s">
        <v>60</v>
      </c>
      <c r="W30" s="5" t="s">
        <v>114</v>
      </c>
      <c r="X30" s="5" t="s">
        <v>102</v>
      </c>
      <c r="Y30" s="5"/>
      <c r="Z30" s="5" t="s">
        <v>388</v>
      </c>
      <c r="AA30" s="5" t="s">
        <v>389</v>
      </c>
      <c r="AB30" s="5" t="s">
        <v>390</v>
      </c>
      <c r="AC30" s="5"/>
      <c r="AD30" s="5"/>
      <c r="AE30" s="5"/>
      <c r="AF30" s="5"/>
      <c r="AG30" s="5"/>
      <c r="AH30" s="5"/>
      <c r="AI30" s="5"/>
      <c r="AJ30" s="5"/>
      <c r="AK30" s="5"/>
      <c r="AL30" s="5" t="s">
        <v>391</v>
      </c>
      <c r="AM30" s="5" t="s">
        <v>392</v>
      </c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</row>
    <row r="31" spans="1:57" ht="15.75" customHeight="1">
      <c r="A31" s="1" t="s">
        <v>393</v>
      </c>
      <c r="B31" s="14">
        <v>42814</v>
      </c>
      <c r="C31" s="5" t="s">
        <v>394</v>
      </c>
      <c r="D31" s="8">
        <v>1</v>
      </c>
      <c r="E31" s="9">
        <v>42430</v>
      </c>
      <c r="F31" s="15">
        <v>52</v>
      </c>
      <c r="G31" s="16" t="s">
        <v>52</v>
      </c>
      <c r="H31" s="10" t="s">
        <v>53</v>
      </c>
      <c r="I31" s="5" t="s">
        <v>395</v>
      </c>
      <c r="J31" s="5" t="s">
        <v>396</v>
      </c>
      <c r="K31" s="5" t="s">
        <v>56</v>
      </c>
      <c r="L31" s="5" t="s">
        <v>397</v>
      </c>
      <c r="M31" s="5">
        <v>1</v>
      </c>
      <c r="N31" s="5">
        <v>1</v>
      </c>
      <c r="O31" s="5" t="s">
        <v>398</v>
      </c>
      <c r="P31" s="12">
        <f t="shared" si="0"/>
        <v>1</v>
      </c>
      <c r="Q31" s="13"/>
      <c r="R31" s="13"/>
      <c r="S31" s="5"/>
      <c r="T31" s="15">
        <v>1</v>
      </c>
      <c r="U31" s="5" t="s">
        <v>59</v>
      </c>
      <c r="V31" s="5" t="s">
        <v>60</v>
      </c>
      <c r="W31" s="5" t="s">
        <v>114</v>
      </c>
      <c r="X31" s="5" t="s">
        <v>173</v>
      </c>
      <c r="Y31" s="5"/>
      <c r="Z31" s="5" t="s">
        <v>399</v>
      </c>
      <c r="AA31" s="5" t="s">
        <v>400</v>
      </c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 t="s">
        <v>401</v>
      </c>
      <c r="AM31" s="5" t="s">
        <v>402</v>
      </c>
      <c r="AN31" s="5" t="s">
        <v>403</v>
      </c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</row>
    <row r="32" spans="1:57" ht="15.75" customHeight="1">
      <c r="A32" s="1" t="s">
        <v>404</v>
      </c>
      <c r="B32" s="14">
        <v>43006</v>
      </c>
      <c r="C32" s="5" t="s">
        <v>405</v>
      </c>
      <c r="D32" s="8">
        <v>1</v>
      </c>
      <c r="E32" s="9">
        <v>42372</v>
      </c>
      <c r="F32" s="15">
        <v>52</v>
      </c>
      <c r="G32" s="16" t="s">
        <v>72</v>
      </c>
      <c r="H32" s="10" t="s">
        <v>53</v>
      </c>
      <c r="I32" s="5" t="s">
        <v>406</v>
      </c>
      <c r="J32" s="5" t="s">
        <v>407</v>
      </c>
      <c r="K32" s="5" t="s">
        <v>56</v>
      </c>
      <c r="L32" s="5" t="s">
        <v>408</v>
      </c>
      <c r="M32" s="5">
        <v>1</v>
      </c>
      <c r="N32" s="5">
        <v>1</v>
      </c>
      <c r="O32" s="5" t="s">
        <v>409</v>
      </c>
      <c r="P32" s="12">
        <f t="shared" si="0"/>
        <v>1</v>
      </c>
      <c r="Q32" s="13"/>
      <c r="R32" s="13"/>
      <c r="S32" s="5"/>
      <c r="T32" s="15">
        <v>1</v>
      </c>
      <c r="U32" s="5" t="s">
        <v>59</v>
      </c>
      <c r="V32" s="5" t="s">
        <v>60</v>
      </c>
      <c r="W32" s="5" t="s">
        <v>61</v>
      </c>
      <c r="X32" s="5" t="s">
        <v>173</v>
      </c>
      <c r="Y32" s="5"/>
      <c r="Z32" s="5" t="s">
        <v>410</v>
      </c>
      <c r="AA32" s="5" t="s">
        <v>411</v>
      </c>
      <c r="AB32" s="5" t="s">
        <v>412</v>
      </c>
      <c r="AC32" s="5" t="s">
        <v>413</v>
      </c>
      <c r="AD32" s="5"/>
      <c r="AE32" s="5"/>
      <c r="AF32" s="5"/>
      <c r="AG32" s="5"/>
      <c r="AH32" s="5"/>
      <c r="AI32" s="5"/>
      <c r="AJ32" s="5"/>
      <c r="AK32" s="5"/>
      <c r="AL32" s="5" t="s">
        <v>414</v>
      </c>
      <c r="AM32" s="5" t="s">
        <v>415</v>
      </c>
      <c r="AN32" s="5" t="s">
        <v>416</v>
      </c>
      <c r="AO32" s="5" t="s">
        <v>417</v>
      </c>
      <c r="AP32" s="5" t="s">
        <v>418</v>
      </c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</row>
    <row r="33" spans="1:57" ht="15.75" customHeight="1">
      <c r="A33" s="1" t="s">
        <v>419</v>
      </c>
      <c r="B33" s="14">
        <v>41764</v>
      </c>
      <c r="C33" s="5" t="s">
        <v>420</v>
      </c>
      <c r="D33" s="8">
        <v>1</v>
      </c>
      <c r="E33" s="9"/>
      <c r="F33" s="5">
        <v>84</v>
      </c>
      <c r="G33" s="8" t="s">
        <v>52</v>
      </c>
      <c r="H33" s="10" t="s">
        <v>53</v>
      </c>
      <c r="I33" s="5" t="s">
        <v>421</v>
      </c>
      <c r="J33" s="5" t="s">
        <v>422</v>
      </c>
      <c r="K33" s="5" t="s">
        <v>56</v>
      </c>
      <c r="L33" s="5" t="s">
        <v>423</v>
      </c>
      <c r="M33" s="5">
        <v>2</v>
      </c>
      <c r="N33" s="5">
        <v>1</v>
      </c>
      <c r="O33" s="5" t="s">
        <v>424</v>
      </c>
      <c r="P33" s="12">
        <f t="shared" si="0"/>
        <v>0.5</v>
      </c>
      <c r="Q33" s="13"/>
      <c r="R33" s="13"/>
      <c r="S33" s="5"/>
      <c r="T33" s="5">
        <v>1</v>
      </c>
      <c r="U33" s="5" t="s">
        <v>59</v>
      </c>
      <c r="V33" s="5" t="s">
        <v>425</v>
      </c>
      <c r="W33" s="5" t="s">
        <v>61</v>
      </c>
      <c r="X33" s="5" t="s">
        <v>102</v>
      </c>
      <c r="Y33" s="5"/>
      <c r="Z33" s="5" t="s">
        <v>426</v>
      </c>
      <c r="AA33" s="5" t="s">
        <v>427</v>
      </c>
      <c r="AB33" s="5" t="s">
        <v>428</v>
      </c>
      <c r="AC33" s="5" t="s">
        <v>429</v>
      </c>
      <c r="AD33" s="5" t="s">
        <v>430</v>
      </c>
      <c r="AE33" s="5"/>
      <c r="AF33" s="5"/>
      <c r="AG33" s="5"/>
      <c r="AH33" s="5"/>
      <c r="AI33" s="5"/>
      <c r="AJ33" s="5"/>
      <c r="AK33" s="5"/>
      <c r="AL33" s="5" t="s">
        <v>431</v>
      </c>
      <c r="AM33" s="5" t="s">
        <v>432</v>
      </c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</row>
    <row r="34" spans="1:57" ht="15.75" customHeight="1">
      <c r="A34" s="1"/>
      <c r="B34" s="14"/>
      <c r="C34" s="5"/>
      <c r="D34" s="9"/>
      <c r="E34" s="9"/>
      <c r="F34" s="5"/>
      <c r="G34" s="5"/>
      <c r="H34" s="5"/>
      <c r="I34" s="5"/>
      <c r="J34" s="5"/>
      <c r="K34" s="5"/>
      <c r="L34" s="5"/>
      <c r="M34" s="13"/>
      <c r="N34" s="13"/>
      <c r="O34" s="5"/>
      <c r="P34" s="12"/>
      <c r="Q34" s="9"/>
      <c r="R34" s="9"/>
      <c r="S34" s="9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</row>
    <row r="35" spans="1:57" ht="15.75" customHeight="1">
      <c r="A35" s="1"/>
      <c r="B35" s="14"/>
      <c r="C35" s="5"/>
      <c r="D35" s="9"/>
      <c r="E35" s="9"/>
      <c r="F35" s="5"/>
      <c r="G35" s="5"/>
      <c r="H35" s="18"/>
      <c r="I35" s="5"/>
      <c r="J35" s="5"/>
      <c r="K35" s="18"/>
      <c r="L35" s="5"/>
      <c r="M35" s="5"/>
      <c r="N35" s="5"/>
      <c r="O35" s="5"/>
      <c r="P35" s="12"/>
      <c r="Q35" s="5"/>
      <c r="R35" s="5"/>
      <c r="S35" s="9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</row>
    <row r="36" spans="1:57" ht="15.75" customHeight="1">
      <c r="A36" s="1"/>
      <c r="B36" s="14"/>
      <c r="C36" s="5"/>
      <c r="D36" s="9"/>
      <c r="E36" s="9"/>
      <c r="F36" s="5"/>
      <c r="G36" s="5"/>
      <c r="H36" s="18"/>
      <c r="I36" s="5"/>
      <c r="J36" s="5"/>
      <c r="K36" s="18"/>
      <c r="L36" s="5"/>
      <c r="M36" s="18"/>
      <c r="N36" s="13"/>
      <c r="O36" s="5"/>
      <c r="P36" s="12"/>
      <c r="Q36" s="5"/>
      <c r="R36" s="5"/>
      <c r="S36" s="9"/>
      <c r="T36" s="5"/>
      <c r="U36" s="5"/>
      <c r="V36" s="15"/>
      <c r="W36" s="5"/>
      <c r="X36" s="5"/>
      <c r="Y36" s="5"/>
      <c r="Z36" s="19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</row>
    <row r="37" spans="1:57" ht="15.75" customHeight="1">
      <c r="A37" s="1"/>
      <c r="B37" s="14"/>
      <c r="C37" s="5"/>
      <c r="D37" s="9"/>
      <c r="E37" s="9"/>
      <c r="F37" s="5"/>
      <c r="G37" s="20"/>
      <c r="H37" s="18"/>
      <c r="I37" s="5"/>
      <c r="J37" s="5"/>
      <c r="K37" s="18"/>
      <c r="L37" s="5"/>
      <c r="M37" s="5"/>
      <c r="N37" s="5"/>
      <c r="O37" s="5"/>
      <c r="P37" s="12"/>
      <c r="Q37" s="5"/>
      <c r="R37" s="9"/>
      <c r="S37" s="9"/>
      <c r="T37" s="5"/>
      <c r="U37" s="5"/>
      <c r="V37" s="15"/>
      <c r="W37" s="5"/>
      <c r="X37" s="5"/>
      <c r="Y37" s="5"/>
      <c r="Z37" s="19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</row>
    <row r="38" spans="1:57" ht="15.75" customHeight="1">
      <c r="A38" s="1"/>
      <c r="B38" s="14"/>
      <c r="C38" s="5"/>
      <c r="D38" s="9"/>
      <c r="E38" s="9"/>
      <c r="F38" s="5"/>
      <c r="G38" s="5"/>
      <c r="H38" s="18"/>
      <c r="I38" s="21"/>
      <c r="J38" s="5"/>
      <c r="K38" s="18"/>
      <c r="L38" s="5"/>
      <c r="M38" s="5"/>
      <c r="N38" s="22"/>
      <c r="O38" s="5"/>
      <c r="P38" s="12"/>
      <c r="Q38" s="5"/>
      <c r="R38" s="9"/>
      <c r="S38" s="9"/>
      <c r="T38" s="5"/>
      <c r="U38" s="5"/>
      <c r="V38" s="15"/>
      <c r="W38" s="5"/>
      <c r="X38" s="5"/>
      <c r="Y38" s="5"/>
      <c r="Z38" s="19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1:57" ht="15.75" customHeight="1">
      <c r="A39" s="1"/>
      <c r="B39" s="14"/>
      <c r="C39" s="5"/>
      <c r="D39" s="9"/>
      <c r="E39" s="9"/>
      <c r="F39" s="5"/>
      <c r="G39" s="5"/>
      <c r="H39" s="18"/>
      <c r="I39" s="5"/>
      <c r="J39" s="5"/>
      <c r="K39" s="18"/>
      <c r="L39" s="5"/>
      <c r="M39" s="5"/>
      <c r="N39" s="5"/>
      <c r="O39" s="5"/>
      <c r="P39" s="12"/>
      <c r="Q39" s="5"/>
      <c r="R39" s="9"/>
      <c r="S39" s="9"/>
      <c r="T39" s="5"/>
      <c r="U39" s="5"/>
      <c r="V39" s="15"/>
      <c r="W39" s="5"/>
      <c r="X39" s="5"/>
      <c r="Y39" s="5"/>
      <c r="Z39" s="19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 spans="1:57" ht="15.75" customHeight="1">
      <c r="A40" s="1"/>
      <c r="B40" s="14"/>
      <c r="C40" s="5"/>
      <c r="D40" s="9"/>
      <c r="E40" s="9"/>
      <c r="F40" s="5"/>
      <c r="G40" s="5"/>
      <c r="H40" s="18"/>
      <c r="I40" s="5"/>
      <c r="J40" s="5"/>
      <c r="K40" s="18"/>
      <c r="L40" s="5"/>
      <c r="M40" s="5"/>
      <c r="N40" s="5"/>
      <c r="O40" s="5"/>
      <c r="P40" s="12"/>
      <c r="Q40" s="5"/>
      <c r="R40" s="9"/>
      <c r="S40" s="9"/>
      <c r="T40" s="5"/>
      <c r="U40" s="5"/>
      <c r="V40" s="5"/>
      <c r="W40" s="5"/>
      <c r="X40" s="5"/>
      <c r="Y40" s="5"/>
      <c r="Z40" s="19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</row>
    <row r="41" spans="1:57" ht="15.75" customHeight="1">
      <c r="A41" s="1"/>
      <c r="B41" s="14"/>
      <c r="C41" s="5"/>
      <c r="D41" s="9"/>
      <c r="E41" s="9"/>
      <c r="F41" s="5"/>
      <c r="G41" s="5"/>
      <c r="H41" s="5"/>
      <c r="I41" s="5"/>
      <c r="J41" s="5"/>
      <c r="K41" s="5"/>
      <c r="L41" s="5"/>
      <c r="M41" s="5"/>
      <c r="N41" s="5"/>
      <c r="O41" s="5"/>
      <c r="P41" s="12"/>
      <c r="Q41" s="9"/>
      <c r="R41" s="9"/>
      <c r="S41" s="9"/>
      <c r="T41" s="5"/>
      <c r="U41" s="5"/>
      <c r="V41" s="5"/>
      <c r="W41" s="5">
        <f>SUM(W35:W40)</f>
        <v>0</v>
      </c>
      <c r="X41" s="5"/>
      <c r="Y41" s="5">
        <f>SUM(Y35:Y40)</f>
        <v>0</v>
      </c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</row>
    <row r="42" spans="1:57" ht="15.75" customHeight="1">
      <c r="A42" s="1"/>
      <c r="B42" s="14"/>
      <c r="C42" s="5"/>
      <c r="D42" s="9"/>
      <c r="E42" s="9"/>
      <c r="F42" s="5"/>
      <c r="G42" s="5"/>
      <c r="H42" s="5"/>
      <c r="I42" s="5"/>
      <c r="J42" s="5"/>
      <c r="K42" s="5"/>
      <c r="L42" s="5"/>
      <c r="M42" s="5"/>
      <c r="N42" s="5"/>
      <c r="O42" s="5"/>
      <c r="P42" s="12"/>
      <c r="Q42" s="5"/>
      <c r="R42" s="9"/>
      <c r="S42" s="9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</row>
    <row r="43" spans="1:57" ht="15.75" customHeight="1">
      <c r="A43" s="1"/>
      <c r="B43" s="14"/>
      <c r="C43" s="5"/>
      <c r="D43" s="9"/>
      <c r="E43" s="9"/>
      <c r="F43" s="5"/>
      <c r="G43" s="5"/>
      <c r="H43" s="5"/>
      <c r="I43" s="5"/>
      <c r="J43" s="5"/>
      <c r="K43" s="5"/>
      <c r="L43" s="5"/>
      <c r="M43" s="5"/>
      <c r="N43" s="5"/>
      <c r="O43" s="5"/>
      <c r="P43" s="12"/>
      <c r="Q43" s="9"/>
      <c r="R43" s="9"/>
      <c r="S43" s="9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</row>
    <row r="44" spans="1:57" ht="15.75" customHeight="1">
      <c r="A44" s="1"/>
      <c r="B44" s="14"/>
      <c r="C44" s="5"/>
      <c r="D44" s="9"/>
      <c r="E44" s="9"/>
      <c r="F44" s="5"/>
      <c r="G44" s="5"/>
      <c r="H44" s="5"/>
      <c r="I44" s="5"/>
      <c r="J44" s="5"/>
      <c r="K44" s="5"/>
      <c r="L44" s="5"/>
      <c r="M44" s="5"/>
      <c r="N44" s="5"/>
      <c r="O44" s="5"/>
      <c r="P44" s="12"/>
      <c r="Q44" s="9"/>
      <c r="R44" s="9"/>
      <c r="S44" s="9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</row>
    <row r="45" spans="1:57" ht="15.75" customHeight="1">
      <c r="A45" s="1"/>
      <c r="B45" s="14"/>
      <c r="C45" s="5"/>
      <c r="D45" s="9"/>
      <c r="E45" s="9"/>
      <c r="F45" s="5"/>
      <c r="G45" s="5"/>
      <c r="H45" s="5"/>
      <c r="I45" s="5"/>
      <c r="J45" s="5"/>
      <c r="K45" s="5"/>
      <c r="L45" s="5"/>
      <c r="M45" s="5"/>
      <c r="N45" s="5"/>
      <c r="O45" s="5"/>
      <c r="P45" s="12"/>
      <c r="Q45" s="9"/>
      <c r="R45" s="9"/>
      <c r="S45" s="9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spans="1:57" ht="15.75" customHeight="1">
      <c r="A46" s="1"/>
      <c r="B46" s="14"/>
      <c r="C46" s="5"/>
      <c r="D46" s="9"/>
      <c r="E46" s="9"/>
      <c r="F46" s="5"/>
      <c r="G46" s="5"/>
      <c r="H46" s="5"/>
      <c r="I46" s="5"/>
      <c r="J46" s="5"/>
      <c r="K46" s="5"/>
      <c r="L46" s="5"/>
      <c r="M46" s="5"/>
      <c r="N46" s="5"/>
      <c r="O46" s="5"/>
      <c r="P46" s="12"/>
      <c r="Q46" s="9"/>
      <c r="R46" s="9"/>
      <c r="S46" s="9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</row>
    <row r="47" spans="1:57" ht="15.75" customHeight="1">
      <c r="A47" s="1"/>
      <c r="B47" s="14"/>
      <c r="C47" s="5"/>
      <c r="D47" s="9"/>
      <c r="E47" s="9"/>
      <c r="F47" s="5"/>
      <c r="G47" s="5"/>
      <c r="H47" s="5"/>
      <c r="I47" s="5"/>
      <c r="J47" s="5"/>
      <c r="K47" s="5"/>
      <c r="L47" s="5"/>
      <c r="M47" s="5"/>
      <c r="N47" s="5"/>
      <c r="O47" s="5"/>
      <c r="P47" s="12"/>
      <c r="Q47" s="9"/>
      <c r="R47" s="9"/>
      <c r="S47" s="9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</row>
    <row r="48" spans="1:57" ht="15.75" customHeight="1">
      <c r="A48" s="1"/>
      <c r="B48" s="14"/>
      <c r="C48" s="5"/>
      <c r="D48" s="9"/>
      <c r="E48" s="9"/>
      <c r="F48" s="5"/>
      <c r="G48" s="5"/>
      <c r="H48" s="5"/>
      <c r="I48" s="5"/>
      <c r="J48" s="5"/>
      <c r="K48" s="5"/>
      <c r="L48" s="5"/>
      <c r="M48" s="5"/>
      <c r="N48" s="5"/>
      <c r="O48" s="5"/>
      <c r="P48" s="12"/>
      <c r="Q48" s="9"/>
      <c r="R48" s="9"/>
      <c r="S48" s="9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</row>
    <row r="49" spans="1:57" ht="15.75" customHeight="1">
      <c r="A49" s="1"/>
      <c r="B49" s="14"/>
      <c r="C49" s="5"/>
      <c r="D49" s="9"/>
      <c r="E49" s="9"/>
      <c r="F49" s="5"/>
      <c r="G49" s="5"/>
      <c r="H49" s="5"/>
      <c r="I49" s="5"/>
      <c r="J49" s="5"/>
      <c r="K49" s="5"/>
      <c r="L49" s="5"/>
      <c r="M49" s="5"/>
      <c r="N49" s="5"/>
      <c r="O49" s="5"/>
      <c r="P49" s="12"/>
      <c r="Q49" s="9"/>
      <c r="R49" s="9"/>
      <c r="S49" s="9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</row>
    <row r="50" spans="1:57" ht="15.75" customHeight="1"/>
    <row r="51" spans="1:57" ht="15.75" customHeight="1"/>
    <row r="52" spans="1:57" ht="15.75" customHeight="1"/>
    <row r="53" spans="1:57" ht="15.75" customHeight="1"/>
    <row r="54" spans="1:57" ht="15.75" customHeight="1"/>
    <row r="55" spans="1:57" ht="15.75" customHeight="1"/>
    <row r="56" spans="1:57" ht="15.75" customHeight="1"/>
    <row r="57" spans="1:57" ht="15.75" customHeight="1"/>
    <row r="58" spans="1:57" ht="15.75" customHeight="1"/>
    <row r="59" spans="1:57" ht="15.75" customHeight="1"/>
    <row r="60" spans="1:57" ht="15.75" customHeight="1"/>
    <row r="61" spans="1:57" ht="15.75" customHeight="1"/>
    <row r="62" spans="1:57" ht="15.75" customHeight="1"/>
    <row r="63" spans="1:57" ht="15.75" customHeight="1"/>
    <row r="64" spans="1:5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BE33" xr:uid="{00000000-0009-0000-0000-000000000000}"/>
  <hyperlinks>
    <hyperlink ref="O2" r:id="rId1" xr:uid="{00000000-0004-0000-0000-000000000000}"/>
    <hyperlink ref="O3" r:id="rId2" xr:uid="{00000000-0004-0000-0000-000001000000}"/>
    <hyperlink ref="O11" r:id="rId3" xr:uid="{00000000-0004-0000-0000-000002000000}"/>
    <hyperlink ref="O13" r:id="rId4" xr:uid="{00000000-0004-0000-0000-000003000000}"/>
    <hyperlink ref="O17" r:id="rId5" xr:uid="{00000000-0004-0000-0000-000004000000}"/>
    <hyperlink ref="O25" r:id="rId6" xr:uid="{00000000-0004-0000-0000-000005000000}"/>
    <hyperlink ref="O29" r:id="rId7" xr:uid="{00000000-0004-0000-0000-000006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/>
  </sheetViews>
  <sheetFormatPr defaultColWidth="11.25" defaultRowHeight="15" customHeight="1"/>
  <cols>
    <col min="1" max="1" width="23.75" customWidth="1"/>
    <col min="2" max="2" width="14.5" customWidth="1"/>
    <col min="3" max="26" width="11.125" customWidth="1"/>
  </cols>
  <sheetData>
    <row r="1" spans="1:7" ht="15.75">
      <c r="A1" s="5" t="s">
        <v>433</v>
      </c>
      <c r="B1" s="5" t="s">
        <v>434</v>
      </c>
      <c r="C1" s="5" t="s">
        <v>435</v>
      </c>
      <c r="D1" s="5" t="s">
        <v>436</v>
      </c>
      <c r="E1" s="5" t="s">
        <v>437</v>
      </c>
      <c r="F1" s="5" t="s">
        <v>438</v>
      </c>
    </row>
    <row r="2" spans="1:7" ht="15.75">
      <c r="A2" s="5" t="s">
        <v>439</v>
      </c>
      <c r="B2" s="5" t="s">
        <v>440</v>
      </c>
      <c r="C2" s="5">
        <v>1</v>
      </c>
      <c r="D2" s="18">
        <f t="shared" ref="D2:D21" si="0">C2/53</f>
        <v>1.8867924528301886E-2</v>
      </c>
      <c r="E2" s="5">
        <v>0</v>
      </c>
      <c r="F2" s="19">
        <f>E2/C2</f>
        <v>0</v>
      </c>
      <c r="G2" s="23" t="s">
        <v>441</v>
      </c>
    </row>
    <row r="3" spans="1:7" ht="15.75">
      <c r="A3" s="12" t="s">
        <v>442</v>
      </c>
      <c r="B3" s="5" t="s">
        <v>443</v>
      </c>
      <c r="C3" s="5">
        <v>0</v>
      </c>
      <c r="D3" s="18">
        <f t="shared" si="0"/>
        <v>0</v>
      </c>
      <c r="E3" s="5">
        <v>1</v>
      </c>
      <c r="F3" s="5" t="s">
        <v>63</v>
      </c>
      <c r="G3" s="23" t="s">
        <v>444</v>
      </c>
    </row>
    <row r="4" spans="1:7" ht="15.75">
      <c r="A4" s="5" t="s">
        <v>445</v>
      </c>
      <c r="B4" s="5" t="s">
        <v>443</v>
      </c>
      <c r="C4" s="5">
        <v>4</v>
      </c>
      <c r="D4" s="18">
        <f t="shared" si="0"/>
        <v>7.5471698113207544E-2</v>
      </c>
      <c r="E4" s="5">
        <v>4</v>
      </c>
      <c r="F4" s="19">
        <f t="shared" ref="F4:F21" si="1">E4/C4</f>
        <v>1</v>
      </c>
    </row>
    <row r="5" spans="1:7" ht="15.75">
      <c r="A5" s="5" t="s">
        <v>446</v>
      </c>
      <c r="B5" s="5" t="s">
        <v>443</v>
      </c>
      <c r="C5" s="5">
        <v>23</v>
      </c>
      <c r="D5" s="18">
        <f t="shared" si="0"/>
        <v>0.43396226415094341</v>
      </c>
      <c r="E5" s="22">
        <v>14</v>
      </c>
      <c r="F5" s="19">
        <f t="shared" si="1"/>
        <v>0.60869565217391308</v>
      </c>
      <c r="G5" s="23" t="s">
        <v>447</v>
      </c>
    </row>
    <row r="6" spans="1:7" ht="15.75">
      <c r="A6" s="5" t="s">
        <v>228</v>
      </c>
      <c r="B6" s="5" t="s">
        <v>443</v>
      </c>
      <c r="C6" s="5">
        <v>6</v>
      </c>
      <c r="D6" s="18">
        <f t="shared" si="0"/>
        <v>0.11320754716981132</v>
      </c>
      <c r="E6" s="5">
        <v>2</v>
      </c>
      <c r="F6" s="19">
        <f t="shared" si="1"/>
        <v>0.33333333333333331</v>
      </c>
    </row>
    <row r="7" spans="1:7" ht="15.75">
      <c r="A7" s="5" t="s">
        <v>448</v>
      </c>
      <c r="B7" s="5" t="s">
        <v>443</v>
      </c>
      <c r="C7" s="5">
        <v>1</v>
      </c>
      <c r="D7" s="18">
        <f t="shared" si="0"/>
        <v>1.8867924528301886E-2</v>
      </c>
      <c r="E7" s="5">
        <v>0</v>
      </c>
      <c r="F7" s="19">
        <f t="shared" si="1"/>
        <v>0</v>
      </c>
    </row>
    <row r="8" spans="1:7" ht="15.75">
      <c r="A8" s="5" t="s">
        <v>449</v>
      </c>
      <c r="B8" s="5" t="s">
        <v>450</v>
      </c>
      <c r="C8" s="5">
        <v>1</v>
      </c>
      <c r="D8" s="18">
        <f t="shared" si="0"/>
        <v>1.8867924528301886E-2</v>
      </c>
      <c r="E8" s="5">
        <v>1</v>
      </c>
      <c r="F8" s="19">
        <f t="shared" si="1"/>
        <v>1</v>
      </c>
    </row>
    <row r="9" spans="1:7" ht="15.75">
      <c r="A9" s="5" t="s">
        <v>451</v>
      </c>
      <c r="B9" s="5" t="s">
        <v>450</v>
      </c>
      <c r="C9" s="5">
        <v>1</v>
      </c>
      <c r="D9" s="18">
        <f t="shared" si="0"/>
        <v>1.8867924528301886E-2</v>
      </c>
      <c r="E9" s="5">
        <v>1</v>
      </c>
      <c r="F9" s="19">
        <f t="shared" si="1"/>
        <v>1</v>
      </c>
    </row>
    <row r="10" spans="1:7" ht="15.75">
      <c r="A10" s="5" t="s">
        <v>452</v>
      </c>
      <c r="B10" s="5" t="s">
        <v>450</v>
      </c>
      <c r="C10" s="5">
        <v>1</v>
      </c>
      <c r="D10" s="18">
        <f t="shared" si="0"/>
        <v>1.8867924528301886E-2</v>
      </c>
      <c r="E10" s="5">
        <v>0</v>
      </c>
      <c r="F10" s="19">
        <f t="shared" si="1"/>
        <v>0</v>
      </c>
    </row>
    <row r="11" spans="1:7" ht="15.75">
      <c r="A11" s="5" t="s">
        <v>453</v>
      </c>
      <c r="B11" s="5" t="s">
        <v>450</v>
      </c>
      <c r="C11" s="5">
        <v>2</v>
      </c>
      <c r="D11" s="18">
        <f t="shared" si="0"/>
        <v>3.7735849056603772E-2</v>
      </c>
      <c r="E11" s="5">
        <v>0</v>
      </c>
      <c r="F11" s="19">
        <f t="shared" si="1"/>
        <v>0</v>
      </c>
    </row>
    <row r="12" spans="1:7" ht="15.75">
      <c r="A12" s="5" t="s">
        <v>454</v>
      </c>
      <c r="B12" s="5" t="s">
        <v>450</v>
      </c>
      <c r="C12" s="5">
        <v>1</v>
      </c>
      <c r="D12" s="18">
        <f t="shared" si="0"/>
        <v>1.8867924528301886E-2</v>
      </c>
      <c r="E12" s="5">
        <v>0</v>
      </c>
      <c r="F12" s="19">
        <f t="shared" si="1"/>
        <v>0</v>
      </c>
    </row>
    <row r="13" spans="1:7" ht="15.75">
      <c r="A13" s="5" t="s">
        <v>455</v>
      </c>
      <c r="B13" s="5" t="s">
        <v>450</v>
      </c>
      <c r="C13" s="5">
        <v>1</v>
      </c>
      <c r="D13" s="18">
        <f t="shared" si="0"/>
        <v>1.8867924528301886E-2</v>
      </c>
      <c r="E13" s="5">
        <v>0</v>
      </c>
      <c r="F13" s="19">
        <f t="shared" si="1"/>
        <v>0</v>
      </c>
    </row>
    <row r="14" spans="1:7" ht="15.75">
      <c r="A14" s="5" t="s">
        <v>456</v>
      </c>
      <c r="B14" s="5" t="s">
        <v>450</v>
      </c>
      <c r="C14" s="5">
        <v>1</v>
      </c>
      <c r="D14" s="18">
        <f t="shared" si="0"/>
        <v>1.8867924528301886E-2</v>
      </c>
      <c r="E14" s="5">
        <v>0</v>
      </c>
      <c r="F14" s="19">
        <f t="shared" si="1"/>
        <v>0</v>
      </c>
    </row>
    <row r="15" spans="1:7" ht="15.75">
      <c r="A15" s="5" t="s">
        <v>457</v>
      </c>
      <c r="B15" s="5" t="s">
        <v>458</v>
      </c>
      <c r="C15" s="5">
        <v>1</v>
      </c>
      <c r="D15" s="18">
        <f t="shared" si="0"/>
        <v>1.8867924528301886E-2</v>
      </c>
      <c r="E15" s="5">
        <v>0</v>
      </c>
      <c r="F15" s="19">
        <f t="shared" si="1"/>
        <v>0</v>
      </c>
    </row>
    <row r="16" spans="1:7" ht="15.75">
      <c r="A16" s="5" t="s">
        <v>459</v>
      </c>
      <c r="B16" s="5" t="s">
        <v>458</v>
      </c>
      <c r="C16" s="5">
        <v>4</v>
      </c>
      <c r="D16" s="18">
        <f t="shared" si="0"/>
        <v>7.5471698113207544E-2</v>
      </c>
      <c r="E16" s="5">
        <v>2</v>
      </c>
      <c r="F16" s="19">
        <f t="shared" si="1"/>
        <v>0.5</v>
      </c>
    </row>
    <row r="17" spans="1:6" ht="15.75">
      <c r="A17" s="5" t="s">
        <v>460</v>
      </c>
      <c r="B17" s="5" t="s">
        <v>461</v>
      </c>
      <c r="C17" s="5">
        <v>1</v>
      </c>
      <c r="D17" s="18">
        <f t="shared" si="0"/>
        <v>1.8867924528301886E-2</v>
      </c>
      <c r="E17" s="5">
        <v>1</v>
      </c>
      <c r="F17" s="19">
        <f t="shared" si="1"/>
        <v>1</v>
      </c>
    </row>
    <row r="18" spans="1:6" ht="15.75">
      <c r="A18" s="5" t="s">
        <v>462</v>
      </c>
      <c r="B18" s="5" t="s">
        <v>461</v>
      </c>
      <c r="C18" s="5">
        <v>1</v>
      </c>
      <c r="D18" s="18">
        <f t="shared" si="0"/>
        <v>1.8867924528301886E-2</v>
      </c>
      <c r="E18" s="5">
        <v>0</v>
      </c>
      <c r="F18" s="19">
        <f t="shared" si="1"/>
        <v>0</v>
      </c>
    </row>
    <row r="19" spans="1:6" ht="15.75">
      <c r="A19" s="5" t="s">
        <v>463</v>
      </c>
      <c r="B19" s="5" t="s">
        <v>461</v>
      </c>
      <c r="C19" s="5">
        <v>1</v>
      </c>
      <c r="D19" s="18">
        <f t="shared" si="0"/>
        <v>1.8867924528301886E-2</v>
      </c>
      <c r="E19" s="5">
        <v>0</v>
      </c>
      <c r="F19" s="19">
        <f t="shared" si="1"/>
        <v>0</v>
      </c>
    </row>
    <row r="20" spans="1:6" ht="15.75">
      <c r="A20" s="5" t="s">
        <v>464</v>
      </c>
      <c r="B20" s="5" t="s">
        <v>461</v>
      </c>
      <c r="C20" s="5">
        <v>1</v>
      </c>
      <c r="D20" s="18">
        <f t="shared" si="0"/>
        <v>1.8867924528301886E-2</v>
      </c>
      <c r="E20" s="5">
        <v>0</v>
      </c>
      <c r="F20" s="19">
        <f t="shared" si="1"/>
        <v>0</v>
      </c>
    </row>
    <row r="21" spans="1:6" ht="15.75" customHeight="1">
      <c r="A21" s="5" t="s">
        <v>465</v>
      </c>
      <c r="B21" s="5" t="s">
        <v>461</v>
      </c>
      <c r="C21" s="5">
        <v>1</v>
      </c>
      <c r="D21" s="18">
        <f t="shared" si="0"/>
        <v>1.8867924528301886E-2</v>
      </c>
      <c r="E21" s="5">
        <v>0</v>
      </c>
      <c r="F21" s="19">
        <f t="shared" si="1"/>
        <v>0</v>
      </c>
    </row>
    <row r="22" spans="1:6" ht="15.75" customHeight="1">
      <c r="A22" s="5"/>
      <c r="B22" s="5"/>
      <c r="C22" s="5"/>
      <c r="D22" s="5"/>
      <c r="E22" s="5"/>
      <c r="F22" s="5"/>
    </row>
    <row r="23" spans="1:6" ht="15.75" customHeight="1">
      <c r="C23" s="23">
        <f>SUM(C2:C21)</f>
        <v>53</v>
      </c>
      <c r="E23" s="23">
        <f>SUM(E2:E22)</f>
        <v>26</v>
      </c>
    </row>
    <row r="24" spans="1:6" ht="15.75" customHeight="1"/>
    <row r="25" spans="1:6" ht="15.75" customHeight="1">
      <c r="B25" s="23" t="s">
        <v>466</v>
      </c>
      <c r="C25" s="23">
        <f>SUM(C3:C7)</f>
        <v>34</v>
      </c>
      <c r="D25" s="24">
        <f>C25/C23</f>
        <v>0.64150943396226412</v>
      </c>
      <c r="E25" s="23">
        <f>SUM(E3:E7)</f>
        <v>21</v>
      </c>
      <c r="F25" s="24">
        <f t="shared" ref="F25:F29" si="2">E25/C25</f>
        <v>0.61764705882352944</v>
      </c>
    </row>
    <row r="26" spans="1:6" ht="15.75" customHeight="1">
      <c r="B26" s="23" t="s">
        <v>450</v>
      </c>
      <c r="C26" s="23">
        <f>SUM(C8:C14)</f>
        <v>8</v>
      </c>
      <c r="D26" s="24">
        <f>C26/C23</f>
        <v>0.15094339622641509</v>
      </c>
      <c r="E26" s="23">
        <f>SUM(E8:E14)</f>
        <v>2</v>
      </c>
      <c r="F26" s="24">
        <f t="shared" si="2"/>
        <v>0.25</v>
      </c>
    </row>
    <row r="27" spans="1:6" ht="15.75" customHeight="1">
      <c r="B27" s="23" t="s">
        <v>467</v>
      </c>
      <c r="C27" s="23">
        <f>SUM(C17:C21)</f>
        <v>5</v>
      </c>
      <c r="D27" s="24">
        <f>C27/C23</f>
        <v>9.4339622641509441E-2</v>
      </c>
      <c r="E27" s="23">
        <f>SUM(E17:E21)</f>
        <v>1</v>
      </c>
      <c r="F27" s="24">
        <f t="shared" si="2"/>
        <v>0.2</v>
      </c>
    </row>
    <row r="28" spans="1:6" ht="15.75" customHeight="1">
      <c r="B28" s="23" t="s">
        <v>458</v>
      </c>
      <c r="C28" s="23">
        <f>SUM(C15:C16)</f>
        <v>5</v>
      </c>
      <c r="D28" s="24">
        <f>C28/C23</f>
        <v>9.4339622641509441E-2</v>
      </c>
      <c r="E28" s="23">
        <f>SUM(E15:E16)</f>
        <v>2</v>
      </c>
      <c r="F28" s="24">
        <f t="shared" si="2"/>
        <v>0.4</v>
      </c>
    </row>
    <row r="29" spans="1:6" ht="15.75" customHeight="1">
      <c r="B29" s="23" t="s">
        <v>468</v>
      </c>
      <c r="C29" s="23">
        <v>1</v>
      </c>
      <c r="D29" s="24">
        <f>C29/C25</f>
        <v>2.9411764705882353E-2</v>
      </c>
      <c r="E29" s="23">
        <v>0</v>
      </c>
      <c r="F29" s="24">
        <f t="shared" si="2"/>
        <v>0</v>
      </c>
    </row>
    <row r="30" spans="1:6" ht="15.75" customHeight="1"/>
    <row r="31" spans="1:6" ht="15.75" customHeight="1">
      <c r="C31" s="23">
        <f t="shared" ref="C31:E31" si="3">SUM(C25:C29)</f>
        <v>53</v>
      </c>
      <c r="D31" s="24">
        <f t="shared" si="3"/>
        <v>1.0105438401775804</v>
      </c>
      <c r="E31" s="23">
        <f t="shared" si="3"/>
        <v>26</v>
      </c>
    </row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F21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/>
  </sheetViews>
  <sheetFormatPr defaultColWidth="11.25" defaultRowHeight="15" customHeight="1"/>
  <cols>
    <col min="1" max="26" width="11.125" customWidth="1"/>
  </cols>
  <sheetData>
    <row r="1" spans="1:3" ht="15.75">
      <c r="A1" s="23" t="s">
        <v>469</v>
      </c>
      <c r="B1" s="23" t="s">
        <v>470</v>
      </c>
      <c r="C1" s="23" t="s">
        <v>471</v>
      </c>
    </row>
    <row r="2" spans="1:3" ht="15.75">
      <c r="A2" s="25">
        <v>2013</v>
      </c>
    </row>
    <row r="3" spans="1:3" ht="15.75">
      <c r="A3" s="25">
        <v>2014</v>
      </c>
    </row>
    <row r="4" spans="1:3" ht="15.75">
      <c r="A4" s="25">
        <v>2015</v>
      </c>
    </row>
    <row r="5" spans="1:3" ht="15.75">
      <c r="A5" s="25">
        <v>2016</v>
      </c>
    </row>
    <row r="6" spans="1:3" ht="15.75">
      <c r="A6" s="25">
        <v>2017</v>
      </c>
    </row>
    <row r="7" spans="1:3" ht="15.75">
      <c r="A7" s="25">
        <v>2018</v>
      </c>
    </row>
    <row r="8" spans="1:3" ht="15.75">
      <c r="A8" s="25">
        <v>2019</v>
      </c>
    </row>
    <row r="9" spans="1:3" ht="15.75">
      <c r="A9" s="23">
        <v>2020</v>
      </c>
    </row>
    <row r="10" spans="1:3" ht="15.75">
      <c r="A10" s="23">
        <v>2021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database</vt:lpstr>
      <vt:lpstr>responses</vt:lpstr>
      <vt:lpstr>yearly_counts</vt:lpstr>
      <vt:lpstr>database!death_info_2019_12_02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VRREE</cp:lastModifiedBy>
  <dcterms:created xsi:type="dcterms:W3CDTF">2024-08-01T12:17:51Z</dcterms:created>
  <dcterms:modified xsi:type="dcterms:W3CDTF">2024-08-20T04:51:36Z</dcterms:modified>
</cp:coreProperties>
</file>