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defaultThemeVersion="124226"/>
  <mc:AlternateContent xmlns:mc="http://schemas.openxmlformats.org/markup-compatibility/2006">
    <mc:Choice Requires="x15">
      <x15ac:absPath xmlns:x15ac="http://schemas.microsoft.com/office/spreadsheetml/2010/11/ac" url="/Users/georgiasalanti/_mydrive/Teaching/Kea NMA course/To share with participants/"/>
    </mc:Choice>
  </mc:AlternateContent>
  <xr:revisionPtr revIDLastSave="0" documentId="8_{E8A160FB-67A1-C145-96D3-F7FB57DE30DC}" xr6:coauthVersionLast="31" xr6:coauthVersionMax="31" xr10:uidLastSave="{00000000-0000-0000-0000-000000000000}"/>
  <bookViews>
    <workbookView xWindow="0" yWindow="0" windowWidth="51200" windowHeight="28800" tabRatio="294" xr2:uid="{00000000-000D-0000-FFFF-FFFF00000000}"/>
  </bookViews>
  <sheets>
    <sheet name="DATA" sheetId="2" r:id="rId1"/>
    <sheet name="excluded" sheetId="11" r:id="rId2"/>
    <sheet name="Pulldown menu" sheetId="10" r:id="rId3"/>
  </sheets>
  <externalReferences>
    <externalReference r:id="rId4"/>
    <externalReference r:id="rId5"/>
  </externalReferences>
  <definedNames>
    <definedName name="Alliance_measured" localSheetId="1">'Pulldown menu'!#REF!</definedName>
    <definedName name="Alliance_measured">'Pulldown menu'!#REF!</definedName>
    <definedName name="Alliance_measured_with_scale" localSheetId="1">'Pulldown menu'!#REF!</definedName>
    <definedName name="Alliance_measured_with_scale">'Pulldown menu'!#REF!</definedName>
    <definedName name="Booster_session" localSheetId="1">'Pulldown menu'!#REF!</definedName>
    <definedName name="Booster_session">'Pulldown menu'!#REF!</definedName>
    <definedName name="Competence_assessed_with_scale" localSheetId="1">'Pulldown menu'!#REF!</definedName>
    <definedName name="Competence_assessed_with_scale">'Pulldown menu'!#REF!</definedName>
    <definedName name="d">'[1]Pulldown menu'!$L$2:$L$4</definedName>
    <definedName name="Def_of_other_response" localSheetId="1">'Pulldown menu'!#REF!</definedName>
    <definedName name="Def_of_other_response">'Pulldown menu'!#REF!</definedName>
    <definedName name="Def_of_remission">'Pulldown menu'!$Q$2:$Q$4</definedName>
    <definedName name="Def_of_response">'Pulldown menu'!$P$2:$P$5</definedName>
    <definedName name="Default">'Pulldown menu'!$A$2:$A$4</definedName>
    <definedName name="dfdfdfdf">'[2]Pulldown menu'!$K$2:$K$44</definedName>
    <definedName name="Diagnostic_criteria">'Pulldown menu'!$I$2:$I$8</definedName>
    <definedName name="Diagnostic_interview" localSheetId="1">'Pulldown menu'!#REF!</definedName>
    <definedName name="Diagnostic_interview">'Pulldown menu'!#REF!</definedName>
    <definedName name="Dose">'Pulldown menu'!$M$2:$M$6</definedName>
    <definedName name="Dosing">'Pulldown menu'!$L$2:$L$4</definedName>
    <definedName name="Drug">'Pulldown menu'!$K$2:$K$24</definedName>
    <definedName name="Educational_materials" localSheetId="1">'Pulldown menu'!#REF!</definedName>
    <definedName name="Educational_materials">'Pulldown menu'!#REF!</definedName>
    <definedName name="GPvisits_allowed" localSheetId="1">'Pulldown menu'!#REF!</definedName>
    <definedName name="GPvisits_allowed">'Pulldown menu'!#REF!</definedName>
    <definedName name="Group_Individual" localSheetId="1">'Pulldown menu'!#REF!</definedName>
    <definedName name="Group_Individual">'Pulldown menu'!#REF!</definedName>
    <definedName name="Imputation">'Pulldown menu'!$U$2:$U$6</definedName>
    <definedName name="Incentives" localSheetId="1">'Pulldown menu'!#REF!</definedName>
    <definedName name="Incentives">'Pulldown menu'!#REF!</definedName>
    <definedName name="Incl_disorders" localSheetId="1">'Pulldown menu'!#REF!</definedName>
    <definedName name="Incl_disorders">'Pulldown menu'!#REF!</definedName>
    <definedName name="Investigational_Comparator">'Pulldown menu'!$N$2:$N$4</definedName>
    <definedName name="Judgment">'Pulldown menu'!$X$2:$X$8</definedName>
    <definedName name="Monitored" localSheetId="1">'Pulldown menu'!#REF!</definedName>
    <definedName name="Monitored">'Pulldown menu'!#REF!</definedName>
    <definedName name="Monitored_independently" localSheetId="1">'Pulldown menu'!#REF!</definedName>
    <definedName name="Monitored_independently">'Pulldown menu'!#REF!</definedName>
    <definedName name="Monitored_through_tapes" localSheetId="1">'Pulldown menu'!#REF!</definedName>
    <definedName name="Monitored_through_tapes">'Pulldown menu'!#REF!</definedName>
    <definedName name="Monitored_with_scale" localSheetId="1">'Pulldown menu'!#REF!</definedName>
    <definedName name="Monitored_with_scale">'Pulldown menu'!#REF!</definedName>
    <definedName name="No_of_arms">'Pulldown menu'!$C$2:$C$10</definedName>
    <definedName name="Off_medication" localSheetId="1">'Pulldown menu'!#REF!</definedName>
    <definedName name="Off_medication">'Pulldown menu'!#REF!</definedName>
    <definedName name="Paper_or_poster">'Pulldown menu'!$V$2:$V$4</definedName>
    <definedName name="Patient_status">'Pulldown menu'!$J$2:$J$5</definedName>
    <definedName name="Pharmaco_allowed" localSheetId="1">'Pulldown menu'!#REF!</definedName>
    <definedName name="Pharmaco_allowed">'Pulldown menu'!#REF!</definedName>
    <definedName name="Pharmacotherapy_as_protocol" localSheetId="1">'Pulldown menu'!#REF!</definedName>
    <definedName name="Pharmacotherapy_as_protocol">'Pulldown menu'!#REF!</definedName>
    <definedName name="Physical_comorbidities" localSheetId="1">'Pulldown menu'!#REF!</definedName>
    <definedName name="Physical_comorbidities">'Pulldown menu'!#REF!</definedName>
    <definedName name="Psychiatric_comorbidities" localSheetId="1">'Pulldown menu'!#REF!</definedName>
    <definedName name="Psychiatric_comorbidities">'Pulldown menu'!#REF!</definedName>
    <definedName name="Publication">'Pulldown menu'!$T$2:$T$5</definedName>
    <definedName name="Qualified_therapist" localSheetId="1">'Pulldown menu'!#REF!</definedName>
    <definedName name="Qualified_therapist">'Pulldown menu'!#REF!</definedName>
    <definedName name="Rating_scale" localSheetId="1">'Pulldown menu'!#REF!</definedName>
    <definedName name="Rating_scale">'Pulldown menu'!#REF!</definedName>
    <definedName name="RCT_type1">'Pulldown menu'!$D$2:$D$3</definedName>
    <definedName name="RCT_type2">'Pulldown menu'!$E$2:$E$3</definedName>
    <definedName name="RCT_type3">'Pulldown menu'!$F$2:$F$4</definedName>
    <definedName name="RCT_type4">'Pulldown menu'!$G$2:$G$3</definedName>
    <definedName name="Recruitment">'Pulldown menu'!$B$2:$B$8</definedName>
    <definedName name="RoB">'Pulldown menu'!$R$2:$R$4</definedName>
    <definedName name="RoB1_">'Pulldown menu'!$R$2:$R$4</definedName>
    <definedName name="RoB2_">'Pulldown menu'!$S$2:$S$5</definedName>
    <definedName name="RoBt">'Pulldown menu'!$S$2:$S$5</definedName>
    <definedName name="Sacle_version" localSheetId="1">'Pulldown menu'!#REF!</definedName>
    <definedName name="Sacle_version">'Pulldown menu'!#REF!</definedName>
    <definedName name="Scale_observer">'Pulldown menu'!$O$2:$O$8</definedName>
    <definedName name="Scale_self" localSheetId="1">'Pulldown menu'!#REF!</definedName>
    <definedName name="Scale_self">'Pulldown menu'!#REF!</definedName>
    <definedName name="Selfhelp_materials" localSheetId="1">'Pulldown menu'!#REF!</definedName>
    <definedName name="Selfhelp_materials">'Pulldown menu'!#REF!</definedName>
    <definedName name="Speciallytrained_therapist" localSheetId="1">'Pulldown menu'!#REF!</definedName>
    <definedName name="Speciallytrained_therapist">'Pulldown menu'!#REF!</definedName>
    <definedName name="Supervised" localSheetId="1">'Pulldown menu'!#REF!</definedName>
    <definedName name="Supervised">'Pulldown menu'!#REF!</definedName>
    <definedName name="Therapist_allegiance" localSheetId="1">'Pulldown menu'!#REF!</definedName>
    <definedName name="Therapist_allegiance">'Pulldown menu'!#REF!</definedName>
    <definedName name="Therapy_broad" localSheetId="1">'Pulldown menu'!#REF!</definedName>
    <definedName name="Therapy_broad">'Pulldown menu'!#REF!</definedName>
    <definedName name="Therapy_specific">'Pulldown menu'!$K$2:$K$47</definedName>
    <definedName name="Treatment_setting">'Pulldown menu'!$H$2:$H$5</definedName>
    <definedName name="Who_measured_alliance" localSheetId="1">'Pulldown menu'!#REF!</definedName>
    <definedName name="Who_measured_alliance">'Pulldown menu'!#REF!</definedName>
    <definedName name="Wtih_a_manual" localSheetId="1">'Pulldown menu'!#REF!</definedName>
    <definedName name="Wtih_a_manual">'Pulldown menu'!#REF!</definedName>
  </definedNames>
  <calcPr calcId="179017"/>
</workbook>
</file>

<file path=xl/calcChain.xml><?xml version="1.0" encoding="utf-8"?>
<calcChain xmlns="http://schemas.openxmlformats.org/spreadsheetml/2006/main">
  <c r="I10" i="2" l="1"/>
  <c r="I11" i="2"/>
  <c r="I12" i="2"/>
  <c r="I13" i="2"/>
  <c r="I14" i="2"/>
  <c r="I15" i="2"/>
  <c r="I9" i="2"/>
  <c r="A4" i="2" l="1"/>
  <c r="A5" i="2" s="1"/>
  <c r="A6" i="2" s="1"/>
  <c r="A7" i="2" s="1"/>
  <c r="CJ5" i="11"/>
  <c r="CF5" i="11"/>
  <c r="CL5" i="11" s="1"/>
  <c r="CA5" i="11"/>
  <c r="BV5" i="11"/>
  <c r="AT5" i="11"/>
  <c r="AH5" i="11"/>
  <c r="CL4" i="11"/>
  <c r="CJ4" i="11"/>
  <c r="CA4" i="11"/>
  <c r="BV4" i="11"/>
  <c r="AT4" i="11"/>
  <c r="AH4" i="11"/>
  <c r="A8" i="2" l="1"/>
  <c r="A9" i="2" s="1"/>
  <c r="A10" i="2" l="1"/>
  <c r="A11" i="2" l="1"/>
  <c r="A12" i="2" l="1"/>
  <c r="A13" i="2" l="1"/>
  <c r="A14" i="2" l="1"/>
  <c r="A15" i="2" l="1"/>
  <c r="A16" i="2" l="1"/>
  <c r="A17" i="2" l="1"/>
  <c r="A18" i="2" l="1"/>
  <c r="C4" i="11" l="1"/>
  <c r="D4" i="11" l="1"/>
  <c r="C5" i="11"/>
  <c r="D5" i="11" s="1"/>
  <c r="BX4" i="11" l="1"/>
  <c r="BW4" i="11"/>
  <c r="BW5" i="11"/>
  <c r="BX5" i="11"/>
  <c r="BY4" i="11" l="1"/>
  <c r="BY5" i="11"/>
  <c r="E5" i="11" l="1"/>
  <c r="E4" i="11" l="1"/>
  <c r="BZ4" i="11" s="1"/>
  <c r="CB4" i="11" s="1"/>
  <c r="CC4" i="11" s="1"/>
  <c r="BZ5" i="11"/>
  <c r="CB5" i="11" l="1"/>
  <c r="CC5" i="11" s="1"/>
  <c r="CD4" i="11" s="1"/>
  <c r="CD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Georgia Salanti</author>
    <author>Salanti, Georgia (ISPM)</author>
  </authors>
  <commentList>
    <comment ref="K1" authorId="0" shapeId="0" xr:uid="{BB1E2899-5615-2F4B-83FF-259A479E320B}">
      <text>
        <r>
          <rPr>
            <b/>
            <sz val="10"/>
            <color rgb="FF000000"/>
            <rFont val="Tahoma"/>
            <family val="2"/>
          </rPr>
          <t>Georgia Salanti:</t>
        </r>
        <r>
          <rPr>
            <sz val="10"/>
            <color rgb="FF000000"/>
            <rFont val="Tahoma"/>
            <family val="2"/>
          </rPr>
          <t xml:space="preserve">
</t>
        </r>
        <r>
          <rPr>
            <sz val="10"/>
            <color rgb="FF000000"/>
            <rFont val="Tahoma"/>
            <family val="2"/>
          </rPr>
          <t xml:space="preserve">if only the study-level value is known then put the same value in both arms. e.g. if you know that the mean age in the study is 65 then add this in both study-rows e.g. see study Anna
</t>
        </r>
      </text>
    </comment>
    <comment ref="D2" authorId="1" shapeId="0" xr:uid="{00000000-0006-0000-0000-000001000000}">
      <text>
        <r>
          <rPr>
            <b/>
            <sz val="9"/>
            <color rgb="FF000000"/>
            <rFont val="Tahoma"/>
            <charset val="1"/>
          </rPr>
          <t>Salanti, Georgia (ISPM):</t>
        </r>
        <r>
          <rPr>
            <sz val="9"/>
            <color rgb="FF000000"/>
            <rFont val="Tahoma"/>
            <charset val="1"/>
          </rPr>
          <t xml:space="preserve">
</t>
        </r>
        <r>
          <rPr>
            <sz val="9"/>
            <color rgb="FF000000"/>
            <rFont val="Tahoma"/>
            <charset val="1"/>
          </rPr>
          <t xml:space="preserve">merge study arms with the same intervention </t>
        </r>
      </text>
    </comment>
    <comment ref="E2" authorId="0" shapeId="0" xr:uid="{E216C60B-2DE6-2947-AA3B-225309E0DBD5}">
      <text>
        <r>
          <rPr>
            <b/>
            <sz val="10"/>
            <color rgb="FF000000"/>
            <rFont val="Tahoma"/>
            <family val="2"/>
          </rPr>
          <t>Georgia Salanti:</t>
        </r>
        <r>
          <rPr>
            <sz val="10"/>
            <color rgb="FF000000"/>
            <rFont val="Tahoma"/>
            <family val="2"/>
          </rPr>
          <t xml:space="preserve">
</t>
        </r>
        <r>
          <rPr>
            <sz val="10"/>
            <color rgb="FF000000"/>
            <rFont val="Tahoma"/>
            <family val="2"/>
          </rPr>
          <t>Number of randomised  participants</t>
        </r>
      </text>
    </comment>
    <comment ref="G2" authorId="0" shapeId="0" xr:uid="{54E12559-DA7A-A84F-9A49-60356E0E328B}">
      <text>
        <r>
          <rPr>
            <b/>
            <sz val="10"/>
            <color rgb="FF000000"/>
            <rFont val="Tahoma"/>
            <family val="2"/>
          </rPr>
          <t>Georgia Salanti:</t>
        </r>
        <r>
          <rPr>
            <sz val="10"/>
            <color rgb="FF000000"/>
            <rFont val="Tahoma"/>
            <family val="2"/>
          </rPr>
          <t xml:space="preserve">
</t>
        </r>
        <r>
          <rPr>
            <sz val="10"/>
            <color rgb="FF000000"/>
            <rFont val="Calibri"/>
            <scheme val="minor"/>
          </rPr>
          <t>Number of  participants that contibute to the dichotomous outcome can be different to randomised if you have missing participant data</t>
        </r>
        <r>
          <rPr>
            <sz val="10"/>
            <color rgb="FF000000"/>
            <rFont val="Calibri"/>
            <scheme val="minor"/>
          </rPr>
          <t xml:space="preserve">
</t>
        </r>
      </text>
    </comment>
    <comment ref="J2" authorId="0" shapeId="0" xr:uid="{CE8DEB93-B98F-1749-837B-2E674CC4350C}">
      <text>
        <r>
          <rPr>
            <b/>
            <sz val="10"/>
            <color rgb="FF000000"/>
            <rFont val="Tahoma"/>
            <family val="2"/>
          </rPr>
          <t>Georgia Salanti:</t>
        </r>
        <r>
          <rPr>
            <sz val="10"/>
            <color rgb="FF000000"/>
            <rFont val="Tahoma"/>
            <family val="2"/>
          </rPr>
          <t xml:space="preserve">
</t>
        </r>
        <r>
          <rPr>
            <sz val="10"/>
            <color rgb="FF000000"/>
            <rFont val="Calibri"/>
            <scheme val="minor"/>
          </rPr>
          <t>Number of  participants that contibute to the continuous outcome can be different to randomised if you have missing participant data</t>
        </r>
        <r>
          <rPr>
            <sz val="10"/>
            <color rgb="FF000000"/>
            <rFont val="Calibri"/>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laurenza</author>
    <author>Toshi A Furukawa</author>
    <author>Toshi Furukawa</author>
  </authors>
  <commentList>
    <comment ref="O3" authorId="0" shapeId="0" xr:uid="{00000000-0006-0000-0100-000001000000}">
      <text>
        <r>
          <rPr>
            <b/>
            <sz val="9"/>
            <color indexed="81"/>
            <rFont val="Tahoma"/>
            <family val="2"/>
          </rPr>
          <t>laurenza:</t>
        </r>
        <r>
          <rPr>
            <sz val="9"/>
            <color indexed="81"/>
            <rFont val="Tahoma"/>
            <family val="2"/>
          </rPr>
          <t xml:space="preserve">
Percentage of randomised sample that are female</t>
        </r>
      </text>
    </comment>
    <comment ref="S3" authorId="1" shapeId="0" xr:uid="{00000000-0006-0000-0100-000002000000}">
      <text>
        <r>
          <rPr>
            <b/>
            <sz val="9"/>
            <color indexed="81"/>
            <rFont val="ＭＳ Ｐゴシック"/>
            <family val="3"/>
            <charset val="128"/>
          </rPr>
          <t>The mean dose delivered at the end of the trial either for the ITT sample or for the completers</t>
        </r>
      </text>
    </comment>
    <comment ref="U3" authorId="2" shapeId="0" xr:uid="{00000000-0006-0000-0100-000003000000}">
      <text>
        <r>
          <rPr>
            <b/>
            <sz val="11"/>
            <color indexed="81"/>
            <rFont val="ＭＳ Ｐゴシック"/>
            <family val="3"/>
            <charset val="128"/>
          </rPr>
          <t>Simple COI, such as honoraria, will be rated Unclear.</t>
        </r>
      </text>
    </comment>
    <comment ref="W3" authorId="2" shapeId="0" xr:uid="{00000000-0006-0000-0100-000004000000}">
      <text>
        <r>
          <rPr>
            <b/>
            <sz val="11"/>
            <color indexed="81"/>
            <rFont val="ＭＳ Ｐゴシック"/>
            <family val="3"/>
            <charset val="128"/>
          </rPr>
          <t>When in doubt, be as conservative as possible by aiming at the scenario with the smallest number of responders</t>
        </r>
      </text>
    </comment>
    <comment ref="BA3" authorId="0" shapeId="0" xr:uid="{00000000-0006-0000-0100-000005000000}">
      <text>
        <r>
          <rPr>
            <b/>
            <sz val="9"/>
            <color indexed="81"/>
            <rFont val="Tahoma"/>
            <family val="2"/>
          </rPr>
          <t>laurenza:</t>
        </r>
        <r>
          <rPr>
            <sz val="9"/>
            <color indexed="81"/>
            <rFont val="Tahoma"/>
            <family val="2"/>
          </rPr>
          <t xml:space="preserve">
Were outcome data taken from unpublished reports? If so, please indicate 'yes.' If not, please indicate 'no.'</t>
        </r>
      </text>
    </comment>
    <comment ref="BQ3" authorId="2" shapeId="0" xr:uid="{00000000-0006-0000-0100-000006000000}">
      <text>
        <r>
          <rPr>
            <b/>
            <sz val="9"/>
            <color indexed="81"/>
            <rFont val="ＭＳ Ｐゴシック"/>
            <family val="3"/>
            <charset val="128"/>
          </rPr>
          <t>Only studies stated "double blind" will be included. "Stated but not tested" should be so rated.</t>
        </r>
      </text>
    </comment>
    <comment ref="BR3" authorId="2" shapeId="0" xr:uid="{00000000-0006-0000-0100-000007000000}">
      <text>
        <r>
          <rPr>
            <b/>
            <sz val="9"/>
            <color indexed="81"/>
            <rFont val="ＭＳ Ｐゴシック"/>
            <family val="3"/>
            <charset val="128"/>
          </rPr>
          <t>Only studies stated "double blind" will be included. "Stated but not tested" should be so rated.</t>
        </r>
      </text>
    </comment>
    <comment ref="BS3" authorId="2" shapeId="0" xr:uid="{00000000-0006-0000-0100-000008000000}">
      <text>
        <r>
          <rPr>
            <b/>
            <sz val="9"/>
            <color indexed="81"/>
            <rFont val="ＭＳ Ｐゴシック"/>
            <family val="3"/>
            <charset val="128"/>
          </rPr>
          <t>Only studies stated "double blind" will be included. "Stated but not tested" should be so rated.</t>
        </r>
      </text>
    </comment>
    <comment ref="BT3" authorId="2" shapeId="0" xr:uid="{00000000-0006-0000-0100-000009000000}">
      <text>
        <r>
          <rPr>
            <b/>
            <sz val="11"/>
            <color indexed="81"/>
            <rFont val="ＭＳ Ｐゴシック"/>
            <family val="3"/>
            <charset val="128"/>
          </rPr>
          <t>Rate low risk of bias, if unpublished data are available and contribute to 2 primary outcomes and at lest 2/3 secondary outcomes.
Rate unclear risk of bias, if unpublished data are available but do not contribute that much.
Rated high risk of bias, if no unpublished data are available.</t>
        </r>
      </text>
    </comment>
    <comment ref="L4" authorId="0" shapeId="0" xr:uid="{00000000-0006-0000-0100-00000A000000}">
      <text>
        <r>
          <rPr>
            <b/>
            <sz val="9"/>
            <color indexed="81"/>
            <rFont val="Tahoma"/>
            <family val="2"/>
          </rPr>
          <t>laurenza:</t>
        </r>
        <r>
          <rPr>
            <sz val="9"/>
            <color indexed="81"/>
            <rFont val="Tahoma"/>
            <family val="2"/>
          </rPr>
          <t xml:space="preserve">
only completers described</t>
        </r>
      </text>
    </comment>
    <comment ref="BD4" authorId="0" shapeId="0" xr:uid="{00000000-0006-0000-0100-00000B000000}">
      <text>
        <r>
          <rPr>
            <b/>
            <sz val="9"/>
            <color indexed="81"/>
            <rFont val="Tahoma"/>
            <family val="2"/>
          </rPr>
          <t>laurenza:</t>
        </r>
        <r>
          <rPr>
            <sz val="9"/>
            <color indexed="81"/>
            <rFont val="Tahoma"/>
            <family val="2"/>
          </rPr>
          <t xml:space="preserve">
only first phase used</t>
        </r>
      </text>
    </comment>
  </commentList>
</comments>
</file>

<file path=xl/sharedStrings.xml><?xml version="1.0" encoding="utf-8"?>
<sst xmlns="http://schemas.openxmlformats.org/spreadsheetml/2006/main" count="483" uniqueCount="271">
  <si>
    <t>Year</t>
    <phoneticPr fontId="1"/>
  </si>
  <si>
    <t>No_of_arms</t>
    <phoneticPr fontId="1"/>
  </si>
  <si>
    <t>RCT_type1</t>
    <phoneticPr fontId="1"/>
  </si>
  <si>
    <t>RCT_type2</t>
    <phoneticPr fontId="1"/>
  </si>
  <si>
    <t>RCT_type3</t>
    <phoneticPr fontId="1"/>
  </si>
  <si>
    <t>Parallel</t>
    <phoneticPr fontId="1"/>
  </si>
  <si>
    <t>Cross-over</t>
    <phoneticPr fontId="1"/>
  </si>
  <si>
    <t>Cluster randomised</t>
    <phoneticPr fontId="1"/>
  </si>
  <si>
    <t>Individual randomised</t>
    <phoneticPr fontId="1"/>
  </si>
  <si>
    <t>No_randomised</t>
    <phoneticPr fontId="1"/>
  </si>
  <si>
    <t>Single center</t>
    <phoneticPr fontId="1"/>
  </si>
  <si>
    <t>RCT_type4</t>
    <phoneticPr fontId="1"/>
  </si>
  <si>
    <t>Described as pragmatic</t>
    <phoneticPr fontId="1"/>
  </si>
  <si>
    <t>Other</t>
    <phoneticPr fontId="1"/>
  </si>
  <si>
    <t>Treatment_setting</t>
    <phoneticPr fontId="1"/>
  </si>
  <si>
    <t>Primary care medical setting</t>
    <phoneticPr fontId="1"/>
  </si>
  <si>
    <t>Secondary/Tertiary care medical setting</t>
    <phoneticPr fontId="1"/>
  </si>
  <si>
    <t>Diagnostic_criteria</t>
    <phoneticPr fontId="1"/>
  </si>
  <si>
    <t>DSM-III</t>
  </si>
  <si>
    <t>DSM-III-R</t>
  </si>
  <si>
    <t>DSM-IV</t>
  </si>
  <si>
    <t>ICD-10</t>
  </si>
  <si>
    <t>RDC</t>
  </si>
  <si>
    <t>Feighner</t>
  </si>
  <si>
    <t>Patient_status</t>
    <phoneticPr fontId="1"/>
  </si>
  <si>
    <t>Inpatients only</t>
    <phoneticPr fontId="1"/>
  </si>
  <si>
    <t>Multi-center</t>
    <phoneticPr fontId="1"/>
  </si>
  <si>
    <t>Dropouts_sideeffects</t>
    <phoneticPr fontId="1"/>
  </si>
  <si>
    <t>Dropouts_total</t>
    <phoneticPr fontId="1"/>
  </si>
  <si>
    <t>Dropouts</t>
    <phoneticPr fontId="1"/>
  </si>
  <si>
    <t>Baseline</t>
    <phoneticPr fontId="1"/>
  </si>
  <si>
    <t>Mean</t>
    <phoneticPr fontId="1"/>
  </si>
  <si>
    <t>SD</t>
    <phoneticPr fontId="1"/>
  </si>
  <si>
    <t>Scale</t>
    <phoneticPr fontId="1"/>
  </si>
  <si>
    <t>Scale_observer</t>
    <phoneticPr fontId="1"/>
  </si>
  <si>
    <t>Risk of Bias</t>
    <phoneticPr fontId="1"/>
  </si>
  <si>
    <t>Sequence_generation</t>
    <phoneticPr fontId="1"/>
  </si>
  <si>
    <t>Allocation_concealment</t>
    <phoneticPr fontId="1"/>
  </si>
  <si>
    <t>Blinding_participant</t>
    <phoneticPr fontId="1"/>
  </si>
  <si>
    <t>Blinding_therapist</t>
    <phoneticPr fontId="1"/>
  </si>
  <si>
    <t>RoB</t>
    <phoneticPr fontId="1"/>
  </si>
  <si>
    <t>Low risk of bias</t>
    <phoneticPr fontId="1"/>
  </si>
  <si>
    <t>High risk of bias</t>
    <phoneticPr fontId="1"/>
  </si>
  <si>
    <t>Unclear risk of bias</t>
    <phoneticPr fontId="1"/>
  </si>
  <si>
    <t>Stated but not tested</t>
    <phoneticPr fontId="1"/>
  </si>
  <si>
    <t>Other operationalized</t>
    <phoneticPr fontId="1"/>
  </si>
  <si>
    <t>Dosing</t>
    <phoneticPr fontId="1"/>
  </si>
  <si>
    <t>agomelatine</t>
    <phoneticPr fontId="1"/>
  </si>
  <si>
    <t>amitriptyline</t>
    <phoneticPr fontId="1"/>
  </si>
  <si>
    <t>bupropion</t>
    <phoneticPr fontId="1"/>
  </si>
  <si>
    <t>citalopram</t>
    <phoneticPr fontId="1"/>
  </si>
  <si>
    <t>clomipramine</t>
    <phoneticPr fontId="1"/>
  </si>
  <si>
    <t>desvenlafaxine</t>
    <phoneticPr fontId="1"/>
  </si>
  <si>
    <t>duloxetine</t>
    <phoneticPr fontId="1"/>
  </si>
  <si>
    <t>escitalopram</t>
    <phoneticPr fontId="1"/>
  </si>
  <si>
    <t>fluoxetine</t>
    <phoneticPr fontId="1"/>
  </si>
  <si>
    <t>fluvoxamine</t>
    <phoneticPr fontId="1"/>
  </si>
  <si>
    <t>milnacipran</t>
    <phoneticPr fontId="1"/>
  </si>
  <si>
    <t>mirtazapine</t>
    <phoneticPr fontId="1"/>
  </si>
  <si>
    <t>paroxetine</t>
    <phoneticPr fontId="1"/>
  </si>
  <si>
    <t>reboxetine</t>
    <phoneticPr fontId="1"/>
  </si>
  <si>
    <t>sertraline</t>
    <phoneticPr fontId="1"/>
  </si>
  <si>
    <t>trazodone</t>
    <phoneticPr fontId="1"/>
  </si>
  <si>
    <t>venlafaxine</t>
    <phoneticPr fontId="1"/>
  </si>
  <si>
    <t>vilazodone</t>
    <phoneticPr fontId="1"/>
  </si>
  <si>
    <t>placebo</t>
    <phoneticPr fontId="1"/>
  </si>
  <si>
    <t>Drug</t>
    <phoneticPr fontId="1"/>
  </si>
  <si>
    <t>Fixed</t>
    <phoneticPr fontId="1"/>
  </si>
  <si>
    <t>Flexible</t>
    <phoneticPr fontId="1"/>
  </si>
  <si>
    <t>Def_of_remission</t>
    <phoneticPr fontId="1"/>
  </si>
  <si>
    <t>Both</t>
    <phoneticPr fontId="1"/>
  </si>
  <si>
    <t>Outpatients only</t>
    <phoneticPr fontId="1"/>
  </si>
  <si>
    <t>Dose_intended_min</t>
    <phoneticPr fontId="1"/>
  </si>
  <si>
    <t>Dose_intended_max</t>
    <phoneticPr fontId="1"/>
  </si>
  <si>
    <t>Investigational_Comparator</t>
    <phoneticPr fontId="1"/>
  </si>
  <si>
    <t>Threshold_score</t>
    <phoneticPr fontId="1"/>
  </si>
  <si>
    <t>Scale_for_threshold</t>
    <phoneticPr fontId="1"/>
  </si>
  <si>
    <t>Blinding_assessor</t>
    <phoneticPr fontId="1"/>
  </si>
  <si>
    <t>Weeks</t>
    <phoneticPr fontId="1"/>
  </si>
  <si>
    <t>Placebo_run_in</t>
    <phoneticPr fontId="1"/>
  </si>
  <si>
    <t>Default</t>
    <phoneticPr fontId="1"/>
  </si>
  <si>
    <t>Yes</t>
    <phoneticPr fontId="1"/>
  </si>
  <si>
    <t>No</t>
    <phoneticPr fontId="1"/>
  </si>
  <si>
    <t>Unclear</t>
    <phoneticPr fontId="1"/>
  </si>
  <si>
    <t>Investigational</t>
    <phoneticPr fontId="1"/>
  </si>
  <si>
    <t>Comparator</t>
    <phoneticPr fontId="1"/>
  </si>
  <si>
    <t>Unclear</t>
    <phoneticPr fontId="1"/>
  </si>
  <si>
    <t>RoBt</t>
    <phoneticPr fontId="1"/>
  </si>
  <si>
    <t>Publication</t>
    <phoneticPr fontId="1"/>
  </si>
  <si>
    <t>Published</t>
    <phoneticPr fontId="1"/>
  </si>
  <si>
    <t>Imputed</t>
    <phoneticPr fontId="1"/>
  </si>
  <si>
    <t>Unpublished&amp;published</t>
    <phoneticPr fontId="1"/>
  </si>
  <si>
    <t>Unavailable</t>
    <phoneticPr fontId="1"/>
  </si>
  <si>
    <t>Both</t>
    <phoneticPr fontId="1"/>
  </si>
  <si>
    <t>Dose_delivered_mean</t>
  </si>
  <si>
    <t>8 weeks (4-12 weeks)</t>
  </si>
  <si>
    <t>hypericum</t>
  </si>
  <si>
    <t>Endpoint (if not reported, Change)</t>
    <phoneticPr fontId="1"/>
  </si>
  <si>
    <t>N completers</t>
    <phoneticPr fontId="1"/>
  </si>
  <si>
    <t>Missing</t>
    <phoneticPr fontId="1"/>
  </si>
  <si>
    <t>Responders</t>
    <phoneticPr fontId="1"/>
  </si>
  <si>
    <t>Remitters</t>
    <phoneticPr fontId="1"/>
  </si>
  <si>
    <t>Definition of remission</t>
    <phoneticPr fontId="1"/>
  </si>
  <si>
    <t>Others</t>
    <phoneticPr fontId="1"/>
  </si>
  <si>
    <t>HAMD=&lt;7or8</t>
    <phoneticPr fontId="1"/>
  </si>
  <si>
    <t>MADRS&lt;=10or11or12</t>
    <phoneticPr fontId="1"/>
  </si>
  <si>
    <t>Recruitment</t>
    <phoneticPr fontId="1"/>
  </si>
  <si>
    <t>North America</t>
    <phoneticPr fontId="1"/>
  </si>
  <si>
    <t>Europe</t>
    <phoneticPr fontId="1"/>
  </si>
  <si>
    <t>Asia</t>
    <phoneticPr fontId="1"/>
  </si>
  <si>
    <t>Africa</t>
    <phoneticPr fontId="1"/>
  </si>
  <si>
    <t>Australia</t>
    <phoneticPr fontId="1"/>
  </si>
  <si>
    <t>South America</t>
    <phoneticPr fontId="1"/>
  </si>
  <si>
    <t>No_of_arms</t>
    <phoneticPr fontId="1"/>
  </si>
  <si>
    <t>More</t>
    <phoneticPr fontId="1"/>
  </si>
  <si>
    <t>Other/Unclear/Not stated</t>
    <phoneticPr fontId="1"/>
  </si>
  <si>
    <t>HAMD17</t>
    <phoneticPr fontId="1"/>
  </si>
  <si>
    <t>HAMD21</t>
    <phoneticPr fontId="1"/>
  </si>
  <si>
    <t>HAMD24</t>
    <phoneticPr fontId="1"/>
  </si>
  <si>
    <t>HAMDother</t>
    <phoneticPr fontId="1"/>
  </si>
  <si>
    <t>MADRS</t>
    <phoneticPr fontId="1"/>
  </si>
  <si>
    <t>Other</t>
    <phoneticPr fontId="1"/>
  </si>
  <si>
    <t>N comp+imputed</t>
    <phoneticPr fontId="1"/>
  </si>
  <si>
    <t>Study-level modifiers</t>
    <phoneticPr fontId="1"/>
  </si>
  <si>
    <t>Dosing_schedule</t>
    <phoneticPr fontId="1"/>
  </si>
  <si>
    <t>Completers</t>
  </si>
  <si>
    <t>Age_mean</t>
    <phoneticPr fontId="1"/>
  </si>
  <si>
    <t>Age_SD</t>
    <phoneticPr fontId="1"/>
  </si>
  <si>
    <t>Sponsored by this drug company or author employed by the drug company</t>
    <phoneticPr fontId="1"/>
  </si>
  <si>
    <t>Cross-Continental</t>
    <phoneticPr fontId="1"/>
  </si>
  <si>
    <t>Length of randomised comparison in wks</t>
    <phoneticPr fontId="1"/>
  </si>
  <si>
    <t>Unpublished_data</t>
    <phoneticPr fontId="1"/>
  </si>
  <si>
    <t>Unclear</t>
    <phoneticPr fontId="1"/>
  </si>
  <si>
    <t>placebo</t>
  </si>
  <si>
    <t>*</t>
    <phoneticPr fontId="1"/>
  </si>
  <si>
    <t>Flexible</t>
  </si>
  <si>
    <t>Yes</t>
  </si>
  <si>
    <t>Comparator</t>
  </si>
  <si>
    <t>Individual randomised</t>
  </si>
  <si>
    <t>Outpatients only</t>
  </si>
  <si>
    <t>HAMD17</t>
  </si>
  <si>
    <t>Unclear</t>
  </si>
  <si>
    <t>Unclear risk of bias</t>
  </si>
  <si>
    <t>Low risk of bias</t>
  </si>
  <si>
    <t>paroxetine</t>
  </si>
  <si>
    <t>High risk of bias</t>
  </si>
  <si>
    <t>North America</t>
  </si>
  <si>
    <t>Single center</t>
  </si>
  <si>
    <t>No</t>
  </si>
  <si>
    <t>escitalopram</t>
  </si>
  <si>
    <t>Secondary/Tertiary care medical setting</t>
  </si>
  <si>
    <t>amitriptyline</t>
  </si>
  <si>
    <t>fluoxetine</t>
  </si>
  <si>
    <t>HAMDunspecified</t>
    <phoneticPr fontId="1"/>
  </si>
  <si>
    <t>*</t>
  </si>
  <si>
    <t>Other</t>
  </si>
  <si>
    <t>Definition of response</t>
    <phoneticPr fontId="1"/>
  </si>
  <si>
    <t>Def_of_response</t>
    <phoneticPr fontId="1"/>
  </si>
  <si>
    <t>&gt;50% on HAMD</t>
    <phoneticPr fontId="1"/>
  </si>
  <si>
    <t>&gt;50% on MADRS</t>
    <phoneticPr fontId="1"/>
  </si>
  <si>
    <t>much or very much improved on CGI</t>
    <phoneticPr fontId="1"/>
  </si>
  <si>
    <t>Others</t>
  </si>
  <si>
    <t>Others</t>
    <phoneticPr fontId="1"/>
  </si>
  <si>
    <t>paroxetine CR</t>
    <phoneticPr fontId="1"/>
  </si>
  <si>
    <t>venlafaxine</t>
  </si>
  <si>
    <t>not reported</t>
  </si>
  <si>
    <t>agomelatine</t>
  </si>
  <si>
    <t>P values</t>
  </si>
  <si>
    <t>IMPUTED?</t>
  </si>
  <si>
    <t>Cross-over</t>
  </si>
  <si>
    <t>McNair1984</t>
  </si>
  <si>
    <t>Rescue medications</t>
  </si>
  <si>
    <t>Borrowed?</t>
  </si>
  <si>
    <t>%_Female</t>
  </si>
  <si>
    <t>Unpublished data used?</t>
  </si>
  <si>
    <t>8 weeks (4-12 weeks)</t>
    <phoneticPr fontId="1"/>
  </si>
  <si>
    <t>Study_year</t>
    <phoneticPr fontId="1"/>
  </si>
  <si>
    <t>Please enter * when data are missing. Blank cells would mean that the item has not been examined.</t>
    <phoneticPr fontId="1"/>
  </si>
  <si>
    <t>Imputation</t>
    <phoneticPr fontId="1"/>
  </si>
  <si>
    <t>MMRM</t>
    <phoneticPr fontId="1"/>
  </si>
  <si>
    <t>MI</t>
    <phoneticPr fontId="1"/>
  </si>
  <si>
    <t>LOCF</t>
    <phoneticPr fontId="1"/>
  </si>
  <si>
    <t>Drug_comment</t>
    <phoneticPr fontId="1"/>
  </si>
  <si>
    <t>Row_No</t>
    <phoneticPr fontId="1"/>
  </si>
  <si>
    <t>Study_No</t>
    <phoneticPr fontId="1"/>
  </si>
  <si>
    <t>Arm_No</t>
    <phoneticPr fontId="1"/>
  </si>
  <si>
    <t>No of arms</t>
    <phoneticPr fontId="1"/>
  </si>
  <si>
    <t>OC</t>
    <phoneticPr fontId="1"/>
  </si>
  <si>
    <t>Others/Unclear</t>
    <phoneticPr fontId="1"/>
  </si>
  <si>
    <t>nefazodone</t>
    <phoneticPr fontId="1"/>
  </si>
  <si>
    <t>vortioxetine</t>
    <phoneticPr fontId="1"/>
  </si>
  <si>
    <t>Other/Unclear</t>
    <phoneticPr fontId="1"/>
  </si>
  <si>
    <t>Completers + LOCF imputed</t>
  </si>
  <si>
    <t>Completers + LOCF imputed</t>
    <phoneticPr fontId="1"/>
  </si>
  <si>
    <t>StudyID</t>
    <phoneticPr fontId="1"/>
  </si>
  <si>
    <t>Dose</t>
    <phoneticPr fontId="1"/>
  </si>
  <si>
    <t>Outside</t>
    <phoneticPr fontId="1"/>
  </si>
  <si>
    <t>Low</t>
    <phoneticPr fontId="1"/>
  </si>
  <si>
    <t>Licensed</t>
    <phoneticPr fontId="1"/>
  </si>
  <si>
    <t>High</t>
    <phoneticPr fontId="1"/>
  </si>
  <si>
    <t>Unclear</t>
    <phoneticPr fontId="1"/>
  </si>
  <si>
    <t>am17</t>
  </si>
  <si>
    <t>am18</t>
  </si>
  <si>
    <t>Dose_range</t>
    <phoneticPr fontId="1"/>
  </si>
  <si>
    <t>Licensed</t>
    <phoneticPr fontId="1"/>
  </si>
  <si>
    <t>Selective_reporting_bias</t>
    <phoneticPr fontId="1"/>
  </si>
  <si>
    <t>total n</t>
    <phoneticPr fontId="1"/>
  </si>
  <si>
    <t>total dropouts</t>
    <phoneticPr fontId="1"/>
  </si>
  <si>
    <t>dropout% per study</t>
    <phoneticPr fontId="1"/>
  </si>
  <si>
    <t>dropout% per arm</t>
    <phoneticPr fontId="1"/>
  </si>
  <si>
    <t>dif in dropout%</t>
    <phoneticPr fontId="1"/>
  </si>
  <si>
    <t>Attrition by arm</t>
    <phoneticPr fontId="1"/>
  </si>
  <si>
    <t>Attrition_bias_by_study_for_respnse</t>
    <phoneticPr fontId="1"/>
  </si>
  <si>
    <t>Overall_study_RoB</t>
    <phoneticPr fontId="1"/>
  </si>
  <si>
    <t>Response_to_placebo</t>
    <phoneticPr fontId="1"/>
  </si>
  <si>
    <t>Proportion_of_placebo</t>
    <phoneticPr fontId="1"/>
  </si>
  <si>
    <t>Imputation</t>
    <phoneticPr fontId="1"/>
  </si>
  <si>
    <t>*</t>
    <phoneticPr fontId="1"/>
  </si>
  <si>
    <t>%Missing</t>
    <phoneticPr fontId="1"/>
  </si>
  <si>
    <t>Arm_No</t>
  </si>
  <si>
    <t>No of arms</t>
  </si>
  <si>
    <t>Study-level modifiers</t>
  </si>
  <si>
    <t>No_of_arms</t>
  </si>
  <si>
    <t>more arms in the original study</t>
    <phoneticPr fontId="1"/>
  </si>
  <si>
    <t>2nd in two rows</t>
    <phoneticPr fontId="1"/>
  </si>
  <si>
    <t>Excluded because cross-over design and has no usable data</t>
    <phoneticPr fontId="1"/>
  </si>
  <si>
    <t>Exclude (study subjects received paroxetine, up to 50 mg daily, augmented by lithium carbonate or desipramine hydrochloride if necessary)</t>
    <phoneticPr fontId="1"/>
  </si>
  <si>
    <t>DeRubeis2005</t>
    <phoneticPr fontId="1"/>
  </si>
  <si>
    <t>Exclude (study subjects received paroxetine, up to 51 mg daily, augmented by lithium carbonate or desipramine hydrochloride if necessary)</t>
  </si>
  <si>
    <t>DeRubeis2005</t>
  </si>
  <si>
    <t>Excluded. No operationalized diagnostic criteria</t>
    <phoneticPr fontId="1"/>
  </si>
  <si>
    <t>DeNayer 2002</t>
    <phoneticPr fontId="1"/>
  </si>
  <si>
    <t>75-150mg</t>
    <phoneticPr fontId="1"/>
  </si>
  <si>
    <t>20-40mg</t>
    <phoneticPr fontId="1"/>
  </si>
  <si>
    <t>SD</t>
    <phoneticPr fontId="1"/>
  </si>
  <si>
    <t>Paper_or_poster</t>
    <phoneticPr fontId="1"/>
  </si>
  <si>
    <t>None</t>
    <phoneticPr fontId="1"/>
  </si>
  <si>
    <t>Partial report (such as poster, part of meta-analysis)</t>
    <phoneticPr fontId="1"/>
  </si>
  <si>
    <t>Full report (peer-reviewed paper with or without poster)</t>
    <phoneticPr fontId="1"/>
  </si>
  <si>
    <t>Judgment</t>
    <phoneticPr fontId="1"/>
  </si>
  <si>
    <t>No R</t>
    <phoneticPr fontId="1"/>
  </si>
  <si>
    <t>Full</t>
    <phoneticPr fontId="1"/>
  </si>
  <si>
    <t>Partial</t>
    <phoneticPr fontId="1"/>
  </si>
  <si>
    <t>No pub data and R from unpub data</t>
    <phoneticPr fontId="1"/>
  </si>
  <si>
    <t>Inadequate pub data and R from unpub data</t>
    <phoneticPr fontId="1"/>
  </si>
  <si>
    <t>R can come both from pub and unpub data and match</t>
    <phoneticPr fontId="1"/>
  </si>
  <si>
    <t>R from pub data and no or inadequate unpub data</t>
    <phoneticPr fontId="1"/>
  </si>
  <si>
    <t>R imputed from pub data and no or inadequate unpub data</t>
    <phoneticPr fontId="1"/>
  </si>
  <si>
    <t>R can come both from pub and unpub data but do not match</t>
    <phoneticPr fontId="1"/>
  </si>
  <si>
    <t>Selective_reporting_bias</t>
    <phoneticPr fontId="1"/>
  </si>
  <si>
    <t>Ncontinuous</t>
  </si>
  <si>
    <t>Mean</t>
  </si>
  <si>
    <t>Blinding</t>
  </si>
  <si>
    <t>Dichotomous outcome</t>
  </si>
  <si>
    <t>Continuous outcome</t>
  </si>
  <si>
    <t>Georgia</t>
  </si>
  <si>
    <t>Adriani</t>
  </si>
  <si>
    <t>Orestis</t>
  </si>
  <si>
    <t>Emmanuella</t>
  </si>
  <si>
    <t>Arm-specific covariates</t>
  </si>
  <si>
    <t>Study-specific covariates</t>
  </si>
  <si>
    <t>Theodore</t>
  </si>
  <si>
    <t xml:space="preserve">Theodore </t>
  </si>
  <si>
    <t>Anna</t>
  </si>
  <si>
    <t>Study identification</t>
  </si>
  <si>
    <t>Intervention</t>
  </si>
  <si>
    <t>Responders</t>
  </si>
  <si>
    <t>NA</t>
  </si>
  <si>
    <t>Ndichotomous</t>
  </si>
  <si>
    <t>Nrandomised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</si>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</sst>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_);[Red]\(0.00\)"/>
    <numFmt numFmtId="165" formatCode="0.0_);[Red]\(0.0\)"/>
    <numFmt numFmtId="166" formatCode="#,##0.00_ "/>
    <numFmt numFmtId="167" formatCode="#,##0.000_ "/>
    <numFmt numFmtId="168" formatCode="0_);[Red]\(0\)"/>
    <numFmt numFmtId="169" formatCode="#,##0_ "/>
    <numFmt numFmtId="170" formatCode="0.0%"/>
    <numFmt numFmtId="171" formatCode="0.00_ "/>
  </numFmts>
  <fonts count="25">
    <font>
      <sz val="11"/>
      <color theme="1"/>
      <name val="Calibri"/>
      <family val="2"/>
      <charset val="128"/>
      <scheme val="minor"/>
    </font>
    <font>
      <sz val="6"/>
      <name val="Calibri"/>
      <family val="2"/>
      <charset val="128"/>
      <scheme val="minor"/>
    </font>
    <font>
      <b/>
      <sz val="11"/>
      <color theme="1"/>
      <name val="Calibri"/>
      <family val="2"/>
      <scheme val="minor"/>
    </font>
    <font>
      <b/>
      <sz val="9"/>
      <color indexed="81"/>
      <name val="ＭＳ Ｐゴシック"/>
      <family val="3"/>
      <charset val="128"/>
    </font>
    <font>
      <b/>
      <sz val="11"/>
      <color indexed="81"/>
      <name val="ＭＳ Ｐゴシック"/>
      <family val="3"/>
      <charset val="128"/>
    </font>
    <font>
      <b/>
      <sz val="9"/>
      <color indexed="81"/>
      <name val="Tahoma"/>
      <family val="2"/>
    </font>
    <font>
      <sz val="9"/>
      <color indexed="81"/>
      <name val="Tahoma"/>
      <family val="2"/>
    </font>
    <font>
      <sz val="11"/>
      <name val="Calibri"/>
      <family val="3"/>
      <charset val="128"/>
      <scheme val="minor"/>
    </font>
    <font>
      <b/>
      <sz val="11"/>
      <name val="Calibri"/>
      <family val="3"/>
      <charset val="128"/>
      <scheme val="minor"/>
    </font>
    <font>
      <sz val="11"/>
      <color theme="1"/>
      <name val="Calibri"/>
      <family val="2"/>
      <charset val="128"/>
      <scheme val="minor"/>
    </font>
    <font>
      <sz val="11"/>
      <color rgb="FF9C0006"/>
      <name val="Calibri"/>
      <family val="2"/>
      <charset val="128"/>
      <scheme val="minor"/>
    </font>
    <font>
      <sz val="11"/>
      <color theme="1"/>
      <name val="Calibri"/>
      <family val="3"/>
      <charset val="128"/>
      <scheme val="minor"/>
    </font>
    <font>
      <u/>
      <sz val="8.0500000000000007"/>
      <color theme="10"/>
      <name val="Calibri"/>
      <family val="2"/>
      <charset val="128"/>
    </font>
    <font>
      <sz val="11"/>
      <color theme="1"/>
      <name val="Calibri"/>
      <family val="2"/>
      <charset val="128"/>
    </font>
    <font>
      <sz val="11"/>
      <color rgb="FF9C0006"/>
      <name val="Calibri"/>
      <family val="2"/>
      <charset val="128"/>
    </font>
    <font>
      <sz val="11"/>
      <color rgb="FF9C6500"/>
      <name val="Calibri"/>
      <family val="2"/>
      <charset val="128"/>
    </font>
    <font>
      <sz val="11"/>
      <name val="Calibri"/>
      <family val="2"/>
      <charset val="128"/>
      <scheme val="minor"/>
    </font>
    <font>
      <sz val="11"/>
      <name val="Calibri"/>
      <family val="2"/>
      <scheme val="minor"/>
    </font>
    <font>
      <b/>
      <sz val="11"/>
      <name val="Calibri"/>
      <family val="2"/>
      <scheme val="minor"/>
    </font>
    <font>
      <b/>
      <sz val="11"/>
      <color rgb="FF002060"/>
      <name val="Calibri"/>
      <family val="2"/>
      <scheme val="minor"/>
    </font>
    <font>
      <sz val="10"/>
      <color rgb="FF000000"/>
      <name val="Tahoma"/>
      <family val="2"/>
    </font>
    <font>
      <b/>
      <sz val="10"/>
      <color rgb="FF000000"/>
      <name val="Tahoma"/>
      <family val="2"/>
    </font>
    <font>
      <b/>
      <sz val="9"/>
      <color rgb="FF000000"/>
      <name val="Tahoma"/>
      <charset val="1"/>
    </font>
    <font>
      <sz val="9"/>
      <color rgb="FF000000"/>
      <name val="Tahoma"/>
      <charset val="1"/>
    </font>
    <font>
      <sz val="10"/>
      <color rgb="FF000000"/>
      <name val="Calibri"/>
      <scheme val="minor"/>
    </font>
  </fonts>
  <fills count="13">
    <fill>
      <patternFill patternType="none"/>
    </fill>
    <fill>
      <patternFill patternType="gray125"/>
    </fill>
    <fill>
      <patternFill patternType="solid">
        <fgColor rgb="FFFFFF00"/>
        <bgColor indexed="64"/>
      </patternFill>
    </fill>
    <fill>
      <patternFill patternType="solid">
        <fgColor rgb="FF66FFFF"/>
        <bgColor indexed="64"/>
      </patternFill>
    </fill>
    <fill>
      <patternFill patternType="solid">
        <fgColor rgb="FFCCFFFF"/>
        <bgColor indexed="64"/>
      </patternFill>
    </fill>
    <fill>
      <patternFill patternType="solid">
        <fgColor rgb="FF99FF99"/>
        <bgColor indexed="64"/>
      </patternFill>
    </fill>
    <fill>
      <patternFill patternType="solid">
        <fgColor rgb="FFFFFFCC"/>
        <bgColor indexed="64"/>
      </patternFill>
    </fill>
    <fill>
      <patternFill patternType="solid">
        <fgColor rgb="FFFFCCFF"/>
        <bgColor indexed="64"/>
      </patternFill>
    </fill>
    <fill>
      <patternFill patternType="solid">
        <fgColor rgb="FFFFC7CE"/>
      </patternFill>
    </fill>
    <fill>
      <patternFill patternType="solid">
        <fgColor theme="0" tint="-0.249977111117893"/>
        <bgColor indexed="64"/>
      </patternFill>
    </fill>
    <fill>
      <patternFill patternType="solid">
        <fgColor rgb="FFFFEB9C"/>
      </patternFill>
    </fill>
    <fill>
      <patternFill patternType="solid">
        <fgColor theme="8" tint="0.79998168889431442"/>
        <bgColor indexed="65"/>
      </patternFill>
    </fill>
    <fill>
      <patternFill patternType="solid">
        <fgColor theme="2"/>
        <bgColor indexed="64"/>
      </patternFill>
    </fill>
  </fills>
  <borders count="13">
    <border>
      <left/>
      <right/>
      <top/>
      <bottom/>
      <diagonal/>
    </border>
    <border>
      <left/>
      <right/>
      <top/>
      <bottom style="thin">
        <color indexed="64"/>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style="thin">
        <color indexed="64"/>
      </left>
      <right style="thin">
        <color auto="1"/>
      </right>
      <top/>
      <bottom/>
      <diagonal/>
    </border>
    <border>
      <left/>
      <right style="thin">
        <color auto="1"/>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alignment vertical="center"/>
    </xf>
    <xf numFmtId="0" fontId="9" fillId="0" borderId="0">
      <alignment vertical="center"/>
    </xf>
    <xf numFmtId="0" fontId="12" fillId="0" borderId="0" applyNumberFormat="0" applyFill="0" applyBorder="0" applyAlignment="0" applyProtection="0">
      <alignment vertical="top"/>
      <protection locked="0"/>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0" fontId="13" fillId="0" borderId="0">
      <alignment vertical="center"/>
    </xf>
    <xf numFmtId="0" fontId="14" fillId="8" borderId="0" applyNumberFormat="0" applyBorder="0" applyAlignment="0" applyProtection="0">
      <alignment vertical="center"/>
    </xf>
    <xf numFmtId="0" fontId="15" fillId="10" borderId="0" applyNumberFormat="0" applyBorder="0" applyAlignment="0" applyProtection="0">
      <alignment vertical="center"/>
    </xf>
    <xf numFmtId="0" fontId="10" fillId="8" borderId="0" applyNumberFormat="0" applyBorder="0" applyAlignment="0" applyProtection="0">
      <alignment vertical="center"/>
    </xf>
    <xf numFmtId="0" fontId="9" fillId="11" borderId="0" applyNumberFormat="0" applyBorder="0" applyAlignment="0" applyProtection="0">
      <alignment vertical="center"/>
    </xf>
  </cellStyleXfs>
  <cellXfs count="250">
    <xf numFmtId="0" fontId="0" fillId="0" borderId="0" xfId="0">
      <alignment vertical="center"/>
    </xf>
    <xf numFmtId="0" fontId="0" fillId="0" borderId="0" xfId="0">
      <alignment vertical="center"/>
    </xf>
    <xf numFmtId="0" fontId="7" fillId="7" borderId="0" xfId="0" applyFont="1" applyFill="1" applyAlignment="1">
      <alignment horizontal="left" vertical="center"/>
    </xf>
    <xf numFmtId="0" fontId="7" fillId="7" borderId="0" xfId="0" applyFont="1" applyFill="1">
      <alignment vertical="center"/>
    </xf>
    <xf numFmtId="0" fontId="8" fillId="6" borderId="0" xfId="0" applyFont="1" applyFill="1" applyAlignment="1">
      <alignment horizontal="left" vertical="center"/>
    </xf>
    <xf numFmtId="0" fontId="7" fillId="7" borderId="5" xfId="0" applyFont="1" applyFill="1" applyBorder="1">
      <alignment vertical="center"/>
    </xf>
    <xf numFmtId="0" fontId="7" fillId="0" borderId="5" xfId="0" applyFont="1" applyFill="1" applyBorder="1" applyAlignment="1">
      <alignment horizontal="left" vertical="center"/>
    </xf>
    <xf numFmtId="0" fontId="7" fillId="2" borderId="5" xfId="0" applyFont="1" applyFill="1" applyBorder="1" applyAlignment="1">
      <alignment horizontal="left" vertical="center"/>
    </xf>
    <xf numFmtId="0" fontId="7" fillId="0" borderId="5" xfId="0" applyFont="1" applyFill="1" applyBorder="1">
      <alignment vertical="center"/>
    </xf>
    <xf numFmtId="0" fontId="8" fillId="2" borderId="5" xfId="0" applyFont="1" applyFill="1" applyBorder="1" applyAlignment="1">
      <alignment horizontal="left" vertical="center"/>
    </xf>
    <xf numFmtId="0" fontId="7" fillId="0" borderId="5" xfId="0" applyFont="1" applyBorder="1" applyAlignment="1">
      <alignment horizontal="left" vertical="center"/>
    </xf>
    <xf numFmtId="165" fontId="7" fillId="0" borderId="5" xfId="0" applyNumberFormat="1" applyFont="1" applyFill="1" applyBorder="1" applyAlignment="1">
      <alignment horizontal="left" vertical="center"/>
    </xf>
    <xf numFmtId="165" fontId="7" fillId="0" borderId="5" xfId="0" applyNumberFormat="1" applyFont="1" applyBorder="1" applyAlignment="1">
      <alignment horizontal="left" vertical="center"/>
    </xf>
    <xf numFmtId="0" fontId="8" fillId="5" borderId="5" xfId="0" applyFont="1" applyFill="1" applyBorder="1" applyAlignment="1">
      <alignment horizontal="left" vertical="center"/>
    </xf>
    <xf numFmtId="0" fontId="7" fillId="3" borderId="4" xfId="0" applyFont="1" applyFill="1" applyBorder="1" applyAlignment="1">
      <alignment horizontal="right" vertical="center"/>
    </xf>
    <xf numFmtId="0" fontId="8" fillId="3" borderId="5" xfId="0" applyFont="1" applyFill="1" applyBorder="1" applyAlignment="1">
      <alignment horizontal="right" vertical="center"/>
    </xf>
    <xf numFmtId="49" fontId="8" fillId="3" borderId="5" xfId="0" applyNumberFormat="1" applyFont="1" applyFill="1" applyBorder="1" applyAlignment="1">
      <alignment horizontal="right" vertical="center"/>
    </xf>
    <xf numFmtId="166" fontId="8" fillId="3" borderId="5" xfId="0" applyNumberFormat="1" applyFont="1" applyFill="1" applyBorder="1" applyAlignment="1">
      <alignment horizontal="right" vertical="center"/>
    </xf>
    <xf numFmtId="0" fontId="7" fillId="3" borderId="5" xfId="0" applyFont="1" applyFill="1" applyBorder="1" applyAlignment="1">
      <alignment horizontal="left" vertical="center"/>
    </xf>
    <xf numFmtId="166" fontId="7" fillId="3" borderId="5" xfId="0" applyNumberFormat="1" applyFont="1" applyFill="1" applyBorder="1" applyAlignment="1">
      <alignment horizontal="left" vertical="center"/>
    </xf>
    <xf numFmtId="0" fontId="7" fillId="6" borderId="5" xfId="0" applyFont="1" applyFill="1" applyBorder="1" applyAlignment="1">
      <alignment horizontal="left" vertical="center"/>
    </xf>
    <xf numFmtId="0" fontId="8" fillId="6" borderId="5" xfId="0" applyFont="1" applyFill="1" applyBorder="1" applyAlignment="1">
      <alignment horizontal="left" vertical="center"/>
    </xf>
    <xf numFmtId="0" fontId="7" fillId="4" borderId="5" xfId="0" applyFont="1" applyFill="1" applyBorder="1" applyAlignment="1">
      <alignment horizontal="left" vertical="center"/>
    </xf>
    <xf numFmtId="0" fontId="7" fillId="0" borderId="0" xfId="0" applyFont="1" applyBorder="1">
      <alignment vertical="center"/>
    </xf>
    <xf numFmtId="164" fontId="8" fillId="0" borderId="5" xfId="0" applyNumberFormat="1" applyFont="1" applyBorder="1" applyAlignment="1">
      <alignment horizontal="right" vertical="center"/>
    </xf>
    <xf numFmtId="49" fontId="7" fillId="3" borderId="5" xfId="0" applyNumberFormat="1" applyFont="1" applyFill="1" applyBorder="1" applyAlignment="1">
      <alignment horizontal="left" vertical="center"/>
    </xf>
    <xf numFmtId="165" fontId="7" fillId="0" borderId="5" xfId="0" applyNumberFormat="1" applyFont="1" applyFill="1" applyBorder="1" applyAlignment="1">
      <alignment horizontal="right" vertical="center"/>
    </xf>
    <xf numFmtId="164" fontId="7" fillId="3" borderId="0" xfId="0" applyNumberFormat="1" applyFont="1" applyFill="1" applyBorder="1" applyAlignment="1">
      <alignment horizontal="right" vertical="center"/>
    </xf>
    <xf numFmtId="9" fontId="11" fillId="0" borderId="0" xfId="4" applyFont="1" applyBorder="1" applyAlignment="1">
      <alignment horizontal="left" vertical="center"/>
    </xf>
    <xf numFmtId="9" fontId="11" fillId="0" borderId="0" xfId="4" applyFont="1" applyBorder="1">
      <alignment vertical="center"/>
    </xf>
    <xf numFmtId="9" fontId="11" fillId="0" borderId="1" xfId="4" applyFont="1" applyBorder="1" applyAlignment="1">
      <alignment horizontal="left" vertical="center"/>
    </xf>
    <xf numFmtId="170" fontId="11" fillId="0" borderId="0" xfId="4" applyNumberFormat="1" applyFont="1" applyBorder="1" applyAlignment="1">
      <alignment horizontal="left" vertical="center"/>
    </xf>
    <xf numFmtId="170" fontId="11" fillId="0" borderId="0" xfId="4" applyNumberFormat="1" applyFont="1" applyBorder="1">
      <alignment vertical="center"/>
    </xf>
    <xf numFmtId="170" fontId="11" fillId="0" borderId="1" xfId="4" applyNumberFormat="1" applyFont="1" applyBorder="1" applyAlignment="1">
      <alignment horizontal="left" vertical="center"/>
    </xf>
    <xf numFmtId="0" fontId="11" fillId="0" borderId="1" xfId="0" applyFont="1" applyFill="1" applyBorder="1" applyAlignment="1">
      <alignment horizontal="left" vertical="center"/>
    </xf>
    <xf numFmtId="0" fontId="7" fillId="0" borderId="4" xfId="0" applyFont="1" applyBorder="1">
      <alignment vertical="center"/>
    </xf>
    <xf numFmtId="0" fontId="7" fillId="2" borderId="7" xfId="5" applyFont="1" applyFill="1" applyBorder="1" applyAlignment="1">
      <alignment horizontal="left" vertical="center"/>
    </xf>
    <xf numFmtId="0" fontId="7" fillId="2" borderId="2" xfId="5" applyFont="1" applyFill="1" applyBorder="1" applyAlignment="1">
      <alignment horizontal="left" vertical="center"/>
    </xf>
    <xf numFmtId="0" fontId="7" fillId="5" borderId="2" xfId="6" applyFont="1" applyFill="1" applyBorder="1" applyAlignment="1">
      <alignment horizontal="left" vertical="center"/>
    </xf>
    <xf numFmtId="0" fontId="7" fillId="5" borderId="0" xfId="6" applyFont="1" applyFill="1" applyBorder="1" applyAlignment="1">
      <alignment horizontal="left" vertical="center"/>
    </xf>
    <xf numFmtId="0" fontId="7" fillId="3" borderId="0" xfId="6" applyFont="1" applyFill="1" applyBorder="1" applyAlignment="1">
      <alignment vertical="center"/>
    </xf>
    <xf numFmtId="49" fontId="7" fillId="3" borderId="0" xfId="6" applyNumberFormat="1" applyFont="1" applyFill="1" applyBorder="1" applyAlignment="1">
      <alignment vertical="center"/>
    </xf>
    <xf numFmtId="166" fontId="7" fillId="3" borderId="0" xfId="6" applyNumberFormat="1" applyFont="1" applyFill="1" applyBorder="1" applyAlignment="1">
      <alignment vertical="center"/>
    </xf>
    <xf numFmtId="0" fontId="7" fillId="2" borderId="3" xfId="5" applyFont="1" applyFill="1" applyBorder="1" applyAlignment="1">
      <alignment horizontal="left" vertical="center"/>
    </xf>
    <xf numFmtId="0" fontId="7" fillId="2" borderId="1" xfId="6" applyFont="1" applyFill="1" applyBorder="1" applyAlignment="1">
      <alignment horizontal="left" vertical="center"/>
    </xf>
    <xf numFmtId="0" fontId="7" fillId="5" borderId="3" xfId="6" applyFont="1" applyFill="1" applyBorder="1" applyAlignment="1">
      <alignment horizontal="left" vertical="center"/>
    </xf>
    <xf numFmtId="0" fontId="7" fillId="5" borderId="1" xfId="6" applyFont="1" applyFill="1" applyBorder="1" applyAlignment="1">
      <alignment horizontal="left" vertical="center"/>
    </xf>
    <xf numFmtId="164" fontId="7" fillId="3" borderId="3" xfId="5" applyNumberFormat="1" applyFont="1" applyFill="1" applyBorder="1" applyAlignment="1">
      <alignment horizontal="right" vertical="center"/>
    </xf>
    <xf numFmtId="0" fontId="7" fillId="3" borderId="1" xfId="6" applyFont="1" applyFill="1" applyBorder="1" applyAlignment="1">
      <alignment vertical="center"/>
    </xf>
    <xf numFmtId="49" fontId="7" fillId="3" borderId="1" xfId="6" applyNumberFormat="1" applyFont="1" applyFill="1" applyBorder="1" applyAlignment="1">
      <alignment vertical="center"/>
    </xf>
    <xf numFmtId="166" fontId="7" fillId="3" borderId="1" xfId="6" applyNumberFormat="1" applyFont="1" applyFill="1" applyBorder="1" applyAlignment="1">
      <alignment vertical="center"/>
    </xf>
    <xf numFmtId="0" fontId="7" fillId="6" borderId="3" xfId="6" applyFont="1" applyFill="1" applyBorder="1" applyAlignment="1">
      <alignment horizontal="left" vertical="center"/>
    </xf>
    <xf numFmtId="0" fontId="7" fillId="6" borderId="1" xfId="5" applyFont="1" applyFill="1" applyBorder="1" applyAlignment="1">
      <alignment horizontal="left" vertical="center"/>
    </xf>
    <xf numFmtId="0" fontId="7" fillId="6" borderId="1" xfId="6" applyFont="1" applyFill="1" applyBorder="1" applyAlignment="1">
      <alignment horizontal="left" vertical="center"/>
    </xf>
    <xf numFmtId="0" fontId="7" fillId="0" borderId="0" xfId="0" applyFont="1" applyFill="1" applyBorder="1" applyAlignment="1">
      <alignment horizontal="left" vertical="center"/>
    </xf>
    <xf numFmtId="165" fontId="7" fillId="0" borderId="0" xfId="0" applyNumberFormat="1" applyFont="1" applyFill="1" applyBorder="1" applyAlignment="1">
      <alignment horizontal="left" vertical="center"/>
    </xf>
    <xf numFmtId="164" fontId="7" fillId="0" borderId="0" xfId="0" applyNumberFormat="1" applyFont="1" applyFill="1" applyBorder="1" applyAlignment="1">
      <alignment horizontal="right" vertical="center"/>
    </xf>
    <xf numFmtId="0" fontId="7" fillId="0" borderId="0" xfId="0" applyFont="1" applyFill="1" applyBorder="1">
      <alignment vertical="center"/>
    </xf>
    <xf numFmtId="0" fontId="7" fillId="3" borderId="8" xfId="6" applyFont="1" applyFill="1" applyBorder="1" applyAlignment="1">
      <alignment vertical="center"/>
    </xf>
    <xf numFmtId="49" fontId="7" fillId="3" borderId="8" xfId="6" applyNumberFormat="1" applyFont="1" applyFill="1" applyBorder="1" applyAlignment="1">
      <alignment vertical="center"/>
    </xf>
    <xf numFmtId="166" fontId="7" fillId="3" borderId="8" xfId="6" applyNumberFormat="1" applyFont="1" applyFill="1" applyBorder="1" applyAlignment="1">
      <alignment vertical="center"/>
    </xf>
    <xf numFmtId="0" fontId="7" fillId="5" borderId="5" xfId="0" applyFont="1" applyFill="1" applyBorder="1" applyAlignment="1">
      <alignment horizontal="left" vertical="center"/>
    </xf>
    <xf numFmtId="0" fontId="7" fillId="6" borderId="4" xfId="5" applyFont="1" applyFill="1" applyBorder="1" applyAlignment="1">
      <alignment horizontal="left" vertical="center"/>
    </xf>
    <xf numFmtId="0" fontId="7" fillId="0" borderId="0" xfId="5" applyFont="1" applyBorder="1">
      <alignment vertical="center"/>
    </xf>
    <xf numFmtId="0" fontId="7" fillId="9" borderId="0" xfId="5" applyFont="1" applyFill="1">
      <alignment vertical="center"/>
    </xf>
    <xf numFmtId="0" fontId="7" fillId="2" borderId="0" xfId="5" applyFont="1" applyFill="1" applyBorder="1" applyAlignment="1">
      <alignment horizontal="left" vertical="center"/>
    </xf>
    <xf numFmtId="9" fontId="7" fillId="0" borderId="0" xfId="4" applyFont="1">
      <alignment vertical="center"/>
    </xf>
    <xf numFmtId="170" fontId="7" fillId="0" borderId="0" xfId="4" applyNumberFormat="1" applyFont="1">
      <alignment vertical="center"/>
    </xf>
    <xf numFmtId="0" fontId="7" fillId="0" borderId="0" xfId="0" applyFont="1">
      <alignment vertical="center"/>
    </xf>
    <xf numFmtId="0" fontId="7" fillId="0" borderId="5" xfId="0" applyFont="1" applyFill="1" applyBorder="1" applyAlignment="1">
      <alignment horizontal="right" vertical="center"/>
    </xf>
    <xf numFmtId="0" fontId="7" fillId="0" borderId="0" xfId="0" applyFont="1" applyFill="1">
      <alignment vertical="center"/>
    </xf>
    <xf numFmtId="0" fontId="7" fillId="0" borderId="0" xfId="5" applyFont="1" applyFill="1" applyBorder="1">
      <alignment vertical="center"/>
    </xf>
    <xf numFmtId="0" fontId="7" fillId="5" borderId="0" xfId="5" applyFont="1" applyFill="1" applyBorder="1">
      <alignment vertical="center"/>
    </xf>
    <xf numFmtId="0" fontId="7" fillId="2" borderId="8" xfId="5" applyFont="1" applyFill="1" applyBorder="1" applyAlignment="1">
      <alignment horizontal="left" vertical="center"/>
    </xf>
    <xf numFmtId="165" fontId="7" fillId="0" borderId="7" xfId="5" applyNumberFormat="1" applyFont="1" applyFill="1" applyBorder="1" applyAlignment="1">
      <alignment horizontal="left" vertical="center"/>
    </xf>
    <xf numFmtId="165" fontId="7" fillId="0" borderId="8" xfId="5" applyNumberFormat="1" applyFont="1" applyFill="1" applyBorder="1" applyAlignment="1">
      <alignment horizontal="left" vertical="center"/>
    </xf>
    <xf numFmtId="165" fontId="7" fillId="0" borderId="8" xfId="5" applyNumberFormat="1" applyFont="1" applyFill="1" applyBorder="1" applyAlignment="1">
      <alignment horizontal="right" vertical="center"/>
    </xf>
    <xf numFmtId="0" fontId="7" fillId="0" borderId="8" xfId="5" applyFont="1" applyBorder="1" applyAlignment="1">
      <alignment horizontal="left" vertical="center"/>
    </xf>
    <xf numFmtId="165" fontId="7" fillId="0" borderId="8" xfId="5" applyNumberFormat="1" applyFont="1" applyBorder="1" applyAlignment="1">
      <alignment horizontal="left" vertical="center"/>
    </xf>
    <xf numFmtId="167" fontId="7" fillId="3" borderId="8" xfId="5" applyNumberFormat="1" applyFont="1" applyFill="1" applyBorder="1" applyAlignment="1">
      <alignment vertical="center"/>
    </xf>
    <xf numFmtId="0" fontId="7" fillId="3" borderId="8" xfId="6" applyFont="1" applyFill="1" applyBorder="1" applyAlignment="1">
      <alignment horizontal="left" vertical="center"/>
    </xf>
    <xf numFmtId="49" fontId="7" fillId="3" borderId="8" xfId="6" applyNumberFormat="1" applyFont="1" applyFill="1" applyBorder="1" applyAlignment="1">
      <alignment horizontal="left" vertical="center"/>
    </xf>
    <xf numFmtId="166" fontId="7" fillId="3" borderId="8" xfId="6" applyNumberFormat="1" applyFont="1" applyFill="1" applyBorder="1" applyAlignment="1">
      <alignment horizontal="left" vertical="center"/>
    </xf>
    <xf numFmtId="0" fontId="7" fillId="6" borderId="8" xfId="5" applyFont="1" applyFill="1" applyBorder="1" applyAlignment="1">
      <alignment horizontal="left" vertical="center"/>
    </xf>
    <xf numFmtId="0" fontId="7" fillId="6" borderId="8" xfId="6" applyFont="1" applyFill="1" applyBorder="1" applyAlignment="1">
      <alignment horizontal="left" vertical="center"/>
    </xf>
    <xf numFmtId="0" fontId="7" fillId="6" borderId="9" xfId="5" applyFont="1" applyFill="1" applyBorder="1" applyAlignment="1">
      <alignment horizontal="left" vertical="center"/>
    </xf>
    <xf numFmtId="0" fontId="7" fillId="0" borderId="0" xfId="5" applyFont="1" applyBorder="1" applyAlignment="1">
      <alignment vertical="center"/>
    </xf>
    <xf numFmtId="0" fontId="7" fillId="7" borderId="2" xfId="5" applyFont="1" applyFill="1" applyBorder="1" applyAlignment="1">
      <alignment vertical="center"/>
    </xf>
    <xf numFmtId="0" fontId="7" fillId="4" borderId="8" xfId="5" applyFont="1" applyFill="1" applyBorder="1" applyAlignment="1">
      <alignment horizontal="left" vertical="center"/>
    </xf>
    <xf numFmtId="0" fontId="7" fillId="7" borderId="7" xfId="5" applyFont="1" applyFill="1" applyBorder="1" applyAlignment="1">
      <alignment horizontal="left" vertical="center"/>
    </xf>
    <xf numFmtId="0" fontId="7" fillId="7" borderId="8" xfId="5" applyFont="1" applyFill="1" applyBorder="1" applyAlignment="1">
      <alignment horizontal="left" vertical="center"/>
    </xf>
    <xf numFmtId="0" fontId="7" fillId="7" borderId="9" xfId="5" applyFont="1" applyFill="1" applyBorder="1" applyAlignment="1">
      <alignment horizontal="left" vertical="center"/>
    </xf>
    <xf numFmtId="0" fontId="7" fillId="0" borderId="0" xfId="5" applyFont="1" applyBorder="1" applyAlignment="1">
      <alignment horizontal="left" vertical="center"/>
    </xf>
    <xf numFmtId="165" fontId="7" fillId="0" borderId="2" xfId="5" applyNumberFormat="1" applyFont="1" applyFill="1" applyBorder="1" applyAlignment="1">
      <alignment horizontal="left" vertical="center"/>
    </xf>
    <xf numFmtId="165" fontId="7" fillId="0" borderId="0" xfId="5" applyNumberFormat="1" applyFont="1" applyFill="1" applyBorder="1" applyAlignment="1">
      <alignment horizontal="left" vertical="center"/>
    </xf>
    <xf numFmtId="165" fontId="7" fillId="0" borderId="0" xfId="5" applyNumberFormat="1" applyFont="1" applyFill="1" applyBorder="1" applyAlignment="1">
      <alignment horizontal="right" vertical="center"/>
    </xf>
    <xf numFmtId="165" fontId="7" fillId="0" borderId="0" xfId="5" applyNumberFormat="1" applyFont="1" applyBorder="1" applyAlignment="1">
      <alignment horizontal="left" vertical="center"/>
    </xf>
    <xf numFmtId="0" fontId="7" fillId="3" borderId="0" xfId="5" applyFont="1" applyFill="1" applyBorder="1" applyAlignment="1">
      <alignment vertical="center"/>
    </xf>
    <xf numFmtId="167" fontId="7" fillId="3" borderId="0" xfId="5" applyNumberFormat="1" applyFont="1" applyFill="1" applyBorder="1" applyAlignment="1">
      <alignment vertical="center"/>
    </xf>
    <xf numFmtId="0" fontId="7" fillId="3" borderId="2" xfId="5" applyFont="1" applyFill="1" applyBorder="1" applyAlignment="1">
      <alignment horizontal="left" vertical="center"/>
    </xf>
    <xf numFmtId="0" fontId="7" fillId="3" borderId="0" xfId="6" applyFont="1" applyFill="1" applyBorder="1" applyAlignment="1">
      <alignment horizontal="left" vertical="center"/>
    </xf>
    <xf numFmtId="49" fontId="7" fillId="3" borderId="0" xfId="6" applyNumberFormat="1" applyFont="1" applyFill="1" applyBorder="1" applyAlignment="1">
      <alignment horizontal="left" vertical="center"/>
    </xf>
    <xf numFmtId="166" fontId="7" fillId="3" borderId="0" xfId="6" applyNumberFormat="1" applyFont="1" applyFill="1" applyBorder="1" applyAlignment="1">
      <alignment horizontal="left" vertical="center"/>
    </xf>
    <xf numFmtId="0" fontId="7" fillId="6" borderId="0" xfId="5" applyFont="1" applyFill="1" applyBorder="1" applyAlignment="1">
      <alignment horizontal="left" vertical="center"/>
    </xf>
    <xf numFmtId="0" fontId="7" fillId="6" borderId="0" xfId="6" applyFont="1" applyFill="1" applyBorder="1" applyAlignment="1">
      <alignment horizontal="left" vertical="center"/>
    </xf>
    <xf numFmtId="0" fontId="7" fillId="6" borderId="2" xfId="6" applyFont="1" applyFill="1" applyBorder="1" applyAlignment="1">
      <alignment horizontal="left" vertical="center"/>
    </xf>
    <xf numFmtId="0" fontId="7" fillId="4" borderId="2" xfId="5" applyFont="1" applyFill="1" applyBorder="1" applyAlignment="1">
      <alignment horizontal="left" vertical="center"/>
    </xf>
    <xf numFmtId="0" fontId="7" fillId="4" borderId="0" xfId="5" applyFont="1" applyFill="1" applyBorder="1" applyAlignment="1">
      <alignment horizontal="left" vertical="center"/>
    </xf>
    <xf numFmtId="0" fontId="7" fillId="7" borderId="2" xfId="5" applyFont="1" applyFill="1" applyBorder="1" applyAlignment="1">
      <alignment horizontal="left" vertical="center"/>
    </xf>
    <xf numFmtId="0" fontId="7" fillId="7" borderId="0" xfId="5" applyFont="1" applyFill="1" applyBorder="1" applyAlignment="1">
      <alignment horizontal="left" vertical="center"/>
    </xf>
    <xf numFmtId="0" fontId="7" fillId="7" borderId="4" xfId="5" applyFont="1" applyFill="1" applyBorder="1" applyAlignment="1">
      <alignment horizontal="left" vertical="center"/>
    </xf>
    <xf numFmtId="0" fontId="7" fillId="0" borderId="1" xfId="5" applyFont="1" applyBorder="1" applyAlignment="1">
      <alignment horizontal="left" vertical="center"/>
    </xf>
    <xf numFmtId="0" fontId="7" fillId="0" borderId="1" xfId="5" applyFont="1" applyFill="1" applyBorder="1" applyAlignment="1">
      <alignment horizontal="left" vertical="center"/>
    </xf>
    <xf numFmtId="0" fontId="7" fillId="5" borderId="1" xfId="5" applyFont="1" applyFill="1" applyBorder="1" applyAlignment="1">
      <alignment horizontal="left" vertical="center"/>
    </xf>
    <xf numFmtId="0" fontId="7" fillId="2" borderId="1" xfId="5" applyFont="1" applyFill="1" applyBorder="1" applyAlignment="1">
      <alignment horizontal="left" vertical="center"/>
    </xf>
    <xf numFmtId="165" fontId="7" fillId="0" borderId="3" xfId="5" applyNumberFormat="1" applyFont="1" applyFill="1" applyBorder="1" applyAlignment="1">
      <alignment horizontal="left" vertical="center"/>
    </xf>
    <xf numFmtId="165" fontId="7" fillId="0" borderId="1" xfId="5" applyNumberFormat="1" applyFont="1" applyFill="1" applyBorder="1" applyAlignment="1">
      <alignment horizontal="left" vertical="center"/>
    </xf>
    <xf numFmtId="165" fontId="7" fillId="0" borderId="1" xfId="5" applyNumberFormat="1" applyFont="1" applyBorder="1" applyAlignment="1">
      <alignment horizontal="left" vertical="center"/>
    </xf>
    <xf numFmtId="0" fontId="7" fillId="3" borderId="1" xfId="5" applyFont="1" applyFill="1" applyBorder="1" applyAlignment="1">
      <alignment vertical="center"/>
    </xf>
    <xf numFmtId="167" fontId="7" fillId="3" borderId="1" xfId="5" applyNumberFormat="1" applyFont="1" applyFill="1" applyBorder="1" applyAlignment="1">
      <alignment vertical="center"/>
    </xf>
    <xf numFmtId="0" fontId="7" fillId="3" borderId="3" xfId="5" applyFont="1" applyFill="1" applyBorder="1" applyAlignment="1">
      <alignment horizontal="left" vertical="center"/>
    </xf>
    <xf numFmtId="0" fontId="7" fillId="3" borderId="1" xfId="6" applyFont="1" applyFill="1" applyBorder="1" applyAlignment="1">
      <alignment horizontal="left" vertical="center"/>
    </xf>
    <xf numFmtId="49" fontId="7" fillId="3" borderId="1" xfId="6" applyNumberFormat="1" applyFont="1" applyFill="1" applyBorder="1" applyAlignment="1">
      <alignment horizontal="left" vertical="center"/>
    </xf>
    <xf numFmtId="166" fontId="7" fillId="3" borderId="1" xfId="6" applyNumberFormat="1" applyFont="1" applyFill="1" applyBorder="1" applyAlignment="1">
      <alignment horizontal="left" vertical="center"/>
    </xf>
    <xf numFmtId="0" fontId="7" fillId="6" borderId="6" xfId="5" applyFont="1" applyFill="1" applyBorder="1" applyAlignment="1">
      <alignment horizontal="left" vertical="center"/>
    </xf>
    <xf numFmtId="0" fontId="7" fillId="0" borderId="1" xfId="5" applyFont="1" applyBorder="1" applyAlignment="1">
      <alignment vertical="center"/>
    </xf>
    <xf numFmtId="0" fontId="7" fillId="7" borderId="3" xfId="5" applyFont="1" applyFill="1" applyBorder="1" applyAlignment="1">
      <alignment vertical="center"/>
    </xf>
    <xf numFmtId="0" fontId="7" fillId="4" borderId="3" xfId="5" applyFont="1" applyFill="1" applyBorder="1" applyAlignment="1">
      <alignment horizontal="left" vertical="center"/>
    </xf>
    <xf numFmtId="0" fontId="7" fillId="4" borderId="1" xfId="5" applyFont="1" applyFill="1" applyBorder="1" applyAlignment="1">
      <alignment horizontal="left" vertical="center"/>
    </xf>
    <xf numFmtId="0" fontId="7" fillId="7" borderId="3" xfId="5" applyFont="1" applyFill="1" applyBorder="1" applyAlignment="1">
      <alignment horizontal="left" vertical="center"/>
    </xf>
    <xf numFmtId="0" fontId="7" fillId="7" borderId="1" xfId="5" applyFont="1" applyFill="1" applyBorder="1" applyAlignment="1">
      <alignment horizontal="left" vertical="center"/>
    </xf>
    <xf numFmtId="0" fontId="7" fillId="7" borderId="6" xfId="5" applyFont="1" applyFill="1" applyBorder="1" applyAlignment="1">
      <alignment horizontal="left" vertical="center"/>
    </xf>
    <xf numFmtId="0" fontId="7" fillId="0" borderId="0" xfId="5" applyFont="1">
      <alignment vertical="center"/>
    </xf>
    <xf numFmtId="0" fontId="7" fillId="0" borderId="0" xfId="5" applyFont="1" applyFill="1">
      <alignment vertical="center"/>
    </xf>
    <xf numFmtId="0" fontId="7" fillId="0" borderId="0" xfId="4" applyNumberFormat="1" applyFont="1" applyFill="1">
      <alignment vertical="center"/>
    </xf>
    <xf numFmtId="0" fontId="7" fillId="4" borderId="0" xfId="0" applyFont="1" applyFill="1" applyAlignment="1">
      <alignment horizontal="left" vertical="center"/>
    </xf>
    <xf numFmtId="0" fontId="7" fillId="0" borderId="4" xfId="0" applyFont="1" applyFill="1" applyBorder="1">
      <alignment vertical="center"/>
    </xf>
    <xf numFmtId="0" fontId="7" fillId="7" borderId="5" xfId="0" applyFont="1" applyFill="1" applyBorder="1" applyAlignment="1">
      <alignment horizontal="left" vertical="center"/>
    </xf>
    <xf numFmtId="0" fontId="7" fillId="4" borderId="2" xfId="0" applyFont="1" applyFill="1" applyBorder="1" applyAlignment="1">
      <alignment horizontal="left" vertical="center"/>
    </xf>
    <xf numFmtId="9" fontId="7" fillId="0" borderId="5" xfId="4" applyFont="1" applyFill="1" applyBorder="1" applyAlignment="1">
      <alignment horizontal="right" vertical="center"/>
    </xf>
    <xf numFmtId="0" fontId="7" fillId="0" borderId="0" xfId="0" applyFont="1" applyFill="1" applyAlignment="1">
      <alignment horizontal="left" vertical="center"/>
    </xf>
    <xf numFmtId="168" fontId="7" fillId="0" borderId="5" xfId="0" applyNumberFormat="1" applyFont="1" applyFill="1" applyBorder="1" applyAlignment="1">
      <alignment horizontal="left" vertical="center"/>
    </xf>
    <xf numFmtId="9" fontId="7" fillId="7" borderId="0" xfId="4" applyFont="1" applyFill="1">
      <alignment vertical="center"/>
    </xf>
    <xf numFmtId="0" fontId="7" fillId="2" borderId="8" xfId="6" applyFont="1" applyFill="1" applyBorder="1" applyAlignment="1">
      <alignment horizontal="left" vertical="center"/>
    </xf>
    <xf numFmtId="0" fontId="7" fillId="5" borderId="7" xfId="6" applyFont="1" applyFill="1" applyBorder="1" applyAlignment="1">
      <alignment horizontal="left" vertical="center"/>
    </xf>
    <xf numFmtId="0" fontId="7" fillId="5" borderId="8" xfId="6" applyFont="1" applyFill="1" applyBorder="1" applyAlignment="1">
      <alignment horizontal="left" vertical="center"/>
    </xf>
    <xf numFmtId="164" fontId="7" fillId="0" borderId="8" xfId="5" applyNumberFormat="1" applyFont="1" applyBorder="1" applyAlignment="1">
      <alignment horizontal="left" vertical="center"/>
    </xf>
    <xf numFmtId="164" fontId="7" fillId="3" borderId="7" xfId="5" applyNumberFormat="1" applyFont="1" applyFill="1" applyBorder="1" applyAlignment="1">
      <alignment horizontal="right" vertical="center"/>
    </xf>
    <xf numFmtId="0" fontId="7" fillId="3" borderId="8" xfId="5" applyFont="1" applyFill="1" applyBorder="1" applyAlignment="1">
      <alignment vertical="center"/>
    </xf>
    <xf numFmtId="0" fontId="7" fillId="3" borderId="7" xfId="5" applyFont="1" applyFill="1" applyBorder="1" applyAlignment="1">
      <alignment horizontal="left" vertical="center"/>
    </xf>
    <xf numFmtId="0" fontId="7" fillId="6" borderId="7" xfId="6" applyFont="1" applyFill="1" applyBorder="1" applyAlignment="1">
      <alignment horizontal="left" vertical="center"/>
    </xf>
    <xf numFmtId="0" fontId="7" fillId="4" borderId="7" xfId="5" applyFont="1" applyFill="1" applyBorder="1" applyAlignment="1">
      <alignment horizontal="left" vertical="center"/>
    </xf>
    <xf numFmtId="0" fontId="7" fillId="2" borderId="0" xfId="6" applyFont="1" applyFill="1" applyBorder="1" applyAlignment="1">
      <alignment horizontal="left" vertical="center"/>
    </xf>
    <xf numFmtId="164" fontId="7" fillId="3" borderId="2" xfId="5" applyNumberFormat="1" applyFont="1" applyFill="1" applyBorder="1" applyAlignment="1">
      <alignment horizontal="right" vertical="center"/>
    </xf>
    <xf numFmtId="164" fontId="7" fillId="0" borderId="1" xfId="5" applyNumberFormat="1" applyFont="1" applyBorder="1" applyAlignment="1">
      <alignment horizontal="left" vertical="center"/>
    </xf>
    <xf numFmtId="169" fontId="7" fillId="3" borderId="5" xfId="0" applyNumberFormat="1" applyFont="1" applyFill="1" applyBorder="1" applyAlignment="1">
      <alignment horizontal="right" vertical="center"/>
    </xf>
    <xf numFmtId="0" fontId="7" fillId="6" borderId="0" xfId="0" applyFont="1" applyFill="1" applyBorder="1">
      <alignment vertical="center"/>
    </xf>
    <xf numFmtId="0" fontId="7" fillId="0" borderId="4" xfId="0" applyFont="1" applyFill="1" applyBorder="1" applyAlignment="1">
      <alignment horizontal="left" vertical="center"/>
    </xf>
    <xf numFmtId="168" fontId="7" fillId="0" borderId="8" xfId="5" applyNumberFormat="1" applyFont="1" applyBorder="1" applyAlignment="1">
      <alignment horizontal="left" vertical="center"/>
    </xf>
    <xf numFmtId="168" fontId="7" fillId="0" borderId="0" xfId="5" applyNumberFormat="1" applyFont="1" applyBorder="1" applyAlignment="1">
      <alignment horizontal="left" vertical="center"/>
    </xf>
    <xf numFmtId="168" fontId="7" fillId="0" borderId="1" xfId="5" applyNumberFormat="1" applyFont="1" applyBorder="1" applyAlignment="1">
      <alignment horizontal="left" vertical="center"/>
    </xf>
    <xf numFmtId="168" fontId="7" fillId="0" borderId="5" xfId="0" applyNumberFormat="1" applyFont="1" applyBorder="1" applyAlignment="1">
      <alignment horizontal="left" vertical="center"/>
    </xf>
    <xf numFmtId="168" fontId="7" fillId="0" borderId="5" xfId="5" applyNumberFormat="1" applyFont="1" applyFill="1" applyBorder="1" applyAlignment="1">
      <alignment horizontal="left" vertical="center"/>
    </xf>
    <xf numFmtId="0" fontId="7" fillId="0" borderId="7" xfId="5" applyFont="1" applyBorder="1" applyAlignment="1">
      <alignment horizontal="right" vertical="center"/>
    </xf>
    <xf numFmtId="164" fontId="7" fillId="0" borderId="2" xfId="5" applyNumberFormat="1" applyFont="1" applyBorder="1" applyAlignment="1">
      <alignment horizontal="right" vertical="center"/>
    </xf>
    <xf numFmtId="0" fontId="7" fillId="0" borderId="3" xfId="5" applyFont="1" applyBorder="1" applyAlignment="1">
      <alignment horizontal="right" vertical="center"/>
    </xf>
    <xf numFmtId="169" fontId="7" fillId="3" borderId="8" xfId="5" applyNumberFormat="1" applyFont="1" applyFill="1" applyBorder="1" applyAlignment="1">
      <alignment vertical="center"/>
    </xf>
    <xf numFmtId="169" fontId="7" fillId="3" borderId="0" xfId="5" applyNumberFormat="1" applyFont="1" applyFill="1" applyBorder="1" applyAlignment="1">
      <alignment vertical="center"/>
    </xf>
    <xf numFmtId="169" fontId="7" fillId="3" borderId="1" xfId="5" applyNumberFormat="1" applyFont="1" applyFill="1" applyBorder="1" applyAlignment="1">
      <alignment vertical="center"/>
    </xf>
    <xf numFmtId="165" fontId="8" fillId="2" borderId="5" xfId="0" applyNumberFormat="1" applyFont="1" applyFill="1" applyBorder="1" applyAlignment="1">
      <alignment horizontal="left" vertical="center"/>
    </xf>
    <xf numFmtId="0" fontId="8" fillId="5" borderId="5" xfId="0" applyFont="1" applyFill="1" applyBorder="1" applyAlignment="1">
      <alignment horizontal="right" vertical="center"/>
    </xf>
    <xf numFmtId="0" fontId="8" fillId="6" borderId="4" xfId="0" applyFont="1" applyFill="1" applyBorder="1" applyAlignment="1">
      <alignment horizontal="left" vertical="center"/>
    </xf>
    <xf numFmtId="0" fontId="11" fillId="7" borderId="0" xfId="0" applyFont="1" applyFill="1" applyBorder="1" applyAlignment="1">
      <alignment horizontal="left" vertical="center"/>
    </xf>
    <xf numFmtId="0" fontId="11" fillId="0" borderId="0" xfId="0" applyFont="1" applyBorder="1" applyAlignment="1">
      <alignment horizontal="left" vertical="center"/>
    </xf>
    <xf numFmtId="9" fontId="11" fillId="0" borderId="0" xfId="4" applyFont="1" applyFill="1" applyBorder="1" applyAlignment="1">
      <alignment horizontal="left" vertical="center"/>
    </xf>
    <xf numFmtId="0" fontId="11" fillId="7" borderId="0" xfId="0" applyFont="1" applyFill="1" applyBorder="1">
      <alignment vertical="center"/>
    </xf>
    <xf numFmtId="0" fontId="11" fillId="0" borderId="0" xfId="0" applyFont="1" applyBorder="1">
      <alignment vertical="center"/>
    </xf>
    <xf numFmtId="9" fontId="11" fillId="0" borderId="0" xfId="4" applyFont="1" applyFill="1" applyBorder="1">
      <alignment vertical="center"/>
    </xf>
    <xf numFmtId="0" fontId="11" fillId="7" borderId="1" xfId="0" applyFont="1" applyFill="1" applyBorder="1" applyAlignment="1">
      <alignment horizontal="left" vertical="center"/>
    </xf>
    <xf numFmtId="0" fontId="11" fillId="0" borderId="1" xfId="0" applyFont="1" applyBorder="1" applyAlignment="1">
      <alignment horizontal="left" vertical="center"/>
    </xf>
    <xf numFmtId="166" fontId="7" fillId="6" borderId="7" xfId="6" applyNumberFormat="1" applyFont="1" applyFill="1" applyBorder="1" applyAlignment="1">
      <alignment horizontal="left" vertical="center"/>
    </xf>
    <xf numFmtId="166" fontId="7" fillId="6" borderId="2" xfId="6" applyNumberFormat="1" applyFont="1" applyFill="1" applyBorder="1" applyAlignment="1">
      <alignment horizontal="left" vertical="center"/>
    </xf>
    <xf numFmtId="166" fontId="7" fillId="6" borderId="3" xfId="6" applyNumberFormat="1" applyFont="1" applyFill="1" applyBorder="1" applyAlignment="1">
      <alignment horizontal="left" vertical="center"/>
    </xf>
    <xf numFmtId="0" fontId="7" fillId="0" borderId="4" xfId="0" applyFont="1" applyFill="1" applyBorder="1" applyAlignment="1">
      <alignment horizontal="right" vertical="center"/>
    </xf>
    <xf numFmtId="0" fontId="7" fillId="0" borderId="2" xfId="0" applyFont="1" applyFill="1" applyBorder="1" applyAlignment="1">
      <alignment horizontal="left" vertical="center"/>
    </xf>
    <xf numFmtId="0" fontId="8" fillId="0" borderId="5" xfId="0" applyFont="1" applyFill="1" applyBorder="1" applyAlignment="1">
      <alignment horizontal="left" vertical="center"/>
    </xf>
    <xf numFmtId="165" fontId="8" fillId="0" borderId="5" xfId="0" applyNumberFormat="1" applyFont="1" applyFill="1" applyBorder="1" applyAlignment="1">
      <alignment horizontal="left" vertical="center"/>
    </xf>
    <xf numFmtId="0" fontId="8" fillId="0" borderId="5" xfId="0" applyFont="1" applyFill="1" applyBorder="1" applyAlignment="1">
      <alignment horizontal="right" vertical="center"/>
    </xf>
    <xf numFmtId="164" fontId="8" fillId="0" borderId="5" xfId="0" applyNumberFormat="1" applyFont="1" applyFill="1" applyBorder="1" applyAlignment="1">
      <alignment horizontal="right" vertical="center"/>
    </xf>
    <xf numFmtId="49" fontId="8" fillId="0" borderId="5" xfId="0" applyNumberFormat="1" applyFont="1" applyFill="1" applyBorder="1" applyAlignment="1">
      <alignment horizontal="right" vertical="center"/>
    </xf>
    <xf numFmtId="166" fontId="8" fillId="0" borderId="5" xfId="0" applyNumberFormat="1" applyFont="1" applyFill="1" applyBorder="1" applyAlignment="1">
      <alignment horizontal="right" vertical="center"/>
    </xf>
    <xf numFmtId="169" fontId="7" fillId="0" borderId="5" xfId="0" applyNumberFormat="1" applyFont="1" applyFill="1" applyBorder="1" applyAlignment="1">
      <alignment horizontal="right" vertical="center"/>
    </xf>
    <xf numFmtId="49" fontId="7" fillId="0" borderId="5" xfId="0" applyNumberFormat="1" applyFont="1" applyFill="1" applyBorder="1" applyAlignment="1">
      <alignment horizontal="left" vertical="center"/>
    </xf>
    <xf numFmtId="166" fontId="7" fillId="0" borderId="5" xfId="0" applyNumberFormat="1" applyFont="1" applyFill="1" applyBorder="1" applyAlignment="1">
      <alignment horizontal="left" vertical="center"/>
    </xf>
    <xf numFmtId="0" fontId="8" fillId="0" borderId="0" xfId="0" applyFont="1" applyFill="1" applyAlignment="1">
      <alignment horizontal="left" vertical="center"/>
    </xf>
    <xf numFmtId="0" fontId="8" fillId="0" borderId="4" xfId="0" applyFont="1" applyFill="1" applyBorder="1" applyAlignment="1">
      <alignment horizontal="left" vertical="center"/>
    </xf>
    <xf numFmtId="9" fontId="7" fillId="0" borderId="0" xfId="4" applyFont="1" applyFill="1">
      <alignment vertical="center"/>
    </xf>
    <xf numFmtId="170" fontId="7" fillId="0" borderId="0" xfId="4" applyNumberFormat="1" applyFont="1" applyFill="1">
      <alignment vertical="center"/>
    </xf>
    <xf numFmtId="168" fontId="11" fillId="7" borderId="0" xfId="0" applyNumberFormat="1" applyFont="1" applyFill="1" applyBorder="1">
      <alignment vertical="center"/>
    </xf>
    <xf numFmtId="168" fontId="11" fillId="7" borderId="1" xfId="0" applyNumberFormat="1" applyFont="1" applyFill="1" applyBorder="1" applyAlignment="1">
      <alignment horizontal="left" vertical="center"/>
    </xf>
    <xf numFmtId="168" fontId="7" fillId="0" borderId="0" xfId="5" applyNumberFormat="1" applyFont="1" applyFill="1">
      <alignment vertical="center"/>
    </xf>
    <xf numFmtId="168" fontId="7" fillId="0" borderId="0" xfId="4" applyNumberFormat="1" applyFont="1" applyFill="1">
      <alignment vertical="center"/>
    </xf>
    <xf numFmtId="168" fontId="7" fillId="0" borderId="0" xfId="0" applyNumberFormat="1" applyFont="1" applyFill="1">
      <alignment vertical="center"/>
    </xf>
    <xf numFmtId="0" fontId="7" fillId="0" borderId="0" xfId="5" applyFont="1" applyFill="1" applyBorder="1" applyAlignment="1">
      <alignment horizontal="left" vertical="center"/>
    </xf>
    <xf numFmtId="0" fontId="16" fillId="0" borderId="4" xfId="0" applyFont="1" applyBorder="1">
      <alignment vertical="center"/>
    </xf>
    <xf numFmtId="0" fontId="17" fillId="2" borderId="5" xfId="0" applyFont="1" applyFill="1" applyBorder="1" applyAlignment="1">
      <alignment horizontal="left" vertical="center"/>
    </xf>
    <xf numFmtId="0" fontId="16" fillId="2" borderId="5" xfId="0" applyFont="1" applyFill="1" applyBorder="1" applyAlignment="1">
      <alignment horizontal="left" vertical="center"/>
    </xf>
    <xf numFmtId="0" fontId="17" fillId="0" borderId="4" xfId="0" applyFont="1" applyBorder="1">
      <alignment vertical="center"/>
    </xf>
    <xf numFmtId="167" fontId="7" fillId="0" borderId="5" xfId="0" applyNumberFormat="1" applyFont="1" applyFill="1" applyBorder="1" applyAlignment="1">
      <alignment horizontal="right" vertical="center"/>
    </xf>
    <xf numFmtId="1" fontId="8" fillId="0" borderId="5" xfId="0" applyNumberFormat="1" applyFont="1" applyFill="1" applyBorder="1" applyAlignment="1">
      <alignment horizontal="left" vertical="center"/>
    </xf>
    <xf numFmtId="0" fontId="8" fillId="0" borderId="0" xfId="0" applyFont="1" applyFill="1" applyBorder="1" applyAlignment="1">
      <alignment horizontal="left" vertical="center"/>
    </xf>
    <xf numFmtId="9" fontId="7" fillId="0" borderId="5" xfId="4" applyFont="1" applyFill="1" applyBorder="1" applyAlignment="1">
      <alignment horizontal="left" vertical="center"/>
    </xf>
    <xf numFmtId="0" fontId="7" fillId="0" borderId="0" xfId="1" applyFont="1" applyFill="1" applyBorder="1" applyAlignment="1">
      <alignment horizontal="left" vertical="center"/>
    </xf>
    <xf numFmtId="0" fontId="7" fillId="0" borderId="0" xfId="5" applyNumberFormat="1" applyFont="1" applyFill="1" applyBorder="1" applyAlignment="1">
      <alignment horizontal="right" vertical="center"/>
    </xf>
    <xf numFmtId="1" fontId="7" fillId="0" borderId="0" xfId="5" applyNumberFormat="1" applyFont="1" applyFill="1" applyBorder="1" applyAlignment="1">
      <alignment horizontal="right" vertical="center"/>
    </xf>
    <xf numFmtId="0" fontId="7" fillId="0" borderId="0" xfId="5" applyFont="1" applyFill="1" applyBorder="1" applyAlignment="1">
      <alignment horizontal="right" vertical="center"/>
    </xf>
    <xf numFmtId="49" fontId="7" fillId="0" borderId="0" xfId="5" applyNumberFormat="1" applyFont="1" applyFill="1" applyBorder="1" applyAlignment="1">
      <alignment horizontal="right" vertical="center"/>
    </xf>
    <xf numFmtId="165" fontId="8" fillId="0" borderId="0" xfId="0" applyNumberFormat="1" applyFont="1" applyFill="1" applyBorder="1" applyAlignment="1">
      <alignment horizontal="right" vertical="center"/>
    </xf>
    <xf numFmtId="171" fontId="8" fillId="0" borderId="0" xfId="0" applyNumberFormat="1" applyFont="1" applyFill="1" applyBorder="1" applyAlignment="1">
      <alignment horizontal="right" vertical="center"/>
    </xf>
    <xf numFmtId="0" fontId="0" fillId="0" borderId="0" xfId="9" applyFont="1" applyFill="1" applyBorder="1" applyAlignment="1">
      <alignment horizontal="right" vertical="center"/>
    </xf>
    <xf numFmtId="171" fontId="0" fillId="0" borderId="0" xfId="9" applyNumberFormat="1" applyFont="1" applyFill="1" applyBorder="1" applyAlignment="1">
      <alignment horizontal="right" vertical="center"/>
    </xf>
    <xf numFmtId="0" fontId="9" fillId="0" borderId="0" xfId="9" applyFill="1" applyBorder="1" applyAlignment="1">
      <alignment horizontal="right" vertical="center"/>
    </xf>
    <xf numFmtId="171" fontId="9" fillId="0" borderId="0" xfId="9" applyNumberFormat="1" applyFill="1" applyBorder="1" applyAlignment="1">
      <alignment horizontal="right" vertical="center"/>
    </xf>
    <xf numFmtId="0" fontId="0" fillId="0" borderId="0" xfId="9" applyFont="1" applyFill="1" applyBorder="1" applyAlignment="1">
      <alignment horizontal="left" vertical="center"/>
    </xf>
    <xf numFmtId="165" fontId="8" fillId="0" borderId="0" xfId="0" applyNumberFormat="1" applyFont="1" applyFill="1" applyBorder="1" applyAlignment="1">
      <alignment horizontal="center" vertical="center"/>
    </xf>
    <xf numFmtId="0" fontId="19" fillId="0" borderId="0" xfId="5" applyFont="1" applyBorder="1" applyAlignment="1">
      <alignment horizontal="left" vertical="center"/>
    </xf>
    <xf numFmtId="0" fontId="19" fillId="0" borderId="0" xfId="6" applyFont="1" applyFill="1" applyBorder="1" applyAlignment="1">
      <alignment horizontal="left" vertical="center"/>
    </xf>
    <xf numFmtId="165" fontId="19" fillId="0" borderId="0" xfId="5" applyNumberFormat="1" applyFont="1" applyFill="1" applyBorder="1" applyAlignment="1">
      <alignment horizontal="left" vertical="center"/>
    </xf>
    <xf numFmtId="0" fontId="19" fillId="0" borderId="0" xfId="5" applyNumberFormat="1" applyFont="1" applyFill="1" applyBorder="1" applyAlignment="1">
      <alignment horizontal="left" vertical="center"/>
    </xf>
    <xf numFmtId="168" fontId="19" fillId="0" borderId="0" xfId="5" applyNumberFormat="1" applyFont="1" applyBorder="1" applyAlignment="1">
      <alignment horizontal="left" vertical="center"/>
    </xf>
    <xf numFmtId="0" fontId="19" fillId="0" borderId="0" xfId="0" applyFont="1">
      <alignment vertical="center"/>
    </xf>
    <xf numFmtId="0" fontId="19" fillId="0" borderId="1" xfId="5" applyFont="1" applyFill="1" applyBorder="1" applyAlignment="1">
      <alignment horizontal="left" vertical="center"/>
    </xf>
    <xf numFmtId="0" fontId="19" fillId="0" borderId="1" xfId="5" applyFont="1" applyBorder="1" applyAlignment="1">
      <alignment horizontal="left" vertical="center"/>
    </xf>
    <xf numFmtId="0" fontId="19" fillId="0" borderId="0" xfId="5" applyFont="1" applyFill="1" applyBorder="1" applyAlignment="1">
      <alignment horizontal="left" vertical="center"/>
    </xf>
    <xf numFmtId="0" fontId="19" fillId="0" borderId="0" xfId="6" applyFont="1" applyFill="1" applyBorder="1" applyAlignment="1">
      <alignment horizontal="center" vertical="center"/>
    </xf>
    <xf numFmtId="0" fontId="17" fillId="0" borderId="0" xfId="5" applyFont="1" applyFill="1" applyBorder="1" applyAlignment="1">
      <alignment horizontal="center" vertical="center"/>
    </xf>
    <xf numFmtId="0" fontId="18" fillId="12" borderId="10" xfId="0" applyFont="1" applyFill="1" applyBorder="1" applyAlignment="1">
      <alignment horizontal="center" vertical="center"/>
    </xf>
    <xf numFmtId="0" fontId="18" fillId="12" borderId="11" xfId="0" applyFont="1" applyFill="1" applyBorder="1" applyAlignment="1">
      <alignment horizontal="center" vertical="center"/>
    </xf>
    <xf numFmtId="0" fontId="18" fillId="12" borderId="12" xfId="0" applyFont="1" applyFill="1" applyBorder="1" applyAlignment="1">
      <alignment horizontal="center" vertical="center"/>
    </xf>
    <xf numFmtId="165" fontId="8" fillId="12" borderId="10" xfId="0" applyNumberFormat="1" applyFont="1" applyFill="1" applyBorder="1" applyAlignment="1">
      <alignment horizontal="center" vertical="center"/>
    </xf>
    <xf numFmtId="165" fontId="8" fillId="12" borderId="12" xfId="0" applyNumberFormat="1" applyFont="1" applyFill="1" applyBorder="1" applyAlignment="1">
      <alignment horizontal="center" vertical="center"/>
    </xf>
    <xf numFmtId="171" fontId="8" fillId="12" borderId="10" xfId="0" applyNumberFormat="1" applyFont="1" applyFill="1" applyBorder="1" applyAlignment="1">
      <alignment horizontal="center" vertical="center"/>
    </xf>
    <xf numFmtId="171" fontId="8" fillId="12" borderId="11" xfId="0" applyNumberFormat="1" applyFont="1" applyFill="1" applyBorder="1" applyAlignment="1">
      <alignment horizontal="center" vertical="center"/>
    </xf>
    <xf numFmtId="171" fontId="8" fillId="12" borderId="12" xfId="0" applyNumberFormat="1" applyFont="1" applyFill="1" applyBorder="1" applyAlignment="1">
      <alignment horizontal="center" vertical="center"/>
    </xf>
    <xf numFmtId="165" fontId="8" fillId="12" borderId="11" xfId="0" applyNumberFormat="1" applyFont="1" applyFill="1" applyBorder="1" applyAlignment="1">
      <alignment horizontal="center" vertical="center"/>
    </xf>
    <xf numFmtId="0" fontId="2" fillId="12" borderId="10" xfId="0" applyFont="1" applyFill="1" applyBorder="1" applyAlignment="1">
      <alignment horizontal="center" vertical="center"/>
    </xf>
    <xf numFmtId="0" fontId="2" fillId="12" borderId="11" xfId="0" applyFont="1" applyFill="1" applyBorder="1" applyAlignment="1">
      <alignment horizontal="center" vertical="center"/>
    </xf>
    <xf numFmtId="0" fontId="2" fillId="12" borderId="12" xfId="0" applyFont="1" applyFill="1" applyBorder="1" applyAlignment="1">
      <alignment horizontal="center" vertical="center"/>
    </xf>
    <xf numFmtId="165" fontId="8" fillId="12" borderId="10" xfId="0" applyNumberFormat="1" applyFont="1" applyFill="1" applyBorder="1" applyAlignment="1">
      <alignment horizontal="center" vertical="center" wrapText="1"/>
    </xf>
    <xf numFmtId="165" fontId="8" fillId="12" borderId="12" xfId="0" applyNumberFormat="1" applyFont="1" applyFill="1" applyBorder="1" applyAlignment="1">
      <alignment horizontal="center" vertical="center" wrapText="1"/>
    </xf>
  </cellXfs>
  <cellStyles count="10">
    <cellStyle name="20% - Accent5" xfId="9" builtinId="46"/>
    <cellStyle name="Bad 2" xfId="8" xr:uid="{00000000-0005-0000-0000-000001000000}"/>
    <cellStyle name="Hyperlink 2" xfId="2" xr:uid="{00000000-0005-0000-0000-000002000000}"/>
    <cellStyle name="Normal" xfId="0" builtinId="0"/>
    <cellStyle name="Normal 2" xfId="1" xr:uid="{00000000-0005-0000-0000-000004000000}"/>
    <cellStyle name="Percent" xfId="4" builtinId="5"/>
    <cellStyle name="Percent 2" xfId="3" xr:uid="{00000000-0005-0000-0000-000006000000}"/>
    <cellStyle name="どちらでもない 2" xfId="7" xr:uid="{00000000-0005-0000-0000-000007000000}"/>
    <cellStyle name="悪い 2" xfId="6" xr:uid="{00000000-0005-0000-0000-000008000000}"/>
    <cellStyle name="標準 2" xfId="5" xr:uid="{00000000-0005-0000-0000-000009000000}"/>
  </cellStyles>
  <dxfs count="0"/>
  <tableStyles count="0" defaultTableStyle="TableStyleMedium2" defaultPivotStyle="PivotStyleLight16"/>
  <colors>
    <mruColors>
      <color rgb="FF99FF99"/>
      <color rgb="FFFFFFCC"/>
      <color rgb="FF66FFFF"/>
      <color rgb="FFFFCCFF"/>
      <color rgb="FFCCFFFF"/>
      <color rgb="FF99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ntakeshima/Dropbox/&#9733;GLISELDA&#20316;&#26989;&#29992;/2016-01-26&#20316;&#26989;&#29992;&#65307;&#31481;&#23798;&#12539;&#20170;&#20117;/2016-01-26%20data%20extraction%20sheet_takeshi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GRISELDA%20-%20for%20Lauren/GRISELDA/DATASET/Data%20extraction%20sheet_DEF_STEF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をチェックして、もしなければこちらに入力"/>
      <sheetName val="Sheet2"/>
      <sheetName val="12月25日現在のDATA"/>
      <sheetName val="Pulldown menu"/>
      <sheetName val="Sheet1"/>
    </sheetNames>
    <sheetDataSet>
      <sheetData sheetId="0" refreshError="1"/>
      <sheetData sheetId="1" refreshError="1"/>
      <sheetData sheetId="2" refreshError="1"/>
      <sheetData sheetId="3">
        <row r="2">
          <cell r="L2" t="str">
            <v>Fixed</v>
          </cell>
        </row>
        <row r="3">
          <cell r="L3" t="str">
            <v>Flexible</v>
          </cell>
        </row>
        <row r="4">
          <cell r="L4" t="str">
            <v>Other/Unclear</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ulldown menu"/>
    </sheetNames>
    <sheetDataSet>
      <sheetData sheetId="0" refreshError="1"/>
      <sheetData sheetId="1">
        <row r="2">
          <cell r="K2" t="str">
            <v>agomelatine</v>
          </cell>
        </row>
        <row r="3">
          <cell r="K3" t="str">
            <v>amitriptyline</v>
          </cell>
        </row>
        <row r="4">
          <cell r="K4" t="str">
            <v>bupropion</v>
          </cell>
        </row>
        <row r="5">
          <cell r="K5" t="str">
            <v>citalopram</v>
          </cell>
        </row>
        <row r="6">
          <cell r="K6" t="str">
            <v>clomipramine</v>
          </cell>
        </row>
        <row r="7">
          <cell r="K7" t="str">
            <v>desvenlafaxine</v>
          </cell>
        </row>
        <row r="8">
          <cell r="K8" t="str">
            <v>duloxetine</v>
          </cell>
        </row>
        <row r="9">
          <cell r="K9" t="str">
            <v>escitalopram</v>
          </cell>
        </row>
        <row r="10">
          <cell r="K10" t="str">
            <v>fluoxetine</v>
          </cell>
        </row>
        <row r="11">
          <cell r="K11" t="str">
            <v>fluvoxamine</v>
          </cell>
        </row>
        <row r="12">
          <cell r="K12" t="str">
            <v>hypericum</v>
          </cell>
        </row>
        <row r="13">
          <cell r="K13" t="str">
            <v>milnacipran</v>
          </cell>
        </row>
        <row r="14">
          <cell r="K14" t="str">
            <v>mirtazapine</v>
          </cell>
        </row>
        <row r="15">
          <cell r="K15" t="str">
            <v>paroxetine</v>
          </cell>
        </row>
        <row r="16">
          <cell r="K16" t="str">
            <v>reboxetine</v>
          </cell>
        </row>
        <row r="17">
          <cell r="K17" t="str">
            <v>sertraline</v>
          </cell>
        </row>
        <row r="18">
          <cell r="K18" t="str">
            <v>trazodone</v>
          </cell>
        </row>
        <row r="19">
          <cell r="K19" t="str">
            <v>venlafaxine</v>
          </cell>
        </row>
        <row r="20">
          <cell r="K20" t="str">
            <v>vilazodone</v>
          </cell>
        </row>
        <row r="21">
          <cell r="K21" t="str">
            <v>placebo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8"/>
  <sheetViews>
    <sheetView tabSelected="1" zoomScale="204" zoomScaleNormal="204" workbookViewId="0">
      <pane xSplit="5" ySplit="2" topLeftCell="N3" activePane="bottomRight" state="frozen"/>
      <selection pane="topRight" activeCell="L1" sqref="L1"/>
      <selection pane="bottomLeft" activeCell="A4" sqref="A4"/>
      <selection pane="bottomRight" activeCell="D13" sqref="D13"/>
    </sheetView>
  </sheetViews>
  <sheetFormatPr baseColWidth="10" defaultColWidth="38.1640625" defaultRowHeight="15"/>
  <cols>
    <col min="1" max="1" width="16.83203125" style="23" customWidth="1"/>
    <col min="2" max="2" width="15.5" style="54" customWidth="1"/>
    <col min="3" max="3" width="11.33203125" style="54" customWidth="1"/>
    <col min="4" max="4" width="12.33203125" style="54" customWidth="1"/>
    <col min="5" max="6" width="19" style="224" customWidth="1"/>
    <col min="7" max="7" width="12.6640625" style="217" customWidth="1"/>
    <col min="8" max="8" width="14.5" style="218" customWidth="1"/>
    <col min="9" max="9" width="12.33203125" style="55" customWidth="1"/>
    <col min="10" max="10" width="20.5" style="55" customWidth="1"/>
    <col min="11" max="11" width="13.5" style="217" customWidth="1"/>
    <col min="12" max="12" width="15.33203125" style="217" customWidth="1"/>
    <col min="13" max="13" width="12.5" style="217" customWidth="1"/>
    <col min="14" max="14" width="19.1640625" style="55" customWidth="1"/>
    <col min="15" max="15" width="18.1640625" style="1" customWidth="1"/>
    <col min="16" max="16" width="19.83203125" style="1" customWidth="1"/>
    <col min="17" max="17" width="23.83203125" style="1" customWidth="1"/>
    <col min="18" max="18" width="38.1640625" style="1"/>
    <col min="19" max="26" width="38.1640625" style="70"/>
    <col min="27" max="16384" width="38.1640625" style="68"/>
  </cols>
  <sheetData>
    <row r="1" spans="1:27" ht="50" customHeight="1">
      <c r="A1" s="236" t="s">
        <v>264</v>
      </c>
      <c r="B1" s="237"/>
      <c r="C1" s="237"/>
      <c r="D1" s="237"/>
      <c r="E1" s="238"/>
      <c r="F1" s="248" t="s">
        <v>253</v>
      </c>
      <c r="G1" s="249"/>
      <c r="H1" s="241" t="s">
        <v>254</v>
      </c>
      <c r="I1" s="242"/>
      <c r="J1" s="243"/>
      <c r="K1" s="239" t="s">
        <v>259</v>
      </c>
      <c r="L1" s="244"/>
      <c r="M1" s="244"/>
      <c r="N1" s="240"/>
      <c r="O1" s="245" t="s">
        <v>260</v>
      </c>
      <c r="P1" s="246"/>
      <c r="Q1" s="247"/>
    </row>
    <row r="2" spans="1:27" s="232" customFormat="1">
      <c r="A2" s="225" t="s">
        <v>184</v>
      </c>
      <c r="B2" s="233" t="s">
        <v>194</v>
      </c>
      <c r="C2" s="233" t="s">
        <v>0</v>
      </c>
      <c r="D2" s="233" t="s">
        <v>265</v>
      </c>
      <c r="E2" s="234" t="s">
        <v>269</v>
      </c>
      <c r="F2" s="226" t="s">
        <v>266</v>
      </c>
      <c r="G2" s="226" t="s">
        <v>268</v>
      </c>
      <c r="H2" s="226" t="s">
        <v>251</v>
      </c>
      <c r="I2" s="226" t="s">
        <v>234</v>
      </c>
      <c r="J2" s="226" t="s">
        <v>250</v>
      </c>
      <c r="K2" s="227" t="s">
        <v>126</v>
      </c>
      <c r="L2" s="228" t="s">
        <v>270</v>
      </c>
      <c r="M2" s="225" t="s">
        <v>72</v>
      </c>
      <c r="N2" s="229" t="s">
        <v>94</v>
      </c>
      <c r="O2" s="230" t="s">
        <v>252</v>
      </c>
      <c r="P2" s="230" t="s">
        <v>131</v>
      </c>
      <c r="Q2" s="230" t="s">
        <v>249</v>
      </c>
      <c r="R2" s="230"/>
      <c r="S2" s="231"/>
      <c r="T2" s="231"/>
    </row>
    <row r="3" spans="1:27" s="64" customFormat="1">
      <c r="A3" s="23">
        <v>1</v>
      </c>
      <c r="B3" s="203" t="s">
        <v>255</v>
      </c>
      <c r="C3" s="203">
        <v>2001</v>
      </c>
      <c r="D3" s="203" t="s">
        <v>166</v>
      </c>
      <c r="E3" s="235">
        <v>133</v>
      </c>
      <c r="F3" s="219" t="s">
        <v>267</v>
      </c>
      <c r="G3" s="220" t="s">
        <v>154</v>
      </c>
      <c r="H3" s="220" t="s">
        <v>154</v>
      </c>
      <c r="I3" s="220" t="s">
        <v>154</v>
      </c>
      <c r="J3" s="220" t="s">
        <v>154</v>
      </c>
      <c r="K3" s="214">
        <v>68</v>
      </c>
      <c r="L3" s="215">
        <v>10</v>
      </c>
      <c r="M3" s="213">
        <v>14.5</v>
      </c>
      <c r="N3" s="94">
        <v>41</v>
      </c>
      <c r="O3" s="1" t="s">
        <v>136</v>
      </c>
      <c r="P3" s="1" t="s">
        <v>148</v>
      </c>
      <c r="Q3" s="1" t="s">
        <v>143</v>
      </c>
      <c r="R3" s="1"/>
      <c r="S3" s="133"/>
      <c r="T3" s="133"/>
      <c r="U3" s="133"/>
      <c r="V3" s="133"/>
      <c r="W3" s="133"/>
      <c r="X3" s="133"/>
      <c r="Y3" s="133"/>
      <c r="Z3" s="133"/>
      <c r="AA3" s="132"/>
    </row>
    <row r="4" spans="1:27" s="64" customFormat="1">
      <c r="A4" s="23">
        <f t="shared" ref="A4:A18" si="0">IF(B4=B3,A3,A3+1)</f>
        <v>1</v>
      </c>
      <c r="B4" s="203" t="s">
        <v>255</v>
      </c>
      <c r="C4" s="203">
        <v>2001</v>
      </c>
      <c r="D4" s="203" t="s">
        <v>152</v>
      </c>
      <c r="E4" s="235">
        <v>137</v>
      </c>
      <c r="F4" s="219" t="s">
        <v>267</v>
      </c>
      <c r="G4" s="220" t="s">
        <v>154</v>
      </c>
      <c r="H4" s="220" t="s">
        <v>154</v>
      </c>
      <c r="I4" s="220" t="s">
        <v>154</v>
      </c>
      <c r="J4" s="220" t="s">
        <v>154</v>
      </c>
      <c r="K4" s="214">
        <v>77</v>
      </c>
      <c r="L4" s="215">
        <v>20</v>
      </c>
      <c r="M4" s="213">
        <v>13.3</v>
      </c>
      <c r="N4" s="94">
        <v>42.9</v>
      </c>
      <c r="O4" s="1" t="s">
        <v>136</v>
      </c>
      <c r="P4" s="1" t="s">
        <v>148</v>
      </c>
      <c r="Q4" s="1" t="s">
        <v>143</v>
      </c>
      <c r="R4" s="1"/>
      <c r="S4" s="133"/>
      <c r="T4" s="133"/>
      <c r="U4" s="133"/>
      <c r="V4" s="133"/>
      <c r="W4" s="133"/>
      <c r="X4" s="133"/>
      <c r="Y4" s="133"/>
      <c r="Z4" s="133"/>
      <c r="AA4" s="132"/>
    </row>
    <row r="5" spans="1:27" s="64" customFormat="1">
      <c r="A5" s="23">
        <f t="shared" si="0"/>
        <v>1</v>
      </c>
      <c r="B5" s="203" t="s">
        <v>255</v>
      </c>
      <c r="C5" s="203">
        <v>2001</v>
      </c>
      <c r="D5" s="203" t="s">
        <v>133</v>
      </c>
      <c r="E5" s="235">
        <v>149</v>
      </c>
      <c r="F5" s="219" t="s">
        <v>267</v>
      </c>
      <c r="G5" s="220" t="s">
        <v>154</v>
      </c>
      <c r="H5" s="220" t="s">
        <v>154</v>
      </c>
      <c r="I5" s="220" t="s">
        <v>154</v>
      </c>
      <c r="J5" s="220" t="s">
        <v>154</v>
      </c>
      <c r="K5" s="214">
        <v>69</v>
      </c>
      <c r="L5" s="215">
        <v>30</v>
      </c>
      <c r="M5" s="213">
        <v>15.9</v>
      </c>
      <c r="N5" s="94">
        <v>43</v>
      </c>
      <c r="O5" s="1" t="s">
        <v>136</v>
      </c>
      <c r="P5" s="1" t="s">
        <v>148</v>
      </c>
      <c r="Q5" s="1" t="s">
        <v>143</v>
      </c>
      <c r="R5" s="1"/>
      <c r="S5" s="133"/>
      <c r="T5" s="133"/>
      <c r="U5" s="133"/>
      <c r="V5" s="133"/>
      <c r="W5" s="133"/>
      <c r="X5" s="133"/>
      <c r="Y5" s="133"/>
      <c r="Z5" s="133"/>
      <c r="AA5" s="132"/>
    </row>
    <row r="6" spans="1:27" s="132" customFormat="1">
      <c r="A6" s="23">
        <f t="shared" si="0"/>
        <v>2</v>
      </c>
      <c r="B6" s="203" t="s">
        <v>256</v>
      </c>
      <c r="C6" s="203">
        <v>2001</v>
      </c>
      <c r="D6" s="203" t="s">
        <v>166</v>
      </c>
      <c r="E6" s="235">
        <v>142</v>
      </c>
      <c r="F6" s="219" t="s">
        <v>267</v>
      </c>
      <c r="G6" s="222" t="s">
        <v>154</v>
      </c>
      <c r="H6" s="222" t="s">
        <v>154</v>
      </c>
      <c r="I6" s="222" t="s">
        <v>154</v>
      </c>
      <c r="J6" s="222" t="s">
        <v>154</v>
      </c>
      <c r="K6" s="214">
        <v>71</v>
      </c>
      <c r="L6" s="215">
        <v>40</v>
      </c>
      <c r="M6" s="213">
        <v>13</v>
      </c>
      <c r="N6" s="94">
        <v>40.6</v>
      </c>
      <c r="O6" s="1" t="s">
        <v>148</v>
      </c>
      <c r="P6" s="1" t="s">
        <v>148</v>
      </c>
      <c r="Q6" s="1" t="s">
        <v>145</v>
      </c>
      <c r="R6" s="1"/>
      <c r="S6" s="133"/>
      <c r="T6" s="133"/>
      <c r="U6" s="133"/>
      <c r="V6" s="133"/>
      <c r="W6" s="133"/>
      <c r="X6" s="133"/>
      <c r="Y6" s="133"/>
      <c r="Z6" s="133"/>
    </row>
    <row r="7" spans="1:27" s="132" customFormat="1">
      <c r="A7" s="23">
        <f t="shared" si="0"/>
        <v>2</v>
      </c>
      <c r="B7" s="203" t="s">
        <v>256</v>
      </c>
      <c r="C7" s="203">
        <v>2001</v>
      </c>
      <c r="D7" s="203" t="s">
        <v>144</v>
      </c>
      <c r="E7" s="235">
        <v>138</v>
      </c>
      <c r="F7" s="219" t="s">
        <v>267</v>
      </c>
      <c r="G7" s="222" t="s">
        <v>154</v>
      </c>
      <c r="H7" s="222" t="s">
        <v>154</v>
      </c>
      <c r="I7" s="222" t="s">
        <v>154</v>
      </c>
      <c r="J7" s="222" t="s">
        <v>154</v>
      </c>
      <c r="K7" s="214">
        <v>74</v>
      </c>
      <c r="L7" s="215">
        <v>34</v>
      </c>
      <c r="M7" s="213">
        <v>12.2</v>
      </c>
      <c r="N7" s="94">
        <v>40.9</v>
      </c>
      <c r="O7" s="1" t="s">
        <v>148</v>
      </c>
      <c r="P7" s="1" t="s">
        <v>148</v>
      </c>
      <c r="Q7" s="1" t="s">
        <v>145</v>
      </c>
      <c r="R7" s="1"/>
      <c r="S7" s="133"/>
      <c r="T7" s="133"/>
      <c r="U7" s="133"/>
      <c r="V7" s="133"/>
      <c r="W7" s="133"/>
      <c r="X7" s="133"/>
      <c r="Y7" s="133"/>
      <c r="Z7" s="133"/>
    </row>
    <row r="8" spans="1:27" s="132" customFormat="1">
      <c r="A8" s="23">
        <f t="shared" si="0"/>
        <v>2</v>
      </c>
      <c r="B8" s="203" t="s">
        <v>256</v>
      </c>
      <c r="C8" s="203">
        <v>2001</v>
      </c>
      <c r="D8" s="203" t="s">
        <v>133</v>
      </c>
      <c r="E8" s="235">
        <v>137</v>
      </c>
      <c r="F8" s="219" t="s">
        <v>267</v>
      </c>
      <c r="G8" s="222" t="s">
        <v>154</v>
      </c>
      <c r="H8" s="222" t="s">
        <v>154</v>
      </c>
      <c r="I8" s="222" t="s">
        <v>154</v>
      </c>
      <c r="J8" s="222" t="s">
        <v>154</v>
      </c>
      <c r="K8" s="214">
        <v>63</v>
      </c>
      <c r="L8" s="215">
        <v>54</v>
      </c>
      <c r="M8" s="213">
        <v>13.8</v>
      </c>
      <c r="N8" s="94">
        <v>41.2</v>
      </c>
      <c r="O8" s="1" t="s">
        <v>148</v>
      </c>
      <c r="P8" s="1" t="s">
        <v>148</v>
      </c>
      <c r="Q8" s="1" t="s">
        <v>145</v>
      </c>
      <c r="R8" s="1"/>
      <c r="S8" s="133"/>
      <c r="T8" s="133"/>
      <c r="U8" s="133"/>
      <c r="V8" s="133"/>
      <c r="W8" s="133"/>
      <c r="X8" s="133"/>
      <c r="Y8" s="133"/>
      <c r="Z8" s="133"/>
    </row>
    <row r="9" spans="1:27" s="132" customFormat="1">
      <c r="A9" s="23">
        <f t="shared" si="0"/>
        <v>3</v>
      </c>
      <c r="B9" s="203" t="s">
        <v>257</v>
      </c>
      <c r="C9" s="203">
        <v>2003</v>
      </c>
      <c r="D9" s="203" t="s">
        <v>166</v>
      </c>
      <c r="E9" s="235">
        <v>107</v>
      </c>
      <c r="F9" s="221">
        <v>52</v>
      </c>
      <c r="G9" s="222">
        <v>14.1</v>
      </c>
      <c r="H9" s="222">
        <v>7.7</v>
      </c>
      <c r="I9" s="223">
        <f>H9/5</f>
        <v>1.54</v>
      </c>
      <c r="J9" s="222">
        <v>14.1</v>
      </c>
      <c r="K9" s="214">
        <v>52</v>
      </c>
      <c r="L9" s="215">
        <v>10</v>
      </c>
      <c r="M9" s="213">
        <v>14.1</v>
      </c>
      <c r="N9" s="94">
        <v>42.3</v>
      </c>
      <c r="O9" s="1" t="s">
        <v>148</v>
      </c>
      <c r="P9" s="1" t="s">
        <v>148</v>
      </c>
      <c r="Q9" s="1" t="s">
        <v>143</v>
      </c>
      <c r="R9" s="1"/>
      <c r="S9" s="133"/>
      <c r="T9" s="133"/>
      <c r="U9" s="133"/>
      <c r="V9" s="133"/>
      <c r="W9" s="133"/>
      <c r="X9" s="133"/>
      <c r="Y9" s="133"/>
      <c r="Z9" s="133"/>
    </row>
    <row r="10" spans="1:27" s="132" customFormat="1">
      <c r="A10" s="23">
        <f t="shared" si="0"/>
        <v>3</v>
      </c>
      <c r="B10" s="203" t="s">
        <v>257</v>
      </c>
      <c r="C10" s="203">
        <v>2003</v>
      </c>
      <c r="D10" s="203" t="s">
        <v>133</v>
      </c>
      <c r="E10" s="235">
        <v>105</v>
      </c>
      <c r="F10" s="221">
        <v>36</v>
      </c>
      <c r="G10" s="222">
        <v>16.5</v>
      </c>
      <c r="H10" s="222">
        <v>7.4</v>
      </c>
      <c r="I10" s="223">
        <f t="shared" ref="I10:I15" si="1">H10/5</f>
        <v>1.48</v>
      </c>
      <c r="J10" s="222">
        <v>16.5</v>
      </c>
      <c r="K10" s="214">
        <v>36</v>
      </c>
      <c r="L10" s="215">
        <v>20</v>
      </c>
      <c r="M10" s="213">
        <v>16.5</v>
      </c>
      <c r="N10" s="94">
        <v>42.7</v>
      </c>
      <c r="O10" s="1" t="s">
        <v>148</v>
      </c>
      <c r="P10" s="1" t="s">
        <v>148</v>
      </c>
      <c r="Q10" s="1" t="s">
        <v>143</v>
      </c>
      <c r="R10" s="1"/>
      <c r="S10" s="133"/>
      <c r="T10" s="133"/>
      <c r="U10" s="133"/>
      <c r="V10" s="133"/>
      <c r="W10" s="133"/>
      <c r="X10" s="133"/>
      <c r="Y10" s="133"/>
      <c r="Z10" s="133"/>
    </row>
    <row r="11" spans="1:27" s="132" customFormat="1">
      <c r="A11" s="23">
        <f t="shared" si="0"/>
        <v>4</v>
      </c>
      <c r="B11" s="203" t="s">
        <v>261</v>
      </c>
      <c r="C11" s="203">
        <v>2004</v>
      </c>
      <c r="D11" s="203" t="s">
        <v>166</v>
      </c>
      <c r="E11" s="235">
        <v>118</v>
      </c>
      <c r="F11" s="221">
        <v>63</v>
      </c>
      <c r="G11" s="222">
        <v>13.9</v>
      </c>
      <c r="H11" s="222">
        <v>7.7</v>
      </c>
      <c r="I11" s="223">
        <f t="shared" si="1"/>
        <v>1.54</v>
      </c>
      <c r="J11" s="222">
        <v>13.9</v>
      </c>
      <c r="K11" s="214">
        <v>63</v>
      </c>
      <c r="L11" s="215">
        <v>30</v>
      </c>
      <c r="M11" s="213">
        <v>13.9</v>
      </c>
      <c r="N11" s="94">
        <v>44.3</v>
      </c>
      <c r="O11" s="1" t="s">
        <v>148</v>
      </c>
      <c r="P11" s="1" t="s">
        <v>148</v>
      </c>
      <c r="Q11" s="1" t="s">
        <v>143</v>
      </c>
      <c r="R11" s="1"/>
      <c r="S11" s="133"/>
      <c r="T11" s="133"/>
      <c r="U11" s="133"/>
      <c r="V11" s="133"/>
      <c r="W11" s="133"/>
      <c r="X11" s="133"/>
      <c r="Y11" s="133"/>
      <c r="Z11" s="133"/>
    </row>
    <row r="12" spans="1:27" s="132" customFormat="1">
      <c r="A12" s="23">
        <f t="shared" si="0"/>
        <v>5</v>
      </c>
      <c r="B12" s="203" t="s">
        <v>262</v>
      </c>
      <c r="C12" s="203">
        <v>2004</v>
      </c>
      <c r="D12" s="203" t="s">
        <v>133</v>
      </c>
      <c r="E12" s="235">
        <v>120</v>
      </c>
      <c r="F12" s="221">
        <v>42</v>
      </c>
      <c r="G12" s="222">
        <v>17</v>
      </c>
      <c r="H12" s="222">
        <v>7.9</v>
      </c>
      <c r="I12" s="223">
        <f t="shared" si="1"/>
        <v>1.58</v>
      </c>
      <c r="J12" s="222">
        <v>17</v>
      </c>
      <c r="K12" s="214">
        <v>42</v>
      </c>
      <c r="L12" s="215">
        <v>40</v>
      </c>
      <c r="M12" s="213">
        <v>17</v>
      </c>
      <c r="N12" s="94">
        <v>45.6</v>
      </c>
      <c r="O12" s="1" t="s">
        <v>148</v>
      </c>
      <c r="P12" s="1" t="s">
        <v>148</v>
      </c>
      <c r="Q12" s="1" t="s">
        <v>143</v>
      </c>
      <c r="R12" s="1"/>
      <c r="S12" s="133"/>
      <c r="T12" s="133"/>
      <c r="U12" s="133"/>
      <c r="V12" s="133"/>
      <c r="W12" s="133"/>
      <c r="X12" s="133"/>
      <c r="Y12" s="133"/>
      <c r="Z12" s="133"/>
    </row>
    <row r="13" spans="1:27" s="132" customFormat="1">
      <c r="A13" s="23">
        <f t="shared" si="0"/>
        <v>6</v>
      </c>
      <c r="B13" s="203" t="s">
        <v>263</v>
      </c>
      <c r="C13" s="203">
        <v>2010</v>
      </c>
      <c r="D13" s="212" t="s">
        <v>166</v>
      </c>
      <c r="E13" s="235">
        <v>168</v>
      </c>
      <c r="F13" s="221">
        <v>74</v>
      </c>
      <c r="G13" s="222">
        <v>15</v>
      </c>
      <c r="H13" s="222">
        <v>8.0399999999999991</v>
      </c>
      <c r="I13" s="223">
        <f t="shared" si="1"/>
        <v>1.6079999999999999</v>
      </c>
      <c r="J13" s="222">
        <v>15</v>
      </c>
      <c r="K13" s="214">
        <v>65</v>
      </c>
      <c r="L13" s="215">
        <v>30</v>
      </c>
      <c r="M13" s="216">
        <v>15</v>
      </c>
      <c r="N13" s="94">
        <v>43.2</v>
      </c>
      <c r="O13" s="1" t="s">
        <v>141</v>
      </c>
      <c r="P13" s="1" t="s">
        <v>136</v>
      </c>
      <c r="Q13" s="1" t="s">
        <v>142</v>
      </c>
      <c r="R13" s="1"/>
      <c r="S13" s="133"/>
      <c r="T13" s="133"/>
      <c r="U13" s="133"/>
      <c r="V13" s="133"/>
      <c r="W13" s="133"/>
      <c r="X13" s="133"/>
      <c r="Y13" s="133"/>
      <c r="Z13" s="133"/>
    </row>
    <row r="14" spans="1:27" s="132" customFormat="1">
      <c r="A14" s="23">
        <f t="shared" si="0"/>
        <v>6</v>
      </c>
      <c r="B14" s="203" t="s">
        <v>263</v>
      </c>
      <c r="C14" s="203">
        <v>2010</v>
      </c>
      <c r="D14" s="212" t="s">
        <v>149</v>
      </c>
      <c r="E14" s="235">
        <v>169</v>
      </c>
      <c r="F14" s="221">
        <v>67</v>
      </c>
      <c r="G14" s="222">
        <v>15.9</v>
      </c>
      <c r="H14" s="222">
        <v>8.25</v>
      </c>
      <c r="I14" s="223">
        <f t="shared" si="1"/>
        <v>1.65</v>
      </c>
      <c r="J14" s="222">
        <v>15.9</v>
      </c>
      <c r="K14" s="214">
        <v>65</v>
      </c>
      <c r="L14" s="215">
        <v>30</v>
      </c>
      <c r="M14" s="216">
        <v>15.9</v>
      </c>
      <c r="N14" s="94">
        <v>43.8</v>
      </c>
      <c r="O14" s="1" t="s">
        <v>141</v>
      </c>
      <c r="P14" s="1" t="s">
        <v>136</v>
      </c>
      <c r="Q14" s="1" t="s">
        <v>142</v>
      </c>
      <c r="R14" s="1"/>
      <c r="S14" s="133"/>
      <c r="T14" s="133"/>
      <c r="U14" s="133"/>
      <c r="V14" s="133"/>
      <c r="W14" s="133"/>
      <c r="X14" s="133"/>
      <c r="Y14" s="133"/>
      <c r="Z14" s="133"/>
    </row>
    <row r="15" spans="1:27" s="132" customFormat="1">
      <c r="A15" s="23">
        <f t="shared" si="0"/>
        <v>6</v>
      </c>
      <c r="B15" s="203" t="s">
        <v>263</v>
      </c>
      <c r="C15" s="203">
        <v>2010</v>
      </c>
      <c r="D15" s="203" t="s">
        <v>133</v>
      </c>
      <c r="E15" s="235">
        <v>166</v>
      </c>
      <c r="F15" s="221">
        <v>54</v>
      </c>
      <c r="G15" s="222">
        <v>17.100000000000001</v>
      </c>
      <c r="H15" s="222">
        <v>7.92</v>
      </c>
      <c r="I15" s="223">
        <f t="shared" si="1"/>
        <v>1.5840000000000001</v>
      </c>
      <c r="J15" s="222">
        <v>17.100000000000001</v>
      </c>
      <c r="K15" s="214">
        <v>65</v>
      </c>
      <c r="L15" s="215">
        <v>30</v>
      </c>
      <c r="M15" s="216">
        <v>17.100000000000001</v>
      </c>
      <c r="N15" s="94">
        <v>43</v>
      </c>
      <c r="O15" s="1" t="s">
        <v>141</v>
      </c>
      <c r="P15" s="1" t="s">
        <v>136</v>
      </c>
      <c r="Q15" s="1" t="s">
        <v>142</v>
      </c>
      <c r="R15" s="1"/>
      <c r="S15" s="133"/>
      <c r="T15" s="133"/>
      <c r="U15" s="133"/>
      <c r="V15" s="133"/>
      <c r="W15" s="133"/>
      <c r="X15" s="133"/>
      <c r="Y15" s="133"/>
      <c r="Z15" s="133"/>
    </row>
    <row r="16" spans="1:27" s="132" customFormat="1">
      <c r="A16" s="23">
        <f t="shared" si="0"/>
        <v>7</v>
      </c>
      <c r="B16" s="54" t="s">
        <v>258</v>
      </c>
      <c r="C16" s="203">
        <v>2010</v>
      </c>
      <c r="D16" s="212" t="s">
        <v>166</v>
      </c>
      <c r="E16" s="235">
        <v>170</v>
      </c>
      <c r="F16" s="221">
        <v>66</v>
      </c>
      <c r="G16" s="222">
        <v>16</v>
      </c>
      <c r="H16" s="222" t="s">
        <v>154</v>
      </c>
      <c r="I16" s="222" t="s">
        <v>154</v>
      </c>
      <c r="J16" s="222">
        <v>16</v>
      </c>
      <c r="K16" s="214">
        <v>66</v>
      </c>
      <c r="L16" s="214">
        <v>74</v>
      </c>
      <c r="M16" s="213">
        <v>15.9</v>
      </c>
      <c r="N16" s="94">
        <v>44.2</v>
      </c>
      <c r="O16" s="1" t="s">
        <v>148</v>
      </c>
      <c r="P16" s="1" t="s">
        <v>148</v>
      </c>
      <c r="Q16" s="1" t="s">
        <v>143</v>
      </c>
      <c r="R16" s="1"/>
      <c r="S16" s="133"/>
      <c r="T16" s="133"/>
      <c r="U16" s="133"/>
      <c r="V16" s="133"/>
      <c r="W16" s="133"/>
      <c r="X16" s="133"/>
      <c r="Y16" s="133"/>
      <c r="Z16" s="133"/>
    </row>
    <row r="17" spans="1:27" s="64" customFormat="1">
      <c r="A17" s="23">
        <f t="shared" si="0"/>
        <v>7</v>
      </c>
      <c r="B17" s="54" t="s">
        <v>258</v>
      </c>
      <c r="C17" s="203">
        <v>2010</v>
      </c>
      <c r="D17" s="203" t="s">
        <v>144</v>
      </c>
      <c r="E17" s="235">
        <v>168</v>
      </c>
      <c r="F17" s="221">
        <v>80</v>
      </c>
      <c r="G17" s="222">
        <v>14</v>
      </c>
      <c r="H17" s="222" t="s">
        <v>154</v>
      </c>
      <c r="I17" s="222" t="s">
        <v>154</v>
      </c>
      <c r="J17" s="222">
        <v>14</v>
      </c>
      <c r="K17" s="214">
        <v>80</v>
      </c>
      <c r="L17" s="214">
        <v>67</v>
      </c>
      <c r="M17" s="213">
        <v>14.1</v>
      </c>
      <c r="N17" s="94">
        <v>44.2</v>
      </c>
      <c r="O17" s="1" t="s">
        <v>148</v>
      </c>
      <c r="P17" s="1" t="s">
        <v>148</v>
      </c>
      <c r="Q17" s="1" t="s">
        <v>143</v>
      </c>
      <c r="R17" s="1"/>
      <c r="S17" s="133"/>
      <c r="T17" s="133"/>
      <c r="U17" s="133"/>
      <c r="V17" s="133"/>
      <c r="W17" s="133"/>
      <c r="X17" s="133"/>
      <c r="Y17" s="133"/>
      <c r="Z17" s="133"/>
      <c r="AA17" s="132"/>
    </row>
    <row r="18" spans="1:27" s="64" customFormat="1">
      <c r="A18" s="23">
        <f t="shared" si="0"/>
        <v>7</v>
      </c>
      <c r="B18" s="54" t="s">
        <v>258</v>
      </c>
      <c r="C18" s="203">
        <v>2010</v>
      </c>
      <c r="D18" s="203" t="s">
        <v>133</v>
      </c>
      <c r="E18" s="235">
        <v>173</v>
      </c>
      <c r="F18" s="221">
        <v>63</v>
      </c>
      <c r="G18" s="222">
        <v>16.5</v>
      </c>
      <c r="H18" s="222" t="s">
        <v>154</v>
      </c>
      <c r="I18" s="222" t="s">
        <v>154</v>
      </c>
      <c r="J18" s="222">
        <v>16.5</v>
      </c>
      <c r="K18" s="214">
        <v>63</v>
      </c>
      <c r="L18" s="214">
        <v>54</v>
      </c>
      <c r="M18" s="213">
        <v>16.600000000000001</v>
      </c>
      <c r="N18" s="94">
        <v>43.1</v>
      </c>
      <c r="O18" s="1" t="s">
        <v>148</v>
      </c>
      <c r="P18" s="1" t="s">
        <v>148</v>
      </c>
      <c r="Q18" s="1" t="s">
        <v>143</v>
      </c>
      <c r="R18" s="1"/>
      <c r="S18" s="133"/>
      <c r="T18" s="133"/>
      <c r="U18" s="133"/>
      <c r="V18" s="133"/>
      <c r="W18" s="133"/>
      <c r="X18" s="133"/>
      <c r="Y18" s="133"/>
      <c r="Z18" s="133"/>
      <c r="AA18" s="132"/>
    </row>
  </sheetData>
  <mergeCells count="5">
    <mergeCell ref="A1:E1"/>
    <mergeCell ref="F1:G1"/>
    <mergeCell ref="H1:J1"/>
    <mergeCell ref="K1:N1"/>
    <mergeCell ref="O1:Q1"/>
  </mergeCells>
  <phoneticPr fontId="1"/>
  <dataValidations count="4">
    <dataValidation type="list" allowBlank="1" showInputMessage="1" showErrorMessage="1" sqref="C26:D1048576 D3:D18" xr:uid="{00000000-0002-0000-0000-000000000000}">
      <formula1>Therapy_specific</formula1>
    </dataValidation>
    <dataValidation type="list" allowBlank="1" showInputMessage="1" showErrorMessage="1" sqref="P26:Q1048576 Q3:Q18" xr:uid="{00000000-0002-0000-0000-000001000000}">
      <formula1>RoB</formula1>
    </dataValidation>
    <dataValidation type="list" allowBlank="1" showInputMessage="1" showErrorMessage="1" sqref="J26:J1048576" xr:uid="{00000000-0002-0000-0000-000002000000}">
      <formula1>Judgment</formula1>
    </dataValidation>
    <dataValidation type="list" allowBlank="1" showInputMessage="1" showErrorMessage="1" sqref="O3:P18" xr:uid="{00000000-0002-0000-0000-000003000000}">
      <formula1>Default</formula1>
    </dataValidation>
  </dataValidations>
  <pageMargins left="0.70866141732283472" right="0.70866141732283472" top="0.74803149606299213" bottom="0.74803149606299213" header="0.31496062992125984" footer="0.31496062992125984"/>
  <pageSetup paperSize="9" scale="14" fitToHeight="14"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U10"/>
  <sheetViews>
    <sheetView zoomScaleNormal="100" workbookViewId="0">
      <selection activeCell="I10" sqref="I10"/>
    </sheetView>
  </sheetViews>
  <sheetFormatPr baseColWidth="10" defaultColWidth="38.1640625" defaultRowHeight="15"/>
  <cols>
    <col min="1" max="1" width="6.33203125" style="68" customWidth="1"/>
    <col min="2" max="4" width="3.5" style="68" customWidth="1"/>
    <col min="5" max="5" width="3.5" style="35" customWidth="1"/>
    <col min="6" max="6" width="6.5" style="61" customWidth="1"/>
    <col min="7" max="7" width="11" style="7" customWidth="1"/>
    <col min="8" max="10" width="6.5" style="7" customWidth="1"/>
    <col min="11" max="11" width="6.5" style="9" customWidth="1"/>
    <col min="12" max="12" width="6.5" style="169" customWidth="1"/>
    <col min="13" max="13" width="6.5" style="11" customWidth="1"/>
    <col min="14" max="14" width="6.5" style="26" customWidth="1"/>
    <col min="15" max="17" width="6.5" style="10" customWidth="1"/>
    <col min="18" max="18" width="6.5" style="12" customWidth="1"/>
    <col min="19" max="19" width="6.5" style="161" customWidth="1"/>
    <col min="20" max="21" width="6.5" style="10" customWidth="1"/>
    <col min="22" max="23" width="6.5" style="13" customWidth="1"/>
    <col min="24" max="24" width="6.5" style="170" customWidth="1"/>
    <col min="25" max="25" width="13.1640625" style="24" customWidth="1"/>
    <col min="26" max="26" width="6.5" style="27" customWidth="1"/>
    <col min="27" max="27" width="6.5" style="14" customWidth="1"/>
    <col min="28" max="28" width="4.5" style="15" customWidth="1"/>
    <col min="29" max="29" width="10.5" style="16" customWidth="1"/>
    <col min="30" max="30" width="10.5" style="17" customWidth="1"/>
    <col min="31" max="31" width="6.5" style="17" customWidth="1"/>
    <col min="32" max="32" width="6.5" style="155" customWidth="1"/>
    <col min="33" max="35" width="6.5" style="18" customWidth="1"/>
    <col min="36" max="36" width="6.5" style="25" customWidth="1"/>
    <col min="37" max="38" width="6.5" style="19" customWidth="1"/>
    <col min="39" max="40" width="6.5" style="21" customWidth="1"/>
    <col min="41" max="41" width="6.5" style="4" customWidth="1"/>
    <col min="42" max="42" width="6.5" style="171" customWidth="1"/>
    <col min="43" max="44" width="6.5" style="21" customWidth="1"/>
    <col min="45" max="50" width="6.5" style="20" customWidth="1"/>
    <col min="51" max="51" width="6.5" style="156" customWidth="1"/>
    <col min="52" max="52" width="6.5" style="5" customWidth="1"/>
    <col min="53" max="53" width="6.5" style="137" customWidth="1"/>
    <col min="54" max="64" width="6.5" style="22" customWidth="1"/>
    <col min="65" max="65" width="6.5" style="135" customWidth="1"/>
    <col min="66" max="66" width="6.5" style="138" customWidth="1"/>
    <col min="67" max="71" width="6.5" style="2" customWidth="1"/>
    <col min="72" max="72" width="6.5" style="3" customWidth="1"/>
    <col min="73" max="74" width="8.5" style="3" customWidth="1"/>
    <col min="75" max="75" width="8.5" style="68" customWidth="1"/>
    <col min="76" max="76" width="8.5" style="66" customWidth="1"/>
    <col min="77" max="79" width="8.5" style="67" customWidth="1"/>
    <col min="80" max="80" width="8.5" style="142" customWidth="1"/>
    <col min="81" max="82" width="8.5" style="3" customWidth="1"/>
    <col min="83" max="83" width="8.5" style="70" customWidth="1"/>
    <col min="84" max="84" width="8.5" style="3" customWidth="1"/>
    <col min="85" max="87" width="2.5" style="202" customWidth="1"/>
    <col min="88" max="88" width="8.5" style="3" customWidth="1"/>
    <col min="89" max="89" width="13.5" style="70" customWidth="1"/>
    <col min="90" max="90" width="7.83203125" style="70" customWidth="1"/>
    <col min="91" max="99" width="38.1640625" style="70"/>
    <col min="100" max="16384" width="38.1640625" style="68"/>
  </cols>
  <sheetData>
    <row r="1" spans="1:99" s="63" customFormat="1">
      <c r="B1" s="71"/>
      <c r="F1" s="72"/>
      <c r="G1" s="36" t="s">
        <v>177</v>
      </c>
      <c r="H1" s="73"/>
      <c r="I1" s="73"/>
      <c r="J1" s="73"/>
      <c r="K1" s="73"/>
      <c r="L1" s="143"/>
      <c r="M1" s="74"/>
      <c r="N1" s="75"/>
      <c r="O1" s="76"/>
      <c r="P1" s="77"/>
      <c r="Q1" s="77"/>
      <c r="R1" s="77"/>
      <c r="S1" s="158"/>
      <c r="T1" s="78"/>
      <c r="U1" s="77"/>
      <c r="V1" s="77"/>
      <c r="W1" s="144"/>
      <c r="X1" s="145"/>
      <c r="Y1" s="163"/>
      <c r="Z1" s="146"/>
      <c r="AA1" s="147"/>
      <c r="AB1" s="148" t="s">
        <v>192</v>
      </c>
      <c r="AC1" s="58"/>
      <c r="AD1" s="59"/>
      <c r="AE1" s="60"/>
      <c r="AF1" s="166"/>
      <c r="AG1" s="79"/>
      <c r="AH1" s="79"/>
      <c r="AI1" s="149" t="s">
        <v>125</v>
      </c>
      <c r="AJ1" s="80"/>
      <c r="AK1" s="81"/>
      <c r="AL1" s="82"/>
      <c r="AM1" s="180"/>
      <c r="AN1" s="104" t="s">
        <v>193</v>
      </c>
      <c r="AO1" s="83"/>
      <c r="AP1" s="84"/>
      <c r="AQ1" s="83"/>
      <c r="AR1" s="84"/>
      <c r="AS1" s="84"/>
      <c r="AT1" s="84"/>
      <c r="AU1" s="150" t="s">
        <v>125</v>
      </c>
      <c r="AV1" s="84"/>
      <c r="AW1" s="84"/>
      <c r="AX1" s="83"/>
      <c r="AY1" s="85"/>
      <c r="AZ1" s="86"/>
      <c r="BA1" s="87"/>
      <c r="BB1" s="151" t="s">
        <v>123</v>
      </c>
      <c r="BC1" s="88"/>
      <c r="BD1" s="88"/>
      <c r="BE1" s="88"/>
      <c r="BF1" s="88"/>
      <c r="BG1" s="88"/>
      <c r="BH1" s="88"/>
      <c r="BI1" s="88"/>
      <c r="BJ1" s="88"/>
      <c r="BK1" s="88"/>
      <c r="BL1" s="88"/>
      <c r="BM1" s="88"/>
      <c r="BN1" s="88"/>
      <c r="BO1" s="89"/>
      <c r="BP1" s="90"/>
      <c r="BQ1" s="90"/>
      <c r="BR1" s="90"/>
      <c r="BS1" s="90"/>
      <c r="BT1" s="91"/>
      <c r="BU1" s="92"/>
      <c r="BV1" s="172"/>
      <c r="BW1" s="173"/>
      <c r="BX1" s="173"/>
      <c r="BY1" s="28"/>
      <c r="BZ1" s="31"/>
      <c r="CA1" s="31"/>
      <c r="CB1" s="31"/>
      <c r="CC1" s="174"/>
      <c r="CD1" s="175"/>
      <c r="CE1" s="175"/>
      <c r="CF1" s="175"/>
      <c r="CG1" s="198"/>
      <c r="CH1" s="198"/>
      <c r="CI1" s="198" t="s">
        <v>221</v>
      </c>
      <c r="CJ1" s="175"/>
      <c r="CK1" s="71"/>
      <c r="CL1" s="71"/>
      <c r="CM1" s="71"/>
      <c r="CN1" s="71"/>
      <c r="CO1" s="71"/>
      <c r="CP1" s="71"/>
      <c r="CQ1" s="71"/>
      <c r="CR1" s="71"/>
      <c r="CS1" s="71"/>
      <c r="CT1" s="71"/>
      <c r="CU1" s="71"/>
    </row>
    <row r="2" spans="1:99" s="63" customFormat="1">
      <c r="B2" s="71"/>
      <c r="F2" s="72"/>
      <c r="G2" s="37"/>
      <c r="H2" s="65"/>
      <c r="I2" s="65"/>
      <c r="J2" s="65"/>
      <c r="K2" s="65"/>
      <c r="L2" s="152"/>
      <c r="M2" s="93"/>
      <c r="N2" s="94"/>
      <c r="O2" s="95"/>
      <c r="P2" s="92"/>
      <c r="Q2" s="92"/>
      <c r="R2" s="92"/>
      <c r="S2" s="159"/>
      <c r="T2" s="96"/>
      <c r="U2" s="92"/>
      <c r="V2" s="92"/>
      <c r="W2" s="38" t="s">
        <v>29</v>
      </c>
      <c r="X2" s="39"/>
      <c r="Y2" s="164" t="s">
        <v>30</v>
      </c>
      <c r="AA2" s="153"/>
      <c r="AB2" s="97" t="s">
        <v>175</v>
      </c>
      <c r="AC2" s="40"/>
      <c r="AD2" s="41" t="s">
        <v>97</v>
      </c>
      <c r="AE2" s="42"/>
      <c r="AF2" s="167"/>
      <c r="AG2" s="98"/>
      <c r="AH2" s="98"/>
      <c r="AI2" s="99" t="s">
        <v>95</v>
      </c>
      <c r="AJ2" s="100"/>
      <c r="AK2" s="101" t="s">
        <v>97</v>
      </c>
      <c r="AL2" s="102"/>
      <c r="AM2" s="181"/>
      <c r="AN2" s="104"/>
      <c r="AO2" s="103"/>
      <c r="AP2" s="104"/>
      <c r="AQ2" s="103"/>
      <c r="AR2" s="104"/>
      <c r="AS2" s="104"/>
      <c r="AT2" s="104"/>
      <c r="AU2" s="105"/>
      <c r="AV2" s="104"/>
      <c r="AW2" s="104"/>
      <c r="AX2" s="103"/>
      <c r="AY2" s="62"/>
      <c r="AZ2" s="86"/>
      <c r="BA2" s="87"/>
      <c r="BB2" s="106"/>
      <c r="BC2" s="107"/>
      <c r="BD2" s="107"/>
      <c r="BE2" s="107"/>
      <c r="BF2" s="107"/>
      <c r="BG2" s="107"/>
      <c r="BH2" s="107"/>
      <c r="BI2" s="107"/>
      <c r="BJ2" s="107"/>
      <c r="BK2" s="107"/>
      <c r="BL2" s="107"/>
      <c r="BM2" s="107"/>
      <c r="BN2" s="107"/>
      <c r="BO2" s="108" t="s">
        <v>35</v>
      </c>
      <c r="BP2" s="109"/>
      <c r="BQ2" s="109"/>
      <c r="BR2" s="109"/>
      <c r="BS2" s="109"/>
      <c r="BT2" s="110"/>
      <c r="BV2" s="175"/>
      <c r="BW2" s="176"/>
      <c r="BX2" s="176"/>
      <c r="BY2" s="29"/>
      <c r="BZ2" s="32"/>
      <c r="CA2" s="32"/>
      <c r="CB2" s="32"/>
      <c r="CC2" s="177"/>
      <c r="CD2" s="175"/>
      <c r="CE2" s="175"/>
      <c r="CF2" s="175"/>
      <c r="CG2" s="198"/>
      <c r="CH2" s="198"/>
      <c r="CI2" s="198"/>
      <c r="CJ2" s="175"/>
      <c r="CK2" s="71"/>
      <c r="CL2" s="71"/>
      <c r="CM2" s="71"/>
      <c r="CN2" s="71"/>
      <c r="CO2" s="71"/>
      <c r="CP2" s="71"/>
      <c r="CQ2" s="71"/>
      <c r="CR2" s="71"/>
      <c r="CS2" s="71"/>
      <c r="CT2" s="71"/>
      <c r="CU2" s="71"/>
    </row>
    <row r="3" spans="1:99" s="111" customFormat="1">
      <c r="B3" s="112" t="s">
        <v>183</v>
      </c>
      <c r="C3" s="111" t="s">
        <v>184</v>
      </c>
      <c r="D3" s="111" t="s">
        <v>185</v>
      </c>
      <c r="E3" s="111" t="s">
        <v>186</v>
      </c>
      <c r="F3" s="113"/>
      <c r="G3" s="43" t="s">
        <v>194</v>
      </c>
      <c r="H3" s="114" t="s">
        <v>176</v>
      </c>
      <c r="I3" s="114" t="s">
        <v>0</v>
      </c>
      <c r="J3" s="114" t="s">
        <v>66</v>
      </c>
      <c r="K3" s="114" t="s">
        <v>182</v>
      </c>
      <c r="L3" s="44" t="s">
        <v>9</v>
      </c>
      <c r="M3" s="115" t="s">
        <v>126</v>
      </c>
      <c r="N3" s="116" t="s">
        <v>127</v>
      </c>
      <c r="O3" s="116" t="s">
        <v>173</v>
      </c>
      <c r="P3" s="111" t="s">
        <v>72</v>
      </c>
      <c r="Q3" s="111" t="s">
        <v>73</v>
      </c>
      <c r="R3" s="111" t="s">
        <v>124</v>
      </c>
      <c r="S3" s="160" t="s">
        <v>94</v>
      </c>
      <c r="T3" s="117" t="s">
        <v>203</v>
      </c>
      <c r="U3" s="111" t="s">
        <v>128</v>
      </c>
      <c r="V3" s="111" t="s">
        <v>74</v>
      </c>
      <c r="W3" s="45" t="s">
        <v>28</v>
      </c>
      <c r="X3" s="46" t="s">
        <v>27</v>
      </c>
      <c r="Y3" s="165" t="s">
        <v>33</v>
      </c>
      <c r="Z3" s="154" t="s">
        <v>31</v>
      </c>
      <c r="AA3" s="47" t="s">
        <v>178</v>
      </c>
      <c r="AB3" s="118" t="s">
        <v>78</v>
      </c>
      <c r="AC3" s="48" t="s">
        <v>122</v>
      </c>
      <c r="AD3" s="49" t="s">
        <v>31</v>
      </c>
      <c r="AE3" s="50" t="s">
        <v>32</v>
      </c>
      <c r="AF3" s="168" t="s">
        <v>172</v>
      </c>
      <c r="AG3" s="119" t="s">
        <v>167</v>
      </c>
      <c r="AH3" s="119" t="s">
        <v>218</v>
      </c>
      <c r="AI3" s="120" t="s">
        <v>78</v>
      </c>
      <c r="AJ3" s="121" t="s">
        <v>98</v>
      </c>
      <c r="AK3" s="122" t="s">
        <v>31</v>
      </c>
      <c r="AL3" s="123" t="s">
        <v>32</v>
      </c>
      <c r="AM3" s="182" t="s">
        <v>216</v>
      </c>
      <c r="AN3" s="53" t="s">
        <v>100</v>
      </c>
      <c r="AO3" s="52" t="s">
        <v>168</v>
      </c>
      <c r="AP3" s="53" t="s">
        <v>101</v>
      </c>
      <c r="AQ3" s="52" t="s">
        <v>168</v>
      </c>
      <c r="AR3" s="53" t="s">
        <v>122</v>
      </c>
      <c r="AS3" s="53" t="s">
        <v>99</v>
      </c>
      <c r="AT3" s="53" t="s">
        <v>218</v>
      </c>
      <c r="AU3" s="51" t="s">
        <v>100</v>
      </c>
      <c r="AV3" s="53" t="s">
        <v>101</v>
      </c>
      <c r="AW3" s="53" t="s">
        <v>98</v>
      </c>
      <c r="AX3" s="52" t="s">
        <v>156</v>
      </c>
      <c r="AY3" s="124" t="s">
        <v>102</v>
      </c>
      <c r="AZ3" s="125"/>
      <c r="BA3" s="126" t="s">
        <v>174</v>
      </c>
      <c r="BB3" s="127" t="s">
        <v>1</v>
      </c>
      <c r="BC3" s="128" t="s">
        <v>106</v>
      </c>
      <c r="BD3" s="128" t="s">
        <v>2</v>
      </c>
      <c r="BE3" s="128" t="s">
        <v>3</v>
      </c>
      <c r="BF3" s="128" t="s">
        <v>4</v>
      </c>
      <c r="BG3" s="128" t="s">
        <v>14</v>
      </c>
      <c r="BH3" s="128" t="s">
        <v>17</v>
      </c>
      <c r="BI3" s="128" t="s">
        <v>24</v>
      </c>
      <c r="BJ3" s="128" t="s">
        <v>76</v>
      </c>
      <c r="BK3" s="128" t="s">
        <v>75</v>
      </c>
      <c r="BL3" s="128" t="s">
        <v>79</v>
      </c>
      <c r="BM3" s="128" t="s">
        <v>130</v>
      </c>
      <c r="BN3" s="128" t="s">
        <v>171</v>
      </c>
      <c r="BO3" s="129" t="s">
        <v>36</v>
      </c>
      <c r="BP3" s="130" t="s">
        <v>37</v>
      </c>
      <c r="BQ3" s="130" t="s">
        <v>38</v>
      </c>
      <c r="BR3" s="130" t="s">
        <v>39</v>
      </c>
      <c r="BS3" s="130" t="s">
        <v>77</v>
      </c>
      <c r="BT3" s="131" t="s">
        <v>131</v>
      </c>
      <c r="BV3" s="178" t="s">
        <v>205</v>
      </c>
      <c r="BW3" s="179" t="s">
        <v>206</v>
      </c>
      <c r="BX3" s="179" t="s">
        <v>207</v>
      </c>
      <c r="BY3" s="30" t="s">
        <v>208</v>
      </c>
      <c r="BZ3" s="33"/>
      <c r="CA3" s="33" t="s">
        <v>209</v>
      </c>
      <c r="CB3" s="33" t="s">
        <v>210</v>
      </c>
      <c r="CC3" s="34" t="s">
        <v>211</v>
      </c>
      <c r="CD3" s="178" t="s">
        <v>212</v>
      </c>
      <c r="CE3" s="178" t="s">
        <v>213</v>
      </c>
      <c r="CF3" s="178" t="s">
        <v>214</v>
      </c>
      <c r="CG3" s="199" t="s">
        <v>219</v>
      </c>
      <c r="CH3" s="199" t="s">
        <v>220</v>
      </c>
      <c r="CI3" s="199" t="s">
        <v>222</v>
      </c>
      <c r="CJ3" s="178" t="s">
        <v>215</v>
      </c>
      <c r="CK3" s="112"/>
      <c r="CL3" s="112" t="s">
        <v>223</v>
      </c>
      <c r="CM3" s="112"/>
      <c r="CN3" s="112"/>
      <c r="CO3" s="112"/>
      <c r="CP3" s="112"/>
      <c r="CQ3" s="112"/>
      <c r="CR3" s="112"/>
      <c r="CS3" s="112"/>
      <c r="CT3" s="112"/>
      <c r="CU3" s="112"/>
    </row>
    <row r="4" spans="1:99" s="70" customFormat="1">
      <c r="A4" s="70" t="s">
        <v>201</v>
      </c>
      <c r="B4" s="70">
        <v>145</v>
      </c>
      <c r="C4" s="70" t="e">
        <f>IF(G4=DATA!#REF!,DATA!#REF!,DATA!#REF!+1)</f>
        <v>#REF!</v>
      </c>
      <c r="D4" s="70" t="e">
        <f>IF(C4&gt;DATA!#REF!,1,IF(C4=DATA!#REF!,5,IF(C4=DATA!#REF!,4,IF(C4=DATA!#REF!,3,IF(C4=DATA!#REF!,2,"*")))))</f>
        <v>#REF!</v>
      </c>
      <c r="E4" s="70" t="e">
        <f>IF(D4=1,E5,IF(AND(D4=2,D5=1),2,IF(AND(D4=2,D5=3,DATA!#REF!=1),3,IF(AND(D4=2,D5=3,DATA!#REF!=4,DATA!#REF!=1),4,IF(AND(D4=2,D5=3,DATA!#REF!=4,DATA!#REF!=5,DATA!#REF!=1),5,IF(AND(D4=3,D5=1),3,IF(AND(D4=3,D5=4,DATA!#REF!=1),4,IF(AND(D4=3,D5=4,DATA!#REF!=5,DATA!#REF!=1),5,IF(AND(D4=4,D5=1),4,IF(AND(D4=4,D5=5,DATA!#REF!=1),5,IF(AND(D4=5,D5=1),5,"*")))))))))))</f>
        <v>#REF!</v>
      </c>
      <c r="F4" s="136" t="s">
        <v>225</v>
      </c>
      <c r="G4" s="6" t="s">
        <v>170</v>
      </c>
      <c r="H4" s="6">
        <v>1984</v>
      </c>
      <c r="I4" s="6">
        <v>1984</v>
      </c>
      <c r="J4" s="6" t="s">
        <v>151</v>
      </c>
      <c r="K4" s="6"/>
      <c r="L4" s="185">
        <v>5</v>
      </c>
      <c r="M4" s="6" t="s">
        <v>154</v>
      </c>
      <c r="N4" s="6" t="s">
        <v>154</v>
      </c>
      <c r="O4" s="69"/>
      <c r="P4" s="6">
        <v>25</v>
      </c>
      <c r="Q4" s="6">
        <v>150</v>
      </c>
      <c r="R4" s="6" t="s">
        <v>135</v>
      </c>
      <c r="S4" s="141">
        <v>117.66</v>
      </c>
      <c r="T4" s="6" t="s">
        <v>204</v>
      </c>
      <c r="U4" s="6" t="s">
        <v>148</v>
      </c>
      <c r="V4" s="6" t="s">
        <v>137</v>
      </c>
      <c r="W4" s="185" t="s">
        <v>154</v>
      </c>
      <c r="X4" s="185" t="s">
        <v>154</v>
      </c>
      <c r="Y4" s="69" t="s">
        <v>140</v>
      </c>
      <c r="Z4" s="69"/>
      <c r="AA4" s="56" t="s">
        <v>161</v>
      </c>
      <c r="AB4" s="69">
        <v>3</v>
      </c>
      <c r="AC4" s="187" t="s">
        <v>154</v>
      </c>
      <c r="AD4" s="189" t="s">
        <v>154</v>
      </c>
      <c r="AE4" s="190" t="s">
        <v>217</v>
      </c>
      <c r="AF4" s="191" t="s">
        <v>217</v>
      </c>
      <c r="AG4" s="208"/>
      <c r="AH4" s="139" t="e">
        <f>(L4-AC4)/L4</f>
        <v>#VALUE!</v>
      </c>
      <c r="AI4" s="6">
        <v>3</v>
      </c>
      <c r="AJ4" s="6">
        <v>5</v>
      </c>
      <c r="AK4" s="192" t="s">
        <v>154</v>
      </c>
      <c r="AL4" s="6" t="s">
        <v>154</v>
      </c>
      <c r="AM4" s="6" t="s">
        <v>103</v>
      </c>
      <c r="AN4" s="209" t="s">
        <v>154</v>
      </c>
      <c r="AO4" s="6" t="s">
        <v>217</v>
      </c>
      <c r="AP4" s="210" t="s">
        <v>154</v>
      </c>
      <c r="AQ4" s="157" t="s">
        <v>217</v>
      </c>
      <c r="AR4" s="185" t="s">
        <v>154</v>
      </c>
      <c r="AS4" s="6" t="s">
        <v>154</v>
      </c>
      <c r="AT4" s="211" t="e">
        <f>(L4-AR4)/L4</f>
        <v>#VALUE!</v>
      </c>
      <c r="AU4" s="6" t="s">
        <v>154</v>
      </c>
      <c r="AV4" s="6" t="s">
        <v>154</v>
      </c>
      <c r="AW4" s="6">
        <v>5</v>
      </c>
      <c r="AX4" s="6"/>
      <c r="AY4" s="6" t="s">
        <v>154</v>
      </c>
      <c r="AZ4" s="57"/>
      <c r="BA4" s="8"/>
      <c r="BB4" s="6">
        <v>3</v>
      </c>
      <c r="BC4" s="6" t="s">
        <v>146</v>
      </c>
      <c r="BD4" s="6" t="s">
        <v>169</v>
      </c>
      <c r="BE4" s="6" t="s">
        <v>138</v>
      </c>
      <c r="BF4" s="6" t="s">
        <v>147</v>
      </c>
      <c r="BG4" s="6" t="s">
        <v>150</v>
      </c>
      <c r="BH4" s="6" t="s">
        <v>22</v>
      </c>
      <c r="BI4" s="6" t="s">
        <v>139</v>
      </c>
      <c r="BJ4" s="6" t="s">
        <v>155</v>
      </c>
      <c r="BK4" s="6" t="s">
        <v>165</v>
      </c>
      <c r="BL4" s="6" t="s">
        <v>141</v>
      </c>
      <c r="BM4" s="6">
        <v>3</v>
      </c>
      <c r="BN4" s="54" t="s">
        <v>141</v>
      </c>
      <c r="BO4" s="184" t="s">
        <v>142</v>
      </c>
      <c r="BP4" s="54" t="s">
        <v>142</v>
      </c>
      <c r="BQ4" s="54" t="s">
        <v>143</v>
      </c>
      <c r="BR4" s="54" t="s">
        <v>143</v>
      </c>
      <c r="BS4" s="54" t="s">
        <v>142</v>
      </c>
      <c r="BT4" s="157" t="s">
        <v>145</v>
      </c>
      <c r="BV4" s="70" t="str">
        <f>IF(AND(ISNUMBER(X4),ISNUMBER(AN4)), "Low risk of bias", IF(OR(ISNUMBER(X4),ISNUMBER(AN4)), "Unclear risk of bias", "High risk of bias"))</f>
        <v>High risk of bias</v>
      </c>
      <c r="BW4" s="70" t="e">
        <f>IF(D5=1,IF(D4=5,L4+DATA!#REF!+DATA!#REF!+DATA!#REF!+#REF!,IF(D4=4,L4+DATA!#REF!+DATA!#REF!+DATA!#REF!,IF(D4=3,L4+DATA!#REF!+DATA!#REF!,IF(D4=2,L4+DATA!#REF!,IF(D4=1,"*","*"))))),"*")</f>
        <v>#REF!</v>
      </c>
      <c r="BX4" s="70" t="e">
        <f>IF(D5=1,IF(D4=5,W4+DATA!#REF!+DATA!#REF!+DATA!#REF!+#REF!,IF(D4=4,W4+DATA!#REF!+DATA!#REF!+DATA!#REF!,IF(D4=3,W4+DATA!#REF!+DATA!#REF!,IF(D4=2,W4+DATA!#REF!,"*")))),"*")</f>
        <v>#REF!</v>
      </c>
      <c r="BY4" s="196" t="str">
        <f>IF(AND(ISNUMBER(BW4),ISNUMBER(BX4)),BX4/BW4,"*")</f>
        <v>*</v>
      </c>
      <c r="BZ4" s="197" t="e">
        <f>IF(D4=E4,BY4,IF(E4-D4=4,DATA!#REF!,IF(E4-D4=3,DATA!#REF!,IF(E4-D4=2,DATA!#REF!,IF(E4-D4=1,BY5)))))</f>
        <v>#REF!</v>
      </c>
      <c r="CA4" s="197" t="e">
        <f>W4/L4</f>
        <v>#VALUE!</v>
      </c>
      <c r="CB4" s="197" t="e">
        <f>ABS(BZ4-CA4)</f>
        <v>#REF!</v>
      </c>
      <c r="CC4" s="134" t="e">
        <f>IF(AND(BZ4&lt;=0.2,OR(AND(J4="placebo",CB4&lt;=0.1), AND(NOT(J4="placebo"),CB4&lt;=0.05))),0,IF(OR(AND(J4="placebo",CB4&gt;0.1), AND(NOT(J4="placebo"),CB4&gt;0.05)),2,1))</f>
        <v>#REF!</v>
      </c>
      <c r="CD4" s="70" t="e">
        <f>IF(D4&gt;1,DATA!#REF!,IF(AND(D4=1,D5=2,DATA!#REF!=1),IF(AND(CC4=0,CC5=0),"low",IF(OR(CC4=2,CC5=2),"high","unclear")),IF(AND(D4=1,D5=2,DATA!#REF!=3,DATA!#REF!=1),IF(AND(CC4=0,CC5=0,DATA!#REF!=0),"low",IF(OR(CC4=2,CC5=2,DATA!#REF!=2),"high","unclear")),IF(AND(D4=1,D5=2,DATA!#REF!=3,DATA!#REF!=4,DATA!#REF!=1),IF(AND(CC4=0,CC5=0,DATA!#REF!=0,DATA!#REF!=0),"low",IF(OR(CC4=2,CC5=2,DATA!#REF!=2,DATA!#REF!=2),"high","unclear")),IF(AND(D4=1,D5=2,DATA!#REF!=3,DATA!#REF!=4,DATA!#REF!=5,DATA!#REF!=1),IF(AND(CC4=0,CC5=0,DATA!#REF!=0,DATA!#REF!=0,DATA!#REF!=0),"low",IF(OR(CC4=2,CC5=2,DATA!#REF!=2,DATA!#REF!=2,DATA!#REF!=2),"high","unclear")),"*")))))</f>
        <v>#REF!</v>
      </c>
      <c r="CF4" s="133" t="s">
        <v>217</v>
      </c>
      <c r="CG4" s="200">
        <v>1</v>
      </c>
      <c r="CH4" s="200">
        <v>2</v>
      </c>
      <c r="CI4" s="200">
        <v>3</v>
      </c>
      <c r="CJ4" s="196">
        <f>L5/SUM(L4:L5)</f>
        <v>0.66666666666666663</v>
      </c>
      <c r="CK4" s="133" t="s">
        <v>224</v>
      </c>
      <c r="CL4" s="133">
        <f>IF(CF4="*",0,IF(CJ4&gt;0,IF(CH4=CI4,0,1),"*"))</f>
        <v>0</v>
      </c>
    </row>
    <row r="5" spans="1:99" s="70" customFormat="1">
      <c r="A5" s="70" t="s">
        <v>202</v>
      </c>
      <c r="B5" s="70">
        <v>146</v>
      </c>
      <c r="C5" s="70" t="e">
        <f>IF(G5=G4,C4,C4+1)</f>
        <v>#REF!</v>
      </c>
      <c r="D5" s="70" t="e">
        <f>IF(C5&gt;C4,1,IF(C5=DATA!#REF!,5,IF(C5=DATA!#REF!,4,IF(C5=DATA!#REF!,3,IF(C5=C4,2,"*")))))</f>
        <v>#REF!</v>
      </c>
      <c r="E5" s="70" t="e">
        <f>IF(D5=1,DATA!#REF!,IF(AND(D5=2,DATA!#REF!=1),2,IF(AND(D5=2,DATA!#REF!=3,DATA!#REF!=1),3,IF(AND(D5=2,DATA!#REF!=3,DATA!#REF!=4,DATA!#REF!=1),4,IF(AND(D5=2,DATA!#REF!=3,DATA!#REF!=4,DATA!#REF!=5,DATA!#REF!=1),5,IF(AND(D5=3,DATA!#REF!=1),3,IF(AND(D5=3,DATA!#REF!=4,DATA!#REF!=1),4,IF(AND(D5=3,DATA!#REF!=4,DATA!#REF!=5,DATA!#REF!=1),5,IF(AND(D5=4,DATA!#REF!=1),4,IF(AND(D5=4,DATA!#REF!=5,DATA!#REF!=1),5,IF(AND(D5=5,DATA!#REF!=1),5,"*")))))))))))</f>
        <v>#REF!</v>
      </c>
      <c r="F5" s="136" t="s">
        <v>225</v>
      </c>
      <c r="G5" s="6" t="s">
        <v>170</v>
      </c>
      <c r="H5" s="6">
        <v>1984</v>
      </c>
      <c r="I5" s="6">
        <v>1984</v>
      </c>
      <c r="J5" s="6" t="s">
        <v>133</v>
      </c>
      <c r="K5" s="6"/>
      <c r="L5" s="185">
        <v>10</v>
      </c>
      <c r="M5" s="6" t="s">
        <v>154</v>
      </c>
      <c r="N5" s="6" t="s">
        <v>154</v>
      </c>
      <c r="O5" s="69"/>
      <c r="P5" s="6">
        <v>0</v>
      </c>
      <c r="Q5" s="6">
        <v>0</v>
      </c>
      <c r="R5" s="6" t="s">
        <v>135</v>
      </c>
      <c r="S5" s="162">
        <v>0</v>
      </c>
      <c r="T5" s="11" t="s">
        <v>204</v>
      </c>
      <c r="U5" s="6" t="s">
        <v>148</v>
      </c>
      <c r="V5" s="6" t="s">
        <v>137</v>
      </c>
      <c r="W5" s="185" t="s">
        <v>154</v>
      </c>
      <c r="X5" s="185" t="s">
        <v>154</v>
      </c>
      <c r="Y5" s="69" t="s">
        <v>140</v>
      </c>
      <c r="Z5" s="69"/>
      <c r="AA5" s="56" t="s">
        <v>161</v>
      </c>
      <c r="AB5" s="69">
        <v>3</v>
      </c>
      <c r="AC5" s="187" t="s">
        <v>154</v>
      </c>
      <c r="AD5" s="189" t="s">
        <v>154</v>
      </c>
      <c r="AE5" s="190" t="s">
        <v>217</v>
      </c>
      <c r="AF5" s="191" t="s">
        <v>217</v>
      </c>
      <c r="AG5" s="208"/>
      <c r="AH5" s="139" t="e">
        <f>(L5-AC5)/L5</f>
        <v>#VALUE!</v>
      </c>
      <c r="AI5" s="6">
        <v>3</v>
      </c>
      <c r="AJ5" s="6">
        <v>10</v>
      </c>
      <c r="AK5" s="192" t="s">
        <v>154</v>
      </c>
      <c r="AL5" s="6" t="s">
        <v>154</v>
      </c>
      <c r="AM5" s="6" t="s">
        <v>103</v>
      </c>
      <c r="AN5" s="209" t="s">
        <v>154</v>
      </c>
      <c r="AO5" s="6" t="s">
        <v>217</v>
      </c>
      <c r="AP5" s="210" t="s">
        <v>154</v>
      </c>
      <c r="AQ5" s="157" t="s">
        <v>217</v>
      </c>
      <c r="AR5" s="185" t="s">
        <v>154</v>
      </c>
      <c r="AS5" s="6" t="s">
        <v>154</v>
      </c>
      <c r="AT5" s="211" t="e">
        <f>(L5-AR5)/L5</f>
        <v>#VALUE!</v>
      </c>
      <c r="AU5" s="6" t="s">
        <v>154</v>
      </c>
      <c r="AV5" s="6" t="s">
        <v>154</v>
      </c>
      <c r="AW5" s="6">
        <v>10</v>
      </c>
      <c r="AX5" s="6"/>
      <c r="AY5" s="6" t="s">
        <v>154</v>
      </c>
      <c r="AZ5" s="57"/>
      <c r="BA5" s="8"/>
      <c r="BB5" s="6">
        <v>3</v>
      </c>
      <c r="BC5" s="6" t="s">
        <v>146</v>
      </c>
      <c r="BD5" s="6" t="s">
        <v>169</v>
      </c>
      <c r="BE5" s="6" t="s">
        <v>138</v>
      </c>
      <c r="BF5" s="6" t="s">
        <v>147</v>
      </c>
      <c r="BG5" s="6" t="s">
        <v>150</v>
      </c>
      <c r="BH5" s="6" t="s">
        <v>22</v>
      </c>
      <c r="BI5" s="6" t="s">
        <v>139</v>
      </c>
      <c r="BJ5" s="6" t="s">
        <v>155</v>
      </c>
      <c r="BK5" s="6" t="s">
        <v>165</v>
      </c>
      <c r="BL5" s="6" t="s">
        <v>141</v>
      </c>
      <c r="BM5" s="6">
        <v>3</v>
      </c>
      <c r="BN5" s="54" t="s">
        <v>141</v>
      </c>
      <c r="BO5" s="184" t="s">
        <v>142</v>
      </c>
      <c r="BP5" s="54" t="s">
        <v>142</v>
      </c>
      <c r="BQ5" s="54" t="s">
        <v>143</v>
      </c>
      <c r="BR5" s="54" t="s">
        <v>143</v>
      </c>
      <c r="BS5" s="54" t="s">
        <v>142</v>
      </c>
      <c r="BT5" s="157" t="s">
        <v>145</v>
      </c>
      <c r="BV5" s="70" t="str">
        <f>IF(AND(ISNUMBER(X5),ISNUMBER(AN5)), "Low risk of bias", IF(OR(ISNUMBER(X5),ISNUMBER(AN5)), "Unclear risk of bias", "High risk of bias"))</f>
        <v>High risk of bias</v>
      </c>
      <c r="BW5" s="70" t="e">
        <f>IF(DATA!#REF!=1,IF(D5=5,L5+L4+DATA!#REF!+DATA!#REF!+#REF!,IF(D5=4,L5+L4+DATA!#REF!+DATA!#REF!,IF(D5=3,L5+L4+DATA!#REF!,IF(D5=2,L5+L4,IF(D5=1,"*","*"))))),"*")</f>
        <v>#REF!</v>
      </c>
      <c r="BX5" s="70" t="e">
        <f>IF(DATA!#REF!=1,IF(D5=5,W5+W4+DATA!#REF!+DATA!#REF!+#REF!,IF(D5=4,W5+W4+DATA!#REF!+DATA!#REF!,IF(D5=3,W5+W4+DATA!#REF!,IF(D5=2,W5+W4,"*")))),"*")</f>
        <v>#REF!</v>
      </c>
      <c r="BY5" s="196" t="str">
        <f>IF(AND(ISNUMBER(BW5),ISNUMBER(BX5)),BX5/BW5,"*")</f>
        <v>*</v>
      </c>
      <c r="BZ5" s="197" t="e">
        <f>IF(D5=E5,BY5,IF(E5-D5=4,DATA!#REF!,IF(E5-D5=3,DATA!#REF!,IF(E5-D5=2,DATA!#REF!,IF(E5-D5=1,DATA!#REF!)))))</f>
        <v>#REF!</v>
      </c>
      <c r="CA5" s="197" t="e">
        <f>W5/L5</f>
        <v>#VALUE!</v>
      </c>
      <c r="CB5" s="197" t="e">
        <f>ABS(BZ5-CA5)</f>
        <v>#REF!</v>
      </c>
      <c r="CC5" s="134" t="e">
        <f>IF(AND(BZ5&lt;=0.2,OR(AND(J5="placebo",CB5&lt;=0.1), AND(NOT(J5="placebo"),CB5&lt;=0.05))),0,IF(OR(AND(J5="placebo",CB5&gt;0.1), AND(NOT(J5="placebo"),CB5&gt;0.05)),2,1))</f>
        <v>#REF!</v>
      </c>
      <c r="CD5" s="70" t="e">
        <f>IF(D5&gt;1,CD4,IF(AND(D5=1,DATA!#REF!=2,DATA!#REF!=1),IF(AND(CC5=0,DATA!#REF!=0),"low",IF(OR(CC5=2,DATA!#REF!=2),"high","unclear")),IF(AND(D5=1,DATA!#REF!=2,DATA!#REF!=3,DATA!#REF!=1),IF(AND(CC5=0,DATA!#REF!=0,DATA!#REF!=0),"low",IF(OR(CC5=2,DATA!#REF!=2,DATA!#REF!=2),"high","unclear")),IF(AND(D5=1,DATA!#REF!=2,DATA!#REF!=3,DATA!#REF!=4,DATA!#REF!=1),IF(AND(CC5=0,DATA!#REF!=0,DATA!#REF!=0,DATA!#REF!=0),"low",IF(OR(CC5=2,DATA!#REF!=2,DATA!#REF!=2,DATA!#REF!=2),"high","unclear")),IF(AND(D5=1,DATA!#REF!=2,DATA!#REF!=3,DATA!#REF!=4,DATA!#REF!=5,DATA!#REF!=1),IF(AND(CC5=0,DATA!#REF!=0,DATA!#REF!=0,DATA!#REF!=0,DATA!#REF!=0),"low",IF(OR(CC5=2,DATA!#REF!=2,DATA!#REF!=2,DATA!#REF!=2,DATA!#REF!=2),"high","unclear")),"*")))))</f>
        <v>#REF!</v>
      </c>
      <c r="CF5" s="196" t="e">
        <f>AN5/L5</f>
        <v>#VALUE!</v>
      </c>
      <c r="CG5" s="201">
        <v>2</v>
      </c>
      <c r="CH5" s="201">
        <v>2</v>
      </c>
      <c r="CI5" s="201">
        <v>3</v>
      </c>
      <c r="CJ5" s="196">
        <f>L5/SUM(L4:L5)</f>
        <v>0.66666666666666663</v>
      </c>
      <c r="CK5" s="133"/>
      <c r="CL5" s="133" t="e">
        <f>IF(CF5="*",0,IF(CJ5&gt;0,IF(CH5=CI5,0,1),"*"))</f>
        <v>#VALUE!</v>
      </c>
    </row>
    <row r="6" spans="1:99" s="70" customFormat="1">
      <c r="E6" s="136"/>
      <c r="F6" s="204" t="s">
        <v>226</v>
      </c>
      <c r="G6" s="205" t="s">
        <v>227</v>
      </c>
      <c r="H6" s="205" t="s">
        <v>134</v>
      </c>
      <c r="I6" s="206">
        <v>2005</v>
      </c>
      <c r="J6" s="206" t="s">
        <v>144</v>
      </c>
      <c r="K6" s="206"/>
      <c r="L6" s="9">
        <v>120</v>
      </c>
      <c r="M6" s="11"/>
      <c r="N6" s="26"/>
      <c r="O6" s="6"/>
      <c r="P6" s="6"/>
      <c r="Q6" s="6"/>
      <c r="R6" s="11"/>
      <c r="S6" s="141"/>
      <c r="T6" s="6"/>
      <c r="U6" s="6"/>
      <c r="V6" s="185"/>
      <c r="W6" s="185"/>
      <c r="X6" s="187"/>
      <c r="Y6" s="188"/>
      <c r="Z6" s="56"/>
      <c r="AA6" s="183"/>
      <c r="AB6" s="187"/>
      <c r="AC6" s="189"/>
      <c r="AD6" s="190"/>
      <c r="AE6" s="190"/>
      <c r="AF6" s="191"/>
      <c r="AG6" s="6"/>
      <c r="AH6" s="6"/>
      <c r="AI6" s="6"/>
      <c r="AJ6" s="192"/>
      <c r="AK6" s="193"/>
      <c r="AL6" s="193"/>
      <c r="AM6" s="185"/>
      <c r="AN6" s="185"/>
      <c r="AO6" s="194"/>
      <c r="AP6" s="195"/>
      <c r="AQ6" s="185"/>
      <c r="AR6" s="185"/>
      <c r="AS6" s="6"/>
      <c r="AT6" s="6"/>
      <c r="AU6" s="6"/>
      <c r="AV6" s="6"/>
      <c r="AW6" s="6"/>
      <c r="AX6" s="6"/>
      <c r="AY6" s="57"/>
      <c r="AZ6" s="8"/>
      <c r="BA6" s="6"/>
      <c r="BB6" s="6"/>
      <c r="BC6" s="6"/>
      <c r="BD6" s="6"/>
      <c r="BE6" s="6"/>
      <c r="BF6" s="6"/>
      <c r="BG6" s="6"/>
      <c r="BH6" s="6"/>
      <c r="BI6" s="6"/>
      <c r="BJ6" s="6"/>
      <c r="BK6" s="6"/>
      <c r="BL6" s="6"/>
      <c r="BM6" s="140"/>
      <c r="BN6" s="184"/>
      <c r="BO6" s="140"/>
      <c r="BP6" s="140"/>
      <c r="BQ6" s="140"/>
      <c r="BR6" s="140"/>
      <c r="BS6" s="140"/>
      <c r="BX6" s="196"/>
      <c r="BY6" s="197"/>
      <c r="BZ6" s="197"/>
      <c r="CA6" s="197"/>
      <c r="CB6" s="196"/>
      <c r="CF6" s="3"/>
      <c r="CG6" s="202"/>
      <c r="CH6" s="202"/>
      <c r="CI6" s="202"/>
      <c r="CJ6" s="3"/>
    </row>
    <row r="7" spans="1:99" s="70" customFormat="1">
      <c r="E7" s="136"/>
      <c r="F7" s="204" t="s">
        <v>228</v>
      </c>
      <c r="G7" s="7" t="s">
        <v>229</v>
      </c>
      <c r="H7" s="205" t="s">
        <v>134</v>
      </c>
      <c r="I7" s="206">
        <v>2005</v>
      </c>
      <c r="J7" s="206" t="s">
        <v>133</v>
      </c>
      <c r="K7" s="206"/>
      <c r="L7" s="9">
        <v>60</v>
      </c>
      <c r="M7" s="11"/>
      <c r="N7" s="26"/>
      <c r="O7" s="6"/>
      <c r="P7" s="6"/>
      <c r="Q7" s="6"/>
      <c r="R7" s="11"/>
      <c r="S7" s="141"/>
      <c r="T7" s="6"/>
      <c r="U7" s="6"/>
      <c r="V7" s="185"/>
      <c r="W7" s="185"/>
      <c r="X7" s="187"/>
      <c r="Y7" s="188"/>
      <c r="Z7" s="56"/>
      <c r="AA7" s="183"/>
      <c r="AB7" s="187"/>
      <c r="AC7" s="189"/>
      <c r="AD7" s="190"/>
      <c r="AE7" s="190"/>
      <c r="AF7" s="191"/>
      <c r="AG7" s="6"/>
      <c r="AH7" s="6"/>
      <c r="AI7" s="6"/>
      <c r="AJ7" s="192"/>
      <c r="AK7" s="193"/>
      <c r="AL7" s="193"/>
      <c r="AM7" s="185"/>
      <c r="AN7" s="185"/>
      <c r="AO7" s="194"/>
      <c r="AP7" s="195"/>
      <c r="AQ7" s="185"/>
      <c r="AR7" s="185"/>
      <c r="AS7" s="6"/>
      <c r="AT7" s="6"/>
      <c r="AU7" s="6"/>
      <c r="AV7" s="6"/>
      <c r="AW7" s="6"/>
      <c r="AX7" s="6"/>
      <c r="AY7" s="57"/>
      <c r="AZ7" s="8"/>
      <c r="BA7" s="6"/>
      <c r="BB7" s="6"/>
      <c r="BC7" s="6"/>
      <c r="BD7" s="6"/>
      <c r="BE7" s="6"/>
      <c r="BF7" s="6"/>
      <c r="BG7" s="6"/>
      <c r="BH7" s="6"/>
      <c r="BI7" s="6"/>
      <c r="BJ7" s="6"/>
      <c r="BK7" s="6"/>
      <c r="BL7" s="6"/>
      <c r="BM7" s="140"/>
      <c r="BN7" s="184"/>
      <c r="BO7" s="140"/>
      <c r="BP7" s="140"/>
      <c r="BQ7" s="140"/>
      <c r="BR7" s="140"/>
      <c r="BS7" s="140"/>
      <c r="BX7" s="196"/>
      <c r="BY7" s="197"/>
      <c r="BZ7" s="197"/>
      <c r="CA7" s="197"/>
      <c r="CB7" s="196"/>
      <c r="CF7" s="3"/>
      <c r="CG7" s="202"/>
      <c r="CH7" s="202"/>
      <c r="CI7" s="202"/>
      <c r="CJ7" s="3"/>
    </row>
    <row r="8" spans="1:99" s="70" customFormat="1">
      <c r="E8" s="136"/>
      <c r="F8" s="207" t="s">
        <v>230</v>
      </c>
      <c r="G8" s="7" t="s">
        <v>231</v>
      </c>
      <c r="H8" s="206">
        <v>2002</v>
      </c>
      <c r="I8" s="206">
        <v>2002</v>
      </c>
      <c r="J8" s="206" t="s">
        <v>164</v>
      </c>
      <c r="K8" s="206" t="s">
        <v>232</v>
      </c>
      <c r="L8" s="9">
        <v>73</v>
      </c>
      <c r="M8" s="11"/>
      <c r="N8" s="26"/>
      <c r="O8" s="6"/>
      <c r="P8" s="6"/>
      <c r="Q8" s="6"/>
      <c r="R8" s="11"/>
      <c r="S8" s="141"/>
      <c r="T8" s="6"/>
      <c r="U8" s="6"/>
      <c r="V8" s="185"/>
      <c r="W8" s="185"/>
      <c r="X8" s="187"/>
      <c r="Y8" s="188"/>
      <c r="Z8" s="56"/>
      <c r="AA8" s="183"/>
      <c r="AB8" s="187"/>
      <c r="AC8" s="189"/>
      <c r="AD8" s="190"/>
      <c r="AE8" s="190"/>
      <c r="AF8" s="191"/>
      <c r="AG8" s="6"/>
      <c r="AH8" s="6"/>
      <c r="AI8" s="6"/>
      <c r="AJ8" s="192"/>
      <c r="AK8" s="193"/>
      <c r="AL8" s="193"/>
      <c r="AM8" s="185"/>
      <c r="AN8" s="185"/>
      <c r="AO8" s="194"/>
      <c r="AP8" s="195"/>
      <c r="AQ8" s="185"/>
      <c r="AR8" s="185"/>
      <c r="AS8" s="6"/>
      <c r="AT8" s="6"/>
      <c r="AU8" s="6"/>
      <c r="AV8" s="6"/>
      <c r="AW8" s="6"/>
      <c r="AX8" s="6"/>
      <c r="AY8" s="57"/>
      <c r="AZ8" s="8"/>
      <c r="BA8" s="6"/>
      <c r="BB8" s="6"/>
      <c r="BC8" s="6"/>
      <c r="BD8" s="6"/>
      <c r="BE8" s="6"/>
      <c r="BF8" s="6"/>
      <c r="BG8" s="6"/>
      <c r="BH8" s="6"/>
      <c r="BI8" s="6"/>
      <c r="BJ8" s="6"/>
      <c r="BK8" s="6"/>
      <c r="BL8" s="6"/>
      <c r="BM8" s="140"/>
      <c r="BN8" s="184"/>
      <c r="BO8" s="140"/>
      <c r="BP8" s="140"/>
      <c r="BQ8" s="140"/>
      <c r="BR8" s="140"/>
      <c r="BS8" s="140"/>
      <c r="BX8" s="196"/>
      <c r="BY8" s="197"/>
      <c r="BZ8" s="197"/>
      <c r="CA8" s="197"/>
      <c r="CB8" s="196"/>
      <c r="CF8" s="3"/>
      <c r="CG8" s="202"/>
      <c r="CH8" s="202"/>
      <c r="CI8" s="202"/>
      <c r="CJ8" s="3"/>
    </row>
    <row r="9" spans="1:99" s="70" customFormat="1">
      <c r="E9" s="136"/>
      <c r="F9" s="207" t="s">
        <v>230</v>
      </c>
      <c r="G9" s="7" t="s">
        <v>231</v>
      </c>
      <c r="H9" s="206">
        <v>2002</v>
      </c>
      <c r="I9" s="206">
        <v>2002</v>
      </c>
      <c r="J9" s="206" t="s">
        <v>152</v>
      </c>
      <c r="K9" s="206" t="s">
        <v>233</v>
      </c>
      <c r="L9" s="9">
        <v>73</v>
      </c>
      <c r="M9" s="11"/>
      <c r="N9" s="26"/>
      <c r="O9" s="6"/>
      <c r="P9" s="6"/>
      <c r="Q9" s="6"/>
      <c r="R9" s="11"/>
      <c r="S9" s="141"/>
      <c r="T9" s="6"/>
      <c r="U9" s="6"/>
      <c r="V9" s="185"/>
      <c r="W9" s="185"/>
      <c r="X9" s="187"/>
      <c r="Y9" s="188"/>
      <c r="Z9" s="56"/>
      <c r="AA9" s="183"/>
      <c r="AB9" s="187"/>
      <c r="AC9" s="189"/>
      <c r="AD9" s="190"/>
      <c r="AE9" s="190"/>
      <c r="AF9" s="191"/>
      <c r="AG9" s="6"/>
      <c r="AH9" s="6"/>
      <c r="AI9" s="6"/>
      <c r="AJ9" s="192"/>
      <c r="AK9" s="193"/>
      <c r="AL9" s="193"/>
      <c r="AM9" s="185"/>
      <c r="AN9" s="185"/>
      <c r="AO9" s="194"/>
      <c r="AP9" s="195"/>
      <c r="AQ9" s="185"/>
      <c r="AR9" s="185"/>
      <c r="AS9" s="6"/>
      <c r="AT9" s="6"/>
      <c r="AU9" s="6"/>
      <c r="AV9" s="6"/>
      <c r="AW9" s="6"/>
      <c r="AX9" s="6"/>
      <c r="AY9" s="57"/>
      <c r="AZ9" s="8"/>
      <c r="BA9" s="6"/>
      <c r="BB9" s="6"/>
      <c r="BC9" s="6"/>
      <c r="BD9" s="6"/>
      <c r="BE9" s="6"/>
      <c r="BF9" s="6"/>
      <c r="BG9" s="6"/>
      <c r="BH9" s="6"/>
      <c r="BI9" s="6"/>
      <c r="BJ9" s="6"/>
      <c r="BK9" s="6"/>
      <c r="BL9" s="6"/>
      <c r="BM9" s="140"/>
      <c r="BN9" s="184"/>
      <c r="BO9" s="140"/>
      <c r="BP9" s="140"/>
      <c r="BQ9" s="140"/>
      <c r="BR9" s="140"/>
      <c r="BS9" s="140"/>
      <c r="BX9" s="196"/>
      <c r="BY9" s="197"/>
      <c r="BZ9" s="197"/>
      <c r="CA9" s="197"/>
      <c r="CB9" s="196"/>
      <c r="CF9" s="3"/>
      <c r="CG9" s="202"/>
      <c r="CH9" s="202"/>
      <c r="CI9" s="202"/>
      <c r="CJ9" s="3"/>
    </row>
    <row r="10" spans="1:99" s="70" customFormat="1">
      <c r="E10" s="136"/>
      <c r="F10" s="6"/>
      <c r="G10" s="6"/>
      <c r="H10" s="6"/>
      <c r="I10" s="6"/>
      <c r="J10" s="6"/>
      <c r="K10" s="185"/>
      <c r="L10" s="186"/>
      <c r="M10" s="11"/>
      <c r="N10" s="26"/>
      <c r="O10" s="6"/>
      <c r="P10" s="6"/>
      <c r="Q10" s="6"/>
      <c r="R10" s="11"/>
      <c r="S10" s="141"/>
      <c r="T10" s="6"/>
      <c r="U10" s="6"/>
      <c r="V10" s="185"/>
      <c r="W10" s="185"/>
      <c r="X10" s="187"/>
      <c r="Y10" s="188"/>
      <c r="Z10" s="56"/>
      <c r="AA10" s="183"/>
      <c r="AB10" s="187"/>
      <c r="AC10" s="189"/>
      <c r="AD10" s="190"/>
      <c r="AE10" s="190"/>
      <c r="AF10" s="191"/>
      <c r="AG10" s="6"/>
      <c r="AH10" s="6"/>
      <c r="AI10" s="6"/>
      <c r="AJ10" s="192"/>
      <c r="AK10" s="193"/>
      <c r="AL10" s="193"/>
      <c r="AM10" s="185"/>
      <c r="AN10" s="185"/>
      <c r="AO10" s="194"/>
      <c r="AP10" s="195"/>
      <c r="AQ10" s="185"/>
      <c r="AR10" s="185"/>
      <c r="AS10" s="6"/>
      <c r="AT10" s="6"/>
      <c r="AU10" s="6"/>
      <c r="AV10" s="6"/>
      <c r="AW10" s="6"/>
      <c r="AX10" s="6"/>
      <c r="AY10" s="57"/>
      <c r="AZ10" s="8"/>
      <c r="BA10" s="6"/>
      <c r="BB10" s="6"/>
      <c r="BC10" s="6"/>
      <c r="BD10" s="6"/>
      <c r="BE10" s="6"/>
      <c r="BF10" s="6"/>
      <c r="BG10" s="6"/>
      <c r="BH10" s="6"/>
      <c r="BI10" s="6"/>
      <c r="BJ10" s="6"/>
      <c r="BK10" s="6"/>
      <c r="BL10" s="6"/>
      <c r="BM10" s="140"/>
      <c r="BN10" s="184"/>
      <c r="BO10" s="140"/>
      <c r="BP10" s="140"/>
      <c r="BQ10" s="140"/>
      <c r="BR10" s="140"/>
      <c r="BS10" s="140"/>
      <c r="BX10" s="196"/>
      <c r="BY10" s="197"/>
      <c r="BZ10" s="197"/>
      <c r="CA10" s="197"/>
      <c r="CB10" s="196"/>
      <c r="CF10" s="3"/>
      <c r="CG10" s="202"/>
      <c r="CH10" s="202"/>
      <c r="CI10" s="202"/>
      <c r="CJ10" s="3"/>
    </row>
  </sheetData>
  <phoneticPr fontId="1"/>
  <dataValidations count="18">
    <dataValidation type="list" allowBlank="1" showInputMessage="1" showErrorMessage="1" sqref="Z40:Z1048576 AA4:AA5" xr:uid="{00000000-0002-0000-0100-000000000000}">
      <formula1>Imputation</formula1>
    </dataValidation>
    <dataValidation type="list" allowBlank="1" showInputMessage="1" showErrorMessage="1" sqref="BP40:BR1048576 BQ4:BS5" xr:uid="{00000000-0002-0000-0100-000001000000}">
      <formula1>RoBt</formula1>
    </dataValidation>
    <dataValidation type="list" allowBlank="1" showInputMessage="1" showErrorMessage="1" sqref="BH40:BH1048576 BI4:BI5" xr:uid="{00000000-0002-0000-0100-000002000000}">
      <formula1>Patient_status</formula1>
    </dataValidation>
    <dataValidation type="list" allowBlank="1" showInputMessage="1" showErrorMessage="1" sqref="BG40:BG1048576 BH4:BH5" xr:uid="{00000000-0002-0000-0100-000003000000}">
      <formula1>Diagnostic_criteria</formula1>
    </dataValidation>
    <dataValidation type="list" allowBlank="1" showInputMessage="1" showErrorMessage="1" sqref="BF40:BF1048576 BG4:BG5" xr:uid="{00000000-0002-0000-0100-000004000000}">
      <formula1>Treatment_setting</formula1>
    </dataValidation>
    <dataValidation type="list" allowBlank="1" showInputMessage="1" showErrorMessage="1" sqref="BE40:BE1048576 BF4:BF5" xr:uid="{00000000-0002-0000-0100-000005000000}">
      <formula1>RCT_type3</formula1>
    </dataValidation>
    <dataValidation type="list" allowBlank="1" showInputMessage="1" showErrorMessage="1" sqref="BD40:BD1048576 BE4:BE5" xr:uid="{00000000-0002-0000-0100-000006000000}">
      <formula1>RCT_type2</formula1>
    </dataValidation>
    <dataValidation type="list" allowBlank="1" showInputMessage="1" showErrorMessage="1" sqref="BC40:BC1048576 BD4:BD5" xr:uid="{00000000-0002-0000-0100-000007000000}">
      <formula1>RCT_type1</formula1>
    </dataValidation>
    <dataValidation type="list" allowBlank="1" showInputMessage="1" showErrorMessage="1" sqref="U40:U1048576 V4:V5" xr:uid="{00000000-0002-0000-0100-000008000000}">
      <formula1>Investigational_Comparator</formula1>
    </dataValidation>
    <dataValidation type="list" allowBlank="1" showInputMessage="1" showErrorMessage="1" sqref="BN40:BO1048576 BS40:BS1048576 BT4:BT5 BO4:BP5" xr:uid="{00000000-0002-0000-0100-000009000000}">
      <formula1>RoB</formula1>
    </dataValidation>
    <dataValidation type="list" allowBlank="1" showInputMessage="1" showErrorMessage="1" sqref="I40:J1048576 J4:K9" xr:uid="{00000000-0002-0000-0100-00000A000000}">
      <formula1>Therapy_specific</formula1>
    </dataValidation>
    <dataValidation type="list" allowBlank="1" showInputMessage="1" showErrorMessage="1" sqref="BB40:BB1048576 BC4:BC5" xr:uid="{00000000-0002-0000-0100-00000B000000}">
      <formula1>Recruitment</formula1>
    </dataValidation>
    <dataValidation type="list" allowBlank="1" showInputMessage="1" showErrorMessage="1" sqref="Q40:Q1048576 R4:R5" xr:uid="{00000000-0002-0000-0100-00000C000000}">
      <formula1>Dosing</formula1>
    </dataValidation>
    <dataValidation type="list" allowBlank="1" showInputMessage="1" showErrorMessage="1" sqref="AW40:AW1048576 AX4:AX5" xr:uid="{00000000-0002-0000-0100-00000D000000}">
      <formula1>Def_of_response</formula1>
    </dataValidation>
    <dataValidation type="list" allowBlank="1" showInputMessage="1" showErrorMessage="1" sqref="X40:X1048576 BI40:BI1048576 BJ4:BJ5 Y4:Y5" xr:uid="{00000000-0002-0000-0100-00000E000000}">
      <formula1>Scale_observer</formula1>
    </dataValidation>
    <dataValidation type="list" allowBlank="1" showInputMessage="1" showErrorMessage="1" sqref="BK40:BK1048576 BM40:BM1048576 S40:T1048576 BL4:BL5 BN4:BN5 U4:U5" xr:uid="{00000000-0002-0000-0100-00000F000000}">
      <formula1>Default</formula1>
    </dataValidation>
    <dataValidation type="list" allowBlank="1" showInputMessage="1" showErrorMessage="1" sqref="AX40:AX1048576 AY4:AY5" xr:uid="{00000000-0002-0000-0100-000010000000}">
      <formula1>Def_of_remission</formula1>
    </dataValidation>
    <dataValidation type="list" allowBlank="1" showInputMessage="1" showErrorMessage="1" sqref="T4:T5" xr:uid="{00000000-0002-0000-0100-000011000000}">
      <formula1>Dose</formula1>
    </dataValidation>
  </dataValidations>
  <pageMargins left="0.70866141732283472" right="0.70866141732283472" top="0.74803149606299213" bottom="0.74803149606299213" header="0.31496062992125984" footer="0.31496062992125984"/>
  <pageSetup paperSize="9" scale="14" fitToHeight="14"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4"/>
  <sheetViews>
    <sheetView topLeftCell="P1" zoomScale="120" zoomScaleNormal="120" workbookViewId="0">
      <selection activeCell="V2" sqref="V2:W4"/>
    </sheetView>
  </sheetViews>
  <sheetFormatPr baseColWidth="10" defaultColWidth="8.83203125" defaultRowHeight="15"/>
  <cols>
    <col min="1" max="1" width="9" customWidth="1"/>
    <col min="13" max="13" width="9" style="1"/>
    <col min="23" max="23" width="9" style="1"/>
  </cols>
  <sheetData>
    <row r="1" spans="1:24">
      <c r="A1" t="s">
        <v>80</v>
      </c>
      <c r="B1" t="s">
        <v>106</v>
      </c>
      <c r="C1" t="s">
        <v>113</v>
      </c>
      <c r="D1" t="s">
        <v>2</v>
      </c>
      <c r="E1" t="s">
        <v>3</v>
      </c>
      <c r="F1" t="s">
        <v>4</v>
      </c>
      <c r="G1" t="s">
        <v>11</v>
      </c>
      <c r="H1" t="s">
        <v>14</v>
      </c>
      <c r="I1" t="s">
        <v>17</v>
      </c>
      <c r="J1" t="s">
        <v>24</v>
      </c>
      <c r="K1" t="s">
        <v>66</v>
      </c>
      <c r="L1" t="s">
        <v>46</v>
      </c>
      <c r="M1" s="1" t="s">
        <v>195</v>
      </c>
      <c r="N1" t="s">
        <v>74</v>
      </c>
      <c r="O1" t="s">
        <v>34</v>
      </c>
      <c r="P1" t="s">
        <v>157</v>
      </c>
      <c r="Q1" t="s">
        <v>69</v>
      </c>
      <c r="R1" t="s">
        <v>40</v>
      </c>
      <c r="S1" t="s">
        <v>87</v>
      </c>
      <c r="T1" t="s">
        <v>88</v>
      </c>
      <c r="U1" t="s">
        <v>178</v>
      </c>
      <c r="V1" t="s">
        <v>235</v>
      </c>
      <c r="X1" t="s">
        <v>239</v>
      </c>
    </row>
    <row r="2" spans="1:24">
      <c r="A2" t="s">
        <v>81</v>
      </c>
      <c r="B2" t="s">
        <v>107</v>
      </c>
      <c r="C2">
        <v>2</v>
      </c>
      <c r="D2" t="s">
        <v>5</v>
      </c>
      <c r="E2" t="s">
        <v>8</v>
      </c>
      <c r="F2" t="s">
        <v>10</v>
      </c>
      <c r="G2" t="s">
        <v>12</v>
      </c>
      <c r="H2" t="s">
        <v>15</v>
      </c>
      <c r="I2" t="s">
        <v>18</v>
      </c>
      <c r="J2" t="s">
        <v>25</v>
      </c>
      <c r="K2" t="s">
        <v>47</v>
      </c>
      <c r="L2" t="s">
        <v>67</v>
      </c>
      <c r="M2" s="1" t="s">
        <v>196</v>
      </c>
      <c r="N2" t="s">
        <v>84</v>
      </c>
      <c r="O2" t="s">
        <v>116</v>
      </c>
      <c r="P2" t="s">
        <v>158</v>
      </c>
      <c r="Q2" t="s">
        <v>104</v>
      </c>
      <c r="R2" t="s">
        <v>41</v>
      </c>
      <c r="S2" t="s">
        <v>41</v>
      </c>
      <c r="T2" t="s">
        <v>89</v>
      </c>
      <c r="U2" t="s">
        <v>179</v>
      </c>
      <c r="V2" t="s">
        <v>241</v>
      </c>
      <c r="W2" s="1" t="s">
        <v>238</v>
      </c>
      <c r="X2" s="1" t="s">
        <v>240</v>
      </c>
    </row>
    <row r="3" spans="1:24">
      <c r="A3" t="s">
        <v>82</v>
      </c>
      <c r="B3" t="s">
        <v>108</v>
      </c>
      <c r="C3">
        <v>3</v>
      </c>
      <c r="D3" t="s">
        <v>6</v>
      </c>
      <c r="E3" t="s">
        <v>7</v>
      </c>
      <c r="F3" t="s">
        <v>26</v>
      </c>
      <c r="G3" t="s">
        <v>13</v>
      </c>
      <c r="H3" t="s">
        <v>16</v>
      </c>
      <c r="I3" t="s">
        <v>19</v>
      </c>
      <c r="J3" t="s">
        <v>71</v>
      </c>
      <c r="K3" t="s">
        <v>48</v>
      </c>
      <c r="L3" t="s">
        <v>68</v>
      </c>
      <c r="M3" s="1" t="s">
        <v>197</v>
      </c>
      <c r="N3" t="s">
        <v>85</v>
      </c>
      <c r="O3" t="s">
        <v>117</v>
      </c>
      <c r="P3" t="s">
        <v>159</v>
      </c>
      <c r="Q3" t="s">
        <v>105</v>
      </c>
      <c r="R3" t="s">
        <v>42</v>
      </c>
      <c r="S3" t="s">
        <v>42</v>
      </c>
      <c r="T3" t="s">
        <v>91</v>
      </c>
      <c r="U3" t="s">
        <v>180</v>
      </c>
      <c r="V3" t="s">
        <v>242</v>
      </c>
      <c r="W3" s="1" t="s">
        <v>237</v>
      </c>
      <c r="X3" t="s">
        <v>243</v>
      </c>
    </row>
    <row r="4" spans="1:24">
      <c r="A4" t="s">
        <v>83</v>
      </c>
      <c r="B4" t="s">
        <v>111</v>
      </c>
      <c r="C4">
        <v>4</v>
      </c>
      <c r="F4" t="s">
        <v>132</v>
      </c>
      <c r="H4" t="s">
        <v>70</v>
      </c>
      <c r="I4" t="s">
        <v>20</v>
      </c>
      <c r="J4" t="s">
        <v>93</v>
      </c>
      <c r="K4" t="s">
        <v>49</v>
      </c>
      <c r="L4" t="s">
        <v>191</v>
      </c>
      <c r="M4" s="1" t="s">
        <v>198</v>
      </c>
      <c r="N4" t="s">
        <v>86</v>
      </c>
      <c r="O4" t="s">
        <v>118</v>
      </c>
      <c r="P4" t="s">
        <v>160</v>
      </c>
      <c r="Q4" t="s">
        <v>103</v>
      </c>
      <c r="R4" t="s">
        <v>43</v>
      </c>
      <c r="S4" t="s">
        <v>43</v>
      </c>
      <c r="T4" t="s">
        <v>90</v>
      </c>
      <c r="U4" t="s">
        <v>181</v>
      </c>
      <c r="V4" t="s">
        <v>236</v>
      </c>
      <c r="X4" t="s">
        <v>244</v>
      </c>
    </row>
    <row r="5" spans="1:24">
      <c r="B5" t="s">
        <v>109</v>
      </c>
      <c r="C5">
        <v>5</v>
      </c>
      <c r="H5" t="s">
        <v>115</v>
      </c>
      <c r="I5" t="s">
        <v>21</v>
      </c>
      <c r="J5" t="s">
        <v>115</v>
      </c>
      <c r="K5" t="s">
        <v>50</v>
      </c>
      <c r="M5" s="1" t="s">
        <v>199</v>
      </c>
      <c r="O5" t="s">
        <v>119</v>
      </c>
      <c r="P5" t="s">
        <v>162</v>
      </c>
      <c r="S5" t="s">
        <v>44</v>
      </c>
      <c r="T5" t="s">
        <v>92</v>
      </c>
      <c r="U5" t="s">
        <v>187</v>
      </c>
      <c r="X5" t="s">
        <v>247</v>
      </c>
    </row>
    <row r="6" spans="1:24">
      <c r="B6" t="s">
        <v>110</v>
      </c>
      <c r="C6">
        <v>6</v>
      </c>
      <c r="I6" t="s">
        <v>22</v>
      </c>
      <c r="K6" t="s">
        <v>51</v>
      </c>
      <c r="M6" s="1" t="s">
        <v>200</v>
      </c>
      <c r="O6" t="s">
        <v>153</v>
      </c>
      <c r="U6" t="s">
        <v>188</v>
      </c>
      <c r="X6" t="s">
        <v>246</v>
      </c>
    </row>
    <row r="7" spans="1:24">
      <c r="B7" t="s">
        <v>112</v>
      </c>
      <c r="C7">
        <v>7</v>
      </c>
      <c r="I7" t="s">
        <v>23</v>
      </c>
      <c r="K7" t="s">
        <v>52</v>
      </c>
      <c r="O7" t="s">
        <v>120</v>
      </c>
      <c r="X7" t="s">
        <v>248</v>
      </c>
    </row>
    <row r="8" spans="1:24">
      <c r="B8" t="s">
        <v>129</v>
      </c>
      <c r="C8">
        <v>8</v>
      </c>
      <c r="I8" t="s">
        <v>45</v>
      </c>
      <c r="K8" t="s">
        <v>53</v>
      </c>
      <c r="O8" t="s">
        <v>121</v>
      </c>
      <c r="X8" s="1" t="s">
        <v>245</v>
      </c>
    </row>
    <row r="9" spans="1:24">
      <c r="B9" t="s">
        <v>141</v>
      </c>
      <c r="C9">
        <v>9</v>
      </c>
      <c r="K9" t="s">
        <v>54</v>
      </c>
    </row>
    <row r="10" spans="1:24">
      <c r="C10" t="s">
        <v>114</v>
      </c>
      <c r="K10" t="s">
        <v>55</v>
      </c>
    </row>
    <row r="11" spans="1:24">
      <c r="K11" t="s">
        <v>56</v>
      </c>
    </row>
    <row r="12" spans="1:24">
      <c r="K12" t="s">
        <v>96</v>
      </c>
    </row>
    <row r="13" spans="1:24">
      <c r="K13" t="s">
        <v>57</v>
      </c>
    </row>
    <row r="14" spans="1:24">
      <c r="K14" t="s">
        <v>58</v>
      </c>
    </row>
    <row r="15" spans="1:24">
      <c r="K15" s="1" t="s">
        <v>189</v>
      </c>
    </row>
    <row r="16" spans="1:24">
      <c r="K16" t="s">
        <v>59</v>
      </c>
    </row>
    <row r="17" spans="11:11">
      <c r="K17" t="s">
        <v>163</v>
      </c>
    </row>
    <row r="18" spans="11:11">
      <c r="K18" t="s">
        <v>60</v>
      </c>
    </row>
    <row r="19" spans="11:11">
      <c r="K19" t="s">
        <v>61</v>
      </c>
    </row>
    <row r="20" spans="11:11">
      <c r="K20" t="s">
        <v>62</v>
      </c>
    </row>
    <row r="21" spans="11:11">
      <c r="K21" t="s">
        <v>63</v>
      </c>
    </row>
    <row r="22" spans="11:11">
      <c r="K22" t="s">
        <v>64</v>
      </c>
    </row>
    <row r="23" spans="11:11">
      <c r="K23" s="1" t="s">
        <v>190</v>
      </c>
    </row>
    <row r="24" spans="11:11">
      <c r="K24" t="s">
        <v>65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DATA</vt:lpstr>
      <vt:lpstr>excluded</vt:lpstr>
      <vt:lpstr>Pulldown menu</vt:lpstr>
      <vt:lpstr>Def_of_remission</vt:lpstr>
      <vt:lpstr>Def_of_response</vt:lpstr>
      <vt:lpstr>Default</vt:lpstr>
      <vt:lpstr>Diagnostic_criteria</vt:lpstr>
      <vt:lpstr>Dose</vt:lpstr>
      <vt:lpstr>Dosing</vt:lpstr>
      <vt:lpstr>Drug</vt:lpstr>
      <vt:lpstr>Imputation</vt:lpstr>
      <vt:lpstr>Investigational_Comparator</vt:lpstr>
      <vt:lpstr>Judgment</vt:lpstr>
      <vt:lpstr>No_of_arms</vt:lpstr>
      <vt:lpstr>Paper_or_poster</vt:lpstr>
      <vt:lpstr>Patient_status</vt:lpstr>
      <vt:lpstr>Publication</vt:lpstr>
      <vt:lpstr>RCT_type1</vt:lpstr>
      <vt:lpstr>RCT_type2</vt:lpstr>
      <vt:lpstr>RCT_type3</vt:lpstr>
      <vt:lpstr>RCT_type4</vt:lpstr>
      <vt:lpstr>Recruitment</vt:lpstr>
      <vt:lpstr>RoB</vt:lpstr>
      <vt:lpstr>RoB1_</vt:lpstr>
      <vt:lpstr>RoB2_</vt:lpstr>
      <vt:lpstr>RoBt</vt:lpstr>
      <vt:lpstr>Scale_observer</vt:lpstr>
      <vt:lpstr>Therapy_specific</vt:lpstr>
      <vt:lpstr>Treatment_setting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 Furukawa</dc:creator>
  <cp:lastModifiedBy>Georgia Salanti</cp:lastModifiedBy>
  <cp:lastPrinted>2013-01-01T13:09:37Z</cp:lastPrinted>
  <dcterms:created xsi:type="dcterms:W3CDTF">2011-10-24T11:45:59Z</dcterms:created>
  <dcterms:modified xsi:type="dcterms:W3CDTF">2018-04-06T11:10:34Z</dcterms:modified>
</cp:coreProperties>
</file>