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Uni\Astrophysik I\Neuer Ordner\"/>
    </mc:Choice>
  </mc:AlternateContent>
  <bookViews>
    <workbookView xWindow="0" yWindow="120" windowWidth="9000" windowHeight="3990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C26" i="1" l="1"/>
  <c r="J24" i="1"/>
  <c r="G24" i="1"/>
  <c r="C24" i="1"/>
  <c r="J25" i="1" s="1"/>
  <c r="I19" i="1"/>
  <c r="J20" i="1"/>
  <c r="G20" i="1"/>
  <c r="C20" i="1"/>
  <c r="G17" i="1"/>
  <c r="J16" i="1"/>
  <c r="J17" i="1" s="1"/>
  <c r="G16" i="1"/>
  <c r="C16" i="1"/>
  <c r="C17" i="1" s="1"/>
</calcChain>
</file>

<file path=xl/sharedStrings.xml><?xml version="1.0" encoding="utf-8"?>
<sst xmlns="http://schemas.openxmlformats.org/spreadsheetml/2006/main" count="30" uniqueCount="18">
  <si>
    <t>c 22</t>
  </si>
  <si>
    <t>c 25</t>
  </si>
  <si>
    <t>c 31</t>
  </si>
  <si>
    <t>x</t>
  </si>
  <si>
    <t>y</t>
  </si>
  <si>
    <t>I</t>
  </si>
  <si>
    <t>mittl. Intens.</t>
  </si>
  <si>
    <t>geschätzte Periode(aus Diagramm)</t>
  </si>
  <si>
    <t>absolute Helligkeit</t>
  </si>
  <si>
    <t>date</t>
  </si>
  <si>
    <t>Die absolute Helligkeit entspricht der projezierten Helligkeit, auf eine Distanz von D=10 pc von der Erde --&gt; F/f = (d/D)^2;  d: wahre Distanz, f: wahrer flux in Distanz d</t>
  </si>
  <si>
    <t>mittl. Scheinb. Helligkeit m_v</t>
  </si>
  <si>
    <t>absolute Helligkeit M_v</t>
  </si>
  <si>
    <t>m_v -M_v = 5log(d) -5</t>
  </si>
  <si>
    <t>distanz d:</t>
  </si>
  <si>
    <t>distanz d(in pc):</t>
  </si>
  <si>
    <t>"--&gt; gemittelte Distanz aus der Distanz der drei Cepheiden in Lichtjahren:"</t>
  </si>
  <si>
    <t>hubblekonst.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</si>
</sst>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4" fontId="0" fillId="0" borderId="0" xfId="0" applyNumberFormat="1" applyBorder="1"/>
    <xf numFmtId="14" fontId="0" fillId="0" borderId="8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C22</c:v>
          </c:tx>
          <c:xVal>
            <c:numRef>
              <c:f>Tabelle1!$D$3:$D$14</c:f>
              <c:numCache>
                <c:formatCode>m/d/yyyy</c:formatCode>
                <c:ptCount val="12"/>
                <c:pt idx="0">
                  <c:v>34447</c:v>
                </c:pt>
                <c:pt idx="1">
                  <c:v>34458</c:v>
                </c:pt>
                <c:pt idx="2">
                  <c:v>34460</c:v>
                </c:pt>
                <c:pt idx="3">
                  <c:v>34463</c:v>
                </c:pt>
                <c:pt idx="4">
                  <c:v>34466</c:v>
                </c:pt>
                <c:pt idx="5">
                  <c:v>34470</c:v>
                </c:pt>
                <c:pt idx="6">
                  <c:v>34474</c:v>
                </c:pt>
                <c:pt idx="7">
                  <c:v>34480</c:v>
                </c:pt>
                <c:pt idx="8">
                  <c:v>34485</c:v>
                </c:pt>
                <c:pt idx="9">
                  <c:v>34492</c:v>
                </c:pt>
                <c:pt idx="10">
                  <c:v>34502</c:v>
                </c:pt>
                <c:pt idx="11">
                  <c:v>34504</c:v>
                </c:pt>
              </c:numCache>
            </c:numRef>
          </c:xVal>
          <c:yVal>
            <c:numRef>
              <c:f>Tabelle1!$C$3:$C$14</c:f>
              <c:numCache>
                <c:formatCode>General</c:formatCode>
                <c:ptCount val="12"/>
                <c:pt idx="0">
                  <c:v>49</c:v>
                </c:pt>
                <c:pt idx="1">
                  <c:v>78</c:v>
                </c:pt>
                <c:pt idx="2">
                  <c:v>85</c:v>
                </c:pt>
                <c:pt idx="3">
                  <c:v>64</c:v>
                </c:pt>
                <c:pt idx="4">
                  <c:v>57</c:v>
                </c:pt>
                <c:pt idx="5">
                  <c:v>60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78</c:v>
                </c:pt>
                <c:pt idx="10">
                  <c:v>77</c:v>
                </c:pt>
                <c:pt idx="11">
                  <c:v>76</c:v>
                </c:pt>
              </c:numCache>
            </c:numRef>
          </c:yVal>
          <c:smooth val="1"/>
        </c:ser>
        <c:ser>
          <c:idx val="1"/>
          <c:order val="1"/>
          <c:tx>
            <c:v>C25</c:v>
          </c:tx>
          <c:xVal>
            <c:numRef>
              <c:f>Tabelle1!$D$3:$D$14</c:f>
              <c:numCache>
                <c:formatCode>m/d/yyyy</c:formatCode>
                <c:ptCount val="12"/>
                <c:pt idx="0">
                  <c:v>34447</c:v>
                </c:pt>
                <c:pt idx="1">
                  <c:v>34458</c:v>
                </c:pt>
                <c:pt idx="2">
                  <c:v>34460</c:v>
                </c:pt>
                <c:pt idx="3">
                  <c:v>34463</c:v>
                </c:pt>
                <c:pt idx="4">
                  <c:v>34466</c:v>
                </c:pt>
                <c:pt idx="5">
                  <c:v>34470</c:v>
                </c:pt>
                <c:pt idx="6">
                  <c:v>34474</c:v>
                </c:pt>
                <c:pt idx="7">
                  <c:v>34480</c:v>
                </c:pt>
                <c:pt idx="8">
                  <c:v>34485</c:v>
                </c:pt>
                <c:pt idx="9">
                  <c:v>34492</c:v>
                </c:pt>
                <c:pt idx="10">
                  <c:v>34502</c:v>
                </c:pt>
                <c:pt idx="11">
                  <c:v>34504</c:v>
                </c:pt>
              </c:numCache>
            </c:numRef>
          </c:xVal>
          <c:yVal>
            <c:numRef>
              <c:f>Tabelle1!$G$3:$G$14</c:f>
              <c:numCache>
                <c:formatCode>General</c:formatCode>
                <c:ptCount val="12"/>
                <c:pt idx="0">
                  <c:v>47</c:v>
                </c:pt>
                <c:pt idx="1">
                  <c:v>34</c:v>
                </c:pt>
                <c:pt idx="2">
                  <c:v>43</c:v>
                </c:pt>
                <c:pt idx="3">
                  <c:v>41</c:v>
                </c:pt>
                <c:pt idx="4">
                  <c:v>45</c:v>
                </c:pt>
                <c:pt idx="5">
                  <c:v>63</c:v>
                </c:pt>
                <c:pt idx="6">
                  <c:v>54</c:v>
                </c:pt>
                <c:pt idx="7">
                  <c:v>46</c:v>
                </c:pt>
                <c:pt idx="8">
                  <c:v>43</c:v>
                </c:pt>
                <c:pt idx="9">
                  <c:v>43</c:v>
                </c:pt>
                <c:pt idx="10">
                  <c:v>38</c:v>
                </c:pt>
                <c:pt idx="11">
                  <c:v>42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Tabelle1!$H$1</c:f>
              <c:strCache>
                <c:ptCount val="1"/>
                <c:pt idx="0">
                  <c:v>c 31</c:v>
                </c:pt>
              </c:strCache>
            </c:strRef>
          </c:tx>
          <c:xVal>
            <c:numRef>
              <c:f>Tabelle1!$D$3:$D$14</c:f>
              <c:numCache>
                <c:formatCode>m/d/yyyy</c:formatCode>
                <c:ptCount val="12"/>
                <c:pt idx="0">
                  <c:v>34447</c:v>
                </c:pt>
                <c:pt idx="1">
                  <c:v>34458</c:v>
                </c:pt>
                <c:pt idx="2">
                  <c:v>34460</c:v>
                </c:pt>
                <c:pt idx="3">
                  <c:v>34463</c:v>
                </c:pt>
                <c:pt idx="4">
                  <c:v>34466</c:v>
                </c:pt>
                <c:pt idx="5">
                  <c:v>34470</c:v>
                </c:pt>
                <c:pt idx="6">
                  <c:v>34474</c:v>
                </c:pt>
                <c:pt idx="7">
                  <c:v>34480</c:v>
                </c:pt>
                <c:pt idx="8">
                  <c:v>34485</c:v>
                </c:pt>
                <c:pt idx="9">
                  <c:v>34492</c:v>
                </c:pt>
                <c:pt idx="10">
                  <c:v>34502</c:v>
                </c:pt>
                <c:pt idx="11">
                  <c:v>34504</c:v>
                </c:pt>
              </c:numCache>
            </c:numRef>
          </c:xVal>
          <c:yVal>
            <c:numRef>
              <c:f>Tabelle1!$J$3:$J$14</c:f>
              <c:numCache>
                <c:formatCode>General</c:formatCode>
                <c:ptCount val="12"/>
                <c:pt idx="0">
                  <c:v>85</c:v>
                </c:pt>
                <c:pt idx="1">
                  <c:v>56</c:v>
                </c:pt>
                <c:pt idx="2">
                  <c:v>52</c:v>
                </c:pt>
                <c:pt idx="3">
                  <c:v>51</c:v>
                </c:pt>
                <c:pt idx="4">
                  <c:v>70</c:v>
                </c:pt>
                <c:pt idx="5">
                  <c:v>83</c:v>
                </c:pt>
                <c:pt idx="6">
                  <c:v>74</c:v>
                </c:pt>
                <c:pt idx="7">
                  <c:v>49</c:v>
                </c:pt>
                <c:pt idx="8">
                  <c:v>63</c:v>
                </c:pt>
                <c:pt idx="9">
                  <c:v>48</c:v>
                </c:pt>
                <c:pt idx="10">
                  <c:v>88</c:v>
                </c:pt>
                <c:pt idx="11">
                  <c:v>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23424"/>
        <c:axId val="197823984"/>
      </c:scatterChart>
      <c:valAx>
        <c:axId val="197823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7823984"/>
        <c:crosses val="autoZero"/>
        <c:crossBetween val="midCat"/>
      </c:valAx>
      <c:valAx>
        <c:axId val="19782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823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361949</xdr:colOff>
      <xdr:row>1</xdr:row>
      <xdr:rowOff>123825</xdr:rowOff>
    </xdr:from>
    <xdr:to>
      <xdr:col>20</xdr:col>
      <xdr:colOff>47624</xdr:colOff>
      <xdr:row>24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6" workbookViewId="0">
      <selection activeCell="B27" sqref="B27"/>
    </sheetView>
  </sheetViews>
  <sheetFormatPr baseColWidth="10" defaultRowHeight="15" x14ac:dyDescent="0.25"/>
  <cols>
    <col min="11" max="11" width="0.85546875" customWidth="1"/>
  </cols>
  <sheetData>
    <row r="1" spans="1:11" ht="15.75" thickBot="1" x14ac:dyDescent="0.3">
      <c r="A1" s="18" t="s">
        <v>0</v>
      </c>
      <c r="B1" s="19"/>
      <c r="C1" s="20"/>
      <c r="D1" s="2"/>
      <c r="E1" s="18" t="s">
        <v>1</v>
      </c>
      <c r="F1" s="19"/>
      <c r="G1" s="20"/>
      <c r="H1" s="18" t="s">
        <v>2</v>
      </c>
      <c r="I1" s="19"/>
      <c r="J1" s="20"/>
    </row>
    <row r="2" spans="1:11" ht="15.75" thickBot="1" x14ac:dyDescent="0.3">
      <c r="A2" s="9" t="s">
        <v>3</v>
      </c>
      <c r="B2" s="10" t="s">
        <v>4</v>
      </c>
      <c r="C2" s="11" t="s">
        <v>5</v>
      </c>
      <c r="D2" s="10" t="s">
        <v>9</v>
      </c>
      <c r="E2" s="9" t="s">
        <v>3</v>
      </c>
      <c r="F2" s="10" t="s">
        <v>4</v>
      </c>
      <c r="G2" s="11" t="s">
        <v>5</v>
      </c>
      <c r="H2" s="9" t="s">
        <v>3</v>
      </c>
      <c r="I2" s="10" t="s">
        <v>4</v>
      </c>
      <c r="J2" s="11" t="s">
        <v>5</v>
      </c>
    </row>
    <row r="3" spans="1:11" x14ac:dyDescent="0.25">
      <c r="A3" s="13">
        <v>143</v>
      </c>
      <c r="B3" s="12">
        <v>105</v>
      </c>
      <c r="C3" s="14">
        <v>49</v>
      </c>
      <c r="D3" s="25">
        <v>34447</v>
      </c>
      <c r="E3" s="3">
        <v>101</v>
      </c>
      <c r="F3" s="15">
        <v>119</v>
      </c>
      <c r="G3" s="5">
        <v>47</v>
      </c>
      <c r="H3" s="3">
        <v>84</v>
      </c>
      <c r="I3" s="15">
        <v>78</v>
      </c>
      <c r="J3" s="5">
        <v>85</v>
      </c>
      <c r="K3" s="15">
        <v>1</v>
      </c>
    </row>
    <row r="4" spans="1:11" x14ac:dyDescent="0.25">
      <c r="A4" s="3">
        <v>142</v>
      </c>
      <c r="B4" s="4">
        <v>104</v>
      </c>
      <c r="C4" s="5">
        <v>78</v>
      </c>
      <c r="D4" s="25">
        <v>34458</v>
      </c>
      <c r="E4" s="3">
        <v>101</v>
      </c>
      <c r="F4" s="15">
        <v>118</v>
      </c>
      <c r="G4" s="5">
        <v>34</v>
      </c>
      <c r="H4" s="3">
        <v>84</v>
      </c>
      <c r="I4" s="15">
        <v>77</v>
      </c>
      <c r="J4" s="5">
        <v>56</v>
      </c>
      <c r="K4" s="15">
        <v>2</v>
      </c>
    </row>
    <row r="5" spans="1:11" x14ac:dyDescent="0.25">
      <c r="A5" s="3">
        <v>141</v>
      </c>
      <c r="B5" s="4">
        <v>104</v>
      </c>
      <c r="C5" s="5">
        <v>85</v>
      </c>
      <c r="D5" s="25">
        <v>34460</v>
      </c>
      <c r="E5" s="3">
        <v>100</v>
      </c>
      <c r="F5" s="15">
        <v>118</v>
      </c>
      <c r="G5" s="5">
        <v>43</v>
      </c>
      <c r="H5" s="3">
        <v>83</v>
      </c>
      <c r="I5" s="15">
        <v>76</v>
      </c>
      <c r="J5" s="5">
        <v>52</v>
      </c>
      <c r="K5" s="15">
        <v>3</v>
      </c>
    </row>
    <row r="6" spans="1:11" x14ac:dyDescent="0.25">
      <c r="A6" s="3">
        <v>143</v>
      </c>
      <c r="B6" s="15">
        <v>105</v>
      </c>
      <c r="C6" s="5">
        <v>64</v>
      </c>
      <c r="D6" s="25">
        <v>34463</v>
      </c>
      <c r="E6" s="3">
        <v>101</v>
      </c>
      <c r="F6" s="15">
        <v>119</v>
      </c>
      <c r="G6" s="5">
        <v>41</v>
      </c>
      <c r="H6" s="3">
        <v>85</v>
      </c>
      <c r="I6" s="15">
        <v>78</v>
      </c>
      <c r="J6" s="5">
        <v>51</v>
      </c>
      <c r="K6" s="15">
        <v>4</v>
      </c>
    </row>
    <row r="7" spans="1:11" x14ac:dyDescent="0.25">
      <c r="A7" s="3">
        <v>143</v>
      </c>
      <c r="B7" s="15">
        <v>106</v>
      </c>
      <c r="C7" s="5">
        <v>57</v>
      </c>
      <c r="D7" s="25">
        <v>34466</v>
      </c>
      <c r="E7" s="3">
        <v>101</v>
      </c>
      <c r="F7" s="15">
        <v>120</v>
      </c>
      <c r="G7" s="5">
        <v>45</v>
      </c>
      <c r="H7" s="3">
        <v>85</v>
      </c>
      <c r="I7" s="15">
        <v>79</v>
      </c>
      <c r="J7" s="5">
        <v>70</v>
      </c>
      <c r="K7" s="15">
        <v>5</v>
      </c>
    </row>
    <row r="8" spans="1:11" x14ac:dyDescent="0.25">
      <c r="A8" s="3">
        <v>142</v>
      </c>
      <c r="B8" s="15">
        <v>103</v>
      </c>
      <c r="C8" s="5">
        <v>60</v>
      </c>
      <c r="D8" s="25">
        <v>34470</v>
      </c>
      <c r="E8" s="3">
        <v>100</v>
      </c>
      <c r="F8" s="15">
        <v>118</v>
      </c>
      <c r="G8" s="5">
        <v>63</v>
      </c>
      <c r="H8" s="3">
        <v>84</v>
      </c>
      <c r="I8" s="15">
        <v>76</v>
      </c>
      <c r="J8" s="5">
        <v>83</v>
      </c>
      <c r="K8" s="15">
        <v>6</v>
      </c>
    </row>
    <row r="9" spans="1:11" x14ac:dyDescent="0.25">
      <c r="A9" s="3">
        <v>141</v>
      </c>
      <c r="B9" s="15">
        <v>103</v>
      </c>
      <c r="C9" s="5">
        <v>50</v>
      </c>
      <c r="D9" s="25">
        <v>34474</v>
      </c>
      <c r="E9" s="3">
        <v>100</v>
      </c>
      <c r="F9" s="15">
        <v>117</v>
      </c>
      <c r="G9" s="5">
        <v>54</v>
      </c>
      <c r="H9" s="3">
        <v>83</v>
      </c>
      <c r="I9" s="15">
        <v>76</v>
      </c>
      <c r="J9" s="5">
        <v>74</v>
      </c>
      <c r="K9" s="15">
        <v>7</v>
      </c>
    </row>
    <row r="10" spans="1:11" x14ac:dyDescent="0.25">
      <c r="A10" s="3">
        <v>141</v>
      </c>
      <c r="B10" s="15">
        <v>103</v>
      </c>
      <c r="C10" s="5">
        <v>53</v>
      </c>
      <c r="D10" s="25">
        <v>34480</v>
      </c>
      <c r="E10" s="3">
        <v>100</v>
      </c>
      <c r="F10" s="15">
        <v>116</v>
      </c>
      <c r="G10" s="5">
        <v>46</v>
      </c>
      <c r="H10" s="3">
        <v>83</v>
      </c>
      <c r="I10" s="15">
        <v>75</v>
      </c>
      <c r="J10" s="5">
        <v>49</v>
      </c>
      <c r="K10" s="15">
        <v>8</v>
      </c>
    </row>
    <row r="11" spans="1:11" x14ac:dyDescent="0.25">
      <c r="A11" s="3">
        <v>141</v>
      </c>
      <c r="B11" s="15">
        <v>103</v>
      </c>
      <c r="C11" s="5">
        <v>60</v>
      </c>
      <c r="D11" s="25">
        <v>34485</v>
      </c>
      <c r="E11" s="3">
        <v>100</v>
      </c>
      <c r="F11" s="15">
        <v>117</v>
      </c>
      <c r="G11" s="5">
        <v>43</v>
      </c>
      <c r="H11" s="3">
        <v>84</v>
      </c>
      <c r="I11" s="15">
        <v>75</v>
      </c>
      <c r="J11" s="5">
        <v>63</v>
      </c>
      <c r="K11" s="15">
        <v>9</v>
      </c>
    </row>
    <row r="12" spans="1:11" x14ac:dyDescent="0.25">
      <c r="A12" s="3">
        <v>148</v>
      </c>
      <c r="B12" s="15">
        <v>109</v>
      </c>
      <c r="C12" s="5">
        <v>78</v>
      </c>
      <c r="D12" s="25">
        <v>34492</v>
      </c>
      <c r="E12" s="3">
        <v>106</v>
      </c>
      <c r="F12" s="15">
        <v>124</v>
      </c>
      <c r="G12" s="5">
        <v>43</v>
      </c>
      <c r="H12" s="3">
        <v>88</v>
      </c>
      <c r="I12" s="15">
        <v>80</v>
      </c>
      <c r="J12" s="5">
        <v>48</v>
      </c>
      <c r="K12" s="15">
        <v>10</v>
      </c>
    </row>
    <row r="13" spans="1:11" x14ac:dyDescent="0.25">
      <c r="A13" s="3">
        <v>142</v>
      </c>
      <c r="B13" s="15">
        <v>104</v>
      </c>
      <c r="C13" s="5">
        <v>77</v>
      </c>
      <c r="D13" s="25">
        <v>34502</v>
      </c>
      <c r="E13" s="3">
        <v>100</v>
      </c>
      <c r="F13" s="15">
        <v>118</v>
      </c>
      <c r="G13" s="5">
        <v>38</v>
      </c>
      <c r="H13" s="3">
        <v>84</v>
      </c>
      <c r="I13" s="15">
        <v>77</v>
      </c>
      <c r="J13" s="5">
        <v>88</v>
      </c>
      <c r="K13" s="15">
        <v>11</v>
      </c>
    </row>
    <row r="14" spans="1:11" x14ac:dyDescent="0.25">
      <c r="A14" s="3">
        <v>142</v>
      </c>
      <c r="B14" s="15">
        <v>104</v>
      </c>
      <c r="C14" s="5">
        <v>76</v>
      </c>
      <c r="D14" s="25">
        <v>34504</v>
      </c>
      <c r="E14" s="3">
        <v>100</v>
      </c>
      <c r="F14" s="15">
        <v>118</v>
      </c>
      <c r="G14" s="5">
        <v>42</v>
      </c>
      <c r="H14" s="3">
        <v>84</v>
      </c>
      <c r="I14" s="15">
        <v>77</v>
      </c>
      <c r="J14" s="5">
        <v>88</v>
      </c>
      <c r="K14" s="15">
        <v>12</v>
      </c>
    </row>
    <row r="15" spans="1:11" ht="15.75" thickBot="1" x14ac:dyDescent="0.3">
      <c r="A15" s="6"/>
      <c r="B15" s="7"/>
      <c r="C15" s="8"/>
      <c r="D15" s="26"/>
      <c r="E15" s="6"/>
      <c r="F15" s="7"/>
      <c r="G15" s="8"/>
      <c r="H15" s="6"/>
      <c r="I15" s="7"/>
      <c r="J15" s="8"/>
    </row>
    <row r="16" spans="1:11" ht="15.75" thickBot="1" x14ac:dyDescent="0.3">
      <c r="A16" s="19" t="s">
        <v>6</v>
      </c>
      <c r="B16" s="19"/>
      <c r="C16" s="16">
        <f>SUM(C3:C14)/12</f>
        <v>65.583333333333329</v>
      </c>
      <c r="D16" s="12"/>
      <c r="E16" s="19" t="s">
        <v>6</v>
      </c>
      <c r="F16" s="19"/>
      <c r="G16" s="16">
        <f>SUM(G3:G14)/12</f>
        <v>44.916666666666664</v>
      </c>
      <c r="H16" s="19" t="s">
        <v>6</v>
      </c>
      <c r="I16" s="19"/>
      <c r="J16" s="16">
        <f>SUM(J3:J14)/12</f>
        <v>67.25</v>
      </c>
    </row>
    <row r="17" spans="1:10" ht="15.75" thickBot="1" x14ac:dyDescent="0.3">
      <c r="A17" s="17" t="s">
        <v>11</v>
      </c>
      <c r="B17" s="17"/>
      <c r="C17" s="16">
        <f xml:space="preserve"> 30.2 - 2.5 *LOG10(C16)</f>
        <v>25.6580162842214</v>
      </c>
      <c r="D17" s="4"/>
      <c r="E17" s="17"/>
      <c r="F17" s="17"/>
      <c r="G17" s="16">
        <f xml:space="preserve"> 30.2 - 2.5 *LOG10(G16)</f>
        <v>26.068981202152216</v>
      </c>
      <c r="H17" s="17"/>
      <c r="I17" s="17"/>
      <c r="J17" s="16">
        <f xml:space="preserve"> 30.2 - 2.5 *LOG10(J16)</f>
        <v>25.630769278313885</v>
      </c>
    </row>
    <row r="18" spans="1:10" ht="15.75" thickBot="1" x14ac:dyDescent="0.3">
      <c r="A18" s="17" t="s">
        <v>7</v>
      </c>
      <c r="B18" s="17"/>
      <c r="C18" s="17"/>
      <c r="D18" s="1"/>
      <c r="E18" s="17" t="s">
        <v>7</v>
      </c>
      <c r="F18" s="17"/>
      <c r="G18" s="17"/>
      <c r="H18" s="17" t="s">
        <v>7</v>
      </c>
      <c r="I18" s="17"/>
      <c r="J18" s="17"/>
    </row>
    <row r="19" spans="1:10" ht="15.75" thickBot="1" x14ac:dyDescent="0.3">
      <c r="B19" s="22">
        <v>40</v>
      </c>
      <c r="C19" s="23"/>
      <c r="D19" s="24"/>
      <c r="F19" s="22">
        <v>38</v>
      </c>
      <c r="G19" s="23"/>
      <c r="I19" s="22">
        <f xml:space="preserve"> (38 + 19) / 2</f>
        <v>28.5</v>
      </c>
      <c r="J19" s="23"/>
    </row>
    <row r="20" spans="1:10" ht="15.75" thickBot="1" x14ac:dyDescent="0.3">
      <c r="A20" s="17" t="s">
        <v>12</v>
      </c>
      <c r="B20" s="17"/>
      <c r="C20" s="21">
        <f xml:space="preserve"> -1.43 -2.81*LOG10(B19)</f>
        <v>-5.9317885756315736</v>
      </c>
      <c r="D20" s="4"/>
      <c r="E20" s="17" t="s">
        <v>8</v>
      </c>
      <c r="F20" s="17"/>
      <c r="G20" s="21">
        <f xml:space="preserve"> -1.43 -2.81*LOG10(F19)</f>
        <v>-5.8691919064932359</v>
      </c>
      <c r="H20" s="17" t="s">
        <v>8</v>
      </c>
      <c r="I20" s="17"/>
      <c r="J20" s="21">
        <f xml:space="preserve"> -1.43 -2.81*LOG10(I19)</f>
        <v>-5.5181140566239133</v>
      </c>
    </row>
    <row r="21" spans="1:10" x14ac:dyDescent="0.25">
      <c r="A21" s="17" t="s">
        <v>10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5.75" thickBot="1" x14ac:dyDescent="0.3">
      <c r="A23" s="17" t="s">
        <v>13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15.75" thickBot="1" x14ac:dyDescent="0.3">
      <c r="A24" s="17" t="s">
        <v>15</v>
      </c>
      <c r="B24" s="17"/>
      <c r="C24" s="16">
        <f xml:space="preserve"> 10^((C17-C20+5)/5)</f>
        <v>20795098.02812231</v>
      </c>
      <c r="E24" s="17" t="s">
        <v>14</v>
      </c>
      <c r="F24" s="17"/>
      <c r="G24" s="16">
        <f xml:space="preserve"> 10^((G17-G20+5)/5)</f>
        <v>24413757.234939497</v>
      </c>
      <c r="H24" s="17" t="s">
        <v>14</v>
      </c>
      <c r="I24" s="17"/>
      <c r="J24" s="16">
        <f xml:space="preserve"> 10^((J17-J20+5)/5)</f>
        <v>16973705.666092694</v>
      </c>
    </row>
    <row r="25" spans="1:10" ht="15.75" thickBot="1" x14ac:dyDescent="0.3">
      <c r="A25" s="17" t="s">
        <v>16</v>
      </c>
      <c r="B25" s="17"/>
      <c r="C25" s="17"/>
      <c r="D25" s="17"/>
      <c r="E25" s="17"/>
      <c r="F25" s="17"/>
      <c r="G25" s="17"/>
      <c r="H25" s="17"/>
      <c r="I25" s="17"/>
      <c r="J25" s="16">
        <f>(C24+G24+J24) * 3.26/3</f>
        <v>67571716.209681228</v>
      </c>
    </row>
    <row r="26" spans="1:10" x14ac:dyDescent="0.25">
      <c r="B26" t="s">
        <v>17</v>
      </c>
      <c r="C26">
        <f xml:space="preserve"> 1570 * 1000000/C24</f>
        <v>75.498562107127654</v>
      </c>
    </row>
  </sheetData>
  <mergeCells count="24">
    <mergeCell ref="A25:I25"/>
    <mergeCell ref="A21:J22"/>
    <mergeCell ref="A23:J23"/>
    <mergeCell ref="A24:B24"/>
    <mergeCell ref="E24:F24"/>
    <mergeCell ref="H24:I24"/>
    <mergeCell ref="A1:C1"/>
    <mergeCell ref="E1:G1"/>
    <mergeCell ref="H1:J1"/>
    <mergeCell ref="A16:B16"/>
    <mergeCell ref="E16:F16"/>
    <mergeCell ref="H16:I16"/>
    <mergeCell ref="B19:C19"/>
    <mergeCell ref="F19:G19"/>
    <mergeCell ref="I19:J19"/>
    <mergeCell ref="A20:B20"/>
    <mergeCell ref="A17:B17"/>
    <mergeCell ref="E17:F17"/>
    <mergeCell ref="H17:I17"/>
    <mergeCell ref="A18:C18"/>
    <mergeCell ref="E18:G18"/>
    <mergeCell ref="H18:J18"/>
    <mergeCell ref="E20:F20"/>
    <mergeCell ref="H20:I20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Zagler</dc:creator>
  <cp:lastModifiedBy>Georg</cp:lastModifiedBy>
  <dcterms:created xsi:type="dcterms:W3CDTF">2015-01-06T16:30:39Z</dcterms:created>
  <dcterms:modified xsi:type="dcterms:W3CDTF">2015-01-08T13:35:20Z</dcterms:modified>
</cp:coreProperties>
</file>