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9c5810e0243ad1/Arduino/SilF4ware_test/OAVware_uvos_08/docs/"/>
    </mc:Choice>
  </mc:AlternateContent>
  <xr:revisionPtr revIDLastSave="292" documentId="8_{FB8021EE-D321-4D2D-BCE4-34A9D857C7FF}" xr6:coauthVersionLast="47" xr6:coauthVersionMax="47" xr10:uidLastSave="{EE242C9A-4DFF-4266-B66A-E93E87F76C2B}"/>
  <bookViews>
    <workbookView xWindow="-108" yWindow="-108" windowWidth="23256" windowHeight="12576" xr2:uid="{AB9256D6-FFE7-42EA-8970-173E847FD94F}"/>
  </bookViews>
  <sheets>
    <sheet name="CONFIG_STRUCT" sheetId="1" r:id="rId1"/>
    <sheet name="mav_params" sheetId="5" r:id="rId2"/>
    <sheet name="paramName" sheetId="4" r:id="rId3"/>
    <sheet name="MAV_PARAM_TYP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5" l="1"/>
  <c r="F54" i="5"/>
  <c r="H54" i="5"/>
  <c r="K54" i="5"/>
  <c r="L54" i="5"/>
  <c r="M54" i="5"/>
  <c r="O54" i="5"/>
  <c r="A53" i="1"/>
  <c r="A54" i="1"/>
  <c r="D54" i="1"/>
  <c r="G54" i="5" s="1"/>
  <c r="J4" i="5"/>
  <c r="B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M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4" i="5"/>
  <c r="H7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4" i="5"/>
  <c r="F5" i="5"/>
  <c r="H5" i="5"/>
  <c r="F6" i="5"/>
  <c r="H6" i="5"/>
  <c r="F8" i="5"/>
  <c r="F9" i="5"/>
  <c r="F10" i="5"/>
  <c r="F11" i="5"/>
  <c r="F12" i="5"/>
  <c r="F15" i="5"/>
  <c r="F16" i="5"/>
  <c r="F17" i="5"/>
  <c r="F18" i="5"/>
  <c r="F21" i="5"/>
  <c r="F22" i="5"/>
  <c r="F23" i="5"/>
  <c r="F24" i="5"/>
  <c r="F25" i="5"/>
  <c r="F26" i="5"/>
  <c r="F29" i="5"/>
  <c r="F30" i="5"/>
  <c r="F31" i="5"/>
  <c r="F32" i="5"/>
  <c r="F34" i="5"/>
  <c r="F35" i="5"/>
  <c r="F36" i="5"/>
  <c r="F37" i="5"/>
  <c r="F38" i="5"/>
  <c r="F39" i="5"/>
  <c r="F40" i="5"/>
  <c r="F41" i="5"/>
  <c r="F43" i="5"/>
  <c r="F44" i="5"/>
  <c r="F45" i="5"/>
  <c r="F46" i="5"/>
  <c r="F47" i="5"/>
  <c r="F48" i="5"/>
  <c r="F50" i="5"/>
  <c r="F51" i="5"/>
  <c r="F52" i="5"/>
  <c r="F7" i="5"/>
  <c r="F4" i="5"/>
  <c r="B7" i="5"/>
  <c r="B8" i="5" s="1"/>
  <c r="B9" i="5" s="1"/>
  <c r="B10" i="5" s="1"/>
  <c r="B11" i="5" s="1"/>
  <c r="B12" i="5" s="1"/>
  <c r="B15" i="5" s="1"/>
  <c r="B16" i="5" s="1"/>
  <c r="B17" i="5" s="1"/>
  <c r="B18" i="5" s="1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4" i="5"/>
  <c r="D32" i="4"/>
  <c r="D26" i="4"/>
  <c r="D27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E26" i="4"/>
  <c r="F26" i="4"/>
  <c r="A27" i="4"/>
  <c r="B27" i="4"/>
  <c r="C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E1" i="1"/>
  <c r="J54" i="5" l="1"/>
  <c r="I54" i="5"/>
  <c r="B21" i="5"/>
  <c r="B22" i="5" s="1"/>
  <c r="B23" i="5" s="1"/>
  <c r="B24" i="5" s="1"/>
  <c r="B25" i="5" s="1"/>
  <c r="B26" i="5" s="1"/>
  <c r="B29" i="5" s="1"/>
  <c r="B30" i="5" s="1"/>
  <c r="B31" i="5" s="1"/>
  <c r="B32" i="5" s="1"/>
  <c r="A28" i="1"/>
  <c r="A29" i="1"/>
  <c r="D52" i="1"/>
  <c r="D51" i="1"/>
  <c r="D50" i="1"/>
  <c r="D44" i="1"/>
  <c r="D45" i="1"/>
  <c r="D46" i="1"/>
  <c r="D47" i="1"/>
  <c r="D48" i="1"/>
  <c r="D43" i="1"/>
  <c r="D35" i="1"/>
  <c r="D36" i="1"/>
  <c r="D37" i="1"/>
  <c r="D38" i="1"/>
  <c r="D39" i="1"/>
  <c r="D40" i="1"/>
  <c r="D41" i="1"/>
  <c r="D34" i="1"/>
  <c r="D30" i="1"/>
  <c r="D31" i="1"/>
  <c r="D32" i="1"/>
  <c r="D29" i="1"/>
  <c r="D18" i="1"/>
  <c r="D17" i="1"/>
  <c r="D16" i="1"/>
  <c r="D15" i="1"/>
  <c r="D8" i="1"/>
  <c r="D9" i="1"/>
  <c r="D10" i="1"/>
  <c r="D11" i="1"/>
  <c r="D12" i="1"/>
  <c r="D7" i="1"/>
  <c r="A3" i="4"/>
  <c r="B3" i="4"/>
  <c r="C3" i="4"/>
  <c r="D3" i="4"/>
  <c r="E3" i="4"/>
  <c r="F3" i="4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F2" i="4"/>
  <c r="D2" i="4"/>
  <c r="E2" i="4"/>
  <c r="C2" i="4"/>
  <c r="B2" i="4"/>
  <c r="A2" i="4"/>
  <c r="B34" i="5" l="1"/>
  <c r="B35" i="5" s="1"/>
  <c r="B36" i="5" s="1"/>
  <c r="B37" i="5" s="1"/>
  <c r="B38" i="5" s="1"/>
  <c r="B39" i="5" s="1"/>
  <c r="B40" i="5" s="1"/>
  <c r="B41" i="5" s="1"/>
  <c r="D4" i="1"/>
  <c r="B43" i="5" l="1"/>
  <c r="B44" i="5" s="1"/>
  <c r="B45" i="5" s="1"/>
  <c r="B46" i="5" s="1"/>
  <c r="B47" i="5" s="1"/>
  <c r="B48" i="5" s="1"/>
  <c r="A4" i="1"/>
  <c r="A5" i="1" s="1"/>
  <c r="B50" i="5" l="1"/>
  <c r="B51" i="5" s="1"/>
  <c r="B52" i="5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l="1"/>
  <c r="A44" i="1" s="1"/>
  <c r="A45" i="1" s="1"/>
  <c r="A46" i="1" s="1"/>
  <c r="A47" i="1" s="1"/>
  <c r="A48" i="1" s="1"/>
  <c r="A49" i="1" s="1"/>
  <c r="A50" i="1" s="1"/>
  <c r="A51" i="1" s="1"/>
  <c r="A52" i="1" s="1"/>
  <c r="A1" i="1" s="1"/>
</calcChain>
</file>

<file path=xl/sharedStrings.xml><?xml version="1.0" encoding="utf-8"?>
<sst xmlns="http://schemas.openxmlformats.org/spreadsheetml/2006/main" count="362" uniqueCount="131">
  <si>
    <t>uint8_t</t>
  </si>
  <si>
    <t>int8_t</t>
  </si>
  <si>
    <t>int16_t</t>
  </si>
  <si>
    <t>int32_t</t>
  </si>
  <si>
    <t>uint16_t</t>
  </si>
  <si>
    <t>typedef enum MAV_PARAM_TYPE</t>
  </si>
  <si>
    <t>{</t>
  </si>
  <si>
    <t>} MAV_PARAM_TYPE;</t>
  </si>
  <si>
    <t>/* 8-bit unsigned integer | */</t>
  </si>
  <si>
    <t>/* 8-bit signed integer | */</t>
  </si>
  <si>
    <t>/* 16-bit unsigned integer | */</t>
  </si>
  <si>
    <t>/* 16-bit signed integer | */</t>
  </si>
  <si>
    <t>/* 32-bit unsigned integer | */</t>
  </si>
  <si>
    <t>/* 32-bit signed integer | */</t>
  </si>
  <si>
    <t>/* 64-bit unsigned integer | */</t>
  </si>
  <si>
    <t>/* 64-bit signed integer | */</t>
  </si>
  <si>
    <t>/* 32-bit floating-point | */</t>
  </si>
  <si>
    <t>/* 64-bit floating-point | */</t>
  </si>
  <si>
    <t>/*  | */</t>
  </si>
  <si>
    <t>uint32_t</t>
  </si>
  <si>
    <t>uint64_t</t>
  </si>
  <si>
    <t>int64_t</t>
  </si>
  <si>
    <t>float</t>
  </si>
  <si>
    <t>double</t>
  </si>
  <si>
    <t>MAV_PARAM_TYPE_UINT8</t>
  </si>
  <si>
    <t>MAV_PARAM_TYPE_INT8</t>
  </si>
  <si>
    <t>MAV_PARAM_TYPE_UINT16</t>
  </si>
  <si>
    <t>MAV_PARAM_TYPE_INT16</t>
  </si>
  <si>
    <t>MAV_PARAM_TYPE_UINT32</t>
  </si>
  <si>
    <t>MAV_PARAM_TYPE_INT32</t>
  </si>
  <si>
    <t>MAV_PARAM_TYPE_UINT64</t>
  </si>
  <si>
    <t>MAV_PARAM_TYPE_INT64</t>
  </si>
  <si>
    <t>MAV_PARAM_TYPE_REAL32</t>
  </si>
  <si>
    <t>MAV_PARAM_TYPE_REAL64</t>
  </si>
  <si>
    <t>MAV_PARAM_TYPE_ENUM_END</t>
  </si>
  <si>
    <t>config.limits[3].maximum</t>
  </si>
  <si>
    <t>config.limits[4].maximum</t>
  </si>
  <si>
    <t>config.limits[3].minimum</t>
  </si>
  <si>
    <t>config.limits[4].minimum</t>
  </si>
  <si>
    <t>config.limits[5].maximum</t>
  </si>
  <si>
    <t>config.limits[5].minimum</t>
  </si>
  <si>
    <t>bytes</t>
  </si>
  <si>
    <t>type</t>
  </si>
  <si>
    <t>struct member</t>
  </si>
  <si>
    <t>name_ID</t>
  </si>
  <si>
    <t>parameterName_</t>
  </si>
  <si>
    <t xml:space="preserve">  // Version signature</t>
  </si>
  <si>
    <t>// Byte stamp ID to identify version and already setup</t>
  </si>
  <si>
    <t>version</t>
  </si>
  <si>
    <t xml:space="preserve">  // Radio failsafe values for every channel in the event that bad reciever data is detected. Recommended defaults:</t>
  </si>
  <si>
    <t>// thro</t>
  </si>
  <si>
    <t>// ail</t>
  </si>
  <si>
    <t>// elev</t>
  </si>
  <si>
    <t>// rudd</t>
  </si>
  <si>
    <t>// gear, greater than 1500 = throttle cut</t>
  </si>
  <si>
    <t>// aux1</t>
  </si>
  <si>
    <t>channel_1_fs</t>
  </si>
  <si>
    <t>channel_2_fs</t>
  </si>
  <si>
    <t>channel_3_fs</t>
  </si>
  <si>
    <t>channel_4_fs</t>
  </si>
  <si>
    <t>channel_5_fs</t>
  </si>
  <si>
    <t>channel_6_fs</t>
  </si>
  <si>
    <t xml:space="preserve">unsigned long </t>
  </si>
  <si>
    <t xml:space="preserve">  // Filter parameters - Defaults tuned for 2kHz loop rate; Do not touch unless you know what you are doing:</t>
  </si>
  <si>
    <t xml:space="preserve">  // Magnetometer calibration parameters - if using MPU9250, uncomment calibrateMagnetometer() in void setup() to get these values, else just ignore these</t>
  </si>
  <si>
    <t xml:space="preserve">  // Controller parameters (take note of defaults before modifying!):</t>
  </si>
  <si>
    <t>B_madgwick</t>
  </si>
  <si>
    <t>B_accel</t>
  </si>
  <si>
    <t>B_gyro</t>
  </si>
  <si>
    <t>B_mag</t>
  </si>
  <si>
    <t>MagErrorX</t>
  </si>
  <si>
    <t>MagErrorY</t>
  </si>
  <si>
    <t>MagErrorZ</t>
  </si>
  <si>
    <t>MagScaleX</t>
  </si>
  <si>
    <t>MagScaleY</t>
  </si>
  <si>
    <t>MagScaleZ</t>
  </si>
  <si>
    <t>// Madgwick filter parameter</t>
  </si>
  <si>
    <t>// Accelerometer LP filter paramter, (MPU6050 default: 0.14. MPU9250 default: 0.2)</t>
  </si>
  <si>
    <t>// Gyro LP filter paramter, (MPU6050 default: 0.1. MPU9250 default: 0.17)</t>
  </si>
  <si>
    <t>// Magnetometer LP filter parameter</t>
  </si>
  <si>
    <t>// Integrator saturation level, mostly for safety (default 25.0)</t>
  </si>
  <si>
    <t>// Max yaw rate in deg/sec</t>
  </si>
  <si>
    <t>// Roll P-gain - angle mode</t>
  </si>
  <si>
    <t>// Roll I-gain - angle mode</t>
  </si>
  <si>
    <t>// Roll D-gain - angle mode (if using controlANGLE2(), set to 0.0)</t>
  </si>
  <si>
    <t>// Pitch P-gain - angle mode</t>
  </si>
  <si>
    <t>// Pitch I-gain - angle mode</t>
  </si>
  <si>
    <t>// Pitch D-gain - angle mode (if using controlANGLE2(), set to 0.0)</t>
  </si>
  <si>
    <t>// Roll P-gain - rate mode</t>
  </si>
  <si>
    <t>// Roll I-gain - rate mode</t>
  </si>
  <si>
    <t>// Pitch P-gain - rate mode</t>
  </si>
  <si>
    <t>// Pitch I-gain - rate mode</t>
  </si>
  <si>
    <t>// Yaw P-gain</t>
  </si>
  <si>
    <t>// Yaw I-gain</t>
  </si>
  <si>
    <t>// Yaw D-gain (be careful when increasing too high, motors will begin to overheat!)</t>
  </si>
  <si>
    <t>// Max roll angle in degrees for angle mode (maximum 60 degrees), deg/sec for rate mode</t>
  </si>
  <si>
    <t>// Max pitch angle in degrees for angle mode (maximum 60 degrees), deg/sec for rate mode</t>
  </si>
  <si>
    <t>// Roll damping term for controlANGLE2(), lower is more damping (must be between 0 to 1)</t>
  </si>
  <si>
    <t>// Pitch damping term for controlANGLE2(), lower is more damping (must be between 0 to 1)</t>
  </si>
  <si>
    <t>// Roll D-gain - rate mode (be careful when increasing too high, motors will begin to overheat!)</t>
  </si>
  <si>
    <t>// Pitch D-gain - rate mode (be careful when increasing too high, motors will begin to overheat!)</t>
  </si>
  <si>
    <t>i_limit</t>
  </si>
  <si>
    <t>maxRoll</t>
  </si>
  <si>
    <t>maxPitch</t>
  </si>
  <si>
    <t xml:space="preserve">maxYaw </t>
  </si>
  <si>
    <t>Kp_roll_angle</t>
  </si>
  <si>
    <t>Ki_roll_angle</t>
  </si>
  <si>
    <t>Kd_roll_angle</t>
  </si>
  <si>
    <t>B_loop_roll</t>
  </si>
  <si>
    <t>Kp_pitch_angle</t>
  </si>
  <si>
    <t>Ki_pitch_angle</t>
  </si>
  <si>
    <t>Kd_pitch_angle</t>
  </si>
  <si>
    <t>B_loop_pitch</t>
  </si>
  <si>
    <t>Kp_roll_rate</t>
  </si>
  <si>
    <t>Ki_roll_rate</t>
  </si>
  <si>
    <t>Kd_roll_rate</t>
  </si>
  <si>
    <t>Kp_pitch_rate</t>
  </si>
  <si>
    <t>Ki_pitch_rate</t>
  </si>
  <si>
    <t>Kd_pitch_rate</t>
  </si>
  <si>
    <t>Kp_yaw</t>
  </si>
  <si>
    <t>Ki_yaw</t>
  </si>
  <si>
    <t>Kd_yaw</t>
  </si>
  <si>
    <t>[</t>
  </si>
  <si>
    <t>]</t>
  </si>
  <si>
    <t>=</t>
  </si>
  <si>
    <t>.paramName</t>
  </si>
  <si>
    <t>.mav_type =</t>
  </si>
  <si>
    <t xml:space="preserve">  },</t>
  </si>
  <si>
    <t>.offset = offsetof( config_t,</t>
  </si>
  <si>
    <t>// Flag to save setup (default to 0, set to 1 to save)</t>
  </si>
  <si>
    <t>z_Save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</si>
</sst>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4D82-08A5-47D3-A22E-4F34C89745B9}">
  <sheetPr codeName="Sheet1"/>
  <dimension ref="A1:I54"/>
  <sheetViews>
    <sheetView tabSelected="1" topLeftCell="A46" workbookViewId="0">
      <selection activeCell="E54" sqref="E54"/>
    </sheetView>
  </sheetViews>
  <sheetFormatPr defaultRowHeight="14.4" x14ac:dyDescent="0.3"/>
  <cols>
    <col min="3" max="3" width="19.44140625" customWidth="1"/>
    <col min="4" max="4" width="34.109375" customWidth="1"/>
    <col min="5" max="5" width="35.77734375" customWidth="1"/>
    <col min="6" max="6" width="76.88671875" customWidth="1"/>
    <col min="7" max="7" width="19.6640625" style="1" customWidth="1"/>
    <col min="8" max="9" width="8.88671875" style="1"/>
    <col min="10" max="10" width="2.77734375" customWidth="1"/>
    <col min="13" max="13" width="2.77734375" customWidth="1"/>
    <col min="15" max="15" width="2.77734375" customWidth="1"/>
    <col min="16" max="16" width="20.88671875" customWidth="1"/>
    <col min="17" max="17" width="2.77734375" customWidth="1"/>
    <col min="18" max="18" width="20.88671875" customWidth="1"/>
    <col min="19" max="19" width="2.77734375" customWidth="1"/>
    <col min="20" max="20" width="25.77734375" customWidth="1"/>
    <col min="21" max="21" width="2.77734375" customWidth="1"/>
  </cols>
  <sheetData>
    <row r="1" spans="1:6" x14ac:dyDescent="0.3">
      <c r="A1">
        <f>A52</f>
        <v>149</v>
      </c>
      <c r="E1" s="2">
        <f>COUNTA(E4:E52)</f>
        <v>38</v>
      </c>
    </row>
    <row r="2" spans="1:6" x14ac:dyDescent="0.3">
      <c r="A2" t="s">
        <v>41</v>
      </c>
      <c r="B2" t="s">
        <v>41</v>
      </c>
      <c r="C2" t="s">
        <v>42</v>
      </c>
      <c r="D2" t="s">
        <v>43</v>
      </c>
      <c r="E2" t="s">
        <v>44</v>
      </c>
    </row>
    <row r="3" spans="1:6" x14ac:dyDescent="0.3">
      <c r="A3">
        <v>0</v>
      </c>
      <c r="F3" t="s">
        <v>46</v>
      </c>
    </row>
    <row r="4" spans="1:6" x14ac:dyDescent="0.3">
      <c r="A4">
        <f>A3+B4</f>
        <v>1</v>
      </c>
      <c r="B4">
        <v>1</v>
      </c>
      <c r="C4" t="s">
        <v>0</v>
      </c>
      <c r="D4" t="str">
        <f>_xlfn.CONCAT("config.",E4)</f>
        <v>config.version</v>
      </c>
      <c r="E4" t="s">
        <v>48</v>
      </c>
      <c r="F4" t="s">
        <v>47</v>
      </c>
    </row>
    <row r="5" spans="1:6" x14ac:dyDescent="0.3">
      <c r="A5">
        <f t="shared" ref="A5:A45" si="0">A4+B5</f>
        <v>1</v>
      </c>
    </row>
    <row r="6" spans="1:6" x14ac:dyDescent="0.3">
      <c r="A6">
        <f t="shared" si="0"/>
        <v>1</v>
      </c>
      <c r="F6" t="s">
        <v>49</v>
      </c>
    </row>
    <row r="7" spans="1:6" x14ac:dyDescent="0.3">
      <c r="A7">
        <f t="shared" si="0"/>
        <v>5</v>
      </c>
      <c r="B7">
        <v>4</v>
      </c>
      <c r="C7" t="s">
        <v>62</v>
      </c>
      <c r="D7" t="str">
        <f>_xlfn.CONCAT("config.",E7)</f>
        <v>config.channel_1_fs</v>
      </c>
      <c r="E7" t="s">
        <v>56</v>
      </c>
      <c r="F7" t="s">
        <v>50</v>
      </c>
    </row>
    <row r="8" spans="1:6" ht="13.8" customHeight="1" x14ac:dyDescent="0.3">
      <c r="A8">
        <f t="shared" si="0"/>
        <v>9</v>
      </c>
      <c r="B8">
        <v>4</v>
      </c>
      <c r="C8" t="s">
        <v>62</v>
      </c>
      <c r="D8" t="str">
        <f t="shared" ref="D8:D12" si="1">_xlfn.CONCAT("config.",E8)</f>
        <v>config.channel_2_fs</v>
      </c>
      <c r="E8" t="s">
        <v>57</v>
      </c>
      <c r="F8" t="s">
        <v>51</v>
      </c>
    </row>
    <row r="9" spans="1:6" x14ac:dyDescent="0.3">
      <c r="A9">
        <f t="shared" si="0"/>
        <v>13</v>
      </c>
      <c r="B9">
        <v>4</v>
      </c>
      <c r="C9" t="s">
        <v>62</v>
      </c>
      <c r="D9" t="str">
        <f t="shared" si="1"/>
        <v>config.channel_3_fs</v>
      </c>
      <c r="E9" t="s">
        <v>58</v>
      </c>
      <c r="F9" t="s">
        <v>52</v>
      </c>
    </row>
    <row r="10" spans="1:6" x14ac:dyDescent="0.3">
      <c r="A10">
        <f t="shared" si="0"/>
        <v>17</v>
      </c>
      <c r="B10">
        <v>4</v>
      </c>
      <c r="C10" t="s">
        <v>62</v>
      </c>
      <c r="D10" t="str">
        <f t="shared" si="1"/>
        <v>config.channel_4_fs</v>
      </c>
      <c r="E10" t="s">
        <v>59</v>
      </c>
      <c r="F10" t="s">
        <v>53</v>
      </c>
    </row>
    <row r="11" spans="1:6" x14ac:dyDescent="0.3">
      <c r="A11">
        <f t="shared" si="0"/>
        <v>21</v>
      </c>
      <c r="B11">
        <v>4</v>
      </c>
      <c r="C11" t="s">
        <v>62</v>
      </c>
      <c r="D11" t="str">
        <f t="shared" si="1"/>
        <v>config.channel_5_fs</v>
      </c>
      <c r="E11" t="s">
        <v>60</v>
      </c>
      <c r="F11" t="s">
        <v>54</v>
      </c>
    </row>
    <row r="12" spans="1:6" x14ac:dyDescent="0.3">
      <c r="A12">
        <f t="shared" si="0"/>
        <v>25</v>
      </c>
      <c r="B12">
        <v>4</v>
      </c>
      <c r="C12" t="s">
        <v>62</v>
      </c>
      <c r="D12" t="str">
        <f t="shared" si="1"/>
        <v>config.channel_6_fs</v>
      </c>
      <c r="E12" t="s">
        <v>61</v>
      </c>
      <c r="F12" t="s">
        <v>55</v>
      </c>
    </row>
    <row r="13" spans="1:6" x14ac:dyDescent="0.3">
      <c r="A13">
        <f t="shared" si="0"/>
        <v>25</v>
      </c>
    </row>
    <row r="14" spans="1:6" x14ac:dyDescent="0.3">
      <c r="A14">
        <f t="shared" si="0"/>
        <v>25</v>
      </c>
      <c r="F14" t="s">
        <v>63</v>
      </c>
    </row>
    <row r="15" spans="1:6" x14ac:dyDescent="0.3">
      <c r="A15">
        <f t="shared" si="0"/>
        <v>29</v>
      </c>
      <c r="B15">
        <v>4</v>
      </c>
      <c r="C15" t="s">
        <v>22</v>
      </c>
      <c r="D15" t="str">
        <f>_xlfn.CONCAT("config.",E15)</f>
        <v>config.B_madgwick</v>
      </c>
      <c r="E15" t="s">
        <v>66</v>
      </c>
      <c r="F15" t="s">
        <v>76</v>
      </c>
    </row>
    <row r="16" spans="1:6" x14ac:dyDescent="0.3">
      <c r="A16">
        <f t="shared" si="0"/>
        <v>33</v>
      </c>
      <c r="B16">
        <v>4</v>
      </c>
      <c r="C16" t="s">
        <v>22</v>
      </c>
      <c r="D16" t="str">
        <f t="shared" ref="D16:D18" si="2">_xlfn.CONCAT("config.",E16)</f>
        <v>config.B_accel</v>
      </c>
      <c r="E16" t="s">
        <v>67</v>
      </c>
      <c r="F16" t="s">
        <v>77</v>
      </c>
    </row>
    <row r="17" spans="1:6" x14ac:dyDescent="0.3">
      <c r="A17">
        <f t="shared" si="0"/>
        <v>37</v>
      </c>
      <c r="B17">
        <v>4</v>
      </c>
      <c r="C17" t="s">
        <v>22</v>
      </c>
      <c r="D17" t="str">
        <f t="shared" si="2"/>
        <v>config.B_gyro</v>
      </c>
      <c r="E17" t="s">
        <v>68</v>
      </c>
      <c r="F17" t="s">
        <v>78</v>
      </c>
    </row>
    <row r="18" spans="1:6" x14ac:dyDescent="0.3">
      <c r="A18">
        <f t="shared" si="0"/>
        <v>41</v>
      </c>
      <c r="B18">
        <v>4</v>
      </c>
      <c r="C18" t="s">
        <v>22</v>
      </c>
      <c r="D18" t="str">
        <f t="shared" si="2"/>
        <v>config.B_mag</v>
      </c>
      <c r="E18" t="s">
        <v>69</v>
      </c>
      <c r="F18" t="s">
        <v>79</v>
      </c>
    </row>
    <row r="19" spans="1:6" x14ac:dyDescent="0.3">
      <c r="A19">
        <f t="shared" si="0"/>
        <v>41</v>
      </c>
    </row>
    <row r="20" spans="1:6" x14ac:dyDescent="0.3">
      <c r="A20">
        <f t="shared" si="0"/>
        <v>41</v>
      </c>
      <c r="F20" t="s">
        <v>64</v>
      </c>
    </row>
    <row r="21" spans="1:6" x14ac:dyDescent="0.3">
      <c r="A21">
        <f t="shared" si="0"/>
        <v>45</v>
      </c>
      <c r="B21">
        <v>4</v>
      </c>
      <c r="C21" t="s">
        <v>22</v>
      </c>
      <c r="D21" t="s">
        <v>35</v>
      </c>
      <c r="E21" t="s">
        <v>70</v>
      </c>
    </row>
    <row r="22" spans="1:6" x14ac:dyDescent="0.3">
      <c r="A22">
        <f t="shared" si="0"/>
        <v>49</v>
      </c>
      <c r="B22">
        <v>4</v>
      </c>
      <c r="C22" t="s">
        <v>22</v>
      </c>
      <c r="D22" t="s">
        <v>37</v>
      </c>
      <c r="E22" t="s">
        <v>71</v>
      </c>
    </row>
    <row r="23" spans="1:6" x14ac:dyDescent="0.3">
      <c r="A23">
        <f t="shared" si="0"/>
        <v>53</v>
      </c>
      <c r="B23">
        <v>4</v>
      </c>
      <c r="C23" t="s">
        <v>22</v>
      </c>
      <c r="D23" t="s">
        <v>36</v>
      </c>
      <c r="E23" t="s">
        <v>72</v>
      </c>
    </row>
    <row r="24" spans="1:6" x14ac:dyDescent="0.3">
      <c r="A24">
        <f t="shared" si="0"/>
        <v>57</v>
      </c>
      <c r="B24">
        <v>4</v>
      </c>
      <c r="C24" t="s">
        <v>22</v>
      </c>
      <c r="D24" t="s">
        <v>38</v>
      </c>
      <c r="E24" t="s">
        <v>73</v>
      </c>
    </row>
    <row r="25" spans="1:6" x14ac:dyDescent="0.3">
      <c r="A25">
        <f t="shared" si="0"/>
        <v>61</v>
      </c>
      <c r="B25">
        <v>4</v>
      </c>
      <c r="C25" t="s">
        <v>22</v>
      </c>
      <c r="D25" t="s">
        <v>39</v>
      </c>
      <c r="E25" t="s">
        <v>74</v>
      </c>
    </row>
    <row r="26" spans="1:6" x14ac:dyDescent="0.3">
      <c r="A26">
        <f t="shared" si="0"/>
        <v>65</v>
      </c>
      <c r="B26">
        <v>4</v>
      </c>
      <c r="C26" t="s">
        <v>22</v>
      </c>
      <c r="D26" t="s">
        <v>40</v>
      </c>
      <c r="E26" t="s">
        <v>75</v>
      </c>
    </row>
    <row r="27" spans="1:6" x14ac:dyDescent="0.3">
      <c r="A27">
        <f t="shared" si="0"/>
        <v>65</v>
      </c>
    </row>
    <row r="28" spans="1:6" x14ac:dyDescent="0.3">
      <c r="A28">
        <f t="shared" si="0"/>
        <v>65</v>
      </c>
      <c r="F28" t="s">
        <v>65</v>
      </c>
    </row>
    <row r="29" spans="1:6" x14ac:dyDescent="0.3">
      <c r="A29">
        <f t="shared" si="0"/>
        <v>69</v>
      </c>
      <c r="B29">
        <v>4</v>
      </c>
      <c r="C29" t="s">
        <v>22</v>
      </c>
      <c r="D29" t="str">
        <f>_xlfn.CONCAT("config.",E29)</f>
        <v>config.i_limit</v>
      </c>
      <c r="E29" t="s">
        <v>101</v>
      </c>
      <c r="F29" t="s">
        <v>80</v>
      </c>
    </row>
    <row r="30" spans="1:6" x14ac:dyDescent="0.3">
      <c r="A30">
        <f t="shared" si="0"/>
        <v>73</v>
      </c>
      <c r="B30">
        <v>4</v>
      </c>
      <c r="C30" t="s">
        <v>22</v>
      </c>
      <c r="D30" t="str">
        <f t="shared" ref="D30:D32" si="3">_xlfn.CONCAT("config.",E30)</f>
        <v>config.maxRoll</v>
      </c>
      <c r="E30" t="s">
        <v>102</v>
      </c>
      <c r="F30" t="s">
        <v>95</v>
      </c>
    </row>
    <row r="31" spans="1:6" x14ac:dyDescent="0.3">
      <c r="A31">
        <f t="shared" si="0"/>
        <v>77</v>
      </c>
      <c r="B31">
        <v>4</v>
      </c>
      <c r="C31" t="s">
        <v>22</v>
      </c>
      <c r="D31" t="str">
        <f t="shared" si="3"/>
        <v>config.maxPitch</v>
      </c>
      <c r="E31" t="s">
        <v>103</v>
      </c>
      <c r="F31" t="s">
        <v>96</v>
      </c>
    </row>
    <row r="32" spans="1:6" x14ac:dyDescent="0.3">
      <c r="A32">
        <f t="shared" si="0"/>
        <v>81</v>
      </c>
      <c r="B32">
        <v>4</v>
      </c>
      <c r="C32" t="s">
        <v>22</v>
      </c>
      <c r="D32" t="str">
        <f t="shared" si="3"/>
        <v xml:space="preserve">config.maxYaw </v>
      </c>
      <c r="E32" t="s">
        <v>104</v>
      </c>
      <c r="F32" t="s">
        <v>81</v>
      </c>
    </row>
    <row r="33" spans="1:6" x14ac:dyDescent="0.3">
      <c r="A33">
        <f t="shared" si="0"/>
        <v>81</v>
      </c>
    </row>
    <row r="34" spans="1:6" x14ac:dyDescent="0.3">
      <c r="A34">
        <f t="shared" si="0"/>
        <v>85</v>
      </c>
      <c r="B34">
        <v>4</v>
      </c>
      <c r="C34" t="s">
        <v>22</v>
      </c>
      <c r="D34" t="str">
        <f>_xlfn.CONCAT("config.",E34)</f>
        <v>config.Kp_roll_angle</v>
      </c>
      <c r="E34" t="s">
        <v>105</v>
      </c>
      <c r="F34" t="s">
        <v>82</v>
      </c>
    </row>
    <row r="35" spans="1:6" x14ac:dyDescent="0.3">
      <c r="A35">
        <f t="shared" si="0"/>
        <v>89</v>
      </c>
      <c r="B35">
        <v>4</v>
      </c>
      <c r="C35" t="s">
        <v>22</v>
      </c>
      <c r="D35" t="str">
        <f t="shared" ref="D35:D41" si="4">_xlfn.CONCAT("config.",E35)</f>
        <v>config.Ki_roll_angle</v>
      </c>
      <c r="E35" t="s">
        <v>106</v>
      </c>
      <c r="F35" t="s">
        <v>83</v>
      </c>
    </row>
    <row r="36" spans="1:6" x14ac:dyDescent="0.3">
      <c r="A36">
        <f t="shared" si="0"/>
        <v>93</v>
      </c>
      <c r="B36">
        <v>4</v>
      </c>
      <c r="C36" t="s">
        <v>22</v>
      </c>
      <c r="D36" t="str">
        <f t="shared" si="4"/>
        <v>config.Kd_roll_angle</v>
      </c>
      <c r="E36" t="s">
        <v>107</v>
      </c>
      <c r="F36" t="s">
        <v>84</v>
      </c>
    </row>
    <row r="37" spans="1:6" x14ac:dyDescent="0.3">
      <c r="A37">
        <f t="shared" si="0"/>
        <v>97</v>
      </c>
      <c r="B37">
        <v>4</v>
      </c>
      <c r="C37" t="s">
        <v>22</v>
      </c>
      <c r="D37" t="str">
        <f t="shared" si="4"/>
        <v>config.B_loop_roll</v>
      </c>
      <c r="E37" t="s">
        <v>108</v>
      </c>
      <c r="F37" t="s">
        <v>97</v>
      </c>
    </row>
    <row r="38" spans="1:6" x14ac:dyDescent="0.3">
      <c r="A38">
        <f t="shared" si="0"/>
        <v>101</v>
      </c>
      <c r="B38">
        <v>4</v>
      </c>
      <c r="C38" t="s">
        <v>22</v>
      </c>
      <c r="D38" t="str">
        <f t="shared" si="4"/>
        <v>config.Kp_pitch_angle</v>
      </c>
      <c r="E38" t="s">
        <v>109</v>
      </c>
      <c r="F38" t="s">
        <v>85</v>
      </c>
    </row>
    <row r="39" spans="1:6" x14ac:dyDescent="0.3">
      <c r="A39">
        <f t="shared" si="0"/>
        <v>105</v>
      </c>
      <c r="B39">
        <v>4</v>
      </c>
      <c r="C39" t="s">
        <v>22</v>
      </c>
      <c r="D39" t="str">
        <f t="shared" si="4"/>
        <v>config.Ki_pitch_angle</v>
      </c>
      <c r="E39" t="s">
        <v>110</v>
      </c>
      <c r="F39" t="s">
        <v>86</v>
      </c>
    </row>
    <row r="40" spans="1:6" x14ac:dyDescent="0.3">
      <c r="A40">
        <f t="shared" si="0"/>
        <v>109</v>
      </c>
      <c r="B40">
        <v>4</v>
      </c>
      <c r="C40" t="s">
        <v>22</v>
      </c>
      <c r="D40" t="str">
        <f t="shared" si="4"/>
        <v>config.Kd_pitch_angle</v>
      </c>
      <c r="E40" t="s">
        <v>111</v>
      </c>
      <c r="F40" t="s">
        <v>87</v>
      </c>
    </row>
    <row r="41" spans="1:6" x14ac:dyDescent="0.3">
      <c r="A41">
        <f t="shared" si="0"/>
        <v>113</v>
      </c>
      <c r="B41">
        <v>4</v>
      </c>
      <c r="C41" t="s">
        <v>22</v>
      </c>
      <c r="D41" t="str">
        <f t="shared" si="4"/>
        <v>config.B_loop_pitch</v>
      </c>
      <c r="E41" t="s">
        <v>112</v>
      </c>
      <c r="F41" t="s">
        <v>98</v>
      </c>
    </row>
    <row r="42" spans="1:6" x14ac:dyDescent="0.3">
      <c r="A42">
        <f t="shared" si="0"/>
        <v>113</v>
      </c>
    </row>
    <row r="43" spans="1:6" x14ac:dyDescent="0.3">
      <c r="A43">
        <f t="shared" si="0"/>
        <v>117</v>
      </c>
      <c r="B43">
        <v>4</v>
      </c>
      <c r="C43" t="s">
        <v>22</v>
      </c>
      <c r="D43" t="str">
        <f t="shared" ref="D43:D52" si="5">_xlfn.CONCAT("config.",E43)</f>
        <v>config.Kp_roll_rate</v>
      </c>
      <c r="E43" t="s">
        <v>113</v>
      </c>
      <c r="F43" t="s">
        <v>88</v>
      </c>
    </row>
    <row r="44" spans="1:6" x14ac:dyDescent="0.3">
      <c r="A44">
        <f t="shared" si="0"/>
        <v>121</v>
      </c>
      <c r="B44">
        <v>4</v>
      </c>
      <c r="C44" t="s">
        <v>22</v>
      </c>
      <c r="D44" t="str">
        <f t="shared" si="5"/>
        <v>config.Ki_roll_rate</v>
      </c>
      <c r="E44" t="s">
        <v>114</v>
      </c>
      <c r="F44" t="s">
        <v>89</v>
      </c>
    </row>
    <row r="45" spans="1:6" x14ac:dyDescent="0.3">
      <c r="A45">
        <f t="shared" si="0"/>
        <v>125</v>
      </c>
      <c r="B45">
        <v>4</v>
      </c>
      <c r="C45" t="s">
        <v>22</v>
      </c>
      <c r="D45" t="str">
        <f t="shared" si="5"/>
        <v>config.Kd_roll_rate</v>
      </c>
      <c r="E45" t="s">
        <v>115</v>
      </c>
      <c r="F45" t="s">
        <v>99</v>
      </c>
    </row>
    <row r="46" spans="1:6" x14ac:dyDescent="0.3">
      <c r="A46">
        <f t="shared" ref="A46:A54" si="6">A45+B46</f>
        <v>129</v>
      </c>
      <c r="B46">
        <v>4</v>
      </c>
      <c r="C46" t="s">
        <v>22</v>
      </c>
      <c r="D46" t="str">
        <f t="shared" si="5"/>
        <v>config.Kp_pitch_rate</v>
      </c>
      <c r="E46" t="s">
        <v>116</v>
      </c>
      <c r="F46" t="s">
        <v>90</v>
      </c>
    </row>
    <row r="47" spans="1:6" x14ac:dyDescent="0.3">
      <c r="A47">
        <f t="shared" si="6"/>
        <v>133</v>
      </c>
      <c r="B47">
        <v>4</v>
      </c>
      <c r="C47" t="s">
        <v>22</v>
      </c>
      <c r="D47" t="str">
        <f t="shared" si="5"/>
        <v>config.Ki_pitch_rate</v>
      </c>
      <c r="E47" t="s">
        <v>117</v>
      </c>
      <c r="F47" t="s">
        <v>91</v>
      </c>
    </row>
    <row r="48" spans="1:6" x14ac:dyDescent="0.3">
      <c r="A48">
        <f t="shared" si="6"/>
        <v>137</v>
      </c>
      <c r="B48">
        <v>4</v>
      </c>
      <c r="C48" t="s">
        <v>22</v>
      </c>
      <c r="D48" t="str">
        <f t="shared" si="5"/>
        <v>config.Kd_pitch_rate</v>
      </c>
      <c r="E48" t="s">
        <v>118</v>
      </c>
      <c r="F48" t="s">
        <v>100</v>
      </c>
    </row>
    <row r="49" spans="1:6" x14ac:dyDescent="0.3">
      <c r="A49">
        <f t="shared" si="6"/>
        <v>137</v>
      </c>
    </row>
    <row r="50" spans="1:6" x14ac:dyDescent="0.3">
      <c r="A50">
        <f t="shared" si="6"/>
        <v>141</v>
      </c>
      <c r="B50">
        <v>4</v>
      </c>
      <c r="C50" t="s">
        <v>22</v>
      </c>
      <c r="D50" t="str">
        <f t="shared" si="5"/>
        <v>config.Kp_yaw</v>
      </c>
      <c r="E50" t="s">
        <v>119</v>
      </c>
      <c r="F50" t="s">
        <v>92</v>
      </c>
    </row>
    <row r="51" spans="1:6" x14ac:dyDescent="0.3">
      <c r="A51">
        <f t="shared" si="6"/>
        <v>145</v>
      </c>
      <c r="B51">
        <v>4</v>
      </c>
      <c r="C51" t="s">
        <v>22</v>
      </c>
      <c r="D51" t="str">
        <f t="shared" si="5"/>
        <v>config.Ki_yaw</v>
      </c>
      <c r="E51" t="s">
        <v>120</v>
      </c>
      <c r="F51" t="s">
        <v>93</v>
      </c>
    </row>
    <row r="52" spans="1:6" x14ac:dyDescent="0.3">
      <c r="A52">
        <f t="shared" si="6"/>
        <v>149</v>
      </c>
      <c r="B52">
        <v>4</v>
      </c>
      <c r="C52" t="s">
        <v>22</v>
      </c>
      <c r="D52" t="str">
        <f t="shared" si="5"/>
        <v>config.Kd_yaw</v>
      </c>
      <c r="E52" t="s">
        <v>121</v>
      </c>
      <c r="F52" t="s">
        <v>94</v>
      </c>
    </row>
    <row r="53" spans="1:6" x14ac:dyDescent="0.3">
      <c r="A53">
        <f t="shared" si="6"/>
        <v>149</v>
      </c>
    </row>
    <row r="54" spans="1:6" x14ac:dyDescent="0.3">
      <c r="A54">
        <f t="shared" si="6"/>
        <v>150</v>
      </c>
      <c r="B54">
        <v>1</v>
      </c>
      <c r="C54" t="s">
        <v>0</v>
      </c>
      <c r="D54" t="str">
        <f>_xlfn.CONCAT("config.",E54)</f>
        <v>config.z_Save</v>
      </c>
      <c r="E54" t="s">
        <v>130</v>
      </c>
      <c r="F54" t="s">
        <v>129</v>
      </c>
    </row>
  </sheetData>
  <phoneticPr fontId="1" type="noConversion"/>
  <conditionalFormatting sqref="K1:K1048576">
    <cfRule type="cellIs" dxfId="3" priority="3" operator="greaterThan">
      <formula>16</formula>
    </cfRule>
  </conditionalFormatting>
  <conditionalFormatting sqref="F1:F53 F55:F1048576">
    <cfRule type="containsText" dxfId="2" priority="2" operator="containsText" text="  //">
      <formula>NOT(ISERROR(SEARCH("  //",F1)))</formula>
    </cfRule>
  </conditionalFormatting>
  <conditionalFormatting sqref="F54">
    <cfRule type="containsText" dxfId="0" priority="1" operator="containsText" text="  //">
      <formula>NOT(ISERROR(SEARCH("  //",F54)))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D306D-0130-49BE-A503-AF0145E44D12}">
  <dimension ref="A1:O54"/>
  <sheetViews>
    <sheetView topLeftCell="A40" workbookViewId="0">
      <selection activeCell="K54" sqref="K54"/>
    </sheetView>
  </sheetViews>
  <sheetFormatPr defaultRowHeight="14.4" x14ac:dyDescent="0.3"/>
  <cols>
    <col min="1" max="1" width="2.77734375" customWidth="1"/>
    <col min="2" max="2" width="3.77734375" customWidth="1"/>
    <col min="3" max="5" width="2.77734375" customWidth="1"/>
    <col min="6" max="6" width="14.88671875" customWidth="1"/>
    <col min="7" max="7" width="2.77734375" customWidth="1"/>
    <col min="8" max="8" width="16.109375" customWidth="1"/>
    <col min="9" max="9" width="2.77734375" customWidth="1"/>
    <col min="10" max="10" width="23.21875" customWidth="1"/>
    <col min="11" max="11" width="14.6640625" customWidth="1"/>
    <col min="12" max="12" width="2.77734375" customWidth="1"/>
    <col min="13" max="13" width="12.44140625" customWidth="1"/>
    <col min="14" max="14" width="24.6640625" customWidth="1"/>
  </cols>
  <sheetData>
    <row r="1" spans="1:15" x14ac:dyDescent="0.3">
      <c r="F1" t="s">
        <v>125</v>
      </c>
      <c r="J1" t="s">
        <v>128</v>
      </c>
      <c r="M1" t="s">
        <v>126</v>
      </c>
      <c r="O1" t="s">
        <v>127</v>
      </c>
    </row>
    <row r="4" spans="1:15" x14ac:dyDescent="0.3">
      <c r="A4" t="s">
        <v>122</v>
      </c>
      <c r="B4">
        <f>0</f>
        <v>0</v>
      </c>
      <c r="C4" t="s">
        <v>123</v>
      </c>
      <c r="D4" s="3" t="s">
        <v>124</v>
      </c>
      <c r="E4" t="s">
        <v>6</v>
      </c>
      <c r="F4" t="str">
        <f>$F$1</f>
        <v>.paramName</v>
      </c>
      <c r="G4" s="3" t="str">
        <f>IF(ISTEXT(CONFIG_STRUCT!D4),"=","")</f>
        <v>=</v>
      </c>
      <c r="H4" t="str">
        <f>IF(ISTEXT(CONFIG_STRUCT!E4),CHAR(34)&amp;CONFIG_STRUCT!E4&amp;CHAR(34),"")</f>
        <v>"version"</v>
      </c>
      <c r="I4" s="3" t="str">
        <f>IF(ISTEXT(CONFIG_STRUCT!D4),",","")</f>
        <v>,</v>
      </c>
      <c r="J4" t="str">
        <f>IF(ISTEXT(CONFIG_STRUCT!D4),J$1,"")</f>
        <v>.offset = offsetof( config_t,</v>
      </c>
      <c r="K4" t="str">
        <f>IF(ISTEXT(CONFIG_STRUCT!E4),CONFIG_STRUCT!E4,"")</f>
        <v>version</v>
      </c>
      <c r="L4" s="3" t="str">
        <f>IF(ISTEXT(CONFIG_STRUCT!E4),"),","")</f>
        <v>),</v>
      </c>
      <c r="M4" t="str">
        <f>IF(ISTEXT(CONFIG_STRUCT!E4),M$1,"")</f>
        <v>.mav_type =</v>
      </c>
      <c r="N4" t="s">
        <v>24</v>
      </c>
      <c r="O4" t="str">
        <f>IF(ISTEXT(CONFIG_STRUCT!E4),O$1,"")</f>
        <v xml:space="preserve">  },</v>
      </c>
    </row>
    <row r="5" spans="1:15" x14ac:dyDescent="0.3">
      <c r="F5" t="str">
        <f>IF(ISTEXT(CONFIG_STRUCT!E5),$F$1&amp;CONFIG_STRUCT!E5,"")</f>
        <v/>
      </c>
      <c r="G5" s="3" t="str">
        <f>IF(ISTEXT(CONFIG_STRUCT!D5),"=","")</f>
        <v/>
      </c>
      <c r="H5" t="str">
        <f>IF(ISTEXT(CONFIG_STRUCT!E5),CHAR(34)&amp;CONFIG_STRUCT!E5&amp;CHAR(34),"")</f>
        <v/>
      </c>
      <c r="I5" s="3" t="str">
        <f>IF(ISTEXT(CONFIG_STRUCT!D5),",","")</f>
        <v/>
      </c>
      <c r="J5" t="str">
        <f>IF(ISTEXT(CONFIG_STRUCT!D5),J$1,"")</f>
        <v/>
      </c>
      <c r="K5" t="str">
        <f>IF(ISTEXT(CONFIG_STRUCT!E5),CONFIG_STRUCT!E5,"")</f>
        <v/>
      </c>
      <c r="L5" s="3" t="str">
        <f>IF(ISTEXT(CONFIG_STRUCT!E5),"),","")</f>
        <v/>
      </c>
      <c r="M5" t="str">
        <f>IF(ISTEXT(CONFIG_STRUCT!E5),M$1,"")</f>
        <v/>
      </c>
      <c r="O5" t="str">
        <f>IF(ISTEXT(CONFIG_STRUCT!E5),O$1,"")</f>
        <v/>
      </c>
    </row>
    <row r="6" spans="1:15" x14ac:dyDescent="0.3">
      <c r="F6" t="str">
        <f>IF(ISTEXT(CONFIG_STRUCT!#REF!),$F$1&amp;CONFIG_STRUCT!#REF!,"")</f>
        <v/>
      </c>
      <c r="G6" s="3" t="str">
        <f>IF(ISTEXT(CONFIG_STRUCT!D6),"=","")</f>
        <v/>
      </c>
      <c r="H6" t="str">
        <f>IF(ISTEXT(CONFIG_STRUCT!#REF!),CHAR(34)&amp;CONFIG_STRUCT!#REF!&amp;CHAR(34),"")</f>
        <v/>
      </c>
      <c r="I6" s="3" t="str">
        <f>IF(ISTEXT(CONFIG_STRUCT!D6),",","")</f>
        <v/>
      </c>
      <c r="J6" t="str">
        <f>IF(ISTEXT(CONFIG_STRUCT!D6),J$1,"")</f>
        <v/>
      </c>
      <c r="K6" t="str">
        <f>IF(ISTEXT(CONFIG_STRUCT!E6),CONFIG_STRUCT!E6,"")</f>
        <v/>
      </c>
      <c r="L6" s="3" t="str">
        <f>IF(ISTEXT(CONFIG_STRUCT!E6),"),","")</f>
        <v/>
      </c>
      <c r="M6" t="str">
        <f>IF(ISTEXT(CONFIG_STRUCT!E6),M$1,"")</f>
        <v/>
      </c>
      <c r="O6" t="str">
        <f>IF(ISTEXT(CONFIG_STRUCT!E6),O$1,"")</f>
        <v/>
      </c>
    </row>
    <row r="7" spans="1:15" x14ac:dyDescent="0.3">
      <c r="A7" t="s">
        <v>122</v>
      </c>
      <c r="B7">
        <f>B4+1</f>
        <v>1</v>
      </c>
      <c r="C7" t="s">
        <v>123</v>
      </c>
      <c r="D7" s="3" t="s">
        <v>124</v>
      </c>
      <c r="E7" t="s">
        <v>6</v>
      </c>
      <c r="F7" t="str">
        <f>$F$1</f>
        <v>.paramName</v>
      </c>
      <c r="G7" s="3" t="str">
        <f>IF(ISTEXT(CONFIG_STRUCT!D7),"=","")</f>
        <v>=</v>
      </c>
      <c r="H7" t="str">
        <f>IF(ISTEXT(CONFIG_STRUCT!E7),CHAR(34)&amp;CONFIG_STRUCT!E7&amp;CHAR(34),"")</f>
        <v>"channel_1_fs"</v>
      </c>
      <c r="I7" s="3" t="str">
        <f>IF(ISTEXT(CONFIG_STRUCT!D7),",","")</f>
        <v>,</v>
      </c>
      <c r="J7" t="str">
        <f>IF(ISTEXT(CONFIG_STRUCT!D7),J$1,"")</f>
        <v>.offset = offsetof( config_t,</v>
      </c>
      <c r="K7" t="str">
        <f>IF(ISTEXT(CONFIG_STRUCT!E7),CONFIG_STRUCT!E7,"")</f>
        <v>channel_1_fs</v>
      </c>
      <c r="L7" s="3" t="str">
        <f>IF(ISTEXT(CONFIG_STRUCT!E7),"),","")</f>
        <v>),</v>
      </c>
      <c r="M7" t="str">
        <f>IF(ISTEXT(CONFIG_STRUCT!E7),M$1,"")</f>
        <v>.mav_type =</v>
      </c>
      <c r="N7" t="s">
        <v>28</v>
      </c>
      <c r="O7" t="str">
        <f>IF(ISTEXT(CONFIG_STRUCT!E7),O$1,"")</f>
        <v xml:space="preserve">  },</v>
      </c>
    </row>
    <row r="8" spans="1:15" x14ac:dyDescent="0.3">
      <c r="A8" t="s">
        <v>122</v>
      </c>
      <c r="B8">
        <f>B7+1</f>
        <v>2</v>
      </c>
      <c r="C8" t="s">
        <v>123</v>
      </c>
      <c r="D8" s="3" t="s">
        <v>124</v>
      </c>
      <c r="E8" t="s">
        <v>6</v>
      </c>
      <c r="F8" t="str">
        <f t="shared" ref="F8:F54" si="0">$F$1</f>
        <v>.paramName</v>
      </c>
      <c r="G8" s="3" t="str">
        <f>IF(ISTEXT(CONFIG_STRUCT!D8),"=","")</f>
        <v>=</v>
      </c>
      <c r="H8" t="str">
        <f>IF(ISTEXT(CONFIG_STRUCT!E8),CHAR(34)&amp;CONFIG_STRUCT!E8&amp;CHAR(34),"")</f>
        <v>"channel_2_fs"</v>
      </c>
      <c r="I8" s="3" t="str">
        <f>IF(ISTEXT(CONFIG_STRUCT!D8),",","")</f>
        <v>,</v>
      </c>
      <c r="J8" t="str">
        <f>IF(ISTEXT(CONFIG_STRUCT!D8),J$1,"")</f>
        <v>.offset = offsetof( config_t,</v>
      </c>
      <c r="K8" t="str">
        <f>IF(ISTEXT(CONFIG_STRUCT!E8),CONFIG_STRUCT!E8,"")</f>
        <v>channel_2_fs</v>
      </c>
      <c r="L8" s="3" t="str">
        <f>IF(ISTEXT(CONFIG_STRUCT!E8),"),","")</f>
        <v>),</v>
      </c>
      <c r="M8" t="str">
        <f>IF(ISTEXT(CONFIG_STRUCT!E8),M$1,"")</f>
        <v>.mav_type =</v>
      </c>
      <c r="N8" t="s">
        <v>28</v>
      </c>
      <c r="O8" t="str">
        <f>IF(ISTEXT(CONFIG_STRUCT!E8),O$1,"")</f>
        <v xml:space="preserve">  },</v>
      </c>
    </row>
    <row r="9" spans="1:15" x14ac:dyDescent="0.3">
      <c r="A9" t="s">
        <v>122</v>
      </c>
      <c r="B9">
        <f>B8+1</f>
        <v>3</v>
      </c>
      <c r="C9" t="s">
        <v>123</v>
      </c>
      <c r="D9" s="3" t="s">
        <v>124</v>
      </c>
      <c r="E9" t="s">
        <v>6</v>
      </c>
      <c r="F9" t="str">
        <f t="shared" si="0"/>
        <v>.paramName</v>
      </c>
      <c r="G9" s="3" t="str">
        <f>IF(ISTEXT(CONFIG_STRUCT!D9),"=","")</f>
        <v>=</v>
      </c>
      <c r="H9" t="str">
        <f>IF(ISTEXT(CONFIG_STRUCT!E9),CHAR(34)&amp;CONFIG_STRUCT!E9&amp;CHAR(34),"")</f>
        <v>"channel_3_fs"</v>
      </c>
      <c r="I9" s="3" t="str">
        <f>IF(ISTEXT(CONFIG_STRUCT!D9),",","")</f>
        <v>,</v>
      </c>
      <c r="J9" t="str">
        <f>IF(ISTEXT(CONFIG_STRUCT!D9),J$1,"")</f>
        <v>.offset = offsetof( config_t,</v>
      </c>
      <c r="K9" t="str">
        <f>IF(ISTEXT(CONFIG_STRUCT!E9),CONFIG_STRUCT!E9,"")</f>
        <v>channel_3_fs</v>
      </c>
      <c r="L9" s="3" t="str">
        <f>IF(ISTEXT(CONFIG_STRUCT!E9),"),","")</f>
        <v>),</v>
      </c>
      <c r="M9" t="str">
        <f>IF(ISTEXT(CONFIG_STRUCT!E9),M$1,"")</f>
        <v>.mav_type =</v>
      </c>
      <c r="N9" t="s">
        <v>28</v>
      </c>
      <c r="O9" t="str">
        <f>IF(ISTEXT(CONFIG_STRUCT!E9),O$1,"")</f>
        <v xml:space="preserve">  },</v>
      </c>
    </row>
    <row r="10" spans="1:15" x14ac:dyDescent="0.3">
      <c r="A10" t="s">
        <v>122</v>
      </c>
      <c r="B10">
        <f>B9+1</f>
        <v>4</v>
      </c>
      <c r="C10" t="s">
        <v>123</v>
      </c>
      <c r="D10" s="3" t="s">
        <v>124</v>
      </c>
      <c r="E10" t="s">
        <v>6</v>
      </c>
      <c r="F10" t="str">
        <f t="shared" si="0"/>
        <v>.paramName</v>
      </c>
      <c r="G10" s="3" t="str">
        <f>IF(ISTEXT(CONFIG_STRUCT!D10),"=","")</f>
        <v>=</v>
      </c>
      <c r="H10" t="str">
        <f>IF(ISTEXT(CONFIG_STRUCT!E10),CHAR(34)&amp;CONFIG_STRUCT!E10&amp;CHAR(34),"")</f>
        <v>"channel_4_fs"</v>
      </c>
      <c r="I10" s="3" t="str">
        <f>IF(ISTEXT(CONFIG_STRUCT!D10),",","")</f>
        <v>,</v>
      </c>
      <c r="J10" t="str">
        <f>IF(ISTEXT(CONFIG_STRUCT!D10),J$1,"")</f>
        <v>.offset = offsetof( config_t,</v>
      </c>
      <c r="K10" t="str">
        <f>IF(ISTEXT(CONFIG_STRUCT!E10),CONFIG_STRUCT!E10,"")</f>
        <v>channel_4_fs</v>
      </c>
      <c r="L10" s="3" t="str">
        <f>IF(ISTEXT(CONFIG_STRUCT!E10),"),","")</f>
        <v>),</v>
      </c>
      <c r="M10" t="str">
        <f>IF(ISTEXT(CONFIG_STRUCT!E10),M$1,"")</f>
        <v>.mav_type =</v>
      </c>
      <c r="N10" t="s">
        <v>28</v>
      </c>
      <c r="O10" t="str">
        <f>IF(ISTEXT(CONFIG_STRUCT!E10),O$1,"")</f>
        <v xml:space="preserve">  },</v>
      </c>
    </row>
    <row r="11" spans="1:15" x14ac:dyDescent="0.3">
      <c r="A11" t="s">
        <v>122</v>
      </c>
      <c r="B11">
        <f>B10+1</f>
        <v>5</v>
      </c>
      <c r="C11" t="s">
        <v>123</v>
      </c>
      <c r="D11" s="3" t="s">
        <v>124</v>
      </c>
      <c r="E11" t="s">
        <v>6</v>
      </c>
      <c r="F11" t="str">
        <f t="shared" si="0"/>
        <v>.paramName</v>
      </c>
      <c r="G11" s="3" t="str">
        <f>IF(ISTEXT(CONFIG_STRUCT!D11),"=","")</f>
        <v>=</v>
      </c>
      <c r="H11" t="str">
        <f>IF(ISTEXT(CONFIG_STRUCT!E11),CHAR(34)&amp;CONFIG_STRUCT!E11&amp;CHAR(34),"")</f>
        <v>"channel_5_fs"</v>
      </c>
      <c r="I11" s="3" t="str">
        <f>IF(ISTEXT(CONFIG_STRUCT!D11),",","")</f>
        <v>,</v>
      </c>
      <c r="J11" t="str">
        <f>IF(ISTEXT(CONFIG_STRUCT!D11),J$1,"")</f>
        <v>.offset = offsetof( config_t,</v>
      </c>
      <c r="K11" t="str">
        <f>IF(ISTEXT(CONFIG_STRUCT!E11),CONFIG_STRUCT!E11,"")</f>
        <v>channel_5_fs</v>
      </c>
      <c r="L11" s="3" t="str">
        <f>IF(ISTEXT(CONFIG_STRUCT!E11),"),","")</f>
        <v>),</v>
      </c>
      <c r="M11" t="str">
        <f>IF(ISTEXT(CONFIG_STRUCT!E11),M$1,"")</f>
        <v>.mav_type =</v>
      </c>
      <c r="N11" t="s">
        <v>28</v>
      </c>
      <c r="O11" t="str">
        <f>IF(ISTEXT(CONFIG_STRUCT!E11),O$1,"")</f>
        <v xml:space="preserve">  },</v>
      </c>
    </row>
    <row r="12" spans="1:15" x14ac:dyDescent="0.3">
      <c r="A12" t="s">
        <v>122</v>
      </c>
      <c r="B12">
        <f>B11+1</f>
        <v>6</v>
      </c>
      <c r="C12" t="s">
        <v>123</v>
      </c>
      <c r="D12" s="3" t="s">
        <v>124</v>
      </c>
      <c r="E12" t="s">
        <v>6</v>
      </c>
      <c r="F12" t="str">
        <f t="shared" si="0"/>
        <v>.paramName</v>
      </c>
      <c r="G12" s="3" t="str">
        <f>IF(ISTEXT(CONFIG_STRUCT!D12),"=","")</f>
        <v>=</v>
      </c>
      <c r="H12" t="str">
        <f>IF(ISTEXT(CONFIG_STRUCT!E12),CHAR(34)&amp;CONFIG_STRUCT!E12&amp;CHAR(34),"")</f>
        <v>"channel_6_fs"</v>
      </c>
      <c r="I12" s="3" t="str">
        <f>IF(ISTEXT(CONFIG_STRUCT!D12),",","")</f>
        <v>,</v>
      </c>
      <c r="J12" t="str">
        <f>IF(ISTEXT(CONFIG_STRUCT!D12),J$1,"")</f>
        <v>.offset = offsetof( config_t,</v>
      </c>
      <c r="K12" t="str">
        <f>IF(ISTEXT(CONFIG_STRUCT!E12),CONFIG_STRUCT!E12,"")</f>
        <v>channel_6_fs</v>
      </c>
      <c r="L12" s="3" t="str">
        <f>IF(ISTEXT(CONFIG_STRUCT!E12),"),","")</f>
        <v>),</v>
      </c>
      <c r="M12" t="str">
        <f>IF(ISTEXT(CONFIG_STRUCT!E12),M$1,"")</f>
        <v>.mav_type =</v>
      </c>
      <c r="N12" t="s">
        <v>28</v>
      </c>
      <c r="O12" t="str">
        <f>IF(ISTEXT(CONFIG_STRUCT!E12),O$1,"")</f>
        <v xml:space="preserve">  },</v>
      </c>
    </row>
    <row r="13" spans="1:15" x14ac:dyDescent="0.3">
      <c r="D13" s="3"/>
      <c r="G13" s="3" t="str">
        <f>IF(ISTEXT(CONFIG_STRUCT!D13),"=","")</f>
        <v/>
      </c>
      <c r="H13" t="str">
        <f>IF(ISTEXT(CONFIG_STRUCT!E13),CHAR(34)&amp;CONFIG_STRUCT!E13&amp;CHAR(34),"")</f>
        <v/>
      </c>
      <c r="I13" s="3" t="str">
        <f>IF(ISTEXT(CONFIG_STRUCT!D13),",","")</f>
        <v/>
      </c>
      <c r="J13" t="str">
        <f>IF(ISTEXT(CONFIG_STRUCT!D13),J$1,"")</f>
        <v/>
      </c>
      <c r="K13" t="str">
        <f>IF(ISTEXT(CONFIG_STRUCT!E13),CONFIG_STRUCT!E13,"")</f>
        <v/>
      </c>
      <c r="L13" s="3" t="str">
        <f>IF(ISTEXT(CONFIG_STRUCT!E13),"),","")</f>
        <v/>
      </c>
      <c r="M13" t="str">
        <f>IF(ISTEXT(CONFIG_STRUCT!E13),M$1,"")</f>
        <v/>
      </c>
      <c r="O13" t="str">
        <f>IF(ISTEXT(CONFIG_STRUCT!E13),O$1,"")</f>
        <v/>
      </c>
    </row>
    <row r="14" spans="1:15" x14ac:dyDescent="0.3">
      <c r="D14" s="3"/>
      <c r="G14" s="3" t="str">
        <f>IF(ISTEXT(CONFIG_STRUCT!D14),"=","")</f>
        <v/>
      </c>
      <c r="H14" t="str">
        <f>IF(ISTEXT(CONFIG_STRUCT!E14),CHAR(34)&amp;CONFIG_STRUCT!E14&amp;CHAR(34),"")</f>
        <v/>
      </c>
      <c r="I14" s="3" t="str">
        <f>IF(ISTEXT(CONFIG_STRUCT!D14),",","")</f>
        <v/>
      </c>
      <c r="J14" t="str">
        <f>IF(ISTEXT(CONFIG_STRUCT!D14),J$1,"")</f>
        <v/>
      </c>
      <c r="K14" t="str">
        <f>IF(ISTEXT(CONFIG_STRUCT!E14),CONFIG_STRUCT!E14,"")</f>
        <v/>
      </c>
      <c r="L14" s="3" t="str">
        <f>IF(ISTEXT(CONFIG_STRUCT!E14),"),","")</f>
        <v/>
      </c>
      <c r="M14" t="str">
        <f>IF(ISTEXT(CONFIG_STRUCT!E14),M$1,"")</f>
        <v/>
      </c>
      <c r="O14" t="str">
        <f>IF(ISTEXT(CONFIG_STRUCT!E14),O$1,"")</f>
        <v/>
      </c>
    </row>
    <row r="15" spans="1:15" x14ac:dyDescent="0.3">
      <c r="A15" t="s">
        <v>122</v>
      </c>
      <c r="B15">
        <f>B12+1</f>
        <v>7</v>
      </c>
      <c r="C15" t="s">
        <v>123</v>
      </c>
      <c r="D15" s="3" t="s">
        <v>124</v>
      </c>
      <c r="E15" t="s">
        <v>6</v>
      </c>
      <c r="F15" t="str">
        <f t="shared" si="0"/>
        <v>.paramName</v>
      </c>
      <c r="G15" s="3" t="str">
        <f>IF(ISTEXT(CONFIG_STRUCT!D15),"=","")</f>
        <v>=</v>
      </c>
      <c r="H15" t="str">
        <f>IF(ISTEXT(CONFIG_STRUCT!E15),CHAR(34)&amp;CONFIG_STRUCT!E15&amp;CHAR(34),"")</f>
        <v>"B_madgwick"</v>
      </c>
      <c r="I15" s="3" t="str">
        <f>IF(ISTEXT(CONFIG_STRUCT!D15),",","")</f>
        <v>,</v>
      </c>
      <c r="J15" t="str">
        <f>IF(ISTEXT(CONFIG_STRUCT!D15),J$1,"")</f>
        <v>.offset = offsetof( config_t,</v>
      </c>
      <c r="K15" t="str">
        <f>IF(ISTEXT(CONFIG_STRUCT!E15),CONFIG_STRUCT!E15,"")</f>
        <v>B_madgwick</v>
      </c>
      <c r="L15" s="3" t="str">
        <f>IF(ISTEXT(CONFIG_STRUCT!E15),"),","")</f>
        <v>),</v>
      </c>
      <c r="M15" t="str">
        <f>IF(ISTEXT(CONFIG_STRUCT!E15),M$1,"")</f>
        <v>.mav_type =</v>
      </c>
      <c r="N15" t="s">
        <v>32</v>
      </c>
      <c r="O15" t="str">
        <f>IF(ISTEXT(CONFIG_STRUCT!E15),O$1,"")</f>
        <v xml:space="preserve">  },</v>
      </c>
    </row>
    <row r="16" spans="1:15" x14ac:dyDescent="0.3">
      <c r="A16" t="s">
        <v>122</v>
      </c>
      <c r="B16">
        <f t="shared" ref="B16:B54" si="1">B15+1</f>
        <v>8</v>
      </c>
      <c r="C16" t="s">
        <v>123</v>
      </c>
      <c r="D16" s="3" t="s">
        <v>124</v>
      </c>
      <c r="E16" t="s">
        <v>6</v>
      </c>
      <c r="F16" t="str">
        <f t="shared" si="0"/>
        <v>.paramName</v>
      </c>
      <c r="G16" s="3" t="str">
        <f>IF(ISTEXT(CONFIG_STRUCT!D16),"=","")</f>
        <v>=</v>
      </c>
      <c r="H16" t="str">
        <f>IF(ISTEXT(CONFIG_STRUCT!E16),CHAR(34)&amp;CONFIG_STRUCT!E16&amp;CHAR(34),"")</f>
        <v>"B_accel"</v>
      </c>
      <c r="I16" s="3" t="str">
        <f>IF(ISTEXT(CONFIG_STRUCT!D16),",","")</f>
        <v>,</v>
      </c>
      <c r="J16" t="str">
        <f>IF(ISTEXT(CONFIG_STRUCT!D16),J$1,"")</f>
        <v>.offset = offsetof( config_t,</v>
      </c>
      <c r="K16" t="str">
        <f>IF(ISTEXT(CONFIG_STRUCT!E16),CONFIG_STRUCT!E16,"")</f>
        <v>B_accel</v>
      </c>
      <c r="L16" s="3" t="str">
        <f>IF(ISTEXT(CONFIG_STRUCT!E16),"),","")</f>
        <v>),</v>
      </c>
      <c r="M16" t="str">
        <f>IF(ISTEXT(CONFIG_STRUCT!E16),M$1,"")</f>
        <v>.mav_type =</v>
      </c>
      <c r="N16" t="s">
        <v>32</v>
      </c>
      <c r="O16" t="str">
        <f>IF(ISTEXT(CONFIG_STRUCT!E16),O$1,"")</f>
        <v xml:space="preserve">  },</v>
      </c>
    </row>
    <row r="17" spans="1:15" x14ac:dyDescent="0.3">
      <c r="A17" t="s">
        <v>122</v>
      </c>
      <c r="B17">
        <f t="shared" si="1"/>
        <v>9</v>
      </c>
      <c r="C17" t="s">
        <v>123</v>
      </c>
      <c r="D17" s="3" t="s">
        <v>124</v>
      </c>
      <c r="E17" t="s">
        <v>6</v>
      </c>
      <c r="F17" t="str">
        <f t="shared" si="0"/>
        <v>.paramName</v>
      </c>
      <c r="G17" s="3" t="str">
        <f>IF(ISTEXT(CONFIG_STRUCT!D17),"=","")</f>
        <v>=</v>
      </c>
      <c r="H17" t="str">
        <f>IF(ISTEXT(CONFIG_STRUCT!E17),CHAR(34)&amp;CONFIG_STRUCT!E17&amp;CHAR(34),"")</f>
        <v>"B_gyro"</v>
      </c>
      <c r="I17" s="3" t="str">
        <f>IF(ISTEXT(CONFIG_STRUCT!D17),",","")</f>
        <v>,</v>
      </c>
      <c r="J17" t="str">
        <f>IF(ISTEXT(CONFIG_STRUCT!D17),J$1,"")</f>
        <v>.offset = offsetof( config_t,</v>
      </c>
      <c r="K17" t="str">
        <f>IF(ISTEXT(CONFIG_STRUCT!E17),CONFIG_STRUCT!E17,"")</f>
        <v>B_gyro</v>
      </c>
      <c r="L17" s="3" t="str">
        <f>IF(ISTEXT(CONFIG_STRUCT!E17),"),","")</f>
        <v>),</v>
      </c>
      <c r="M17" t="str">
        <f>IF(ISTEXT(CONFIG_STRUCT!E17),M$1,"")</f>
        <v>.mav_type =</v>
      </c>
      <c r="N17" t="s">
        <v>32</v>
      </c>
      <c r="O17" t="str">
        <f>IF(ISTEXT(CONFIG_STRUCT!E17),O$1,"")</f>
        <v xml:space="preserve">  },</v>
      </c>
    </row>
    <row r="18" spans="1:15" x14ac:dyDescent="0.3">
      <c r="A18" t="s">
        <v>122</v>
      </c>
      <c r="B18">
        <f t="shared" si="1"/>
        <v>10</v>
      </c>
      <c r="C18" t="s">
        <v>123</v>
      </c>
      <c r="D18" s="3" t="s">
        <v>124</v>
      </c>
      <c r="E18" t="s">
        <v>6</v>
      </c>
      <c r="F18" t="str">
        <f t="shared" si="0"/>
        <v>.paramName</v>
      </c>
      <c r="G18" s="3" t="str">
        <f>IF(ISTEXT(CONFIG_STRUCT!D18),"=","")</f>
        <v>=</v>
      </c>
      <c r="H18" t="str">
        <f>IF(ISTEXT(CONFIG_STRUCT!E18),CHAR(34)&amp;CONFIG_STRUCT!E18&amp;CHAR(34),"")</f>
        <v>"B_mag"</v>
      </c>
      <c r="I18" s="3" t="str">
        <f>IF(ISTEXT(CONFIG_STRUCT!D18),",","")</f>
        <v>,</v>
      </c>
      <c r="J18" t="str">
        <f>IF(ISTEXT(CONFIG_STRUCT!D18),J$1,"")</f>
        <v>.offset = offsetof( config_t,</v>
      </c>
      <c r="K18" t="str">
        <f>IF(ISTEXT(CONFIG_STRUCT!E18),CONFIG_STRUCT!E18,"")</f>
        <v>B_mag</v>
      </c>
      <c r="L18" s="3" t="str">
        <f>IF(ISTEXT(CONFIG_STRUCT!E18),"),","")</f>
        <v>),</v>
      </c>
      <c r="M18" t="str">
        <f>IF(ISTEXT(CONFIG_STRUCT!E18),M$1,"")</f>
        <v>.mav_type =</v>
      </c>
      <c r="N18" t="s">
        <v>32</v>
      </c>
      <c r="O18" t="str">
        <f>IF(ISTEXT(CONFIG_STRUCT!E18),O$1,"")</f>
        <v xml:space="preserve">  },</v>
      </c>
    </row>
    <row r="19" spans="1:15" x14ac:dyDescent="0.3">
      <c r="D19" s="3"/>
      <c r="G19" s="3" t="str">
        <f>IF(ISTEXT(CONFIG_STRUCT!D19),"=","")</f>
        <v/>
      </c>
      <c r="H19" t="str">
        <f>IF(ISTEXT(CONFIG_STRUCT!E19),CHAR(34)&amp;CONFIG_STRUCT!E19&amp;CHAR(34),"")</f>
        <v/>
      </c>
      <c r="I19" s="3" t="str">
        <f>IF(ISTEXT(CONFIG_STRUCT!D19),",","")</f>
        <v/>
      </c>
      <c r="J19" t="str">
        <f>IF(ISTEXT(CONFIG_STRUCT!D19),J$1,"")</f>
        <v/>
      </c>
      <c r="K19" t="str">
        <f>IF(ISTEXT(CONFIG_STRUCT!E19),CONFIG_STRUCT!E19,"")</f>
        <v/>
      </c>
      <c r="L19" s="3" t="str">
        <f>IF(ISTEXT(CONFIG_STRUCT!E19),"),","")</f>
        <v/>
      </c>
      <c r="M19" t="str">
        <f>IF(ISTEXT(CONFIG_STRUCT!E19),M$1,"")</f>
        <v/>
      </c>
      <c r="O19" t="str">
        <f>IF(ISTEXT(CONFIG_STRUCT!E19),O$1,"")</f>
        <v/>
      </c>
    </row>
    <row r="20" spans="1:15" x14ac:dyDescent="0.3">
      <c r="D20" s="3"/>
      <c r="G20" s="3" t="str">
        <f>IF(ISTEXT(CONFIG_STRUCT!D20),"=","")</f>
        <v/>
      </c>
      <c r="H20" t="str">
        <f>IF(ISTEXT(CONFIG_STRUCT!E20),CHAR(34)&amp;CONFIG_STRUCT!E20&amp;CHAR(34),"")</f>
        <v/>
      </c>
      <c r="I20" s="3" t="str">
        <f>IF(ISTEXT(CONFIG_STRUCT!D20),",","")</f>
        <v/>
      </c>
      <c r="J20" t="str">
        <f>IF(ISTEXT(CONFIG_STRUCT!D20),J$1,"")</f>
        <v/>
      </c>
      <c r="K20" t="str">
        <f>IF(ISTEXT(CONFIG_STRUCT!E20),CONFIG_STRUCT!E20,"")</f>
        <v/>
      </c>
      <c r="L20" s="3" t="str">
        <f>IF(ISTEXT(CONFIG_STRUCT!E20),"),","")</f>
        <v/>
      </c>
      <c r="M20" t="str">
        <f>IF(ISTEXT(CONFIG_STRUCT!E20),M$1,"")</f>
        <v/>
      </c>
      <c r="O20" t="str">
        <f>IF(ISTEXT(CONFIG_STRUCT!E20),O$1,"")</f>
        <v/>
      </c>
    </row>
    <row r="21" spans="1:15" x14ac:dyDescent="0.3">
      <c r="A21" t="s">
        <v>122</v>
      </c>
      <c r="B21">
        <f>B18+1</f>
        <v>11</v>
      </c>
      <c r="C21" t="s">
        <v>123</v>
      </c>
      <c r="D21" s="3" t="s">
        <v>124</v>
      </c>
      <c r="E21" t="s">
        <v>6</v>
      </c>
      <c r="F21" t="str">
        <f t="shared" si="0"/>
        <v>.paramName</v>
      </c>
      <c r="G21" s="3" t="str">
        <f>IF(ISTEXT(CONFIG_STRUCT!D21),"=","")</f>
        <v>=</v>
      </c>
      <c r="H21" t="str">
        <f>IF(ISTEXT(CONFIG_STRUCT!E21),CHAR(34)&amp;CONFIG_STRUCT!E21&amp;CHAR(34),"")</f>
        <v>"MagErrorX"</v>
      </c>
      <c r="I21" s="3" t="str">
        <f>IF(ISTEXT(CONFIG_STRUCT!D21),",","")</f>
        <v>,</v>
      </c>
      <c r="J21" t="str">
        <f>IF(ISTEXT(CONFIG_STRUCT!D21),J$1,"")</f>
        <v>.offset = offsetof( config_t,</v>
      </c>
      <c r="K21" t="str">
        <f>IF(ISTEXT(CONFIG_STRUCT!E21),CONFIG_STRUCT!E21,"")</f>
        <v>MagErrorX</v>
      </c>
      <c r="L21" s="3" t="str">
        <f>IF(ISTEXT(CONFIG_STRUCT!E21),"),","")</f>
        <v>),</v>
      </c>
      <c r="M21" t="str">
        <f>IF(ISTEXT(CONFIG_STRUCT!E21),M$1,"")</f>
        <v>.mav_type =</v>
      </c>
      <c r="N21" t="s">
        <v>32</v>
      </c>
      <c r="O21" t="str">
        <f>IF(ISTEXT(CONFIG_STRUCT!E21),O$1,"")</f>
        <v xml:space="preserve">  },</v>
      </c>
    </row>
    <row r="22" spans="1:15" x14ac:dyDescent="0.3">
      <c r="A22" t="s">
        <v>122</v>
      </c>
      <c r="B22">
        <f t="shared" si="1"/>
        <v>12</v>
      </c>
      <c r="C22" t="s">
        <v>123</v>
      </c>
      <c r="D22" s="3" t="s">
        <v>124</v>
      </c>
      <c r="E22" t="s">
        <v>6</v>
      </c>
      <c r="F22" t="str">
        <f t="shared" si="0"/>
        <v>.paramName</v>
      </c>
      <c r="G22" s="3" t="str">
        <f>IF(ISTEXT(CONFIG_STRUCT!D22),"=","")</f>
        <v>=</v>
      </c>
      <c r="H22" t="str">
        <f>IF(ISTEXT(CONFIG_STRUCT!E22),CHAR(34)&amp;CONFIG_STRUCT!E22&amp;CHAR(34),"")</f>
        <v>"MagErrorY"</v>
      </c>
      <c r="I22" s="3" t="str">
        <f>IF(ISTEXT(CONFIG_STRUCT!D22),",","")</f>
        <v>,</v>
      </c>
      <c r="J22" t="str">
        <f>IF(ISTEXT(CONFIG_STRUCT!D22),J$1,"")</f>
        <v>.offset = offsetof( config_t,</v>
      </c>
      <c r="K22" t="str">
        <f>IF(ISTEXT(CONFIG_STRUCT!E22),CONFIG_STRUCT!E22,"")</f>
        <v>MagErrorY</v>
      </c>
      <c r="L22" s="3" t="str">
        <f>IF(ISTEXT(CONFIG_STRUCT!E22),"),","")</f>
        <v>),</v>
      </c>
      <c r="M22" t="str">
        <f>IF(ISTEXT(CONFIG_STRUCT!E22),M$1,"")</f>
        <v>.mav_type =</v>
      </c>
      <c r="N22" t="s">
        <v>32</v>
      </c>
      <c r="O22" t="str">
        <f>IF(ISTEXT(CONFIG_STRUCT!E22),O$1,"")</f>
        <v xml:space="preserve">  },</v>
      </c>
    </row>
    <row r="23" spans="1:15" x14ac:dyDescent="0.3">
      <c r="A23" t="s">
        <v>122</v>
      </c>
      <c r="B23">
        <f t="shared" si="1"/>
        <v>13</v>
      </c>
      <c r="C23" t="s">
        <v>123</v>
      </c>
      <c r="D23" s="3" t="s">
        <v>124</v>
      </c>
      <c r="E23" t="s">
        <v>6</v>
      </c>
      <c r="F23" t="str">
        <f t="shared" si="0"/>
        <v>.paramName</v>
      </c>
      <c r="G23" s="3" t="str">
        <f>IF(ISTEXT(CONFIG_STRUCT!D23),"=","")</f>
        <v>=</v>
      </c>
      <c r="H23" t="str">
        <f>IF(ISTEXT(CONFIG_STRUCT!E23),CHAR(34)&amp;CONFIG_STRUCT!E23&amp;CHAR(34),"")</f>
        <v>"MagErrorZ"</v>
      </c>
      <c r="I23" s="3" t="str">
        <f>IF(ISTEXT(CONFIG_STRUCT!D23),",","")</f>
        <v>,</v>
      </c>
      <c r="J23" t="str">
        <f>IF(ISTEXT(CONFIG_STRUCT!D23),J$1,"")</f>
        <v>.offset = offsetof( config_t,</v>
      </c>
      <c r="K23" t="str">
        <f>IF(ISTEXT(CONFIG_STRUCT!E23),CONFIG_STRUCT!E23,"")</f>
        <v>MagErrorZ</v>
      </c>
      <c r="L23" s="3" t="str">
        <f>IF(ISTEXT(CONFIG_STRUCT!E23),"),","")</f>
        <v>),</v>
      </c>
      <c r="M23" t="str">
        <f>IF(ISTEXT(CONFIG_STRUCT!E23),M$1,"")</f>
        <v>.mav_type =</v>
      </c>
      <c r="N23" t="s">
        <v>32</v>
      </c>
      <c r="O23" t="str">
        <f>IF(ISTEXT(CONFIG_STRUCT!E23),O$1,"")</f>
        <v xml:space="preserve">  },</v>
      </c>
    </row>
    <row r="24" spans="1:15" x14ac:dyDescent="0.3">
      <c r="A24" t="s">
        <v>122</v>
      </c>
      <c r="B24">
        <f t="shared" si="1"/>
        <v>14</v>
      </c>
      <c r="C24" t="s">
        <v>123</v>
      </c>
      <c r="D24" s="3" t="s">
        <v>124</v>
      </c>
      <c r="E24" t="s">
        <v>6</v>
      </c>
      <c r="F24" t="str">
        <f t="shared" si="0"/>
        <v>.paramName</v>
      </c>
      <c r="G24" s="3" t="str">
        <f>IF(ISTEXT(CONFIG_STRUCT!D24),"=","")</f>
        <v>=</v>
      </c>
      <c r="H24" t="str">
        <f>IF(ISTEXT(CONFIG_STRUCT!E24),CHAR(34)&amp;CONFIG_STRUCT!E24&amp;CHAR(34),"")</f>
        <v>"MagScaleX"</v>
      </c>
      <c r="I24" s="3" t="str">
        <f>IF(ISTEXT(CONFIG_STRUCT!D24),",","")</f>
        <v>,</v>
      </c>
      <c r="J24" t="str">
        <f>IF(ISTEXT(CONFIG_STRUCT!D24),J$1,"")</f>
        <v>.offset = offsetof( config_t,</v>
      </c>
      <c r="K24" t="str">
        <f>IF(ISTEXT(CONFIG_STRUCT!E24),CONFIG_STRUCT!E24,"")</f>
        <v>MagScaleX</v>
      </c>
      <c r="L24" s="3" t="str">
        <f>IF(ISTEXT(CONFIG_STRUCT!E24),"),","")</f>
        <v>),</v>
      </c>
      <c r="M24" t="str">
        <f>IF(ISTEXT(CONFIG_STRUCT!E24),M$1,"")</f>
        <v>.mav_type =</v>
      </c>
      <c r="N24" t="s">
        <v>32</v>
      </c>
      <c r="O24" t="str">
        <f>IF(ISTEXT(CONFIG_STRUCT!E24),O$1,"")</f>
        <v xml:space="preserve">  },</v>
      </c>
    </row>
    <row r="25" spans="1:15" x14ac:dyDescent="0.3">
      <c r="A25" t="s">
        <v>122</v>
      </c>
      <c r="B25">
        <f t="shared" si="1"/>
        <v>15</v>
      </c>
      <c r="C25" t="s">
        <v>123</v>
      </c>
      <c r="D25" s="3" t="s">
        <v>124</v>
      </c>
      <c r="E25" t="s">
        <v>6</v>
      </c>
      <c r="F25" t="str">
        <f t="shared" si="0"/>
        <v>.paramName</v>
      </c>
      <c r="G25" s="3" t="str">
        <f>IF(ISTEXT(CONFIG_STRUCT!D25),"=","")</f>
        <v>=</v>
      </c>
      <c r="H25" t="str">
        <f>IF(ISTEXT(CONFIG_STRUCT!E25),CHAR(34)&amp;CONFIG_STRUCT!E25&amp;CHAR(34),"")</f>
        <v>"MagScaleY"</v>
      </c>
      <c r="I25" s="3" t="str">
        <f>IF(ISTEXT(CONFIG_STRUCT!D25),",","")</f>
        <v>,</v>
      </c>
      <c r="J25" t="str">
        <f>IF(ISTEXT(CONFIG_STRUCT!D25),J$1,"")</f>
        <v>.offset = offsetof( config_t,</v>
      </c>
      <c r="K25" t="str">
        <f>IF(ISTEXT(CONFIG_STRUCT!E25),CONFIG_STRUCT!E25,"")</f>
        <v>MagScaleY</v>
      </c>
      <c r="L25" s="3" t="str">
        <f>IF(ISTEXT(CONFIG_STRUCT!E25),"),","")</f>
        <v>),</v>
      </c>
      <c r="M25" t="str">
        <f>IF(ISTEXT(CONFIG_STRUCT!E25),M$1,"")</f>
        <v>.mav_type =</v>
      </c>
      <c r="N25" t="s">
        <v>32</v>
      </c>
      <c r="O25" t="str">
        <f>IF(ISTEXT(CONFIG_STRUCT!E25),O$1,"")</f>
        <v xml:space="preserve">  },</v>
      </c>
    </row>
    <row r="26" spans="1:15" x14ac:dyDescent="0.3">
      <c r="A26" t="s">
        <v>122</v>
      </c>
      <c r="B26">
        <f t="shared" si="1"/>
        <v>16</v>
      </c>
      <c r="C26" t="s">
        <v>123</v>
      </c>
      <c r="D26" s="3" t="s">
        <v>124</v>
      </c>
      <c r="E26" t="s">
        <v>6</v>
      </c>
      <c r="F26" t="str">
        <f t="shared" si="0"/>
        <v>.paramName</v>
      </c>
      <c r="G26" s="3" t="str">
        <f>IF(ISTEXT(CONFIG_STRUCT!D26),"=","")</f>
        <v>=</v>
      </c>
      <c r="H26" t="str">
        <f>IF(ISTEXT(CONFIG_STRUCT!E26),CHAR(34)&amp;CONFIG_STRUCT!E26&amp;CHAR(34),"")</f>
        <v>"MagScaleZ"</v>
      </c>
      <c r="I26" s="3" t="str">
        <f>IF(ISTEXT(CONFIG_STRUCT!D26),",","")</f>
        <v>,</v>
      </c>
      <c r="J26" t="str">
        <f>IF(ISTEXT(CONFIG_STRUCT!D26),J$1,"")</f>
        <v>.offset = offsetof( config_t,</v>
      </c>
      <c r="K26" t="str">
        <f>IF(ISTEXT(CONFIG_STRUCT!E26),CONFIG_STRUCT!E26,"")</f>
        <v>MagScaleZ</v>
      </c>
      <c r="L26" s="3" t="str">
        <f>IF(ISTEXT(CONFIG_STRUCT!E26),"),","")</f>
        <v>),</v>
      </c>
      <c r="M26" t="str">
        <f>IF(ISTEXT(CONFIG_STRUCT!E26),M$1,"")</f>
        <v>.mav_type =</v>
      </c>
      <c r="N26" t="s">
        <v>32</v>
      </c>
      <c r="O26" t="str">
        <f>IF(ISTEXT(CONFIG_STRUCT!E26),O$1,"")</f>
        <v xml:space="preserve">  },</v>
      </c>
    </row>
    <row r="27" spans="1:15" x14ac:dyDescent="0.3">
      <c r="D27" s="3"/>
      <c r="G27" s="3" t="str">
        <f>IF(ISTEXT(CONFIG_STRUCT!D27),"=","")</f>
        <v/>
      </c>
      <c r="H27" t="str">
        <f>IF(ISTEXT(CONFIG_STRUCT!E27),CHAR(34)&amp;CONFIG_STRUCT!E27&amp;CHAR(34),"")</f>
        <v/>
      </c>
      <c r="I27" s="3" t="str">
        <f>IF(ISTEXT(CONFIG_STRUCT!D27),",","")</f>
        <v/>
      </c>
      <c r="J27" t="str">
        <f>IF(ISTEXT(CONFIG_STRUCT!D27),J$1,"")</f>
        <v/>
      </c>
      <c r="K27" t="str">
        <f>IF(ISTEXT(CONFIG_STRUCT!E27),CONFIG_STRUCT!E27,"")</f>
        <v/>
      </c>
      <c r="L27" s="3" t="str">
        <f>IF(ISTEXT(CONFIG_STRUCT!E27),"),","")</f>
        <v/>
      </c>
      <c r="M27" t="str">
        <f>IF(ISTEXT(CONFIG_STRUCT!E27),M$1,"")</f>
        <v/>
      </c>
      <c r="O27" t="str">
        <f>IF(ISTEXT(CONFIG_STRUCT!E27),O$1,"")</f>
        <v/>
      </c>
    </row>
    <row r="28" spans="1:15" x14ac:dyDescent="0.3">
      <c r="D28" s="3"/>
      <c r="G28" s="3" t="str">
        <f>IF(ISTEXT(CONFIG_STRUCT!D28),"=","")</f>
        <v/>
      </c>
      <c r="H28" t="str">
        <f>IF(ISTEXT(CONFIG_STRUCT!E28),CHAR(34)&amp;CONFIG_STRUCT!E28&amp;CHAR(34),"")</f>
        <v/>
      </c>
      <c r="I28" s="3" t="str">
        <f>IF(ISTEXT(CONFIG_STRUCT!D28),",","")</f>
        <v/>
      </c>
      <c r="J28" t="str">
        <f>IF(ISTEXT(CONFIG_STRUCT!D28),J$1,"")</f>
        <v/>
      </c>
      <c r="K28" t="str">
        <f>IF(ISTEXT(CONFIG_STRUCT!E28),CONFIG_STRUCT!E28,"")</f>
        <v/>
      </c>
      <c r="L28" s="3" t="str">
        <f>IF(ISTEXT(CONFIG_STRUCT!E28),"),","")</f>
        <v/>
      </c>
      <c r="M28" t="str">
        <f>IF(ISTEXT(CONFIG_STRUCT!E28),M$1,"")</f>
        <v/>
      </c>
      <c r="O28" t="str">
        <f>IF(ISTEXT(CONFIG_STRUCT!E28),O$1,"")</f>
        <v/>
      </c>
    </row>
    <row r="29" spans="1:15" x14ac:dyDescent="0.3">
      <c r="A29" t="s">
        <v>122</v>
      </c>
      <c r="B29">
        <f>B26+1</f>
        <v>17</v>
      </c>
      <c r="C29" t="s">
        <v>123</v>
      </c>
      <c r="D29" s="3" t="s">
        <v>124</v>
      </c>
      <c r="E29" t="s">
        <v>6</v>
      </c>
      <c r="F29" t="str">
        <f t="shared" si="0"/>
        <v>.paramName</v>
      </c>
      <c r="G29" s="3" t="str">
        <f>IF(ISTEXT(CONFIG_STRUCT!D29),"=","")</f>
        <v>=</v>
      </c>
      <c r="H29" t="str">
        <f>IF(ISTEXT(CONFIG_STRUCT!E29),CHAR(34)&amp;CONFIG_STRUCT!E29&amp;CHAR(34),"")</f>
        <v>"i_limit"</v>
      </c>
      <c r="I29" s="3" t="str">
        <f>IF(ISTEXT(CONFIG_STRUCT!D29),",","")</f>
        <v>,</v>
      </c>
      <c r="J29" t="str">
        <f>IF(ISTEXT(CONFIG_STRUCT!D29),J$1,"")</f>
        <v>.offset = offsetof( config_t,</v>
      </c>
      <c r="K29" t="str">
        <f>IF(ISTEXT(CONFIG_STRUCT!E29),CONFIG_STRUCT!E29,"")</f>
        <v>i_limit</v>
      </c>
      <c r="L29" s="3" t="str">
        <f>IF(ISTEXT(CONFIG_STRUCT!E29),"),","")</f>
        <v>),</v>
      </c>
      <c r="M29" t="str">
        <f>IF(ISTEXT(CONFIG_STRUCT!E29),M$1,"")</f>
        <v>.mav_type =</v>
      </c>
      <c r="N29" t="s">
        <v>32</v>
      </c>
      <c r="O29" t="str">
        <f>IF(ISTEXT(CONFIG_STRUCT!E29),O$1,"")</f>
        <v xml:space="preserve">  },</v>
      </c>
    </row>
    <row r="30" spans="1:15" x14ac:dyDescent="0.3">
      <c r="A30" t="s">
        <v>122</v>
      </c>
      <c r="B30">
        <f t="shared" si="1"/>
        <v>18</v>
      </c>
      <c r="C30" t="s">
        <v>123</v>
      </c>
      <c r="D30" s="3" t="s">
        <v>124</v>
      </c>
      <c r="E30" t="s">
        <v>6</v>
      </c>
      <c r="F30" t="str">
        <f t="shared" si="0"/>
        <v>.paramName</v>
      </c>
      <c r="G30" s="3" t="str">
        <f>IF(ISTEXT(CONFIG_STRUCT!D30),"=","")</f>
        <v>=</v>
      </c>
      <c r="H30" t="str">
        <f>IF(ISTEXT(CONFIG_STRUCT!E30),CHAR(34)&amp;CONFIG_STRUCT!E30&amp;CHAR(34),"")</f>
        <v>"maxRoll"</v>
      </c>
      <c r="I30" s="3" t="str">
        <f>IF(ISTEXT(CONFIG_STRUCT!D30),",","")</f>
        <v>,</v>
      </c>
      <c r="J30" t="str">
        <f>IF(ISTEXT(CONFIG_STRUCT!D30),J$1,"")</f>
        <v>.offset = offsetof( config_t,</v>
      </c>
      <c r="K30" t="str">
        <f>IF(ISTEXT(CONFIG_STRUCT!E30),CONFIG_STRUCT!E30,"")</f>
        <v>maxRoll</v>
      </c>
      <c r="L30" s="3" t="str">
        <f>IF(ISTEXT(CONFIG_STRUCT!E30),"),","")</f>
        <v>),</v>
      </c>
      <c r="M30" t="str">
        <f>IF(ISTEXT(CONFIG_STRUCT!E30),M$1,"")</f>
        <v>.mav_type =</v>
      </c>
      <c r="N30" t="s">
        <v>32</v>
      </c>
      <c r="O30" t="str">
        <f>IF(ISTEXT(CONFIG_STRUCT!E30),O$1,"")</f>
        <v xml:space="preserve">  },</v>
      </c>
    </row>
    <row r="31" spans="1:15" x14ac:dyDescent="0.3">
      <c r="A31" t="s">
        <v>122</v>
      </c>
      <c r="B31">
        <f t="shared" si="1"/>
        <v>19</v>
      </c>
      <c r="C31" t="s">
        <v>123</v>
      </c>
      <c r="D31" s="3" t="s">
        <v>124</v>
      </c>
      <c r="E31" t="s">
        <v>6</v>
      </c>
      <c r="F31" t="str">
        <f t="shared" si="0"/>
        <v>.paramName</v>
      </c>
      <c r="G31" s="3" t="str">
        <f>IF(ISTEXT(CONFIG_STRUCT!D31),"=","")</f>
        <v>=</v>
      </c>
      <c r="H31" t="str">
        <f>IF(ISTEXT(CONFIG_STRUCT!E31),CHAR(34)&amp;CONFIG_STRUCT!E31&amp;CHAR(34),"")</f>
        <v>"maxPitch"</v>
      </c>
      <c r="I31" s="3" t="str">
        <f>IF(ISTEXT(CONFIG_STRUCT!D31),",","")</f>
        <v>,</v>
      </c>
      <c r="J31" t="str">
        <f>IF(ISTEXT(CONFIG_STRUCT!D31),J$1,"")</f>
        <v>.offset = offsetof( config_t,</v>
      </c>
      <c r="K31" t="str">
        <f>IF(ISTEXT(CONFIG_STRUCT!E31),CONFIG_STRUCT!E31,"")</f>
        <v>maxPitch</v>
      </c>
      <c r="L31" s="3" t="str">
        <f>IF(ISTEXT(CONFIG_STRUCT!E31),"),","")</f>
        <v>),</v>
      </c>
      <c r="M31" t="str">
        <f>IF(ISTEXT(CONFIG_STRUCT!E31),M$1,"")</f>
        <v>.mav_type =</v>
      </c>
      <c r="N31" t="s">
        <v>32</v>
      </c>
      <c r="O31" t="str">
        <f>IF(ISTEXT(CONFIG_STRUCT!E31),O$1,"")</f>
        <v xml:space="preserve">  },</v>
      </c>
    </row>
    <row r="32" spans="1:15" x14ac:dyDescent="0.3">
      <c r="A32" t="s">
        <v>122</v>
      </c>
      <c r="B32">
        <f t="shared" si="1"/>
        <v>20</v>
      </c>
      <c r="C32" t="s">
        <v>123</v>
      </c>
      <c r="D32" s="3" t="s">
        <v>124</v>
      </c>
      <c r="E32" t="s">
        <v>6</v>
      </c>
      <c r="F32" t="str">
        <f t="shared" si="0"/>
        <v>.paramName</v>
      </c>
      <c r="G32" s="3" t="str">
        <f>IF(ISTEXT(CONFIG_STRUCT!D32),"=","")</f>
        <v>=</v>
      </c>
      <c r="H32" t="str">
        <f>IF(ISTEXT(CONFIG_STRUCT!E32),CHAR(34)&amp;CONFIG_STRUCT!E32&amp;CHAR(34),"")</f>
        <v>"maxYaw "</v>
      </c>
      <c r="I32" s="3" t="str">
        <f>IF(ISTEXT(CONFIG_STRUCT!D32),",","")</f>
        <v>,</v>
      </c>
      <c r="J32" t="str">
        <f>IF(ISTEXT(CONFIG_STRUCT!D32),J$1,"")</f>
        <v>.offset = offsetof( config_t,</v>
      </c>
      <c r="K32" t="str">
        <f>IF(ISTEXT(CONFIG_STRUCT!E32),CONFIG_STRUCT!E32,"")</f>
        <v xml:space="preserve">maxYaw </v>
      </c>
      <c r="L32" s="3" t="str">
        <f>IF(ISTEXT(CONFIG_STRUCT!E32),"),","")</f>
        <v>),</v>
      </c>
      <c r="M32" t="str">
        <f>IF(ISTEXT(CONFIG_STRUCT!E32),M$1,"")</f>
        <v>.mav_type =</v>
      </c>
      <c r="N32" t="s">
        <v>32</v>
      </c>
      <c r="O32" t="str">
        <f>IF(ISTEXT(CONFIG_STRUCT!E32),O$1,"")</f>
        <v xml:space="preserve">  },</v>
      </c>
    </row>
    <row r="33" spans="1:15" x14ac:dyDescent="0.3">
      <c r="D33" s="3"/>
      <c r="G33" s="3" t="str">
        <f>IF(ISTEXT(CONFIG_STRUCT!D33),"=","")</f>
        <v/>
      </c>
      <c r="H33" t="str">
        <f>IF(ISTEXT(CONFIG_STRUCT!E33),CHAR(34)&amp;CONFIG_STRUCT!E33&amp;CHAR(34),"")</f>
        <v/>
      </c>
      <c r="I33" s="3" t="str">
        <f>IF(ISTEXT(CONFIG_STRUCT!D33),",","")</f>
        <v/>
      </c>
      <c r="J33" t="str">
        <f>IF(ISTEXT(CONFIG_STRUCT!D33),J$1,"")</f>
        <v/>
      </c>
      <c r="K33" t="str">
        <f>IF(ISTEXT(CONFIG_STRUCT!E33),CONFIG_STRUCT!E33,"")</f>
        <v/>
      </c>
      <c r="L33" s="3" t="str">
        <f>IF(ISTEXT(CONFIG_STRUCT!E33),"),","")</f>
        <v/>
      </c>
      <c r="M33" t="str">
        <f>IF(ISTEXT(CONFIG_STRUCT!E33),M$1,"")</f>
        <v/>
      </c>
      <c r="O33" t="str">
        <f>IF(ISTEXT(CONFIG_STRUCT!E33),O$1,"")</f>
        <v/>
      </c>
    </row>
    <row r="34" spans="1:15" x14ac:dyDescent="0.3">
      <c r="A34" t="s">
        <v>122</v>
      </c>
      <c r="B34">
        <f>B32+1</f>
        <v>21</v>
      </c>
      <c r="C34" t="s">
        <v>123</v>
      </c>
      <c r="D34" s="3" t="s">
        <v>124</v>
      </c>
      <c r="E34" t="s">
        <v>6</v>
      </c>
      <c r="F34" t="str">
        <f t="shared" si="0"/>
        <v>.paramName</v>
      </c>
      <c r="G34" s="3" t="str">
        <f>IF(ISTEXT(CONFIG_STRUCT!D34),"=","")</f>
        <v>=</v>
      </c>
      <c r="H34" t="str">
        <f>IF(ISTEXT(CONFIG_STRUCT!E34),CHAR(34)&amp;CONFIG_STRUCT!E34&amp;CHAR(34),"")</f>
        <v>"Kp_roll_angle"</v>
      </c>
      <c r="I34" s="3" t="str">
        <f>IF(ISTEXT(CONFIG_STRUCT!D34),",","")</f>
        <v>,</v>
      </c>
      <c r="J34" t="str">
        <f>IF(ISTEXT(CONFIG_STRUCT!D34),J$1,"")</f>
        <v>.offset = offsetof( config_t,</v>
      </c>
      <c r="K34" t="str">
        <f>IF(ISTEXT(CONFIG_STRUCT!E34),CONFIG_STRUCT!E34,"")</f>
        <v>Kp_roll_angle</v>
      </c>
      <c r="L34" s="3" t="str">
        <f>IF(ISTEXT(CONFIG_STRUCT!E34),"),","")</f>
        <v>),</v>
      </c>
      <c r="M34" t="str">
        <f>IF(ISTEXT(CONFIG_STRUCT!E34),M$1,"")</f>
        <v>.mav_type =</v>
      </c>
      <c r="N34" t="s">
        <v>32</v>
      </c>
      <c r="O34" t="str">
        <f>IF(ISTEXT(CONFIG_STRUCT!E34),O$1,"")</f>
        <v xml:space="preserve">  },</v>
      </c>
    </row>
    <row r="35" spans="1:15" x14ac:dyDescent="0.3">
      <c r="A35" t="s">
        <v>122</v>
      </c>
      <c r="B35">
        <f t="shared" si="1"/>
        <v>22</v>
      </c>
      <c r="C35" t="s">
        <v>123</v>
      </c>
      <c r="D35" s="3" t="s">
        <v>124</v>
      </c>
      <c r="E35" t="s">
        <v>6</v>
      </c>
      <c r="F35" t="str">
        <f t="shared" si="0"/>
        <v>.paramName</v>
      </c>
      <c r="G35" s="3" t="str">
        <f>IF(ISTEXT(CONFIG_STRUCT!D35),"=","")</f>
        <v>=</v>
      </c>
      <c r="H35" t="str">
        <f>IF(ISTEXT(CONFIG_STRUCT!E35),CHAR(34)&amp;CONFIG_STRUCT!E35&amp;CHAR(34),"")</f>
        <v>"Ki_roll_angle"</v>
      </c>
      <c r="I35" s="3" t="str">
        <f>IF(ISTEXT(CONFIG_STRUCT!D35),",","")</f>
        <v>,</v>
      </c>
      <c r="J35" t="str">
        <f>IF(ISTEXT(CONFIG_STRUCT!D35),J$1,"")</f>
        <v>.offset = offsetof( config_t,</v>
      </c>
      <c r="K35" t="str">
        <f>IF(ISTEXT(CONFIG_STRUCT!E35),CONFIG_STRUCT!E35,"")</f>
        <v>Ki_roll_angle</v>
      </c>
      <c r="L35" s="3" t="str">
        <f>IF(ISTEXT(CONFIG_STRUCT!E35),"),","")</f>
        <v>),</v>
      </c>
      <c r="M35" t="str">
        <f>IF(ISTEXT(CONFIG_STRUCT!E35),M$1,"")</f>
        <v>.mav_type =</v>
      </c>
      <c r="N35" t="s">
        <v>32</v>
      </c>
      <c r="O35" t="str">
        <f>IF(ISTEXT(CONFIG_STRUCT!E35),O$1,"")</f>
        <v xml:space="preserve">  },</v>
      </c>
    </row>
    <row r="36" spans="1:15" x14ac:dyDescent="0.3">
      <c r="A36" t="s">
        <v>122</v>
      </c>
      <c r="B36">
        <f t="shared" si="1"/>
        <v>23</v>
      </c>
      <c r="C36" t="s">
        <v>123</v>
      </c>
      <c r="D36" s="3" t="s">
        <v>124</v>
      </c>
      <c r="E36" t="s">
        <v>6</v>
      </c>
      <c r="F36" t="str">
        <f t="shared" si="0"/>
        <v>.paramName</v>
      </c>
      <c r="G36" s="3" t="str">
        <f>IF(ISTEXT(CONFIG_STRUCT!D36),"=","")</f>
        <v>=</v>
      </c>
      <c r="H36" t="str">
        <f>IF(ISTEXT(CONFIG_STRUCT!E36),CHAR(34)&amp;CONFIG_STRUCT!E36&amp;CHAR(34),"")</f>
        <v>"Kd_roll_angle"</v>
      </c>
      <c r="I36" s="3" t="str">
        <f>IF(ISTEXT(CONFIG_STRUCT!D36),",","")</f>
        <v>,</v>
      </c>
      <c r="J36" t="str">
        <f>IF(ISTEXT(CONFIG_STRUCT!D36),J$1,"")</f>
        <v>.offset = offsetof( config_t,</v>
      </c>
      <c r="K36" t="str">
        <f>IF(ISTEXT(CONFIG_STRUCT!E36),CONFIG_STRUCT!E36,"")</f>
        <v>Kd_roll_angle</v>
      </c>
      <c r="L36" s="3" t="str">
        <f>IF(ISTEXT(CONFIG_STRUCT!E36),"),","")</f>
        <v>),</v>
      </c>
      <c r="M36" t="str">
        <f>IF(ISTEXT(CONFIG_STRUCT!E36),M$1,"")</f>
        <v>.mav_type =</v>
      </c>
      <c r="N36" t="s">
        <v>32</v>
      </c>
      <c r="O36" t="str">
        <f>IF(ISTEXT(CONFIG_STRUCT!E36),O$1,"")</f>
        <v xml:space="preserve">  },</v>
      </c>
    </row>
    <row r="37" spans="1:15" x14ac:dyDescent="0.3">
      <c r="A37" t="s">
        <v>122</v>
      </c>
      <c r="B37">
        <f t="shared" si="1"/>
        <v>24</v>
      </c>
      <c r="C37" t="s">
        <v>123</v>
      </c>
      <c r="D37" s="3" t="s">
        <v>124</v>
      </c>
      <c r="E37" t="s">
        <v>6</v>
      </c>
      <c r="F37" t="str">
        <f t="shared" si="0"/>
        <v>.paramName</v>
      </c>
      <c r="G37" s="3" t="str">
        <f>IF(ISTEXT(CONFIG_STRUCT!D37),"=","")</f>
        <v>=</v>
      </c>
      <c r="H37" t="str">
        <f>IF(ISTEXT(CONFIG_STRUCT!E37),CHAR(34)&amp;CONFIG_STRUCT!E37&amp;CHAR(34),"")</f>
        <v>"B_loop_roll"</v>
      </c>
      <c r="I37" s="3" t="str">
        <f>IF(ISTEXT(CONFIG_STRUCT!D37),",","")</f>
        <v>,</v>
      </c>
      <c r="J37" t="str">
        <f>IF(ISTEXT(CONFIG_STRUCT!D37),J$1,"")</f>
        <v>.offset = offsetof( config_t,</v>
      </c>
      <c r="K37" t="str">
        <f>IF(ISTEXT(CONFIG_STRUCT!E37),CONFIG_STRUCT!E37,"")</f>
        <v>B_loop_roll</v>
      </c>
      <c r="L37" s="3" t="str">
        <f>IF(ISTEXT(CONFIG_STRUCT!E37),"),","")</f>
        <v>),</v>
      </c>
      <c r="M37" t="str">
        <f>IF(ISTEXT(CONFIG_STRUCT!E37),M$1,"")</f>
        <v>.mav_type =</v>
      </c>
      <c r="N37" t="s">
        <v>32</v>
      </c>
      <c r="O37" t="str">
        <f>IF(ISTEXT(CONFIG_STRUCT!E37),O$1,"")</f>
        <v xml:space="preserve">  },</v>
      </c>
    </row>
    <row r="38" spans="1:15" x14ac:dyDescent="0.3">
      <c r="A38" t="s">
        <v>122</v>
      </c>
      <c r="B38">
        <f t="shared" si="1"/>
        <v>25</v>
      </c>
      <c r="C38" t="s">
        <v>123</v>
      </c>
      <c r="D38" s="3" t="s">
        <v>124</v>
      </c>
      <c r="E38" t="s">
        <v>6</v>
      </c>
      <c r="F38" t="str">
        <f t="shared" si="0"/>
        <v>.paramName</v>
      </c>
      <c r="G38" s="3" t="str">
        <f>IF(ISTEXT(CONFIG_STRUCT!D38),"=","")</f>
        <v>=</v>
      </c>
      <c r="H38" t="str">
        <f>IF(ISTEXT(CONFIG_STRUCT!E38),CHAR(34)&amp;CONFIG_STRUCT!E38&amp;CHAR(34),"")</f>
        <v>"Kp_pitch_angle"</v>
      </c>
      <c r="I38" s="3" t="str">
        <f>IF(ISTEXT(CONFIG_STRUCT!D38),",","")</f>
        <v>,</v>
      </c>
      <c r="J38" t="str">
        <f>IF(ISTEXT(CONFIG_STRUCT!D38),J$1,"")</f>
        <v>.offset = offsetof( config_t,</v>
      </c>
      <c r="K38" t="str">
        <f>IF(ISTEXT(CONFIG_STRUCT!E38),CONFIG_STRUCT!E38,"")</f>
        <v>Kp_pitch_angle</v>
      </c>
      <c r="L38" s="3" t="str">
        <f>IF(ISTEXT(CONFIG_STRUCT!E38),"),","")</f>
        <v>),</v>
      </c>
      <c r="M38" t="str">
        <f>IF(ISTEXT(CONFIG_STRUCT!E38),M$1,"")</f>
        <v>.mav_type =</v>
      </c>
      <c r="N38" t="s">
        <v>32</v>
      </c>
      <c r="O38" t="str">
        <f>IF(ISTEXT(CONFIG_STRUCT!E38),O$1,"")</f>
        <v xml:space="preserve">  },</v>
      </c>
    </row>
    <row r="39" spans="1:15" x14ac:dyDescent="0.3">
      <c r="A39" t="s">
        <v>122</v>
      </c>
      <c r="B39">
        <f t="shared" si="1"/>
        <v>26</v>
      </c>
      <c r="C39" t="s">
        <v>123</v>
      </c>
      <c r="D39" s="3" t="s">
        <v>124</v>
      </c>
      <c r="E39" t="s">
        <v>6</v>
      </c>
      <c r="F39" t="str">
        <f t="shared" si="0"/>
        <v>.paramName</v>
      </c>
      <c r="G39" s="3" t="str">
        <f>IF(ISTEXT(CONFIG_STRUCT!D39),"=","")</f>
        <v>=</v>
      </c>
      <c r="H39" t="str">
        <f>IF(ISTEXT(CONFIG_STRUCT!E39),CHAR(34)&amp;CONFIG_STRUCT!E39&amp;CHAR(34),"")</f>
        <v>"Ki_pitch_angle"</v>
      </c>
      <c r="I39" s="3" t="str">
        <f>IF(ISTEXT(CONFIG_STRUCT!D39),",","")</f>
        <v>,</v>
      </c>
      <c r="J39" t="str">
        <f>IF(ISTEXT(CONFIG_STRUCT!D39),J$1,"")</f>
        <v>.offset = offsetof( config_t,</v>
      </c>
      <c r="K39" t="str">
        <f>IF(ISTEXT(CONFIG_STRUCT!E39),CONFIG_STRUCT!E39,"")</f>
        <v>Ki_pitch_angle</v>
      </c>
      <c r="L39" s="3" t="str">
        <f>IF(ISTEXT(CONFIG_STRUCT!E39),"),","")</f>
        <v>),</v>
      </c>
      <c r="M39" t="str">
        <f>IF(ISTEXT(CONFIG_STRUCT!E39),M$1,"")</f>
        <v>.mav_type =</v>
      </c>
      <c r="N39" t="s">
        <v>32</v>
      </c>
      <c r="O39" t="str">
        <f>IF(ISTEXT(CONFIG_STRUCT!E39),O$1,"")</f>
        <v xml:space="preserve">  },</v>
      </c>
    </row>
    <row r="40" spans="1:15" x14ac:dyDescent="0.3">
      <c r="A40" t="s">
        <v>122</v>
      </c>
      <c r="B40">
        <f t="shared" si="1"/>
        <v>27</v>
      </c>
      <c r="C40" t="s">
        <v>123</v>
      </c>
      <c r="D40" s="3" t="s">
        <v>124</v>
      </c>
      <c r="E40" t="s">
        <v>6</v>
      </c>
      <c r="F40" t="str">
        <f t="shared" si="0"/>
        <v>.paramName</v>
      </c>
      <c r="G40" s="3" t="str">
        <f>IF(ISTEXT(CONFIG_STRUCT!D40),"=","")</f>
        <v>=</v>
      </c>
      <c r="H40" t="str">
        <f>IF(ISTEXT(CONFIG_STRUCT!E40),CHAR(34)&amp;CONFIG_STRUCT!E40&amp;CHAR(34),"")</f>
        <v>"Kd_pitch_angle"</v>
      </c>
      <c r="I40" s="3" t="str">
        <f>IF(ISTEXT(CONFIG_STRUCT!D40),",","")</f>
        <v>,</v>
      </c>
      <c r="J40" t="str">
        <f>IF(ISTEXT(CONFIG_STRUCT!D40),J$1,"")</f>
        <v>.offset = offsetof( config_t,</v>
      </c>
      <c r="K40" t="str">
        <f>IF(ISTEXT(CONFIG_STRUCT!E40),CONFIG_STRUCT!E40,"")</f>
        <v>Kd_pitch_angle</v>
      </c>
      <c r="L40" s="3" t="str">
        <f>IF(ISTEXT(CONFIG_STRUCT!E40),"),","")</f>
        <v>),</v>
      </c>
      <c r="M40" t="str">
        <f>IF(ISTEXT(CONFIG_STRUCT!E40),M$1,"")</f>
        <v>.mav_type =</v>
      </c>
      <c r="N40" t="s">
        <v>32</v>
      </c>
      <c r="O40" t="str">
        <f>IF(ISTEXT(CONFIG_STRUCT!E40),O$1,"")</f>
        <v xml:space="preserve">  },</v>
      </c>
    </row>
    <row r="41" spans="1:15" x14ac:dyDescent="0.3">
      <c r="A41" t="s">
        <v>122</v>
      </c>
      <c r="B41">
        <f t="shared" si="1"/>
        <v>28</v>
      </c>
      <c r="C41" t="s">
        <v>123</v>
      </c>
      <c r="D41" s="3" t="s">
        <v>124</v>
      </c>
      <c r="E41" t="s">
        <v>6</v>
      </c>
      <c r="F41" t="str">
        <f t="shared" si="0"/>
        <v>.paramName</v>
      </c>
      <c r="G41" s="3" t="str">
        <f>IF(ISTEXT(CONFIG_STRUCT!D41),"=","")</f>
        <v>=</v>
      </c>
      <c r="H41" t="str">
        <f>IF(ISTEXT(CONFIG_STRUCT!E41),CHAR(34)&amp;CONFIG_STRUCT!E41&amp;CHAR(34),"")</f>
        <v>"B_loop_pitch"</v>
      </c>
      <c r="I41" s="3" t="str">
        <f>IF(ISTEXT(CONFIG_STRUCT!D41),",","")</f>
        <v>,</v>
      </c>
      <c r="J41" t="str">
        <f>IF(ISTEXT(CONFIG_STRUCT!D41),J$1,"")</f>
        <v>.offset = offsetof( config_t,</v>
      </c>
      <c r="K41" t="str">
        <f>IF(ISTEXT(CONFIG_STRUCT!E41),CONFIG_STRUCT!E41,"")</f>
        <v>B_loop_pitch</v>
      </c>
      <c r="L41" s="3" t="str">
        <f>IF(ISTEXT(CONFIG_STRUCT!E41),"),","")</f>
        <v>),</v>
      </c>
      <c r="M41" t="str">
        <f>IF(ISTEXT(CONFIG_STRUCT!E41),M$1,"")</f>
        <v>.mav_type =</v>
      </c>
      <c r="N41" t="s">
        <v>32</v>
      </c>
      <c r="O41" t="str">
        <f>IF(ISTEXT(CONFIG_STRUCT!E41),O$1,"")</f>
        <v xml:space="preserve">  },</v>
      </c>
    </row>
    <row r="42" spans="1:15" x14ac:dyDescent="0.3">
      <c r="D42" s="3"/>
      <c r="G42" s="3" t="str">
        <f>IF(ISTEXT(CONFIG_STRUCT!D42),"=","")</f>
        <v/>
      </c>
      <c r="H42" t="str">
        <f>IF(ISTEXT(CONFIG_STRUCT!E42),CHAR(34)&amp;CONFIG_STRUCT!E42&amp;CHAR(34),"")</f>
        <v/>
      </c>
      <c r="I42" s="3" t="str">
        <f>IF(ISTEXT(CONFIG_STRUCT!D42),",","")</f>
        <v/>
      </c>
      <c r="J42" t="str">
        <f>IF(ISTEXT(CONFIG_STRUCT!D42),J$1,"")</f>
        <v/>
      </c>
      <c r="K42" t="str">
        <f>IF(ISTEXT(CONFIG_STRUCT!E42),CONFIG_STRUCT!E42,"")</f>
        <v/>
      </c>
      <c r="L42" s="3" t="str">
        <f>IF(ISTEXT(CONFIG_STRUCT!E42),"),","")</f>
        <v/>
      </c>
      <c r="M42" t="str">
        <f>IF(ISTEXT(CONFIG_STRUCT!E42),M$1,"")</f>
        <v/>
      </c>
      <c r="O42" t="str">
        <f>IF(ISTEXT(CONFIG_STRUCT!E42),O$1,"")</f>
        <v/>
      </c>
    </row>
    <row r="43" spans="1:15" x14ac:dyDescent="0.3">
      <c r="A43" t="s">
        <v>122</v>
      </c>
      <c r="B43">
        <f>B41+1</f>
        <v>29</v>
      </c>
      <c r="C43" t="s">
        <v>123</v>
      </c>
      <c r="D43" s="3" t="s">
        <v>124</v>
      </c>
      <c r="E43" t="s">
        <v>6</v>
      </c>
      <c r="F43" t="str">
        <f t="shared" si="0"/>
        <v>.paramName</v>
      </c>
      <c r="G43" s="3" t="str">
        <f>IF(ISTEXT(CONFIG_STRUCT!D43),"=","")</f>
        <v>=</v>
      </c>
      <c r="H43" t="str">
        <f>IF(ISTEXT(CONFIG_STRUCT!E43),CHAR(34)&amp;CONFIG_STRUCT!E43&amp;CHAR(34),"")</f>
        <v>"Kp_roll_rate"</v>
      </c>
      <c r="I43" s="3" t="str">
        <f>IF(ISTEXT(CONFIG_STRUCT!D43),",","")</f>
        <v>,</v>
      </c>
      <c r="J43" t="str">
        <f>IF(ISTEXT(CONFIG_STRUCT!D43),J$1,"")</f>
        <v>.offset = offsetof( config_t,</v>
      </c>
      <c r="K43" t="str">
        <f>IF(ISTEXT(CONFIG_STRUCT!E43),CONFIG_STRUCT!E43,"")</f>
        <v>Kp_roll_rate</v>
      </c>
      <c r="L43" s="3" t="str">
        <f>IF(ISTEXT(CONFIG_STRUCT!E43),"),","")</f>
        <v>),</v>
      </c>
      <c r="M43" t="str">
        <f>IF(ISTEXT(CONFIG_STRUCT!E43),M$1,"")</f>
        <v>.mav_type =</v>
      </c>
      <c r="N43" t="s">
        <v>32</v>
      </c>
      <c r="O43" t="str">
        <f>IF(ISTEXT(CONFIG_STRUCT!E43),O$1,"")</f>
        <v xml:space="preserve">  },</v>
      </c>
    </row>
    <row r="44" spans="1:15" x14ac:dyDescent="0.3">
      <c r="A44" t="s">
        <v>122</v>
      </c>
      <c r="B44">
        <f t="shared" si="1"/>
        <v>30</v>
      </c>
      <c r="C44" t="s">
        <v>123</v>
      </c>
      <c r="D44" s="3" t="s">
        <v>124</v>
      </c>
      <c r="E44" t="s">
        <v>6</v>
      </c>
      <c r="F44" t="str">
        <f t="shared" si="0"/>
        <v>.paramName</v>
      </c>
      <c r="G44" s="3" t="str">
        <f>IF(ISTEXT(CONFIG_STRUCT!D44),"=","")</f>
        <v>=</v>
      </c>
      <c r="H44" t="str">
        <f>IF(ISTEXT(CONFIG_STRUCT!E44),CHAR(34)&amp;CONFIG_STRUCT!E44&amp;CHAR(34),"")</f>
        <v>"Ki_roll_rate"</v>
      </c>
      <c r="I44" s="3" t="str">
        <f>IF(ISTEXT(CONFIG_STRUCT!D44),",","")</f>
        <v>,</v>
      </c>
      <c r="J44" t="str">
        <f>IF(ISTEXT(CONFIG_STRUCT!D44),J$1,"")</f>
        <v>.offset = offsetof( config_t,</v>
      </c>
      <c r="K44" t="str">
        <f>IF(ISTEXT(CONFIG_STRUCT!E44),CONFIG_STRUCT!E44,"")</f>
        <v>Ki_roll_rate</v>
      </c>
      <c r="L44" s="3" t="str">
        <f>IF(ISTEXT(CONFIG_STRUCT!E44),"),","")</f>
        <v>),</v>
      </c>
      <c r="M44" t="str">
        <f>IF(ISTEXT(CONFIG_STRUCT!E44),M$1,"")</f>
        <v>.mav_type =</v>
      </c>
      <c r="N44" t="s">
        <v>32</v>
      </c>
      <c r="O44" t="str">
        <f>IF(ISTEXT(CONFIG_STRUCT!E44),O$1,"")</f>
        <v xml:space="preserve">  },</v>
      </c>
    </row>
    <row r="45" spans="1:15" x14ac:dyDescent="0.3">
      <c r="A45" t="s">
        <v>122</v>
      </c>
      <c r="B45">
        <f t="shared" si="1"/>
        <v>31</v>
      </c>
      <c r="C45" t="s">
        <v>123</v>
      </c>
      <c r="D45" s="3" t="s">
        <v>124</v>
      </c>
      <c r="E45" t="s">
        <v>6</v>
      </c>
      <c r="F45" t="str">
        <f t="shared" si="0"/>
        <v>.paramName</v>
      </c>
      <c r="G45" s="3" t="str">
        <f>IF(ISTEXT(CONFIG_STRUCT!D45),"=","")</f>
        <v>=</v>
      </c>
      <c r="H45" t="str">
        <f>IF(ISTEXT(CONFIG_STRUCT!E45),CHAR(34)&amp;CONFIG_STRUCT!E45&amp;CHAR(34),"")</f>
        <v>"Kd_roll_rate"</v>
      </c>
      <c r="I45" s="3" t="str">
        <f>IF(ISTEXT(CONFIG_STRUCT!D45),",","")</f>
        <v>,</v>
      </c>
      <c r="J45" t="str">
        <f>IF(ISTEXT(CONFIG_STRUCT!D45),J$1,"")</f>
        <v>.offset = offsetof( config_t,</v>
      </c>
      <c r="K45" t="str">
        <f>IF(ISTEXT(CONFIG_STRUCT!E45),CONFIG_STRUCT!E45,"")</f>
        <v>Kd_roll_rate</v>
      </c>
      <c r="L45" s="3" t="str">
        <f>IF(ISTEXT(CONFIG_STRUCT!E45),"),","")</f>
        <v>),</v>
      </c>
      <c r="M45" t="str">
        <f>IF(ISTEXT(CONFIG_STRUCT!E45),M$1,"")</f>
        <v>.mav_type =</v>
      </c>
      <c r="N45" t="s">
        <v>32</v>
      </c>
      <c r="O45" t="str">
        <f>IF(ISTEXT(CONFIG_STRUCT!E45),O$1,"")</f>
        <v xml:space="preserve">  },</v>
      </c>
    </row>
    <row r="46" spans="1:15" x14ac:dyDescent="0.3">
      <c r="A46" t="s">
        <v>122</v>
      </c>
      <c r="B46">
        <f t="shared" si="1"/>
        <v>32</v>
      </c>
      <c r="C46" t="s">
        <v>123</v>
      </c>
      <c r="D46" s="3" t="s">
        <v>124</v>
      </c>
      <c r="E46" t="s">
        <v>6</v>
      </c>
      <c r="F46" t="str">
        <f t="shared" si="0"/>
        <v>.paramName</v>
      </c>
      <c r="G46" s="3" t="str">
        <f>IF(ISTEXT(CONFIG_STRUCT!D46),"=","")</f>
        <v>=</v>
      </c>
      <c r="H46" t="str">
        <f>IF(ISTEXT(CONFIG_STRUCT!E46),CHAR(34)&amp;CONFIG_STRUCT!E46&amp;CHAR(34),"")</f>
        <v>"Kp_pitch_rate"</v>
      </c>
      <c r="I46" s="3" t="str">
        <f>IF(ISTEXT(CONFIG_STRUCT!D46),",","")</f>
        <v>,</v>
      </c>
      <c r="J46" t="str">
        <f>IF(ISTEXT(CONFIG_STRUCT!D46),J$1,"")</f>
        <v>.offset = offsetof( config_t,</v>
      </c>
      <c r="K46" t="str">
        <f>IF(ISTEXT(CONFIG_STRUCT!E46),CONFIG_STRUCT!E46,"")</f>
        <v>Kp_pitch_rate</v>
      </c>
      <c r="L46" s="3" t="str">
        <f>IF(ISTEXT(CONFIG_STRUCT!E46),"),","")</f>
        <v>),</v>
      </c>
      <c r="M46" t="str">
        <f>IF(ISTEXT(CONFIG_STRUCT!E46),M$1,"")</f>
        <v>.mav_type =</v>
      </c>
      <c r="N46" t="s">
        <v>32</v>
      </c>
      <c r="O46" t="str">
        <f>IF(ISTEXT(CONFIG_STRUCT!E46),O$1,"")</f>
        <v xml:space="preserve">  },</v>
      </c>
    </row>
    <row r="47" spans="1:15" x14ac:dyDescent="0.3">
      <c r="A47" t="s">
        <v>122</v>
      </c>
      <c r="B47">
        <f t="shared" si="1"/>
        <v>33</v>
      </c>
      <c r="C47" t="s">
        <v>123</v>
      </c>
      <c r="D47" s="3" t="s">
        <v>124</v>
      </c>
      <c r="E47" t="s">
        <v>6</v>
      </c>
      <c r="F47" t="str">
        <f t="shared" si="0"/>
        <v>.paramName</v>
      </c>
      <c r="G47" s="3" t="str">
        <f>IF(ISTEXT(CONFIG_STRUCT!D47),"=","")</f>
        <v>=</v>
      </c>
      <c r="H47" t="str">
        <f>IF(ISTEXT(CONFIG_STRUCT!E47),CHAR(34)&amp;CONFIG_STRUCT!E47&amp;CHAR(34),"")</f>
        <v>"Ki_pitch_rate"</v>
      </c>
      <c r="I47" s="3" t="str">
        <f>IF(ISTEXT(CONFIG_STRUCT!D47),",","")</f>
        <v>,</v>
      </c>
      <c r="J47" t="str">
        <f>IF(ISTEXT(CONFIG_STRUCT!D47),J$1,"")</f>
        <v>.offset = offsetof( config_t,</v>
      </c>
      <c r="K47" t="str">
        <f>IF(ISTEXT(CONFIG_STRUCT!E47),CONFIG_STRUCT!E47,"")</f>
        <v>Ki_pitch_rate</v>
      </c>
      <c r="L47" s="3" t="str">
        <f>IF(ISTEXT(CONFIG_STRUCT!E47),"),","")</f>
        <v>),</v>
      </c>
      <c r="M47" t="str">
        <f>IF(ISTEXT(CONFIG_STRUCT!E47),M$1,"")</f>
        <v>.mav_type =</v>
      </c>
      <c r="N47" t="s">
        <v>32</v>
      </c>
      <c r="O47" t="str">
        <f>IF(ISTEXT(CONFIG_STRUCT!E47),O$1,"")</f>
        <v xml:space="preserve">  },</v>
      </c>
    </row>
    <row r="48" spans="1:15" x14ac:dyDescent="0.3">
      <c r="A48" t="s">
        <v>122</v>
      </c>
      <c r="B48">
        <f t="shared" si="1"/>
        <v>34</v>
      </c>
      <c r="C48" t="s">
        <v>123</v>
      </c>
      <c r="D48" s="3" t="s">
        <v>124</v>
      </c>
      <c r="E48" t="s">
        <v>6</v>
      </c>
      <c r="F48" t="str">
        <f t="shared" si="0"/>
        <v>.paramName</v>
      </c>
      <c r="G48" s="3" t="str">
        <f>IF(ISTEXT(CONFIG_STRUCT!D48),"=","")</f>
        <v>=</v>
      </c>
      <c r="H48" t="str">
        <f>IF(ISTEXT(CONFIG_STRUCT!E48),CHAR(34)&amp;CONFIG_STRUCT!E48&amp;CHAR(34),"")</f>
        <v>"Kd_pitch_rate"</v>
      </c>
      <c r="I48" s="3" t="str">
        <f>IF(ISTEXT(CONFIG_STRUCT!D48),",","")</f>
        <v>,</v>
      </c>
      <c r="J48" t="str">
        <f>IF(ISTEXT(CONFIG_STRUCT!D48),J$1,"")</f>
        <v>.offset = offsetof( config_t,</v>
      </c>
      <c r="K48" t="str">
        <f>IF(ISTEXT(CONFIG_STRUCT!E48),CONFIG_STRUCT!E48,"")</f>
        <v>Kd_pitch_rate</v>
      </c>
      <c r="L48" s="3" t="str">
        <f>IF(ISTEXT(CONFIG_STRUCT!E48),"),","")</f>
        <v>),</v>
      </c>
      <c r="M48" t="str">
        <f>IF(ISTEXT(CONFIG_STRUCT!E48),M$1,"")</f>
        <v>.mav_type =</v>
      </c>
      <c r="N48" t="s">
        <v>32</v>
      </c>
      <c r="O48" t="str">
        <f>IF(ISTEXT(CONFIG_STRUCT!E48),O$1,"")</f>
        <v xml:space="preserve">  },</v>
      </c>
    </row>
    <row r="49" spans="1:15" x14ac:dyDescent="0.3">
      <c r="D49" s="3"/>
      <c r="G49" s="3" t="str">
        <f>IF(ISTEXT(CONFIG_STRUCT!D49),"=","")</f>
        <v/>
      </c>
      <c r="H49" t="str">
        <f>IF(ISTEXT(CONFIG_STRUCT!E49),CHAR(34)&amp;CONFIG_STRUCT!E49&amp;CHAR(34),"")</f>
        <v/>
      </c>
      <c r="I49" s="3" t="str">
        <f>IF(ISTEXT(CONFIG_STRUCT!D49),",","")</f>
        <v/>
      </c>
      <c r="J49" t="str">
        <f>IF(ISTEXT(CONFIG_STRUCT!D49),J$1,"")</f>
        <v/>
      </c>
      <c r="K49" t="str">
        <f>IF(ISTEXT(CONFIG_STRUCT!E49),CONFIG_STRUCT!E49,"")</f>
        <v/>
      </c>
      <c r="L49" s="3" t="str">
        <f>IF(ISTEXT(CONFIG_STRUCT!E49),"),","")</f>
        <v/>
      </c>
      <c r="M49" t="str">
        <f>IF(ISTEXT(CONFIG_STRUCT!E49),M$1,"")</f>
        <v/>
      </c>
      <c r="O49" t="str">
        <f>IF(ISTEXT(CONFIG_STRUCT!E49),O$1,"")</f>
        <v/>
      </c>
    </row>
    <row r="50" spans="1:15" x14ac:dyDescent="0.3">
      <c r="A50" t="s">
        <v>122</v>
      </c>
      <c r="B50">
        <f>B48+1</f>
        <v>35</v>
      </c>
      <c r="C50" t="s">
        <v>123</v>
      </c>
      <c r="D50" s="3" t="s">
        <v>124</v>
      </c>
      <c r="E50" t="s">
        <v>6</v>
      </c>
      <c r="F50" t="str">
        <f t="shared" si="0"/>
        <v>.paramName</v>
      </c>
      <c r="G50" s="3" t="str">
        <f>IF(ISTEXT(CONFIG_STRUCT!D50),"=","")</f>
        <v>=</v>
      </c>
      <c r="H50" t="str">
        <f>IF(ISTEXT(CONFIG_STRUCT!E50),CHAR(34)&amp;CONFIG_STRUCT!E50&amp;CHAR(34),"")</f>
        <v>"Kp_yaw"</v>
      </c>
      <c r="I50" s="3" t="str">
        <f>IF(ISTEXT(CONFIG_STRUCT!D50),",","")</f>
        <v>,</v>
      </c>
      <c r="J50" t="str">
        <f>IF(ISTEXT(CONFIG_STRUCT!D50),J$1,"")</f>
        <v>.offset = offsetof( config_t,</v>
      </c>
      <c r="K50" t="str">
        <f>IF(ISTEXT(CONFIG_STRUCT!E50),CONFIG_STRUCT!E50,"")</f>
        <v>Kp_yaw</v>
      </c>
      <c r="L50" s="3" t="str">
        <f>IF(ISTEXT(CONFIG_STRUCT!E50),"),","")</f>
        <v>),</v>
      </c>
      <c r="M50" t="str">
        <f>IF(ISTEXT(CONFIG_STRUCT!E50),M$1,"")</f>
        <v>.mav_type =</v>
      </c>
      <c r="N50" t="s">
        <v>32</v>
      </c>
      <c r="O50" t="str">
        <f>IF(ISTEXT(CONFIG_STRUCT!E50),O$1,"")</f>
        <v xml:space="preserve">  },</v>
      </c>
    </row>
    <row r="51" spans="1:15" x14ac:dyDescent="0.3">
      <c r="A51" t="s">
        <v>122</v>
      </c>
      <c r="B51">
        <f t="shared" si="1"/>
        <v>36</v>
      </c>
      <c r="C51" t="s">
        <v>123</v>
      </c>
      <c r="D51" s="3" t="s">
        <v>124</v>
      </c>
      <c r="E51" t="s">
        <v>6</v>
      </c>
      <c r="F51" t="str">
        <f t="shared" si="0"/>
        <v>.paramName</v>
      </c>
      <c r="G51" s="3" t="str">
        <f>IF(ISTEXT(CONFIG_STRUCT!D51),"=","")</f>
        <v>=</v>
      </c>
      <c r="H51" t="str">
        <f>IF(ISTEXT(CONFIG_STRUCT!E51),CHAR(34)&amp;CONFIG_STRUCT!E51&amp;CHAR(34),"")</f>
        <v>"Ki_yaw"</v>
      </c>
      <c r="I51" s="3" t="str">
        <f>IF(ISTEXT(CONFIG_STRUCT!D51),",","")</f>
        <v>,</v>
      </c>
      <c r="J51" t="str">
        <f>IF(ISTEXT(CONFIG_STRUCT!D51),J$1,"")</f>
        <v>.offset = offsetof( config_t,</v>
      </c>
      <c r="K51" t="str">
        <f>IF(ISTEXT(CONFIG_STRUCT!E51),CONFIG_STRUCT!E51,"")</f>
        <v>Ki_yaw</v>
      </c>
      <c r="L51" s="3" t="str">
        <f>IF(ISTEXT(CONFIG_STRUCT!E51),"),","")</f>
        <v>),</v>
      </c>
      <c r="M51" t="str">
        <f>IF(ISTEXT(CONFIG_STRUCT!E51),M$1,"")</f>
        <v>.mav_type =</v>
      </c>
      <c r="N51" t="s">
        <v>32</v>
      </c>
      <c r="O51" t="str">
        <f>IF(ISTEXT(CONFIG_STRUCT!E51),O$1,"")</f>
        <v xml:space="preserve">  },</v>
      </c>
    </row>
    <row r="52" spans="1:15" x14ac:dyDescent="0.3">
      <c r="A52" t="s">
        <v>122</v>
      </c>
      <c r="B52">
        <f t="shared" si="1"/>
        <v>37</v>
      </c>
      <c r="C52" t="s">
        <v>123</v>
      </c>
      <c r="D52" s="3" t="s">
        <v>124</v>
      </c>
      <c r="E52" t="s">
        <v>6</v>
      </c>
      <c r="F52" t="str">
        <f t="shared" si="0"/>
        <v>.paramName</v>
      </c>
      <c r="G52" s="3" t="str">
        <f>IF(ISTEXT(CONFIG_STRUCT!D52),"=","")</f>
        <v>=</v>
      </c>
      <c r="H52" t="str">
        <f>IF(ISTEXT(CONFIG_STRUCT!E52),CHAR(34)&amp;CONFIG_STRUCT!E52&amp;CHAR(34),"")</f>
        <v>"Kd_yaw"</v>
      </c>
      <c r="I52" s="3" t="str">
        <f>IF(ISTEXT(CONFIG_STRUCT!D52),",","")</f>
        <v>,</v>
      </c>
      <c r="J52" t="str">
        <f>IF(ISTEXT(CONFIG_STRUCT!D52),J$1,"")</f>
        <v>.offset = offsetof( config_t,</v>
      </c>
      <c r="K52" t="str">
        <f>IF(ISTEXT(CONFIG_STRUCT!E52),CONFIG_STRUCT!E52,"")</f>
        <v>Kd_yaw</v>
      </c>
      <c r="L52" s="3" t="str">
        <f>IF(ISTEXT(CONFIG_STRUCT!E52),"),","")</f>
        <v>),</v>
      </c>
      <c r="M52" t="str">
        <f>IF(ISTEXT(CONFIG_STRUCT!E52),M$1,"")</f>
        <v>.mav_type =</v>
      </c>
      <c r="N52" t="s">
        <v>32</v>
      </c>
      <c r="O52" t="str">
        <f>IF(ISTEXT(CONFIG_STRUCT!E52),O$1,"")</f>
        <v xml:space="preserve">  },</v>
      </c>
    </row>
    <row r="53" spans="1:15" x14ac:dyDescent="0.3">
      <c r="D53" s="3"/>
      <c r="G53" s="3"/>
      <c r="I53" s="3"/>
      <c r="L53" s="3"/>
    </row>
    <row r="54" spans="1:15" x14ac:dyDescent="0.3">
      <c r="A54" t="s">
        <v>122</v>
      </c>
      <c r="B54">
        <f>B52+1</f>
        <v>38</v>
      </c>
      <c r="C54" t="s">
        <v>123</v>
      </c>
      <c r="D54" s="3" t="s">
        <v>124</v>
      </c>
      <c r="E54" t="s">
        <v>6</v>
      </c>
      <c r="F54" t="str">
        <f t="shared" si="0"/>
        <v>.paramName</v>
      </c>
      <c r="G54" s="3" t="str">
        <f>IF(ISTEXT(CONFIG_STRUCT!D54),"=","")</f>
        <v>=</v>
      </c>
      <c r="H54" t="str">
        <f>IF(ISTEXT(CONFIG_STRUCT!E54),CHAR(34)&amp;CONFIG_STRUCT!E54&amp;CHAR(34),"")</f>
        <v>"z_Save"</v>
      </c>
      <c r="I54" s="3" t="str">
        <f>IF(ISTEXT(CONFIG_STRUCT!D54),",","")</f>
        <v>,</v>
      </c>
      <c r="J54" t="str">
        <f>IF(ISTEXT(CONFIG_STRUCT!D54),J$1,"")</f>
        <v>.offset = offsetof( config_t,</v>
      </c>
      <c r="K54" t="str">
        <f>IF(ISTEXT(CONFIG_STRUCT!E54),CONFIG_STRUCT!E54,"")</f>
        <v>z_Save</v>
      </c>
      <c r="L54" s="3" t="str">
        <f>IF(ISTEXT(CONFIG_STRUCT!E54),"),","")</f>
        <v>),</v>
      </c>
      <c r="M54" t="str">
        <f>IF(ISTEXT(CONFIG_STRUCT!E54),M$1,"")</f>
        <v>.mav_type =</v>
      </c>
      <c r="N54" t="s">
        <v>24</v>
      </c>
      <c r="O54" t="str">
        <f>IF(ISTEXT(CONFIG_STRUCT!E54),O$1,"")</f>
        <v xml:space="preserve">  },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10413-68A2-4109-84E3-2AEE32B65AD8}">
  <dimension ref="A1:F51"/>
  <sheetViews>
    <sheetView workbookViewId="0">
      <selection activeCell="D32" sqref="D32"/>
    </sheetView>
  </sheetViews>
  <sheetFormatPr defaultRowHeight="14.4" x14ac:dyDescent="0.3"/>
  <cols>
    <col min="1" max="1" width="16.21875" customWidth="1"/>
    <col min="2" max="2" width="31" customWidth="1"/>
    <col min="3" max="3" width="2.77734375" customWidth="1"/>
    <col min="4" max="4" width="25.44140625" customWidth="1"/>
    <col min="5" max="5" width="2.77734375" customWidth="1"/>
    <col min="6" max="6" width="62.5546875" customWidth="1"/>
  </cols>
  <sheetData>
    <row r="1" spans="1:6" x14ac:dyDescent="0.3">
      <c r="B1" t="s">
        <v>45</v>
      </c>
    </row>
    <row r="2" spans="1:6" x14ac:dyDescent="0.3">
      <c r="A2" t="str">
        <f>IF(ISTEXT(CONFIG_STRUCT!C4),"const char*","")</f>
        <v>const char*</v>
      </c>
      <c r="B2" t="str">
        <f>IF(ISTEXT(CONFIG_STRUCT!E4),$B$1&amp;CONFIG_STRUCT!E4,"")</f>
        <v>parameterName_version</v>
      </c>
      <c r="C2" s="3" t="str">
        <f>IF(ISTEXT(CONFIG_STRUCT!C4),"=","")</f>
        <v>=</v>
      </c>
      <c r="D2" t="str">
        <f>IF(ISTEXT(CONFIG_STRUCT!E4),CHAR(34)&amp;CONFIG_STRUCT!E4&amp;CHAR(34),"")</f>
        <v>"version"</v>
      </c>
      <c r="E2" s="3" t="str">
        <f>IF(ISTEXT(CONFIG_STRUCT!C4),";","")</f>
        <v>;</v>
      </c>
      <c r="F2" t="str">
        <f>IF(ISTEXT(CONFIG_STRUCT!F4),CONFIG_STRUCT!F4,"")</f>
        <v>// Byte stamp ID to identify version and already setup</v>
      </c>
    </row>
    <row r="3" spans="1:6" x14ac:dyDescent="0.3">
      <c r="A3" t="str">
        <f>IF(ISTEXT(CONFIG_STRUCT!C5),"const char*","")</f>
        <v/>
      </c>
      <c r="B3" t="str">
        <f>IF(ISTEXT(CONFIG_STRUCT!E5),$B$1&amp;CONFIG_STRUCT!E5,"")</f>
        <v/>
      </c>
      <c r="C3" s="3" t="str">
        <f>IF(ISTEXT(CONFIG_STRUCT!C5),"=","")</f>
        <v/>
      </c>
      <c r="D3" t="str">
        <f>IF(ISTEXT(CONFIG_STRUCT!E5),CHAR(34)&amp;CONFIG_STRUCT!E5&amp;CHAR(34),"")</f>
        <v/>
      </c>
      <c r="E3" s="3" t="str">
        <f>IF(ISTEXT(CONFIG_STRUCT!C5),";","")</f>
        <v/>
      </c>
      <c r="F3" t="str">
        <f>IF(ISTEXT(CONFIG_STRUCT!F5),CONFIG_STRUCT!F5,"")</f>
        <v/>
      </c>
    </row>
    <row r="4" spans="1:6" x14ac:dyDescent="0.3">
      <c r="A4" t="str">
        <f>IF(ISTEXT(CONFIG_STRUCT!#REF!),"const char*","")</f>
        <v/>
      </c>
      <c r="B4" t="str">
        <f>IF(ISTEXT(CONFIG_STRUCT!#REF!),$B$1&amp;CONFIG_STRUCT!#REF!,"")</f>
        <v/>
      </c>
      <c r="C4" s="3" t="str">
        <f>IF(ISTEXT(CONFIG_STRUCT!#REF!),"=","")</f>
        <v/>
      </c>
      <c r="D4" t="str">
        <f>IF(ISTEXT(CONFIG_STRUCT!#REF!),CHAR(34)&amp;CONFIG_STRUCT!#REF!&amp;CHAR(34),"")</f>
        <v/>
      </c>
      <c r="E4" s="3" t="str">
        <f>IF(ISTEXT(CONFIG_STRUCT!#REF!),";","")</f>
        <v/>
      </c>
      <c r="F4" t="str">
        <f>IF(ISTEXT(CONFIG_STRUCT!#REF!),CONFIG_STRUCT!#REF!,"")</f>
        <v/>
      </c>
    </row>
    <row r="5" spans="1:6" x14ac:dyDescent="0.3">
      <c r="A5" t="str">
        <f>IF(ISTEXT(CONFIG_STRUCT!C6),"const char*","")</f>
        <v/>
      </c>
      <c r="B5" t="str">
        <f>IF(ISTEXT(CONFIG_STRUCT!E6),$B$1&amp;CONFIG_STRUCT!E6,"")</f>
        <v/>
      </c>
      <c r="C5" s="3" t="str">
        <f>IF(ISTEXT(CONFIG_STRUCT!C6),"=","")</f>
        <v/>
      </c>
      <c r="D5" t="str">
        <f>IF(ISTEXT(CONFIG_STRUCT!E6),CHAR(34)&amp;CONFIG_STRUCT!E6&amp;CHAR(34),"")</f>
        <v/>
      </c>
      <c r="E5" s="3" t="str">
        <f>IF(ISTEXT(CONFIG_STRUCT!C6),";","")</f>
        <v/>
      </c>
      <c r="F5" t="str">
        <f>IF(ISTEXT(CONFIG_STRUCT!F6),CONFIG_STRUCT!F6,"")</f>
        <v xml:space="preserve">  // Radio failsafe values for every channel in the event that bad reciever data is detected. Recommended defaults:</v>
      </c>
    </row>
    <row r="6" spans="1:6" x14ac:dyDescent="0.3">
      <c r="A6" t="str">
        <f>IF(ISTEXT(CONFIG_STRUCT!C7),"const char*","")</f>
        <v>const char*</v>
      </c>
      <c r="B6" t="str">
        <f>IF(ISTEXT(CONFIG_STRUCT!E7),$B$1&amp;CONFIG_STRUCT!E7,"")</f>
        <v>parameterName_channel_1_fs</v>
      </c>
      <c r="C6" s="3" t="str">
        <f>IF(ISTEXT(CONFIG_STRUCT!C7),"=","")</f>
        <v>=</v>
      </c>
      <c r="D6" t="str">
        <f>IF(ISTEXT(CONFIG_STRUCT!E7),CHAR(34)&amp;CONFIG_STRUCT!E7&amp;CHAR(34),"")</f>
        <v>"channel_1_fs"</v>
      </c>
      <c r="E6" s="3" t="str">
        <f>IF(ISTEXT(CONFIG_STRUCT!C7),";","")</f>
        <v>;</v>
      </c>
      <c r="F6" t="str">
        <f>IF(ISTEXT(CONFIG_STRUCT!F7),CONFIG_STRUCT!F7,"")</f>
        <v>// thro</v>
      </c>
    </row>
    <row r="7" spans="1:6" x14ac:dyDescent="0.3">
      <c r="A7" t="str">
        <f>IF(ISTEXT(CONFIG_STRUCT!C8),"const char*","")</f>
        <v>const char*</v>
      </c>
      <c r="B7" t="str">
        <f>IF(ISTEXT(CONFIG_STRUCT!E8),$B$1&amp;CONFIG_STRUCT!E8,"")</f>
        <v>parameterName_channel_2_fs</v>
      </c>
      <c r="C7" s="3" t="str">
        <f>IF(ISTEXT(CONFIG_STRUCT!C8),"=","")</f>
        <v>=</v>
      </c>
      <c r="D7" t="str">
        <f>IF(ISTEXT(CONFIG_STRUCT!E8),CHAR(34)&amp;CONFIG_STRUCT!E8&amp;CHAR(34),"")</f>
        <v>"channel_2_fs"</v>
      </c>
      <c r="E7" s="3" t="str">
        <f>IF(ISTEXT(CONFIG_STRUCT!C8),";","")</f>
        <v>;</v>
      </c>
      <c r="F7" t="str">
        <f>IF(ISTEXT(CONFIG_STRUCT!F8),CONFIG_STRUCT!F8,"")</f>
        <v>// ail</v>
      </c>
    </row>
    <row r="8" spans="1:6" x14ac:dyDescent="0.3">
      <c r="A8" t="str">
        <f>IF(ISTEXT(CONFIG_STRUCT!C9),"const char*","")</f>
        <v>const char*</v>
      </c>
      <c r="B8" t="str">
        <f>IF(ISTEXT(CONFIG_STRUCT!E9),$B$1&amp;CONFIG_STRUCT!E9,"")</f>
        <v>parameterName_channel_3_fs</v>
      </c>
      <c r="C8" s="3" t="str">
        <f>IF(ISTEXT(CONFIG_STRUCT!C9),"=","")</f>
        <v>=</v>
      </c>
      <c r="D8" t="str">
        <f>IF(ISTEXT(CONFIG_STRUCT!E9),CHAR(34)&amp;CONFIG_STRUCT!E9&amp;CHAR(34),"")</f>
        <v>"channel_3_fs"</v>
      </c>
      <c r="E8" s="3" t="str">
        <f>IF(ISTEXT(CONFIG_STRUCT!C9),";","")</f>
        <v>;</v>
      </c>
      <c r="F8" t="str">
        <f>IF(ISTEXT(CONFIG_STRUCT!F9),CONFIG_STRUCT!F9,"")</f>
        <v>// elev</v>
      </c>
    </row>
    <row r="9" spans="1:6" x14ac:dyDescent="0.3">
      <c r="A9" t="str">
        <f>IF(ISTEXT(CONFIG_STRUCT!C10),"const char*","")</f>
        <v>const char*</v>
      </c>
      <c r="B9" t="str">
        <f>IF(ISTEXT(CONFIG_STRUCT!E10),$B$1&amp;CONFIG_STRUCT!E10,"")</f>
        <v>parameterName_channel_4_fs</v>
      </c>
      <c r="C9" s="3" t="str">
        <f>IF(ISTEXT(CONFIG_STRUCT!C10),"=","")</f>
        <v>=</v>
      </c>
      <c r="D9" t="str">
        <f>IF(ISTEXT(CONFIG_STRUCT!E10),CHAR(34)&amp;CONFIG_STRUCT!E10&amp;CHAR(34),"")</f>
        <v>"channel_4_fs"</v>
      </c>
      <c r="E9" s="3" t="str">
        <f>IF(ISTEXT(CONFIG_STRUCT!C10),";","")</f>
        <v>;</v>
      </c>
      <c r="F9" t="str">
        <f>IF(ISTEXT(CONFIG_STRUCT!F10),CONFIG_STRUCT!F10,"")</f>
        <v>// rudd</v>
      </c>
    </row>
    <row r="10" spans="1:6" x14ac:dyDescent="0.3">
      <c r="A10" t="str">
        <f>IF(ISTEXT(CONFIG_STRUCT!C11),"const char*","")</f>
        <v>const char*</v>
      </c>
      <c r="B10" t="str">
        <f>IF(ISTEXT(CONFIG_STRUCT!E11),$B$1&amp;CONFIG_STRUCT!E11,"")</f>
        <v>parameterName_channel_5_fs</v>
      </c>
      <c r="C10" s="3" t="str">
        <f>IF(ISTEXT(CONFIG_STRUCT!C11),"=","")</f>
        <v>=</v>
      </c>
      <c r="D10" t="str">
        <f>IF(ISTEXT(CONFIG_STRUCT!E11),CHAR(34)&amp;CONFIG_STRUCT!E11&amp;CHAR(34),"")</f>
        <v>"channel_5_fs"</v>
      </c>
      <c r="E10" s="3" t="str">
        <f>IF(ISTEXT(CONFIG_STRUCT!C11),";","")</f>
        <v>;</v>
      </c>
      <c r="F10" t="str">
        <f>IF(ISTEXT(CONFIG_STRUCT!F11),CONFIG_STRUCT!F11,"")</f>
        <v>// gear, greater than 1500 = throttle cut</v>
      </c>
    </row>
    <row r="11" spans="1:6" x14ac:dyDescent="0.3">
      <c r="A11" t="str">
        <f>IF(ISTEXT(CONFIG_STRUCT!C12),"const char*","")</f>
        <v>const char*</v>
      </c>
      <c r="B11" t="str">
        <f>IF(ISTEXT(CONFIG_STRUCT!E12),$B$1&amp;CONFIG_STRUCT!E12,"")</f>
        <v>parameterName_channel_6_fs</v>
      </c>
      <c r="C11" s="3" t="str">
        <f>IF(ISTEXT(CONFIG_STRUCT!C12),"=","")</f>
        <v>=</v>
      </c>
      <c r="D11" t="str">
        <f>IF(ISTEXT(CONFIG_STRUCT!E12),CHAR(34)&amp;CONFIG_STRUCT!E12&amp;CHAR(34),"")</f>
        <v>"channel_6_fs"</v>
      </c>
      <c r="E11" s="3" t="str">
        <f>IF(ISTEXT(CONFIG_STRUCT!C12),";","")</f>
        <v>;</v>
      </c>
      <c r="F11" t="str">
        <f>IF(ISTEXT(CONFIG_STRUCT!F12),CONFIG_STRUCT!F12,"")</f>
        <v>// aux1</v>
      </c>
    </row>
    <row r="12" spans="1:6" x14ac:dyDescent="0.3">
      <c r="A12" t="str">
        <f>IF(ISTEXT(CONFIG_STRUCT!C13),"const char*","")</f>
        <v/>
      </c>
      <c r="B12" t="str">
        <f>IF(ISTEXT(CONFIG_STRUCT!E13),$B$1&amp;CONFIG_STRUCT!E13,"")</f>
        <v/>
      </c>
      <c r="C12" s="3" t="str">
        <f>IF(ISTEXT(CONFIG_STRUCT!C13),"=","")</f>
        <v/>
      </c>
      <c r="D12" t="str">
        <f>IF(ISTEXT(CONFIG_STRUCT!E13),CHAR(34)&amp;CONFIG_STRUCT!E13&amp;CHAR(34),"")</f>
        <v/>
      </c>
      <c r="E12" s="3" t="str">
        <f>IF(ISTEXT(CONFIG_STRUCT!C13),";","")</f>
        <v/>
      </c>
      <c r="F12" t="str">
        <f>IF(ISTEXT(CONFIG_STRUCT!F13),CONFIG_STRUCT!F13,"")</f>
        <v/>
      </c>
    </row>
    <row r="13" spans="1:6" x14ac:dyDescent="0.3">
      <c r="A13" t="str">
        <f>IF(ISTEXT(CONFIG_STRUCT!C14),"const char*","")</f>
        <v/>
      </c>
      <c r="B13" t="str">
        <f>IF(ISTEXT(CONFIG_STRUCT!E14),$B$1&amp;CONFIG_STRUCT!E14,"")</f>
        <v/>
      </c>
      <c r="C13" s="3" t="str">
        <f>IF(ISTEXT(CONFIG_STRUCT!C14),"=","")</f>
        <v/>
      </c>
      <c r="D13" t="str">
        <f>IF(ISTEXT(CONFIG_STRUCT!E14),CHAR(34)&amp;CONFIG_STRUCT!E14&amp;CHAR(34),"")</f>
        <v/>
      </c>
      <c r="E13" s="3" t="str">
        <f>IF(ISTEXT(CONFIG_STRUCT!C14),";","")</f>
        <v/>
      </c>
      <c r="F13" t="str">
        <f>IF(ISTEXT(CONFIG_STRUCT!F14),CONFIG_STRUCT!F14,"")</f>
        <v xml:space="preserve">  // Filter parameters - Defaults tuned for 2kHz loop rate; Do not touch unless you know what you are doing:</v>
      </c>
    </row>
    <row r="14" spans="1:6" x14ac:dyDescent="0.3">
      <c r="A14" t="str">
        <f>IF(ISTEXT(CONFIG_STRUCT!C15),"const char*","")</f>
        <v>const char*</v>
      </c>
      <c r="B14" t="str">
        <f>IF(ISTEXT(CONFIG_STRUCT!E15),$B$1&amp;CONFIG_STRUCT!E15,"")</f>
        <v>parameterName_B_madgwick</v>
      </c>
      <c r="C14" s="3" t="str">
        <f>IF(ISTEXT(CONFIG_STRUCT!C15),"=","")</f>
        <v>=</v>
      </c>
      <c r="D14" t="str">
        <f>IF(ISTEXT(CONFIG_STRUCT!E15),CHAR(34)&amp;CONFIG_STRUCT!E15&amp;CHAR(34),"")</f>
        <v>"B_madgwick"</v>
      </c>
      <c r="E14" s="3" t="str">
        <f>IF(ISTEXT(CONFIG_STRUCT!C15),";","")</f>
        <v>;</v>
      </c>
      <c r="F14" t="str">
        <f>IF(ISTEXT(CONFIG_STRUCT!F15),CONFIG_STRUCT!F15,"")</f>
        <v>// Madgwick filter parameter</v>
      </c>
    </row>
    <row r="15" spans="1:6" x14ac:dyDescent="0.3">
      <c r="A15" t="str">
        <f>IF(ISTEXT(CONFIG_STRUCT!C16),"const char*","")</f>
        <v>const char*</v>
      </c>
      <c r="B15" t="str">
        <f>IF(ISTEXT(CONFIG_STRUCT!E16),$B$1&amp;CONFIG_STRUCT!E16,"")</f>
        <v>parameterName_B_accel</v>
      </c>
      <c r="C15" s="3" t="str">
        <f>IF(ISTEXT(CONFIG_STRUCT!C16),"=","")</f>
        <v>=</v>
      </c>
      <c r="D15" t="str">
        <f>IF(ISTEXT(CONFIG_STRUCT!E16),CHAR(34)&amp;CONFIG_STRUCT!E16&amp;CHAR(34),"")</f>
        <v>"B_accel"</v>
      </c>
      <c r="E15" s="3" t="str">
        <f>IF(ISTEXT(CONFIG_STRUCT!C16),";","")</f>
        <v>;</v>
      </c>
      <c r="F15" t="str">
        <f>IF(ISTEXT(CONFIG_STRUCT!F16),CONFIG_STRUCT!F16,"")</f>
        <v>// Accelerometer LP filter paramter, (MPU6050 default: 0.14. MPU9250 default: 0.2)</v>
      </c>
    </row>
    <row r="16" spans="1:6" x14ac:dyDescent="0.3">
      <c r="A16" t="str">
        <f>IF(ISTEXT(CONFIG_STRUCT!C17),"const char*","")</f>
        <v>const char*</v>
      </c>
      <c r="B16" t="str">
        <f>IF(ISTEXT(CONFIG_STRUCT!E17),$B$1&amp;CONFIG_STRUCT!E17,"")</f>
        <v>parameterName_B_gyro</v>
      </c>
      <c r="C16" s="3" t="str">
        <f>IF(ISTEXT(CONFIG_STRUCT!C17),"=","")</f>
        <v>=</v>
      </c>
      <c r="D16" t="str">
        <f>IF(ISTEXT(CONFIG_STRUCT!E17),CHAR(34)&amp;CONFIG_STRUCT!E17&amp;CHAR(34),"")</f>
        <v>"B_gyro"</v>
      </c>
      <c r="E16" s="3" t="str">
        <f>IF(ISTEXT(CONFIG_STRUCT!C17),";","")</f>
        <v>;</v>
      </c>
      <c r="F16" t="str">
        <f>IF(ISTEXT(CONFIG_STRUCT!F17),CONFIG_STRUCT!F17,"")</f>
        <v>// Gyro LP filter paramter, (MPU6050 default: 0.1. MPU9250 default: 0.17)</v>
      </c>
    </row>
    <row r="17" spans="1:6" x14ac:dyDescent="0.3">
      <c r="A17" t="str">
        <f>IF(ISTEXT(CONFIG_STRUCT!C18),"const char*","")</f>
        <v>const char*</v>
      </c>
      <c r="B17" t="str">
        <f>IF(ISTEXT(CONFIG_STRUCT!E18),$B$1&amp;CONFIG_STRUCT!E18,"")</f>
        <v>parameterName_B_mag</v>
      </c>
      <c r="C17" s="3" t="str">
        <f>IF(ISTEXT(CONFIG_STRUCT!C18),"=","")</f>
        <v>=</v>
      </c>
      <c r="D17" t="str">
        <f>IF(ISTEXT(CONFIG_STRUCT!E18),CHAR(34)&amp;CONFIG_STRUCT!E18&amp;CHAR(34),"")</f>
        <v>"B_mag"</v>
      </c>
      <c r="E17" s="3" t="str">
        <f>IF(ISTEXT(CONFIG_STRUCT!C18),";","")</f>
        <v>;</v>
      </c>
      <c r="F17" t="str">
        <f>IF(ISTEXT(CONFIG_STRUCT!F18),CONFIG_STRUCT!F18,"")</f>
        <v>// Magnetometer LP filter parameter</v>
      </c>
    </row>
    <row r="18" spans="1:6" x14ac:dyDescent="0.3">
      <c r="A18" t="str">
        <f>IF(ISTEXT(CONFIG_STRUCT!C19),"const char*","")</f>
        <v/>
      </c>
      <c r="B18" t="str">
        <f>IF(ISTEXT(CONFIG_STRUCT!E19),$B$1&amp;CONFIG_STRUCT!E19,"")</f>
        <v/>
      </c>
      <c r="C18" s="3" t="str">
        <f>IF(ISTEXT(CONFIG_STRUCT!C19),"=","")</f>
        <v/>
      </c>
      <c r="D18" t="str">
        <f>IF(ISTEXT(CONFIG_STRUCT!E19),CHAR(34)&amp;CONFIG_STRUCT!E19&amp;CHAR(34),"")</f>
        <v/>
      </c>
      <c r="E18" s="3" t="str">
        <f>IF(ISTEXT(CONFIG_STRUCT!C19),";","")</f>
        <v/>
      </c>
      <c r="F18" t="str">
        <f>IF(ISTEXT(CONFIG_STRUCT!F19),CONFIG_STRUCT!F19,"")</f>
        <v/>
      </c>
    </row>
    <row r="19" spans="1:6" x14ac:dyDescent="0.3">
      <c r="A19" t="str">
        <f>IF(ISTEXT(CONFIG_STRUCT!C20),"const char*","")</f>
        <v/>
      </c>
      <c r="B19" t="str">
        <f>IF(ISTEXT(CONFIG_STRUCT!E20),$B$1&amp;CONFIG_STRUCT!E20,"")</f>
        <v/>
      </c>
      <c r="C19" s="3" t="str">
        <f>IF(ISTEXT(CONFIG_STRUCT!C20),"=","")</f>
        <v/>
      </c>
      <c r="D19" t="str">
        <f>IF(ISTEXT(CONFIG_STRUCT!E20),CHAR(34)&amp;CONFIG_STRUCT!E20&amp;CHAR(34),"")</f>
        <v/>
      </c>
      <c r="E19" s="3" t="str">
        <f>IF(ISTEXT(CONFIG_STRUCT!C20),";","")</f>
        <v/>
      </c>
      <c r="F19" t="str">
        <f>IF(ISTEXT(CONFIG_STRUCT!F20),CONFIG_STRUCT!F20,"")</f>
        <v xml:space="preserve">  // Magnetometer calibration parameters - if using MPU9250, uncomment calibrateMagnetometer() in void setup() to get these values, else just ignore these</v>
      </c>
    </row>
    <row r="20" spans="1:6" x14ac:dyDescent="0.3">
      <c r="A20" t="str">
        <f>IF(ISTEXT(CONFIG_STRUCT!C21),"const char*","")</f>
        <v>const char*</v>
      </c>
      <c r="B20" t="str">
        <f>IF(ISTEXT(CONFIG_STRUCT!E21),$B$1&amp;CONFIG_STRUCT!E21,"")</f>
        <v>parameterName_MagErrorX</v>
      </c>
      <c r="C20" s="3" t="str">
        <f>IF(ISTEXT(CONFIG_STRUCT!C21),"=","")</f>
        <v>=</v>
      </c>
      <c r="D20" t="str">
        <f>IF(ISTEXT(CONFIG_STRUCT!E21),CHAR(34)&amp;CONFIG_STRUCT!E21&amp;CHAR(34),"")</f>
        <v>"MagErrorX"</v>
      </c>
      <c r="E20" s="3" t="str">
        <f>IF(ISTEXT(CONFIG_STRUCT!C21),";","")</f>
        <v>;</v>
      </c>
      <c r="F20" t="str">
        <f>IF(ISTEXT(CONFIG_STRUCT!F21),CONFIG_STRUCT!F21,"")</f>
        <v/>
      </c>
    </row>
    <row r="21" spans="1:6" x14ac:dyDescent="0.3">
      <c r="A21" t="str">
        <f>IF(ISTEXT(CONFIG_STRUCT!C22),"const char*","")</f>
        <v>const char*</v>
      </c>
      <c r="B21" t="str">
        <f>IF(ISTEXT(CONFIG_STRUCT!E22),$B$1&amp;CONFIG_STRUCT!E22,"")</f>
        <v>parameterName_MagErrorY</v>
      </c>
      <c r="C21" s="3" t="str">
        <f>IF(ISTEXT(CONFIG_STRUCT!C22),"=","")</f>
        <v>=</v>
      </c>
      <c r="D21" t="str">
        <f>IF(ISTEXT(CONFIG_STRUCT!E22),CHAR(34)&amp;CONFIG_STRUCT!E22&amp;CHAR(34),"")</f>
        <v>"MagErrorY"</v>
      </c>
      <c r="E21" s="3" t="str">
        <f>IF(ISTEXT(CONFIG_STRUCT!C22),";","")</f>
        <v>;</v>
      </c>
      <c r="F21" t="str">
        <f>IF(ISTEXT(CONFIG_STRUCT!F22),CONFIG_STRUCT!F22,"")</f>
        <v/>
      </c>
    </row>
    <row r="22" spans="1:6" x14ac:dyDescent="0.3">
      <c r="A22" t="str">
        <f>IF(ISTEXT(CONFIG_STRUCT!C23),"const char*","")</f>
        <v>const char*</v>
      </c>
      <c r="B22" t="str">
        <f>IF(ISTEXT(CONFIG_STRUCT!E23),$B$1&amp;CONFIG_STRUCT!E23,"")</f>
        <v>parameterName_MagErrorZ</v>
      </c>
      <c r="C22" s="3" t="str">
        <f>IF(ISTEXT(CONFIG_STRUCT!C23),"=","")</f>
        <v>=</v>
      </c>
      <c r="D22" t="str">
        <f>IF(ISTEXT(CONFIG_STRUCT!E23),CHAR(34)&amp;CONFIG_STRUCT!E23&amp;CHAR(34),"")</f>
        <v>"MagErrorZ"</v>
      </c>
      <c r="E22" s="3" t="str">
        <f>IF(ISTEXT(CONFIG_STRUCT!C23),";","")</f>
        <v>;</v>
      </c>
      <c r="F22" t="str">
        <f>IF(ISTEXT(CONFIG_STRUCT!F23),CONFIG_STRUCT!F23,"")</f>
        <v/>
      </c>
    </row>
    <row r="23" spans="1:6" x14ac:dyDescent="0.3">
      <c r="A23" t="str">
        <f>IF(ISTEXT(CONFIG_STRUCT!C24),"const char*","")</f>
        <v>const char*</v>
      </c>
      <c r="B23" t="str">
        <f>IF(ISTEXT(CONFIG_STRUCT!E24),$B$1&amp;CONFIG_STRUCT!E24,"")</f>
        <v>parameterName_MagScaleX</v>
      </c>
      <c r="C23" s="3" t="str">
        <f>IF(ISTEXT(CONFIG_STRUCT!C24),"=","")</f>
        <v>=</v>
      </c>
      <c r="D23" t="str">
        <f>IF(ISTEXT(CONFIG_STRUCT!E24),CHAR(34)&amp;CONFIG_STRUCT!E24&amp;CHAR(34),"")</f>
        <v>"MagScaleX"</v>
      </c>
      <c r="E23" s="3" t="str">
        <f>IF(ISTEXT(CONFIG_STRUCT!C24),";","")</f>
        <v>;</v>
      </c>
      <c r="F23" t="str">
        <f>IF(ISTEXT(CONFIG_STRUCT!F24),CONFIG_STRUCT!F24,"")</f>
        <v/>
      </c>
    </row>
    <row r="24" spans="1:6" x14ac:dyDescent="0.3">
      <c r="A24" t="str">
        <f>IF(ISTEXT(CONFIG_STRUCT!C25),"const char*","")</f>
        <v>const char*</v>
      </c>
      <c r="B24" t="str">
        <f>IF(ISTEXT(CONFIG_STRUCT!E25),$B$1&amp;CONFIG_STRUCT!E25,"")</f>
        <v>parameterName_MagScaleY</v>
      </c>
      <c r="C24" s="3" t="str">
        <f>IF(ISTEXT(CONFIG_STRUCT!C25),"=","")</f>
        <v>=</v>
      </c>
      <c r="D24" t="str">
        <f>IF(ISTEXT(CONFIG_STRUCT!E25),CHAR(34)&amp;CONFIG_STRUCT!E25&amp;CHAR(34),"")</f>
        <v>"MagScaleY"</v>
      </c>
      <c r="E24" s="3" t="str">
        <f>IF(ISTEXT(CONFIG_STRUCT!C25),";","")</f>
        <v>;</v>
      </c>
      <c r="F24" t="str">
        <f>IF(ISTEXT(CONFIG_STRUCT!F25),CONFIG_STRUCT!F25,"")</f>
        <v/>
      </c>
    </row>
    <row r="25" spans="1:6" x14ac:dyDescent="0.3">
      <c r="A25" t="str">
        <f>IF(ISTEXT(CONFIG_STRUCT!C26),"const char*","")</f>
        <v>const char*</v>
      </c>
      <c r="B25" t="str">
        <f>IF(ISTEXT(CONFIG_STRUCT!E26),$B$1&amp;CONFIG_STRUCT!E26,"")</f>
        <v>parameterName_MagScaleZ</v>
      </c>
      <c r="C25" s="3" t="str">
        <f>IF(ISTEXT(CONFIG_STRUCT!C26),"=","")</f>
        <v>=</v>
      </c>
      <c r="D25" t="str">
        <f>IF(ISTEXT(CONFIG_STRUCT!E26),CHAR(34)&amp;CONFIG_STRUCT!E26&amp;CHAR(34),"")</f>
        <v>"MagScaleZ"</v>
      </c>
      <c r="E25" s="3" t="str">
        <f>IF(ISTEXT(CONFIG_STRUCT!C26),";","")</f>
        <v>;</v>
      </c>
      <c r="F25" t="str">
        <f>IF(ISTEXT(CONFIG_STRUCT!F26),CONFIG_STRUCT!F26,"")</f>
        <v/>
      </c>
    </row>
    <row r="26" spans="1:6" x14ac:dyDescent="0.3">
      <c r="A26" t="str">
        <f>IF(ISTEXT(CONFIG_STRUCT!C27),"const char*","")</f>
        <v/>
      </c>
      <c r="B26" t="str">
        <f>IF(ISTEXT(CONFIG_STRUCT!E27),$B$1&amp;CONFIG_STRUCT!E27,"")</f>
        <v/>
      </c>
      <c r="C26" s="3" t="str">
        <f>IF(ISTEXT(CONFIG_STRUCT!C27),"=","")</f>
        <v/>
      </c>
      <c r="D26" t="str">
        <f>IF(ISTEXT(CONFIG_STRUCT!E27),CHAR(34)&amp;CONFIG_STRUCT!E27&amp;CHAR(34),"")</f>
        <v/>
      </c>
      <c r="E26" s="3" t="str">
        <f>IF(ISTEXT(CONFIG_STRUCT!C27),";","")</f>
        <v/>
      </c>
      <c r="F26" t="str">
        <f>IF(ISTEXT(CONFIG_STRUCT!F27),CONFIG_STRUCT!F27,"")</f>
        <v/>
      </c>
    </row>
    <row r="27" spans="1:6" x14ac:dyDescent="0.3">
      <c r="A27" t="str">
        <f>IF(ISTEXT(CONFIG_STRUCT!C28),"const char*","")</f>
        <v/>
      </c>
      <c r="B27" t="str">
        <f>IF(ISTEXT(CONFIG_STRUCT!E28),$B$1&amp;CONFIG_STRUCT!E28,"")</f>
        <v/>
      </c>
      <c r="C27" s="3" t="str">
        <f>IF(ISTEXT(CONFIG_STRUCT!C28),"=","")</f>
        <v/>
      </c>
      <c r="D27" t="str">
        <f>IF(ISTEXT(CONFIG_STRUCT!E28),CHAR(34)&amp;CONFIG_STRUCT!E28&amp;CHAR(34),"")</f>
        <v/>
      </c>
      <c r="E27" s="3" t="str">
        <f>IF(ISTEXT(CONFIG_STRUCT!C28),";","")</f>
        <v/>
      </c>
      <c r="F27" t="str">
        <f>IF(ISTEXT(CONFIG_STRUCT!F28),CONFIG_STRUCT!F28,"")</f>
        <v xml:space="preserve">  // Controller parameters (take note of defaults before modifying!):</v>
      </c>
    </row>
    <row r="28" spans="1:6" x14ac:dyDescent="0.3">
      <c r="A28" t="str">
        <f>IF(ISTEXT(CONFIG_STRUCT!C29),"const char*","")</f>
        <v>const char*</v>
      </c>
      <c r="B28" t="str">
        <f>IF(ISTEXT(CONFIG_STRUCT!E29),$B$1&amp;CONFIG_STRUCT!E29,"")</f>
        <v>parameterName_i_limit</v>
      </c>
      <c r="C28" s="3" t="str">
        <f>IF(ISTEXT(CONFIG_STRUCT!C29),"=","")</f>
        <v>=</v>
      </c>
      <c r="D28" t="str">
        <f>IF(ISTEXT(CONFIG_STRUCT!E29),CHAR(34)&amp;CONFIG_STRUCT!E29&amp;CHAR(34),"")</f>
        <v>"i_limit"</v>
      </c>
      <c r="E28" s="3" t="str">
        <f>IF(ISTEXT(CONFIG_STRUCT!C29),";","")</f>
        <v>;</v>
      </c>
      <c r="F28" t="str">
        <f>IF(ISTEXT(CONFIG_STRUCT!F29),CONFIG_STRUCT!F29,"")</f>
        <v>// Integrator saturation level, mostly for safety (default 25.0)</v>
      </c>
    </row>
    <row r="29" spans="1:6" x14ac:dyDescent="0.3">
      <c r="A29" t="str">
        <f>IF(ISTEXT(CONFIG_STRUCT!C30),"const char*","")</f>
        <v>const char*</v>
      </c>
      <c r="B29" t="str">
        <f>IF(ISTEXT(CONFIG_STRUCT!E30),$B$1&amp;CONFIG_STRUCT!E30,"")</f>
        <v>parameterName_maxRoll</v>
      </c>
      <c r="C29" s="3" t="str">
        <f>IF(ISTEXT(CONFIG_STRUCT!C30),"=","")</f>
        <v>=</v>
      </c>
      <c r="D29" t="str">
        <f>IF(ISTEXT(CONFIG_STRUCT!E30),CHAR(34)&amp;CONFIG_STRUCT!E30&amp;CHAR(34),"")</f>
        <v>"maxRoll"</v>
      </c>
      <c r="E29" s="3" t="str">
        <f>IF(ISTEXT(CONFIG_STRUCT!C30),";","")</f>
        <v>;</v>
      </c>
      <c r="F29" t="str">
        <f>IF(ISTEXT(CONFIG_STRUCT!F30),CONFIG_STRUCT!F30,"")</f>
        <v>// Max roll angle in degrees for angle mode (maximum 60 degrees), deg/sec for rate mode</v>
      </c>
    </row>
    <row r="30" spans="1:6" x14ac:dyDescent="0.3">
      <c r="A30" t="str">
        <f>IF(ISTEXT(CONFIG_STRUCT!C31),"const char*","")</f>
        <v>const char*</v>
      </c>
      <c r="B30" t="str">
        <f>IF(ISTEXT(CONFIG_STRUCT!E31),$B$1&amp;CONFIG_STRUCT!E31,"")</f>
        <v>parameterName_maxPitch</v>
      </c>
      <c r="C30" s="3" t="str">
        <f>IF(ISTEXT(CONFIG_STRUCT!C31),"=","")</f>
        <v>=</v>
      </c>
      <c r="D30" t="str">
        <f>IF(ISTEXT(CONFIG_STRUCT!E31),CHAR(34)&amp;CONFIG_STRUCT!E31&amp;CHAR(34),"")</f>
        <v>"maxPitch"</v>
      </c>
      <c r="E30" s="3" t="str">
        <f>IF(ISTEXT(CONFIG_STRUCT!C31),";","")</f>
        <v>;</v>
      </c>
      <c r="F30" t="str">
        <f>IF(ISTEXT(CONFIG_STRUCT!F31),CONFIG_STRUCT!F31,"")</f>
        <v>// Max pitch angle in degrees for angle mode (maximum 60 degrees), deg/sec for rate mode</v>
      </c>
    </row>
    <row r="31" spans="1:6" x14ac:dyDescent="0.3">
      <c r="A31" t="str">
        <f>IF(ISTEXT(CONFIG_STRUCT!C32),"const char*","")</f>
        <v>const char*</v>
      </c>
      <c r="B31" t="str">
        <f>IF(ISTEXT(CONFIG_STRUCT!E32),$B$1&amp;CONFIG_STRUCT!E32,"")</f>
        <v xml:space="preserve">parameterName_maxYaw </v>
      </c>
      <c r="C31" s="3" t="str">
        <f>IF(ISTEXT(CONFIG_STRUCT!C32),"=","")</f>
        <v>=</v>
      </c>
      <c r="D31" t="str">
        <f>IF(ISTEXT(CONFIG_STRUCT!E32),CHAR(34)&amp;CONFIG_STRUCT!E32&amp;CHAR(34),"")</f>
        <v>"maxYaw "</v>
      </c>
      <c r="E31" s="3" t="str">
        <f>IF(ISTEXT(CONFIG_STRUCT!C32),";","")</f>
        <v>;</v>
      </c>
      <c r="F31" t="str">
        <f>IF(ISTEXT(CONFIG_STRUCT!F32),CONFIG_STRUCT!F32,"")</f>
        <v>// Max yaw rate in deg/sec</v>
      </c>
    </row>
    <row r="32" spans="1:6" x14ac:dyDescent="0.3">
      <c r="A32" t="str">
        <f>IF(ISTEXT(CONFIG_STRUCT!C33),"const char*","")</f>
        <v/>
      </c>
      <c r="B32" t="str">
        <f>IF(ISTEXT(CONFIG_STRUCT!E33),$B$1&amp;CONFIG_STRUCT!E33,"")</f>
        <v/>
      </c>
      <c r="C32" s="3" t="str">
        <f>IF(ISTEXT(CONFIG_STRUCT!C33),"=","")</f>
        <v/>
      </c>
      <c r="D32" t="str">
        <f>IF(ISTEXT(CONFIG_STRUCT!E33),CHAR(34)&amp;CONFIG_STRUCT!E33&amp;CHAR(34),"")</f>
        <v/>
      </c>
      <c r="E32" s="3" t="str">
        <f>IF(ISTEXT(CONFIG_STRUCT!C33),";","")</f>
        <v/>
      </c>
      <c r="F32" t="str">
        <f>IF(ISTEXT(CONFIG_STRUCT!F33),CONFIG_STRUCT!F33,"")</f>
        <v/>
      </c>
    </row>
    <row r="33" spans="1:6" x14ac:dyDescent="0.3">
      <c r="A33" t="str">
        <f>IF(ISTEXT(CONFIG_STRUCT!C34),"const char*","")</f>
        <v>const char*</v>
      </c>
      <c r="B33" t="str">
        <f>IF(ISTEXT(CONFIG_STRUCT!E34),$B$1&amp;CONFIG_STRUCT!E34,"")</f>
        <v>parameterName_Kp_roll_angle</v>
      </c>
      <c r="C33" s="3" t="str">
        <f>IF(ISTEXT(CONFIG_STRUCT!C34),"=","")</f>
        <v>=</v>
      </c>
      <c r="D33" t="str">
        <f>IF(ISTEXT(CONFIG_STRUCT!E34),CHAR(34)&amp;CONFIG_STRUCT!E34&amp;CHAR(34),"")</f>
        <v>"Kp_roll_angle"</v>
      </c>
      <c r="E33" s="3" t="str">
        <f>IF(ISTEXT(CONFIG_STRUCT!C34),";","")</f>
        <v>;</v>
      </c>
      <c r="F33" t="str">
        <f>IF(ISTEXT(CONFIG_STRUCT!F34),CONFIG_STRUCT!F34,"")</f>
        <v>// Roll P-gain - angle mode</v>
      </c>
    </row>
    <row r="34" spans="1:6" x14ac:dyDescent="0.3">
      <c r="A34" t="str">
        <f>IF(ISTEXT(CONFIG_STRUCT!C35),"const char*","")</f>
        <v>const char*</v>
      </c>
      <c r="B34" t="str">
        <f>IF(ISTEXT(CONFIG_STRUCT!E35),$B$1&amp;CONFIG_STRUCT!E35,"")</f>
        <v>parameterName_Ki_roll_angle</v>
      </c>
      <c r="C34" s="3" t="str">
        <f>IF(ISTEXT(CONFIG_STRUCT!C35),"=","")</f>
        <v>=</v>
      </c>
      <c r="D34" t="str">
        <f>IF(ISTEXT(CONFIG_STRUCT!E35),CHAR(34)&amp;CONFIG_STRUCT!E35&amp;CHAR(34),"")</f>
        <v>"Ki_roll_angle"</v>
      </c>
      <c r="E34" s="3" t="str">
        <f>IF(ISTEXT(CONFIG_STRUCT!C35),";","")</f>
        <v>;</v>
      </c>
      <c r="F34" t="str">
        <f>IF(ISTEXT(CONFIG_STRUCT!F35),CONFIG_STRUCT!F35,"")</f>
        <v>// Roll I-gain - angle mode</v>
      </c>
    </row>
    <row r="35" spans="1:6" x14ac:dyDescent="0.3">
      <c r="A35" t="str">
        <f>IF(ISTEXT(CONFIG_STRUCT!C36),"const char*","")</f>
        <v>const char*</v>
      </c>
      <c r="B35" t="str">
        <f>IF(ISTEXT(CONFIG_STRUCT!E36),$B$1&amp;CONFIG_STRUCT!E36,"")</f>
        <v>parameterName_Kd_roll_angle</v>
      </c>
      <c r="C35" s="3" t="str">
        <f>IF(ISTEXT(CONFIG_STRUCT!C36),"=","")</f>
        <v>=</v>
      </c>
      <c r="D35" t="str">
        <f>IF(ISTEXT(CONFIG_STRUCT!E36),CHAR(34)&amp;CONFIG_STRUCT!E36&amp;CHAR(34),"")</f>
        <v>"Kd_roll_angle"</v>
      </c>
      <c r="E35" s="3" t="str">
        <f>IF(ISTEXT(CONFIG_STRUCT!C36),";","")</f>
        <v>;</v>
      </c>
      <c r="F35" t="str">
        <f>IF(ISTEXT(CONFIG_STRUCT!F36),CONFIG_STRUCT!F36,"")</f>
        <v>// Roll D-gain - angle mode (if using controlANGLE2(), set to 0.0)</v>
      </c>
    </row>
    <row r="36" spans="1:6" x14ac:dyDescent="0.3">
      <c r="A36" t="str">
        <f>IF(ISTEXT(CONFIG_STRUCT!C37),"const char*","")</f>
        <v>const char*</v>
      </c>
      <c r="B36" t="str">
        <f>IF(ISTEXT(CONFIG_STRUCT!E37),$B$1&amp;CONFIG_STRUCT!E37,"")</f>
        <v>parameterName_B_loop_roll</v>
      </c>
      <c r="C36" s="3" t="str">
        <f>IF(ISTEXT(CONFIG_STRUCT!C37),"=","")</f>
        <v>=</v>
      </c>
      <c r="D36" t="str">
        <f>IF(ISTEXT(CONFIG_STRUCT!E37),CHAR(34)&amp;CONFIG_STRUCT!E37&amp;CHAR(34),"")</f>
        <v>"B_loop_roll"</v>
      </c>
      <c r="E36" s="3" t="str">
        <f>IF(ISTEXT(CONFIG_STRUCT!C37),";","")</f>
        <v>;</v>
      </c>
      <c r="F36" t="str">
        <f>IF(ISTEXT(CONFIG_STRUCT!F37),CONFIG_STRUCT!F37,"")</f>
        <v>// Roll damping term for controlANGLE2(), lower is more damping (must be between 0 to 1)</v>
      </c>
    </row>
    <row r="37" spans="1:6" x14ac:dyDescent="0.3">
      <c r="A37" t="str">
        <f>IF(ISTEXT(CONFIG_STRUCT!C38),"const char*","")</f>
        <v>const char*</v>
      </c>
      <c r="B37" t="str">
        <f>IF(ISTEXT(CONFIG_STRUCT!E38),$B$1&amp;CONFIG_STRUCT!E38,"")</f>
        <v>parameterName_Kp_pitch_angle</v>
      </c>
      <c r="C37" s="3" t="str">
        <f>IF(ISTEXT(CONFIG_STRUCT!C38),"=","")</f>
        <v>=</v>
      </c>
      <c r="D37" t="str">
        <f>IF(ISTEXT(CONFIG_STRUCT!E38),CHAR(34)&amp;CONFIG_STRUCT!E38&amp;CHAR(34),"")</f>
        <v>"Kp_pitch_angle"</v>
      </c>
      <c r="E37" s="3" t="str">
        <f>IF(ISTEXT(CONFIG_STRUCT!C38),";","")</f>
        <v>;</v>
      </c>
      <c r="F37" t="str">
        <f>IF(ISTEXT(CONFIG_STRUCT!F38),CONFIG_STRUCT!F38,"")</f>
        <v>// Pitch P-gain - angle mode</v>
      </c>
    </row>
    <row r="38" spans="1:6" x14ac:dyDescent="0.3">
      <c r="A38" t="str">
        <f>IF(ISTEXT(CONFIG_STRUCT!C39),"const char*","")</f>
        <v>const char*</v>
      </c>
      <c r="B38" t="str">
        <f>IF(ISTEXT(CONFIG_STRUCT!E39),$B$1&amp;CONFIG_STRUCT!E39,"")</f>
        <v>parameterName_Ki_pitch_angle</v>
      </c>
      <c r="C38" s="3" t="str">
        <f>IF(ISTEXT(CONFIG_STRUCT!C39),"=","")</f>
        <v>=</v>
      </c>
      <c r="D38" t="str">
        <f>IF(ISTEXT(CONFIG_STRUCT!E39),CHAR(34)&amp;CONFIG_STRUCT!E39&amp;CHAR(34),"")</f>
        <v>"Ki_pitch_angle"</v>
      </c>
      <c r="E38" s="3" t="str">
        <f>IF(ISTEXT(CONFIG_STRUCT!C39),";","")</f>
        <v>;</v>
      </c>
      <c r="F38" t="str">
        <f>IF(ISTEXT(CONFIG_STRUCT!F39),CONFIG_STRUCT!F39,"")</f>
        <v>// Pitch I-gain - angle mode</v>
      </c>
    </row>
    <row r="39" spans="1:6" x14ac:dyDescent="0.3">
      <c r="A39" t="str">
        <f>IF(ISTEXT(CONFIG_STRUCT!C40),"const char*","")</f>
        <v>const char*</v>
      </c>
      <c r="B39" t="str">
        <f>IF(ISTEXT(CONFIG_STRUCT!E40),$B$1&amp;CONFIG_STRUCT!E40,"")</f>
        <v>parameterName_Kd_pitch_angle</v>
      </c>
      <c r="C39" s="3" t="str">
        <f>IF(ISTEXT(CONFIG_STRUCT!C40),"=","")</f>
        <v>=</v>
      </c>
      <c r="D39" t="str">
        <f>IF(ISTEXT(CONFIG_STRUCT!E40),CHAR(34)&amp;CONFIG_STRUCT!E40&amp;CHAR(34),"")</f>
        <v>"Kd_pitch_angle"</v>
      </c>
      <c r="E39" s="3" t="str">
        <f>IF(ISTEXT(CONFIG_STRUCT!C40),";","")</f>
        <v>;</v>
      </c>
      <c r="F39" t="str">
        <f>IF(ISTEXT(CONFIG_STRUCT!F40),CONFIG_STRUCT!F40,"")</f>
        <v>// Pitch D-gain - angle mode (if using controlANGLE2(), set to 0.0)</v>
      </c>
    </row>
    <row r="40" spans="1:6" x14ac:dyDescent="0.3">
      <c r="A40" t="str">
        <f>IF(ISTEXT(CONFIG_STRUCT!C41),"const char*","")</f>
        <v>const char*</v>
      </c>
      <c r="B40" t="str">
        <f>IF(ISTEXT(CONFIG_STRUCT!E41),$B$1&amp;CONFIG_STRUCT!E41,"")</f>
        <v>parameterName_B_loop_pitch</v>
      </c>
      <c r="C40" s="3" t="str">
        <f>IF(ISTEXT(CONFIG_STRUCT!C41),"=","")</f>
        <v>=</v>
      </c>
      <c r="D40" t="str">
        <f>IF(ISTEXT(CONFIG_STRUCT!E41),CHAR(34)&amp;CONFIG_STRUCT!E41&amp;CHAR(34),"")</f>
        <v>"B_loop_pitch"</v>
      </c>
      <c r="E40" s="3" t="str">
        <f>IF(ISTEXT(CONFIG_STRUCT!C41),";","")</f>
        <v>;</v>
      </c>
      <c r="F40" t="str">
        <f>IF(ISTEXT(CONFIG_STRUCT!F41),CONFIG_STRUCT!F41,"")</f>
        <v>// Pitch damping term for controlANGLE2(), lower is more damping (must be between 0 to 1)</v>
      </c>
    </row>
    <row r="41" spans="1:6" x14ac:dyDescent="0.3">
      <c r="A41" t="str">
        <f>IF(ISTEXT(CONFIG_STRUCT!C42),"const char*","")</f>
        <v/>
      </c>
      <c r="B41" t="str">
        <f>IF(ISTEXT(CONFIG_STRUCT!E42),$B$1&amp;CONFIG_STRUCT!E42,"")</f>
        <v/>
      </c>
      <c r="C41" s="3" t="str">
        <f>IF(ISTEXT(CONFIG_STRUCT!C42),"=","")</f>
        <v/>
      </c>
      <c r="D41" t="str">
        <f>IF(ISTEXT(CONFIG_STRUCT!E42),CHAR(34)&amp;CONFIG_STRUCT!E42&amp;CHAR(34),"")</f>
        <v/>
      </c>
      <c r="E41" s="3" t="str">
        <f>IF(ISTEXT(CONFIG_STRUCT!C42),";","")</f>
        <v/>
      </c>
      <c r="F41" t="str">
        <f>IF(ISTEXT(CONFIG_STRUCT!F42),CONFIG_STRUCT!F42,"")</f>
        <v/>
      </c>
    </row>
    <row r="42" spans="1:6" x14ac:dyDescent="0.3">
      <c r="A42" t="str">
        <f>IF(ISTEXT(CONFIG_STRUCT!C43),"const char*","")</f>
        <v>const char*</v>
      </c>
      <c r="B42" t="str">
        <f>IF(ISTEXT(CONFIG_STRUCT!E43),$B$1&amp;CONFIG_STRUCT!E43,"")</f>
        <v>parameterName_Kp_roll_rate</v>
      </c>
      <c r="C42" s="3" t="str">
        <f>IF(ISTEXT(CONFIG_STRUCT!C43),"=","")</f>
        <v>=</v>
      </c>
      <c r="D42" t="str">
        <f>IF(ISTEXT(CONFIG_STRUCT!E43),CHAR(34)&amp;CONFIG_STRUCT!E43&amp;CHAR(34),"")</f>
        <v>"Kp_roll_rate"</v>
      </c>
      <c r="E42" s="3" t="str">
        <f>IF(ISTEXT(CONFIG_STRUCT!C43),";","")</f>
        <v>;</v>
      </c>
      <c r="F42" t="str">
        <f>IF(ISTEXT(CONFIG_STRUCT!F43),CONFIG_STRUCT!F43,"")</f>
        <v>// Roll P-gain - rate mode</v>
      </c>
    </row>
    <row r="43" spans="1:6" x14ac:dyDescent="0.3">
      <c r="A43" t="str">
        <f>IF(ISTEXT(CONFIG_STRUCT!C44),"const char*","")</f>
        <v>const char*</v>
      </c>
      <c r="B43" t="str">
        <f>IF(ISTEXT(CONFIG_STRUCT!E44),$B$1&amp;CONFIG_STRUCT!E44,"")</f>
        <v>parameterName_Ki_roll_rate</v>
      </c>
      <c r="C43" s="3" t="str">
        <f>IF(ISTEXT(CONFIG_STRUCT!C44),"=","")</f>
        <v>=</v>
      </c>
      <c r="D43" t="str">
        <f>IF(ISTEXT(CONFIG_STRUCT!E44),CHAR(34)&amp;CONFIG_STRUCT!E44&amp;CHAR(34),"")</f>
        <v>"Ki_roll_rate"</v>
      </c>
      <c r="E43" s="3" t="str">
        <f>IF(ISTEXT(CONFIG_STRUCT!C44),";","")</f>
        <v>;</v>
      </c>
      <c r="F43" t="str">
        <f>IF(ISTEXT(CONFIG_STRUCT!F44),CONFIG_STRUCT!F44,"")</f>
        <v>// Roll I-gain - rate mode</v>
      </c>
    </row>
    <row r="44" spans="1:6" x14ac:dyDescent="0.3">
      <c r="A44" t="str">
        <f>IF(ISTEXT(CONFIG_STRUCT!C45),"const char*","")</f>
        <v>const char*</v>
      </c>
      <c r="B44" t="str">
        <f>IF(ISTEXT(CONFIG_STRUCT!E45),$B$1&amp;CONFIG_STRUCT!E45,"")</f>
        <v>parameterName_Kd_roll_rate</v>
      </c>
      <c r="C44" s="3" t="str">
        <f>IF(ISTEXT(CONFIG_STRUCT!C45),"=","")</f>
        <v>=</v>
      </c>
      <c r="D44" t="str">
        <f>IF(ISTEXT(CONFIG_STRUCT!E45),CHAR(34)&amp;CONFIG_STRUCT!E45&amp;CHAR(34),"")</f>
        <v>"Kd_roll_rate"</v>
      </c>
      <c r="E44" s="3" t="str">
        <f>IF(ISTEXT(CONFIG_STRUCT!C45),";","")</f>
        <v>;</v>
      </c>
      <c r="F44" t="str">
        <f>IF(ISTEXT(CONFIG_STRUCT!F45),CONFIG_STRUCT!F45,"")</f>
        <v>// Roll D-gain - rate mode (be careful when increasing too high, motors will begin to overheat!)</v>
      </c>
    </row>
    <row r="45" spans="1:6" x14ac:dyDescent="0.3">
      <c r="A45" t="str">
        <f>IF(ISTEXT(CONFIG_STRUCT!C46),"const char*","")</f>
        <v>const char*</v>
      </c>
      <c r="B45" t="str">
        <f>IF(ISTEXT(CONFIG_STRUCT!E46),$B$1&amp;CONFIG_STRUCT!E46,"")</f>
        <v>parameterName_Kp_pitch_rate</v>
      </c>
      <c r="C45" s="3" t="str">
        <f>IF(ISTEXT(CONFIG_STRUCT!C46),"=","")</f>
        <v>=</v>
      </c>
      <c r="D45" t="str">
        <f>IF(ISTEXT(CONFIG_STRUCT!E46),CHAR(34)&amp;CONFIG_STRUCT!E46&amp;CHAR(34),"")</f>
        <v>"Kp_pitch_rate"</v>
      </c>
      <c r="E45" s="3" t="str">
        <f>IF(ISTEXT(CONFIG_STRUCT!C46),";","")</f>
        <v>;</v>
      </c>
      <c r="F45" t="str">
        <f>IF(ISTEXT(CONFIG_STRUCT!F46),CONFIG_STRUCT!F46,"")</f>
        <v>// Pitch P-gain - rate mode</v>
      </c>
    </row>
    <row r="46" spans="1:6" x14ac:dyDescent="0.3">
      <c r="A46" t="str">
        <f>IF(ISTEXT(CONFIG_STRUCT!C47),"const char*","")</f>
        <v>const char*</v>
      </c>
      <c r="B46" t="str">
        <f>IF(ISTEXT(CONFIG_STRUCT!E47),$B$1&amp;CONFIG_STRUCT!E47,"")</f>
        <v>parameterName_Ki_pitch_rate</v>
      </c>
      <c r="C46" s="3" t="str">
        <f>IF(ISTEXT(CONFIG_STRUCT!C47),"=","")</f>
        <v>=</v>
      </c>
      <c r="D46" t="str">
        <f>IF(ISTEXT(CONFIG_STRUCT!E47),CHAR(34)&amp;CONFIG_STRUCT!E47&amp;CHAR(34),"")</f>
        <v>"Ki_pitch_rate"</v>
      </c>
      <c r="E46" s="3" t="str">
        <f>IF(ISTEXT(CONFIG_STRUCT!C47),";","")</f>
        <v>;</v>
      </c>
      <c r="F46" t="str">
        <f>IF(ISTEXT(CONFIG_STRUCT!F47),CONFIG_STRUCT!F47,"")</f>
        <v>// Pitch I-gain - rate mode</v>
      </c>
    </row>
    <row r="47" spans="1:6" x14ac:dyDescent="0.3">
      <c r="A47" t="str">
        <f>IF(ISTEXT(CONFIG_STRUCT!C48),"const char*","")</f>
        <v>const char*</v>
      </c>
      <c r="B47" t="str">
        <f>IF(ISTEXT(CONFIG_STRUCT!E48),$B$1&amp;CONFIG_STRUCT!E48,"")</f>
        <v>parameterName_Kd_pitch_rate</v>
      </c>
      <c r="C47" s="3" t="str">
        <f>IF(ISTEXT(CONFIG_STRUCT!C48),"=","")</f>
        <v>=</v>
      </c>
      <c r="D47" t="str">
        <f>IF(ISTEXT(CONFIG_STRUCT!E48),CHAR(34)&amp;CONFIG_STRUCT!E48&amp;CHAR(34),"")</f>
        <v>"Kd_pitch_rate"</v>
      </c>
      <c r="E47" s="3" t="str">
        <f>IF(ISTEXT(CONFIG_STRUCT!C48),";","")</f>
        <v>;</v>
      </c>
      <c r="F47" t="str">
        <f>IF(ISTEXT(CONFIG_STRUCT!F48),CONFIG_STRUCT!F48,"")</f>
        <v>// Pitch D-gain - rate mode (be careful when increasing too high, motors will begin to overheat!)</v>
      </c>
    </row>
    <row r="48" spans="1:6" x14ac:dyDescent="0.3">
      <c r="A48" t="str">
        <f>IF(ISTEXT(CONFIG_STRUCT!C49),"const char*","")</f>
        <v/>
      </c>
      <c r="B48" t="str">
        <f>IF(ISTEXT(CONFIG_STRUCT!E49),$B$1&amp;CONFIG_STRUCT!E49,"")</f>
        <v/>
      </c>
      <c r="C48" s="3" t="str">
        <f>IF(ISTEXT(CONFIG_STRUCT!C49),"=","")</f>
        <v/>
      </c>
      <c r="D48" t="str">
        <f>IF(ISTEXT(CONFIG_STRUCT!E49),CHAR(34)&amp;CONFIG_STRUCT!E49&amp;CHAR(34),"")</f>
        <v/>
      </c>
      <c r="E48" s="3" t="str">
        <f>IF(ISTEXT(CONFIG_STRUCT!C49),";","")</f>
        <v/>
      </c>
      <c r="F48" t="str">
        <f>IF(ISTEXT(CONFIG_STRUCT!F49),CONFIG_STRUCT!F49,"")</f>
        <v/>
      </c>
    </row>
    <row r="49" spans="1:6" x14ac:dyDescent="0.3">
      <c r="A49" t="str">
        <f>IF(ISTEXT(CONFIG_STRUCT!C50),"const char*","")</f>
        <v>const char*</v>
      </c>
      <c r="B49" t="str">
        <f>IF(ISTEXT(CONFIG_STRUCT!E50),$B$1&amp;CONFIG_STRUCT!E50,"")</f>
        <v>parameterName_Kp_yaw</v>
      </c>
      <c r="C49" s="3" t="str">
        <f>IF(ISTEXT(CONFIG_STRUCT!C50),"=","")</f>
        <v>=</v>
      </c>
      <c r="D49" t="str">
        <f>IF(ISTEXT(CONFIG_STRUCT!E50),CHAR(34)&amp;CONFIG_STRUCT!E50&amp;CHAR(34),"")</f>
        <v>"Kp_yaw"</v>
      </c>
      <c r="E49" s="3" t="str">
        <f>IF(ISTEXT(CONFIG_STRUCT!C50),";","")</f>
        <v>;</v>
      </c>
      <c r="F49" t="str">
        <f>IF(ISTEXT(CONFIG_STRUCT!F50),CONFIG_STRUCT!F50,"")</f>
        <v>// Yaw P-gain</v>
      </c>
    </row>
    <row r="50" spans="1:6" x14ac:dyDescent="0.3">
      <c r="A50" t="str">
        <f>IF(ISTEXT(CONFIG_STRUCT!C51),"const char*","")</f>
        <v>const char*</v>
      </c>
      <c r="B50" t="str">
        <f>IF(ISTEXT(CONFIG_STRUCT!E51),$B$1&amp;CONFIG_STRUCT!E51,"")</f>
        <v>parameterName_Ki_yaw</v>
      </c>
      <c r="C50" s="3" t="str">
        <f>IF(ISTEXT(CONFIG_STRUCT!C51),"=","")</f>
        <v>=</v>
      </c>
      <c r="D50" t="str">
        <f>IF(ISTEXT(CONFIG_STRUCT!E51),CHAR(34)&amp;CONFIG_STRUCT!E51&amp;CHAR(34),"")</f>
        <v>"Ki_yaw"</v>
      </c>
      <c r="E50" s="3" t="str">
        <f>IF(ISTEXT(CONFIG_STRUCT!C51),";","")</f>
        <v>;</v>
      </c>
      <c r="F50" t="str">
        <f>IF(ISTEXT(CONFIG_STRUCT!F51),CONFIG_STRUCT!F51,"")</f>
        <v>// Yaw I-gain</v>
      </c>
    </row>
    <row r="51" spans="1:6" x14ac:dyDescent="0.3">
      <c r="A51" t="str">
        <f>IF(ISTEXT(CONFIG_STRUCT!C52),"const char*","")</f>
        <v>const char*</v>
      </c>
      <c r="B51" t="str">
        <f>IF(ISTEXT(CONFIG_STRUCT!E52),$B$1&amp;CONFIG_STRUCT!E52,"")</f>
        <v>parameterName_Kd_yaw</v>
      </c>
      <c r="C51" s="3" t="str">
        <f>IF(ISTEXT(CONFIG_STRUCT!C52),"=","")</f>
        <v>=</v>
      </c>
      <c r="D51" t="str">
        <f>IF(ISTEXT(CONFIG_STRUCT!E52),CHAR(34)&amp;CONFIG_STRUCT!E52&amp;CHAR(34),"")</f>
        <v>"Kd_yaw"</v>
      </c>
      <c r="E51" s="3" t="str">
        <f>IF(ISTEXT(CONFIG_STRUCT!C52),";","")</f>
        <v>;</v>
      </c>
      <c r="F51" t="str">
        <f>IF(ISTEXT(CONFIG_STRUCT!F52),CONFIG_STRUCT!F52,"")</f>
        <v>// Yaw D-gain (be careful when increasing too high, motors will begin to overheat!)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18627-32EB-43AC-BB8E-73199EABE305}">
  <sheetPr codeName="Sheet3"/>
  <dimension ref="A1:D14"/>
  <sheetViews>
    <sheetView workbookViewId="0">
      <selection activeCell="C22" sqref="C22"/>
    </sheetView>
  </sheetViews>
  <sheetFormatPr defaultRowHeight="14.4" x14ac:dyDescent="0.3"/>
  <cols>
    <col min="2" max="2" width="32.88671875" customWidth="1"/>
  </cols>
  <sheetData>
    <row r="1" spans="1:4" x14ac:dyDescent="0.3">
      <c r="B1" t="s">
        <v>5</v>
      </c>
    </row>
    <row r="2" spans="1:4" x14ac:dyDescent="0.3">
      <c r="B2" t="s">
        <v>6</v>
      </c>
    </row>
    <row r="3" spans="1:4" x14ac:dyDescent="0.3">
      <c r="A3" t="s">
        <v>0</v>
      </c>
      <c r="B3" t="s">
        <v>24</v>
      </c>
      <c r="C3">
        <v>1</v>
      </c>
      <c r="D3" t="s">
        <v>8</v>
      </c>
    </row>
    <row r="4" spans="1:4" x14ac:dyDescent="0.3">
      <c r="A4" t="s">
        <v>1</v>
      </c>
      <c r="B4" t="s">
        <v>25</v>
      </c>
      <c r="C4">
        <v>2</v>
      </c>
      <c r="D4" t="s">
        <v>9</v>
      </c>
    </row>
    <row r="5" spans="1:4" x14ac:dyDescent="0.3">
      <c r="A5" t="s">
        <v>4</v>
      </c>
      <c r="B5" t="s">
        <v>26</v>
      </c>
      <c r="C5">
        <v>3</v>
      </c>
      <c r="D5" t="s">
        <v>10</v>
      </c>
    </row>
    <row r="6" spans="1:4" x14ac:dyDescent="0.3">
      <c r="A6" t="s">
        <v>2</v>
      </c>
      <c r="B6" t="s">
        <v>27</v>
      </c>
      <c r="C6">
        <v>4</v>
      </c>
      <c r="D6" t="s">
        <v>11</v>
      </c>
    </row>
    <row r="7" spans="1:4" x14ac:dyDescent="0.3">
      <c r="A7" t="s">
        <v>19</v>
      </c>
      <c r="B7" t="s">
        <v>28</v>
      </c>
      <c r="C7">
        <v>5</v>
      </c>
      <c r="D7" t="s">
        <v>12</v>
      </c>
    </row>
    <row r="8" spans="1:4" x14ac:dyDescent="0.3">
      <c r="A8" t="s">
        <v>3</v>
      </c>
      <c r="B8" t="s">
        <v>29</v>
      </c>
      <c r="C8">
        <v>6</v>
      </c>
      <c r="D8" t="s">
        <v>13</v>
      </c>
    </row>
    <row r="9" spans="1:4" x14ac:dyDescent="0.3">
      <c r="A9" t="s">
        <v>20</v>
      </c>
      <c r="B9" t="s">
        <v>30</v>
      </c>
      <c r="C9">
        <v>7</v>
      </c>
      <c r="D9" t="s">
        <v>14</v>
      </c>
    </row>
    <row r="10" spans="1:4" x14ac:dyDescent="0.3">
      <c r="A10" t="s">
        <v>21</v>
      </c>
      <c r="B10" t="s">
        <v>31</v>
      </c>
      <c r="C10">
        <v>8</v>
      </c>
      <c r="D10" t="s">
        <v>15</v>
      </c>
    </row>
    <row r="11" spans="1:4" x14ac:dyDescent="0.3">
      <c r="A11" t="s">
        <v>22</v>
      </c>
      <c r="B11" t="s">
        <v>32</v>
      </c>
      <c r="C11">
        <v>9</v>
      </c>
      <c r="D11" t="s">
        <v>16</v>
      </c>
    </row>
    <row r="12" spans="1:4" x14ac:dyDescent="0.3">
      <c r="A12" t="s">
        <v>23</v>
      </c>
      <c r="B12" t="s">
        <v>33</v>
      </c>
      <c r="C12">
        <v>10</v>
      </c>
      <c r="D12" t="s">
        <v>17</v>
      </c>
    </row>
    <row r="13" spans="1:4" x14ac:dyDescent="0.3">
      <c r="B13" t="s">
        <v>34</v>
      </c>
      <c r="C13">
        <v>11</v>
      </c>
      <c r="D13" t="s">
        <v>18</v>
      </c>
    </row>
    <row r="14" spans="1:4" x14ac:dyDescent="0.3">
      <c r="B1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CONFIG_STRUCT</vt:lpstr>
      <vt:lpstr>mav_params</vt:lpstr>
      <vt:lpstr>paramName</vt:lpstr>
      <vt:lpstr>MAV_PARAM_TYPE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Small</dc:creator>
  <cp:lastModifiedBy>George Small</cp:lastModifiedBy>
  <dcterms:created xsi:type="dcterms:W3CDTF">2021-10-16T20:34:22Z</dcterms:created>
  <dcterms:modified xsi:type="dcterms:W3CDTF">2022-05-15T00:33:52Z</dcterms:modified>
</cp:coreProperties>
</file>