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mmediate Settlement" sheetId="1" state="visible" r:id="rId1"/>
    <sheet xmlns:r="http://schemas.openxmlformats.org/officeDocument/2006/relationships" name="Primary Consolidation" sheetId="2" state="visible" r:id="rId2"/>
    <sheet xmlns:r="http://schemas.openxmlformats.org/officeDocument/2006/relationships" name="Embankment Multi-Layer" sheetId="3" state="visible" r:id="rId3"/>
    <sheet xmlns:r="http://schemas.openxmlformats.org/officeDocument/2006/relationships" name="Soil Layer Proper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FF"/>
        <bgColor rgb="00E7F3FF"/>
      </patternFill>
    </fill>
    <fill>
      <patternFill patternType="solid">
        <fgColor rgb="00F0F0F0"/>
        <bgColor rgb="00F0F0F0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2" fillId="2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4" fillId="5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IMMEDIATE SETTLEMENT ANALYSIS - MULTI-LAYER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8">
      <c r="A8" s="2" t="inlineStr">
        <is>
          <t>FOUNDATION PROPERTIES</t>
        </is>
      </c>
    </row>
    <row r="9">
      <c r="A9" t="inlineStr">
        <is>
          <t>Foundation Width (B):</t>
        </is>
      </c>
      <c r="B9" s="3" t="n">
        <v>8</v>
      </c>
      <c r="C9" t="inlineStr">
        <is>
          <t>ft</t>
        </is>
      </c>
    </row>
    <row r="10">
      <c r="A10" t="inlineStr">
        <is>
          <t>Foundation Length (L):</t>
        </is>
      </c>
      <c r="B10" s="3" t="n">
        <v>12</v>
      </c>
      <c r="C10" t="inlineStr">
        <is>
          <t>ft</t>
        </is>
      </c>
    </row>
    <row r="11">
      <c r="A11" t="inlineStr">
        <is>
          <t>Foundation Depth (Df):</t>
        </is>
      </c>
      <c r="B11" s="3" t="n">
        <v>3</v>
      </c>
      <c r="C11" t="inlineStr">
        <is>
          <t>ft</t>
        </is>
      </c>
    </row>
    <row r="12">
      <c r="A12" t="inlineStr">
        <is>
          <t>Applied Pressure (q):</t>
        </is>
      </c>
      <c r="B12" s="3" t="n">
        <v>3000</v>
      </c>
      <c r="C12" t="inlineStr">
        <is>
          <t>psf</t>
        </is>
      </c>
    </row>
    <row r="15">
      <c r="A15" s="2" t="inlineStr">
        <is>
          <t>MULTI-LAYER SETTLEMENT CALCULATION</t>
        </is>
      </c>
    </row>
    <row r="17">
      <c r="A17" s="2" t="inlineStr">
        <is>
          <t>Layer</t>
        </is>
      </c>
      <c r="B17" s="2" t="inlineStr">
        <is>
          <t>Top Depth</t>
        </is>
      </c>
      <c r="C17" s="2" t="inlineStr">
        <is>
          <t>Bottom Depth</t>
        </is>
      </c>
      <c r="D17" s="2" t="inlineStr">
        <is>
          <t>Thickness</t>
        </is>
      </c>
      <c r="E17" s="2" t="inlineStr">
        <is>
          <t>Mid Depth</t>
        </is>
      </c>
      <c r="F17" s="2" t="inlineStr">
        <is>
          <t>Stress Factor</t>
        </is>
      </c>
      <c r="G17" s="2" t="inlineStr">
        <is>
          <t>Stress Increase</t>
        </is>
      </c>
      <c r="H17" s="2" t="inlineStr">
        <is>
          <t>Settlement</t>
        </is>
      </c>
    </row>
    <row r="18">
      <c r="A18" s="4" t="inlineStr">
        <is>
          <t>#</t>
        </is>
      </c>
      <c r="B18" s="4" t="inlineStr">
        <is>
          <t>ft</t>
        </is>
      </c>
      <c r="C18" s="4" t="inlineStr">
        <is>
          <t>ft</t>
        </is>
      </c>
      <c r="D18" s="4" t="inlineStr">
        <is>
          <t>ft</t>
        </is>
      </c>
      <c r="E18" s="4" t="inlineStr">
        <is>
          <t>ft</t>
        </is>
      </c>
      <c r="F18" s="4" t="inlineStr">
        <is>
          <t>-</t>
        </is>
      </c>
      <c r="G18" s="4" t="inlineStr">
        <is>
          <t>psf</t>
        </is>
      </c>
      <c r="H18" s="4" t="inlineStr">
        <is>
          <t>inches</t>
        </is>
      </c>
    </row>
    <row r="19">
      <c r="A19" s="5" t="n">
        <v>1</v>
      </c>
      <c r="B19" s="5">
        <f>'Soil Layer Properties'.C7</f>
        <v/>
      </c>
      <c r="C19" s="5">
        <f>'Soil Layer Properties'.D7</f>
        <v/>
      </c>
      <c r="D19" s="5">
        <f>'Soil Layer Properties'.E7</f>
        <v/>
      </c>
      <c r="E19" s="5">
        <f>(B19+C19)/2</f>
        <v/>
      </c>
      <c r="F19" s="5">
        <f>1/(1+(E19/$B$11)^3)^1.5</f>
        <v/>
      </c>
      <c r="G19" s="5">
        <f>$B$12*F19</f>
        <v/>
      </c>
      <c r="H19" s="5">
        <f>G19*D19*(1-'Soil Layer Properties'.H7^2)/'Soil Layer Properties'.G7*12</f>
        <v/>
      </c>
    </row>
    <row r="20">
      <c r="A20" s="5" t="n">
        <v>2</v>
      </c>
      <c r="B20" s="5">
        <f>'Soil Layer Properties'.C8</f>
        <v/>
      </c>
      <c r="C20" s="5">
        <f>'Soil Layer Properties'.D8</f>
        <v/>
      </c>
      <c r="D20" s="5">
        <f>'Soil Layer Properties'.E8</f>
        <v/>
      </c>
      <c r="E20" s="5">
        <f>(B20+C20)/2</f>
        <v/>
      </c>
      <c r="F20" s="5">
        <f>1/(1+(E20/$B$11)^3)^1.5</f>
        <v/>
      </c>
      <c r="G20" s="5">
        <f>$B$12*F20</f>
        <v/>
      </c>
      <c r="H20" s="5">
        <f>G20*D20*(1-'Soil Layer Properties'.H8^2)/'Soil Layer Properties'.G8*12</f>
        <v/>
      </c>
    </row>
    <row r="21">
      <c r="A21" s="5" t="n">
        <v>3</v>
      </c>
      <c r="B21" s="5">
        <f>'Soil Layer Properties'.C9</f>
        <v/>
      </c>
      <c r="C21" s="5">
        <f>'Soil Layer Properties'.D9</f>
        <v/>
      </c>
      <c r="D21" s="5">
        <f>'Soil Layer Properties'.E9</f>
        <v/>
      </c>
      <c r="E21" s="5">
        <f>(B21+C21)/2</f>
        <v/>
      </c>
      <c r="F21" s="5">
        <f>1/(1+(E21/$B$11)^3)^1.5</f>
        <v/>
      </c>
      <c r="G21" s="5">
        <f>$B$12*F21</f>
        <v/>
      </c>
      <c r="H21" s="5">
        <f>G21*D21*(1-'Soil Layer Properties'.H9^2)/'Soil Layer Properties'.G9*12</f>
        <v/>
      </c>
    </row>
    <row r="22">
      <c r="A22" s="5" t="n">
        <v>4</v>
      </c>
      <c r="B22" s="5">
        <f>'Soil Layer Properties'.C10</f>
        <v/>
      </c>
      <c r="C22" s="5">
        <f>'Soil Layer Properties'.D10</f>
        <v/>
      </c>
      <c r="D22" s="5">
        <f>'Soil Layer Properties'.E10</f>
        <v/>
      </c>
      <c r="E22" s="5">
        <f>(B22+C22)/2</f>
        <v/>
      </c>
      <c r="F22" s="5">
        <f>1/(1+(E22/$B$11)^3)^1.5</f>
        <v/>
      </c>
      <c r="G22" s="5">
        <f>$B$12*F22</f>
        <v/>
      </c>
      <c r="H22" s="5">
        <f>G22*D22*(1-'Soil Layer Properties'.H10^2)/'Soil Layer Properties'.G10*12</f>
        <v/>
      </c>
    </row>
    <row r="23">
      <c r="A23" s="5" t="n">
        <v>5</v>
      </c>
      <c r="B23" s="5">
        <f>'Soil Layer Properties'.C11</f>
        <v/>
      </c>
      <c r="C23" s="5">
        <f>'Soil Layer Properties'.D11</f>
        <v/>
      </c>
      <c r="D23" s="5">
        <f>'Soil Layer Properties'.E11</f>
        <v/>
      </c>
      <c r="E23" s="5">
        <f>(B23+C23)/2</f>
        <v/>
      </c>
      <c r="F23" s="5">
        <f>1/(1+(E23/$B$11)^3)^1.5</f>
        <v/>
      </c>
      <c r="G23" s="5">
        <f>$B$12*F23</f>
        <v/>
      </c>
      <c r="H23" s="5">
        <f>G23*D23*(1-'Soil Layer Properties'.H11^2)/'Soil Layer Properties'.G11*12</f>
        <v/>
      </c>
    </row>
    <row r="25">
      <c r="A25" s="6" t="inlineStr">
        <is>
          <t>TOTAL IMMEDIATE SETTLEMENT:</t>
        </is>
      </c>
      <c r="H25" s="7">
        <f>SUM(H19:H23)</f>
        <v/>
      </c>
    </row>
    <row r="26">
      <c r="G26" s="6" t="inlineStr">
        <is>
          <t>inches</t>
        </is>
      </c>
    </row>
  </sheetData>
  <mergeCells count="4">
    <mergeCell ref="A1:H1"/>
    <mergeCell ref="A3:B3"/>
    <mergeCell ref="A8:D8"/>
    <mergeCell ref="A15:H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PRIMARY CONSOLIDATION ANALYSIS - MULTI-LAYER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7">
      <c r="A7" s="2" t="inlineStr">
        <is>
          <t>LOADING CONDITIONS</t>
        </is>
      </c>
    </row>
    <row r="8">
      <c r="A8" t="inlineStr">
        <is>
          <t>Foundation Width (B):</t>
        </is>
      </c>
      <c r="B8" s="3" t="n">
        <v>8</v>
      </c>
      <c r="C8" t="inlineStr">
        <is>
          <t>ft</t>
        </is>
      </c>
    </row>
    <row r="9">
      <c r="A9" t="inlineStr">
        <is>
          <t>Applied Pressure (Δq):</t>
        </is>
      </c>
      <c r="B9" s="3" t="n">
        <v>3000</v>
      </c>
      <c r="C9" t="inlineStr">
        <is>
          <t>psf</t>
        </is>
      </c>
    </row>
    <row r="12">
      <c r="A12" s="2" t="inlineStr">
        <is>
          <t>MULTI-LAYER CONSOLIDATION CALCULATION</t>
        </is>
      </c>
    </row>
    <row r="14">
      <c r="A14" s="2" t="inlineStr">
        <is>
          <t>Layer</t>
        </is>
      </c>
      <c r="B14" s="2" t="inlineStr">
        <is>
          <t>Thickness</t>
        </is>
      </c>
      <c r="C14" s="2" t="inlineStr">
        <is>
          <t>Mid Depth</t>
        </is>
      </c>
      <c r="D14" s="2" t="inlineStr">
        <is>
          <t>σ'0</t>
        </is>
      </c>
      <c r="E14" s="2" t="inlineStr">
        <is>
          <t>σ'p</t>
        </is>
      </c>
      <c r="F14" s="2" t="inlineStr">
        <is>
          <t>Δσ</t>
        </is>
      </c>
      <c r="G14" s="2" t="inlineStr">
        <is>
          <t>σ'f</t>
        </is>
      </c>
      <c r="H14" s="2" t="inlineStr">
        <is>
          <t>Settlement Type</t>
        </is>
      </c>
      <c r="I14" s="2" t="inlineStr">
        <is>
          <t>Settlement</t>
        </is>
      </c>
      <c r="J14" s="2" t="inlineStr">
        <is>
          <t>Time (90%)</t>
        </is>
      </c>
    </row>
    <row r="15">
      <c r="A15" s="4" t="inlineStr">
        <is>
          <t>#</t>
        </is>
      </c>
      <c r="B15" s="4" t="inlineStr">
        <is>
          <t>ft</t>
        </is>
      </c>
      <c r="C15" s="4" t="inlineStr">
        <is>
          <t>ft</t>
        </is>
      </c>
      <c r="D15" s="4" t="inlineStr">
        <is>
          <t>psf</t>
        </is>
      </c>
      <c r="E15" s="4" t="inlineStr">
        <is>
          <t>psf</t>
        </is>
      </c>
      <c r="F15" s="4" t="inlineStr">
        <is>
          <t>psf</t>
        </is>
      </c>
      <c r="G15" s="4" t="inlineStr">
        <is>
          <t>psf</t>
        </is>
      </c>
      <c r="H15" s="4" t="inlineStr">
        <is>
          <t>-</t>
        </is>
      </c>
      <c r="I15" s="4" t="inlineStr">
        <is>
          <t>inches</t>
        </is>
      </c>
      <c r="J15" s="4" t="inlineStr">
        <is>
          <t>years</t>
        </is>
      </c>
    </row>
    <row r="16">
      <c r="A16" s="5" t="n">
        <v>1</v>
      </c>
      <c r="B16" s="5">
        <f>'Soil Layer Properties'.E7</f>
        <v/>
      </c>
      <c r="C16" s="5">
        <f>('Soil Layer Properties'.C7+'Soil Layer Properties'.D7)/2</f>
        <v/>
      </c>
      <c r="D16" s="5">
        <f>'Soil Layer Properties'.F7*C16</f>
        <v/>
      </c>
      <c r="E16" s="5">
        <f>D16*'Soil Layer Properties'.L7</f>
        <v/>
      </c>
      <c r="F16" s="5">
        <f>$B$9*($B$8/($B$8+2*C16))^2</f>
        <v/>
      </c>
      <c r="G16" s="5">
        <f>D16+F16</f>
        <v/>
      </c>
      <c r="H16" s="5">
        <f>IF(G16&lt;=E16,"OC","NC")</f>
        <v/>
      </c>
      <c r="I16" s="5">
        <f>IF(H16="OC",B16*'Soil Layer Properties'.J7/(1+'Soil Layer Properties'.K7)*LOG10(G16/D16)*12,B16*('Soil Layer Properties'.J7*LOG10(E16/D16)+'Soil Layer Properties'.I7*LOG10(G16/E16))/(1+'Soil Layer Properties'.K7)*12)</f>
        <v/>
      </c>
      <c r="J16" s="5">
        <f>0.848*B16^2/'Soil Layer Properties'.M7</f>
        <v/>
      </c>
    </row>
    <row r="17">
      <c r="A17" s="5" t="n">
        <v>2</v>
      </c>
      <c r="B17" s="5">
        <f>'Soil Layer Properties'.E8</f>
        <v/>
      </c>
      <c r="C17" s="5">
        <f>('Soil Layer Properties'.C8+'Soil Layer Properties'.D8)/2</f>
        <v/>
      </c>
      <c r="D17" s="5">
        <f>'Soil Layer Properties'.F8*C17</f>
        <v/>
      </c>
      <c r="E17" s="5">
        <f>D17*'Soil Layer Properties'.L8</f>
        <v/>
      </c>
      <c r="F17" s="5">
        <f>$B$9*($B$8/($B$8+2*C17))^2</f>
        <v/>
      </c>
      <c r="G17" s="5">
        <f>D17+F17</f>
        <v/>
      </c>
      <c r="H17" s="5">
        <f>IF(G17&lt;=E17,"OC","NC")</f>
        <v/>
      </c>
      <c r="I17" s="5">
        <f>IF(H17="OC",B17*'Soil Layer Properties'.J8/(1+'Soil Layer Properties'.K8)*LOG10(G17/D17)*12,B17*('Soil Layer Properties'.J8*LOG10(E17/D17)+'Soil Layer Properties'.I8*LOG10(G17/E17))/(1+'Soil Layer Properties'.K8)*12)</f>
        <v/>
      </c>
      <c r="J17" s="5">
        <f>0.848*B17^2/'Soil Layer Properties'.M8</f>
        <v/>
      </c>
    </row>
    <row r="18">
      <c r="A18" s="5" t="n">
        <v>3</v>
      </c>
      <c r="B18" s="5">
        <f>'Soil Layer Properties'.E9</f>
        <v/>
      </c>
      <c r="C18" s="5">
        <f>('Soil Layer Properties'.C9+'Soil Layer Properties'.D9)/2</f>
        <v/>
      </c>
      <c r="D18" s="5">
        <f>'Soil Layer Properties'.F9*C18</f>
        <v/>
      </c>
      <c r="E18" s="5">
        <f>D18*'Soil Layer Properties'.L9</f>
        <v/>
      </c>
      <c r="F18" s="5">
        <f>$B$9*($B$8/($B$8+2*C18))^2</f>
        <v/>
      </c>
      <c r="G18" s="5">
        <f>D18+F18</f>
        <v/>
      </c>
      <c r="H18" s="5">
        <f>IF(G18&lt;=E18,"OC","NC")</f>
        <v/>
      </c>
      <c r="I18" s="5">
        <f>IF(H18="OC",B18*'Soil Layer Properties'.J9/(1+'Soil Layer Properties'.K9)*LOG10(G18/D18)*12,B18*('Soil Layer Properties'.J9*LOG10(E18/D18)+'Soil Layer Properties'.I9*LOG10(G18/E18))/(1+'Soil Layer Properties'.K9)*12)</f>
        <v/>
      </c>
      <c r="J18" s="5">
        <f>0.848*B18^2/'Soil Layer Properties'.M9</f>
        <v/>
      </c>
    </row>
    <row r="19">
      <c r="A19" s="5" t="n">
        <v>4</v>
      </c>
      <c r="B19" s="5">
        <f>'Soil Layer Properties'.E10</f>
        <v/>
      </c>
      <c r="C19" s="5">
        <f>('Soil Layer Properties'.C10+'Soil Layer Properties'.D10)/2</f>
        <v/>
      </c>
      <c r="D19" s="5">
        <f>'Soil Layer Properties'.F10*C19</f>
        <v/>
      </c>
      <c r="E19" s="5">
        <f>D19*'Soil Layer Properties'.L10</f>
        <v/>
      </c>
      <c r="F19" s="5">
        <f>$B$9*($B$8/($B$8+2*C19))^2</f>
        <v/>
      </c>
      <c r="G19" s="5">
        <f>D19+F19</f>
        <v/>
      </c>
      <c r="H19" s="5">
        <f>IF(G19&lt;=E19,"OC","NC")</f>
        <v/>
      </c>
      <c r="I19" s="5">
        <f>IF(H19="OC",B19*'Soil Layer Properties'.J10/(1+'Soil Layer Properties'.K10)*LOG10(G19/D19)*12,B19*('Soil Layer Properties'.J10*LOG10(E19/D19)+'Soil Layer Properties'.I10*LOG10(G19/E19))/(1+'Soil Layer Properties'.K10)*12)</f>
        <v/>
      </c>
      <c r="J19" s="5">
        <f>0.848*B19^2/'Soil Layer Properties'.M10</f>
        <v/>
      </c>
    </row>
    <row r="20">
      <c r="A20" s="5" t="n">
        <v>5</v>
      </c>
      <c r="B20" s="5">
        <f>'Soil Layer Properties'.E11</f>
        <v/>
      </c>
      <c r="C20" s="5">
        <f>('Soil Layer Properties'.C11+'Soil Layer Properties'.D11)/2</f>
        <v/>
      </c>
      <c r="D20" s="5">
        <f>'Soil Layer Properties'.F11*C20</f>
        <v/>
      </c>
      <c r="E20" s="5">
        <f>D20*'Soil Layer Properties'.L11</f>
        <v/>
      </c>
      <c r="F20" s="5">
        <f>$B$9*($B$8/($B$8+2*C20))^2</f>
        <v/>
      </c>
      <c r="G20" s="5">
        <f>D20+F20</f>
        <v/>
      </c>
      <c r="H20" s="5">
        <f>IF(G20&lt;=E20,"OC","NC")</f>
        <v/>
      </c>
      <c r="I20" s="5">
        <f>IF(H20="OC",B20*'Soil Layer Properties'.J11/(1+'Soil Layer Properties'.K11)*LOG10(G20/D20)*12,B20*('Soil Layer Properties'.J11*LOG10(E20/D20)+'Soil Layer Properties'.I11*LOG10(G20/E20))/(1+'Soil Layer Properties'.K11)*12)</f>
        <v/>
      </c>
      <c r="J20" s="5">
        <f>0.848*B20^2/'Soil Layer Properties'.M11</f>
        <v/>
      </c>
    </row>
    <row r="22">
      <c r="A22" s="6" t="inlineStr">
        <is>
          <t>TOTAL PRIMARY SETTLEMENT:</t>
        </is>
      </c>
      <c r="I22" s="7">
        <f>SUM(I16:I20)</f>
        <v/>
      </c>
    </row>
    <row r="23">
      <c r="H23" s="6" t="inlineStr">
        <is>
          <t>inches</t>
        </is>
      </c>
    </row>
    <row r="24">
      <c r="A24" s="6" t="inlineStr">
        <is>
          <t>MAXIMUM CONSOLIDATION TIME:</t>
        </is>
      </c>
      <c r="J24" s="7">
        <f>MAX(J16:J20)</f>
        <v/>
      </c>
    </row>
  </sheetData>
  <mergeCells count="4">
    <mergeCell ref="A1:J1"/>
    <mergeCell ref="A3:B3"/>
    <mergeCell ref="A7:D7"/>
    <mergeCell ref="A12:J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EMBANKMENT ANALYSIS - MULTI-LAYER FOUNDATION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7">
      <c r="A7" s="2" t="inlineStr">
        <is>
          <t>EMBANKMENT PROPERTIES</t>
        </is>
      </c>
    </row>
    <row r="8">
      <c r="A8" t="inlineStr">
        <is>
          <t>Embankment Height:</t>
        </is>
      </c>
      <c r="B8" s="3" t="n">
        <v>12</v>
      </c>
      <c r="C8" t="inlineStr">
        <is>
          <t>ft</t>
        </is>
      </c>
    </row>
    <row r="9">
      <c r="A9" t="inlineStr">
        <is>
          <t>Embankment Width (Top):</t>
        </is>
      </c>
      <c r="B9" s="3" t="n">
        <v>40</v>
      </c>
      <c r="C9" t="inlineStr">
        <is>
          <t>ft</t>
        </is>
      </c>
    </row>
    <row r="10">
      <c r="A10" t="inlineStr">
        <is>
          <t>Side Slopes:</t>
        </is>
      </c>
      <c r="B10" s="3" t="n">
        <v>2.5</v>
      </c>
      <c r="C10" t="inlineStr">
        <is>
          <t>H:1V</t>
        </is>
      </c>
    </row>
    <row r="11">
      <c r="A11" t="inlineStr">
        <is>
          <t>Embankment Unit Weight:</t>
        </is>
      </c>
      <c r="B11" s="3" t="n">
        <v>125</v>
      </c>
      <c r="C11" t="inlineStr">
        <is>
          <t>pcf</t>
        </is>
      </c>
    </row>
    <row r="12">
      <c r="A12" t="inlineStr">
        <is>
          <t>Embankment Pressure:</t>
        </is>
      </c>
      <c r="B12" s="5">
        <f>B9*B8</f>
        <v/>
      </c>
      <c r="C12" t="inlineStr">
        <is>
          <t>psf</t>
        </is>
      </c>
    </row>
    <row r="15">
      <c r="A15" s="2" t="inlineStr">
        <is>
          <t>MULTI-LAYER EMBANKMENT SETTLEMENT</t>
        </is>
      </c>
    </row>
    <row r="17">
      <c r="A17" s="2" t="inlineStr">
        <is>
          <t>Layer</t>
        </is>
      </c>
      <c r="B17" s="2" t="inlineStr">
        <is>
          <t>Thickness</t>
        </is>
      </c>
      <c r="C17" s="2" t="inlineStr">
        <is>
          <t>Mid Depth</t>
        </is>
      </c>
      <c r="D17" s="2" t="inlineStr">
        <is>
          <t>σ'0</t>
        </is>
      </c>
      <c r="E17" s="2" t="inlineStr">
        <is>
          <t>Stress Factor</t>
        </is>
      </c>
      <c r="F17" s="2" t="inlineStr">
        <is>
          <t>Δσ</t>
        </is>
      </c>
      <c r="G17" s="2" t="inlineStr">
        <is>
          <t>Immediate</t>
        </is>
      </c>
      <c r="H17" s="2" t="inlineStr">
        <is>
          <t>Primary</t>
        </is>
      </c>
      <c r="I17" s="2" t="inlineStr">
        <is>
          <t>Total</t>
        </is>
      </c>
      <c r="J17" s="2" t="inlineStr">
        <is>
          <t>Time</t>
        </is>
      </c>
    </row>
    <row r="18">
      <c r="A18" s="4" t="inlineStr">
        <is>
          <t>#</t>
        </is>
      </c>
      <c r="B18" s="4" t="inlineStr">
        <is>
          <t>ft</t>
        </is>
      </c>
      <c r="C18" s="4" t="inlineStr">
        <is>
          <t>ft</t>
        </is>
      </c>
      <c r="D18" s="4" t="inlineStr">
        <is>
          <t>psf</t>
        </is>
      </c>
      <c r="E18" s="4" t="inlineStr">
        <is>
          <t>-</t>
        </is>
      </c>
      <c r="F18" s="4" t="inlineStr">
        <is>
          <t>psf</t>
        </is>
      </c>
      <c r="G18" s="4" t="inlineStr">
        <is>
          <t>in</t>
        </is>
      </c>
      <c r="H18" s="4" t="inlineStr">
        <is>
          <t>in</t>
        </is>
      </c>
      <c r="I18" s="4" t="inlineStr">
        <is>
          <t>in</t>
        </is>
      </c>
      <c r="J18" s="4" t="inlineStr">
        <is>
          <t>years</t>
        </is>
      </c>
    </row>
    <row r="19">
      <c r="A19" s="5" t="n">
        <v>1</v>
      </c>
      <c r="B19" s="5">
        <f>'Soil Layer Properties'.E7</f>
        <v/>
      </c>
      <c r="C19" s="5">
        <f>('Soil Layer Properties'.C7+'Soil Layer Properties'.D7)/2</f>
        <v/>
      </c>
      <c r="D19" s="5">
        <f>'Soil Layer Properties'.F7*C19</f>
        <v/>
      </c>
      <c r="E19" s="5">
        <f>0.9-0.1*C19/B8</f>
        <v/>
      </c>
      <c r="F19" s="5">
        <f>$B$13*E19</f>
        <v/>
      </c>
      <c r="G19" s="5">
        <f>F19*B19*(1-'Soil Layer Properties'.H7^2)/'Soil Layer Properties'.G7*12</f>
        <v/>
      </c>
      <c r="H19" s="5">
        <f>B19*'Soil Layer Properties'.I7/(1+'Soil Layer Properties'.K7)*LOG10((D19+F19)/D19)*12</f>
        <v/>
      </c>
      <c r="I19" s="5">
        <f>G19+H19</f>
        <v/>
      </c>
      <c r="J19" s="5">
        <f>0.848*B19^2/'Soil Layer Properties'.M7</f>
        <v/>
      </c>
    </row>
    <row r="20">
      <c r="A20" s="5" t="n">
        <v>2</v>
      </c>
      <c r="B20" s="5">
        <f>'Soil Layer Properties'.E8</f>
        <v/>
      </c>
      <c r="C20" s="5">
        <f>('Soil Layer Properties'.C8+'Soil Layer Properties'.D8)/2</f>
        <v/>
      </c>
      <c r="D20" s="5">
        <f>'Soil Layer Properties'.F8*C20</f>
        <v/>
      </c>
      <c r="E20" s="5">
        <f>0.9-0.1*C20/B8</f>
        <v/>
      </c>
      <c r="F20" s="5">
        <f>$B$13*E20</f>
        <v/>
      </c>
      <c r="G20" s="5">
        <f>F20*B20*(1-'Soil Layer Properties'.H8^2)/'Soil Layer Properties'.G8*12</f>
        <v/>
      </c>
      <c r="H20" s="5">
        <f>B20*'Soil Layer Properties'.I8/(1+'Soil Layer Properties'.K8)*LOG10((D20+F20)/D20)*12</f>
        <v/>
      </c>
      <c r="I20" s="5">
        <f>G20+H20</f>
        <v/>
      </c>
      <c r="J20" s="5">
        <f>0.848*B20^2/'Soil Layer Properties'.M8</f>
        <v/>
      </c>
    </row>
    <row r="21">
      <c r="A21" s="5" t="n">
        <v>3</v>
      </c>
      <c r="B21" s="5">
        <f>'Soil Layer Properties'.E9</f>
        <v/>
      </c>
      <c r="C21" s="5">
        <f>('Soil Layer Properties'.C9+'Soil Layer Properties'.D9)/2</f>
        <v/>
      </c>
      <c r="D21" s="5">
        <f>'Soil Layer Properties'.F9*C21</f>
        <v/>
      </c>
      <c r="E21" s="5">
        <f>0.9-0.1*C21/B8</f>
        <v/>
      </c>
      <c r="F21" s="5">
        <f>$B$13*E21</f>
        <v/>
      </c>
      <c r="G21" s="5">
        <f>F21*B21*(1-'Soil Layer Properties'.H9^2)/'Soil Layer Properties'.G9*12</f>
        <v/>
      </c>
      <c r="H21" s="5">
        <f>B21*'Soil Layer Properties'.I9/(1+'Soil Layer Properties'.K9)*LOG10((D21+F21)/D21)*12</f>
        <v/>
      </c>
      <c r="I21" s="5">
        <f>G21+H21</f>
        <v/>
      </c>
      <c r="J21" s="5">
        <f>0.848*B21^2/'Soil Layer Properties'.M9</f>
        <v/>
      </c>
    </row>
    <row r="22">
      <c r="A22" s="5" t="n">
        <v>4</v>
      </c>
      <c r="B22" s="5">
        <f>'Soil Layer Properties'.E10</f>
        <v/>
      </c>
      <c r="C22" s="5">
        <f>('Soil Layer Properties'.C10+'Soil Layer Properties'.D10)/2</f>
        <v/>
      </c>
      <c r="D22" s="5">
        <f>'Soil Layer Properties'.F10*C22</f>
        <v/>
      </c>
      <c r="E22" s="5">
        <f>0.9-0.1*C22/B8</f>
        <v/>
      </c>
      <c r="F22" s="5">
        <f>$B$13*E22</f>
        <v/>
      </c>
      <c r="G22" s="5">
        <f>F22*B22*(1-'Soil Layer Properties'.H10^2)/'Soil Layer Properties'.G10*12</f>
        <v/>
      </c>
      <c r="H22" s="5">
        <f>B22*'Soil Layer Properties'.I10/(1+'Soil Layer Properties'.K10)*LOG10((D22+F22)/D22)*12</f>
        <v/>
      </c>
      <c r="I22" s="5">
        <f>G22+H22</f>
        <v/>
      </c>
      <c r="J22" s="5">
        <f>0.848*B22^2/'Soil Layer Properties'.M10</f>
        <v/>
      </c>
    </row>
    <row r="23">
      <c r="A23" s="5" t="n">
        <v>5</v>
      </c>
      <c r="B23" s="5">
        <f>'Soil Layer Properties'.E11</f>
        <v/>
      </c>
      <c r="C23" s="5">
        <f>('Soil Layer Properties'.C11+'Soil Layer Properties'.D11)/2</f>
        <v/>
      </c>
      <c r="D23" s="5">
        <f>'Soil Layer Properties'.F11*C23</f>
        <v/>
      </c>
      <c r="E23" s="5">
        <f>0.9-0.1*C23/B8</f>
        <v/>
      </c>
      <c r="F23" s="5">
        <f>$B$13*E23</f>
        <v/>
      </c>
      <c r="G23" s="5">
        <f>F23*B23*(1-'Soil Layer Properties'.H11^2)/'Soil Layer Properties'.G11*12</f>
        <v/>
      </c>
      <c r="H23" s="5">
        <f>B23*'Soil Layer Properties'.I11/(1+'Soil Layer Properties'.K11)*LOG10((D23+F23)/D23)*12</f>
        <v/>
      </c>
      <c r="I23" s="5">
        <f>G23+H23</f>
        <v/>
      </c>
      <c r="J23" s="5">
        <f>0.848*B23^2/'Soil Layer Properties'.M11</f>
        <v/>
      </c>
    </row>
    <row r="25">
      <c r="A25" s="6" t="inlineStr">
        <is>
          <t>TOTAL SETTLEMENTS:</t>
        </is>
      </c>
      <c r="F25" t="inlineStr">
        <is>
          <t>IMMEDIATE:</t>
        </is>
      </c>
      <c r="G25" s="7">
        <f>SUM(G19:G23)</f>
        <v/>
      </c>
    </row>
    <row r="26">
      <c r="F26" t="inlineStr">
        <is>
          <t>PRIMARY:</t>
        </is>
      </c>
      <c r="H26" s="7">
        <f>SUM(H19:H23)</f>
        <v/>
      </c>
    </row>
    <row r="27">
      <c r="F27" t="inlineStr">
        <is>
          <t>TOTAL:</t>
        </is>
      </c>
      <c r="I27" s="7">
        <f>SUM(I19:I23)</f>
        <v/>
      </c>
    </row>
    <row r="28">
      <c r="F28" t="inlineStr">
        <is>
          <t>MAX TIME:</t>
        </is>
      </c>
      <c r="J28" s="7">
        <f>MAX(J19:J23)</f>
        <v/>
      </c>
    </row>
  </sheetData>
  <mergeCells count="4">
    <mergeCell ref="A1:J1"/>
    <mergeCell ref="A3:B3"/>
    <mergeCell ref="A7:D7"/>
    <mergeCell ref="A15:J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SOIL LAYER PROPERTIES INPUT</t>
        </is>
      </c>
    </row>
    <row r="3">
      <c r="A3" s="8" t="inlineStr">
        <is>
          <t>INSTRUCTIONS: Enter soil layer properties from top to bottom. Up to 10 layers supported.</t>
        </is>
      </c>
    </row>
    <row r="5">
      <c r="A5" s="2" t="inlineStr">
        <is>
          <t>Layer</t>
        </is>
      </c>
      <c r="B5" s="2" t="inlineStr">
        <is>
          <t>Description</t>
        </is>
      </c>
      <c r="C5" s="2" t="inlineStr">
        <is>
          <t>Top Depth</t>
        </is>
      </c>
      <c r="D5" s="2" t="inlineStr">
        <is>
          <t>Bottom Depth</t>
        </is>
      </c>
      <c r="E5" s="2" t="inlineStr">
        <is>
          <t>Thickness</t>
        </is>
      </c>
      <c r="F5" s="2" t="inlineStr">
        <is>
          <t>Unit Weight</t>
        </is>
      </c>
      <c r="G5" s="2" t="inlineStr">
        <is>
          <t>E (Modulus)</t>
        </is>
      </c>
      <c r="H5" s="2" t="inlineStr">
        <is>
          <t>Poisson Ratio</t>
        </is>
      </c>
      <c r="I5" s="2" t="inlineStr">
        <is>
          <t>Cc</t>
        </is>
      </c>
      <c r="J5" s="2" t="inlineStr">
        <is>
          <t>Cr</t>
        </is>
      </c>
      <c r="K5" s="2" t="inlineStr">
        <is>
          <t>e0</t>
        </is>
      </c>
      <c r="L5" s="2" t="inlineStr">
        <is>
          <t>OCR</t>
        </is>
      </c>
      <c r="M5" s="2" t="inlineStr">
        <is>
          <t>cv</t>
        </is>
      </c>
    </row>
    <row r="6">
      <c r="A6" s="4" t="inlineStr">
        <is>
          <t>#</t>
        </is>
      </c>
      <c r="B6" s="4" t="inlineStr">
        <is>
          <t>Text</t>
        </is>
      </c>
      <c r="C6" s="4" t="inlineStr">
        <is>
          <t>ft</t>
        </is>
      </c>
      <c r="D6" s="4" t="inlineStr">
        <is>
          <t>ft</t>
        </is>
      </c>
      <c r="E6" s="4" t="inlineStr">
        <is>
          <t>ft</t>
        </is>
      </c>
      <c r="F6" s="4" t="inlineStr">
        <is>
          <t>pcf</t>
        </is>
      </c>
      <c r="G6" s="4" t="inlineStr">
        <is>
          <t>psf</t>
        </is>
      </c>
      <c r="H6" s="4" t="inlineStr">
        <is>
          <t>-</t>
        </is>
      </c>
      <c r="I6" s="4" t="inlineStr">
        <is>
          <t>-</t>
        </is>
      </c>
      <c r="J6" s="4" t="inlineStr">
        <is>
          <t>-</t>
        </is>
      </c>
      <c r="K6" s="4" t="inlineStr">
        <is>
          <t>-</t>
        </is>
      </c>
      <c r="L6" s="4" t="inlineStr">
        <is>
          <t>-</t>
        </is>
      </c>
      <c r="M6" s="4" t="inlineStr">
        <is>
          <t>ft²/year</t>
        </is>
      </c>
    </row>
    <row r="7">
      <c r="A7" s="3" t="n">
        <v>1</v>
      </c>
      <c r="B7" s="3" t="inlineStr">
        <is>
          <t>Fill</t>
        </is>
      </c>
      <c r="C7" s="3" t="n">
        <v>0</v>
      </c>
      <c r="D7" s="3" t="n">
        <v>3</v>
      </c>
      <c r="E7" s="3" t="n">
        <v>3</v>
      </c>
      <c r="F7" s="3" t="n">
        <v>110</v>
      </c>
      <c r="G7" s="3" t="n">
        <v>3000</v>
      </c>
      <c r="H7" s="3" t="n">
        <v>0.3</v>
      </c>
      <c r="I7" s="3" t="n">
        <v>0.15</v>
      </c>
      <c r="J7" s="3" t="n">
        <v>0.03</v>
      </c>
      <c r="K7" s="3" t="n">
        <v>0.6</v>
      </c>
      <c r="L7" s="3" t="n">
        <v>1</v>
      </c>
      <c r="M7" s="3" t="n">
        <v>1.2</v>
      </c>
    </row>
    <row r="8">
      <c r="A8" s="3" t="n">
        <v>2</v>
      </c>
      <c r="B8" s="3" t="inlineStr">
        <is>
          <t>Soft Clay</t>
        </is>
      </c>
      <c r="C8" s="3" t="n">
        <v>3</v>
      </c>
      <c r="D8" s="3" t="n">
        <v>15</v>
      </c>
      <c r="E8" s="3" t="n">
        <v>12</v>
      </c>
      <c r="F8" s="3" t="n">
        <v>105</v>
      </c>
      <c r="G8" s="3" t="n">
        <v>2000</v>
      </c>
      <c r="H8" s="3" t="n">
        <v>0.4</v>
      </c>
      <c r="I8" s="3" t="n">
        <v>0.35</v>
      </c>
      <c r="J8" s="3" t="n">
        <v>0.08</v>
      </c>
      <c r="K8" s="3" t="n">
        <v>1.2</v>
      </c>
      <c r="L8" s="3" t="n">
        <v>1.5</v>
      </c>
      <c r="M8" s="3" t="n">
        <v>0.8</v>
      </c>
    </row>
    <row r="9">
      <c r="A9" s="3" t="n">
        <v>3</v>
      </c>
      <c r="B9" s="3" t="inlineStr">
        <is>
          <t>Stiff Clay</t>
        </is>
      </c>
      <c r="C9" s="3" t="n">
        <v>15</v>
      </c>
      <c r="D9" s="3" t="n">
        <v>25</v>
      </c>
      <c r="E9" s="3" t="n">
        <v>10</v>
      </c>
      <c r="F9" s="3" t="n">
        <v>125</v>
      </c>
      <c r="G9" s="3" t="n">
        <v>8000</v>
      </c>
      <c r="H9" s="3" t="n">
        <v>0.35</v>
      </c>
      <c r="I9" s="3" t="n">
        <v>0.25</v>
      </c>
      <c r="J9" s="3" t="n">
        <v>0.05</v>
      </c>
      <c r="K9" s="3" t="n">
        <v>0.8</v>
      </c>
      <c r="L9" s="3" t="n">
        <v>2.5</v>
      </c>
      <c r="M9" s="3" t="n">
        <v>1.5</v>
      </c>
    </row>
    <row r="10">
      <c r="A10" s="3" t="n">
        <v>4</v>
      </c>
      <c r="B10" s="3" t="inlineStr">
        <is>
          <t>Dense Sand</t>
        </is>
      </c>
      <c r="C10" s="3" t="n">
        <v>25</v>
      </c>
      <c r="D10" s="3" t="n">
        <v>40</v>
      </c>
      <c r="E10" s="3" t="n">
        <v>15</v>
      </c>
      <c r="F10" s="3" t="n">
        <v>130</v>
      </c>
      <c r="G10" s="3" t="n">
        <v>15000</v>
      </c>
      <c r="H10" s="3" t="n">
        <v>0.25</v>
      </c>
      <c r="I10" s="3" t="n">
        <v>0.05</v>
      </c>
      <c r="J10" s="3" t="n">
        <v>0.01</v>
      </c>
      <c r="K10" s="3" t="n">
        <v>0.5</v>
      </c>
      <c r="L10" s="3" t="n">
        <v>1</v>
      </c>
      <c r="M10" s="3" t="n">
        <v>5</v>
      </c>
    </row>
    <row r="11">
      <c r="A11" s="3" t="n">
        <v>5</v>
      </c>
      <c r="B11" s="3" t="inlineStr">
        <is>
          <t>Hard Clay</t>
        </is>
      </c>
      <c r="C11" s="3" t="n">
        <v>40</v>
      </c>
      <c r="D11" s="3" t="n">
        <v>60</v>
      </c>
      <c r="E11" s="3" t="n">
        <v>20</v>
      </c>
      <c r="F11" s="3" t="n">
        <v>135</v>
      </c>
      <c r="G11" s="3" t="n">
        <v>20000</v>
      </c>
      <c r="H11" s="3" t="n">
        <v>0.3</v>
      </c>
      <c r="I11" s="3" t="n">
        <v>0.15</v>
      </c>
      <c r="J11" s="3" t="n">
        <v>0.03</v>
      </c>
      <c r="K11" s="3" t="n">
        <v>0.6</v>
      </c>
      <c r="L11" s="3" t="n">
        <v>3</v>
      </c>
      <c r="M11" s="3" t="n">
        <v>2</v>
      </c>
    </row>
    <row r="12">
      <c r="A12" s="3" t="n">
        <v>6</v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</row>
    <row r="13">
      <c r="A13" s="3" t="n">
        <v>7</v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</row>
    <row r="14">
      <c r="A14" s="3" t="n">
        <v>8</v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>
      <c r="A15" s="3" t="n">
        <v>9</v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>
      <c r="A16" s="3" t="n">
        <v>10</v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</row>
  </sheetData>
  <mergeCells count="2">
    <mergeCell ref="A1:L1"/>
    <mergeCell ref="A3:L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2025-08-19T13:56:19Z</dcterms:created>
  <dcterms:modified xmlns:dcterms="http://purl.org/dc/terms/" xmlns:xsi="http://www.w3.org/2001/XMLSchema-instance" xsi:type="dcterms:W3CDTF">2025-08-19T13:56:19Z</dcterms:modified>
</cp:coreProperties>
</file>