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rcadiso365.sharepoint.com/teams/project-30208174/Shared Documents/Project/08 Discipline Files/03 Geotechnical/Working Files/60%/SP7 Holland Road/GROUP/"/>
    </mc:Choice>
  </mc:AlternateContent>
  <xr:revisionPtr revIDLastSave="832" documentId="8_{11BC5784-BBCF-4B9F-AD42-4137CF501E58}" xr6:coauthVersionLast="47" xr6:coauthVersionMax="47" xr10:uidLastSave="{420ADA4D-C3D4-4296-BE91-43636DAF8DC8}"/>
  <bookViews>
    <workbookView minimized="1" xWindow="4245" yWindow="1875" windowWidth="21600" windowHeight="11295" activeTab="1" xr2:uid="{9DC38A1E-598E-4D85-AB1D-5BCF080B6B97}"/>
  </bookViews>
  <sheets>
    <sheet name="Data Summary" sheetId="1" r:id="rId1"/>
    <sheet name="Pile Capacity Curve" sheetId="2" r:id="rId2"/>
  </sheets>
  <definedNames>
    <definedName name="_xlchart.v1.0" hidden="1">'Data Summary'!$A$11:$A$37</definedName>
    <definedName name="_xlchart.v1.1" hidden="1">'Data Summary'!$D$11:$D$37</definedName>
    <definedName name="_xlchart.v1.2" hidden="1">'Data Summary'!$E$11:$E$37</definedName>
    <definedName name="_xlchart.v1.3" hidden="1">'Pile Capacity Curve'!$M$14</definedName>
    <definedName name="_xlchart.v1.4" hidden="1">'Pile Capacity Curve'!$N$14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A12" i="1"/>
  <c r="A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24" i="1" l="1"/>
  <c r="B23" i="1"/>
  <c r="B30" i="1"/>
  <c r="B28" i="1"/>
  <c r="B15" i="1"/>
  <c r="B16" i="1"/>
  <c r="B17" i="1"/>
  <c r="B18" i="1"/>
  <c r="B19" i="1"/>
  <c r="B20" i="1"/>
  <c r="B21" i="1"/>
  <c r="B13" i="1"/>
  <c r="B22" i="1"/>
  <c r="B14" i="1"/>
  <c r="B27" i="1"/>
  <c r="B26" i="1"/>
  <c r="B25" i="1"/>
  <c r="B29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B31" i="1"/>
  <c r="A32" i="1"/>
  <c r="E20" i="1" l="1"/>
  <c r="E17" i="1"/>
  <c r="E16" i="1"/>
  <c r="E15" i="1"/>
  <c r="E18" i="1"/>
  <c r="E14" i="1"/>
  <c r="A33" i="1"/>
  <c r="B32" i="1"/>
  <c r="E22" i="1"/>
  <c r="E21" i="1"/>
  <c r="E23" i="1"/>
  <c r="D24" i="1"/>
  <c r="E13" i="1"/>
  <c r="E19" i="1"/>
  <c r="B33" i="1" l="1"/>
  <c r="A34" i="1"/>
  <c r="E24" i="1"/>
  <c r="D25" i="1"/>
  <c r="A35" i="1" l="1"/>
  <c r="B34" i="1"/>
  <c r="E25" i="1"/>
  <c r="D26" i="1"/>
  <c r="A36" i="1" l="1"/>
  <c r="B35" i="1"/>
  <c r="E26" i="1"/>
  <c r="D27" i="1"/>
  <c r="A37" i="1" l="1"/>
  <c r="B37" i="1" s="1"/>
  <c r="B36" i="1"/>
  <c r="E27" i="1"/>
  <c r="D28" i="1"/>
  <c r="D29" i="1" l="1"/>
  <c r="E28" i="1"/>
  <c r="E29" i="1" l="1"/>
  <c r="D30" i="1"/>
  <c r="E30" i="1" l="1"/>
  <c r="D31" i="1"/>
  <c r="D32" i="1" l="1"/>
  <c r="E31" i="1"/>
  <c r="E32" i="1" l="1"/>
  <c r="D33" i="1"/>
  <c r="E33" i="1" l="1"/>
  <c r="D34" i="1"/>
  <c r="E34" i="1" l="1"/>
  <c r="D35" i="1"/>
  <c r="E35" i="1" l="1"/>
  <c r="D36" i="1"/>
  <c r="E36" i="1" l="1"/>
  <c r="D37" i="1"/>
  <c r="E37" i="1" s="1"/>
</calcChain>
</file>

<file path=xl/sharedStrings.xml><?xml version="1.0" encoding="utf-8"?>
<sst xmlns="http://schemas.openxmlformats.org/spreadsheetml/2006/main" count="34" uniqueCount="30">
  <si>
    <t>Axial Capacity Curves for Micropiles</t>
  </si>
  <si>
    <t>CLIENT</t>
  </si>
  <si>
    <t>City of Virginia Beach</t>
  </si>
  <si>
    <t>PROJECT NAME</t>
  </si>
  <si>
    <t>Princess Anne Drainage Project PDB</t>
  </si>
  <si>
    <t>PROJECT NUJMBER</t>
  </si>
  <si>
    <t>PROJECT LOCATION</t>
  </si>
  <si>
    <t>CREATED BY</t>
  </si>
  <si>
    <t>CHECKED BY</t>
  </si>
  <si>
    <t>Notes:</t>
  </si>
  <si>
    <t xml:space="preserve">1. These curves represent ultimates values for compression and tension. An appropriate safety factor should be applied to determine allowable values. </t>
  </si>
  <si>
    <t xml:space="preserve">2. These curves are for a single isolated pile. Group effects should be evaluated as appropriate. </t>
  </si>
  <si>
    <r>
      <t>Cement Grout Diameter, Dia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=</t>
    </r>
  </si>
  <si>
    <t>in</t>
  </si>
  <si>
    <t>Pile Cut-Off Elevation=</t>
  </si>
  <si>
    <t>ft</t>
  </si>
  <si>
    <t>Length of Casing, L=</t>
  </si>
  <si>
    <t xml:space="preserve">Depth Interval = </t>
  </si>
  <si>
    <t>Elevation</t>
  </si>
  <si>
    <t>(ft)</t>
  </si>
  <si>
    <t>Factor of Safety, FS=</t>
  </si>
  <si>
    <t>Axial Capacity</t>
  </si>
  <si>
    <t>Compression</t>
  </si>
  <si>
    <t>Uplift</t>
  </si>
  <si>
    <t>(kips)</t>
  </si>
  <si>
    <t xml:space="preserve">Bond Strength </t>
  </si>
  <si>
    <t>(psi)</t>
  </si>
  <si>
    <t>Bond Length</t>
  </si>
  <si>
    <t>A. Flores 6/2/2025</t>
  </si>
  <si>
    <t>Holland Road, 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</si>
</sst>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 Bold"/>
    </font>
    <font>
      <sz val="8"/>
      <color theme="1"/>
      <name val="Arial Bold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.5"/>
      <color theme="1"/>
      <name val="Arial"/>
      <family val="2"/>
    </font>
    <font>
      <sz val="11"/>
      <color rgb="FFFF000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4" xfId="0" applyFont="1" applyBorder="1"/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10" xfId="0" applyFont="1" applyBorder="1"/>
    <xf numFmtId="1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Micropile</a:t>
            </a:r>
            <a:r>
              <a:rPr lang="en-US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Capacity Type A </a:t>
            </a:r>
            <a:endParaRPr lang="en-US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325012236906512"/>
          <c:y val="1.1126564673157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18988210174163E-2"/>
          <c:y val="0.12465140049427062"/>
          <c:w val="0.86975198584758406"/>
          <c:h val="0.79375379190257689"/>
        </c:manualLayout>
      </c:layout>
      <c:scatterChart>
        <c:scatterStyle val="lineMarker"/>
        <c:varyColors val="0"/>
        <c:ser>
          <c:idx val="0"/>
          <c:order val="0"/>
          <c:tx>
            <c:v>12-3/4 pile (#11 bar)-Comp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Summary'!$D$11:$D$37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19.721347882909924</c:v>
                </c:pt>
                <c:pt idx="3">
                  <c:v>39.442695765819849</c:v>
                </c:pt>
                <c:pt idx="4">
                  <c:v>59.164043648729773</c:v>
                </c:pt>
                <c:pt idx="5">
                  <c:v>78.885391531639698</c:v>
                </c:pt>
                <c:pt idx="6">
                  <c:v>87.650435035155226</c:v>
                </c:pt>
                <c:pt idx="7">
                  <c:v>96.415478538670754</c:v>
                </c:pt>
                <c:pt idx="8">
                  <c:v>105.18052204218628</c:v>
                </c:pt>
                <c:pt idx="9">
                  <c:v>113.94556554570181</c:v>
                </c:pt>
                <c:pt idx="10">
                  <c:v>122.71060904921734</c:v>
                </c:pt>
                <c:pt idx="11">
                  <c:v>131.47565255273287</c:v>
                </c:pt>
                <c:pt idx="12">
                  <c:v>151.19700043564279</c:v>
                </c:pt>
                <c:pt idx="13">
                  <c:v>170.91834831855272</c:v>
                </c:pt>
                <c:pt idx="14">
                  <c:v>179.68339182206824</c:v>
                </c:pt>
                <c:pt idx="15">
                  <c:v>199.40473970497817</c:v>
                </c:pt>
                <c:pt idx="16">
                  <c:v>219.12608758788809</c:v>
                </c:pt>
                <c:pt idx="17">
                  <c:v>227.89113109140362</c:v>
                </c:pt>
                <c:pt idx="18">
                  <c:v>236.65617459491915</c:v>
                </c:pt>
                <c:pt idx="19">
                  <c:v>256.37752247782907</c:v>
                </c:pt>
                <c:pt idx="20">
                  <c:v>276.098870360739</c:v>
                </c:pt>
                <c:pt idx="21">
                  <c:v>295.82021824364892</c:v>
                </c:pt>
                <c:pt idx="22">
                  <c:v>315.54156612655885</c:v>
                </c:pt>
                <c:pt idx="23">
                  <c:v>335.26291400946877</c:v>
                </c:pt>
                <c:pt idx="24">
                  <c:v>354.9842618923787</c:v>
                </c:pt>
                <c:pt idx="25">
                  <c:v>374.70560977528862</c:v>
                </c:pt>
                <c:pt idx="26">
                  <c:v>394.42695765819855</c:v>
                </c:pt>
              </c:numCache>
            </c:numRef>
          </c:xVal>
          <c:yVal>
            <c:numRef>
              <c:f>'Data Summary'!$A$11:$A$37</c:f>
              <c:numCache>
                <c:formatCode>General</c:formatCode>
                <c:ptCount val="27"/>
                <c:pt idx="0">
                  <c:v>-5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  <c:pt idx="15">
                  <c:v>-85</c:v>
                </c:pt>
                <c:pt idx="16">
                  <c:v>-90</c:v>
                </c:pt>
                <c:pt idx="17">
                  <c:v>-95</c:v>
                </c:pt>
                <c:pt idx="18">
                  <c:v>-100</c:v>
                </c:pt>
                <c:pt idx="19">
                  <c:v>-105</c:v>
                </c:pt>
                <c:pt idx="20">
                  <c:v>-110</c:v>
                </c:pt>
                <c:pt idx="21">
                  <c:v>-115</c:v>
                </c:pt>
                <c:pt idx="22">
                  <c:v>-120</c:v>
                </c:pt>
                <c:pt idx="23">
                  <c:v>-125</c:v>
                </c:pt>
                <c:pt idx="24">
                  <c:v>-130</c:v>
                </c:pt>
                <c:pt idx="25">
                  <c:v>-135</c:v>
                </c:pt>
                <c:pt idx="26">
                  <c:v>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E-4B87-A47A-E3265F0846BD}"/>
            </c:ext>
          </c:extLst>
        </c:ser>
        <c:ser>
          <c:idx val="1"/>
          <c:order val="1"/>
          <c:tx>
            <c:v>12-3/4 pile (#11 bar)-Uplift</c:v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Summary'!$E$11:$E$37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13.01608960272055</c:v>
                </c:pt>
                <c:pt idx="3">
                  <c:v>26.0321792054411</c:v>
                </c:pt>
                <c:pt idx="4">
                  <c:v>39.048268808161652</c:v>
                </c:pt>
                <c:pt idx="5">
                  <c:v>52.0643584108822</c:v>
                </c:pt>
                <c:pt idx="6">
                  <c:v>57.849287123202451</c:v>
                </c:pt>
                <c:pt idx="7">
                  <c:v>63.634215835522703</c:v>
                </c:pt>
                <c:pt idx="8">
                  <c:v>69.419144547842947</c:v>
                </c:pt>
                <c:pt idx="9">
                  <c:v>75.204073260163199</c:v>
                </c:pt>
                <c:pt idx="10">
                  <c:v>80.98900197248345</c:v>
                </c:pt>
                <c:pt idx="11">
                  <c:v>86.773930684803702</c:v>
                </c:pt>
                <c:pt idx="12">
                  <c:v>99.790020287524243</c:v>
                </c:pt>
                <c:pt idx="13">
                  <c:v>112.8061098902448</c:v>
                </c:pt>
                <c:pt idx="14">
                  <c:v>118.59103860256505</c:v>
                </c:pt>
                <c:pt idx="15">
                  <c:v>131.60712820528559</c:v>
                </c:pt>
                <c:pt idx="16">
                  <c:v>144.62321780800616</c:v>
                </c:pt>
                <c:pt idx="17">
                  <c:v>150.4081465203264</c:v>
                </c:pt>
                <c:pt idx="18">
                  <c:v>156.19307523264663</c:v>
                </c:pt>
                <c:pt idx="19">
                  <c:v>169.2091648353672</c:v>
                </c:pt>
                <c:pt idx="20">
                  <c:v>182.22525443808775</c:v>
                </c:pt>
                <c:pt idx="21">
                  <c:v>195.24134404080829</c:v>
                </c:pt>
                <c:pt idx="22">
                  <c:v>208.25743364352886</c:v>
                </c:pt>
                <c:pt idx="23">
                  <c:v>221.2735232462494</c:v>
                </c:pt>
                <c:pt idx="24">
                  <c:v>234.28961284896994</c:v>
                </c:pt>
                <c:pt idx="25">
                  <c:v>247.30570245169051</c:v>
                </c:pt>
                <c:pt idx="26">
                  <c:v>260.32179205441105</c:v>
                </c:pt>
              </c:numCache>
            </c:numRef>
          </c:xVal>
          <c:yVal>
            <c:numRef>
              <c:f>'Data Summary'!$A$11:$A$37</c:f>
              <c:numCache>
                <c:formatCode>General</c:formatCode>
                <c:ptCount val="27"/>
                <c:pt idx="0">
                  <c:v>-5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  <c:pt idx="15">
                  <c:v>-85</c:v>
                </c:pt>
                <c:pt idx="16">
                  <c:v>-90</c:v>
                </c:pt>
                <c:pt idx="17">
                  <c:v>-95</c:v>
                </c:pt>
                <c:pt idx="18">
                  <c:v>-100</c:v>
                </c:pt>
                <c:pt idx="19">
                  <c:v>-105</c:v>
                </c:pt>
                <c:pt idx="20">
                  <c:v>-110</c:v>
                </c:pt>
                <c:pt idx="21">
                  <c:v>-115</c:v>
                </c:pt>
                <c:pt idx="22">
                  <c:v>-120</c:v>
                </c:pt>
                <c:pt idx="23">
                  <c:v>-125</c:v>
                </c:pt>
                <c:pt idx="24">
                  <c:v>-130</c:v>
                </c:pt>
                <c:pt idx="25">
                  <c:v>-135</c:v>
                </c:pt>
                <c:pt idx="26">
                  <c:v>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E-4B87-A47A-E3265F08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8976"/>
        <c:axId val="118716096"/>
      </c:scatterChart>
      <c:valAx>
        <c:axId val="118718976"/>
        <c:scaling>
          <c:orientation val="minMax"/>
          <c:max val="4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Pile Axial Capacity with FOS = 1 (kips)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096"/>
        <c:crosses val="max"/>
        <c:crossBetween val="midCat"/>
        <c:majorUnit val="50"/>
      </c:valAx>
      <c:valAx>
        <c:axId val="118716096"/>
        <c:scaling>
          <c:orientation val="minMax"/>
          <c:max val="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Elevation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(feet)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89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7752395776109377E-2"/>
          <c:y val="0.94645318848356741"/>
          <c:w val="0.86444073124580356"/>
          <c:h val="3.1293682170118166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629345</xdr:colOff>
      <xdr:row>1</xdr:row>
      <xdr:rowOff>188770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EBEC6-6F18-42C9-B692-4FFF5918B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8575"/>
          <a:ext cx="1810445" cy="388795"/>
        </a:xfrm>
        <a:prstGeom prst="rect">
          <a:avLst/>
        </a:prstGeom>
      </xdr:spPr>
    </xdr:pic>
    <xdr:clientData/>
  </xdr:twoCellAnchor>
  <xdr:twoCellAnchor>
    <xdr:from>
      <xdr:col>0</xdr:col>
      <xdr:colOff>104774</xdr:colOff>
      <xdr:row>7</xdr:row>
      <xdr:rowOff>0</xdr:rowOff>
    </xdr:from>
    <xdr:to>
      <xdr:col>10</xdr:col>
      <xdr:colOff>495299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CE4B4-40BA-4C5C-B702-53B120BE4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0.45228</cdr:x>
      <cdr:y>0.17663</cdr:y>
    </cdr:from>
    <cdr:to>
      <cdr:x>0.69913</cdr:x>
      <cdr:y>0.23644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F00507-7268-897B-FEA9-9B73A98CF46D}"/>
            </a:ext>
          </a:extLst>
        </cdr:cNvPr>
        <cdr:cNvSpPr txBox="1"/>
      </cdr:nvSpPr>
      <cdr:spPr>
        <a:xfrm xmlns:a="http://schemas.openxmlformats.org/drawingml/2006/main">
          <a:off x="2963880" y="1209646"/>
          <a:ext cx="1617645" cy="4096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kern="1200">
              <a:latin typeface="Arial" panose="020B0604020202020204" pitchFamily="34" charset="0"/>
              <a:cs typeface="Arial" panose="020B0604020202020204" pitchFamily="34" charset="0"/>
            </a:rPr>
            <a:t>Pile Cut-Off</a:t>
          </a:r>
          <a:r>
            <a:rPr lang="en-US" sz="1000" kern="1200" baseline="0">
              <a:latin typeface="Arial" panose="020B0604020202020204" pitchFamily="34" charset="0"/>
              <a:cs typeface="Arial" panose="020B0604020202020204" pitchFamily="34" charset="0"/>
            </a:rPr>
            <a:t> at El. -5 ft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Casing Length: 10 ft</a:t>
          </a:r>
          <a:endParaRPr lang="en-US" sz="1000" kern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D0D4-CF85-4387-AE63-2A8E870927CC}">
  <dimension ref="A1:I37"/>
  <sheetViews>
    <sheetView topLeftCell="A3" workbookViewId="0">
      <selection activeCell="A28" sqref="A28:XFD28"/>
    </sheetView>
  </sheetViews>
  <sheetFormatPr defaultRowHeight="15" x14ac:dyDescent="0.25"/>
  <cols>
    <col min="2" max="2" width="9.140625" customWidth="1"/>
    <col min="4" max="4" width="12.5703125" customWidth="1"/>
    <col min="5" max="5" width="9.140625" customWidth="1"/>
    <col min="6" max="6" width="8.85546875" customWidth="1"/>
    <col min="7" max="7" width="12.7109375" customWidth="1"/>
    <col min="8" max="8" width="12.5703125" bestFit="1" customWidth="1"/>
  </cols>
  <sheetData>
    <row r="1" spans="1:9" x14ac:dyDescent="0.25">
      <c r="A1" s="35" t="s">
        <v>14</v>
      </c>
      <c r="B1" s="35"/>
      <c r="C1" s="35"/>
      <c r="D1" s="22">
        <v>-5</v>
      </c>
      <c r="E1" t="s">
        <v>15</v>
      </c>
    </row>
    <row r="2" spans="1:9" x14ac:dyDescent="0.25">
      <c r="A2" s="35" t="s">
        <v>16</v>
      </c>
      <c r="B2" s="35"/>
      <c r="C2" s="35"/>
      <c r="D2" s="22">
        <v>10</v>
      </c>
      <c r="E2" t="s">
        <v>15</v>
      </c>
    </row>
    <row r="3" spans="1:9" ht="18" x14ac:dyDescent="0.35">
      <c r="A3" s="35" t="s">
        <v>12</v>
      </c>
      <c r="B3" s="35"/>
      <c r="C3" s="35"/>
      <c r="D3" s="22">
        <v>11.625</v>
      </c>
      <c r="E3" t="s">
        <v>13</v>
      </c>
    </row>
    <row r="4" spans="1:9" x14ac:dyDescent="0.25">
      <c r="A4" s="35" t="s">
        <v>20</v>
      </c>
      <c r="B4" s="35"/>
      <c r="C4" s="35"/>
      <c r="D4" s="22">
        <v>1</v>
      </c>
    </row>
    <row r="5" spans="1:9" x14ac:dyDescent="0.25">
      <c r="A5" s="35" t="s">
        <v>17</v>
      </c>
      <c r="B5" s="35"/>
      <c r="C5" s="35"/>
      <c r="D5" s="22">
        <v>5</v>
      </c>
      <c r="E5" t="s">
        <v>15</v>
      </c>
    </row>
    <row r="8" spans="1:9" ht="58.5" customHeight="1" x14ac:dyDescent="0.25">
      <c r="A8" s="33" t="s">
        <v>18</v>
      </c>
      <c r="B8" s="33" t="s">
        <v>27</v>
      </c>
      <c r="C8" s="33" t="s">
        <v>25</v>
      </c>
      <c r="D8" s="34" t="s">
        <v>21</v>
      </c>
      <c r="E8" s="34"/>
    </row>
    <row r="9" spans="1:9" ht="15" customHeight="1" x14ac:dyDescent="0.25">
      <c r="A9" s="33"/>
      <c r="B9" s="33"/>
      <c r="C9" s="33"/>
      <c r="D9" s="27" t="s">
        <v>22</v>
      </c>
      <c r="E9" s="27" t="s">
        <v>23</v>
      </c>
    </row>
    <row r="10" spans="1:9" ht="15" customHeight="1" x14ac:dyDescent="0.25">
      <c r="A10" s="27" t="s">
        <v>19</v>
      </c>
      <c r="B10" s="30" t="s">
        <v>19</v>
      </c>
      <c r="C10" s="30" t="s">
        <v>26</v>
      </c>
      <c r="D10" s="30" t="s">
        <v>24</v>
      </c>
      <c r="E10" s="27" t="s">
        <v>24</v>
      </c>
    </row>
    <row r="11" spans="1:9" ht="15" customHeight="1" x14ac:dyDescent="0.25">
      <c r="A11" s="27">
        <f>D1</f>
        <v>-5</v>
      </c>
      <c r="B11" s="27">
        <v>0</v>
      </c>
      <c r="C11" s="32">
        <v>0</v>
      </c>
      <c r="D11" s="31">
        <v>0</v>
      </c>
      <c r="E11" s="31">
        <f>D11*0.66</f>
        <v>0</v>
      </c>
      <c r="F11" s="26"/>
      <c r="G11" s="26"/>
      <c r="H11" s="26"/>
    </row>
    <row r="12" spans="1:9" x14ac:dyDescent="0.25">
      <c r="A12" s="27">
        <f>D1-D2</f>
        <v>-15</v>
      </c>
      <c r="B12" s="27">
        <v>0</v>
      </c>
      <c r="C12" s="32">
        <v>0</v>
      </c>
      <c r="D12" s="31">
        <v>0</v>
      </c>
      <c r="E12" s="31">
        <f t="shared" ref="E12:E22" si="0">D12*0.66</f>
        <v>0</v>
      </c>
      <c r="F12" s="26"/>
      <c r="G12" s="26"/>
      <c r="H12" s="26"/>
    </row>
    <row r="13" spans="1:9" x14ac:dyDescent="0.25">
      <c r="A13" s="27">
        <f t="shared" ref="A13:A22" si="1">A12-$D$5</f>
        <v>-20</v>
      </c>
      <c r="B13" s="27">
        <f>$A$12-A13</f>
        <v>5</v>
      </c>
      <c r="C13" s="32">
        <v>9</v>
      </c>
      <c r="D13" s="31">
        <f>D12+((((C13*144)/$D$4)*PI()*($D$3/12)*(B13-B12))/1000)</f>
        <v>19.721347882909924</v>
      </c>
      <c r="E13" s="31">
        <f t="shared" si="0"/>
        <v>13.01608960272055</v>
      </c>
      <c r="F13" s="28"/>
      <c r="G13" s="23"/>
      <c r="H13" s="23"/>
    </row>
    <row r="14" spans="1:9" x14ac:dyDescent="0.25">
      <c r="A14" s="27">
        <f t="shared" si="1"/>
        <v>-25</v>
      </c>
      <c r="B14" s="27">
        <f t="shared" ref="B14:B20" si="2">$A$12-A14</f>
        <v>10</v>
      </c>
      <c r="C14" s="32">
        <v>9</v>
      </c>
      <c r="D14" s="31">
        <f t="shared" ref="D14:D22" si="3">D13+((((C14*144)/$D$4)*PI()*($D$3/12)*(B14-B13))/1000)</f>
        <v>39.442695765819849</v>
      </c>
      <c r="E14" s="31">
        <f t="shared" si="0"/>
        <v>26.0321792054411</v>
      </c>
      <c r="F14" s="29"/>
      <c r="G14" s="24"/>
      <c r="H14" s="25"/>
    </row>
    <row r="15" spans="1:9" x14ac:dyDescent="0.25">
      <c r="A15" s="27">
        <f t="shared" si="1"/>
        <v>-30</v>
      </c>
      <c r="B15" s="27">
        <f t="shared" si="2"/>
        <v>15</v>
      </c>
      <c r="C15" s="32">
        <v>9</v>
      </c>
      <c r="D15" s="31">
        <f t="shared" si="3"/>
        <v>59.164043648729773</v>
      </c>
      <c r="E15" s="31">
        <f t="shared" si="0"/>
        <v>39.048268808161652</v>
      </c>
      <c r="F15" s="29"/>
      <c r="G15" s="24"/>
      <c r="H15" s="25"/>
    </row>
    <row r="16" spans="1:9" x14ac:dyDescent="0.25">
      <c r="A16" s="27">
        <f t="shared" si="1"/>
        <v>-35</v>
      </c>
      <c r="B16" s="27">
        <f t="shared" si="2"/>
        <v>20</v>
      </c>
      <c r="C16" s="32">
        <v>9</v>
      </c>
      <c r="D16" s="31">
        <f t="shared" si="3"/>
        <v>78.885391531639698</v>
      </c>
      <c r="E16" s="31">
        <f t="shared" si="0"/>
        <v>52.0643584108822</v>
      </c>
      <c r="F16" s="29"/>
      <c r="G16" s="21"/>
      <c r="H16" s="21"/>
      <c r="I16" s="2"/>
    </row>
    <row r="17" spans="1:8" x14ac:dyDescent="0.25">
      <c r="A17" s="27">
        <f t="shared" si="1"/>
        <v>-40</v>
      </c>
      <c r="B17" s="27">
        <f t="shared" si="2"/>
        <v>25</v>
      </c>
      <c r="C17" s="32">
        <v>4</v>
      </c>
      <c r="D17" s="31">
        <f t="shared" si="3"/>
        <v>87.650435035155226</v>
      </c>
      <c r="E17" s="31">
        <f t="shared" si="0"/>
        <v>57.849287123202451</v>
      </c>
      <c r="F17" s="29"/>
      <c r="G17" s="21"/>
      <c r="H17" s="21"/>
    </row>
    <row r="18" spans="1:8" x14ac:dyDescent="0.25">
      <c r="A18" s="27">
        <f t="shared" si="1"/>
        <v>-45</v>
      </c>
      <c r="B18" s="27">
        <f t="shared" si="2"/>
        <v>30</v>
      </c>
      <c r="C18" s="32">
        <v>4</v>
      </c>
      <c r="D18" s="31">
        <f t="shared" si="3"/>
        <v>96.415478538670754</v>
      </c>
      <c r="E18" s="31">
        <f t="shared" si="0"/>
        <v>63.634215835522703</v>
      </c>
      <c r="F18" s="29"/>
      <c r="G18" s="21"/>
      <c r="H18" s="21"/>
    </row>
    <row r="19" spans="1:8" x14ac:dyDescent="0.25">
      <c r="A19" s="27">
        <f t="shared" si="1"/>
        <v>-50</v>
      </c>
      <c r="B19" s="27">
        <f t="shared" si="2"/>
        <v>35</v>
      </c>
      <c r="C19" s="32">
        <v>4</v>
      </c>
      <c r="D19" s="31">
        <f t="shared" si="3"/>
        <v>105.18052204218628</v>
      </c>
      <c r="E19" s="31">
        <f t="shared" si="0"/>
        <v>69.419144547842947</v>
      </c>
      <c r="F19" s="29"/>
      <c r="G19" s="21"/>
      <c r="H19" s="21"/>
    </row>
    <row r="20" spans="1:8" x14ac:dyDescent="0.25">
      <c r="A20" s="27">
        <f t="shared" si="1"/>
        <v>-55</v>
      </c>
      <c r="B20" s="27">
        <f t="shared" si="2"/>
        <v>40</v>
      </c>
      <c r="C20" s="32">
        <v>4</v>
      </c>
      <c r="D20" s="31">
        <f t="shared" si="3"/>
        <v>113.94556554570181</v>
      </c>
      <c r="E20" s="31">
        <f t="shared" si="0"/>
        <v>75.204073260163199</v>
      </c>
      <c r="F20" s="1"/>
      <c r="G20" s="21"/>
      <c r="H20" s="21"/>
    </row>
    <row r="21" spans="1:8" x14ac:dyDescent="0.25">
      <c r="A21" s="27">
        <f t="shared" si="1"/>
        <v>-60</v>
      </c>
      <c r="B21" s="27">
        <f>$A$12-A21</f>
        <v>45</v>
      </c>
      <c r="C21" s="32">
        <v>4</v>
      </c>
      <c r="D21" s="31">
        <f t="shared" si="3"/>
        <v>122.71060904921734</v>
      </c>
      <c r="E21" s="31">
        <f t="shared" si="0"/>
        <v>80.98900197248345</v>
      </c>
      <c r="F21" s="1"/>
      <c r="G21" s="21"/>
      <c r="H21" s="21"/>
    </row>
    <row r="22" spans="1:8" x14ac:dyDescent="0.25">
      <c r="A22" s="27">
        <f t="shared" si="1"/>
        <v>-65</v>
      </c>
      <c r="B22" s="27">
        <f>$A$12-A22</f>
        <v>50</v>
      </c>
      <c r="C22" s="32">
        <v>4</v>
      </c>
      <c r="D22" s="31">
        <f t="shared" si="3"/>
        <v>131.47565255273287</v>
      </c>
      <c r="E22" s="31">
        <f t="shared" si="0"/>
        <v>86.773930684803702</v>
      </c>
      <c r="F22" s="1"/>
      <c r="G22" s="1"/>
    </row>
    <row r="23" spans="1:8" x14ac:dyDescent="0.25">
      <c r="A23" s="27">
        <f t="shared" ref="A23:A27" si="4">A22-$D$5</f>
        <v>-70</v>
      </c>
      <c r="B23" s="27">
        <f t="shared" ref="B23:B34" si="5">$A$12-A23</f>
        <v>55</v>
      </c>
      <c r="C23" s="32">
        <v>9</v>
      </c>
      <c r="D23" s="31">
        <f t="shared" ref="D23:D27" si="6">D22+((((C23*144)/$D$4)*PI()*($D$3/12)*(B23-B22))/1000)</f>
        <v>151.19700043564279</v>
      </c>
      <c r="E23" s="31">
        <f t="shared" ref="E23:E27" si="7">D23*0.66</f>
        <v>99.790020287524243</v>
      </c>
      <c r="F23" s="1"/>
      <c r="G23" s="1"/>
    </row>
    <row r="24" spans="1:8" x14ac:dyDescent="0.25">
      <c r="A24" s="27">
        <f t="shared" si="4"/>
        <v>-75</v>
      </c>
      <c r="B24" s="27">
        <f t="shared" si="5"/>
        <v>60</v>
      </c>
      <c r="C24" s="32">
        <v>9</v>
      </c>
      <c r="D24" s="31">
        <f t="shared" si="6"/>
        <v>170.91834831855272</v>
      </c>
      <c r="E24" s="31">
        <f t="shared" si="7"/>
        <v>112.8061098902448</v>
      </c>
      <c r="F24" s="1"/>
      <c r="G24" s="1"/>
    </row>
    <row r="25" spans="1:8" x14ac:dyDescent="0.25">
      <c r="A25" s="27">
        <f t="shared" si="4"/>
        <v>-80</v>
      </c>
      <c r="B25" s="27">
        <f t="shared" si="5"/>
        <v>65</v>
      </c>
      <c r="C25" s="32">
        <v>4</v>
      </c>
      <c r="D25" s="31">
        <f t="shared" si="6"/>
        <v>179.68339182206824</v>
      </c>
      <c r="E25" s="31">
        <f t="shared" si="7"/>
        <v>118.59103860256505</v>
      </c>
    </row>
    <row r="26" spans="1:8" x14ac:dyDescent="0.25">
      <c r="A26" s="27">
        <f t="shared" si="4"/>
        <v>-85</v>
      </c>
      <c r="B26" s="27">
        <f t="shared" si="5"/>
        <v>70</v>
      </c>
      <c r="C26" s="32">
        <v>9</v>
      </c>
      <c r="D26" s="31">
        <f t="shared" si="6"/>
        <v>199.40473970497817</v>
      </c>
      <c r="E26" s="31">
        <f t="shared" si="7"/>
        <v>131.60712820528559</v>
      </c>
    </row>
    <row r="27" spans="1:8" x14ac:dyDescent="0.25">
      <c r="A27" s="27">
        <f t="shared" si="4"/>
        <v>-90</v>
      </c>
      <c r="B27" s="27">
        <f t="shared" si="5"/>
        <v>75</v>
      </c>
      <c r="C27" s="32">
        <v>9</v>
      </c>
      <c r="D27" s="31">
        <f t="shared" si="6"/>
        <v>219.12608758788809</v>
      </c>
      <c r="E27" s="31">
        <f t="shared" si="7"/>
        <v>144.62321780800616</v>
      </c>
    </row>
    <row r="28" spans="1:8" x14ac:dyDescent="0.25">
      <c r="A28" s="27">
        <f t="shared" ref="A28:A31" si="8">A27-$D$5</f>
        <v>-95</v>
      </c>
      <c r="B28" s="27">
        <f t="shared" si="5"/>
        <v>80</v>
      </c>
      <c r="C28" s="32">
        <v>4</v>
      </c>
      <c r="D28" s="31">
        <f t="shared" ref="D28:D30" si="9">D27+((((C28*144)/$D$4)*PI()*($D$3/12)*(B28-B27))/1000)</f>
        <v>227.89113109140362</v>
      </c>
      <c r="E28" s="31">
        <f t="shared" ref="E28:E30" si="10">D28*0.66</f>
        <v>150.4081465203264</v>
      </c>
    </row>
    <row r="29" spans="1:8" x14ac:dyDescent="0.25">
      <c r="A29" s="27">
        <f t="shared" si="8"/>
        <v>-100</v>
      </c>
      <c r="B29" s="27">
        <f t="shared" si="5"/>
        <v>85</v>
      </c>
      <c r="C29" s="32">
        <v>4</v>
      </c>
      <c r="D29" s="31">
        <f t="shared" si="9"/>
        <v>236.65617459491915</v>
      </c>
      <c r="E29" s="31">
        <f t="shared" si="10"/>
        <v>156.19307523264663</v>
      </c>
    </row>
    <row r="30" spans="1:8" x14ac:dyDescent="0.25">
      <c r="A30" s="27">
        <f t="shared" si="8"/>
        <v>-105</v>
      </c>
      <c r="B30" s="27">
        <f t="shared" si="5"/>
        <v>90</v>
      </c>
      <c r="C30" s="32">
        <v>9</v>
      </c>
      <c r="D30" s="31">
        <f t="shared" si="9"/>
        <v>256.37752247782907</v>
      </c>
      <c r="E30" s="31">
        <f t="shared" si="10"/>
        <v>169.2091648353672</v>
      </c>
    </row>
    <row r="31" spans="1:8" x14ac:dyDescent="0.25">
      <c r="A31" s="27">
        <f t="shared" si="8"/>
        <v>-110</v>
      </c>
      <c r="B31" s="27">
        <f t="shared" si="5"/>
        <v>95</v>
      </c>
      <c r="C31" s="32">
        <v>9</v>
      </c>
      <c r="D31" s="31">
        <f t="shared" ref="D31" si="11">D30+((((C31*144)/$D$4)*PI()*($D$3/12)*(B31-B30))/1000)</f>
        <v>276.098870360739</v>
      </c>
      <c r="E31" s="31">
        <f t="shared" ref="E31" si="12">D31*0.66</f>
        <v>182.22525443808775</v>
      </c>
    </row>
    <row r="32" spans="1:8" x14ac:dyDescent="0.25">
      <c r="A32" s="27">
        <f t="shared" ref="A32" si="13">A31-$D$5</f>
        <v>-115</v>
      </c>
      <c r="B32" s="27">
        <f t="shared" si="5"/>
        <v>100</v>
      </c>
      <c r="C32" s="32">
        <v>9</v>
      </c>
      <c r="D32" s="31">
        <f t="shared" ref="D32" si="14">D31+((((C32*144)/$D$4)*PI()*($D$3/12)*(B32-B31))/1000)</f>
        <v>295.82021824364892</v>
      </c>
      <c r="E32" s="31">
        <f t="shared" ref="E32" si="15">D32*0.66</f>
        <v>195.24134404080829</v>
      </c>
    </row>
    <row r="33" spans="1:5" x14ac:dyDescent="0.25">
      <c r="A33" s="27">
        <f t="shared" ref="A33:A37" si="16">A32-$D$5</f>
        <v>-120</v>
      </c>
      <c r="B33" s="27">
        <f t="shared" si="5"/>
        <v>105</v>
      </c>
      <c r="C33" s="32">
        <v>9</v>
      </c>
      <c r="D33" s="31">
        <f t="shared" ref="D33" si="17">D32+((((C33*144)/$D$4)*PI()*($D$3/12)*(B33-B32))/1000)</f>
        <v>315.54156612655885</v>
      </c>
      <c r="E33" s="31">
        <f t="shared" ref="E33" si="18">D33*0.66</f>
        <v>208.25743364352886</v>
      </c>
    </row>
    <row r="34" spans="1:5" x14ac:dyDescent="0.25">
      <c r="A34" s="27">
        <f t="shared" si="16"/>
        <v>-125</v>
      </c>
      <c r="B34" s="27">
        <f t="shared" si="5"/>
        <v>110</v>
      </c>
      <c r="C34" s="32">
        <v>9</v>
      </c>
      <c r="D34" s="31">
        <f t="shared" ref="D34" si="19">D33+((((C34*144)/$D$4)*PI()*($D$3/12)*(B34-B33))/1000)</f>
        <v>335.26291400946877</v>
      </c>
      <c r="E34" s="31">
        <f t="shared" ref="E34" si="20">D34*0.66</f>
        <v>221.2735232462494</v>
      </c>
    </row>
    <row r="35" spans="1:5" x14ac:dyDescent="0.25">
      <c r="A35" s="27">
        <f t="shared" si="16"/>
        <v>-130</v>
      </c>
      <c r="B35" s="27">
        <f t="shared" ref="B35" si="21">$A$12-A35</f>
        <v>115</v>
      </c>
      <c r="C35" s="32">
        <v>9</v>
      </c>
      <c r="D35" s="31">
        <f t="shared" ref="D35" si="22">D34+((((C35*144)/$D$4)*PI()*($D$3/12)*(B35-B34))/1000)</f>
        <v>354.9842618923787</v>
      </c>
      <c r="E35" s="31">
        <f t="shared" ref="E35" si="23">D35*0.66</f>
        <v>234.28961284896994</v>
      </c>
    </row>
    <row r="36" spans="1:5" x14ac:dyDescent="0.25">
      <c r="A36" s="27">
        <f t="shared" si="16"/>
        <v>-135</v>
      </c>
      <c r="B36" s="27">
        <f t="shared" ref="B36" si="24">$A$12-A36</f>
        <v>120</v>
      </c>
      <c r="C36" s="32">
        <v>9</v>
      </c>
      <c r="D36" s="31">
        <f t="shared" ref="D36" si="25">D35+((((C36*144)/$D$4)*PI()*($D$3/12)*(B36-B35))/1000)</f>
        <v>374.70560977528862</v>
      </c>
      <c r="E36" s="31">
        <f t="shared" ref="E36" si="26">D36*0.66</f>
        <v>247.30570245169051</v>
      </c>
    </row>
    <row r="37" spans="1:5" x14ac:dyDescent="0.25">
      <c r="A37" s="27">
        <f t="shared" si="16"/>
        <v>-140</v>
      </c>
      <c r="B37" s="27">
        <f t="shared" ref="B37" si="27">$A$12-A37</f>
        <v>125</v>
      </c>
      <c r="C37" s="32">
        <v>9</v>
      </c>
      <c r="D37" s="31">
        <f t="shared" ref="D37" si="28">D36+((((C37*144)/$D$4)*PI()*($D$3/12)*(B37-B36))/1000)</f>
        <v>394.42695765819855</v>
      </c>
      <c r="E37" s="31">
        <f t="shared" ref="E37" si="29">D37*0.66</f>
        <v>260.32179205441105</v>
      </c>
    </row>
  </sheetData>
  <mergeCells count="9">
    <mergeCell ref="A8:A9"/>
    <mergeCell ref="B8:B9"/>
    <mergeCell ref="D8:E8"/>
    <mergeCell ref="C8:C9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2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15C6-6DAC-48EA-B5BB-053B07ED0F31}">
  <dimension ref="A1:K48"/>
  <sheetViews>
    <sheetView tabSelected="1" zoomScaleNormal="100" workbookViewId="0">
      <selection activeCell="O41" sqref="O41"/>
    </sheetView>
  </sheetViews>
  <sheetFormatPr defaultRowHeight="15" x14ac:dyDescent="0.25"/>
  <cols>
    <col min="3" max="3" width="10.140625" bestFit="1" customWidth="1"/>
  </cols>
  <sheetData>
    <row r="1" spans="1:11" ht="18" customHeigh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x14ac:dyDescent="0.25">
      <c r="A2" s="3"/>
      <c r="K2" s="4"/>
    </row>
    <row r="3" spans="1:11" x14ac:dyDescent="0.25">
      <c r="A3" s="3"/>
      <c r="K3" s="4"/>
    </row>
    <row r="4" spans="1:11" x14ac:dyDescent="0.25">
      <c r="A4" s="6" t="s">
        <v>1</v>
      </c>
      <c r="B4" s="17" t="s">
        <v>2</v>
      </c>
      <c r="C4" s="17"/>
      <c r="D4" s="17"/>
      <c r="E4" s="17"/>
      <c r="F4" s="8" t="s">
        <v>3</v>
      </c>
      <c r="H4" s="17" t="s">
        <v>4</v>
      </c>
      <c r="I4" s="17"/>
      <c r="J4" s="17"/>
      <c r="K4" s="19"/>
    </row>
    <row r="5" spans="1:11" x14ac:dyDescent="0.25">
      <c r="A5" s="6" t="s">
        <v>5</v>
      </c>
      <c r="C5" s="17">
        <v>30208174</v>
      </c>
      <c r="D5" s="17"/>
      <c r="E5" s="17"/>
      <c r="F5" s="8" t="s">
        <v>6</v>
      </c>
      <c r="H5" s="18" t="s">
        <v>29</v>
      </c>
      <c r="I5" s="18"/>
      <c r="J5" s="18"/>
      <c r="K5" s="20"/>
    </row>
    <row r="6" spans="1:11" x14ac:dyDescent="0.25">
      <c r="A6" s="7" t="s">
        <v>7</v>
      </c>
      <c r="B6" s="5"/>
      <c r="C6" s="18" t="s">
        <v>28</v>
      </c>
      <c r="D6" s="18"/>
      <c r="E6" s="18"/>
      <c r="F6" s="9" t="s">
        <v>8</v>
      </c>
      <c r="G6" s="5"/>
      <c r="H6" s="17"/>
      <c r="I6" s="17"/>
      <c r="J6" s="17"/>
      <c r="K6" s="19"/>
    </row>
    <row r="7" spans="1:11" x14ac:dyDescent="0.25">
      <c r="A7" s="3"/>
      <c r="K7" s="4"/>
    </row>
    <row r="8" spans="1:11" x14ac:dyDescent="0.25">
      <c r="A8" s="3"/>
      <c r="K8" s="4"/>
    </row>
    <row r="9" spans="1:11" x14ac:dyDescent="0.25">
      <c r="A9" s="3"/>
      <c r="K9" s="4"/>
    </row>
    <row r="10" spans="1:11" x14ac:dyDescent="0.25">
      <c r="A10" s="3"/>
      <c r="K10" s="4"/>
    </row>
    <row r="11" spans="1:11" x14ac:dyDescent="0.25">
      <c r="A11" s="3"/>
      <c r="K11" s="4"/>
    </row>
    <row r="12" spans="1:11" x14ac:dyDescent="0.25">
      <c r="A12" s="3"/>
      <c r="K12" s="4"/>
    </row>
    <row r="13" spans="1:11" x14ac:dyDescent="0.25">
      <c r="A13" s="3"/>
      <c r="K13" s="4"/>
    </row>
    <row r="14" spans="1:11" x14ac:dyDescent="0.25">
      <c r="A14" s="3"/>
      <c r="K14" s="4"/>
    </row>
    <row r="15" spans="1:11" x14ac:dyDescent="0.25">
      <c r="A15" s="3"/>
      <c r="K15" s="4"/>
    </row>
    <row r="16" spans="1:11" x14ac:dyDescent="0.25">
      <c r="A16" s="3"/>
      <c r="K16" s="4"/>
    </row>
    <row r="17" spans="1:11" x14ac:dyDescent="0.25">
      <c r="A17" s="3"/>
      <c r="K17" s="4"/>
    </row>
    <row r="18" spans="1:11" x14ac:dyDescent="0.25">
      <c r="A18" s="3"/>
      <c r="K18" s="4"/>
    </row>
    <row r="19" spans="1:11" x14ac:dyDescent="0.25">
      <c r="A19" s="3"/>
      <c r="K19" s="4"/>
    </row>
    <row r="20" spans="1:11" x14ac:dyDescent="0.25">
      <c r="A20" s="3"/>
      <c r="K20" s="4"/>
    </row>
    <row r="21" spans="1:11" x14ac:dyDescent="0.25">
      <c r="A21" s="3"/>
      <c r="K21" s="4"/>
    </row>
    <row r="22" spans="1:11" x14ac:dyDescent="0.25">
      <c r="A22" s="3"/>
      <c r="K22" s="4"/>
    </row>
    <row r="23" spans="1:11" x14ac:dyDescent="0.25">
      <c r="A23" s="3"/>
      <c r="K23" s="4"/>
    </row>
    <row r="24" spans="1:11" x14ac:dyDescent="0.25">
      <c r="A24" s="3"/>
      <c r="K24" s="4"/>
    </row>
    <row r="25" spans="1:11" x14ac:dyDescent="0.25">
      <c r="A25" s="3"/>
      <c r="K25" s="4"/>
    </row>
    <row r="26" spans="1:11" x14ac:dyDescent="0.25">
      <c r="A26" s="3"/>
      <c r="K26" s="4"/>
    </row>
    <row r="27" spans="1:11" x14ac:dyDescent="0.25">
      <c r="A27" s="3"/>
      <c r="K27" s="4"/>
    </row>
    <row r="28" spans="1:11" x14ac:dyDescent="0.25">
      <c r="A28" s="3"/>
      <c r="K28" s="4"/>
    </row>
    <row r="29" spans="1:11" x14ac:dyDescent="0.25">
      <c r="A29" s="3"/>
      <c r="K29" s="4"/>
    </row>
    <row r="30" spans="1:11" x14ac:dyDescent="0.25">
      <c r="A30" s="3"/>
      <c r="K30" s="4"/>
    </row>
    <row r="31" spans="1:11" x14ac:dyDescent="0.25">
      <c r="A31" s="3"/>
      <c r="K31" s="4"/>
    </row>
    <row r="32" spans="1:11" x14ac:dyDescent="0.25">
      <c r="A32" s="3"/>
      <c r="K32" s="4"/>
    </row>
    <row r="33" spans="1:11" x14ac:dyDescent="0.25">
      <c r="A33" s="3"/>
      <c r="K33" s="4"/>
    </row>
    <row r="34" spans="1:11" x14ac:dyDescent="0.25">
      <c r="A34" s="3"/>
      <c r="K34" s="4"/>
    </row>
    <row r="35" spans="1:11" x14ac:dyDescent="0.25">
      <c r="A35" s="3"/>
      <c r="K35" s="4"/>
    </row>
    <row r="36" spans="1:11" x14ac:dyDescent="0.25">
      <c r="A36" s="3"/>
      <c r="K36" s="4"/>
    </row>
    <row r="37" spans="1:11" x14ac:dyDescent="0.25">
      <c r="A37" s="3"/>
      <c r="K37" s="4"/>
    </row>
    <row r="38" spans="1:11" x14ac:dyDescent="0.25">
      <c r="A38" s="3"/>
      <c r="K38" s="4"/>
    </row>
    <row r="39" spans="1:11" x14ac:dyDescent="0.25">
      <c r="A39" s="3"/>
      <c r="K39" s="4"/>
    </row>
    <row r="40" spans="1:11" x14ac:dyDescent="0.25">
      <c r="A40" s="3"/>
      <c r="K40" s="4"/>
    </row>
    <row r="41" spans="1:11" x14ac:dyDescent="0.25">
      <c r="A41" s="3"/>
      <c r="K41" s="4"/>
    </row>
    <row r="42" spans="1:11" x14ac:dyDescent="0.25">
      <c r="A42" s="3"/>
      <c r="K42" s="4"/>
    </row>
    <row r="43" spans="1:11" x14ac:dyDescent="0.25">
      <c r="A43" s="3"/>
      <c r="K43" s="4"/>
    </row>
    <row r="44" spans="1:11" x14ac:dyDescent="0.25">
      <c r="A44" s="13" t="s">
        <v>9</v>
      </c>
      <c r="K44" s="4"/>
    </row>
    <row r="45" spans="1:11" x14ac:dyDescent="0.25">
      <c r="A45" s="39" t="s">
        <v>10</v>
      </c>
      <c r="B45" s="40"/>
      <c r="C45" s="40"/>
      <c r="D45" s="40"/>
      <c r="E45" s="40"/>
      <c r="F45" s="40"/>
      <c r="G45" s="40"/>
      <c r="H45" s="40"/>
      <c r="I45" s="40"/>
      <c r="J45" s="40"/>
      <c r="K45" s="41"/>
    </row>
    <row r="46" spans="1:11" ht="15" customHeight="1" x14ac:dyDescent="0.25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1"/>
    </row>
    <row r="47" spans="1:11" x14ac:dyDescent="0.25">
      <c r="A47" s="16" t="s">
        <v>11</v>
      </c>
      <c r="B47" s="14"/>
      <c r="C47" s="14"/>
      <c r="D47" s="14"/>
      <c r="E47" s="14"/>
      <c r="F47" s="14"/>
      <c r="G47" s="14"/>
      <c r="H47" s="14"/>
      <c r="I47" s="14"/>
      <c r="J47" s="14"/>
      <c r="K47" s="15"/>
    </row>
    <row r="48" spans="1:11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2"/>
    </row>
  </sheetData>
  <mergeCells count="2">
    <mergeCell ref="A1:K1"/>
    <mergeCell ref="A45:K46"/>
  </mergeCells>
  <printOptions horizontalCentered="1" verticalCentered="1"/>
  <pageMargins left="0.25" right="0.25" top="0.3" bottom="0.3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rcadis Document" ma:contentTypeID="0x010100B461F6A611BD4B3683134864140FA546007684D9E0D90C2B4BAB1318A96C4A4C91" ma:contentTypeVersion="16" ma:contentTypeDescription=" " ma:contentTypeScope="" ma:versionID="f8ada3bc28e8bc6e926f8dc661995579">
  <xsd:schema xmlns:xsd="http://www.w3.org/2001/XMLSchema" xmlns:xs="http://www.w3.org/2001/XMLSchema" xmlns:p="http://schemas.microsoft.com/office/2006/metadata/properties" xmlns:ns2="4993f51f-0c64-4cd2-8952-8897c762580a" xmlns:ns3="63b2e0ee-fa2d-40d2-b877-7d0eb0e01645" targetNamespace="http://schemas.microsoft.com/office/2006/metadata/properties" ma:root="true" ma:fieldsID="50273b8807f9d40232c236708fab29f1" ns2:_="" ns3:_="">
    <xsd:import namespace="4993f51f-0c64-4cd2-8952-8897c762580a"/>
    <xsd:import namespace="63b2e0ee-fa2d-40d2-b877-7d0eb0e0164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m9ab48ff457747d2978187f0c89531d3" minOccurs="0"/>
                <xsd:element ref="ns2:TaxCatchAll" minOccurs="0"/>
                <xsd:element ref="ns2:TaxCatchAllLabel" minOccurs="0"/>
                <xsd:element ref="ns2:PH_ApprovalStatus" minOccurs="0"/>
                <xsd:element ref="ns2:PH_ApprovalComment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3f51f-0c64-4cd2-8952-8897c762580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ab48ff457747d2978187f0c89531d3" ma:index="11" nillable="true" ma:taxonomy="true" ma:internalName="m9ab48ff457747d2978187f0c89531d3" ma:taxonomyFieldName="PH_DocumentType" ma:displayName="Document type" ma:fieldId="{69ab48ff-4577-47d2-9781-87f0c89531d3}" ma:taxonomyMulti="true" ma:sspId="f35aeea7-e848-442f-a6c3-04e7a31ee3df" ma:termSetId="2be59371-a910-4df7-9b6b-b17e82a11a61" ma:anchorId="28994cf3-64a1-4126-b095-a2cd248fe19f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73dea311-ede3-4cc8-bf09-16b3b548fcf1}" ma:internalName="TaxCatchAll" ma:showField="CatchAllData" ma:web="4993f51f-0c64-4cd2-8952-8897c7625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73dea311-ede3-4cc8-bf09-16b3b548fcf1}" ma:internalName="TaxCatchAllLabel" ma:readOnly="true" ma:showField="CatchAllDataLabel" ma:web="4993f51f-0c64-4cd2-8952-8897c7625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H_ApprovalStatus" ma:index="15" nillable="true" ma:displayName="Approval Status" ma:default="Draft" ma:format="Dropdown" ma:hidden="true" ma:internalName="PH_ApprovalStatus" ma:readOnly="false">
      <xsd:simpleType>
        <xsd:restriction base="dms:Choice">
          <xsd:enumeration value="Draft"/>
          <xsd:enumeration value="Initializing"/>
          <xsd:enumeration value="Pending"/>
          <xsd:enumeration value="Pending Approval"/>
          <xsd:enumeration value="Pending Review"/>
          <xsd:enumeration value="Approved"/>
          <xsd:enumeration value="Rejected"/>
          <xsd:enumeration value="Review Approved"/>
          <xsd:enumeration value="Review Rejected"/>
          <xsd:enumeration value="Cancelled"/>
        </xsd:restriction>
      </xsd:simpleType>
    </xsd:element>
    <xsd:element name="PH_ApprovalComments" ma:index="17" nillable="true" ma:displayName="Approval Comments" ma:description="Approval Comments" ma:internalName="PH_ApprovalComments">
      <xsd:simpleType>
        <xsd:restriction base="dms:Note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2e0ee-fa2d-40d2-b877-7d0eb0e016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3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_ApprovalStatus xmlns="4993f51f-0c64-4cd2-8952-8897c762580a">Draft</PH_ApprovalStatus>
    <PH_ApprovalComments xmlns="4993f51f-0c64-4cd2-8952-8897c762580a" xsi:nil="true"/>
    <lcf76f155ced4ddcb4097134ff3c332f xmlns="63b2e0ee-fa2d-40d2-b877-7d0eb0e01645">
      <Terms xmlns="http://schemas.microsoft.com/office/infopath/2007/PartnerControls"/>
    </lcf76f155ced4ddcb4097134ff3c332f>
    <m9ab48ff457747d2978187f0c89531d3 xmlns="4993f51f-0c64-4cd2-8952-8897c762580a">
      <Terms xmlns="http://schemas.microsoft.com/office/infopath/2007/PartnerControls"/>
    </m9ab48ff457747d2978187f0c89531d3>
    <TaxCatchAll xmlns="4993f51f-0c64-4cd2-8952-8897c762580a" xsi:nil="true"/>
    <_dlc_DocId xmlns="4993f51f-0c64-4cd2-8952-8897c762580a">7V7NRN3XV2EU-1574366230-39763</_dlc_DocId>
    <_dlc_DocIdUrl xmlns="4993f51f-0c64-4cd2-8952-8897c762580a">
      <Url>https://arcadiso365.sharepoint.com/teams/project-30208174/_layouts/15/DocIdRedir.aspx?ID=7V7NRN3XV2EU-1574366230-39763</Url>
      <Description>7V7NRN3XV2EU-1574366230-39763</Description>
    </_dlc_DocIdUrl>
  </documentManagement>
</p:properties>
</file>

<file path=customXml/itemProps1.xml><?xml version="1.0" encoding="utf-8"?>
<ds:datastoreItem xmlns:ds="http://schemas.openxmlformats.org/officeDocument/2006/customXml" ds:itemID="{497B95C0-265A-482F-B7D8-45812BB1A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93f51f-0c64-4cd2-8952-8897c762580a"/>
    <ds:schemaRef ds:uri="63b2e0ee-fa2d-40d2-b877-7d0eb0e01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FC484-8853-45C2-9232-D2E3B8E587F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7C6C664-A24F-438B-A47A-5F233E8614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09F38E-5078-4F4B-8423-D84D7A1B258F}">
  <ds:schemaRefs>
    <ds:schemaRef ds:uri="http://schemas.microsoft.com/office/2006/metadata/properties"/>
    <ds:schemaRef ds:uri="http://schemas.microsoft.com/office/infopath/2007/PartnerControls"/>
    <ds:schemaRef ds:uri="4993f51f-0c64-4cd2-8952-8897c762580a"/>
    <ds:schemaRef ds:uri="63b2e0ee-fa2d-40d2-b877-7d0eb0e016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Pile Capacity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Miller, Nicholas</dc:creator>
  <cp:keywords/>
  <dc:description/>
  <cp:lastModifiedBy>Flores, Armando</cp:lastModifiedBy>
  <cp:revision/>
  <cp:lastPrinted>2025-05-14T13:52:14Z</cp:lastPrinted>
  <dcterms:created xsi:type="dcterms:W3CDTF">2025-05-02T18:12:35Z</dcterms:created>
  <dcterms:modified xsi:type="dcterms:W3CDTF">2025-06-03T22:26:12Z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0x010100B461F6A611BD4B3683134864140FA546007684D9E0D90C2B4BAB1318A96C4A4C91</vt:lpwstr>
  </property>
  <property fmtid="{D5CDD505-2E9C-101B-9397-08002B2CF9AE}" pid="3" name="_dlc_DocIdItemGuid">
    <vt:lpwstr>48836bcf-5af0-4836-99bb-93b497e6399f</vt:lpwstr>
  </property>
  <property fmtid="{D5CDD505-2E9C-101B-9397-08002B2CF9AE}" pid="4" name="MediaServiceImageTags">
    <vt:lpwstr/>
  </property>
  <property fmtid="{D5CDD505-2E9C-101B-9397-08002B2CF9AE}" pid="5" name="PH_DocumentType">
    <vt:lpwstr/>
  </property>
</Properties>
</file>