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22980" windowHeight="8760" tabRatio="136"/>
  </bookViews>
  <sheets>
    <sheet name="invest" sheetId="1" r:id="rId1"/>
    <sheet name="perfil" sheetId="2" r:id="rId2"/>
  </sheets>
  <definedNames>
    <definedName name="investimento">invest!$D$19</definedName>
    <definedName name="rendimento_carteira">invest!$D$14</definedName>
    <definedName name="saldo">invest!$F$27</definedName>
  </definedNames>
  <calcPr calcId="144525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D45" i="1"/>
  <c r="F45" i="1" s="1"/>
  <c r="D40" i="1"/>
  <c r="F40" i="1" s="1"/>
  <c r="A18" i="2"/>
  <c r="A19" i="2"/>
  <c r="A20" i="2"/>
  <c r="A21" i="2"/>
  <c r="A22" i="2"/>
  <c r="A12" i="2"/>
  <c r="A13" i="2"/>
  <c r="A14" i="2"/>
  <c r="A15" i="2"/>
  <c r="A16" i="2"/>
  <c r="A17" i="2"/>
  <c r="A11" i="2"/>
  <c r="A6" i="2"/>
  <c r="A7" i="2"/>
  <c r="A8" i="2"/>
  <c r="A9" i="2"/>
  <c r="A10" i="2"/>
  <c r="A5" i="2"/>
  <c r="D37" i="1"/>
  <c r="F44" i="1" l="1"/>
  <c r="A46" i="1" s="1"/>
  <c r="D22" i="1"/>
  <c r="D23" i="1" s="1"/>
  <c r="D15" i="1"/>
  <c r="D31" i="1"/>
  <c r="F31" i="1" s="1"/>
  <c r="D30" i="1"/>
  <c r="F30" i="1" s="1"/>
  <c r="D29" i="1"/>
  <c r="F29" i="1" s="1"/>
  <c r="D28" i="1"/>
  <c r="F28" i="1" s="1"/>
  <c r="D27" i="1"/>
  <c r="F27" i="1" s="1"/>
</calcChain>
</file>

<file path=xl/sharedStrings.xml><?xml version="1.0" encoding="utf-8"?>
<sst xmlns="http://schemas.openxmlformats.org/spreadsheetml/2006/main" count="69" uniqueCount="34">
  <si>
    <t>Configurações</t>
  </si>
  <si>
    <t>Salário</t>
  </si>
  <si>
    <t>Sugestões de Investimento (30%)</t>
  </si>
  <si>
    <t>Investimento Mensal</t>
  </si>
  <si>
    <t>Quanto investir por mês?</t>
  </si>
  <si>
    <t>Por quantos anos?</t>
  </si>
  <si>
    <t>Taxa de rendimento mensal?</t>
  </si>
  <si>
    <t>Dividendo mensal?</t>
  </si>
  <si>
    <t>Patrimônio acumulado?</t>
  </si>
  <si>
    <t xml:space="preserve">Cenários </t>
  </si>
  <si>
    <t>Quantos em 2 Anos?</t>
  </si>
  <si>
    <t>Quantos em 5 Anos?</t>
  </si>
  <si>
    <t>Quantos em 10 Anos?</t>
  </si>
  <si>
    <t>Quantos em 20 Anos?</t>
  </si>
  <si>
    <t>Quantos em 30 Anos?</t>
  </si>
  <si>
    <t>Dividendo</t>
  </si>
  <si>
    <t>Rendimento Carteira</t>
  </si>
  <si>
    <t>Moderado</t>
  </si>
  <si>
    <t>Conservador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</si>
  <si>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</si>
  <si>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</si>
  <si>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</si>
  <si>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</si>
  <si>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</si>
  <si>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</si>
  <si>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</si>
  <si>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</si>
  <si>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</si>
  <si>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</si>
  <si>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</si>
  <si>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</si>
  <si>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TIPOS DE FII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</si>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</sst>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Unicode MS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Segoe UI Black"/>
      <family val="2"/>
    </font>
    <font>
      <sz val="16"/>
      <color theme="0"/>
      <name val="Segoe UI Black"/>
      <family val="2"/>
    </font>
    <font>
      <b/>
      <sz val="11"/>
      <color theme="8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1D3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67955565050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medium">
        <color theme="0" tint="-0.149998474074526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98474074526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98474074526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98474074526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98474074526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9847407452621"/>
      </top>
      <bottom style="medium">
        <color theme="0" tint="-0.14996795556505021"/>
      </bottom>
      <diagonal/>
    </border>
    <border>
      <left/>
      <right/>
      <top style="medium">
        <color theme="0" tint="-0.14999847407452621"/>
      </top>
      <bottom style="medium">
        <color theme="0" tint="-0.149967955565050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98474074526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98474074526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6795556505021"/>
      </top>
      <bottom style="medium">
        <color theme="0" tint="-0.14999847407452621"/>
      </bottom>
      <diagonal/>
    </border>
    <border>
      <left/>
      <right/>
      <top style="medium">
        <color theme="0" tint="-0.149967955565050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 tint="-0.14996795556505021"/>
      </bottom>
      <diagonal/>
    </border>
    <border>
      <left style="medium">
        <color theme="0" tint="-0.149998474074526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9847407452621"/>
      </left>
      <right/>
      <top style="medium">
        <color theme="0" tint="-0.14996795556505021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2" xfId="0" applyBorder="1"/>
    <xf numFmtId="0" fontId="2" fillId="5" borderId="0" xfId="0" applyFont="1" applyFill="1"/>
    <xf numFmtId="164" fontId="0" fillId="0" borderId="0" xfId="0" applyNumberFormat="1" applyAlignment="1">
      <alignment horizontal="right"/>
    </xf>
    <xf numFmtId="0" fontId="3" fillId="0" borderId="0" xfId="0" applyFont="1" applyAlignment="1"/>
    <xf numFmtId="0" fontId="5" fillId="4" borderId="11" xfId="0" applyFont="1" applyFill="1" applyBorder="1"/>
    <xf numFmtId="0" fontId="5" fillId="4" borderId="14" xfId="0" applyFont="1" applyFill="1" applyBorder="1" applyAlignment="1"/>
    <xf numFmtId="0" fontId="5" fillId="4" borderId="15" xfId="0" applyFont="1" applyFill="1" applyBorder="1" applyAlignment="1"/>
    <xf numFmtId="0" fontId="5" fillId="4" borderId="12" xfId="0" applyFont="1" applyFill="1" applyBorder="1"/>
    <xf numFmtId="0" fontId="5" fillId="4" borderId="13" xfId="0" applyFont="1" applyFill="1" applyBorder="1"/>
    <xf numFmtId="0" fontId="7" fillId="3" borderId="4" xfId="0" applyFont="1" applyFill="1" applyBorder="1" applyAlignment="1"/>
    <xf numFmtId="0" fontId="7" fillId="3" borderId="7" xfId="0" applyFont="1" applyFill="1" applyBorder="1" applyAlignment="1"/>
    <xf numFmtId="0" fontId="1" fillId="4" borderId="28" xfId="0" applyFont="1" applyFill="1" applyBorder="1" applyAlignment="1"/>
    <xf numFmtId="0" fontId="1" fillId="4" borderId="25" xfId="0" applyFont="1" applyFill="1" applyBorder="1" applyAlignment="1"/>
    <xf numFmtId="0" fontId="1" fillId="4" borderId="23" xfId="0" applyFont="1" applyFill="1" applyBorder="1" applyAlignment="1"/>
    <xf numFmtId="0" fontId="1" fillId="4" borderId="27" xfId="0" applyFont="1" applyFill="1" applyBorder="1" applyAlignment="1"/>
    <xf numFmtId="0" fontId="1" fillId="4" borderId="16" xfId="0" applyFont="1" applyFill="1" applyBorder="1" applyAlignment="1"/>
    <xf numFmtId="0" fontId="1" fillId="4" borderId="15" xfId="0" applyFont="1" applyFill="1" applyBorder="1" applyAlignment="1"/>
    <xf numFmtId="0" fontId="0" fillId="0" borderId="27" xfId="0" applyFont="1" applyBorder="1" applyAlignment="1"/>
    <xf numFmtId="0" fontId="0" fillId="0" borderId="16" xfId="0" applyFont="1" applyBorder="1" applyAlignment="1"/>
    <xf numFmtId="0" fontId="0" fillId="0" borderId="15" xfId="0" applyFont="1" applyBorder="1" applyAlignment="1"/>
    <xf numFmtId="0" fontId="0" fillId="0" borderId="26" xfId="0" applyFont="1" applyBorder="1" applyAlignment="1"/>
    <xf numFmtId="0" fontId="0" fillId="0" borderId="19" xfId="0" applyFont="1" applyBorder="1" applyAlignment="1"/>
    <xf numFmtId="0" fontId="0" fillId="0" borderId="21" xfId="0" applyFont="1" applyBorder="1" applyAlignment="1"/>
    <xf numFmtId="8" fontId="0" fillId="4" borderId="14" xfId="0" applyNumberForma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8" fontId="0" fillId="4" borderId="18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8" fontId="0" fillId="4" borderId="13" xfId="0" applyNumberForma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ont="1" applyFill="1" applyBorder="1" applyAlignment="1">
      <alignment horizontal="left"/>
    </xf>
    <xf numFmtId="0" fontId="0" fillId="4" borderId="10" xfId="0" applyFont="1" applyFill="1" applyBorder="1" applyAlignment="1">
      <alignment horizontal="left"/>
    </xf>
    <xf numFmtId="0" fontId="0" fillId="4" borderId="1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8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8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8" fontId="1" fillId="4" borderId="14" xfId="0" applyNumberFormat="1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8" fontId="1" fillId="4" borderId="22" xfId="0" applyNumberFormat="1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164" fontId="4" fillId="4" borderId="22" xfId="0" applyNumberFormat="1" applyFont="1" applyFill="1" applyBorder="1" applyAlignment="1">
      <alignment horizontal="center"/>
    </xf>
    <xf numFmtId="164" fontId="4" fillId="4" borderId="25" xfId="0" applyNumberFormat="1" applyFont="1" applyFill="1" applyBorder="1" applyAlignment="1">
      <alignment horizontal="center"/>
    </xf>
    <xf numFmtId="164" fontId="4" fillId="4" borderId="24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5" fillId="4" borderId="21" xfId="0" applyFont="1" applyFill="1" applyBorder="1" applyAlignment="1">
      <alignment horizontal="left"/>
    </xf>
    <xf numFmtId="164" fontId="4" fillId="4" borderId="18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/>
    </xf>
    <xf numFmtId="164" fontId="4" fillId="4" borderId="20" xfId="0" applyNumberFormat="1" applyFont="1" applyFill="1" applyBorder="1" applyAlignment="1">
      <alignment horizontal="center"/>
    </xf>
    <xf numFmtId="10" fontId="4" fillId="4" borderId="14" xfId="0" applyNumberFormat="1" applyFont="1" applyFill="1" applyBorder="1" applyAlignment="1">
      <alignment horizontal="center"/>
    </xf>
    <xf numFmtId="10" fontId="4" fillId="4" borderId="16" xfId="0" applyNumberFormat="1" applyFont="1" applyFill="1" applyBorder="1" applyAlignment="1">
      <alignment horizontal="center"/>
    </xf>
    <xf numFmtId="10" fontId="4" fillId="4" borderId="1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8" fillId="6" borderId="29" xfId="0" applyFont="1" applyFill="1" applyBorder="1" applyAlignment="1">
      <alignment horizontal="left"/>
    </xf>
    <xf numFmtId="0" fontId="8" fillId="6" borderId="30" xfId="0" applyFont="1" applyFill="1" applyBorder="1" applyAlignment="1">
      <alignment horizontal="left"/>
    </xf>
    <xf numFmtId="0" fontId="8" fillId="6" borderId="30" xfId="0" applyFont="1" applyFill="1" applyBorder="1" applyAlignment="1">
      <alignment horizontal="center"/>
    </xf>
    <xf numFmtId="0" fontId="8" fillId="6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left"/>
    </xf>
    <xf numFmtId="0" fontId="1" fillId="4" borderId="33" xfId="0" applyFont="1" applyFill="1" applyBorder="1" applyAlignment="1">
      <alignment horizontal="left"/>
    </xf>
    <xf numFmtId="164" fontId="1" fillId="4" borderId="33" xfId="0" applyNumberFormat="1" applyFont="1" applyFill="1" applyBorder="1" applyAlignment="1">
      <alignment horizontal="center"/>
    </xf>
    <xf numFmtId="164" fontId="1" fillId="4" borderId="34" xfId="0" applyNumberFormat="1" applyFont="1" applyFill="1" applyBorder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0" borderId="0" xfId="0" applyAlignment="1"/>
    <xf numFmtId="9" fontId="0" fillId="0" borderId="0" xfId="0" applyNumberFormat="1"/>
    <xf numFmtId="164" fontId="0" fillId="7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/>
    <xf numFmtId="0" fontId="0" fillId="0" borderId="33" xfId="0" applyBorder="1" applyAlignment="1"/>
    <xf numFmtId="0" fontId="0" fillId="0" borderId="33" xfId="0" applyBorder="1" applyAlignment="1">
      <alignment horizontal="center"/>
    </xf>
    <xf numFmtId="0" fontId="0" fillId="0" borderId="35" xfId="0" applyBorder="1"/>
    <xf numFmtId="0" fontId="0" fillId="0" borderId="32" xfId="0" applyBorder="1"/>
    <xf numFmtId="0" fontId="0" fillId="0" borderId="36" xfId="0" applyBorder="1"/>
    <xf numFmtId="0" fontId="0" fillId="0" borderId="36" xfId="0" applyBorder="1" applyAlignment="1"/>
    <xf numFmtId="0" fontId="0" fillId="0" borderId="36" xfId="0" applyBorder="1" applyAlignment="1">
      <alignment horizontal="center"/>
    </xf>
    <xf numFmtId="9" fontId="0" fillId="0" borderId="36" xfId="0" applyNumberFormat="1" applyBorder="1" applyAlignment="1"/>
    <xf numFmtId="9" fontId="0" fillId="0" borderId="0" xfId="0" applyNumberFormat="1" applyFill="1" applyBorder="1" applyAlignment="1"/>
    <xf numFmtId="9" fontId="0" fillId="0" borderId="33" xfId="0" applyNumberFormat="1" applyBorder="1"/>
    <xf numFmtId="9" fontId="0" fillId="0" borderId="0" xfId="0" applyNumberFormat="1" applyFill="1" applyBorder="1"/>
    <xf numFmtId="9" fontId="10" fillId="0" borderId="0" xfId="0" applyNumberFormat="1" applyFont="1" applyAlignment="1">
      <alignment horizontal="center"/>
    </xf>
    <xf numFmtId="0" fontId="0" fillId="7" borderId="0" xfId="0" applyFill="1" applyBorder="1"/>
    <xf numFmtId="10" fontId="9" fillId="7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invest!$A$39:$A$45</c:f>
              <c:strCache>
                <c:ptCount val="7"/>
                <c:pt idx="0">
                  <c:v>TIPO DE FII</c:v>
                </c:pt>
                <c:pt idx="1">
                  <c:v>PAPEL</c:v>
                </c:pt>
                <c:pt idx="2">
                  <c:v>TIJOLO</c:v>
                </c:pt>
                <c:pt idx="3">
                  <c:v>HÍBRIDOS</c:v>
                </c:pt>
                <c:pt idx="4">
                  <c:v>FOFs</c:v>
                </c:pt>
                <c:pt idx="5">
                  <c:v>DESENVOLVIMENTO</c:v>
                </c:pt>
                <c:pt idx="6">
                  <c:v>HOTELARIAS</c:v>
                </c:pt>
              </c:strCache>
            </c:strRef>
          </c:cat>
          <c:val>
            <c:numRef>
              <c:f>invest!$B$39:$B$45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cat>
            <c:strRef>
              <c:f>invest!$A$39:$A$45</c:f>
              <c:strCache>
                <c:ptCount val="7"/>
                <c:pt idx="0">
                  <c:v>TIPO DE FII</c:v>
                </c:pt>
                <c:pt idx="1">
                  <c:v>PAPEL</c:v>
                </c:pt>
                <c:pt idx="2">
                  <c:v>TIJOLO</c:v>
                </c:pt>
                <c:pt idx="3">
                  <c:v>HÍBRIDOS</c:v>
                </c:pt>
                <c:pt idx="4">
                  <c:v>FOFs</c:v>
                </c:pt>
                <c:pt idx="5">
                  <c:v>DESENVOLVIMENTO</c:v>
                </c:pt>
                <c:pt idx="6">
                  <c:v>HOTELARIAS</c:v>
                </c:pt>
              </c:strCache>
            </c:strRef>
          </c:cat>
          <c:val>
            <c:numRef>
              <c:f>invest!$C$39:$C$45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cat>
            <c:strRef>
              <c:f>invest!$A$39:$A$45</c:f>
              <c:strCache>
                <c:ptCount val="7"/>
                <c:pt idx="0">
                  <c:v>TIPO DE FII</c:v>
                </c:pt>
                <c:pt idx="1">
                  <c:v>PAPEL</c:v>
                </c:pt>
                <c:pt idx="2">
                  <c:v>TIJOLO</c:v>
                </c:pt>
                <c:pt idx="3">
                  <c:v>HÍBRIDOS</c:v>
                </c:pt>
                <c:pt idx="4">
                  <c:v>FOFs</c:v>
                </c:pt>
                <c:pt idx="5">
                  <c:v>DESENVOLVIMENTO</c:v>
                </c:pt>
                <c:pt idx="6">
                  <c:v>HOTELARIAS</c:v>
                </c:pt>
              </c:strCache>
            </c:strRef>
          </c:cat>
          <c:val>
            <c:numRef>
              <c:f>invest!$D$39:$D$45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0.5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0.2</c:v>
                </c:pt>
                <c:pt idx="6">
                  <c:v>0.1</c:v>
                </c:pt>
              </c:numCache>
            </c:numRef>
          </c:val>
        </c:ser>
        <c:ser>
          <c:idx val="3"/>
          <c:order val="3"/>
          <c:cat>
            <c:strRef>
              <c:f>invest!$A$39:$A$45</c:f>
              <c:strCache>
                <c:ptCount val="7"/>
                <c:pt idx="0">
                  <c:v>TIPO DE FII</c:v>
                </c:pt>
                <c:pt idx="1">
                  <c:v>PAPEL</c:v>
                </c:pt>
                <c:pt idx="2">
                  <c:v>TIJOLO</c:v>
                </c:pt>
                <c:pt idx="3">
                  <c:v>HÍBRIDOS</c:v>
                </c:pt>
                <c:pt idx="4">
                  <c:v>FOFs</c:v>
                </c:pt>
                <c:pt idx="5">
                  <c:v>DESENVOLVIMENTO</c:v>
                </c:pt>
                <c:pt idx="6">
                  <c:v>HOTELARIAS</c:v>
                </c:pt>
              </c:strCache>
            </c:strRef>
          </c:cat>
          <c:val>
            <c:numRef>
              <c:f>invest!$E$39:$E$45</c:f>
              <c:numCache>
                <c:formatCode>0%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9</xdr:col>
      <xdr:colOff>518160</xdr:colOff>
      <xdr:row>9</xdr:row>
      <xdr:rowOff>83209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" r="-18621" b="389"/>
        <a:stretch/>
      </xdr:blipFill>
      <xdr:spPr>
        <a:xfrm>
          <a:off x="0" y="22860"/>
          <a:ext cx="6797040" cy="1706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42</xdr:row>
      <xdr:rowOff>110490</xdr:rowOff>
    </xdr:from>
    <xdr:to>
      <xdr:col>10</xdr:col>
      <xdr:colOff>160020</xdr:colOff>
      <xdr:row>57</xdr:row>
      <xdr:rowOff>110490</xdr:rowOff>
    </xdr:to>
    <xdr:graphicFrame macro="">
      <xdr:nvGraphicFramePr>
        <xdr:cNvPr id="2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46"/>
  <sheetViews>
    <sheetView showGridLines="0" showRowColHeaders="0" tabSelected="1" topLeftCell="A25" zoomScaleNormal="100" workbookViewId="0">
      <selection activeCell="B54" sqref="B54"/>
    </sheetView>
  </sheetViews>
  <sheetFormatPr defaultRowHeight="14.4" x14ac:dyDescent="0.3"/>
  <cols>
    <col min="2" max="2" width="15.21875" customWidth="1"/>
    <col min="3" max="3" width="12.5546875" customWidth="1"/>
    <col min="4" max="4" width="9.77734375" customWidth="1"/>
    <col min="5" max="5" width="9.5546875" customWidth="1"/>
    <col min="6" max="9" width="8.88671875" customWidth="1"/>
    <col min="19" max="19" width="8.88671875" customWidth="1"/>
  </cols>
  <sheetData>
    <row r="10" spans="1:7" ht="15" thickBot="1" x14ac:dyDescent="0.35"/>
    <row r="11" spans="1:7" ht="14.4" customHeight="1" x14ac:dyDescent="0.3">
      <c r="A11" s="64" t="s">
        <v>0</v>
      </c>
      <c r="B11" s="65"/>
      <c r="C11" s="65"/>
      <c r="D11" s="65"/>
      <c r="E11" s="65"/>
      <c r="F11" s="66"/>
    </row>
    <row r="12" spans="1:7" ht="15" customHeight="1" thickBot="1" x14ac:dyDescent="0.35">
      <c r="A12" s="67"/>
      <c r="B12" s="68"/>
      <c r="C12" s="68"/>
      <c r="D12" s="68"/>
      <c r="E12" s="68"/>
      <c r="F12" s="69"/>
    </row>
    <row r="13" spans="1:7" ht="16.2" thickBot="1" x14ac:dyDescent="0.35">
      <c r="A13" s="70" t="s">
        <v>1</v>
      </c>
      <c r="B13" s="71"/>
      <c r="C13" s="72"/>
      <c r="D13" s="73">
        <v>2500</v>
      </c>
      <c r="E13" s="74"/>
      <c r="F13" s="75"/>
    </row>
    <row r="14" spans="1:7" ht="16.2" thickBot="1" x14ac:dyDescent="0.35">
      <c r="A14" s="5" t="s">
        <v>16</v>
      </c>
      <c r="B14" s="6"/>
      <c r="C14" s="7"/>
      <c r="D14" s="76">
        <v>6.0000000000000001E-3</v>
      </c>
      <c r="E14" s="77"/>
      <c r="F14" s="78"/>
    </row>
    <row r="15" spans="1:7" ht="16.2" thickBot="1" x14ac:dyDescent="0.35">
      <c r="A15" s="8" t="s">
        <v>2</v>
      </c>
      <c r="B15" s="9"/>
      <c r="C15" s="9"/>
      <c r="D15" s="61">
        <f>D13*30%</f>
        <v>750</v>
      </c>
      <c r="E15" s="62"/>
      <c r="F15" s="63"/>
    </row>
    <row r="16" spans="1:7" ht="15" thickBot="1" x14ac:dyDescent="0.35">
      <c r="D16" s="3"/>
      <c r="E16" s="3"/>
      <c r="F16" s="3"/>
      <c r="G16" s="1"/>
    </row>
    <row r="17" spans="1:8" ht="14.4" customHeight="1" x14ac:dyDescent="0.3">
      <c r="A17" s="28" t="s">
        <v>3</v>
      </c>
      <c r="B17" s="29"/>
      <c r="C17" s="29"/>
      <c r="D17" s="29"/>
      <c r="E17" s="29"/>
      <c r="F17" s="29"/>
      <c r="G17" s="29"/>
    </row>
    <row r="18" spans="1:8" ht="14.4" customHeight="1" thickBot="1" x14ac:dyDescent="0.35">
      <c r="A18" s="30"/>
      <c r="B18" s="31"/>
      <c r="C18" s="31"/>
      <c r="D18" s="31"/>
      <c r="E18" s="31"/>
      <c r="F18" s="31"/>
      <c r="G18" s="31"/>
    </row>
    <row r="19" spans="1:8" ht="15" thickBot="1" x14ac:dyDescent="0.35">
      <c r="A19" s="21" t="s">
        <v>4</v>
      </c>
      <c r="B19" s="22"/>
      <c r="C19" s="23"/>
      <c r="D19" s="48">
        <v>500</v>
      </c>
      <c r="E19" s="49"/>
      <c r="F19" s="49"/>
      <c r="G19" s="50"/>
    </row>
    <row r="20" spans="1:8" ht="15" thickBot="1" x14ac:dyDescent="0.35">
      <c r="A20" s="18" t="s">
        <v>5</v>
      </c>
      <c r="B20" s="19"/>
      <c r="C20" s="20"/>
      <c r="D20" s="51">
        <v>5</v>
      </c>
      <c r="E20" s="52"/>
      <c r="F20" s="52"/>
      <c r="G20" s="53"/>
    </row>
    <row r="21" spans="1:8" ht="15" thickBot="1" x14ac:dyDescent="0.35">
      <c r="A21" s="18" t="s">
        <v>6</v>
      </c>
      <c r="B21" s="19"/>
      <c r="C21" s="20"/>
      <c r="D21" s="54">
        <v>0.01</v>
      </c>
      <c r="E21" s="52"/>
      <c r="F21" s="52"/>
      <c r="G21" s="53"/>
    </row>
    <row r="22" spans="1:8" ht="15" thickBot="1" x14ac:dyDescent="0.35">
      <c r="A22" s="15" t="s">
        <v>8</v>
      </c>
      <c r="B22" s="16"/>
      <c r="C22" s="17"/>
      <c r="D22" s="55">
        <f>FV(D21,D20*12,D19*-1)</f>
        <v>40834.834928204567</v>
      </c>
      <c r="E22" s="56"/>
      <c r="F22" s="56"/>
      <c r="G22" s="57"/>
    </row>
    <row r="23" spans="1:8" ht="15" thickBot="1" x14ac:dyDescent="0.35">
      <c r="A23" s="12" t="s">
        <v>7</v>
      </c>
      <c r="B23" s="13"/>
      <c r="C23" s="14"/>
      <c r="D23" s="58">
        <f>D22*D21</f>
        <v>408.34834928204566</v>
      </c>
      <c r="E23" s="59"/>
      <c r="F23" s="59"/>
      <c r="G23" s="60"/>
    </row>
    <row r="24" spans="1:8" ht="16.2" thickBot="1" x14ac:dyDescent="0.4">
      <c r="A24" s="4"/>
      <c r="B24" s="4"/>
      <c r="C24" s="4"/>
    </row>
    <row r="25" spans="1:8" ht="14.4" customHeight="1" x14ac:dyDescent="0.55000000000000004">
      <c r="A25" s="28" t="s">
        <v>9</v>
      </c>
      <c r="B25" s="29"/>
      <c r="C25" s="29"/>
      <c r="D25" s="10"/>
      <c r="E25" s="10"/>
      <c r="F25" s="32" t="s">
        <v>15</v>
      </c>
      <c r="G25" s="33"/>
    </row>
    <row r="26" spans="1:8" ht="15" customHeight="1" thickBot="1" x14ac:dyDescent="0.6">
      <c r="A26" s="30"/>
      <c r="B26" s="31"/>
      <c r="C26" s="31"/>
      <c r="D26" s="11"/>
      <c r="E26" s="11"/>
      <c r="F26" s="34"/>
      <c r="G26" s="35"/>
    </row>
    <row r="27" spans="1:8" ht="15" thickBot="1" x14ac:dyDescent="0.35">
      <c r="A27" s="38" t="s">
        <v>10</v>
      </c>
      <c r="B27" s="39"/>
      <c r="C27" s="39"/>
      <c r="D27" s="44">
        <f>FV($D21,2*12,$D19*-1)</f>
        <v>13486.732426595749</v>
      </c>
      <c r="E27" s="45"/>
      <c r="F27" s="26">
        <f>D27*1%</f>
        <v>134.86732426595748</v>
      </c>
      <c r="G27" s="27"/>
      <c r="H27" s="2">
        <v>2</v>
      </c>
    </row>
    <row r="28" spans="1:8" ht="15" thickBot="1" x14ac:dyDescent="0.35">
      <c r="A28" s="40" t="s">
        <v>11</v>
      </c>
      <c r="B28" s="41"/>
      <c r="C28" s="41"/>
      <c r="D28" s="46">
        <f>FV($D21,H28*12,$D19*-1)</f>
        <v>40834.834928204567</v>
      </c>
      <c r="E28" s="46"/>
      <c r="F28" s="24">
        <f>D28*1%</f>
        <v>408.34834928204566</v>
      </c>
      <c r="G28" s="25"/>
      <c r="H28" s="2">
        <v>5</v>
      </c>
    </row>
    <row r="29" spans="1:8" ht="15" thickBot="1" x14ac:dyDescent="0.35">
      <c r="A29" s="40" t="s">
        <v>12</v>
      </c>
      <c r="B29" s="41"/>
      <c r="C29" s="41"/>
      <c r="D29" s="46">
        <f>FV($D21,H29*12,$D19*-1)</f>
        <v>115019.34472868349</v>
      </c>
      <c r="E29" s="46"/>
      <c r="F29" s="24">
        <f>D29*1%</f>
        <v>1150.193447286835</v>
      </c>
      <c r="G29" s="25"/>
      <c r="H29" s="2">
        <v>10</v>
      </c>
    </row>
    <row r="30" spans="1:8" ht="15" thickBot="1" x14ac:dyDescent="0.35">
      <c r="A30" s="40" t="s">
        <v>13</v>
      </c>
      <c r="B30" s="41"/>
      <c r="C30" s="41"/>
      <c r="D30" s="46">
        <f>FV($D21,H30*12,$D19*-1)</f>
        <v>494627.68269368151</v>
      </c>
      <c r="E30" s="47"/>
      <c r="F30" s="24">
        <f>D30*1%</f>
        <v>4946.2768269368153</v>
      </c>
      <c r="G30" s="25"/>
      <c r="H30" s="2">
        <v>20</v>
      </c>
    </row>
    <row r="31" spans="1:8" ht="15" thickBot="1" x14ac:dyDescent="0.35">
      <c r="A31" s="42" t="s">
        <v>14</v>
      </c>
      <c r="B31" s="43"/>
      <c r="C31" s="43"/>
      <c r="D31" s="36">
        <f>FV($D21,H31*12,$D19*-1)</f>
        <v>1747482.0663842531</v>
      </c>
      <c r="E31" s="37"/>
      <c r="F31" s="24">
        <f>D31*1%</f>
        <v>17474.820663842533</v>
      </c>
      <c r="G31" s="25"/>
      <c r="H31" s="2">
        <v>30</v>
      </c>
    </row>
    <row r="35" spans="1:7" ht="15" thickBot="1" x14ac:dyDescent="0.35"/>
    <row r="36" spans="1:7" x14ac:dyDescent="0.3">
      <c r="A36" s="82" t="s">
        <v>21</v>
      </c>
      <c r="B36" s="83"/>
      <c r="C36" s="83"/>
      <c r="D36" s="84" t="s">
        <v>19</v>
      </c>
      <c r="E36" s="84"/>
      <c r="F36" s="84"/>
      <c r="G36" s="85"/>
    </row>
    <row r="37" spans="1:7" ht="15" thickBot="1" x14ac:dyDescent="0.35">
      <c r="A37" s="86" t="s">
        <v>20</v>
      </c>
      <c r="B37" s="87"/>
      <c r="C37" s="87"/>
      <c r="D37" s="88">
        <f>D19</f>
        <v>500</v>
      </c>
      <c r="E37" s="88"/>
      <c r="F37" s="88"/>
      <c r="G37" s="89"/>
    </row>
    <row r="39" spans="1:7" x14ac:dyDescent="0.3">
      <c r="A39" s="91" t="s">
        <v>22</v>
      </c>
      <c r="B39" s="91"/>
      <c r="C39" s="91"/>
      <c r="D39" s="90" t="s">
        <v>23</v>
      </c>
      <c r="E39" s="90"/>
      <c r="F39" s="91" t="s">
        <v>24</v>
      </c>
      <c r="G39" s="91"/>
    </row>
    <row r="40" spans="1:7" x14ac:dyDescent="0.3">
      <c r="A40" s="80" t="s">
        <v>25</v>
      </c>
      <c r="B40" s="80"/>
      <c r="C40" s="80"/>
      <c r="D40" s="111">
        <f>VLOOKUP($D$36&amp; "- "&amp;A40,perfil!$A1:$D22,4,FALSE)</f>
        <v>0.5</v>
      </c>
      <c r="E40" s="111"/>
      <c r="F40" s="81">
        <f>D40*$D$37</f>
        <v>250</v>
      </c>
      <c r="G40" s="80"/>
    </row>
    <row r="41" spans="1:7" x14ac:dyDescent="0.3">
      <c r="A41" s="80" t="s">
        <v>26</v>
      </c>
      <c r="B41" s="80"/>
      <c r="C41" s="80"/>
      <c r="D41" s="111">
        <f>VLOOKUP($D$36&amp; "- "&amp;A41,perfil!$A2:$D23,4,FALSE)</f>
        <v>0.1</v>
      </c>
      <c r="E41" s="111"/>
      <c r="F41" s="81">
        <f>D41*$D$37</f>
        <v>50</v>
      </c>
      <c r="G41" s="80"/>
    </row>
    <row r="42" spans="1:7" x14ac:dyDescent="0.3">
      <c r="A42" s="80" t="s">
        <v>27</v>
      </c>
      <c r="B42" s="80"/>
      <c r="C42" s="80"/>
      <c r="D42" s="111">
        <f>VLOOKUP($D$36&amp; "- "&amp;A42,perfil!$A3:$D24,4,FALSE)</f>
        <v>0.05</v>
      </c>
      <c r="E42" s="111"/>
      <c r="F42" s="81">
        <f>D42*$D$37</f>
        <v>25</v>
      </c>
      <c r="G42" s="80"/>
    </row>
    <row r="43" spans="1:7" x14ac:dyDescent="0.3">
      <c r="A43" s="80" t="s">
        <v>28</v>
      </c>
      <c r="B43" s="80"/>
      <c r="C43" s="80"/>
      <c r="D43" s="111">
        <f>VLOOKUP($D$36&amp; "- "&amp;A43,perfil!$A4:$D25,4,FALSE)</f>
        <v>0.05</v>
      </c>
      <c r="E43" s="111"/>
      <c r="F43" s="81">
        <f>D43*$D$37</f>
        <v>25</v>
      </c>
      <c r="G43" s="80"/>
    </row>
    <row r="44" spans="1:7" x14ac:dyDescent="0.3">
      <c r="A44" s="80" t="s">
        <v>29</v>
      </c>
      <c r="B44" s="80"/>
      <c r="C44" s="80"/>
      <c r="D44" s="111">
        <f>VLOOKUP($D$36&amp; "- "&amp;A44,perfil!$A5:$D26,4,FALSE)</f>
        <v>0.2</v>
      </c>
      <c r="E44" s="111"/>
      <c r="F44" s="81">
        <f>D44*$D$37</f>
        <v>100</v>
      </c>
      <c r="G44" s="80"/>
    </row>
    <row r="45" spans="1:7" x14ac:dyDescent="0.3">
      <c r="A45" s="80" t="s">
        <v>30</v>
      </c>
      <c r="B45" s="80"/>
      <c r="C45" s="80"/>
      <c r="D45" s="111">
        <f>VLOOKUP($D$36&amp; "- "&amp;A45,perfil!$A6:$D27,4,FALSE)</f>
        <v>0.1</v>
      </c>
      <c r="E45" s="111"/>
      <c r="F45" s="81">
        <f>D45*$D$37</f>
        <v>50</v>
      </c>
      <c r="G45" s="80"/>
    </row>
    <row r="46" spans="1:7" x14ac:dyDescent="0.3">
      <c r="A46" s="94">
        <f>SUM(F40+F42+F41+F43+F44+F45)</f>
        <v>500</v>
      </c>
      <c r="B46" s="94"/>
      <c r="C46" s="94"/>
      <c r="D46" s="94"/>
      <c r="E46" s="94"/>
      <c r="F46" s="94"/>
      <c r="G46" s="94"/>
    </row>
  </sheetData>
  <mergeCells count="58">
    <mergeCell ref="A46:G46"/>
    <mergeCell ref="D40:E40"/>
    <mergeCell ref="F42:G42"/>
    <mergeCell ref="F43:G43"/>
    <mergeCell ref="F44:G44"/>
    <mergeCell ref="F45:G45"/>
    <mergeCell ref="A42:C42"/>
    <mergeCell ref="A43:C43"/>
    <mergeCell ref="A44:C44"/>
    <mergeCell ref="A45:C45"/>
    <mergeCell ref="D41:E41"/>
    <mergeCell ref="D42:E42"/>
    <mergeCell ref="D43:E43"/>
    <mergeCell ref="D44:E44"/>
    <mergeCell ref="D45:E45"/>
    <mergeCell ref="F39:G39"/>
    <mergeCell ref="A39:C39"/>
    <mergeCell ref="A40:C40"/>
    <mergeCell ref="A41:C41"/>
    <mergeCell ref="F40:G40"/>
    <mergeCell ref="F41:G41"/>
    <mergeCell ref="A36:C36"/>
    <mergeCell ref="D36:G36"/>
    <mergeCell ref="A37:C37"/>
    <mergeCell ref="D37:G37"/>
    <mergeCell ref="D22:G22"/>
    <mergeCell ref="D23:G23"/>
    <mergeCell ref="D15:F15"/>
    <mergeCell ref="A11:F12"/>
    <mergeCell ref="A13:C13"/>
    <mergeCell ref="D13:F13"/>
    <mergeCell ref="D14:F14"/>
    <mergeCell ref="A17:G18"/>
    <mergeCell ref="A25:C26"/>
    <mergeCell ref="F25:G26"/>
    <mergeCell ref="D31:E31"/>
    <mergeCell ref="A27:C27"/>
    <mergeCell ref="A28:C28"/>
    <mergeCell ref="A29:C29"/>
    <mergeCell ref="A30:C30"/>
    <mergeCell ref="A31:C31"/>
    <mergeCell ref="D27:E27"/>
    <mergeCell ref="D28:E28"/>
    <mergeCell ref="D29:E29"/>
    <mergeCell ref="D30:E30"/>
    <mergeCell ref="D19:G19"/>
    <mergeCell ref="D20:G20"/>
    <mergeCell ref="D21:G21"/>
    <mergeCell ref="F30:G30"/>
    <mergeCell ref="F31:G31"/>
    <mergeCell ref="F29:G29"/>
    <mergeCell ref="F28:G28"/>
    <mergeCell ref="F27:G27"/>
    <mergeCell ref="A23:C23"/>
    <mergeCell ref="A22:C22"/>
    <mergeCell ref="A21:C21"/>
    <mergeCell ref="A20:C20"/>
    <mergeCell ref="A19:C19"/>
  </mergeCells>
  <dataValidations count="1">
    <dataValidation type="list" allowBlank="1" showInputMessage="1" showErrorMessage="1" sqref="D36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3"/>
  <sheetViews>
    <sheetView showGridLines="0" showRowColHeaders="0" workbookViewId="0">
      <selection activeCell="G10" sqref="G10"/>
    </sheetView>
  </sheetViews>
  <sheetFormatPr defaultRowHeight="14.4" x14ac:dyDescent="0.3"/>
  <cols>
    <col min="1" max="1" width="30.33203125" customWidth="1"/>
    <col min="2" max="2" width="14.6640625" customWidth="1"/>
    <col min="3" max="3" width="19.77734375" customWidth="1"/>
    <col min="8" max="8" width="18.21875" customWidth="1"/>
  </cols>
  <sheetData>
    <row r="4" spans="1:6" x14ac:dyDescent="0.3">
      <c r="A4" s="112" t="s">
        <v>33</v>
      </c>
      <c r="B4" s="112" t="s">
        <v>21</v>
      </c>
      <c r="C4" s="112" t="s">
        <v>31</v>
      </c>
      <c r="D4" s="113" t="s">
        <v>32</v>
      </c>
    </row>
    <row r="5" spans="1:6" x14ac:dyDescent="0.3">
      <c r="A5" s="96" t="str">
        <f>B5&amp; "- "&amp;C5</f>
        <v>Conservador- PAPEL</v>
      </c>
      <c r="B5" s="97" t="s">
        <v>18</v>
      </c>
      <c r="C5" s="98" t="s">
        <v>25</v>
      </c>
      <c r="D5" s="99">
        <v>0.3</v>
      </c>
      <c r="E5" s="95"/>
      <c r="F5" s="92"/>
    </row>
    <row r="6" spans="1:6" x14ac:dyDescent="0.3">
      <c r="A6" s="96" t="str">
        <f>B6&amp; "- "&amp;C6</f>
        <v>Conservador- TIJOLO</v>
      </c>
      <c r="B6" s="97" t="s">
        <v>18</v>
      </c>
      <c r="C6" s="98" t="s">
        <v>26</v>
      </c>
      <c r="D6" s="99">
        <v>0.4</v>
      </c>
      <c r="E6" s="95"/>
      <c r="F6" s="92"/>
    </row>
    <row r="7" spans="1:6" x14ac:dyDescent="0.3">
      <c r="A7" s="96" t="str">
        <f t="shared" ref="A7:A10" si="0">B7&amp; "- "&amp;C7</f>
        <v>Conservador- HÍBRIDOS</v>
      </c>
      <c r="B7" s="97" t="s">
        <v>18</v>
      </c>
      <c r="C7" s="98" t="s">
        <v>27</v>
      </c>
      <c r="D7" s="99">
        <v>0.05</v>
      </c>
      <c r="E7" s="95"/>
      <c r="F7" s="92"/>
    </row>
    <row r="8" spans="1:6" x14ac:dyDescent="0.3">
      <c r="A8" s="96" t="str">
        <f t="shared" si="0"/>
        <v>Conservador- FOFs</v>
      </c>
      <c r="B8" s="97" t="s">
        <v>18</v>
      </c>
      <c r="C8" s="98" t="s">
        <v>28</v>
      </c>
      <c r="D8" s="99">
        <v>0.05</v>
      </c>
      <c r="E8" s="95"/>
      <c r="F8" s="92"/>
    </row>
    <row r="9" spans="1:6" x14ac:dyDescent="0.3">
      <c r="A9" s="96" t="str">
        <f t="shared" si="0"/>
        <v>Conservador- DESENVOLVIMENTO</v>
      </c>
      <c r="B9" s="97" t="s">
        <v>18</v>
      </c>
      <c r="C9" s="98" t="s">
        <v>29</v>
      </c>
      <c r="D9" s="99">
        <v>0.1</v>
      </c>
      <c r="E9" s="95"/>
      <c r="F9" s="92"/>
    </row>
    <row r="10" spans="1:6" ht="15" thickBot="1" x14ac:dyDescent="0.35">
      <c r="A10" s="104" t="str">
        <f t="shared" si="0"/>
        <v>Conservador- HOTELARIAS</v>
      </c>
      <c r="B10" s="105" t="s">
        <v>18</v>
      </c>
      <c r="C10" s="106" t="s">
        <v>30</v>
      </c>
      <c r="D10" s="107">
        <v>0.1</v>
      </c>
      <c r="E10" s="95"/>
      <c r="F10" s="92"/>
    </row>
    <row r="11" spans="1:6" x14ac:dyDescent="0.3">
      <c r="A11" s="96" t="str">
        <f>B11&amp; "- "&amp;C11</f>
        <v>Moderado- PAPEL</v>
      </c>
      <c r="B11" s="97" t="s">
        <v>17</v>
      </c>
      <c r="C11" s="98" t="s">
        <v>25</v>
      </c>
      <c r="D11" s="108">
        <v>0.32</v>
      </c>
      <c r="E11" s="96"/>
    </row>
    <row r="12" spans="1:6" x14ac:dyDescent="0.3">
      <c r="A12" s="96" t="str">
        <f>B12&amp; "- "&amp;C12</f>
        <v>Moderado- TIJOLO</v>
      </c>
      <c r="B12" s="97" t="s">
        <v>17</v>
      </c>
      <c r="C12" s="98" t="s">
        <v>26</v>
      </c>
      <c r="D12" s="108">
        <v>0.35</v>
      </c>
      <c r="E12" s="96"/>
    </row>
    <row r="13" spans="1:6" x14ac:dyDescent="0.3">
      <c r="A13" s="102" t="str">
        <f>B13&amp; "- "&amp;C13</f>
        <v>Moderado- HÍBRIDOS</v>
      </c>
      <c r="B13" s="97" t="s">
        <v>17</v>
      </c>
      <c r="C13" s="98" t="s">
        <v>27</v>
      </c>
      <c r="D13" s="108">
        <v>0.08</v>
      </c>
      <c r="E13" s="96"/>
    </row>
    <row r="14" spans="1:6" x14ac:dyDescent="0.3">
      <c r="A14" s="102" t="str">
        <f>B14&amp; "- "&amp;C14</f>
        <v>Moderado- FOFs</v>
      </c>
      <c r="B14" s="97" t="s">
        <v>17</v>
      </c>
      <c r="C14" s="98" t="s">
        <v>28</v>
      </c>
      <c r="D14" s="108">
        <v>0.05</v>
      </c>
      <c r="E14" s="96"/>
    </row>
    <row r="15" spans="1:6" x14ac:dyDescent="0.3">
      <c r="A15" s="102" t="str">
        <f>B15&amp; "- "&amp;C15</f>
        <v>Moderado- DESENVOLVIMENTO</v>
      </c>
      <c r="B15" s="97" t="s">
        <v>17</v>
      </c>
      <c r="C15" s="98" t="s">
        <v>29</v>
      </c>
      <c r="D15" s="108">
        <v>0.1</v>
      </c>
      <c r="E15" s="96"/>
    </row>
    <row r="16" spans="1:6" ht="15" thickBot="1" x14ac:dyDescent="0.35">
      <c r="A16" s="103" t="str">
        <f>B16&amp; "- "&amp;C16</f>
        <v>Moderado- HOTELARIAS</v>
      </c>
      <c r="B16" s="100" t="s">
        <v>17</v>
      </c>
      <c r="C16" s="101" t="s">
        <v>30</v>
      </c>
      <c r="D16" s="109">
        <v>0.1</v>
      </c>
      <c r="E16" s="96"/>
    </row>
    <row r="17" spans="1:4" x14ac:dyDescent="0.3">
      <c r="A17" s="96" t="str">
        <f>B17&amp; "- "&amp;C17</f>
        <v>Agressivo- PAPEL</v>
      </c>
      <c r="B17" s="92" t="s">
        <v>19</v>
      </c>
      <c r="C17" s="79" t="s">
        <v>25</v>
      </c>
      <c r="D17" s="110">
        <v>0.5</v>
      </c>
    </row>
    <row r="18" spans="1:4" x14ac:dyDescent="0.3">
      <c r="A18" s="96" t="str">
        <f t="shared" ref="A18:A22" si="1">B18&amp; "- "&amp;C18</f>
        <v>Agressivo- TIJOLO</v>
      </c>
      <c r="B18" s="92" t="s">
        <v>19</v>
      </c>
      <c r="C18" s="79" t="s">
        <v>26</v>
      </c>
      <c r="D18" s="110">
        <v>0.1</v>
      </c>
    </row>
    <row r="19" spans="1:4" x14ac:dyDescent="0.3">
      <c r="A19" s="96" t="str">
        <f t="shared" si="1"/>
        <v>Agressivo- HÍBRIDOS</v>
      </c>
      <c r="B19" s="92" t="s">
        <v>19</v>
      </c>
      <c r="C19" s="79" t="s">
        <v>27</v>
      </c>
      <c r="D19" s="110">
        <v>0.05</v>
      </c>
    </row>
    <row r="20" spans="1:4" x14ac:dyDescent="0.3">
      <c r="A20" s="96" t="str">
        <f t="shared" si="1"/>
        <v>Agressivo- FOFs</v>
      </c>
      <c r="B20" s="92" t="s">
        <v>19</v>
      </c>
      <c r="C20" s="79" t="s">
        <v>28</v>
      </c>
      <c r="D20" s="110">
        <v>0.05</v>
      </c>
    </row>
    <row r="21" spans="1:4" x14ac:dyDescent="0.3">
      <c r="A21" s="96" t="str">
        <f t="shared" si="1"/>
        <v>Agressivo- DESENVOLVIMENTO</v>
      </c>
      <c r="B21" s="92" t="s">
        <v>19</v>
      </c>
      <c r="C21" s="79" t="s">
        <v>29</v>
      </c>
      <c r="D21" s="93">
        <v>0.2</v>
      </c>
    </row>
    <row r="22" spans="1:4" x14ac:dyDescent="0.3">
      <c r="A22" s="96" t="str">
        <f t="shared" si="1"/>
        <v>Agressivo- HOTELARIAS</v>
      </c>
      <c r="B22" s="92" t="s">
        <v>19</v>
      </c>
      <c r="C22" s="79" t="s">
        <v>30</v>
      </c>
      <c r="D22" s="93">
        <v>0.1</v>
      </c>
    </row>
    <row r="23" spans="1:4" x14ac:dyDescent="0.3">
      <c r="A23" s="9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invest</vt:lpstr>
      <vt:lpstr>perfil</vt:lpstr>
      <vt:lpstr>investimento</vt:lpstr>
      <vt:lpstr>rendimento_carteira</vt:lpstr>
      <vt:lpstr>saldo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2025-06-21T12:09:36Z</dcterms:created>
  <dcterms:modified xsi:type="dcterms:W3CDTF">2025-06-21T16:36:26Z</dcterms:modified>
</cp:coreProperties>
</file>